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mckerrow\Desktop\IAVS\"/>
    </mc:Choice>
  </mc:AlternateContent>
  <bookViews>
    <workbookView xWindow="0" yWindow="0" windowWidth="25455" windowHeight="11475" activeTab="4"/>
  </bookViews>
  <sheets>
    <sheet name="Group" sheetId="11" r:id="rId1"/>
    <sheet name="Macrogroup" sheetId="10" r:id="rId2"/>
    <sheet name="MacrogroupHierarchy" sheetId="13" r:id="rId3"/>
    <sheet name="MGthreshold" sheetId="24" r:id="rId4"/>
    <sheet name="GroupHierarchy" sheetId="12" r:id="rId5"/>
    <sheet name="GThreshold" sheetId="25" r:id="rId6"/>
    <sheet name="mapGR" sheetId="21" r:id="rId7"/>
    <sheet name="BoxPlot" sheetId="14" r:id="rId8"/>
    <sheet name="Prot(Avail)" sheetId="15" r:id="rId9"/>
    <sheet name="AvailMG" sheetId="18" r:id="rId10"/>
    <sheet name="padus" sheetId="23" r:id="rId11"/>
    <sheet name="SubClass(avail)" sheetId="19" r:id="rId12"/>
    <sheet name="subclass" sheetId="20" r:id="rId13"/>
  </sheets>
  <definedNames>
    <definedName name="_xlchart.v1.0" hidden="1">MacrogroupHierarchy!$AF$2:$AF$113</definedName>
    <definedName name="_xlchart.v1.1" hidden="1">MacrogroupHierarchy!$AG$1</definedName>
    <definedName name="_xlchart.v1.10" hidden="1">BoxPlot!$AA$2:$AA$239</definedName>
    <definedName name="_xlchart.v1.11" hidden="1">BoxPlot!$AB$1</definedName>
    <definedName name="_xlchart.v1.12" hidden="1">BoxPlot!$AB$2:$AB$239</definedName>
    <definedName name="_xlchart.v1.13" hidden="1">BoxPlot!$AC$1</definedName>
    <definedName name="_xlchart.v1.14" hidden="1">BoxPlot!$AC$2:$AC$239</definedName>
    <definedName name="_xlchart.v1.15" hidden="1">'SubClass(avail)'!$AD$19:$AD$27</definedName>
    <definedName name="_xlchart.v1.16" hidden="1">'SubClass(avail)'!$AE$18</definedName>
    <definedName name="_xlchart.v1.17" hidden="1">'SubClass(avail)'!$AE$19:$AE$27</definedName>
    <definedName name="_xlchart.v1.18" hidden="1">subclass!$S$15:$S$41</definedName>
    <definedName name="_xlchart.v1.19" hidden="1">subclass!$U$14</definedName>
    <definedName name="_xlchart.v1.2" hidden="1">MacrogroupHierarchy!$AG$2:$AG$113</definedName>
    <definedName name="_xlchart.v1.20" hidden="1">subclass!$U$15:$U$41</definedName>
    <definedName name="_xlchart.v1.21" hidden="1">subclass!$S$15:$T$41</definedName>
    <definedName name="_xlchart.v1.22" hidden="1">subclass!$U$14</definedName>
    <definedName name="_xlchart.v1.23" hidden="1">subclass!$U$15:$U$41</definedName>
    <definedName name="_xlchart.v1.24" hidden="1">subclass!$S$15:$T$41</definedName>
    <definedName name="_xlchart.v1.25" hidden="1">subclass!$U$14</definedName>
    <definedName name="_xlchart.v1.26" hidden="1">subclass!$U$15:$U$41</definedName>
    <definedName name="_xlchart.v1.3" hidden="1">MacrogroupHierarchy!$AS$2:$AS$111</definedName>
    <definedName name="_xlchart.v1.4" hidden="1">MacrogroupHierarchy!$AT$2:$AT$111</definedName>
    <definedName name="_xlchart.v1.5" hidden="1">GroupHierarchy!$AQ$12:$AQ$249</definedName>
    <definedName name="_xlchart.v1.6" hidden="1">GroupHierarchy!$AR$12:$AR$249</definedName>
    <definedName name="_xlchart.v1.7" hidden="1">BoxPlot!$AA$2:$AA$239</definedName>
    <definedName name="_xlchart.v1.8" hidden="1">BoxPlot!$AB$2:$AB$239</definedName>
    <definedName name="_xlchart.v1.9" hidden="1">BoxPlot!$AC$2:$AC$239</definedName>
    <definedName name="_xlnm.Database">#REF!</definedName>
  </definedNames>
  <calcPr calcId="171027"/>
</workbook>
</file>

<file path=xl/calcChain.xml><?xml version="1.0" encoding="utf-8"?>
<calcChain xmlns="http://schemas.openxmlformats.org/spreadsheetml/2006/main">
  <c r="AD241" i="25" l="1"/>
  <c r="AG240" i="25"/>
  <c r="AF240" i="25"/>
  <c r="AE240" i="25"/>
  <c r="AD240" i="25"/>
  <c r="AC240" i="25"/>
  <c r="Y113" i="24"/>
  <c r="AB112" i="24"/>
  <c r="AA112" i="24"/>
  <c r="Z112" i="24"/>
  <c r="Y112" i="24"/>
  <c r="X112" i="24"/>
  <c r="N14" i="23"/>
  <c r="L14" i="23"/>
  <c r="L10" i="23"/>
  <c r="L13" i="23"/>
  <c r="L12" i="23"/>
  <c r="L11" i="23"/>
  <c r="K14" i="23"/>
  <c r="V33" i="20" l="1"/>
  <c r="V34" i="20"/>
  <c r="V35" i="20"/>
  <c r="M11" i="20" l="1"/>
  <c r="N11" i="20" s="1"/>
  <c r="M10" i="20"/>
  <c r="N10" i="20" s="1"/>
  <c r="M9" i="20"/>
  <c r="N9" i="20" s="1"/>
  <c r="M8" i="20"/>
  <c r="N8" i="20" s="1"/>
  <c r="M7" i="20"/>
  <c r="N7" i="20" s="1"/>
  <c r="M6" i="20"/>
  <c r="N6" i="20" s="1"/>
  <c r="M5" i="20"/>
  <c r="N5" i="20" s="1"/>
  <c r="M4" i="20"/>
  <c r="N4" i="20" s="1"/>
  <c r="M3" i="20"/>
  <c r="N3" i="20" s="1"/>
  <c r="AJ7" i="19" l="1"/>
  <c r="AK7" i="19"/>
  <c r="AJ8" i="19"/>
  <c r="AK8" i="19"/>
  <c r="AJ9" i="19"/>
  <c r="AK9" i="19"/>
  <c r="AJ10" i="19"/>
  <c r="AK10" i="19"/>
  <c r="AJ11" i="19"/>
  <c r="AK11" i="19"/>
  <c r="AJ12" i="19"/>
  <c r="AK12" i="19"/>
  <c r="AJ13" i="19"/>
  <c r="AK13" i="19"/>
  <c r="AJ14" i="19"/>
  <c r="AK14" i="19"/>
  <c r="AK6" i="19"/>
  <c r="AJ6" i="19"/>
  <c r="AE15" i="19"/>
  <c r="AI12" i="19" s="1"/>
  <c r="AA111" i="19"/>
  <c r="Z111" i="19"/>
  <c r="Y111" i="19"/>
  <c r="T111" i="19"/>
  <c r="X111" i="19" s="1"/>
  <c r="AA107" i="19"/>
  <c r="Z107" i="19"/>
  <c r="Y107" i="19"/>
  <c r="X107" i="19"/>
  <c r="AA104" i="19"/>
  <c r="Z104" i="19"/>
  <c r="Y104" i="19"/>
  <c r="X104" i="19"/>
  <c r="AA98" i="19"/>
  <c r="Z98" i="19"/>
  <c r="Y98" i="19"/>
  <c r="X98" i="19"/>
  <c r="AA91" i="19"/>
  <c r="Z91" i="19"/>
  <c r="Y91" i="19"/>
  <c r="X91" i="19"/>
  <c r="AA72" i="19"/>
  <c r="Z72" i="19"/>
  <c r="Y72" i="19"/>
  <c r="X72" i="19"/>
  <c r="AA47" i="19"/>
  <c r="Z47" i="19"/>
  <c r="Y47" i="19"/>
  <c r="X47" i="19"/>
  <c r="AA46" i="19"/>
  <c r="Z46" i="19"/>
  <c r="Y46" i="19"/>
  <c r="X46" i="19"/>
  <c r="AA4" i="19"/>
  <c r="Z4" i="19"/>
  <c r="Y4" i="19"/>
  <c r="X4" i="19"/>
  <c r="Q3" i="18"/>
  <c r="Q4" i="18"/>
  <c r="Q7" i="18"/>
  <c r="Q8" i="18"/>
  <c r="Q11" i="18"/>
  <c r="Q12" i="18"/>
  <c r="Q15" i="18"/>
  <c r="Q16" i="18"/>
  <c r="Q19" i="18"/>
  <c r="Q20" i="18"/>
  <c r="Q23" i="18"/>
  <c r="Q24" i="18"/>
  <c r="Q27" i="18"/>
  <c r="Q28" i="18"/>
  <c r="Q31" i="18"/>
  <c r="Q32" i="18"/>
  <c r="Q35" i="18"/>
  <c r="Q36" i="18"/>
  <c r="Q39" i="18"/>
  <c r="Q40" i="18"/>
  <c r="Q43" i="18"/>
  <c r="Q44" i="18"/>
  <c r="Q47" i="18"/>
  <c r="Q48" i="18"/>
  <c r="Q51" i="18"/>
  <c r="Q52" i="18"/>
  <c r="Q55" i="18"/>
  <c r="Q56" i="18"/>
  <c r="Q59" i="18"/>
  <c r="Q60" i="18"/>
  <c r="Q63" i="18"/>
  <c r="Q64" i="18"/>
  <c r="Q67" i="18"/>
  <c r="Q68" i="18"/>
  <c r="Q71" i="18"/>
  <c r="Q72" i="18"/>
  <c r="Q75" i="18"/>
  <c r="Q76" i="18"/>
  <c r="Q79" i="18"/>
  <c r="Q80" i="18"/>
  <c r="Q83" i="18"/>
  <c r="Q84" i="18"/>
  <c r="Q87" i="18"/>
  <c r="Q88" i="18"/>
  <c r="Q91" i="18"/>
  <c r="Q92" i="18"/>
  <c r="Q95" i="18"/>
  <c r="Q96" i="18"/>
  <c r="Q99" i="18"/>
  <c r="Q100" i="18"/>
  <c r="Q103" i="18"/>
  <c r="Q104" i="18"/>
  <c r="Q107" i="18"/>
  <c r="Q108" i="18"/>
  <c r="Q111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AH5" i="18"/>
  <c r="AF3" i="18"/>
  <c r="J112" i="18"/>
  <c r="Q2" i="18" s="1"/>
  <c r="K110" i="18"/>
  <c r="K111" i="18"/>
  <c r="K109" i="18"/>
  <c r="K108" i="18"/>
  <c r="K106" i="18"/>
  <c r="K105" i="18"/>
  <c r="K107" i="18"/>
  <c r="K103" i="18"/>
  <c r="K102" i="18"/>
  <c r="K101" i="18"/>
  <c r="K99" i="18"/>
  <c r="K97" i="18"/>
  <c r="K96" i="18"/>
  <c r="K104" i="18"/>
  <c r="K100" i="18"/>
  <c r="K98" i="18"/>
  <c r="K95" i="18"/>
  <c r="K94" i="18"/>
  <c r="K93" i="18"/>
  <c r="K92" i="18"/>
  <c r="K75" i="18"/>
  <c r="K74" i="18"/>
  <c r="K73" i="18"/>
  <c r="K72" i="18"/>
  <c r="K65" i="18"/>
  <c r="K64" i="18"/>
  <c r="K90" i="18"/>
  <c r="K67" i="18"/>
  <c r="K66" i="18"/>
  <c r="K61" i="18"/>
  <c r="K71" i="18"/>
  <c r="K91" i="18"/>
  <c r="K70" i="18"/>
  <c r="K69" i="18"/>
  <c r="K68" i="18"/>
  <c r="K88" i="18"/>
  <c r="K63" i="18"/>
  <c r="K89" i="18"/>
  <c r="K62" i="18"/>
  <c r="K59" i="18"/>
  <c r="K58" i="18"/>
  <c r="K60" i="18"/>
  <c r="K57" i="18"/>
  <c r="K82" i="18"/>
  <c r="K81" i="18"/>
  <c r="K79" i="18"/>
  <c r="K77" i="18"/>
  <c r="K76" i="18"/>
  <c r="K86" i="18"/>
  <c r="K85" i="18"/>
  <c r="K84" i="18"/>
  <c r="K83" i="18"/>
  <c r="K78" i="18"/>
  <c r="K56" i="18"/>
  <c r="K55" i="18"/>
  <c r="K54" i="18"/>
  <c r="K53" i="18"/>
  <c r="K80" i="18"/>
  <c r="K52" i="18"/>
  <c r="K51" i="18"/>
  <c r="K50" i="18"/>
  <c r="K49" i="18"/>
  <c r="K48" i="18"/>
  <c r="K47" i="18"/>
  <c r="K87" i="18"/>
  <c r="K34" i="18"/>
  <c r="K33" i="18"/>
  <c r="K36" i="18"/>
  <c r="K26" i="18"/>
  <c r="K27" i="18"/>
  <c r="K25" i="18"/>
  <c r="K32" i="18"/>
  <c r="K30" i="18"/>
  <c r="K24" i="18"/>
  <c r="K23" i="18"/>
  <c r="K22" i="18"/>
  <c r="K41" i="18"/>
  <c r="K40" i="18"/>
  <c r="K21" i="18"/>
  <c r="K20" i="18"/>
  <c r="K29" i="18"/>
  <c r="K46" i="18"/>
  <c r="K17" i="18"/>
  <c r="K16" i="18"/>
  <c r="K15" i="18"/>
  <c r="K19" i="18"/>
  <c r="K18" i="18"/>
  <c r="K38" i="18"/>
  <c r="K37" i="18"/>
  <c r="K14" i="18"/>
  <c r="K13" i="18"/>
  <c r="K44" i="18"/>
  <c r="K43" i="18"/>
  <c r="K39" i="18"/>
  <c r="K31" i="18"/>
  <c r="K12" i="18"/>
  <c r="K10" i="18"/>
  <c r="K9" i="18"/>
  <c r="K8" i="18"/>
  <c r="K11" i="18"/>
  <c r="K7" i="18"/>
  <c r="K6" i="18"/>
  <c r="K5" i="18"/>
  <c r="K45" i="18"/>
  <c r="K35" i="18"/>
  <c r="K4" i="18"/>
  <c r="K3" i="18"/>
  <c r="K2" i="18"/>
  <c r="K42" i="18"/>
  <c r="K28" i="18"/>
  <c r="U239" i="15"/>
  <c r="T239" i="15"/>
  <c r="U238" i="15"/>
  <c r="T238" i="15"/>
  <c r="U237" i="15"/>
  <c r="T237" i="15"/>
  <c r="U236" i="15"/>
  <c r="T236" i="15"/>
  <c r="U235" i="15"/>
  <c r="T235" i="15"/>
  <c r="U234" i="15"/>
  <c r="T234" i="15"/>
  <c r="U233" i="15"/>
  <c r="T233" i="15"/>
  <c r="U232" i="15"/>
  <c r="T232" i="15"/>
  <c r="U231" i="15"/>
  <c r="T231" i="15"/>
  <c r="U230" i="15"/>
  <c r="T230" i="15"/>
  <c r="U229" i="15"/>
  <c r="T229" i="15"/>
  <c r="U228" i="15"/>
  <c r="T228" i="15"/>
  <c r="U227" i="15"/>
  <c r="T227" i="15"/>
  <c r="U226" i="15"/>
  <c r="T226" i="15"/>
  <c r="U225" i="15"/>
  <c r="T225" i="15"/>
  <c r="U224" i="15"/>
  <c r="T224" i="15"/>
  <c r="U223" i="15"/>
  <c r="T223" i="15"/>
  <c r="U222" i="15"/>
  <c r="T222" i="15"/>
  <c r="U221" i="15"/>
  <c r="T221" i="15"/>
  <c r="U220" i="15"/>
  <c r="T220" i="15"/>
  <c r="U219" i="15"/>
  <c r="T219" i="15"/>
  <c r="U218" i="15"/>
  <c r="T218" i="15"/>
  <c r="U217" i="15"/>
  <c r="T217" i="15"/>
  <c r="U216" i="15"/>
  <c r="T216" i="15"/>
  <c r="U215" i="15"/>
  <c r="T215" i="15"/>
  <c r="U214" i="15"/>
  <c r="T214" i="15"/>
  <c r="U213" i="15"/>
  <c r="T213" i="15"/>
  <c r="U212" i="15"/>
  <c r="T212" i="15"/>
  <c r="U211" i="15"/>
  <c r="T211" i="15"/>
  <c r="U210" i="15"/>
  <c r="T210" i="15"/>
  <c r="U209" i="15"/>
  <c r="T209" i="15"/>
  <c r="U208" i="15"/>
  <c r="T208" i="15"/>
  <c r="U207" i="15"/>
  <c r="T207" i="15"/>
  <c r="U206" i="15"/>
  <c r="T206" i="15"/>
  <c r="U205" i="15"/>
  <c r="T205" i="15"/>
  <c r="U204" i="15"/>
  <c r="T204" i="15"/>
  <c r="U203" i="15"/>
  <c r="T203" i="15"/>
  <c r="U202" i="15"/>
  <c r="T202" i="15"/>
  <c r="U201" i="15"/>
  <c r="T201" i="15"/>
  <c r="U200" i="15"/>
  <c r="T200" i="15"/>
  <c r="U199" i="15"/>
  <c r="T199" i="15"/>
  <c r="U198" i="15"/>
  <c r="T198" i="15"/>
  <c r="U197" i="15"/>
  <c r="T197" i="15"/>
  <c r="U196" i="15"/>
  <c r="T196" i="15"/>
  <c r="U195" i="15"/>
  <c r="T195" i="15"/>
  <c r="U194" i="15"/>
  <c r="T194" i="15"/>
  <c r="U193" i="15"/>
  <c r="T193" i="15"/>
  <c r="U192" i="15"/>
  <c r="T192" i="15"/>
  <c r="U191" i="15"/>
  <c r="T191" i="15"/>
  <c r="U190" i="15"/>
  <c r="T190" i="15"/>
  <c r="U189" i="15"/>
  <c r="T189" i="15"/>
  <c r="U188" i="15"/>
  <c r="T188" i="15"/>
  <c r="U187" i="15"/>
  <c r="T187" i="15"/>
  <c r="U186" i="15"/>
  <c r="T186" i="15"/>
  <c r="U185" i="15"/>
  <c r="T185" i="15"/>
  <c r="U184" i="15"/>
  <c r="T184" i="15"/>
  <c r="U183" i="15"/>
  <c r="T183" i="15"/>
  <c r="U182" i="15"/>
  <c r="T182" i="15"/>
  <c r="U181" i="15"/>
  <c r="T181" i="15"/>
  <c r="U180" i="15"/>
  <c r="T180" i="15"/>
  <c r="U179" i="15"/>
  <c r="T179" i="15"/>
  <c r="U178" i="15"/>
  <c r="T178" i="15"/>
  <c r="U177" i="15"/>
  <c r="T177" i="15"/>
  <c r="U176" i="15"/>
  <c r="T176" i="15"/>
  <c r="U175" i="15"/>
  <c r="T175" i="15"/>
  <c r="U174" i="15"/>
  <c r="T174" i="15"/>
  <c r="U173" i="15"/>
  <c r="T173" i="15"/>
  <c r="U172" i="15"/>
  <c r="T172" i="15"/>
  <c r="U171" i="15"/>
  <c r="T171" i="15"/>
  <c r="U170" i="15"/>
  <c r="T170" i="15"/>
  <c r="U169" i="15"/>
  <c r="T169" i="15"/>
  <c r="U168" i="15"/>
  <c r="T168" i="15"/>
  <c r="U167" i="15"/>
  <c r="T167" i="15"/>
  <c r="U166" i="15"/>
  <c r="T166" i="15"/>
  <c r="U165" i="15"/>
  <c r="T165" i="15"/>
  <c r="U164" i="15"/>
  <c r="T164" i="15"/>
  <c r="U163" i="15"/>
  <c r="T163" i="15"/>
  <c r="U162" i="15"/>
  <c r="T162" i="15"/>
  <c r="U161" i="15"/>
  <c r="T161" i="15"/>
  <c r="U160" i="15"/>
  <c r="T160" i="15"/>
  <c r="U159" i="15"/>
  <c r="T159" i="15"/>
  <c r="U158" i="15"/>
  <c r="T158" i="15"/>
  <c r="U157" i="15"/>
  <c r="T157" i="15"/>
  <c r="U156" i="15"/>
  <c r="T156" i="15"/>
  <c r="U155" i="15"/>
  <c r="T155" i="15"/>
  <c r="U154" i="15"/>
  <c r="T154" i="15"/>
  <c r="U153" i="15"/>
  <c r="T153" i="15"/>
  <c r="U152" i="15"/>
  <c r="T152" i="15"/>
  <c r="U151" i="15"/>
  <c r="T151" i="15"/>
  <c r="U150" i="15"/>
  <c r="T150" i="15"/>
  <c r="U149" i="15"/>
  <c r="T149" i="15"/>
  <c r="U148" i="15"/>
  <c r="T148" i="15"/>
  <c r="U147" i="15"/>
  <c r="T147" i="15"/>
  <c r="U146" i="15"/>
  <c r="T146" i="15"/>
  <c r="U145" i="15"/>
  <c r="T145" i="15"/>
  <c r="U144" i="15"/>
  <c r="T144" i="15"/>
  <c r="U143" i="15"/>
  <c r="T143" i="15"/>
  <c r="U142" i="15"/>
  <c r="T142" i="15"/>
  <c r="U141" i="15"/>
  <c r="T141" i="15"/>
  <c r="U140" i="15"/>
  <c r="T140" i="15"/>
  <c r="U139" i="15"/>
  <c r="T139" i="15"/>
  <c r="U138" i="15"/>
  <c r="T138" i="15"/>
  <c r="U137" i="15"/>
  <c r="T137" i="15"/>
  <c r="U136" i="15"/>
  <c r="T136" i="15"/>
  <c r="U135" i="15"/>
  <c r="T135" i="15"/>
  <c r="U134" i="15"/>
  <c r="T134" i="15"/>
  <c r="U133" i="15"/>
  <c r="T133" i="15"/>
  <c r="U132" i="15"/>
  <c r="T132" i="15"/>
  <c r="U131" i="15"/>
  <c r="T131" i="15"/>
  <c r="U130" i="15"/>
  <c r="T130" i="15"/>
  <c r="U129" i="15"/>
  <c r="T129" i="15"/>
  <c r="U128" i="15"/>
  <c r="T128" i="15"/>
  <c r="U127" i="15"/>
  <c r="T127" i="15"/>
  <c r="U126" i="15"/>
  <c r="T126" i="15"/>
  <c r="U125" i="15"/>
  <c r="T125" i="15"/>
  <c r="U124" i="15"/>
  <c r="T124" i="15"/>
  <c r="U123" i="15"/>
  <c r="T123" i="15"/>
  <c r="U122" i="15"/>
  <c r="T122" i="15"/>
  <c r="U121" i="15"/>
  <c r="T121" i="15"/>
  <c r="U120" i="15"/>
  <c r="T120" i="15"/>
  <c r="U119" i="15"/>
  <c r="T119" i="15"/>
  <c r="U118" i="15"/>
  <c r="T118" i="15"/>
  <c r="U117" i="15"/>
  <c r="T117" i="15"/>
  <c r="U116" i="15"/>
  <c r="T116" i="15"/>
  <c r="U115" i="15"/>
  <c r="T115" i="15"/>
  <c r="U114" i="15"/>
  <c r="T114" i="15"/>
  <c r="U113" i="15"/>
  <c r="T113" i="15"/>
  <c r="U112" i="15"/>
  <c r="T112" i="15"/>
  <c r="U111" i="15"/>
  <c r="T111" i="15"/>
  <c r="U110" i="15"/>
  <c r="T110" i="15"/>
  <c r="U109" i="15"/>
  <c r="T109" i="15"/>
  <c r="U108" i="15"/>
  <c r="T108" i="15"/>
  <c r="U107" i="15"/>
  <c r="T107" i="15"/>
  <c r="U106" i="15"/>
  <c r="T106" i="15"/>
  <c r="U105" i="15"/>
  <c r="T105" i="15"/>
  <c r="U104" i="15"/>
  <c r="T104" i="15"/>
  <c r="U103" i="15"/>
  <c r="T103" i="15"/>
  <c r="U102" i="15"/>
  <c r="T102" i="15"/>
  <c r="U101" i="15"/>
  <c r="T101" i="15"/>
  <c r="U100" i="15"/>
  <c r="T100" i="15"/>
  <c r="U99" i="15"/>
  <c r="T99" i="15"/>
  <c r="U98" i="15"/>
  <c r="T98" i="15"/>
  <c r="U97" i="15"/>
  <c r="T97" i="15"/>
  <c r="U96" i="15"/>
  <c r="T96" i="15"/>
  <c r="U95" i="15"/>
  <c r="T95" i="15"/>
  <c r="U94" i="15"/>
  <c r="T94" i="15"/>
  <c r="U93" i="15"/>
  <c r="T93" i="15"/>
  <c r="U92" i="15"/>
  <c r="T92" i="15"/>
  <c r="U91" i="15"/>
  <c r="T91" i="15"/>
  <c r="U90" i="15"/>
  <c r="T90" i="15"/>
  <c r="U89" i="15"/>
  <c r="T89" i="15"/>
  <c r="U88" i="15"/>
  <c r="T88" i="15"/>
  <c r="U87" i="15"/>
  <c r="T87" i="15"/>
  <c r="U86" i="15"/>
  <c r="T86" i="15"/>
  <c r="U85" i="15"/>
  <c r="T85" i="15"/>
  <c r="U84" i="15"/>
  <c r="T84" i="15"/>
  <c r="U83" i="15"/>
  <c r="T83" i="15"/>
  <c r="U82" i="15"/>
  <c r="T82" i="15"/>
  <c r="U81" i="15"/>
  <c r="T81" i="15"/>
  <c r="U80" i="15"/>
  <c r="T80" i="15"/>
  <c r="U79" i="15"/>
  <c r="T79" i="15"/>
  <c r="U78" i="15"/>
  <c r="T78" i="15"/>
  <c r="U77" i="15"/>
  <c r="T77" i="15"/>
  <c r="U76" i="15"/>
  <c r="T76" i="15"/>
  <c r="U75" i="15"/>
  <c r="T75" i="15"/>
  <c r="U74" i="15"/>
  <c r="T74" i="15"/>
  <c r="U73" i="15"/>
  <c r="T73" i="15"/>
  <c r="U72" i="15"/>
  <c r="T72" i="15"/>
  <c r="U71" i="15"/>
  <c r="T71" i="15"/>
  <c r="U70" i="15"/>
  <c r="T70" i="15"/>
  <c r="U69" i="15"/>
  <c r="T69" i="15"/>
  <c r="U68" i="15"/>
  <c r="T68" i="15"/>
  <c r="U67" i="15"/>
  <c r="T67" i="15"/>
  <c r="U66" i="15"/>
  <c r="T66" i="15"/>
  <c r="U65" i="15"/>
  <c r="T65" i="15"/>
  <c r="U64" i="15"/>
  <c r="T64" i="15"/>
  <c r="U63" i="15"/>
  <c r="T63" i="15"/>
  <c r="U62" i="15"/>
  <c r="T62" i="15"/>
  <c r="U61" i="15"/>
  <c r="T61" i="15"/>
  <c r="U60" i="15"/>
  <c r="T60" i="15"/>
  <c r="U59" i="15"/>
  <c r="T59" i="15"/>
  <c r="U58" i="15"/>
  <c r="T58" i="15"/>
  <c r="U57" i="15"/>
  <c r="T57" i="15"/>
  <c r="U56" i="15"/>
  <c r="T56" i="15"/>
  <c r="U55" i="15"/>
  <c r="T55" i="15"/>
  <c r="U54" i="15"/>
  <c r="T54" i="15"/>
  <c r="U53" i="15"/>
  <c r="T53" i="15"/>
  <c r="U52" i="15"/>
  <c r="T52" i="15"/>
  <c r="U51" i="15"/>
  <c r="T51" i="15"/>
  <c r="U50" i="15"/>
  <c r="T50" i="15"/>
  <c r="U49" i="15"/>
  <c r="T49" i="15"/>
  <c r="U48" i="15"/>
  <c r="T48" i="15"/>
  <c r="U47" i="15"/>
  <c r="T47" i="15"/>
  <c r="U46" i="15"/>
  <c r="T46" i="15"/>
  <c r="U45" i="15"/>
  <c r="T45" i="15"/>
  <c r="U44" i="15"/>
  <c r="T44" i="15"/>
  <c r="U43" i="15"/>
  <c r="T43" i="15"/>
  <c r="U42" i="15"/>
  <c r="T42" i="15"/>
  <c r="U41" i="15"/>
  <c r="T41" i="15"/>
  <c r="U40" i="15"/>
  <c r="T40" i="15"/>
  <c r="U39" i="15"/>
  <c r="T39" i="15"/>
  <c r="U38" i="15"/>
  <c r="T38" i="15"/>
  <c r="U37" i="15"/>
  <c r="T37" i="15"/>
  <c r="U36" i="15"/>
  <c r="T36" i="15"/>
  <c r="U35" i="15"/>
  <c r="T35" i="15"/>
  <c r="U34" i="15"/>
  <c r="T34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T7" i="15"/>
  <c r="U6" i="15"/>
  <c r="T6" i="15"/>
  <c r="U5" i="15"/>
  <c r="T5" i="15"/>
  <c r="U4" i="15"/>
  <c r="T4" i="15"/>
  <c r="U3" i="15"/>
  <c r="T3" i="15"/>
  <c r="U2" i="15"/>
  <c r="T2" i="15"/>
  <c r="I240" i="15"/>
  <c r="H240" i="15"/>
  <c r="G240" i="15"/>
  <c r="F240" i="15"/>
  <c r="M239" i="15"/>
  <c r="L239" i="15"/>
  <c r="N239" i="15" s="1"/>
  <c r="M114" i="15"/>
  <c r="L114" i="15"/>
  <c r="M113" i="15"/>
  <c r="L113" i="15"/>
  <c r="N113" i="15" s="1"/>
  <c r="M112" i="15"/>
  <c r="L112" i="15"/>
  <c r="M111" i="15"/>
  <c r="L111" i="15"/>
  <c r="N111" i="15" s="1"/>
  <c r="M110" i="15"/>
  <c r="L110" i="15"/>
  <c r="M109" i="15"/>
  <c r="L109" i="15"/>
  <c r="N109" i="15" s="1"/>
  <c r="M108" i="15"/>
  <c r="L108" i="15"/>
  <c r="M107" i="15"/>
  <c r="L107" i="15"/>
  <c r="N107" i="15" s="1"/>
  <c r="M106" i="15"/>
  <c r="L106" i="15"/>
  <c r="M105" i="15"/>
  <c r="L105" i="15"/>
  <c r="M195" i="15"/>
  <c r="L195" i="15"/>
  <c r="M225" i="15"/>
  <c r="L225" i="15"/>
  <c r="M194" i="15"/>
  <c r="L194" i="15"/>
  <c r="M193" i="15"/>
  <c r="L193" i="15"/>
  <c r="N193" i="15" s="1"/>
  <c r="M104" i="15"/>
  <c r="L104" i="15"/>
  <c r="M192" i="15"/>
  <c r="L192" i="15"/>
  <c r="M103" i="15"/>
  <c r="L103" i="15"/>
  <c r="M102" i="15"/>
  <c r="L102" i="15"/>
  <c r="M191" i="15"/>
  <c r="L191" i="15"/>
  <c r="M101" i="15"/>
  <c r="L101" i="15"/>
  <c r="M100" i="15"/>
  <c r="L100" i="15"/>
  <c r="M99" i="15"/>
  <c r="L99" i="15"/>
  <c r="M98" i="15"/>
  <c r="L98" i="15"/>
  <c r="M224" i="15"/>
  <c r="L224" i="15"/>
  <c r="M223" i="15"/>
  <c r="L223" i="15"/>
  <c r="M97" i="15"/>
  <c r="L97" i="15"/>
  <c r="M190" i="15"/>
  <c r="L190" i="15"/>
  <c r="M189" i="15"/>
  <c r="L189" i="15"/>
  <c r="M188" i="15"/>
  <c r="L188" i="15"/>
  <c r="M187" i="15"/>
  <c r="L187" i="15"/>
  <c r="N187" i="15" s="1"/>
  <c r="M186" i="15"/>
  <c r="L186" i="15"/>
  <c r="M185" i="15"/>
  <c r="L185" i="15"/>
  <c r="N185" i="15" s="1"/>
  <c r="M184" i="15"/>
  <c r="L184" i="15"/>
  <c r="M96" i="15"/>
  <c r="L96" i="15"/>
  <c r="N96" i="15" s="1"/>
  <c r="M95" i="15"/>
  <c r="L95" i="15"/>
  <c r="M94" i="15"/>
  <c r="L94" i="15"/>
  <c r="N94" i="15" s="1"/>
  <c r="M93" i="15"/>
  <c r="L93" i="15"/>
  <c r="M92" i="15"/>
  <c r="L92" i="15"/>
  <c r="N92" i="15" s="1"/>
  <c r="M91" i="15"/>
  <c r="L91" i="15"/>
  <c r="M90" i="15"/>
  <c r="L90" i="15"/>
  <c r="M89" i="15"/>
  <c r="L89" i="15"/>
  <c r="M88" i="15"/>
  <c r="L88" i="15"/>
  <c r="M183" i="15"/>
  <c r="L183" i="15"/>
  <c r="M238" i="15"/>
  <c r="L238" i="15"/>
  <c r="M231" i="15"/>
  <c r="L231" i="15"/>
  <c r="M222" i="15"/>
  <c r="L222" i="15"/>
  <c r="M221" i="15"/>
  <c r="L221" i="15"/>
  <c r="M237" i="15"/>
  <c r="L237" i="15"/>
  <c r="M236" i="15"/>
  <c r="L236" i="15"/>
  <c r="M235" i="15"/>
  <c r="L235" i="15"/>
  <c r="M234" i="15"/>
  <c r="L234" i="15"/>
  <c r="M220" i="15"/>
  <c r="L220" i="15"/>
  <c r="M182" i="15"/>
  <c r="L182" i="15"/>
  <c r="M87" i="15"/>
  <c r="L87" i="15"/>
  <c r="N87" i="15" s="1"/>
  <c r="M219" i="15"/>
  <c r="L219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N175" i="15" s="1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86" i="15"/>
  <c r="L86" i="15"/>
  <c r="M85" i="15"/>
  <c r="L85" i="15"/>
  <c r="M168" i="15"/>
  <c r="L168" i="15"/>
  <c r="M167" i="15"/>
  <c r="L167" i="15"/>
  <c r="M166" i="15"/>
  <c r="L166" i="15"/>
  <c r="M84" i="15"/>
  <c r="L84" i="15"/>
  <c r="M165" i="15"/>
  <c r="L165" i="15"/>
  <c r="M164" i="15"/>
  <c r="L164" i="15"/>
  <c r="M218" i="15"/>
  <c r="L218" i="15"/>
  <c r="M217" i="15"/>
  <c r="L217" i="15"/>
  <c r="M216" i="15"/>
  <c r="L216" i="15"/>
  <c r="M215" i="15"/>
  <c r="L215" i="15"/>
  <c r="M163" i="15"/>
  <c r="L163" i="15"/>
  <c r="M83" i="15"/>
  <c r="L83" i="15"/>
  <c r="M82" i="15"/>
  <c r="L82" i="15"/>
  <c r="M162" i="15"/>
  <c r="L162" i="15"/>
  <c r="M161" i="15"/>
  <c r="L161" i="15"/>
  <c r="M160" i="15"/>
  <c r="L160" i="15"/>
  <c r="M159" i="15"/>
  <c r="L159" i="15"/>
  <c r="M81" i="15"/>
  <c r="L81" i="15"/>
  <c r="M80" i="15"/>
  <c r="L80" i="15"/>
  <c r="M158" i="15"/>
  <c r="L158" i="15"/>
  <c r="M230" i="15"/>
  <c r="L230" i="15"/>
  <c r="M233" i="15"/>
  <c r="L233" i="15"/>
  <c r="M229" i="15"/>
  <c r="L229" i="15"/>
  <c r="M228" i="15"/>
  <c r="L228" i="15"/>
  <c r="M227" i="15"/>
  <c r="L227" i="15"/>
  <c r="M214" i="15"/>
  <c r="L214" i="15"/>
  <c r="M213" i="15"/>
  <c r="L213" i="15"/>
  <c r="M212" i="15"/>
  <c r="L212" i="15"/>
  <c r="M211" i="15"/>
  <c r="L211" i="15"/>
  <c r="M210" i="15"/>
  <c r="L210" i="15"/>
  <c r="M157" i="15"/>
  <c r="L157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141" i="15"/>
  <c r="L141" i="15"/>
  <c r="M140" i="15"/>
  <c r="L140" i="15"/>
  <c r="M139" i="15"/>
  <c r="L139" i="15"/>
  <c r="M138" i="15"/>
  <c r="L138" i="15"/>
  <c r="M137" i="15"/>
  <c r="L137" i="15"/>
  <c r="M39" i="15"/>
  <c r="L39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130" i="15"/>
  <c r="L130" i="15"/>
  <c r="M129" i="15"/>
  <c r="L129" i="15"/>
  <c r="M128" i="15"/>
  <c r="L128" i="15"/>
  <c r="M28" i="15"/>
  <c r="L28" i="15"/>
  <c r="M127" i="15"/>
  <c r="L127" i="15"/>
  <c r="M126" i="15"/>
  <c r="L126" i="15"/>
  <c r="M27" i="15"/>
  <c r="L27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232" i="15"/>
  <c r="L232" i="15"/>
  <c r="M226" i="15"/>
  <c r="L226" i="15"/>
  <c r="M197" i="15"/>
  <c r="L197" i="15"/>
  <c r="M196" i="15"/>
  <c r="L196" i="15"/>
  <c r="M119" i="15"/>
  <c r="L119" i="15"/>
  <c r="M118" i="15"/>
  <c r="L118" i="15"/>
  <c r="M117" i="15"/>
  <c r="L117" i="15"/>
  <c r="M116" i="15"/>
  <c r="L116" i="15"/>
  <c r="M115" i="15"/>
  <c r="L115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N5" i="15" s="1"/>
  <c r="M4" i="15"/>
  <c r="L4" i="15"/>
  <c r="M3" i="15"/>
  <c r="L3" i="15"/>
  <c r="M2" i="15"/>
  <c r="L2" i="15"/>
  <c r="I269" i="14"/>
  <c r="J259" i="14"/>
  <c r="I259" i="14"/>
  <c r="H259" i="14"/>
  <c r="G259" i="14"/>
  <c r="F259" i="14"/>
  <c r="F260" i="14" s="1"/>
  <c r="K253" i="14"/>
  <c r="J253" i="14"/>
  <c r="J258" i="14" s="1"/>
  <c r="I253" i="14"/>
  <c r="I258" i="14" s="1"/>
  <c r="H253" i="14"/>
  <c r="H258" i="14" s="1"/>
  <c r="G253" i="14"/>
  <c r="G258" i="14" s="1"/>
  <c r="F253" i="14"/>
  <c r="F258" i="14" s="1"/>
  <c r="K252" i="14"/>
  <c r="J252" i="14"/>
  <c r="J257" i="14" s="1"/>
  <c r="I252" i="14"/>
  <c r="I257" i="14" s="1"/>
  <c r="H252" i="14"/>
  <c r="H257" i="14" s="1"/>
  <c r="G252" i="14"/>
  <c r="G257" i="14" s="1"/>
  <c r="F252" i="14"/>
  <c r="F257" i="14" s="1"/>
  <c r="K251" i="14"/>
  <c r="J251" i="14"/>
  <c r="J256" i="14" s="1"/>
  <c r="I251" i="14"/>
  <c r="I256" i="14" s="1"/>
  <c r="H251" i="14"/>
  <c r="H256" i="14" s="1"/>
  <c r="G251" i="14"/>
  <c r="G256" i="14" s="1"/>
  <c r="F251" i="14"/>
  <c r="F256" i="14" s="1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N176" i="14" s="1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N158" i="14" s="1"/>
  <c r="M157" i="14"/>
  <c r="L157" i="14"/>
  <c r="M156" i="14"/>
  <c r="L156" i="14"/>
  <c r="M155" i="14"/>
  <c r="L155" i="14"/>
  <c r="M154" i="14"/>
  <c r="L154" i="14"/>
  <c r="N154" i="14" s="1"/>
  <c r="M153" i="14"/>
  <c r="L153" i="14"/>
  <c r="M152" i="14"/>
  <c r="L152" i="14"/>
  <c r="M151" i="14"/>
  <c r="L151" i="14"/>
  <c r="M150" i="14"/>
  <c r="L150" i="14"/>
  <c r="N150" i="14" s="1"/>
  <c r="M149" i="14"/>
  <c r="L149" i="14"/>
  <c r="M148" i="14"/>
  <c r="L148" i="14"/>
  <c r="N148" i="14" s="1"/>
  <c r="M147" i="14"/>
  <c r="L147" i="14"/>
  <c r="M146" i="14"/>
  <c r="L146" i="14"/>
  <c r="N146" i="14" s="1"/>
  <c r="M145" i="14"/>
  <c r="L145" i="14"/>
  <c r="M144" i="14"/>
  <c r="L144" i="14"/>
  <c r="N144" i="14" s="1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N138" i="14" s="1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N126" i="14" s="1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N120" i="14" s="1"/>
  <c r="M119" i="14"/>
  <c r="L119" i="14"/>
  <c r="M118" i="14"/>
  <c r="L118" i="14"/>
  <c r="N118" i="14" s="1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N112" i="14" s="1"/>
  <c r="M111" i="14"/>
  <c r="L111" i="14"/>
  <c r="M110" i="14"/>
  <c r="L110" i="14"/>
  <c r="N110" i="14" s="1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N104" i="14" s="1"/>
  <c r="M103" i="14"/>
  <c r="L103" i="14"/>
  <c r="M102" i="14"/>
  <c r="L102" i="14"/>
  <c r="M101" i="14"/>
  <c r="L101" i="14"/>
  <c r="M100" i="14"/>
  <c r="L100" i="14"/>
  <c r="N100" i="14" s="1"/>
  <c r="M99" i="14"/>
  <c r="L99" i="14"/>
  <c r="M98" i="14"/>
  <c r="L98" i="14"/>
  <c r="M97" i="14"/>
  <c r="L97" i="14"/>
  <c r="M96" i="14"/>
  <c r="L96" i="14"/>
  <c r="M95" i="14"/>
  <c r="L95" i="14"/>
  <c r="M94" i="14"/>
  <c r="L94" i="14"/>
  <c r="N94" i="14" s="1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N86" i="14" s="1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N74" i="14" s="1"/>
  <c r="M73" i="14"/>
  <c r="L73" i="14"/>
  <c r="M72" i="14"/>
  <c r="L72" i="14"/>
  <c r="N72" i="14" s="1"/>
  <c r="M71" i="14"/>
  <c r="L71" i="14"/>
  <c r="M70" i="14"/>
  <c r="L70" i="14"/>
  <c r="N70" i="14" s="1"/>
  <c r="M69" i="14"/>
  <c r="L69" i="14"/>
  <c r="M68" i="14"/>
  <c r="L68" i="14"/>
  <c r="N68" i="14" s="1"/>
  <c r="M67" i="14"/>
  <c r="L67" i="14"/>
  <c r="M66" i="14"/>
  <c r="L66" i="14"/>
  <c r="M65" i="14"/>
  <c r="L65" i="14"/>
  <c r="M64" i="14"/>
  <c r="L64" i="14"/>
  <c r="M63" i="14"/>
  <c r="L63" i="14"/>
  <c r="M62" i="14"/>
  <c r="L62" i="14"/>
  <c r="N62" i="14" s="1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N53" i="14" s="1"/>
  <c r="M52" i="14"/>
  <c r="L52" i="14"/>
  <c r="N52" i="14" s="1"/>
  <c r="M51" i="14"/>
  <c r="L51" i="14"/>
  <c r="M50" i="14"/>
  <c r="L50" i="14"/>
  <c r="M49" i="14"/>
  <c r="L49" i="14"/>
  <c r="M48" i="14"/>
  <c r="L48" i="14"/>
  <c r="M47" i="14"/>
  <c r="L47" i="14"/>
  <c r="M46" i="14"/>
  <c r="L46" i="14"/>
  <c r="N46" i="14" s="1"/>
  <c r="M45" i="14"/>
  <c r="L45" i="14"/>
  <c r="M44" i="14"/>
  <c r="L44" i="14"/>
  <c r="M43" i="14"/>
  <c r="L43" i="14"/>
  <c r="M42" i="14"/>
  <c r="L42" i="14"/>
  <c r="N42" i="14" s="1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N25" i="14" s="1"/>
  <c r="M24" i="14"/>
  <c r="L24" i="14"/>
  <c r="M23" i="14"/>
  <c r="L23" i="14"/>
  <c r="M22" i="14"/>
  <c r="L22" i="14"/>
  <c r="M21" i="14"/>
  <c r="L21" i="14"/>
  <c r="N21" i="14" s="1"/>
  <c r="M20" i="14"/>
  <c r="L20" i="14"/>
  <c r="M19" i="14"/>
  <c r="L19" i="14"/>
  <c r="M18" i="14"/>
  <c r="L18" i="14"/>
  <c r="M17" i="14"/>
  <c r="L17" i="14"/>
  <c r="N17" i="14" s="1"/>
  <c r="M16" i="14"/>
  <c r="L16" i="14"/>
  <c r="M15" i="14"/>
  <c r="L15" i="14"/>
  <c r="M14" i="14"/>
  <c r="L14" i="14"/>
  <c r="M13" i="14"/>
  <c r="L13" i="14"/>
  <c r="N13" i="14" s="1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AA250" i="12"/>
  <c r="Z250" i="12"/>
  <c r="AA249" i="12"/>
  <c r="Z249" i="12"/>
  <c r="AA248" i="12"/>
  <c r="Z248" i="12"/>
  <c r="AB248" i="12" s="1"/>
  <c r="AA247" i="12"/>
  <c r="Z247" i="12"/>
  <c r="AB247" i="12" s="1"/>
  <c r="AA246" i="12"/>
  <c r="Z246" i="12"/>
  <c r="AA245" i="12"/>
  <c r="Z245" i="12"/>
  <c r="AB245" i="12" s="1"/>
  <c r="AA244" i="12"/>
  <c r="Z244" i="12"/>
  <c r="AB244" i="12" s="1"/>
  <c r="AA243" i="12"/>
  <c r="Z243" i="12"/>
  <c r="AB243" i="12" s="1"/>
  <c r="AA242" i="12"/>
  <c r="Z242" i="12"/>
  <c r="AA241" i="12"/>
  <c r="Z241" i="12"/>
  <c r="AA240" i="12"/>
  <c r="Z240" i="12"/>
  <c r="AB240" i="12" s="1"/>
  <c r="AA239" i="12"/>
  <c r="Z239" i="12"/>
  <c r="AB239" i="12" s="1"/>
  <c r="AA238" i="12"/>
  <c r="Z238" i="12"/>
  <c r="AA237" i="12"/>
  <c r="Z237" i="12"/>
  <c r="AB237" i="12" s="1"/>
  <c r="AA236" i="12"/>
  <c r="Z236" i="12"/>
  <c r="AB236" i="12" s="1"/>
  <c r="AA235" i="12"/>
  <c r="Z235" i="12"/>
  <c r="AB235" i="12" s="1"/>
  <c r="AA234" i="12"/>
  <c r="Z234" i="12"/>
  <c r="AA233" i="12"/>
  <c r="Z233" i="12"/>
  <c r="AA232" i="12"/>
  <c r="Z232" i="12"/>
  <c r="AB232" i="12" s="1"/>
  <c r="AA231" i="12"/>
  <c r="Z231" i="12"/>
  <c r="AB231" i="12" s="1"/>
  <c r="AA230" i="12"/>
  <c r="Z230" i="12"/>
  <c r="AA229" i="12"/>
  <c r="Z229" i="12"/>
  <c r="AB229" i="12" s="1"/>
  <c r="AA228" i="12"/>
  <c r="Z228" i="12"/>
  <c r="AB228" i="12" s="1"/>
  <c r="AA227" i="12"/>
  <c r="Z227" i="12"/>
  <c r="AB227" i="12" s="1"/>
  <c r="AA226" i="12"/>
  <c r="Z226" i="12"/>
  <c r="AA225" i="12"/>
  <c r="Z225" i="12"/>
  <c r="AA224" i="12"/>
  <c r="Z224" i="12"/>
  <c r="AB224" i="12" s="1"/>
  <c r="AA223" i="12"/>
  <c r="Z223" i="12"/>
  <c r="AB223" i="12" s="1"/>
  <c r="AA222" i="12"/>
  <c r="Z222" i="12"/>
  <c r="AA221" i="12"/>
  <c r="Z221" i="12"/>
  <c r="AB221" i="12" s="1"/>
  <c r="AA220" i="12"/>
  <c r="Z220" i="12"/>
  <c r="AB220" i="12" s="1"/>
  <c r="AA219" i="12"/>
  <c r="Z219" i="12"/>
  <c r="AB219" i="12" s="1"/>
  <c r="AA218" i="12"/>
  <c r="Z218" i="12"/>
  <c r="AA217" i="12"/>
  <c r="Z217" i="12"/>
  <c r="AA216" i="12"/>
  <c r="Z216" i="12"/>
  <c r="AB216" i="12" s="1"/>
  <c r="AA215" i="12"/>
  <c r="Z215" i="12"/>
  <c r="AB215" i="12" s="1"/>
  <c r="AA214" i="12"/>
  <c r="Z214" i="12"/>
  <c r="AA213" i="12"/>
  <c r="Z213" i="12"/>
  <c r="AB213" i="12" s="1"/>
  <c r="AA212" i="12"/>
  <c r="Z212" i="12"/>
  <c r="AB212" i="12" s="1"/>
  <c r="AA211" i="12"/>
  <c r="Z211" i="12"/>
  <c r="AB211" i="12" s="1"/>
  <c r="AA210" i="12"/>
  <c r="Z210" i="12"/>
  <c r="AA209" i="12"/>
  <c r="Z209" i="12"/>
  <c r="AA208" i="12"/>
  <c r="Z208" i="12"/>
  <c r="AB208" i="12" s="1"/>
  <c r="AA207" i="12"/>
  <c r="Z207" i="12"/>
  <c r="AB207" i="12" s="1"/>
  <c r="AA206" i="12"/>
  <c r="Z206" i="12"/>
  <c r="AA205" i="12"/>
  <c r="Z205" i="12"/>
  <c r="AB205" i="12" s="1"/>
  <c r="AA204" i="12"/>
  <c r="Z204" i="12"/>
  <c r="AB204" i="12" s="1"/>
  <c r="AA203" i="12"/>
  <c r="Z203" i="12"/>
  <c r="AB203" i="12" s="1"/>
  <c r="AA202" i="12"/>
  <c r="Z202" i="12"/>
  <c r="AA201" i="12"/>
  <c r="Z201" i="12"/>
  <c r="AA200" i="12"/>
  <c r="Z200" i="12"/>
  <c r="AB200" i="12" s="1"/>
  <c r="AA199" i="12"/>
  <c r="Z199" i="12"/>
  <c r="AB199" i="12" s="1"/>
  <c r="AA198" i="12"/>
  <c r="Z198" i="12"/>
  <c r="AA197" i="12"/>
  <c r="Z197" i="12"/>
  <c r="AB197" i="12" s="1"/>
  <c r="AA196" i="12"/>
  <c r="Z196" i="12"/>
  <c r="AB196" i="12" s="1"/>
  <c r="AA195" i="12"/>
  <c r="Z195" i="12"/>
  <c r="AB195" i="12" s="1"/>
  <c r="AA194" i="12"/>
  <c r="Z194" i="12"/>
  <c r="AA193" i="12"/>
  <c r="Z193" i="12"/>
  <c r="AA192" i="12"/>
  <c r="Z192" i="12"/>
  <c r="AB192" i="12" s="1"/>
  <c r="AA191" i="12"/>
  <c r="Z191" i="12"/>
  <c r="AB191" i="12" s="1"/>
  <c r="AA190" i="12"/>
  <c r="Z190" i="12"/>
  <c r="AA189" i="12"/>
  <c r="Z189" i="12"/>
  <c r="AB189" i="12" s="1"/>
  <c r="AA188" i="12"/>
  <c r="Z188" i="12"/>
  <c r="AB188" i="12" s="1"/>
  <c r="AA187" i="12"/>
  <c r="Z187" i="12"/>
  <c r="AB187" i="12" s="1"/>
  <c r="AA186" i="12"/>
  <c r="Z186" i="12"/>
  <c r="AA185" i="12"/>
  <c r="Z185" i="12"/>
  <c r="AA184" i="12"/>
  <c r="Z184" i="12"/>
  <c r="AB184" i="12" s="1"/>
  <c r="AA183" i="12"/>
  <c r="Z183" i="12"/>
  <c r="AB183" i="12" s="1"/>
  <c r="AA182" i="12"/>
  <c r="Z182" i="12"/>
  <c r="AA181" i="12"/>
  <c r="Z181" i="12"/>
  <c r="AB181" i="12" s="1"/>
  <c r="AA180" i="12"/>
  <c r="Z180" i="12"/>
  <c r="AB180" i="12" s="1"/>
  <c r="AA179" i="12"/>
  <c r="Z179" i="12"/>
  <c r="AB179" i="12" s="1"/>
  <c r="AA178" i="12"/>
  <c r="Z178" i="12"/>
  <c r="AA177" i="12"/>
  <c r="Z177" i="12"/>
  <c r="AA176" i="12"/>
  <c r="Z176" i="12"/>
  <c r="AB176" i="12" s="1"/>
  <c r="AA175" i="12"/>
  <c r="Z175" i="12"/>
  <c r="AB175" i="12" s="1"/>
  <c r="AA174" i="12"/>
  <c r="Z174" i="12"/>
  <c r="AA173" i="12"/>
  <c r="Z173" i="12"/>
  <c r="AB173" i="12" s="1"/>
  <c r="AA172" i="12"/>
  <c r="Z172" i="12"/>
  <c r="AB172" i="12" s="1"/>
  <c r="AA171" i="12"/>
  <c r="Z171" i="12"/>
  <c r="AB171" i="12" s="1"/>
  <c r="AA170" i="12"/>
  <c r="Z170" i="12"/>
  <c r="AA169" i="12"/>
  <c r="Z169" i="12"/>
  <c r="AA168" i="12"/>
  <c r="Z168" i="12"/>
  <c r="AB168" i="12" s="1"/>
  <c r="AA167" i="12"/>
  <c r="Z167" i="12"/>
  <c r="AB167" i="12" s="1"/>
  <c r="AA166" i="12"/>
  <c r="Z166" i="12"/>
  <c r="AA165" i="12"/>
  <c r="Z165" i="12"/>
  <c r="AB165" i="12" s="1"/>
  <c r="AA164" i="12"/>
  <c r="Z164" i="12"/>
  <c r="AB164" i="12" s="1"/>
  <c r="AA163" i="12"/>
  <c r="Z163" i="12"/>
  <c r="AB163" i="12" s="1"/>
  <c r="AA162" i="12"/>
  <c r="Z162" i="12"/>
  <c r="AA161" i="12"/>
  <c r="Z161" i="12"/>
  <c r="AA160" i="12"/>
  <c r="Z160" i="12"/>
  <c r="AB160" i="12" s="1"/>
  <c r="AA159" i="12"/>
  <c r="Z159" i="12"/>
  <c r="AB159" i="12" s="1"/>
  <c r="AA158" i="12"/>
  <c r="Z158" i="12"/>
  <c r="AA157" i="12"/>
  <c r="Z157" i="12"/>
  <c r="AB157" i="12" s="1"/>
  <c r="AA156" i="12"/>
  <c r="Z156" i="12"/>
  <c r="AB156" i="12" s="1"/>
  <c r="AA155" i="12"/>
  <c r="Z155" i="12"/>
  <c r="AB155" i="12" s="1"/>
  <c r="AA154" i="12"/>
  <c r="Z154" i="12"/>
  <c r="AA153" i="12"/>
  <c r="Z153" i="12"/>
  <c r="AA152" i="12"/>
  <c r="Z152" i="12"/>
  <c r="AB152" i="12" s="1"/>
  <c r="AA151" i="12"/>
  <c r="Z151" i="12"/>
  <c r="AB151" i="12" s="1"/>
  <c r="AA150" i="12"/>
  <c r="Z150" i="12"/>
  <c r="AA149" i="12"/>
  <c r="Z149" i="12"/>
  <c r="AB149" i="12" s="1"/>
  <c r="AA148" i="12"/>
  <c r="Z148" i="12"/>
  <c r="AB148" i="12" s="1"/>
  <c r="AA147" i="12"/>
  <c r="Z147" i="12"/>
  <c r="AA146" i="12"/>
  <c r="Z146" i="12"/>
  <c r="AA145" i="12"/>
  <c r="Z145" i="12"/>
  <c r="AB145" i="12" s="1"/>
  <c r="AA144" i="12"/>
  <c r="Z144" i="12"/>
  <c r="AB144" i="12" s="1"/>
  <c r="AA143" i="12"/>
  <c r="Z143" i="12"/>
  <c r="AB143" i="12" s="1"/>
  <c r="AA142" i="12"/>
  <c r="Z142" i="12"/>
  <c r="AA141" i="12"/>
  <c r="Z141" i="12"/>
  <c r="AA140" i="12"/>
  <c r="Z140" i="12"/>
  <c r="AB140" i="12" s="1"/>
  <c r="AA139" i="12"/>
  <c r="Z139" i="12"/>
  <c r="AB139" i="12" s="1"/>
  <c r="AA138" i="12"/>
  <c r="Z138" i="12"/>
  <c r="AA137" i="12"/>
  <c r="Z137" i="12"/>
  <c r="AB137" i="12" s="1"/>
  <c r="AA136" i="12"/>
  <c r="Z136" i="12"/>
  <c r="AB136" i="12" s="1"/>
  <c r="AA135" i="12"/>
  <c r="Z135" i="12"/>
  <c r="AB135" i="12" s="1"/>
  <c r="AA134" i="12"/>
  <c r="Z134" i="12"/>
  <c r="AA133" i="12"/>
  <c r="Z133" i="12"/>
  <c r="AB133" i="12" s="1"/>
  <c r="AA132" i="12"/>
  <c r="Z132" i="12"/>
  <c r="AB132" i="12" s="1"/>
  <c r="AA131" i="12"/>
  <c r="Z131" i="12"/>
  <c r="AB131" i="12" s="1"/>
  <c r="AA130" i="12"/>
  <c r="Z130" i="12"/>
  <c r="AA129" i="12"/>
  <c r="Z129" i="12"/>
  <c r="AB129" i="12" s="1"/>
  <c r="AA128" i="12"/>
  <c r="Z128" i="12"/>
  <c r="AB128" i="12" s="1"/>
  <c r="AA127" i="12"/>
  <c r="Z127" i="12"/>
  <c r="AA126" i="12"/>
  <c r="Z126" i="12"/>
  <c r="AA125" i="12"/>
  <c r="Z125" i="12"/>
  <c r="AB125" i="12" s="1"/>
  <c r="AA124" i="12"/>
  <c r="Z124" i="12"/>
  <c r="AB124" i="12" s="1"/>
  <c r="AA123" i="12"/>
  <c r="Z123" i="12"/>
  <c r="AB123" i="12" s="1"/>
  <c r="AA122" i="12"/>
  <c r="Z122" i="12"/>
  <c r="AA121" i="12"/>
  <c r="Z121" i="12"/>
  <c r="AA120" i="12"/>
  <c r="Z120" i="12"/>
  <c r="AB120" i="12" s="1"/>
  <c r="AA119" i="12"/>
  <c r="Z119" i="12"/>
  <c r="AB119" i="12" s="1"/>
  <c r="AA118" i="12"/>
  <c r="Z118" i="12"/>
  <c r="AA117" i="12"/>
  <c r="Z117" i="12"/>
  <c r="AB117" i="12" s="1"/>
  <c r="AA116" i="12"/>
  <c r="Z116" i="12"/>
  <c r="AB116" i="12" s="1"/>
  <c r="AA115" i="12"/>
  <c r="Z115" i="12"/>
  <c r="AA114" i="12"/>
  <c r="Z114" i="12"/>
  <c r="AA113" i="12"/>
  <c r="Z113" i="12"/>
  <c r="AB113" i="12" s="1"/>
  <c r="AA112" i="12"/>
  <c r="Z112" i="12"/>
  <c r="AB112" i="12" s="1"/>
  <c r="AA111" i="12"/>
  <c r="Z111" i="12"/>
  <c r="AB111" i="12" s="1"/>
  <c r="AA110" i="12"/>
  <c r="Z110" i="12"/>
  <c r="AA109" i="12"/>
  <c r="Z109" i="12"/>
  <c r="AA108" i="12"/>
  <c r="Z108" i="12"/>
  <c r="AB108" i="12" s="1"/>
  <c r="AA107" i="12"/>
  <c r="Z107" i="12"/>
  <c r="AB107" i="12" s="1"/>
  <c r="AA106" i="12"/>
  <c r="Z106" i="12"/>
  <c r="AA105" i="12"/>
  <c r="Z105" i="12"/>
  <c r="AB105" i="12" s="1"/>
  <c r="AA104" i="12"/>
  <c r="Z104" i="12"/>
  <c r="AB104" i="12" s="1"/>
  <c r="AA103" i="12"/>
  <c r="Z103" i="12"/>
  <c r="AB103" i="12" s="1"/>
  <c r="AA102" i="12"/>
  <c r="Z102" i="12"/>
  <c r="AA101" i="12"/>
  <c r="Z101" i="12"/>
  <c r="AB101" i="12" s="1"/>
  <c r="AA100" i="12"/>
  <c r="Z100" i="12"/>
  <c r="AB100" i="12" s="1"/>
  <c r="AA99" i="12"/>
  <c r="Z99" i="12"/>
  <c r="AB99" i="12" s="1"/>
  <c r="AA98" i="12"/>
  <c r="Z98" i="12"/>
  <c r="AA97" i="12"/>
  <c r="Z97" i="12"/>
  <c r="AB97" i="12" s="1"/>
  <c r="AA96" i="12"/>
  <c r="Z96" i="12"/>
  <c r="AB96" i="12" s="1"/>
  <c r="AA95" i="12"/>
  <c r="Z95" i="12"/>
  <c r="AA94" i="12"/>
  <c r="Z94" i="12"/>
  <c r="AA93" i="12"/>
  <c r="Z93" i="12"/>
  <c r="AB93" i="12" s="1"/>
  <c r="AA92" i="12"/>
  <c r="Z92" i="12"/>
  <c r="AB92" i="12" s="1"/>
  <c r="AA91" i="12"/>
  <c r="Z91" i="12"/>
  <c r="AB91" i="12" s="1"/>
  <c r="AA90" i="12"/>
  <c r="Z90" i="12"/>
  <c r="AA89" i="12"/>
  <c r="Z89" i="12"/>
  <c r="AA88" i="12"/>
  <c r="Z88" i="12"/>
  <c r="AB88" i="12" s="1"/>
  <c r="AA87" i="12"/>
  <c r="Z87" i="12"/>
  <c r="AB87" i="12" s="1"/>
  <c r="AA86" i="12"/>
  <c r="Z86" i="12"/>
  <c r="AA85" i="12"/>
  <c r="Z85" i="12"/>
  <c r="AB85" i="12" s="1"/>
  <c r="AA84" i="12"/>
  <c r="Z84" i="12"/>
  <c r="AB84" i="12" s="1"/>
  <c r="AA83" i="12"/>
  <c r="Z83" i="12"/>
  <c r="AA82" i="12"/>
  <c r="Z82" i="12"/>
  <c r="AA81" i="12"/>
  <c r="Z81" i="12"/>
  <c r="AB81" i="12" s="1"/>
  <c r="AA80" i="12"/>
  <c r="Z80" i="12"/>
  <c r="AB80" i="12" s="1"/>
  <c r="AA79" i="12"/>
  <c r="Z79" i="12"/>
  <c r="AB79" i="12" s="1"/>
  <c r="AA78" i="12"/>
  <c r="Z78" i="12"/>
  <c r="AA77" i="12"/>
  <c r="Z77" i="12"/>
  <c r="AA76" i="12"/>
  <c r="Z76" i="12"/>
  <c r="AB76" i="12" s="1"/>
  <c r="AA75" i="12"/>
  <c r="Z75" i="12"/>
  <c r="AB75" i="12" s="1"/>
  <c r="AA74" i="12"/>
  <c r="Z74" i="12"/>
  <c r="AA73" i="12"/>
  <c r="Z73" i="12"/>
  <c r="AB73" i="12" s="1"/>
  <c r="AA72" i="12"/>
  <c r="Z72" i="12"/>
  <c r="AB72" i="12" s="1"/>
  <c r="AA71" i="12"/>
  <c r="Z71" i="12"/>
  <c r="AB71" i="12" s="1"/>
  <c r="AA70" i="12"/>
  <c r="Z70" i="12"/>
  <c r="AA69" i="12"/>
  <c r="Z69" i="12"/>
  <c r="AB69" i="12" s="1"/>
  <c r="AA68" i="12"/>
  <c r="Z68" i="12"/>
  <c r="AB68" i="12" s="1"/>
  <c r="AA67" i="12"/>
  <c r="Z67" i="12"/>
  <c r="AB67" i="12" s="1"/>
  <c r="AA66" i="12"/>
  <c r="Z66" i="12"/>
  <c r="AA65" i="12"/>
  <c r="Z65" i="12"/>
  <c r="AB65" i="12" s="1"/>
  <c r="AA64" i="12"/>
  <c r="Z64" i="12"/>
  <c r="AB64" i="12" s="1"/>
  <c r="AA63" i="12"/>
  <c r="Z63" i="12"/>
  <c r="AA62" i="12"/>
  <c r="Z62" i="12"/>
  <c r="AB62" i="12" s="1"/>
  <c r="AA61" i="12"/>
  <c r="Z61" i="12"/>
  <c r="AB61" i="12" s="1"/>
  <c r="AA60" i="12"/>
  <c r="Z60" i="12"/>
  <c r="AB60" i="12" s="1"/>
  <c r="AA59" i="12"/>
  <c r="Z59" i="12"/>
  <c r="AB59" i="12" s="1"/>
  <c r="AA58" i="12"/>
  <c r="Z58" i="12"/>
  <c r="AA57" i="12"/>
  <c r="Z57" i="12"/>
  <c r="AA56" i="12"/>
  <c r="Z56" i="12"/>
  <c r="AB56" i="12" s="1"/>
  <c r="AA55" i="12"/>
  <c r="Z55" i="12"/>
  <c r="AB55" i="12" s="1"/>
  <c r="AA54" i="12"/>
  <c r="Z54" i="12"/>
  <c r="AA53" i="12"/>
  <c r="Z53" i="12"/>
  <c r="AB53" i="12" s="1"/>
  <c r="AA52" i="12"/>
  <c r="Z52" i="12"/>
  <c r="AB52" i="12" s="1"/>
  <c r="AA51" i="12"/>
  <c r="Z51" i="12"/>
  <c r="AA50" i="12"/>
  <c r="Z50" i="12"/>
  <c r="AB50" i="12" s="1"/>
  <c r="AA49" i="12"/>
  <c r="Z49" i="12"/>
  <c r="AB49" i="12" s="1"/>
  <c r="AA48" i="12"/>
  <c r="Z48" i="12"/>
  <c r="AB48" i="12" s="1"/>
  <c r="AA47" i="12"/>
  <c r="Z47" i="12"/>
  <c r="AB47" i="12" s="1"/>
  <c r="AA46" i="12"/>
  <c r="Z46" i="12"/>
  <c r="AA45" i="12"/>
  <c r="Z45" i="12"/>
  <c r="AA44" i="12"/>
  <c r="Z44" i="12"/>
  <c r="AB44" i="12" s="1"/>
  <c r="AA43" i="12"/>
  <c r="Z43" i="12"/>
  <c r="AB43" i="12" s="1"/>
  <c r="AA42" i="12"/>
  <c r="Z42" i="12"/>
  <c r="AB42" i="12" s="1"/>
  <c r="AA41" i="12"/>
  <c r="Z41" i="12"/>
  <c r="AB41" i="12" s="1"/>
  <c r="AA40" i="12"/>
  <c r="Z40" i="12"/>
  <c r="AB40" i="12" s="1"/>
  <c r="AA39" i="12"/>
  <c r="Z39" i="12"/>
  <c r="AB39" i="12" s="1"/>
  <c r="AA38" i="12"/>
  <c r="Z38" i="12"/>
  <c r="AA37" i="12"/>
  <c r="Z37" i="12"/>
  <c r="AB37" i="12" s="1"/>
  <c r="AA36" i="12"/>
  <c r="Z36" i="12"/>
  <c r="AB36" i="12" s="1"/>
  <c r="AA35" i="12"/>
  <c r="Z35" i="12"/>
  <c r="AB35" i="12" s="1"/>
  <c r="AA34" i="12"/>
  <c r="Z34" i="12"/>
  <c r="AA33" i="12"/>
  <c r="Z33" i="12"/>
  <c r="AB33" i="12" s="1"/>
  <c r="AA32" i="12"/>
  <c r="Z32" i="12"/>
  <c r="AB32" i="12" s="1"/>
  <c r="AA31" i="12"/>
  <c r="Z31" i="12"/>
  <c r="AA30" i="12"/>
  <c r="Z30" i="12"/>
  <c r="AB30" i="12" s="1"/>
  <c r="AA29" i="12"/>
  <c r="Z29" i="12"/>
  <c r="AB29" i="12" s="1"/>
  <c r="AA28" i="12"/>
  <c r="Z28" i="12"/>
  <c r="AB28" i="12" s="1"/>
  <c r="AA27" i="12"/>
  <c r="Z27" i="12"/>
  <c r="AB27" i="12" s="1"/>
  <c r="AA26" i="12"/>
  <c r="Z26" i="12"/>
  <c r="AA25" i="12"/>
  <c r="Z25" i="12"/>
  <c r="AA24" i="12"/>
  <c r="Z24" i="12"/>
  <c r="AB24" i="12" s="1"/>
  <c r="AA23" i="12"/>
  <c r="Z23" i="12"/>
  <c r="AB23" i="12" s="1"/>
  <c r="AA22" i="12"/>
  <c r="Z22" i="12"/>
  <c r="AA21" i="12"/>
  <c r="Z21" i="12"/>
  <c r="AB21" i="12" s="1"/>
  <c r="AA20" i="12"/>
  <c r="Z20" i="12"/>
  <c r="AB20" i="12" s="1"/>
  <c r="AA19" i="12"/>
  <c r="Z19" i="12"/>
  <c r="AA18" i="12"/>
  <c r="Z18" i="12"/>
  <c r="AB18" i="12" s="1"/>
  <c r="AA17" i="12"/>
  <c r="Z17" i="12"/>
  <c r="AB17" i="12" s="1"/>
  <c r="AA16" i="12"/>
  <c r="Z16" i="12"/>
  <c r="AB16" i="12" s="1"/>
  <c r="AA15" i="12"/>
  <c r="Z15" i="12"/>
  <c r="AB15" i="12" s="1"/>
  <c r="AA14" i="12"/>
  <c r="Z14" i="12"/>
  <c r="AA13" i="12"/>
  <c r="Z13" i="12"/>
  <c r="AA12" i="12"/>
  <c r="Z12" i="12"/>
  <c r="AB12" i="12" s="1"/>
  <c r="AA11" i="12"/>
  <c r="Z11" i="12"/>
  <c r="AB11" i="12" s="1"/>
  <c r="AA10" i="12"/>
  <c r="Z10" i="12"/>
  <c r="AB10" i="12" s="1"/>
  <c r="AA9" i="12"/>
  <c r="Z9" i="12"/>
  <c r="AB9" i="12" s="1"/>
  <c r="AA8" i="12"/>
  <c r="Z8" i="12"/>
  <c r="AB8" i="12" s="1"/>
  <c r="AA7" i="12"/>
  <c r="Z7" i="12"/>
  <c r="AB7" i="12" s="1"/>
  <c r="AA6" i="12"/>
  <c r="Z6" i="12"/>
  <c r="AA5" i="12"/>
  <c r="Z5" i="12"/>
  <c r="AB5" i="12" s="1"/>
  <c r="AA4" i="12"/>
  <c r="Z4" i="12"/>
  <c r="AB4" i="12" s="1"/>
  <c r="AA3" i="12"/>
  <c r="Z3" i="12"/>
  <c r="AB3" i="12" s="1"/>
  <c r="AA2" i="12"/>
  <c r="Z2" i="12"/>
  <c r="AB250" i="12"/>
  <c r="AB249" i="12"/>
  <c r="AB246" i="12"/>
  <c r="AB242" i="12"/>
  <c r="AB241" i="12"/>
  <c r="AB238" i="12"/>
  <c r="AB234" i="12"/>
  <c r="AB233" i="12"/>
  <c r="AB230" i="12"/>
  <c r="AB226" i="12"/>
  <c r="AB225" i="12"/>
  <c r="AB222" i="12"/>
  <c r="AB218" i="12"/>
  <c r="AB217" i="12"/>
  <c r="AB214" i="12"/>
  <c r="AB210" i="12"/>
  <c r="AB209" i="12"/>
  <c r="AB206" i="12"/>
  <c r="AB202" i="12"/>
  <c r="AB201" i="12"/>
  <c r="AB198" i="12"/>
  <c r="AB194" i="12"/>
  <c r="AB193" i="12"/>
  <c r="AB190" i="12"/>
  <c r="AB186" i="12"/>
  <c r="AB185" i="12"/>
  <c r="AB182" i="12"/>
  <c r="AB178" i="12"/>
  <c r="AB177" i="12"/>
  <c r="AB174" i="12"/>
  <c r="AB170" i="12"/>
  <c r="AB169" i="12"/>
  <c r="AB166" i="12"/>
  <c r="AB162" i="12"/>
  <c r="AB161" i="12"/>
  <c r="AB158" i="12"/>
  <c r="AB154" i="12"/>
  <c r="AB153" i="12"/>
  <c r="AB150" i="12"/>
  <c r="AB147" i="12"/>
  <c r="AB146" i="12"/>
  <c r="AB142" i="12"/>
  <c r="AB141" i="12"/>
  <c r="AB138" i="12"/>
  <c r="AB134" i="12"/>
  <c r="AB130" i="12"/>
  <c r="AB127" i="12"/>
  <c r="AB126" i="12"/>
  <c r="AB122" i="12"/>
  <c r="AB121" i="12"/>
  <c r="AB118" i="12"/>
  <c r="AB115" i="12"/>
  <c r="AB114" i="12"/>
  <c r="AB110" i="12"/>
  <c r="AB109" i="12"/>
  <c r="AB106" i="12"/>
  <c r="AB102" i="12"/>
  <c r="AB98" i="12"/>
  <c r="AB95" i="12"/>
  <c r="AB94" i="12"/>
  <c r="AB90" i="12"/>
  <c r="AB89" i="12"/>
  <c r="AB86" i="12"/>
  <c r="AB83" i="12"/>
  <c r="AB82" i="12"/>
  <c r="AB78" i="12"/>
  <c r="AB77" i="12"/>
  <c r="AB74" i="12"/>
  <c r="AB70" i="12"/>
  <c r="AB66" i="12"/>
  <c r="AB63" i="12"/>
  <c r="AB58" i="12"/>
  <c r="AB57" i="12"/>
  <c r="AB54" i="12"/>
  <c r="AB51" i="12"/>
  <c r="AB46" i="12"/>
  <c r="AB45" i="12"/>
  <c r="AB38" i="12"/>
  <c r="AB34" i="12"/>
  <c r="AB31" i="12"/>
  <c r="AB26" i="12"/>
  <c r="AB25" i="12"/>
  <c r="AB22" i="12"/>
  <c r="AB19" i="12"/>
  <c r="AB14" i="12"/>
  <c r="AB13" i="12"/>
  <c r="AB6" i="12"/>
  <c r="AB2" i="12"/>
  <c r="AI8" i="19" l="1"/>
  <c r="AI11" i="19"/>
  <c r="AI14" i="19"/>
  <c r="AI6" i="19"/>
  <c r="AI10" i="19"/>
  <c r="AI7" i="19"/>
  <c r="AI9" i="19"/>
  <c r="AI13" i="19"/>
  <c r="Q109" i="18"/>
  <c r="Q105" i="18"/>
  <c r="Q101" i="18"/>
  <c r="Q97" i="18"/>
  <c r="Q93" i="18"/>
  <c r="Q89" i="18"/>
  <c r="Q85" i="18"/>
  <c r="Q81" i="18"/>
  <c r="Q77" i="18"/>
  <c r="Q73" i="18"/>
  <c r="Q69" i="18"/>
  <c r="Q65" i="18"/>
  <c r="Q61" i="18"/>
  <c r="Q57" i="18"/>
  <c r="Q53" i="18"/>
  <c r="Q49" i="18"/>
  <c r="Q45" i="18"/>
  <c r="Q41" i="18"/>
  <c r="Q37" i="18"/>
  <c r="Q33" i="18"/>
  <c r="Q29" i="18"/>
  <c r="Q25" i="18"/>
  <c r="Q21" i="18"/>
  <c r="Q17" i="18"/>
  <c r="Q13" i="18"/>
  <c r="Q9" i="18"/>
  <c r="Q5" i="18"/>
  <c r="AG8" i="18"/>
  <c r="Q110" i="18"/>
  <c r="Q106" i="18"/>
  <c r="Q102" i="18"/>
  <c r="Q98" i="18"/>
  <c r="Q94" i="18"/>
  <c r="Q90" i="18"/>
  <c r="Q86" i="18"/>
  <c r="Q82" i="18"/>
  <c r="Q78" i="18"/>
  <c r="Q74" i="18"/>
  <c r="Q70" i="18"/>
  <c r="Q66" i="18"/>
  <c r="Q62" i="18"/>
  <c r="Q58" i="18"/>
  <c r="Q54" i="18"/>
  <c r="Q50" i="18"/>
  <c r="Q46" i="18"/>
  <c r="Q42" i="18"/>
  <c r="Q38" i="18"/>
  <c r="Q34" i="18"/>
  <c r="Q30" i="18"/>
  <c r="Q26" i="18"/>
  <c r="Q22" i="18"/>
  <c r="Q18" i="18"/>
  <c r="Q14" i="18"/>
  <c r="Q10" i="18"/>
  <c r="Q6" i="18"/>
  <c r="AG111" i="18"/>
  <c r="AF110" i="18"/>
  <c r="AH108" i="18"/>
  <c r="AG107" i="18"/>
  <c r="AF106" i="18"/>
  <c r="AH104" i="18"/>
  <c r="AG103" i="18"/>
  <c r="AF102" i="18"/>
  <c r="AH100" i="18"/>
  <c r="AG99" i="18"/>
  <c r="AF98" i="18"/>
  <c r="AH96" i="18"/>
  <c r="AG95" i="18"/>
  <c r="AF94" i="18"/>
  <c r="AH92" i="18"/>
  <c r="AG91" i="18"/>
  <c r="AF90" i="18"/>
  <c r="AH88" i="18"/>
  <c r="AG87" i="18"/>
  <c r="AF86" i="18"/>
  <c r="AH84" i="18"/>
  <c r="AG83" i="18"/>
  <c r="AF82" i="18"/>
  <c r="AH80" i="18"/>
  <c r="AG79" i="18"/>
  <c r="AF78" i="18"/>
  <c r="AH76" i="18"/>
  <c r="AG75" i="18"/>
  <c r="AF74" i="18"/>
  <c r="AH72" i="18"/>
  <c r="AG71" i="18"/>
  <c r="AF70" i="18"/>
  <c r="AH68" i="18"/>
  <c r="AG67" i="18"/>
  <c r="AF66" i="18"/>
  <c r="AH64" i="18"/>
  <c r="AG63" i="18"/>
  <c r="AF62" i="18"/>
  <c r="AH60" i="18"/>
  <c r="AG59" i="18"/>
  <c r="AF58" i="18"/>
  <c r="AH56" i="18"/>
  <c r="AG55" i="18"/>
  <c r="AF54" i="18"/>
  <c r="AH52" i="18"/>
  <c r="AG51" i="18"/>
  <c r="AF50" i="18"/>
  <c r="AH48" i="18"/>
  <c r="AG47" i="18"/>
  <c r="AF46" i="18"/>
  <c r="AH44" i="18"/>
  <c r="AG43" i="18"/>
  <c r="AF42" i="18"/>
  <c r="AH40" i="18"/>
  <c r="AG39" i="18"/>
  <c r="AF38" i="18"/>
  <c r="AH36" i="18"/>
  <c r="AG35" i="18"/>
  <c r="AF34" i="18"/>
  <c r="AH32" i="18"/>
  <c r="AG31" i="18"/>
  <c r="AF30" i="18"/>
  <c r="AH28" i="18"/>
  <c r="AG27" i="18"/>
  <c r="AF26" i="18"/>
  <c r="AH24" i="18"/>
  <c r="AG23" i="18"/>
  <c r="AF22" i="18"/>
  <c r="AH20" i="18"/>
  <c r="AG19" i="18"/>
  <c r="AF18" i="18"/>
  <c r="AH16" i="18"/>
  <c r="AG15" i="18"/>
  <c r="AF14" i="18"/>
  <c r="AH12" i="18"/>
  <c r="AG11" i="18"/>
  <c r="AF10" i="18"/>
  <c r="AH8" i="18"/>
  <c r="AG7" i="18"/>
  <c r="AF6" i="18"/>
  <c r="AH4" i="18"/>
  <c r="AG3" i="18"/>
  <c r="AF2" i="18"/>
  <c r="AH110" i="18"/>
  <c r="AG109" i="18"/>
  <c r="AF108" i="18"/>
  <c r="AH106" i="18"/>
  <c r="AG105" i="18"/>
  <c r="AF104" i="18"/>
  <c r="AH102" i="18"/>
  <c r="AG101" i="18"/>
  <c r="AF100" i="18"/>
  <c r="AH98" i="18"/>
  <c r="AG97" i="18"/>
  <c r="AF96" i="18"/>
  <c r="AH94" i="18"/>
  <c r="AG93" i="18"/>
  <c r="AF92" i="18"/>
  <c r="AH90" i="18"/>
  <c r="AG89" i="18"/>
  <c r="AF88" i="18"/>
  <c r="AH86" i="18"/>
  <c r="AG85" i="18"/>
  <c r="AF84" i="18"/>
  <c r="AH82" i="18"/>
  <c r="AG81" i="18"/>
  <c r="AF80" i="18"/>
  <c r="AH78" i="18"/>
  <c r="AG77" i="18"/>
  <c r="AF76" i="18"/>
  <c r="AH74" i="18"/>
  <c r="AG73" i="18"/>
  <c r="AF72" i="18"/>
  <c r="AH70" i="18"/>
  <c r="AG69" i="18"/>
  <c r="AF68" i="18"/>
  <c r="AH66" i="18"/>
  <c r="AG65" i="18"/>
  <c r="AF64" i="18"/>
  <c r="AH62" i="18"/>
  <c r="AG61" i="18"/>
  <c r="AF60" i="18"/>
  <c r="AH58" i="18"/>
  <c r="AG57" i="18"/>
  <c r="AF56" i="18"/>
  <c r="AH54" i="18"/>
  <c r="AG53" i="18"/>
  <c r="AF52" i="18"/>
  <c r="AH50" i="18"/>
  <c r="AG49" i="18"/>
  <c r="AF48" i="18"/>
  <c r="AH46" i="18"/>
  <c r="AG45" i="18"/>
  <c r="AF44" i="18"/>
  <c r="AH42" i="18"/>
  <c r="AG41" i="18"/>
  <c r="AF40" i="18"/>
  <c r="AH38" i="18"/>
  <c r="AG37" i="18"/>
  <c r="AF36" i="18"/>
  <c r="AH34" i="18"/>
  <c r="AG33" i="18"/>
  <c r="AF32" i="18"/>
  <c r="AH30" i="18"/>
  <c r="AG29" i="18"/>
  <c r="AF28" i="18"/>
  <c r="AH26" i="18"/>
  <c r="AG25" i="18"/>
  <c r="AF24" i="18"/>
  <c r="AH22" i="18"/>
  <c r="AG21" i="18"/>
  <c r="AF20" i="18"/>
  <c r="AH18" i="18"/>
  <c r="AG17" i="18"/>
  <c r="AF16" i="18"/>
  <c r="AH14" i="18"/>
  <c r="AG13" i="18"/>
  <c r="AF12" i="18"/>
  <c r="AH10" i="18"/>
  <c r="AG9" i="18"/>
  <c r="AF8" i="18"/>
  <c r="AH6" i="18"/>
  <c r="AG5" i="18"/>
  <c r="AF4" i="18"/>
  <c r="AH2" i="18"/>
  <c r="AH111" i="18"/>
  <c r="AG110" i="18"/>
  <c r="AG4" i="18"/>
  <c r="AF7" i="18"/>
  <c r="AH9" i="18"/>
  <c r="AG12" i="18"/>
  <c r="AF15" i="18"/>
  <c r="AH17" i="18"/>
  <c r="AG20" i="18"/>
  <c r="AF23" i="18"/>
  <c r="AH25" i="18"/>
  <c r="AG28" i="18"/>
  <c r="AF31" i="18"/>
  <c r="AH33" i="18"/>
  <c r="AG36" i="18"/>
  <c r="AF39" i="18"/>
  <c r="AH41" i="18"/>
  <c r="AG44" i="18"/>
  <c r="AF47" i="18"/>
  <c r="AH49" i="18"/>
  <c r="AG52" i="18"/>
  <c r="AF55" i="18"/>
  <c r="AH57" i="18"/>
  <c r="AG60" i="18"/>
  <c r="AF63" i="18"/>
  <c r="AH65" i="18"/>
  <c r="AG68" i="18"/>
  <c r="AF71" i="18"/>
  <c r="AH73" i="18"/>
  <c r="AG76" i="18"/>
  <c r="AF79" i="18"/>
  <c r="AH81" i="18"/>
  <c r="AG84" i="18"/>
  <c r="AF87" i="18"/>
  <c r="AH89" i="18"/>
  <c r="AG92" i="18"/>
  <c r="AF95" i="18"/>
  <c r="AH97" i="18"/>
  <c r="AG100" i="18"/>
  <c r="AF103" i="18"/>
  <c r="AH105" i="18"/>
  <c r="AG108" i="18"/>
  <c r="AG2" i="18"/>
  <c r="AF5" i="18"/>
  <c r="AH7" i="18"/>
  <c r="AG10" i="18"/>
  <c r="AF13" i="18"/>
  <c r="AH15" i="18"/>
  <c r="AG18" i="18"/>
  <c r="AF21" i="18"/>
  <c r="AH23" i="18"/>
  <c r="AG26" i="18"/>
  <c r="AF29" i="18"/>
  <c r="AH31" i="18"/>
  <c r="AG34" i="18"/>
  <c r="AF37" i="18"/>
  <c r="AH39" i="18"/>
  <c r="AG42" i="18"/>
  <c r="AF45" i="18"/>
  <c r="AH47" i="18"/>
  <c r="AG50" i="18"/>
  <c r="AF53" i="18"/>
  <c r="AH55" i="18"/>
  <c r="AG58" i="18"/>
  <c r="AF61" i="18"/>
  <c r="AH63" i="18"/>
  <c r="AG66" i="18"/>
  <c r="AF69" i="18"/>
  <c r="AH71" i="18"/>
  <c r="AG74" i="18"/>
  <c r="AF77" i="18"/>
  <c r="AH79" i="18"/>
  <c r="AG82" i="18"/>
  <c r="AF85" i="18"/>
  <c r="AH87" i="18"/>
  <c r="AG90" i="18"/>
  <c r="AF93" i="18"/>
  <c r="AH95" i="18"/>
  <c r="AG98" i="18"/>
  <c r="AF101" i="18"/>
  <c r="AH103" i="18"/>
  <c r="AG106" i="18"/>
  <c r="AF109" i="18"/>
  <c r="AF11" i="18"/>
  <c r="AH13" i="18"/>
  <c r="AG16" i="18"/>
  <c r="AF19" i="18"/>
  <c r="AH21" i="18"/>
  <c r="AG24" i="18"/>
  <c r="AF27" i="18"/>
  <c r="AH29" i="18"/>
  <c r="AG32" i="18"/>
  <c r="AF35" i="18"/>
  <c r="AH37" i="18"/>
  <c r="AG40" i="18"/>
  <c r="AF43" i="18"/>
  <c r="AH45" i="18"/>
  <c r="AG48" i="18"/>
  <c r="AF51" i="18"/>
  <c r="AH53" i="18"/>
  <c r="AG56" i="18"/>
  <c r="AF59" i="18"/>
  <c r="AH61" i="18"/>
  <c r="AG64" i="18"/>
  <c r="AF67" i="18"/>
  <c r="AH69" i="18"/>
  <c r="AG72" i="18"/>
  <c r="AF75" i="18"/>
  <c r="AH77" i="18"/>
  <c r="AG80" i="18"/>
  <c r="AF83" i="18"/>
  <c r="AH85" i="18"/>
  <c r="AG88" i="18"/>
  <c r="AF91" i="18"/>
  <c r="AH93" i="18"/>
  <c r="AG96" i="18"/>
  <c r="AF99" i="18"/>
  <c r="AH101" i="18"/>
  <c r="AG104" i="18"/>
  <c r="AF107" i="18"/>
  <c r="AH109" i="18"/>
  <c r="AH3" i="18"/>
  <c r="AG6" i="18"/>
  <c r="AF9" i="18"/>
  <c r="AH11" i="18"/>
  <c r="AG14" i="18"/>
  <c r="AF17" i="18"/>
  <c r="AH19" i="18"/>
  <c r="AG22" i="18"/>
  <c r="AF25" i="18"/>
  <c r="AH27" i="18"/>
  <c r="AG30" i="18"/>
  <c r="AF33" i="18"/>
  <c r="AH35" i="18"/>
  <c r="AG38" i="18"/>
  <c r="AF41" i="18"/>
  <c r="AH43" i="18"/>
  <c r="AG46" i="18"/>
  <c r="AF49" i="18"/>
  <c r="AH51" i="18"/>
  <c r="AG54" i="18"/>
  <c r="AF57" i="18"/>
  <c r="AH59" i="18"/>
  <c r="AG62" i="18"/>
  <c r="AF65" i="18"/>
  <c r="AH67" i="18"/>
  <c r="AG70" i="18"/>
  <c r="AF73" i="18"/>
  <c r="AH75" i="18"/>
  <c r="AG78" i="18"/>
  <c r="AF81" i="18"/>
  <c r="AH83" i="18"/>
  <c r="AG86" i="18"/>
  <c r="AF89" i="18"/>
  <c r="AH91" i="18"/>
  <c r="AG94" i="18"/>
  <c r="AF97" i="18"/>
  <c r="AH99" i="18"/>
  <c r="AG102" i="18"/>
  <c r="AF105" i="18"/>
  <c r="AH107" i="18"/>
  <c r="AF111" i="18"/>
  <c r="N12" i="15"/>
  <c r="N14" i="15"/>
  <c r="N16" i="15"/>
  <c r="N196" i="15"/>
  <c r="N120" i="15"/>
  <c r="N122" i="15"/>
  <c r="N130" i="15"/>
  <c r="N30" i="15"/>
  <c r="N47" i="15"/>
  <c r="N51" i="15"/>
  <c r="N53" i="15"/>
  <c r="N55" i="15"/>
  <c r="N57" i="15"/>
  <c r="N59" i="15"/>
  <c r="N61" i="15"/>
  <c r="N63" i="15"/>
  <c r="N65" i="15"/>
  <c r="N79" i="15"/>
  <c r="N145" i="15"/>
  <c r="N147" i="15"/>
  <c r="N149" i="15"/>
  <c r="N151" i="15"/>
  <c r="N153" i="15"/>
  <c r="N155" i="15"/>
  <c r="N198" i="15"/>
  <c r="N202" i="15"/>
  <c r="N204" i="15"/>
  <c r="N206" i="15"/>
  <c r="N227" i="15"/>
  <c r="N229" i="15"/>
  <c r="N216" i="15"/>
  <c r="N165" i="15"/>
  <c r="N174" i="15"/>
  <c r="J240" i="15"/>
  <c r="O50" i="15" s="1"/>
  <c r="N191" i="15"/>
  <c r="N11" i="15"/>
  <c r="N23" i="15"/>
  <c r="N115" i="15"/>
  <c r="N129" i="15"/>
  <c r="N35" i="15"/>
  <c r="N131" i="15"/>
  <c r="N138" i="15"/>
  <c r="N68" i="15"/>
  <c r="N215" i="15"/>
  <c r="N169" i="15"/>
  <c r="N6" i="15"/>
  <c r="N8" i="15"/>
  <c r="N81" i="15"/>
  <c r="N197" i="15"/>
  <c r="N121" i="15"/>
  <c r="N127" i="15"/>
  <c r="N136" i="15"/>
  <c r="N141" i="15"/>
  <c r="N71" i="15"/>
  <c r="N211" i="15"/>
  <c r="N164" i="15"/>
  <c r="N84" i="15"/>
  <c r="N173" i="15"/>
  <c r="N180" i="15"/>
  <c r="N222" i="15"/>
  <c r="N97" i="15"/>
  <c r="N18" i="15"/>
  <c r="N162" i="15"/>
  <c r="N172" i="15"/>
  <c r="N4" i="15"/>
  <c r="N29" i="15"/>
  <c r="N46" i="15"/>
  <c r="N48" i="15"/>
  <c r="N52" i="15"/>
  <c r="N54" i="15"/>
  <c r="N62" i="15"/>
  <c r="N64" i="15"/>
  <c r="N78" i="15"/>
  <c r="N142" i="15"/>
  <c r="N146" i="15"/>
  <c r="N148" i="15"/>
  <c r="N156" i="15"/>
  <c r="N199" i="15"/>
  <c r="N201" i="15"/>
  <c r="N205" i="15"/>
  <c r="N214" i="15"/>
  <c r="N182" i="15"/>
  <c r="N234" i="15"/>
  <c r="N231" i="15"/>
  <c r="N89" i="15"/>
  <c r="N184" i="15"/>
  <c r="N194" i="15"/>
  <c r="N106" i="15"/>
  <c r="N114" i="15"/>
  <c r="N10" i="15"/>
  <c r="N15" i="15"/>
  <c r="N17" i="15"/>
  <c r="N19" i="15"/>
  <c r="N21" i="15"/>
  <c r="N117" i="15"/>
  <c r="N119" i="15"/>
  <c r="N128" i="15"/>
  <c r="N31" i="15"/>
  <c r="N33" i="15"/>
  <c r="N133" i="15"/>
  <c r="N135" i="15"/>
  <c r="N39" i="15"/>
  <c r="N140" i="15"/>
  <c r="N45" i="15"/>
  <c r="N49" i="15"/>
  <c r="N56" i="15"/>
  <c r="N60" i="15"/>
  <c r="N66" i="15"/>
  <c r="N70" i="15"/>
  <c r="N77" i="15"/>
  <c r="N143" i="15"/>
  <c r="N150" i="15"/>
  <c r="N154" i="15"/>
  <c r="N203" i="15"/>
  <c r="N212" i="15"/>
  <c r="N230" i="15"/>
  <c r="N80" i="15"/>
  <c r="N159" i="15"/>
  <c r="N161" i="15"/>
  <c r="N82" i="15"/>
  <c r="N83" i="15"/>
  <c r="N218" i="15"/>
  <c r="N170" i="15"/>
  <c r="N177" i="15"/>
  <c r="N179" i="15"/>
  <c r="N181" i="15"/>
  <c r="N235" i="15"/>
  <c r="N95" i="15"/>
  <c r="N188" i="15"/>
  <c r="N223" i="15"/>
  <c r="N103" i="15"/>
  <c r="N105" i="15"/>
  <c r="N3" i="15"/>
  <c r="N20" i="15"/>
  <c r="N22" i="15"/>
  <c r="N24" i="15"/>
  <c r="N26" i="15"/>
  <c r="N116" i="15"/>
  <c r="N118" i="15"/>
  <c r="N232" i="15"/>
  <c r="N28" i="15"/>
  <c r="N32" i="15"/>
  <c r="N34" i="15"/>
  <c r="N36" i="15"/>
  <c r="N38" i="15"/>
  <c r="N132" i="15"/>
  <c r="N134" i="15"/>
  <c r="N137" i="15"/>
  <c r="N139" i="15"/>
  <c r="N69" i="15"/>
  <c r="N144" i="15"/>
  <c r="N200" i="15"/>
  <c r="N213" i="15"/>
  <c r="N233" i="15"/>
  <c r="N158" i="15"/>
  <c r="N163" i="15"/>
  <c r="N171" i="15"/>
  <c r="N176" i="15"/>
  <c r="N178" i="15"/>
  <c r="N236" i="15"/>
  <c r="N88" i="15"/>
  <c r="N224" i="15"/>
  <c r="N99" i="15"/>
  <c r="N101" i="15"/>
  <c r="N102" i="15"/>
  <c r="N192" i="15"/>
  <c r="N112" i="15"/>
  <c r="N186" i="15"/>
  <c r="N13" i="15"/>
  <c r="N226" i="15"/>
  <c r="N50" i="15"/>
  <c r="N67" i="15"/>
  <c r="N228" i="15"/>
  <c r="N217" i="15"/>
  <c r="N220" i="15"/>
  <c r="N221" i="15"/>
  <c r="N104" i="15"/>
  <c r="N2" i="15"/>
  <c r="N7" i="15"/>
  <c r="N123" i="15"/>
  <c r="N126" i="15"/>
  <c r="N40" i="15"/>
  <c r="N44" i="15"/>
  <c r="N72" i="15"/>
  <c r="N76" i="15"/>
  <c r="N207" i="15"/>
  <c r="N210" i="15"/>
  <c r="N166" i="15"/>
  <c r="N86" i="15"/>
  <c r="N183" i="15"/>
  <c r="N190" i="15"/>
  <c r="N195" i="15"/>
  <c r="N124" i="15"/>
  <c r="N27" i="15"/>
  <c r="N41" i="15"/>
  <c r="N43" i="15"/>
  <c r="N73" i="15"/>
  <c r="N75" i="15"/>
  <c r="N208" i="15"/>
  <c r="N157" i="15"/>
  <c r="N167" i="15"/>
  <c r="N85" i="15"/>
  <c r="N238" i="15"/>
  <c r="N91" i="15"/>
  <c r="N93" i="15"/>
  <c r="N189" i="15"/>
  <c r="N98" i="15"/>
  <c r="N100" i="15"/>
  <c r="N225" i="15"/>
  <c r="N108" i="15"/>
  <c r="N110" i="15"/>
  <c r="N9" i="15"/>
  <c r="N25" i="15"/>
  <c r="N125" i="15"/>
  <c r="N37" i="15"/>
  <c r="N42" i="15"/>
  <c r="N58" i="15"/>
  <c r="N74" i="15"/>
  <c r="N152" i="15"/>
  <c r="N209" i="15"/>
  <c r="N160" i="15"/>
  <c r="N168" i="15"/>
  <c r="N219" i="15"/>
  <c r="N237" i="15"/>
  <c r="N90" i="15"/>
  <c r="N171" i="14"/>
  <c r="N179" i="14"/>
  <c r="N191" i="14"/>
  <c r="N199" i="14"/>
  <c r="N203" i="14"/>
  <c r="N211" i="14"/>
  <c r="N219" i="14"/>
  <c r="N227" i="14"/>
  <c r="N235" i="14"/>
  <c r="N243" i="14"/>
  <c r="I260" i="14"/>
  <c r="N79" i="14"/>
  <c r="N83" i="14"/>
  <c r="N107" i="14"/>
  <c r="N123" i="14"/>
  <c r="N145" i="14"/>
  <c r="N147" i="14"/>
  <c r="N12" i="14"/>
  <c r="N32" i="14"/>
  <c r="N38" i="14"/>
  <c r="N82" i="14"/>
  <c r="N102" i="14"/>
  <c r="N114" i="14"/>
  <c r="N142" i="14"/>
  <c r="N185" i="14"/>
  <c r="N187" i="14"/>
  <c r="N195" i="14"/>
  <c r="N207" i="14"/>
  <c r="N215" i="14"/>
  <c r="N223" i="14"/>
  <c r="N231" i="14"/>
  <c r="N239" i="14"/>
  <c r="N247" i="14"/>
  <c r="N3" i="14"/>
  <c r="N7" i="14"/>
  <c r="N11" i="14"/>
  <c r="N23" i="14"/>
  <c r="N27" i="14"/>
  <c r="N29" i="14"/>
  <c r="N33" i="14"/>
  <c r="N45" i="14"/>
  <c r="N49" i="14"/>
  <c r="N65" i="14"/>
  <c r="N77" i="14"/>
  <c r="N97" i="14"/>
  <c r="N125" i="14"/>
  <c r="N141" i="14"/>
  <c r="N159" i="14"/>
  <c r="N167" i="14"/>
  <c r="N180" i="14"/>
  <c r="N232" i="14"/>
  <c r="N236" i="14"/>
  <c r="N240" i="14"/>
  <c r="N244" i="14"/>
  <c r="N248" i="14"/>
  <c r="N16" i="14"/>
  <c r="N18" i="14"/>
  <c r="N34" i="14"/>
  <c r="N39" i="14"/>
  <c r="N43" i="14"/>
  <c r="N56" i="14"/>
  <c r="N61" i="14"/>
  <c r="N66" i="14"/>
  <c r="N78" i="14"/>
  <c r="N81" i="14"/>
  <c r="N90" i="14"/>
  <c r="N95" i="14"/>
  <c r="N99" i="14"/>
  <c r="N151" i="14"/>
  <c r="N152" i="14"/>
  <c r="N153" i="14"/>
  <c r="N157" i="14"/>
  <c r="N169" i="14"/>
  <c r="N178" i="14"/>
  <c r="N190" i="14"/>
  <c r="N192" i="14"/>
  <c r="N198" i="14"/>
  <c r="N200" i="14"/>
  <c r="N206" i="14"/>
  <c r="N208" i="14"/>
  <c r="N214" i="14"/>
  <c r="N216" i="14"/>
  <c r="N222" i="14"/>
  <c r="N224" i="14"/>
  <c r="N230" i="14"/>
  <c r="N238" i="14"/>
  <c r="N246" i="14"/>
  <c r="N2" i="14"/>
  <c r="N6" i="14"/>
  <c r="N10" i="14"/>
  <c r="N22" i="14"/>
  <c r="N28" i="14"/>
  <c r="N37" i="14"/>
  <c r="N41" i="14"/>
  <c r="N47" i="14"/>
  <c r="N58" i="14"/>
  <c r="N63" i="14"/>
  <c r="N67" i="14"/>
  <c r="N84" i="14"/>
  <c r="N88" i="14"/>
  <c r="N93" i="14"/>
  <c r="N98" i="14"/>
  <c r="N106" i="14"/>
  <c r="N109" i="14"/>
  <c r="N115" i="14"/>
  <c r="N117" i="14"/>
  <c r="N155" i="14"/>
  <c r="N156" i="14"/>
  <c r="N165" i="14"/>
  <c r="N173" i="14"/>
  <c r="N177" i="14"/>
  <c r="N184" i="14"/>
  <c r="N186" i="14"/>
  <c r="N194" i="14"/>
  <c r="N202" i="14"/>
  <c r="N210" i="14"/>
  <c r="N218" i="14"/>
  <c r="N226" i="14"/>
  <c r="N234" i="14"/>
  <c r="N242" i="14"/>
  <c r="N250" i="14"/>
  <c r="N5" i="14"/>
  <c r="N30" i="14"/>
  <c r="N35" i="14"/>
  <c r="N40" i="14"/>
  <c r="N57" i="14"/>
  <c r="N73" i="14"/>
  <c r="N89" i="14"/>
  <c r="N105" i="14"/>
  <c r="N9" i="14"/>
  <c r="N14" i="14"/>
  <c r="N19" i="14"/>
  <c r="N24" i="14"/>
  <c r="N4" i="14"/>
  <c r="N8" i="14"/>
  <c r="N15" i="14"/>
  <c r="N20" i="14"/>
  <c r="N26" i="14"/>
  <c r="N31" i="14"/>
  <c r="N36" i="14"/>
  <c r="N48" i="14"/>
  <c r="N54" i="14"/>
  <c r="N55" i="14"/>
  <c r="N59" i="14"/>
  <c r="N64" i="14"/>
  <c r="N69" i="14"/>
  <c r="N75" i="14"/>
  <c r="N80" i="14"/>
  <c r="N85" i="14"/>
  <c r="N91" i="14"/>
  <c r="N96" i="14"/>
  <c r="N101" i="14"/>
  <c r="N111" i="14"/>
  <c r="N137" i="14"/>
  <c r="N149" i="14"/>
  <c r="N162" i="14"/>
  <c r="N44" i="14"/>
  <c r="N50" i="14"/>
  <c r="N51" i="14"/>
  <c r="N60" i="14"/>
  <c r="N71" i="14"/>
  <c r="N76" i="14"/>
  <c r="N87" i="14"/>
  <c r="N92" i="14"/>
  <c r="N122" i="14"/>
  <c r="N161" i="14"/>
  <c r="N188" i="14"/>
  <c r="N196" i="14"/>
  <c r="N204" i="14"/>
  <c r="N212" i="14"/>
  <c r="N220" i="14"/>
  <c r="N228" i="14"/>
  <c r="G260" i="14"/>
  <c r="G261" i="14" s="1"/>
  <c r="N103" i="14"/>
  <c r="N108" i="14"/>
  <c r="N113" i="14"/>
  <c r="N119" i="14"/>
  <c r="N124" i="14"/>
  <c r="N143" i="14"/>
  <c r="N166" i="14"/>
  <c r="N170" i="14"/>
  <c r="N174" i="14"/>
  <c r="N175" i="14"/>
  <c r="H260" i="14"/>
  <c r="N116" i="14"/>
  <c r="N121" i="14"/>
  <c r="N127" i="14"/>
  <c r="N129" i="14"/>
  <c r="N131" i="14"/>
  <c r="N133" i="14"/>
  <c r="N135" i="14"/>
  <c r="N139" i="14"/>
  <c r="N140" i="14"/>
  <c r="N160" i="14"/>
  <c r="N163" i="14"/>
  <c r="N164" i="14"/>
  <c r="N168" i="14"/>
  <c r="N172" i="14"/>
  <c r="N181" i="14"/>
  <c r="N182" i="14"/>
  <c r="N183" i="14"/>
  <c r="N189" i="14"/>
  <c r="N193" i="14"/>
  <c r="N197" i="14"/>
  <c r="N201" i="14"/>
  <c r="N205" i="14"/>
  <c r="N209" i="14"/>
  <c r="N213" i="14"/>
  <c r="N217" i="14"/>
  <c r="N221" i="14"/>
  <c r="N225" i="14"/>
  <c r="N229" i="14"/>
  <c r="N233" i="14"/>
  <c r="N237" i="14"/>
  <c r="N241" i="14"/>
  <c r="N245" i="14"/>
  <c r="N249" i="14"/>
  <c r="N130" i="14"/>
  <c r="N134" i="14"/>
  <c r="N128" i="14"/>
  <c r="N132" i="14"/>
  <c r="N136" i="14"/>
  <c r="A80" i="13"/>
  <c r="A112" i="13"/>
  <c r="A30" i="13"/>
  <c r="A8" i="13"/>
  <c r="A20" i="13"/>
  <c r="A19" i="13"/>
  <c r="A85" i="13"/>
  <c r="A74" i="13"/>
  <c r="A76" i="13"/>
  <c r="A47" i="13"/>
  <c r="A3" i="13"/>
  <c r="A98" i="13"/>
  <c r="A63" i="13"/>
  <c r="A62" i="13"/>
  <c r="A61" i="13"/>
  <c r="A60" i="13"/>
  <c r="A35" i="13"/>
  <c r="A34" i="13"/>
  <c r="A18" i="13"/>
  <c r="A24" i="13"/>
  <c r="A23" i="13"/>
  <c r="A44" i="13"/>
  <c r="A68" i="13"/>
  <c r="A67" i="13"/>
  <c r="A7" i="13"/>
  <c r="A46" i="13"/>
  <c r="A45" i="13"/>
  <c r="A108" i="13"/>
  <c r="A104" i="13"/>
  <c r="A103" i="13"/>
  <c r="A102" i="13"/>
  <c r="A54" i="13"/>
  <c r="A66" i="13"/>
  <c r="A40" i="13"/>
  <c r="A17" i="13"/>
  <c r="A59" i="13"/>
  <c r="A39" i="13"/>
  <c r="A31" i="13"/>
  <c r="A2" i="13"/>
  <c r="A105" i="13"/>
  <c r="A97" i="13"/>
  <c r="A101" i="13"/>
  <c r="A96" i="13"/>
  <c r="A113" i="13"/>
  <c r="A111" i="13"/>
  <c r="A110" i="13"/>
  <c r="A109" i="13"/>
  <c r="A107" i="13"/>
  <c r="A106" i="13"/>
  <c r="A100" i="13"/>
  <c r="A65" i="13"/>
  <c r="A99" i="13"/>
  <c r="A95" i="13"/>
  <c r="A64" i="13"/>
  <c r="A94" i="13"/>
  <c r="A93" i="13"/>
  <c r="A92" i="13"/>
  <c r="A91" i="13"/>
  <c r="A90" i="13"/>
  <c r="A89" i="13"/>
  <c r="A88" i="13"/>
  <c r="A81" i="13"/>
  <c r="A79" i="13"/>
  <c r="A78" i="13"/>
  <c r="A77" i="13"/>
  <c r="A84" i="13"/>
  <c r="A83" i="13"/>
  <c r="A87" i="13"/>
  <c r="A86" i="13"/>
  <c r="A75" i="13"/>
  <c r="A73" i="13"/>
  <c r="A82" i="13"/>
  <c r="A70" i="13"/>
  <c r="A72" i="13"/>
  <c r="A71" i="13"/>
  <c r="A69" i="13"/>
  <c r="A58" i="13"/>
  <c r="A57" i="13"/>
  <c r="A56" i="13"/>
  <c r="A55" i="13"/>
  <c r="A53" i="13"/>
  <c r="A52" i="13"/>
  <c r="A51" i="13"/>
  <c r="A50" i="13"/>
  <c r="A49" i="13"/>
  <c r="A48" i="13"/>
  <c r="A42" i="13"/>
  <c r="A43" i="13"/>
  <c r="A41" i="13"/>
  <c r="A38" i="13"/>
  <c r="A37" i="13"/>
  <c r="A36" i="13"/>
  <c r="A33" i="13"/>
  <c r="A32" i="13"/>
  <c r="A26" i="13"/>
  <c r="A25" i="13"/>
  <c r="A29" i="13"/>
  <c r="A28" i="13"/>
  <c r="A27" i="13"/>
  <c r="A22" i="13"/>
  <c r="A21" i="13"/>
  <c r="A16" i="13"/>
  <c r="A12" i="13"/>
  <c r="A15" i="13"/>
  <c r="A14" i="13"/>
  <c r="A13" i="13"/>
  <c r="A11" i="13"/>
  <c r="A10" i="13"/>
  <c r="A9" i="13"/>
  <c r="A6" i="13"/>
  <c r="A5" i="13"/>
  <c r="A4" i="13"/>
  <c r="A119" i="13"/>
  <c r="A118" i="13"/>
  <c r="A117" i="13"/>
  <c r="A116" i="13"/>
  <c r="A115" i="13"/>
  <c r="A114" i="13"/>
  <c r="A122" i="13"/>
  <c r="A121" i="13"/>
  <c r="A120" i="13"/>
  <c r="AB126" i="13"/>
  <c r="W125" i="13"/>
  <c r="W129" i="13" s="1"/>
  <c r="U125" i="13"/>
  <c r="U129" i="13" s="1"/>
  <c r="T125" i="13"/>
  <c r="T129" i="13" s="1"/>
  <c r="S125" i="13"/>
  <c r="S129" i="13" s="1"/>
  <c r="R125" i="13"/>
  <c r="R129" i="13" s="1"/>
  <c r="W124" i="13"/>
  <c r="W128" i="13" s="1"/>
  <c r="U124" i="13"/>
  <c r="U128" i="13" s="1"/>
  <c r="T124" i="13"/>
  <c r="T128" i="13" s="1"/>
  <c r="S124" i="13"/>
  <c r="S128" i="13" s="1"/>
  <c r="R124" i="13"/>
  <c r="R128" i="13" s="1"/>
  <c r="W123" i="13"/>
  <c r="W127" i="13" s="1"/>
  <c r="U123" i="13"/>
  <c r="U127" i="13" s="1"/>
  <c r="T123" i="13"/>
  <c r="T127" i="13" s="1"/>
  <c r="S123" i="13"/>
  <c r="S127" i="13" s="1"/>
  <c r="R123" i="13"/>
  <c r="R127" i="13" s="1"/>
  <c r="X80" i="13"/>
  <c r="AC80" i="13" s="1"/>
  <c r="X112" i="13"/>
  <c r="X30" i="13"/>
  <c r="AC30" i="13" s="1"/>
  <c r="X8" i="13"/>
  <c r="AC8" i="13" s="1"/>
  <c r="X20" i="13"/>
  <c r="X19" i="13"/>
  <c r="AC19" i="13" s="1"/>
  <c r="X85" i="13"/>
  <c r="AC85" i="13" s="1"/>
  <c r="X74" i="13"/>
  <c r="X76" i="13"/>
  <c r="AC76" i="13" s="1"/>
  <c r="X47" i="13"/>
  <c r="X3" i="13"/>
  <c r="AC3" i="13" s="1"/>
  <c r="X98" i="13"/>
  <c r="AC98" i="13" s="1"/>
  <c r="X63" i="13"/>
  <c r="X62" i="13"/>
  <c r="AC62" i="13" s="1"/>
  <c r="X61" i="13"/>
  <c r="AC61" i="13" s="1"/>
  <c r="X60" i="13"/>
  <c r="X35" i="13"/>
  <c r="AC35" i="13" s="1"/>
  <c r="X34" i="13"/>
  <c r="X18" i="13"/>
  <c r="AC18" i="13" s="1"/>
  <c r="X24" i="13"/>
  <c r="AC24" i="13" s="1"/>
  <c r="X23" i="13"/>
  <c r="X44" i="13"/>
  <c r="AC44" i="13" s="1"/>
  <c r="X68" i="13"/>
  <c r="AC68" i="13" s="1"/>
  <c r="X67" i="13"/>
  <c r="X7" i="13"/>
  <c r="AC7" i="13" s="1"/>
  <c r="X46" i="13"/>
  <c r="X45" i="13"/>
  <c r="AC45" i="13" s="1"/>
  <c r="X108" i="13"/>
  <c r="AC108" i="13" s="1"/>
  <c r="X104" i="13"/>
  <c r="X103" i="13"/>
  <c r="AC103" i="13" s="1"/>
  <c r="X102" i="13"/>
  <c r="AC102" i="13" s="1"/>
  <c r="X54" i="13"/>
  <c r="X66" i="13"/>
  <c r="AC66" i="13" s="1"/>
  <c r="X40" i="13"/>
  <c r="X17" i="13"/>
  <c r="AC17" i="13" s="1"/>
  <c r="X59" i="13"/>
  <c r="AC59" i="13" s="1"/>
  <c r="X39" i="13"/>
  <c r="X31" i="13"/>
  <c r="AC31" i="13" s="1"/>
  <c r="X2" i="13"/>
  <c r="AC2" i="13" s="1"/>
  <c r="X105" i="13"/>
  <c r="X97" i="13"/>
  <c r="AC97" i="13" s="1"/>
  <c r="X101" i="13"/>
  <c r="X96" i="13"/>
  <c r="AC96" i="13" s="1"/>
  <c r="X113" i="13"/>
  <c r="AC113" i="13" s="1"/>
  <c r="X111" i="13"/>
  <c r="X110" i="13"/>
  <c r="AC110" i="13" s="1"/>
  <c r="X109" i="13"/>
  <c r="AC109" i="13" s="1"/>
  <c r="X107" i="13"/>
  <c r="X106" i="13"/>
  <c r="AC106" i="13" s="1"/>
  <c r="X100" i="13"/>
  <c r="X65" i="13"/>
  <c r="AC65" i="13" s="1"/>
  <c r="X99" i="13"/>
  <c r="AC99" i="13" s="1"/>
  <c r="X95" i="13"/>
  <c r="X64" i="13"/>
  <c r="AC64" i="13" s="1"/>
  <c r="X94" i="13"/>
  <c r="AC94" i="13" s="1"/>
  <c r="X93" i="13"/>
  <c r="X92" i="13"/>
  <c r="AC92" i="13" s="1"/>
  <c r="X91" i="13"/>
  <c r="X90" i="13"/>
  <c r="AC90" i="13" s="1"/>
  <c r="X89" i="13"/>
  <c r="AC89" i="13" s="1"/>
  <c r="X88" i="13"/>
  <c r="X81" i="13"/>
  <c r="AC81" i="13" s="1"/>
  <c r="X79" i="13"/>
  <c r="AC79" i="13" s="1"/>
  <c r="X78" i="13"/>
  <c r="X77" i="13"/>
  <c r="AC77" i="13" s="1"/>
  <c r="X84" i="13"/>
  <c r="X83" i="13"/>
  <c r="AC83" i="13" s="1"/>
  <c r="X87" i="13"/>
  <c r="AC87" i="13" s="1"/>
  <c r="X86" i="13"/>
  <c r="X75" i="13"/>
  <c r="AC75" i="13" s="1"/>
  <c r="X73" i="13"/>
  <c r="AC73" i="13" s="1"/>
  <c r="X82" i="13"/>
  <c r="X70" i="13"/>
  <c r="AC70" i="13" s="1"/>
  <c r="X72" i="13"/>
  <c r="X71" i="13"/>
  <c r="AC71" i="13" s="1"/>
  <c r="X69" i="13"/>
  <c r="AC69" i="13" s="1"/>
  <c r="X58" i="13"/>
  <c r="X57" i="13"/>
  <c r="AC57" i="13" s="1"/>
  <c r="X56" i="13"/>
  <c r="X55" i="13"/>
  <c r="AC55" i="13" s="1"/>
  <c r="X53" i="13"/>
  <c r="Z53" i="13" s="1"/>
  <c r="X52" i="13"/>
  <c r="AC52" i="13" s="1"/>
  <c r="X51" i="13"/>
  <c r="AC51" i="13" s="1"/>
  <c r="X50" i="13"/>
  <c r="AC50" i="13" s="1"/>
  <c r="X49" i="13"/>
  <c r="Z49" i="13" s="1"/>
  <c r="X48" i="13"/>
  <c r="X42" i="13"/>
  <c r="AC42" i="13" s="1"/>
  <c r="X43" i="13"/>
  <c r="AC43" i="13" s="1"/>
  <c r="X41" i="13"/>
  <c r="Z41" i="13" s="1"/>
  <c r="X38" i="13"/>
  <c r="X37" i="13"/>
  <c r="AB37" i="13" s="1"/>
  <c r="X36" i="13"/>
  <c r="AC36" i="13" s="1"/>
  <c r="X33" i="13"/>
  <c r="Z33" i="13" s="1"/>
  <c r="X32" i="13"/>
  <c r="AA32" i="13" s="1"/>
  <c r="X26" i="13"/>
  <c r="AB26" i="13" s="1"/>
  <c r="X25" i="13"/>
  <c r="AC25" i="13" s="1"/>
  <c r="X29" i="13"/>
  <c r="Z29" i="13" s="1"/>
  <c r="X28" i="13"/>
  <c r="AA28" i="13" s="1"/>
  <c r="X27" i="13"/>
  <c r="AB27" i="13" s="1"/>
  <c r="X22" i="13"/>
  <c r="AC22" i="13" s="1"/>
  <c r="X21" i="13"/>
  <c r="Z21" i="13" s="1"/>
  <c r="X16" i="13"/>
  <c r="AA16" i="13" s="1"/>
  <c r="X12" i="13"/>
  <c r="AB12" i="13" s="1"/>
  <c r="X15" i="13"/>
  <c r="AC15" i="13" s="1"/>
  <c r="X14" i="13"/>
  <c r="Z14" i="13" s="1"/>
  <c r="X13" i="13"/>
  <c r="AA13" i="13" s="1"/>
  <c r="X11" i="13"/>
  <c r="AB11" i="13" s="1"/>
  <c r="X10" i="13"/>
  <c r="AC10" i="13" s="1"/>
  <c r="X9" i="13"/>
  <c r="Z9" i="13" s="1"/>
  <c r="X6" i="13"/>
  <c r="AA6" i="13" s="1"/>
  <c r="X5" i="13"/>
  <c r="AB5" i="13" s="1"/>
  <c r="X4" i="13"/>
  <c r="Z4" i="13" s="1"/>
  <c r="X119" i="13"/>
  <c r="X118" i="13"/>
  <c r="X117" i="13"/>
  <c r="X116" i="13"/>
  <c r="X115" i="13"/>
  <c r="X114" i="13"/>
  <c r="X122" i="13"/>
  <c r="X121" i="13"/>
  <c r="X120" i="13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0" i="12"/>
  <c r="AI15" i="19" l="1"/>
  <c r="AG112" i="18"/>
  <c r="AF112" i="18"/>
  <c r="AH112" i="18"/>
  <c r="O121" i="15"/>
  <c r="O211" i="15"/>
  <c r="O233" i="15"/>
  <c r="O51" i="15"/>
  <c r="O118" i="15"/>
  <c r="O239" i="15"/>
  <c r="O64" i="15"/>
  <c r="O158" i="15"/>
  <c r="O94" i="15"/>
  <c r="O5" i="15"/>
  <c r="O161" i="15"/>
  <c r="O86" i="15"/>
  <c r="O24" i="15"/>
  <c r="O213" i="15"/>
  <c r="O15" i="15"/>
  <c r="O175" i="15"/>
  <c r="O14" i="15"/>
  <c r="O200" i="15"/>
  <c r="O90" i="15"/>
  <c r="O12" i="15"/>
  <c r="O188" i="15"/>
  <c r="O88" i="15"/>
  <c r="O162" i="15"/>
  <c r="O111" i="15"/>
  <c r="O62" i="15"/>
  <c r="O208" i="15"/>
  <c r="O117" i="15"/>
  <c r="O65" i="15"/>
  <c r="O204" i="15"/>
  <c r="O109" i="15"/>
  <c r="O226" i="15"/>
  <c r="O143" i="15"/>
  <c r="O36" i="15"/>
  <c r="O126" i="15"/>
  <c r="O42" i="15"/>
  <c r="O153" i="15"/>
  <c r="O33" i="15"/>
  <c r="O148" i="15"/>
  <c r="O29" i="15"/>
  <c r="O149" i="15"/>
  <c r="O222" i="15"/>
  <c r="O79" i="15"/>
  <c r="O179" i="15"/>
  <c r="O9" i="15"/>
  <c r="O73" i="15"/>
  <c r="O152" i="15"/>
  <c r="O32" i="15"/>
  <c r="O96" i="15"/>
  <c r="O193" i="15"/>
  <c r="O60" i="15"/>
  <c r="O124" i="15"/>
  <c r="O236" i="15"/>
  <c r="O82" i="15"/>
  <c r="O157" i="15"/>
  <c r="O190" i="15"/>
  <c r="O47" i="15"/>
  <c r="O115" i="15"/>
  <c r="O207" i="15"/>
  <c r="O41" i="15"/>
  <c r="O100" i="15"/>
  <c r="O168" i="15"/>
  <c r="O10" i="15"/>
  <c r="O69" i="15"/>
  <c r="O128" i="15"/>
  <c r="O201" i="15"/>
  <c r="O38" i="15"/>
  <c r="O97" i="15"/>
  <c r="O156" i="15"/>
  <c r="O2" i="15"/>
  <c r="O61" i="15"/>
  <c r="O114" i="15"/>
  <c r="O221" i="15"/>
  <c r="O194" i="15"/>
  <c r="O19" i="15"/>
  <c r="O83" i="15"/>
  <c r="O147" i="15"/>
  <c r="O235" i="15"/>
  <c r="O219" i="15"/>
  <c r="O203" i="15"/>
  <c r="O187" i="15"/>
  <c r="O171" i="15"/>
  <c r="O155" i="15"/>
  <c r="O139" i="15"/>
  <c r="O123" i="15"/>
  <c r="O107" i="15"/>
  <c r="O91" i="15"/>
  <c r="O75" i="15"/>
  <c r="O59" i="15"/>
  <c r="O43" i="15"/>
  <c r="O27" i="15"/>
  <c r="O11" i="15"/>
  <c r="O234" i="15"/>
  <c r="O218" i="15"/>
  <c r="O202" i="15"/>
  <c r="O186" i="15"/>
  <c r="O170" i="15"/>
  <c r="O154" i="15"/>
  <c r="O237" i="15"/>
  <c r="O205" i="15"/>
  <c r="O173" i="15"/>
  <c r="O141" i="15"/>
  <c r="O120" i="15"/>
  <c r="O98" i="15"/>
  <c r="O77" i="15"/>
  <c r="O56" i="15"/>
  <c r="O34" i="15"/>
  <c r="O13" i="15"/>
  <c r="O228" i="15"/>
  <c r="O196" i="15"/>
  <c r="O164" i="15"/>
  <c r="O134" i="15"/>
  <c r="O113" i="15"/>
  <c r="O92" i="15"/>
  <c r="O70" i="15"/>
  <c r="O49" i="15"/>
  <c r="O28" i="15"/>
  <c r="O6" i="15"/>
  <c r="O209" i="15"/>
  <c r="O177" i="15"/>
  <c r="O145" i="15"/>
  <c r="O122" i="15"/>
  <c r="O101" i="15"/>
  <c r="O80" i="15"/>
  <c r="O58" i="15"/>
  <c r="O37" i="15"/>
  <c r="O16" i="15"/>
  <c r="O224" i="15"/>
  <c r="O192" i="15"/>
  <c r="O160" i="15"/>
  <c r="O132" i="15"/>
  <c r="O110" i="15"/>
  <c r="O89" i="15"/>
  <c r="O68" i="15"/>
  <c r="O46" i="15"/>
  <c r="O25" i="15"/>
  <c r="O4" i="15"/>
  <c r="O231" i="15"/>
  <c r="O215" i="15"/>
  <c r="O199" i="15"/>
  <c r="O183" i="15"/>
  <c r="O167" i="15"/>
  <c r="O151" i="15"/>
  <c r="O135" i="15"/>
  <c r="O119" i="15"/>
  <c r="O103" i="15"/>
  <c r="O87" i="15"/>
  <c r="O71" i="15"/>
  <c r="O55" i="15"/>
  <c r="O39" i="15"/>
  <c r="O23" i="15"/>
  <c r="O7" i="15"/>
  <c r="O230" i="15"/>
  <c r="O214" i="15"/>
  <c r="O198" i="15"/>
  <c r="O182" i="15"/>
  <c r="O166" i="15"/>
  <c r="O150" i="15"/>
  <c r="O229" i="15"/>
  <c r="O197" i="15"/>
  <c r="O165" i="15"/>
  <c r="O136" i="15"/>
  <c r="O20" i="15"/>
  <c r="O52" i="15"/>
  <c r="O78" i="15"/>
  <c r="O105" i="15"/>
  <c r="O137" i="15"/>
  <c r="O176" i="15"/>
  <c r="O216" i="15"/>
  <c r="O21" i="15"/>
  <c r="O48" i="15"/>
  <c r="O74" i="15"/>
  <c r="O106" i="15"/>
  <c r="O133" i="15"/>
  <c r="O169" i="15"/>
  <c r="O217" i="15"/>
  <c r="O17" i="15"/>
  <c r="O44" i="15"/>
  <c r="O76" i="15"/>
  <c r="O102" i="15"/>
  <c r="O129" i="15"/>
  <c r="O172" i="15"/>
  <c r="O212" i="15"/>
  <c r="O8" i="15"/>
  <c r="O40" i="15"/>
  <c r="O66" i="15"/>
  <c r="O93" i="15"/>
  <c r="O125" i="15"/>
  <c r="O181" i="15"/>
  <c r="O142" i="15"/>
  <c r="O174" i="15"/>
  <c r="O206" i="15"/>
  <c r="O238" i="15"/>
  <c r="O31" i="15"/>
  <c r="O63" i="15"/>
  <c r="O95" i="15"/>
  <c r="O127" i="15"/>
  <c r="O159" i="15"/>
  <c r="O191" i="15"/>
  <c r="O223" i="15"/>
  <c r="O30" i="15"/>
  <c r="O57" i="15"/>
  <c r="O84" i="15"/>
  <c r="O116" i="15"/>
  <c r="O144" i="15"/>
  <c r="O184" i="15"/>
  <c r="O232" i="15"/>
  <c r="O26" i="15"/>
  <c r="O53" i="15"/>
  <c r="O85" i="15"/>
  <c r="O112" i="15"/>
  <c r="O138" i="15"/>
  <c r="O185" i="15"/>
  <c r="O225" i="15"/>
  <c r="O22" i="15"/>
  <c r="O54" i="15"/>
  <c r="O81" i="15"/>
  <c r="O108" i="15"/>
  <c r="O140" i="15"/>
  <c r="O180" i="15"/>
  <c r="O220" i="15"/>
  <c r="O18" i="15"/>
  <c r="O45" i="15"/>
  <c r="O72" i="15"/>
  <c r="O104" i="15"/>
  <c r="O130" i="15"/>
  <c r="O189" i="15"/>
  <c r="O146" i="15"/>
  <c r="O178" i="15"/>
  <c r="O210" i="15"/>
  <c r="O3" i="15"/>
  <c r="O35" i="15"/>
  <c r="O67" i="15"/>
  <c r="O99" i="15"/>
  <c r="O131" i="15"/>
  <c r="O163" i="15"/>
  <c r="O195" i="15"/>
  <c r="O227" i="15"/>
  <c r="G262" i="14"/>
  <c r="J260" i="14"/>
  <c r="AB61" i="13"/>
  <c r="AB43" i="13"/>
  <c r="AB30" i="13"/>
  <c r="AB79" i="13"/>
  <c r="Z83" i="13"/>
  <c r="AB22" i="13"/>
  <c r="AA83" i="13"/>
  <c r="AB102" i="13"/>
  <c r="AA22" i="13"/>
  <c r="AB65" i="13"/>
  <c r="AB83" i="13"/>
  <c r="AA4" i="13"/>
  <c r="AB36" i="13"/>
  <c r="AA41" i="13"/>
  <c r="AA17" i="13"/>
  <c r="AA85" i="13"/>
  <c r="AB4" i="13"/>
  <c r="AB41" i="13"/>
  <c r="AB71" i="13"/>
  <c r="AA79" i="13"/>
  <c r="AB17" i="13"/>
  <c r="AB85" i="13"/>
  <c r="AB109" i="13"/>
  <c r="AA2" i="13"/>
  <c r="AA3" i="13"/>
  <c r="AB10" i="13"/>
  <c r="AA25" i="13"/>
  <c r="AA73" i="13"/>
  <c r="AA96" i="13"/>
  <c r="AB2" i="13"/>
  <c r="Z102" i="13"/>
  <c r="AB3" i="13"/>
  <c r="Z30" i="13"/>
  <c r="Z22" i="13"/>
  <c r="AB25" i="13"/>
  <c r="AA43" i="13"/>
  <c r="AA71" i="13"/>
  <c r="AB73" i="13"/>
  <c r="Z79" i="13"/>
  <c r="AB96" i="13"/>
  <c r="Z17" i="13"/>
  <c r="AA102" i="13"/>
  <c r="AB18" i="13"/>
  <c r="AA30" i="13"/>
  <c r="Z15" i="13"/>
  <c r="Z50" i="13"/>
  <c r="Z51" i="13"/>
  <c r="Z55" i="13"/>
  <c r="Z90" i="13"/>
  <c r="Z94" i="13"/>
  <c r="Z45" i="13"/>
  <c r="Z68" i="13"/>
  <c r="Z10" i="13"/>
  <c r="AA15" i="13"/>
  <c r="Z36" i="13"/>
  <c r="AA49" i="13"/>
  <c r="AA50" i="13"/>
  <c r="AA53" i="13"/>
  <c r="AA55" i="13"/>
  <c r="AA90" i="13"/>
  <c r="AA94" i="13"/>
  <c r="Z65" i="13"/>
  <c r="Z109" i="13"/>
  <c r="AA45" i="13"/>
  <c r="AA68" i="13"/>
  <c r="Z18" i="13"/>
  <c r="Z61" i="13"/>
  <c r="AA10" i="13"/>
  <c r="AB15" i="13"/>
  <c r="Z25" i="13"/>
  <c r="AA36" i="13"/>
  <c r="Z43" i="13"/>
  <c r="AB49" i="13"/>
  <c r="AB50" i="13"/>
  <c r="AB53" i="13"/>
  <c r="AB55" i="13"/>
  <c r="Z71" i="13"/>
  <c r="Z73" i="13"/>
  <c r="AB90" i="13"/>
  <c r="AB94" i="13"/>
  <c r="AA65" i="13"/>
  <c r="AA109" i="13"/>
  <c r="Z96" i="13"/>
  <c r="Z2" i="13"/>
  <c r="AB45" i="13"/>
  <c r="AB68" i="13"/>
  <c r="AA18" i="13"/>
  <c r="AA61" i="13"/>
  <c r="Z3" i="13"/>
  <c r="Z85" i="13"/>
  <c r="AA38" i="13"/>
  <c r="Z38" i="13"/>
  <c r="AB56" i="13"/>
  <c r="AA56" i="13"/>
  <c r="Z5" i="13"/>
  <c r="Z6" i="13"/>
  <c r="AA9" i="13"/>
  <c r="Z11" i="13"/>
  <c r="Z13" i="13"/>
  <c r="AA14" i="13"/>
  <c r="Z12" i="13"/>
  <c r="Z16" i="13"/>
  <c r="AA21" i="13"/>
  <c r="Z27" i="13"/>
  <c r="Z28" i="13"/>
  <c r="AA29" i="13"/>
  <c r="Z26" i="13"/>
  <c r="Z32" i="13"/>
  <c r="AA33" i="13"/>
  <c r="Z37" i="13"/>
  <c r="AB38" i="13"/>
  <c r="AA48" i="13"/>
  <c r="Z48" i="13"/>
  <c r="Z56" i="13"/>
  <c r="AA58" i="13"/>
  <c r="AB58" i="13"/>
  <c r="Z58" i="13"/>
  <c r="AB72" i="13"/>
  <c r="AA72" i="13"/>
  <c r="Z72" i="13"/>
  <c r="Z82" i="13"/>
  <c r="AB82" i="13"/>
  <c r="AA82" i="13"/>
  <c r="AA86" i="13"/>
  <c r="AB86" i="13"/>
  <c r="Z86" i="13"/>
  <c r="AB84" i="13"/>
  <c r="AA84" i="13"/>
  <c r="Z84" i="13"/>
  <c r="Z78" i="13"/>
  <c r="AB78" i="13"/>
  <c r="AA78" i="13"/>
  <c r="AA88" i="13"/>
  <c r="AB88" i="13"/>
  <c r="Z88" i="13"/>
  <c r="AB91" i="13"/>
  <c r="AA91" i="13"/>
  <c r="Z91" i="13"/>
  <c r="Z93" i="13"/>
  <c r="AB93" i="13"/>
  <c r="AA93" i="13"/>
  <c r="AA95" i="13"/>
  <c r="AB95" i="13"/>
  <c r="Z95" i="13"/>
  <c r="AB100" i="13"/>
  <c r="AA100" i="13"/>
  <c r="Z100" i="13"/>
  <c r="Z107" i="13"/>
  <c r="AB107" i="13"/>
  <c r="AA107" i="13"/>
  <c r="AA111" i="13"/>
  <c r="AB111" i="13"/>
  <c r="Z111" i="13"/>
  <c r="AB101" i="13"/>
  <c r="AA101" i="13"/>
  <c r="Z101" i="13"/>
  <c r="Z105" i="13"/>
  <c r="AB105" i="13"/>
  <c r="AA105" i="13"/>
  <c r="AA39" i="13"/>
  <c r="AB39" i="13"/>
  <c r="Z39" i="13"/>
  <c r="AB40" i="13"/>
  <c r="AA40" i="13"/>
  <c r="Z40" i="13"/>
  <c r="Z54" i="13"/>
  <c r="AB54" i="13"/>
  <c r="AA54" i="13"/>
  <c r="AA104" i="13"/>
  <c r="AB104" i="13"/>
  <c r="Z104" i="13"/>
  <c r="AB46" i="13"/>
  <c r="AA46" i="13"/>
  <c r="Z46" i="13"/>
  <c r="Z67" i="13"/>
  <c r="AB67" i="13"/>
  <c r="AA67" i="13"/>
  <c r="AA23" i="13"/>
  <c r="AB23" i="13"/>
  <c r="Z23" i="13"/>
  <c r="AB34" i="13"/>
  <c r="AA34" i="13"/>
  <c r="Z34" i="13"/>
  <c r="Z60" i="13"/>
  <c r="AB60" i="13"/>
  <c r="AA60" i="13"/>
  <c r="AA63" i="13"/>
  <c r="AB63" i="13"/>
  <c r="Z63" i="13"/>
  <c r="AB47" i="13"/>
  <c r="AA47" i="13"/>
  <c r="Z47" i="13"/>
  <c r="Z74" i="13"/>
  <c r="AB74" i="13"/>
  <c r="AA74" i="13"/>
  <c r="AA20" i="13"/>
  <c r="AB20" i="13"/>
  <c r="Z20" i="13"/>
  <c r="AB112" i="13"/>
  <c r="AA112" i="13"/>
  <c r="Z112" i="13"/>
  <c r="AA5" i="13"/>
  <c r="AB6" i="13"/>
  <c r="AB9" i="13"/>
  <c r="AA11" i="13"/>
  <c r="AB13" i="13"/>
  <c r="AB14" i="13"/>
  <c r="AA12" i="13"/>
  <c r="AB16" i="13"/>
  <c r="AB21" i="13"/>
  <c r="AA27" i="13"/>
  <c r="AB28" i="13"/>
  <c r="AB29" i="13"/>
  <c r="AA26" i="13"/>
  <c r="AB32" i="13"/>
  <c r="AB33" i="13"/>
  <c r="AA37" i="13"/>
  <c r="AC38" i="13"/>
  <c r="AB42" i="13"/>
  <c r="AA42" i="13"/>
  <c r="AB48" i="13"/>
  <c r="AA52" i="13"/>
  <c r="Z52" i="13"/>
  <c r="AC56" i="13"/>
  <c r="AC58" i="13"/>
  <c r="AC72" i="13"/>
  <c r="AC82" i="13"/>
  <c r="AC86" i="13"/>
  <c r="AC84" i="13"/>
  <c r="AC78" i="13"/>
  <c r="AC88" i="13"/>
  <c r="AC91" i="13"/>
  <c r="AC93" i="13"/>
  <c r="AC95" i="13"/>
  <c r="AC100" i="13"/>
  <c r="AC107" i="13"/>
  <c r="AC111" i="13"/>
  <c r="AC101" i="13"/>
  <c r="AC105" i="13"/>
  <c r="AC39" i="13"/>
  <c r="AC40" i="13"/>
  <c r="AC54" i="13"/>
  <c r="AC104" i="13"/>
  <c r="AC46" i="13"/>
  <c r="AC67" i="13"/>
  <c r="AC23" i="13"/>
  <c r="AC34" i="13"/>
  <c r="AC60" i="13"/>
  <c r="AC63" i="13"/>
  <c r="AC47" i="13"/>
  <c r="AC74" i="13"/>
  <c r="AC20" i="13"/>
  <c r="AC112" i="13"/>
  <c r="X125" i="13"/>
  <c r="X129" i="13" s="1"/>
  <c r="AC5" i="13"/>
  <c r="AC6" i="13"/>
  <c r="AC9" i="13"/>
  <c r="AC11" i="13"/>
  <c r="AC13" i="13"/>
  <c r="AC14" i="13"/>
  <c r="AC12" i="13"/>
  <c r="AC16" i="13"/>
  <c r="AC21" i="13"/>
  <c r="AC27" i="13"/>
  <c r="AC28" i="13"/>
  <c r="AC29" i="13"/>
  <c r="AC26" i="13"/>
  <c r="AC32" i="13"/>
  <c r="AC33" i="13"/>
  <c r="AC37" i="13"/>
  <c r="Z42" i="13"/>
  <c r="AC48" i="13"/>
  <c r="AB51" i="13"/>
  <c r="AA51" i="13"/>
  <c r="AB52" i="13"/>
  <c r="AB57" i="13"/>
  <c r="AA57" i="13"/>
  <c r="Z57" i="13"/>
  <c r="Z69" i="13"/>
  <c r="AB69" i="13"/>
  <c r="AA69" i="13"/>
  <c r="AA70" i="13"/>
  <c r="AB70" i="13"/>
  <c r="Z70" i="13"/>
  <c r="AB75" i="13"/>
  <c r="AA75" i="13"/>
  <c r="Z75" i="13"/>
  <c r="Z87" i="13"/>
  <c r="AB87" i="13"/>
  <c r="AA87" i="13"/>
  <c r="AA77" i="13"/>
  <c r="AB77" i="13"/>
  <c r="Z77" i="13"/>
  <c r="AB81" i="13"/>
  <c r="AA81" i="13"/>
  <c r="Z81" i="13"/>
  <c r="Z89" i="13"/>
  <c r="AB89" i="13"/>
  <c r="AA89" i="13"/>
  <c r="AA92" i="13"/>
  <c r="AB92" i="13"/>
  <c r="Z92" i="13"/>
  <c r="AB64" i="13"/>
  <c r="AA64" i="13"/>
  <c r="Z64" i="13"/>
  <c r="Z99" i="13"/>
  <c r="AB99" i="13"/>
  <c r="AA99" i="13"/>
  <c r="AA106" i="13"/>
  <c r="AB106" i="13"/>
  <c r="Z106" i="13"/>
  <c r="AB110" i="13"/>
  <c r="AA110" i="13"/>
  <c r="Z110" i="13"/>
  <c r="Z113" i="13"/>
  <c r="AB113" i="13"/>
  <c r="AA113" i="13"/>
  <c r="AA97" i="13"/>
  <c r="AB97" i="13"/>
  <c r="Z97" i="13"/>
  <c r="AB31" i="13"/>
  <c r="AA31" i="13"/>
  <c r="Z31" i="13"/>
  <c r="Z59" i="13"/>
  <c r="AB59" i="13"/>
  <c r="AA59" i="13"/>
  <c r="AA66" i="13"/>
  <c r="AB66" i="13"/>
  <c r="Z66" i="13"/>
  <c r="AB103" i="13"/>
  <c r="AA103" i="13"/>
  <c r="Z103" i="13"/>
  <c r="Z108" i="13"/>
  <c r="AB108" i="13"/>
  <c r="AA108" i="13"/>
  <c r="AA7" i="13"/>
  <c r="AB7" i="13"/>
  <c r="Z7" i="13"/>
  <c r="AB44" i="13"/>
  <c r="AA44" i="13"/>
  <c r="Z44" i="13"/>
  <c r="Z24" i="13"/>
  <c r="AB24" i="13"/>
  <c r="AA24" i="13"/>
  <c r="AA35" i="13"/>
  <c r="AB35" i="13"/>
  <c r="Z35" i="13"/>
  <c r="AB62" i="13"/>
  <c r="AA62" i="13"/>
  <c r="Z62" i="13"/>
  <c r="Z98" i="13"/>
  <c r="AB98" i="13"/>
  <c r="AA98" i="13"/>
  <c r="AA76" i="13"/>
  <c r="AB76" i="13"/>
  <c r="Z76" i="13"/>
  <c r="AB19" i="13"/>
  <c r="AA19" i="13"/>
  <c r="Z19" i="13"/>
  <c r="Z8" i="13"/>
  <c r="AB8" i="13"/>
  <c r="AA8" i="13"/>
  <c r="AA80" i="13"/>
  <c r="AB80" i="13"/>
  <c r="Z80" i="13"/>
  <c r="AC41" i="13"/>
  <c r="AC49" i="13"/>
  <c r="AC53" i="13"/>
  <c r="X123" i="13"/>
  <c r="X127" i="13" s="1"/>
  <c r="AC4" i="13"/>
  <c r="X124" i="13"/>
  <c r="X128" i="13" s="1"/>
  <c r="W269" i="12"/>
  <c r="X259" i="12"/>
  <c r="W259" i="12"/>
  <c r="V259" i="12"/>
  <c r="U259" i="12"/>
  <c r="T259" i="12"/>
  <c r="T260" i="12" s="1"/>
  <c r="AF254" i="12"/>
  <c r="Y253" i="12"/>
  <c r="X253" i="12"/>
  <c r="X258" i="12" s="1"/>
  <c r="W253" i="12"/>
  <c r="W258" i="12" s="1"/>
  <c r="V253" i="12"/>
  <c r="V258" i="12" s="1"/>
  <c r="U253" i="12"/>
  <c r="U258" i="12" s="1"/>
  <c r="T253" i="12"/>
  <c r="T258" i="12" s="1"/>
  <c r="Y252" i="12"/>
  <c r="X252" i="12"/>
  <c r="X257" i="12" s="1"/>
  <c r="W252" i="12"/>
  <c r="W257" i="12" s="1"/>
  <c r="V252" i="12"/>
  <c r="V257" i="12" s="1"/>
  <c r="U252" i="12"/>
  <c r="U257" i="12" s="1"/>
  <c r="T252" i="12"/>
  <c r="T257" i="12" s="1"/>
  <c r="Y251" i="12"/>
  <c r="X251" i="12"/>
  <c r="X256" i="12" s="1"/>
  <c r="W251" i="12"/>
  <c r="W256" i="12" s="1"/>
  <c r="V251" i="12"/>
  <c r="V256" i="12" s="1"/>
  <c r="U251" i="12"/>
  <c r="U256" i="12" s="1"/>
  <c r="T251" i="12"/>
  <c r="T256" i="12" s="1"/>
  <c r="AH250" i="12"/>
  <c r="AM250" i="12" s="1"/>
  <c r="AG250" i="12"/>
  <c r="AL250" i="12" s="1"/>
  <c r="AF250" i="12"/>
  <c r="AK250" i="12" s="1"/>
  <c r="AE250" i="12"/>
  <c r="AJ250" i="12" s="1"/>
  <c r="AH249" i="12"/>
  <c r="AM249" i="12" s="1"/>
  <c r="AG249" i="12"/>
  <c r="AL249" i="12" s="1"/>
  <c r="AF249" i="12"/>
  <c r="AK249" i="12" s="1"/>
  <c r="AE249" i="12"/>
  <c r="AJ249" i="12" s="1"/>
  <c r="AH248" i="12"/>
  <c r="AM248" i="12" s="1"/>
  <c r="AG248" i="12"/>
  <c r="AL248" i="12" s="1"/>
  <c r="AF248" i="12"/>
  <c r="AK248" i="12" s="1"/>
  <c r="AE248" i="12"/>
  <c r="AJ248" i="12" s="1"/>
  <c r="AH247" i="12"/>
  <c r="AM247" i="12" s="1"/>
  <c r="AG247" i="12"/>
  <c r="AL247" i="12" s="1"/>
  <c r="AF247" i="12"/>
  <c r="AK247" i="12" s="1"/>
  <c r="AE247" i="12"/>
  <c r="AJ247" i="12" s="1"/>
  <c r="AH246" i="12"/>
  <c r="AM246" i="12" s="1"/>
  <c r="AG246" i="12"/>
  <c r="AL246" i="12" s="1"/>
  <c r="AF246" i="12"/>
  <c r="AK246" i="12" s="1"/>
  <c r="AE246" i="12"/>
  <c r="AJ246" i="12" s="1"/>
  <c r="AH245" i="12"/>
  <c r="AM245" i="12" s="1"/>
  <c r="AG245" i="12"/>
  <c r="AL245" i="12" s="1"/>
  <c r="AF245" i="12"/>
  <c r="AK245" i="12" s="1"/>
  <c r="AE245" i="12"/>
  <c r="AJ245" i="12" s="1"/>
  <c r="AH244" i="12"/>
  <c r="AM244" i="12" s="1"/>
  <c r="AG244" i="12"/>
  <c r="AL244" i="12" s="1"/>
  <c r="AF244" i="12"/>
  <c r="AK244" i="12" s="1"/>
  <c r="AE244" i="12"/>
  <c r="AJ244" i="12" s="1"/>
  <c r="AH243" i="12"/>
  <c r="AM243" i="12" s="1"/>
  <c r="AG243" i="12"/>
  <c r="AL243" i="12" s="1"/>
  <c r="AF243" i="12"/>
  <c r="AK243" i="12" s="1"/>
  <c r="AE243" i="12"/>
  <c r="AJ243" i="12" s="1"/>
  <c r="AH242" i="12"/>
  <c r="AM242" i="12" s="1"/>
  <c r="AG242" i="12"/>
  <c r="AL242" i="12" s="1"/>
  <c r="AF242" i="12"/>
  <c r="AK242" i="12" s="1"/>
  <c r="AE242" i="12"/>
  <c r="AJ242" i="12" s="1"/>
  <c r="AH241" i="12"/>
  <c r="AM241" i="12" s="1"/>
  <c r="AG241" i="12"/>
  <c r="AL241" i="12" s="1"/>
  <c r="AF241" i="12"/>
  <c r="AK241" i="12" s="1"/>
  <c r="AE241" i="12"/>
  <c r="AJ241" i="12" s="1"/>
  <c r="AH240" i="12"/>
  <c r="AM240" i="12" s="1"/>
  <c r="AG240" i="12"/>
  <c r="AL240" i="12" s="1"/>
  <c r="AF240" i="12"/>
  <c r="AK240" i="12" s="1"/>
  <c r="AE240" i="12"/>
  <c r="AJ240" i="12" s="1"/>
  <c r="AH239" i="12"/>
  <c r="AM239" i="12" s="1"/>
  <c r="AG239" i="12"/>
  <c r="AL239" i="12" s="1"/>
  <c r="AF239" i="12"/>
  <c r="AK239" i="12" s="1"/>
  <c r="AE239" i="12"/>
  <c r="AJ239" i="12" s="1"/>
  <c r="AH238" i="12"/>
  <c r="AM238" i="12" s="1"/>
  <c r="AG238" i="12"/>
  <c r="AL238" i="12" s="1"/>
  <c r="AF238" i="12"/>
  <c r="AK238" i="12" s="1"/>
  <c r="AE238" i="12"/>
  <c r="AJ238" i="12" s="1"/>
  <c r="AH237" i="12"/>
  <c r="AM237" i="12" s="1"/>
  <c r="AG237" i="12"/>
  <c r="AL237" i="12" s="1"/>
  <c r="AF237" i="12"/>
  <c r="AK237" i="12" s="1"/>
  <c r="AE237" i="12"/>
  <c r="AJ237" i="12" s="1"/>
  <c r="AH236" i="12"/>
  <c r="AM236" i="12" s="1"/>
  <c r="AG236" i="12"/>
  <c r="AL236" i="12" s="1"/>
  <c r="AF236" i="12"/>
  <c r="AK236" i="12" s="1"/>
  <c r="AE236" i="12"/>
  <c r="AJ236" i="12" s="1"/>
  <c r="AH235" i="12"/>
  <c r="AM235" i="12" s="1"/>
  <c r="AG235" i="12"/>
  <c r="AL235" i="12" s="1"/>
  <c r="AF235" i="12"/>
  <c r="AK235" i="12" s="1"/>
  <c r="AE235" i="12"/>
  <c r="AJ235" i="12" s="1"/>
  <c r="AH234" i="12"/>
  <c r="AM234" i="12" s="1"/>
  <c r="AG234" i="12"/>
  <c r="AL234" i="12" s="1"/>
  <c r="AF234" i="12"/>
  <c r="AK234" i="12" s="1"/>
  <c r="AE234" i="12"/>
  <c r="AJ234" i="12" s="1"/>
  <c r="AH233" i="12"/>
  <c r="AM233" i="12" s="1"/>
  <c r="AG233" i="12"/>
  <c r="AL233" i="12" s="1"/>
  <c r="AF233" i="12"/>
  <c r="AK233" i="12" s="1"/>
  <c r="AE233" i="12"/>
  <c r="AJ233" i="12" s="1"/>
  <c r="AH232" i="12"/>
  <c r="AM232" i="12" s="1"/>
  <c r="AG232" i="12"/>
  <c r="AL232" i="12" s="1"/>
  <c r="AF232" i="12"/>
  <c r="AK232" i="12" s="1"/>
  <c r="AE232" i="12"/>
  <c r="AJ232" i="12" s="1"/>
  <c r="AH231" i="12"/>
  <c r="AM231" i="12" s="1"/>
  <c r="AG231" i="12"/>
  <c r="AL231" i="12" s="1"/>
  <c r="AF231" i="12"/>
  <c r="AK231" i="12" s="1"/>
  <c r="AE231" i="12"/>
  <c r="AJ231" i="12" s="1"/>
  <c r="AH230" i="12"/>
  <c r="AM230" i="12" s="1"/>
  <c r="AG230" i="12"/>
  <c r="AL230" i="12" s="1"/>
  <c r="AF230" i="12"/>
  <c r="AK230" i="12" s="1"/>
  <c r="AE230" i="12"/>
  <c r="AJ230" i="12" s="1"/>
  <c r="AH229" i="12"/>
  <c r="AM229" i="12" s="1"/>
  <c r="AG229" i="12"/>
  <c r="AL229" i="12" s="1"/>
  <c r="AF229" i="12"/>
  <c r="AK229" i="12" s="1"/>
  <c r="AE229" i="12"/>
  <c r="AJ229" i="12" s="1"/>
  <c r="AH228" i="12"/>
  <c r="AM228" i="12" s="1"/>
  <c r="AG228" i="12"/>
  <c r="AL228" i="12" s="1"/>
  <c r="AF228" i="12"/>
  <c r="AK228" i="12" s="1"/>
  <c r="AE228" i="12"/>
  <c r="AJ228" i="12" s="1"/>
  <c r="AH227" i="12"/>
  <c r="AM227" i="12" s="1"/>
  <c r="AG227" i="12"/>
  <c r="AL227" i="12" s="1"/>
  <c r="AF227" i="12"/>
  <c r="AK227" i="12" s="1"/>
  <c r="AE227" i="12"/>
  <c r="AJ227" i="12" s="1"/>
  <c r="AH226" i="12"/>
  <c r="AM226" i="12" s="1"/>
  <c r="AG226" i="12"/>
  <c r="AL226" i="12" s="1"/>
  <c r="AF226" i="12"/>
  <c r="AK226" i="12" s="1"/>
  <c r="AE226" i="12"/>
  <c r="AJ226" i="12" s="1"/>
  <c r="AM225" i="12"/>
  <c r="AH225" i="12"/>
  <c r="AG225" i="12"/>
  <c r="AL225" i="12" s="1"/>
  <c r="AF225" i="12"/>
  <c r="AK225" i="12" s="1"/>
  <c r="AE225" i="12"/>
  <c r="AJ225" i="12" s="1"/>
  <c r="AH224" i="12"/>
  <c r="AM224" i="12" s="1"/>
  <c r="AG224" i="12"/>
  <c r="AL224" i="12" s="1"/>
  <c r="AF224" i="12"/>
  <c r="AK224" i="12" s="1"/>
  <c r="AE224" i="12"/>
  <c r="AJ224" i="12" s="1"/>
  <c r="AH223" i="12"/>
  <c r="AM223" i="12" s="1"/>
  <c r="AG223" i="12"/>
  <c r="AL223" i="12" s="1"/>
  <c r="AF223" i="12"/>
  <c r="AK223" i="12" s="1"/>
  <c r="AE223" i="12"/>
  <c r="AJ223" i="12" s="1"/>
  <c r="AH222" i="12"/>
  <c r="AM222" i="12" s="1"/>
  <c r="AG222" i="12"/>
  <c r="AL222" i="12" s="1"/>
  <c r="AF222" i="12"/>
  <c r="AK222" i="12" s="1"/>
  <c r="AE222" i="12"/>
  <c r="AJ222" i="12" s="1"/>
  <c r="AH221" i="12"/>
  <c r="AM221" i="12" s="1"/>
  <c r="AG221" i="12"/>
  <c r="AL221" i="12" s="1"/>
  <c r="AF221" i="12"/>
  <c r="AK221" i="12" s="1"/>
  <c r="AE221" i="12"/>
  <c r="AJ221" i="12" s="1"/>
  <c r="AH220" i="12"/>
  <c r="AM220" i="12" s="1"/>
  <c r="AG220" i="12"/>
  <c r="AL220" i="12" s="1"/>
  <c r="AF220" i="12"/>
  <c r="AK220" i="12" s="1"/>
  <c r="AE220" i="12"/>
  <c r="AJ220" i="12" s="1"/>
  <c r="AH219" i="12"/>
  <c r="AM219" i="12" s="1"/>
  <c r="AG219" i="12"/>
  <c r="AL219" i="12" s="1"/>
  <c r="AF219" i="12"/>
  <c r="AK219" i="12" s="1"/>
  <c r="AE219" i="12"/>
  <c r="AJ219" i="12" s="1"/>
  <c r="AH218" i="12"/>
  <c r="AM218" i="12" s="1"/>
  <c r="AG218" i="12"/>
  <c r="AL218" i="12" s="1"/>
  <c r="AF218" i="12"/>
  <c r="AK218" i="12" s="1"/>
  <c r="AE218" i="12"/>
  <c r="AJ218" i="12" s="1"/>
  <c r="AH217" i="12"/>
  <c r="AM217" i="12" s="1"/>
  <c r="AG217" i="12"/>
  <c r="AL217" i="12" s="1"/>
  <c r="AF217" i="12"/>
  <c r="AK217" i="12" s="1"/>
  <c r="AE217" i="12"/>
  <c r="AJ217" i="12" s="1"/>
  <c r="AH216" i="12"/>
  <c r="AM216" i="12" s="1"/>
  <c r="AG216" i="12"/>
  <c r="AL216" i="12" s="1"/>
  <c r="AF216" i="12"/>
  <c r="AK216" i="12" s="1"/>
  <c r="AE216" i="12"/>
  <c r="AJ216" i="12" s="1"/>
  <c r="AH215" i="12"/>
  <c r="AM215" i="12" s="1"/>
  <c r="AG215" i="12"/>
  <c r="AL215" i="12" s="1"/>
  <c r="AF215" i="12"/>
  <c r="AK215" i="12" s="1"/>
  <c r="AE215" i="12"/>
  <c r="AJ215" i="12" s="1"/>
  <c r="AH214" i="12"/>
  <c r="AM214" i="12" s="1"/>
  <c r="AG214" i="12"/>
  <c r="AL214" i="12" s="1"/>
  <c r="AF214" i="12"/>
  <c r="AK214" i="12" s="1"/>
  <c r="AE214" i="12"/>
  <c r="AJ214" i="12" s="1"/>
  <c r="AH213" i="12"/>
  <c r="AM213" i="12" s="1"/>
  <c r="AG213" i="12"/>
  <c r="AL213" i="12" s="1"/>
  <c r="AF213" i="12"/>
  <c r="AK213" i="12" s="1"/>
  <c r="AE213" i="12"/>
  <c r="AJ213" i="12" s="1"/>
  <c r="AH212" i="12"/>
  <c r="AM212" i="12" s="1"/>
  <c r="AG212" i="12"/>
  <c r="AL212" i="12" s="1"/>
  <c r="AF212" i="12"/>
  <c r="AK212" i="12" s="1"/>
  <c r="AE212" i="12"/>
  <c r="AJ212" i="12" s="1"/>
  <c r="AH211" i="12"/>
  <c r="AM211" i="12" s="1"/>
  <c r="AG211" i="12"/>
  <c r="AL211" i="12" s="1"/>
  <c r="AF211" i="12"/>
  <c r="AK211" i="12" s="1"/>
  <c r="AE211" i="12"/>
  <c r="AJ211" i="12" s="1"/>
  <c r="AH210" i="12"/>
  <c r="AM210" i="12" s="1"/>
  <c r="AG210" i="12"/>
  <c r="AL210" i="12" s="1"/>
  <c r="AF210" i="12"/>
  <c r="AK210" i="12" s="1"/>
  <c r="AE210" i="12"/>
  <c r="AJ210" i="12" s="1"/>
  <c r="AH209" i="12"/>
  <c r="AM209" i="12" s="1"/>
  <c r="AG209" i="12"/>
  <c r="AL209" i="12" s="1"/>
  <c r="AF209" i="12"/>
  <c r="AK209" i="12" s="1"/>
  <c r="AE209" i="12"/>
  <c r="AJ209" i="12" s="1"/>
  <c r="AH208" i="12"/>
  <c r="AM208" i="12" s="1"/>
  <c r="AG208" i="12"/>
  <c r="AL208" i="12" s="1"/>
  <c r="AF208" i="12"/>
  <c r="AK208" i="12" s="1"/>
  <c r="AE208" i="12"/>
  <c r="AJ208" i="12" s="1"/>
  <c r="AH207" i="12"/>
  <c r="AM207" i="12" s="1"/>
  <c r="AG207" i="12"/>
  <c r="AL207" i="12" s="1"/>
  <c r="AF207" i="12"/>
  <c r="AK207" i="12" s="1"/>
  <c r="AE207" i="12"/>
  <c r="AJ207" i="12" s="1"/>
  <c r="AH206" i="12"/>
  <c r="AM206" i="12" s="1"/>
  <c r="AG206" i="12"/>
  <c r="AL206" i="12" s="1"/>
  <c r="AF206" i="12"/>
  <c r="AK206" i="12" s="1"/>
  <c r="AE206" i="12"/>
  <c r="AJ206" i="12" s="1"/>
  <c r="AH205" i="12"/>
  <c r="AM205" i="12" s="1"/>
  <c r="AG205" i="12"/>
  <c r="AL205" i="12" s="1"/>
  <c r="AF205" i="12"/>
  <c r="AK205" i="12" s="1"/>
  <c r="AE205" i="12"/>
  <c r="AJ205" i="12" s="1"/>
  <c r="AH204" i="12"/>
  <c r="AM204" i="12" s="1"/>
  <c r="AG204" i="12"/>
  <c r="AL204" i="12" s="1"/>
  <c r="AF204" i="12"/>
  <c r="AK204" i="12" s="1"/>
  <c r="AE204" i="12"/>
  <c r="AJ204" i="12" s="1"/>
  <c r="AH203" i="12"/>
  <c r="AM203" i="12" s="1"/>
  <c r="AG203" i="12"/>
  <c r="AL203" i="12" s="1"/>
  <c r="AF203" i="12"/>
  <c r="AK203" i="12" s="1"/>
  <c r="AE203" i="12"/>
  <c r="AJ203" i="12" s="1"/>
  <c r="AH202" i="12"/>
  <c r="AM202" i="12" s="1"/>
  <c r="AG202" i="12"/>
  <c r="AL202" i="12" s="1"/>
  <c r="AF202" i="12"/>
  <c r="AK202" i="12" s="1"/>
  <c r="AE202" i="12"/>
  <c r="AJ202" i="12" s="1"/>
  <c r="AH201" i="12"/>
  <c r="AM201" i="12" s="1"/>
  <c r="AG201" i="12"/>
  <c r="AL201" i="12" s="1"/>
  <c r="AF201" i="12"/>
  <c r="AK201" i="12" s="1"/>
  <c r="AE201" i="12"/>
  <c r="AJ201" i="12" s="1"/>
  <c r="AH200" i="12"/>
  <c r="AM200" i="12" s="1"/>
  <c r="AG200" i="12"/>
  <c r="AL200" i="12" s="1"/>
  <c r="AF200" i="12"/>
  <c r="AK200" i="12" s="1"/>
  <c r="AE200" i="12"/>
  <c r="AJ200" i="12" s="1"/>
  <c r="AH199" i="12"/>
  <c r="AM199" i="12" s="1"/>
  <c r="AG199" i="12"/>
  <c r="AL199" i="12" s="1"/>
  <c r="AF199" i="12"/>
  <c r="AK199" i="12" s="1"/>
  <c r="AE199" i="12"/>
  <c r="AJ199" i="12" s="1"/>
  <c r="AH198" i="12"/>
  <c r="AM198" i="12" s="1"/>
  <c r="AG198" i="12"/>
  <c r="AL198" i="12" s="1"/>
  <c r="AF198" i="12"/>
  <c r="AK198" i="12" s="1"/>
  <c r="AE198" i="12"/>
  <c r="AJ198" i="12" s="1"/>
  <c r="AH197" i="12"/>
  <c r="AM197" i="12" s="1"/>
  <c r="AG197" i="12"/>
  <c r="AL197" i="12" s="1"/>
  <c r="AF197" i="12"/>
  <c r="AK197" i="12" s="1"/>
  <c r="AE197" i="12"/>
  <c r="AJ197" i="12" s="1"/>
  <c r="AH196" i="12"/>
  <c r="AM196" i="12" s="1"/>
  <c r="AG196" i="12"/>
  <c r="AL196" i="12" s="1"/>
  <c r="AF196" i="12"/>
  <c r="AK196" i="12" s="1"/>
  <c r="AE196" i="12"/>
  <c r="AJ196" i="12" s="1"/>
  <c r="AH195" i="12"/>
  <c r="AM195" i="12" s="1"/>
  <c r="AG195" i="12"/>
  <c r="AL195" i="12" s="1"/>
  <c r="AF195" i="12"/>
  <c r="AK195" i="12" s="1"/>
  <c r="AE195" i="12"/>
  <c r="AJ195" i="12" s="1"/>
  <c r="AH194" i="12"/>
  <c r="AM194" i="12" s="1"/>
  <c r="AG194" i="12"/>
  <c r="AL194" i="12" s="1"/>
  <c r="AF194" i="12"/>
  <c r="AK194" i="12" s="1"/>
  <c r="AE194" i="12"/>
  <c r="AJ194" i="12" s="1"/>
  <c r="AH193" i="12"/>
  <c r="AM193" i="12" s="1"/>
  <c r="AG193" i="12"/>
  <c r="AL193" i="12" s="1"/>
  <c r="AF193" i="12"/>
  <c r="AK193" i="12" s="1"/>
  <c r="AE193" i="12"/>
  <c r="AJ193" i="12" s="1"/>
  <c r="AH192" i="12"/>
  <c r="AM192" i="12" s="1"/>
  <c r="AG192" i="12"/>
  <c r="AL192" i="12" s="1"/>
  <c r="AF192" i="12"/>
  <c r="AK192" i="12" s="1"/>
  <c r="AE192" i="12"/>
  <c r="AJ192" i="12" s="1"/>
  <c r="AH191" i="12"/>
  <c r="AM191" i="12" s="1"/>
  <c r="AG191" i="12"/>
  <c r="AL191" i="12" s="1"/>
  <c r="AF191" i="12"/>
  <c r="AK191" i="12" s="1"/>
  <c r="AE191" i="12"/>
  <c r="AJ191" i="12" s="1"/>
  <c r="AH190" i="12"/>
  <c r="AM190" i="12" s="1"/>
  <c r="AG190" i="12"/>
  <c r="AL190" i="12" s="1"/>
  <c r="AF190" i="12"/>
  <c r="AK190" i="12" s="1"/>
  <c r="AE190" i="12"/>
  <c r="AJ190" i="12" s="1"/>
  <c r="AH189" i="12"/>
  <c r="AM189" i="12" s="1"/>
  <c r="AG189" i="12"/>
  <c r="AL189" i="12" s="1"/>
  <c r="AF189" i="12"/>
  <c r="AK189" i="12" s="1"/>
  <c r="AE189" i="12"/>
  <c r="AJ189" i="12" s="1"/>
  <c r="AH188" i="12"/>
  <c r="AM188" i="12" s="1"/>
  <c r="AG188" i="12"/>
  <c r="AL188" i="12" s="1"/>
  <c r="AF188" i="12"/>
  <c r="AK188" i="12" s="1"/>
  <c r="AE188" i="12"/>
  <c r="AJ188" i="12" s="1"/>
  <c r="AH187" i="12"/>
  <c r="AM187" i="12" s="1"/>
  <c r="AG187" i="12"/>
  <c r="AL187" i="12" s="1"/>
  <c r="AF187" i="12"/>
  <c r="AK187" i="12" s="1"/>
  <c r="AE187" i="12"/>
  <c r="AJ187" i="12" s="1"/>
  <c r="AH186" i="12"/>
  <c r="AM186" i="12" s="1"/>
  <c r="AG186" i="12"/>
  <c r="AL186" i="12" s="1"/>
  <c r="AF186" i="12"/>
  <c r="AK186" i="12" s="1"/>
  <c r="AE186" i="12"/>
  <c r="AJ186" i="12" s="1"/>
  <c r="AH185" i="12"/>
  <c r="AM185" i="12" s="1"/>
  <c r="AG185" i="12"/>
  <c r="AL185" i="12" s="1"/>
  <c r="AF185" i="12"/>
  <c r="AK185" i="12" s="1"/>
  <c r="AE185" i="12"/>
  <c r="AJ185" i="12" s="1"/>
  <c r="AH184" i="12"/>
  <c r="AM184" i="12" s="1"/>
  <c r="AG184" i="12"/>
  <c r="AL184" i="12" s="1"/>
  <c r="AF184" i="12"/>
  <c r="AK184" i="12" s="1"/>
  <c r="AE184" i="12"/>
  <c r="AJ184" i="12" s="1"/>
  <c r="AH183" i="12"/>
  <c r="AM183" i="12" s="1"/>
  <c r="AG183" i="12"/>
  <c r="AL183" i="12" s="1"/>
  <c r="AF183" i="12"/>
  <c r="AK183" i="12" s="1"/>
  <c r="AE183" i="12"/>
  <c r="AJ183" i="12" s="1"/>
  <c r="AH182" i="12"/>
  <c r="AM182" i="12" s="1"/>
  <c r="AG182" i="12"/>
  <c r="AL182" i="12" s="1"/>
  <c r="AF182" i="12"/>
  <c r="AK182" i="12" s="1"/>
  <c r="AE182" i="12"/>
  <c r="AJ182" i="12" s="1"/>
  <c r="AH181" i="12"/>
  <c r="AM181" i="12" s="1"/>
  <c r="AG181" i="12"/>
  <c r="AL181" i="12" s="1"/>
  <c r="AF181" i="12"/>
  <c r="AK181" i="12" s="1"/>
  <c r="AE181" i="12"/>
  <c r="AJ181" i="12" s="1"/>
  <c r="AH180" i="12"/>
  <c r="AM180" i="12" s="1"/>
  <c r="AG180" i="12"/>
  <c r="AL180" i="12" s="1"/>
  <c r="AF180" i="12"/>
  <c r="AK180" i="12" s="1"/>
  <c r="AE180" i="12"/>
  <c r="AJ180" i="12" s="1"/>
  <c r="AH179" i="12"/>
  <c r="AM179" i="12" s="1"/>
  <c r="AG179" i="12"/>
  <c r="AL179" i="12" s="1"/>
  <c r="AF179" i="12"/>
  <c r="AK179" i="12" s="1"/>
  <c r="AE179" i="12"/>
  <c r="AJ179" i="12" s="1"/>
  <c r="AH178" i="12"/>
  <c r="AM178" i="12" s="1"/>
  <c r="AG178" i="12"/>
  <c r="AL178" i="12" s="1"/>
  <c r="AF178" i="12"/>
  <c r="AK178" i="12" s="1"/>
  <c r="AE178" i="12"/>
  <c r="AJ178" i="12" s="1"/>
  <c r="AH177" i="12"/>
  <c r="AM177" i="12" s="1"/>
  <c r="AG177" i="12"/>
  <c r="AL177" i="12" s="1"/>
  <c r="AF177" i="12"/>
  <c r="AK177" i="12" s="1"/>
  <c r="AE177" i="12"/>
  <c r="AJ177" i="12" s="1"/>
  <c r="AH176" i="12"/>
  <c r="AM176" i="12" s="1"/>
  <c r="AG176" i="12"/>
  <c r="AL176" i="12" s="1"/>
  <c r="AF176" i="12"/>
  <c r="AK176" i="12" s="1"/>
  <c r="AE176" i="12"/>
  <c r="AJ176" i="12" s="1"/>
  <c r="AH175" i="12"/>
  <c r="AM175" i="12" s="1"/>
  <c r="AG175" i="12"/>
  <c r="AL175" i="12" s="1"/>
  <c r="AF175" i="12"/>
  <c r="AK175" i="12" s="1"/>
  <c r="AE175" i="12"/>
  <c r="AJ175" i="12" s="1"/>
  <c r="AH174" i="12"/>
  <c r="AM174" i="12" s="1"/>
  <c r="AG174" i="12"/>
  <c r="AL174" i="12" s="1"/>
  <c r="AF174" i="12"/>
  <c r="AK174" i="12" s="1"/>
  <c r="AE174" i="12"/>
  <c r="AJ174" i="12" s="1"/>
  <c r="AH173" i="12"/>
  <c r="AM173" i="12" s="1"/>
  <c r="AG173" i="12"/>
  <c r="AL173" i="12" s="1"/>
  <c r="AF173" i="12"/>
  <c r="AK173" i="12" s="1"/>
  <c r="AE173" i="12"/>
  <c r="AJ173" i="12" s="1"/>
  <c r="AH172" i="12"/>
  <c r="AM172" i="12" s="1"/>
  <c r="AG172" i="12"/>
  <c r="AL172" i="12" s="1"/>
  <c r="AF172" i="12"/>
  <c r="AK172" i="12" s="1"/>
  <c r="AE172" i="12"/>
  <c r="AJ172" i="12" s="1"/>
  <c r="AH171" i="12"/>
  <c r="AM171" i="12" s="1"/>
  <c r="AG171" i="12"/>
  <c r="AL171" i="12" s="1"/>
  <c r="AF171" i="12"/>
  <c r="AK171" i="12" s="1"/>
  <c r="AE171" i="12"/>
  <c r="AJ171" i="12" s="1"/>
  <c r="AH170" i="12"/>
  <c r="AM170" i="12" s="1"/>
  <c r="AG170" i="12"/>
  <c r="AL170" i="12" s="1"/>
  <c r="AF170" i="12"/>
  <c r="AK170" i="12" s="1"/>
  <c r="AE170" i="12"/>
  <c r="AJ170" i="12" s="1"/>
  <c r="AH169" i="12"/>
  <c r="AM169" i="12" s="1"/>
  <c r="AG169" i="12"/>
  <c r="AL169" i="12" s="1"/>
  <c r="AF169" i="12"/>
  <c r="AK169" i="12" s="1"/>
  <c r="AE169" i="12"/>
  <c r="AJ169" i="12" s="1"/>
  <c r="AH168" i="12"/>
  <c r="AM168" i="12" s="1"/>
  <c r="AG168" i="12"/>
  <c r="AL168" i="12" s="1"/>
  <c r="AF168" i="12"/>
  <c r="AK168" i="12" s="1"/>
  <c r="AE168" i="12"/>
  <c r="AJ168" i="12" s="1"/>
  <c r="AH167" i="12"/>
  <c r="AM167" i="12" s="1"/>
  <c r="AG167" i="12"/>
  <c r="AL167" i="12" s="1"/>
  <c r="AF167" i="12"/>
  <c r="AK167" i="12" s="1"/>
  <c r="AE167" i="12"/>
  <c r="AJ167" i="12" s="1"/>
  <c r="AH166" i="12"/>
  <c r="AM166" i="12" s="1"/>
  <c r="AG166" i="12"/>
  <c r="AL166" i="12" s="1"/>
  <c r="AF166" i="12"/>
  <c r="AK166" i="12" s="1"/>
  <c r="AE166" i="12"/>
  <c r="AJ166" i="12" s="1"/>
  <c r="AH165" i="12"/>
  <c r="AM165" i="12" s="1"/>
  <c r="AG165" i="12"/>
  <c r="AL165" i="12" s="1"/>
  <c r="AF165" i="12"/>
  <c r="AK165" i="12" s="1"/>
  <c r="AE165" i="12"/>
  <c r="AJ165" i="12" s="1"/>
  <c r="AH164" i="12"/>
  <c r="AM164" i="12" s="1"/>
  <c r="AG164" i="12"/>
  <c r="AL164" i="12" s="1"/>
  <c r="AF164" i="12"/>
  <c r="AK164" i="12" s="1"/>
  <c r="AE164" i="12"/>
  <c r="AJ164" i="12" s="1"/>
  <c r="AH163" i="12"/>
  <c r="AM163" i="12" s="1"/>
  <c r="AG163" i="12"/>
  <c r="AL163" i="12" s="1"/>
  <c r="AF163" i="12"/>
  <c r="AK163" i="12" s="1"/>
  <c r="AE163" i="12"/>
  <c r="AJ163" i="12" s="1"/>
  <c r="AH162" i="12"/>
  <c r="AM162" i="12" s="1"/>
  <c r="AG162" i="12"/>
  <c r="AL162" i="12" s="1"/>
  <c r="AF162" i="12"/>
  <c r="AK162" i="12" s="1"/>
  <c r="AE162" i="12"/>
  <c r="AJ162" i="12" s="1"/>
  <c r="AH161" i="12"/>
  <c r="AM161" i="12" s="1"/>
  <c r="AG161" i="12"/>
  <c r="AL161" i="12" s="1"/>
  <c r="AF161" i="12"/>
  <c r="AK161" i="12" s="1"/>
  <c r="AE161" i="12"/>
  <c r="AJ161" i="12" s="1"/>
  <c r="AH160" i="12"/>
  <c r="AM160" i="12" s="1"/>
  <c r="AG160" i="12"/>
  <c r="AL160" i="12" s="1"/>
  <c r="AF160" i="12"/>
  <c r="AK160" i="12" s="1"/>
  <c r="AE160" i="12"/>
  <c r="AJ160" i="12" s="1"/>
  <c r="AH159" i="12"/>
  <c r="AM159" i="12" s="1"/>
  <c r="AG159" i="12"/>
  <c r="AL159" i="12" s="1"/>
  <c r="AF159" i="12"/>
  <c r="AK159" i="12" s="1"/>
  <c r="AE159" i="12"/>
  <c r="AJ159" i="12" s="1"/>
  <c r="AH158" i="12"/>
  <c r="AM158" i="12" s="1"/>
  <c r="AG158" i="12"/>
  <c r="AL158" i="12" s="1"/>
  <c r="AF158" i="12"/>
  <c r="AK158" i="12" s="1"/>
  <c r="AE158" i="12"/>
  <c r="AJ158" i="12" s="1"/>
  <c r="AH157" i="12"/>
  <c r="AM157" i="12" s="1"/>
  <c r="AG157" i="12"/>
  <c r="AL157" i="12" s="1"/>
  <c r="AF157" i="12"/>
  <c r="AK157" i="12" s="1"/>
  <c r="AE157" i="12"/>
  <c r="AJ157" i="12" s="1"/>
  <c r="AH156" i="12"/>
  <c r="AM156" i="12" s="1"/>
  <c r="AG156" i="12"/>
  <c r="AL156" i="12" s="1"/>
  <c r="AF156" i="12"/>
  <c r="AK156" i="12" s="1"/>
  <c r="AE156" i="12"/>
  <c r="AJ156" i="12" s="1"/>
  <c r="AH155" i="12"/>
  <c r="AM155" i="12" s="1"/>
  <c r="AG155" i="12"/>
  <c r="AL155" i="12" s="1"/>
  <c r="AF155" i="12"/>
  <c r="AK155" i="12" s="1"/>
  <c r="AE155" i="12"/>
  <c r="AJ155" i="12" s="1"/>
  <c r="AH154" i="12"/>
  <c r="AM154" i="12" s="1"/>
  <c r="AG154" i="12"/>
  <c r="AL154" i="12" s="1"/>
  <c r="AF154" i="12"/>
  <c r="AK154" i="12" s="1"/>
  <c r="AE154" i="12"/>
  <c r="AJ154" i="12" s="1"/>
  <c r="AH153" i="12"/>
  <c r="AM153" i="12" s="1"/>
  <c r="AG153" i="12"/>
  <c r="AL153" i="12" s="1"/>
  <c r="AF153" i="12"/>
  <c r="AK153" i="12" s="1"/>
  <c r="AE153" i="12"/>
  <c r="AJ153" i="12" s="1"/>
  <c r="AH152" i="12"/>
  <c r="AM152" i="12" s="1"/>
  <c r="AG152" i="12"/>
  <c r="AL152" i="12" s="1"/>
  <c r="AF152" i="12"/>
  <c r="AK152" i="12" s="1"/>
  <c r="AE152" i="12"/>
  <c r="AJ152" i="12" s="1"/>
  <c r="AH151" i="12"/>
  <c r="AM151" i="12" s="1"/>
  <c r="AG151" i="12"/>
  <c r="AL151" i="12" s="1"/>
  <c r="AF151" i="12"/>
  <c r="AK151" i="12" s="1"/>
  <c r="AE151" i="12"/>
  <c r="AJ151" i="12" s="1"/>
  <c r="AH150" i="12"/>
  <c r="AM150" i="12" s="1"/>
  <c r="AG150" i="12"/>
  <c r="AL150" i="12" s="1"/>
  <c r="AF150" i="12"/>
  <c r="AK150" i="12" s="1"/>
  <c r="AE150" i="12"/>
  <c r="AJ150" i="12" s="1"/>
  <c r="AH149" i="12"/>
  <c r="AM149" i="12" s="1"/>
  <c r="AG149" i="12"/>
  <c r="AL149" i="12" s="1"/>
  <c r="AF149" i="12"/>
  <c r="AK149" i="12" s="1"/>
  <c r="AE149" i="12"/>
  <c r="AJ149" i="12" s="1"/>
  <c r="AH148" i="12"/>
  <c r="AM148" i="12" s="1"/>
  <c r="AG148" i="12"/>
  <c r="AL148" i="12" s="1"/>
  <c r="AF148" i="12"/>
  <c r="AK148" i="12" s="1"/>
  <c r="AE148" i="12"/>
  <c r="AJ148" i="12" s="1"/>
  <c r="AH147" i="12"/>
  <c r="AM147" i="12" s="1"/>
  <c r="AG147" i="12"/>
  <c r="AL147" i="12" s="1"/>
  <c r="AF147" i="12"/>
  <c r="AK147" i="12" s="1"/>
  <c r="AE147" i="12"/>
  <c r="AJ147" i="12" s="1"/>
  <c r="AH146" i="12"/>
  <c r="AM146" i="12" s="1"/>
  <c r="AG146" i="12"/>
  <c r="AL146" i="12" s="1"/>
  <c r="AF146" i="12"/>
  <c r="AK146" i="12" s="1"/>
  <c r="AE146" i="12"/>
  <c r="AJ146" i="12" s="1"/>
  <c r="AH145" i="12"/>
  <c r="AM145" i="12" s="1"/>
  <c r="AG145" i="12"/>
  <c r="AL145" i="12" s="1"/>
  <c r="AF145" i="12"/>
  <c r="AK145" i="12" s="1"/>
  <c r="AE145" i="12"/>
  <c r="AJ145" i="12" s="1"/>
  <c r="AH144" i="12"/>
  <c r="AM144" i="12" s="1"/>
  <c r="AG144" i="12"/>
  <c r="AL144" i="12" s="1"/>
  <c r="AF144" i="12"/>
  <c r="AK144" i="12" s="1"/>
  <c r="AE144" i="12"/>
  <c r="AJ144" i="12" s="1"/>
  <c r="AH143" i="12"/>
  <c r="AM143" i="12" s="1"/>
  <c r="AG143" i="12"/>
  <c r="AL143" i="12" s="1"/>
  <c r="AF143" i="12"/>
  <c r="AK143" i="12" s="1"/>
  <c r="AE143" i="12"/>
  <c r="AJ143" i="12" s="1"/>
  <c r="AH142" i="12"/>
  <c r="AM142" i="12" s="1"/>
  <c r="AG142" i="12"/>
  <c r="AL142" i="12" s="1"/>
  <c r="AF142" i="12"/>
  <c r="AK142" i="12" s="1"/>
  <c r="AE142" i="12"/>
  <c r="AJ142" i="12" s="1"/>
  <c r="AH141" i="12"/>
  <c r="AM141" i="12" s="1"/>
  <c r="AG141" i="12"/>
  <c r="AL141" i="12" s="1"/>
  <c r="AF141" i="12"/>
  <c r="AK141" i="12" s="1"/>
  <c r="AE141" i="12"/>
  <c r="AJ141" i="12" s="1"/>
  <c r="AH140" i="12"/>
  <c r="AM140" i="12" s="1"/>
  <c r="AG140" i="12"/>
  <c r="AL140" i="12" s="1"/>
  <c r="AF140" i="12"/>
  <c r="AK140" i="12" s="1"/>
  <c r="AE140" i="12"/>
  <c r="AJ140" i="12" s="1"/>
  <c r="AH139" i="12"/>
  <c r="AM139" i="12" s="1"/>
  <c r="AG139" i="12"/>
  <c r="AL139" i="12" s="1"/>
  <c r="AF139" i="12"/>
  <c r="AK139" i="12" s="1"/>
  <c r="AE139" i="12"/>
  <c r="AJ139" i="12" s="1"/>
  <c r="AH138" i="12"/>
  <c r="AM138" i="12" s="1"/>
  <c r="AG138" i="12"/>
  <c r="AL138" i="12" s="1"/>
  <c r="AF138" i="12"/>
  <c r="AK138" i="12" s="1"/>
  <c r="AE138" i="12"/>
  <c r="AJ138" i="12" s="1"/>
  <c r="AH137" i="12"/>
  <c r="AM137" i="12" s="1"/>
  <c r="AG137" i="12"/>
  <c r="AL137" i="12" s="1"/>
  <c r="AF137" i="12"/>
  <c r="AK137" i="12" s="1"/>
  <c r="AE137" i="12"/>
  <c r="AJ137" i="12" s="1"/>
  <c r="AH136" i="12"/>
  <c r="AM136" i="12" s="1"/>
  <c r="AG136" i="12"/>
  <c r="AL136" i="12" s="1"/>
  <c r="AF136" i="12"/>
  <c r="AK136" i="12" s="1"/>
  <c r="AE136" i="12"/>
  <c r="AJ136" i="12" s="1"/>
  <c r="AH135" i="12"/>
  <c r="AM135" i="12" s="1"/>
  <c r="AG135" i="12"/>
  <c r="AL135" i="12" s="1"/>
  <c r="AF135" i="12"/>
  <c r="AK135" i="12" s="1"/>
  <c r="AE135" i="12"/>
  <c r="AJ135" i="12" s="1"/>
  <c r="AH134" i="12"/>
  <c r="AM134" i="12" s="1"/>
  <c r="AG134" i="12"/>
  <c r="AL134" i="12" s="1"/>
  <c r="AF134" i="12"/>
  <c r="AK134" i="12" s="1"/>
  <c r="AE134" i="12"/>
  <c r="AJ134" i="12" s="1"/>
  <c r="AH133" i="12"/>
  <c r="AM133" i="12" s="1"/>
  <c r="AG133" i="12"/>
  <c r="AL133" i="12" s="1"/>
  <c r="AF133" i="12"/>
  <c r="AK133" i="12" s="1"/>
  <c r="AE133" i="12"/>
  <c r="AJ133" i="12" s="1"/>
  <c r="AH132" i="12"/>
  <c r="AM132" i="12" s="1"/>
  <c r="AG132" i="12"/>
  <c r="AL132" i="12" s="1"/>
  <c r="AF132" i="12"/>
  <c r="AK132" i="12" s="1"/>
  <c r="AE132" i="12"/>
  <c r="AJ132" i="12" s="1"/>
  <c r="AH131" i="12"/>
  <c r="AM131" i="12" s="1"/>
  <c r="AG131" i="12"/>
  <c r="AL131" i="12" s="1"/>
  <c r="AF131" i="12"/>
  <c r="AK131" i="12" s="1"/>
  <c r="AE131" i="12"/>
  <c r="AJ131" i="12" s="1"/>
  <c r="AH130" i="12"/>
  <c r="AM130" i="12" s="1"/>
  <c r="AG130" i="12"/>
  <c r="AL130" i="12" s="1"/>
  <c r="AF130" i="12"/>
  <c r="AK130" i="12" s="1"/>
  <c r="AE130" i="12"/>
  <c r="AJ130" i="12" s="1"/>
  <c r="AH129" i="12"/>
  <c r="AM129" i="12" s="1"/>
  <c r="AG129" i="12"/>
  <c r="AL129" i="12" s="1"/>
  <c r="AF129" i="12"/>
  <c r="AK129" i="12" s="1"/>
  <c r="AE129" i="12"/>
  <c r="AJ129" i="12" s="1"/>
  <c r="AH128" i="12"/>
  <c r="AM128" i="12" s="1"/>
  <c r="AG128" i="12"/>
  <c r="AL128" i="12" s="1"/>
  <c r="AF128" i="12"/>
  <c r="AK128" i="12" s="1"/>
  <c r="AE128" i="12"/>
  <c r="AJ128" i="12" s="1"/>
  <c r="AH127" i="12"/>
  <c r="AM127" i="12" s="1"/>
  <c r="AG127" i="12"/>
  <c r="AL127" i="12" s="1"/>
  <c r="AF127" i="12"/>
  <c r="AK127" i="12" s="1"/>
  <c r="AE127" i="12"/>
  <c r="AJ127" i="12" s="1"/>
  <c r="AH126" i="12"/>
  <c r="AM126" i="12" s="1"/>
  <c r="AG126" i="12"/>
  <c r="AL126" i="12" s="1"/>
  <c r="AF126" i="12"/>
  <c r="AK126" i="12" s="1"/>
  <c r="AE126" i="12"/>
  <c r="AJ126" i="12" s="1"/>
  <c r="AH125" i="12"/>
  <c r="AM125" i="12" s="1"/>
  <c r="AG125" i="12"/>
  <c r="AL125" i="12" s="1"/>
  <c r="AF125" i="12"/>
  <c r="AK125" i="12" s="1"/>
  <c r="AE125" i="12"/>
  <c r="AJ125" i="12" s="1"/>
  <c r="AH124" i="12"/>
  <c r="AM124" i="12" s="1"/>
  <c r="AG124" i="12"/>
  <c r="AL124" i="12" s="1"/>
  <c r="AF124" i="12"/>
  <c r="AK124" i="12" s="1"/>
  <c r="AE124" i="12"/>
  <c r="AJ124" i="12" s="1"/>
  <c r="AH123" i="12"/>
  <c r="AM123" i="12" s="1"/>
  <c r="AG123" i="12"/>
  <c r="AL123" i="12" s="1"/>
  <c r="AF123" i="12"/>
  <c r="AK123" i="12" s="1"/>
  <c r="AE123" i="12"/>
  <c r="AJ123" i="12" s="1"/>
  <c r="AH122" i="12"/>
  <c r="AM122" i="12" s="1"/>
  <c r="AG122" i="12"/>
  <c r="AL122" i="12" s="1"/>
  <c r="AF122" i="12"/>
  <c r="AK122" i="12" s="1"/>
  <c r="AE122" i="12"/>
  <c r="AJ122" i="12" s="1"/>
  <c r="AH121" i="12"/>
  <c r="AM121" i="12" s="1"/>
  <c r="AG121" i="12"/>
  <c r="AL121" i="12" s="1"/>
  <c r="AF121" i="12"/>
  <c r="AK121" i="12" s="1"/>
  <c r="AE121" i="12"/>
  <c r="AJ121" i="12" s="1"/>
  <c r="AH120" i="12"/>
  <c r="AM120" i="12" s="1"/>
  <c r="AG120" i="12"/>
  <c r="AL120" i="12" s="1"/>
  <c r="AF120" i="12"/>
  <c r="AK120" i="12" s="1"/>
  <c r="AE120" i="12"/>
  <c r="AJ120" i="12" s="1"/>
  <c r="AH119" i="12"/>
  <c r="AM119" i="12" s="1"/>
  <c r="AG119" i="12"/>
  <c r="AL119" i="12" s="1"/>
  <c r="AF119" i="12"/>
  <c r="AK119" i="12" s="1"/>
  <c r="AE119" i="12"/>
  <c r="AJ119" i="12" s="1"/>
  <c r="AH118" i="12"/>
  <c r="AM118" i="12" s="1"/>
  <c r="AG118" i="12"/>
  <c r="AL118" i="12" s="1"/>
  <c r="AF118" i="12"/>
  <c r="AK118" i="12" s="1"/>
  <c r="AE118" i="12"/>
  <c r="AJ118" i="12" s="1"/>
  <c r="AH117" i="12"/>
  <c r="AM117" i="12" s="1"/>
  <c r="AG117" i="12"/>
  <c r="AL117" i="12" s="1"/>
  <c r="AF117" i="12"/>
  <c r="AK117" i="12" s="1"/>
  <c r="AE117" i="12"/>
  <c r="AJ117" i="12" s="1"/>
  <c r="AH116" i="12"/>
  <c r="AM116" i="12" s="1"/>
  <c r="AG116" i="12"/>
  <c r="AL116" i="12" s="1"/>
  <c r="AF116" i="12"/>
  <c r="AK116" i="12" s="1"/>
  <c r="AE116" i="12"/>
  <c r="AJ116" i="12" s="1"/>
  <c r="AH115" i="12"/>
  <c r="AM115" i="12" s="1"/>
  <c r="AG115" i="12"/>
  <c r="AL115" i="12" s="1"/>
  <c r="AF115" i="12"/>
  <c r="AK115" i="12" s="1"/>
  <c r="AE115" i="12"/>
  <c r="AJ115" i="12" s="1"/>
  <c r="AH114" i="12"/>
  <c r="AM114" i="12" s="1"/>
  <c r="AG114" i="12"/>
  <c r="AL114" i="12" s="1"/>
  <c r="AF114" i="12"/>
  <c r="AK114" i="12" s="1"/>
  <c r="AE114" i="12"/>
  <c r="AJ114" i="12" s="1"/>
  <c r="AH113" i="12"/>
  <c r="AM113" i="12" s="1"/>
  <c r="AG113" i="12"/>
  <c r="AL113" i="12" s="1"/>
  <c r="AF113" i="12"/>
  <c r="AK113" i="12" s="1"/>
  <c r="AE113" i="12"/>
  <c r="AJ113" i="12" s="1"/>
  <c r="AH112" i="12"/>
  <c r="AM112" i="12" s="1"/>
  <c r="AG112" i="12"/>
  <c r="AL112" i="12" s="1"/>
  <c r="AF112" i="12"/>
  <c r="AK112" i="12" s="1"/>
  <c r="AE112" i="12"/>
  <c r="AJ112" i="12" s="1"/>
  <c r="AH111" i="12"/>
  <c r="AM111" i="12" s="1"/>
  <c r="AG111" i="12"/>
  <c r="AL111" i="12" s="1"/>
  <c r="AF111" i="12"/>
  <c r="AK111" i="12" s="1"/>
  <c r="AE111" i="12"/>
  <c r="AJ111" i="12" s="1"/>
  <c r="AH110" i="12"/>
  <c r="AM110" i="12" s="1"/>
  <c r="AG110" i="12"/>
  <c r="AL110" i="12" s="1"/>
  <c r="AF110" i="12"/>
  <c r="AK110" i="12" s="1"/>
  <c r="AE110" i="12"/>
  <c r="AJ110" i="12" s="1"/>
  <c r="AH109" i="12"/>
  <c r="AM109" i="12" s="1"/>
  <c r="AG109" i="12"/>
  <c r="AL109" i="12" s="1"/>
  <c r="AF109" i="12"/>
  <c r="AK109" i="12" s="1"/>
  <c r="AE109" i="12"/>
  <c r="AJ109" i="12" s="1"/>
  <c r="AH108" i="12"/>
  <c r="AM108" i="12" s="1"/>
  <c r="AG108" i="12"/>
  <c r="AL108" i="12" s="1"/>
  <c r="AF108" i="12"/>
  <c r="AK108" i="12" s="1"/>
  <c r="AE108" i="12"/>
  <c r="AJ108" i="12" s="1"/>
  <c r="AH107" i="12"/>
  <c r="AM107" i="12" s="1"/>
  <c r="AG107" i="12"/>
  <c r="AL107" i="12" s="1"/>
  <c r="AF107" i="12"/>
  <c r="AK107" i="12" s="1"/>
  <c r="AE107" i="12"/>
  <c r="AJ107" i="12" s="1"/>
  <c r="AH106" i="12"/>
  <c r="AM106" i="12" s="1"/>
  <c r="AG106" i="12"/>
  <c r="AL106" i="12" s="1"/>
  <c r="AF106" i="12"/>
  <c r="AK106" i="12" s="1"/>
  <c r="AE106" i="12"/>
  <c r="AJ106" i="12" s="1"/>
  <c r="AH105" i="12"/>
  <c r="AM105" i="12" s="1"/>
  <c r="AG105" i="12"/>
  <c r="AL105" i="12" s="1"/>
  <c r="AF105" i="12"/>
  <c r="AK105" i="12" s="1"/>
  <c r="AE105" i="12"/>
  <c r="AJ105" i="12" s="1"/>
  <c r="AL104" i="12"/>
  <c r="AH104" i="12"/>
  <c r="AM104" i="12" s="1"/>
  <c r="AG104" i="12"/>
  <c r="AF104" i="12"/>
  <c r="AK104" i="12" s="1"/>
  <c r="AE104" i="12"/>
  <c r="AJ104" i="12" s="1"/>
  <c r="AH103" i="12"/>
  <c r="AM103" i="12" s="1"/>
  <c r="AG103" i="12"/>
  <c r="AL103" i="12" s="1"/>
  <c r="AF103" i="12"/>
  <c r="AK103" i="12" s="1"/>
  <c r="AE103" i="12"/>
  <c r="AJ103" i="12" s="1"/>
  <c r="AH102" i="12"/>
  <c r="AM102" i="12" s="1"/>
  <c r="AG102" i="12"/>
  <c r="AL102" i="12" s="1"/>
  <c r="AF102" i="12"/>
  <c r="AK102" i="12" s="1"/>
  <c r="AE102" i="12"/>
  <c r="AJ102" i="12" s="1"/>
  <c r="AH101" i="12"/>
  <c r="AM101" i="12" s="1"/>
  <c r="AG101" i="12"/>
  <c r="AL101" i="12" s="1"/>
  <c r="AF101" i="12"/>
  <c r="AK101" i="12" s="1"/>
  <c r="AE101" i="12"/>
  <c r="AJ101" i="12" s="1"/>
  <c r="AH100" i="12"/>
  <c r="AM100" i="12" s="1"/>
  <c r="AG100" i="12"/>
  <c r="AL100" i="12" s="1"/>
  <c r="AF100" i="12"/>
  <c r="AK100" i="12" s="1"/>
  <c r="AE100" i="12"/>
  <c r="AJ100" i="12" s="1"/>
  <c r="AH99" i="12"/>
  <c r="AM99" i="12" s="1"/>
  <c r="AG99" i="12"/>
  <c r="AL99" i="12" s="1"/>
  <c r="AF99" i="12"/>
  <c r="AK99" i="12" s="1"/>
  <c r="AE99" i="12"/>
  <c r="AJ99" i="12" s="1"/>
  <c r="AH98" i="12"/>
  <c r="AM98" i="12" s="1"/>
  <c r="AG98" i="12"/>
  <c r="AL98" i="12" s="1"/>
  <c r="AF98" i="12"/>
  <c r="AK98" i="12" s="1"/>
  <c r="AE98" i="12"/>
  <c r="AJ98" i="12" s="1"/>
  <c r="AH97" i="12"/>
  <c r="AM97" i="12" s="1"/>
  <c r="AG97" i="12"/>
  <c r="AL97" i="12" s="1"/>
  <c r="AF97" i="12"/>
  <c r="AK97" i="12" s="1"/>
  <c r="AE97" i="12"/>
  <c r="AJ97" i="12" s="1"/>
  <c r="AH96" i="12"/>
  <c r="AM96" i="12" s="1"/>
  <c r="AG96" i="12"/>
  <c r="AL96" i="12" s="1"/>
  <c r="AF96" i="12"/>
  <c r="AK96" i="12" s="1"/>
  <c r="AE96" i="12"/>
  <c r="AJ96" i="12" s="1"/>
  <c r="AH95" i="12"/>
  <c r="AM95" i="12" s="1"/>
  <c r="AG95" i="12"/>
  <c r="AL95" i="12" s="1"/>
  <c r="AF95" i="12"/>
  <c r="AK95" i="12" s="1"/>
  <c r="AE95" i="12"/>
  <c r="AJ95" i="12" s="1"/>
  <c r="AH94" i="12"/>
  <c r="AM94" i="12" s="1"/>
  <c r="AG94" i="12"/>
  <c r="AL94" i="12" s="1"/>
  <c r="AF94" i="12"/>
  <c r="AK94" i="12" s="1"/>
  <c r="AE94" i="12"/>
  <c r="AJ94" i="12" s="1"/>
  <c r="AH93" i="12"/>
  <c r="AM93" i="12" s="1"/>
  <c r="AG93" i="12"/>
  <c r="AL93" i="12" s="1"/>
  <c r="AF93" i="12"/>
  <c r="AK93" i="12" s="1"/>
  <c r="AE93" i="12"/>
  <c r="AJ93" i="12" s="1"/>
  <c r="AH92" i="12"/>
  <c r="AM92" i="12" s="1"/>
  <c r="AG92" i="12"/>
  <c r="AL92" i="12" s="1"/>
  <c r="AF92" i="12"/>
  <c r="AK92" i="12" s="1"/>
  <c r="AE92" i="12"/>
  <c r="AJ92" i="12" s="1"/>
  <c r="AH91" i="12"/>
  <c r="AM91" i="12" s="1"/>
  <c r="AG91" i="12"/>
  <c r="AL91" i="12" s="1"/>
  <c r="AF91" i="12"/>
  <c r="AK91" i="12" s="1"/>
  <c r="AE91" i="12"/>
  <c r="AJ91" i="12" s="1"/>
  <c r="AH90" i="12"/>
  <c r="AM90" i="12" s="1"/>
  <c r="AG90" i="12"/>
  <c r="AL90" i="12" s="1"/>
  <c r="AF90" i="12"/>
  <c r="AK90" i="12" s="1"/>
  <c r="AE90" i="12"/>
  <c r="AJ90" i="12" s="1"/>
  <c r="AH89" i="12"/>
  <c r="AM89" i="12" s="1"/>
  <c r="AG89" i="12"/>
  <c r="AL89" i="12" s="1"/>
  <c r="AF89" i="12"/>
  <c r="AK89" i="12" s="1"/>
  <c r="AE89" i="12"/>
  <c r="AJ89" i="12" s="1"/>
  <c r="AH88" i="12"/>
  <c r="AM88" i="12" s="1"/>
  <c r="AG88" i="12"/>
  <c r="AL88" i="12" s="1"/>
  <c r="AF88" i="12"/>
  <c r="AK88" i="12" s="1"/>
  <c r="AE88" i="12"/>
  <c r="AJ88" i="12" s="1"/>
  <c r="AH87" i="12"/>
  <c r="AM87" i="12" s="1"/>
  <c r="AG87" i="12"/>
  <c r="AL87" i="12" s="1"/>
  <c r="AF87" i="12"/>
  <c r="AK87" i="12" s="1"/>
  <c r="AE87" i="12"/>
  <c r="AJ87" i="12" s="1"/>
  <c r="AH86" i="12"/>
  <c r="AM86" i="12" s="1"/>
  <c r="AG86" i="12"/>
  <c r="AL86" i="12" s="1"/>
  <c r="AF86" i="12"/>
  <c r="AK86" i="12" s="1"/>
  <c r="AE86" i="12"/>
  <c r="AJ86" i="12" s="1"/>
  <c r="AH85" i="12"/>
  <c r="AM85" i="12" s="1"/>
  <c r="AG85" i="12"/>
  <c r="AL85" i="12" s="1"/>
  <c r="AF85" i="12"/>
  <c r="AK85" i="12" s="1"/>
  <c r="AE85" i="12"/>
  <c r="AJ85" i="12" s="1"/>
  <c r="AH84" i="12"/>
  <c r="AM84" i="12" s="1"/>
  <c r="AG84" i="12"/>
  <c r="AL84" i="12" s="1"/>
  <c r="AF84" i="12"/>
  <c r="AK84" i="12" s="1"/>
  <c r="AE84" i="12"/>
  <c r="AJ84" i="12" s="1"/>
  <c r="AH83" i="12"/>
  <c r="AM83" i="12" s="1"/>
  <c r="AG83" i="12"/>
  <c r="AL83" i="12" s="1"/>
  <c r="AF83" i="12"/>
  <c r="AK83" i="12" s="1"/>
  <c r="AE83" i="12"/>
  <c r="AJ83" i="12" s="1"/>
  <c r="AH82" i="12"/>
  <c r="AM82" i="12" s="1"/>
  <c r="AG82" i="12"/>
  <c r="AL82" i="12" s="1"/>
  <c r="AF82" i="12"/>
  <c r="AK82" i="12" s="1"/>
  <c r="AE82" i="12"/>
  <c r="AJ82" i="12" s="1"/>
  <c r="AH81" i="12"/>
  <c r="AM81" i="12" s="1"/>
  <c r="AG81" i="12"/>
  <c r="AL81" i="12" s="1"/>
  <c r="AF81" i="12"/>
  <c r="AK81" i="12" s="1"/>
  <c r="AE81" i="12"/>
  <c r="AJ81" i="12" s="1"/>
  <c r="AH80" i="12"/>
  <c r="AM80" i="12" s="1"/>
  <c r="AG80" i="12"/>
  <c r="AL80" i="12" s="1"/>
  <c r="AF80" i="12"/>
  <c r="AK80" i="12" s="1"/>
  <c r="AE80" i="12"/>
  <c r="AJ80" i="12" s="1"/>
  <c r="AH79" i="12"/>
  <c r="AM79" i="12" s="1"/>
  <c r="AG79" i="12"/>
  <c r="AL79" i="12" s="1"/>
  <c r="AF79" i="12"/>
  <c r="AK79" i="12" s="1"/>
  <c r="AE79" i="12"/>
  <c r="AJ79" i="12" s="1"/>
  <c r="AH78" i="12"/>
  <c r="AM78" i="12" s="1"/>
  <c r="AG78" i="12"/>
  <c r="AL78" i="12" s="1"/>
  <c r="AF78" i="12"/>
  <c r="AK78" i="12" s="1"/>
  <c r="AE78" i="12"/>
  <c r="AJ78" i="12" s="1"/>
  <c r="AH77" i="12"/>
  <c r="AM77" i="12" s="1"/>
  <c r="AG77" i="12"/>
  <c r="AL77" i="12" s="1"/>
  <c r="AF77" i="12"/>
  <c r="AK77" i="12" s="1"/>
  <c r="AE77" i="12"/>
  <c r="AJ77" i="12" s="1"/>
  <c r="AH76" i="12"/>
  <c r="AM76" i="12" s="1"/>
  <c r="AG76" i="12"/>
  <c r="AL76" i="12" s="1"/>
  <c r="AF76" i="12"/>
  <c r="AK76" i="12" s="1"/>
  <c r="AE76" i="12"/>
  <c r="AJ76" i="12" s="1"/>
  <c r="AH75" i="12"/>
  <c r="AM75" i="12" s="1"/>
  <c r="AG75" i="12"/>
  <c r="AL75" i="12" s="1"/>
  <c r="AF75" i="12"/>
  <c r="AK75" i="12" s="1"/>
  <c r="AE75" i="12"/>
  <c r="AJ75" i="12" s="1"/>
  <c r="AH74" i="12"/>
  <c r="AM74" i="12" s="1"/>
  <c r="AG74" i="12"/>
  <c r="AL74" i="12" s="1"/>
  <c r="AF74" i="12"/>
  <c r="AK74" i="12" s="1"/>
  <c r="AE74" i="12"/>
  <c r="AJ74" i="12" s="1"/>
  <c r="AH73" i="12"/>
  <c r="AM73" i="12" s="1"/>
  <c r="AG73" i="12"/>
  <c r="AL73" i="12" s="1"/>
  <c r="AF73" i="12"/>
  <c r="AK73" i="12" s="1"/>
  <c r="AE73" i="12"/>
  <c r="AJ73" i="12" s="1"/>
  <c r="AH72" i="12"/>
  <c r="AM72" i="12" s="1"/>
  <c r="AG72" i="12"/>
  <c r="AL72" i="12" s="1"/>
  <c r="AF72" i="12"/>
  <c r="AK72" i="12" s="1"/>
  <c r="AE72" i="12"/>
  <c r="AJ72" i="12" s="1"/>
  <c r="AH71" i="12"/>
  <c r="AM71" i="12" s="1"/>
  <c r="AG71" i="12"/>
  <c r="AL71" i="12" s="1"/>
  <c r="AF71" i="12"/>
  <c r="AK71" i="12" s="1"/>
  <c r="AE71" i="12"/>
  <c r="AJ71" i="12" s="1"/>
  <c r="AH70" i="12"/>
  <c r="AM70" i="12" s="1"/>
  <c r="AG70" i="12"/>
  <c r="AL70" i="12" s="1"/>
  <c r="AF70" i="12"/>
  <c r="AK70" i="12" s="1"/>
  <c r="AE70" i="12"/>
  <c r="AJ70" i="12" s="1"/>
  <c r="AH69" i="12"/>
  <c r="AM69" i="12" s="1"/>
  <c r="AG69" i="12"/>
  <c r="AL69" i="12" s="1"/>
  <c r="AF69" i="12"/>
  <c r="AK69" i="12" s="1"/>
  <c r="AE69" i="12"/>
  <c r="AJ69" i="12" s="1"/>
  <c r="AH68" i="12"/>
  <c r="AM68" i="12" s="1"/>
  <c r="AG68" i="12"/>
  <c r="AL68" i="12" s="1"/>
  <c r="AF68" i="12"/>
  <c r="AK68" i="12" s="1"/>
  <c r="AE68" i="12"/>
  <c r="AJ68" i="12" s="1"/>
  <c r="AH67" i="12"/>
  <c r="AM67" i="12" s="1"/>
  <c r="AG67" i="12"/>
  <c r="AL67" i="12" s="1"/>
  <c r="AF67" i="12"/>
  <c r="AK67" i="12" s="1"/>
  <c r="AE67" i="12"/>
  <c r="AJ67" i="12" s="1"/>
  <c r="AH66" i="12"/>
  <c r="AM66" i="12" s="1"/>
  <c r="AG66" i="12"/>
  <c r="AL66" i="12" s="1"/>
  <c r="AF66" i="12"/>
  <c r="AK66" i="12" s="1"/>
  <c r="AE66" i="12"/>
  <c r="AJ66" i="12" s="1"/>
  <c r="AH65" i="12"/>
  <c r="AM65" i="12" s="1"/>
  <c r="AG65" i="12"/>
  <c r="AL65" i="12" s="1"/>
  <c r="AF65" i="12"/>
  <c r="AK65" i="12" s="1"/>
  <c r="AE65" i="12"/>
  <c r="AJ65" i="12" s="1"/>
  <c r="AH64" i="12"/>
  <c r="AM64" i="12" s="1"/>
  <c r="AG64" i="12"/>
  <c r="AL64" i="12" s="1"/>
  <c r="AF64" i="12"/>
  <c r="AK64" i="12" s="1"/>
  <c r="AE64" i="12"/>
  <c r="AJ64" i="12" s="1"/>
  <c r="AH63" i="12"/>
  <c r="AM63" i="12" s="1"/>
  <c r="AG63" i="12"/>
  <c r="AL63" i="12" s="1"/>
  <c r="AF63" i="12"/>
  <c r="AK63" i="12" s="1"/>
  <c r="AE63" i="12"/>
  <c r="AJ63" i="12" s="1"/>
  <c r="AH62" i="12"/>
  <c r="AM62" i="12" s="1"/>
  <c r="AG62" i="12"/>
  <c r="AL62" i="12" s="1"/>
  <c r="AF62" i="12"/>
  <c r="AK62" i="12" s="1"/>
  <c r="AE62" i="12"/>
  <c r="AJ62" i="12" s="1"/>
  <c r="AH61" i="12"/>
  <c r="AM61" i="12" s="1"/>
  <c r="AG61" i="12"/>
  <c r="AL61" i="12" s="1"/>
  <c r="AF61" i="12"/>
  <c r="AK61" i="12" s="1"/>
  <c r="AE61" i="12"/>
  <c r="AJ61" i="12" s="1"/>
  <c r="AH60" i="12"/>
  <c r="AM60" i="12" s="1"/>
  <c r="AG60" i="12"/>
  <c r="AL60" i="12" s="1"/>
  <c r="AF60" i="12"/>
  <c r="AK60" i="12" s="1"/>
  <c r="AE60" i="12"/>
  <c r="AJ60" i="12" s="1"/>
  <c r="AH59" i="12"/>
  <c r="AM59" i="12" s="1"/>
  <c r="AG59" i="12"/>
  <c r="AL59" i="12" s="1"/>
  <c r="AF59" i="12"/>
  <c r="AK59" i="12" s="1"/>
  <c r="AE59" i="12"/>
  <c r="AJ59" i="12" s="1"/>
  <c r="AH58" i="12"/>
  <c r="AM58" i="12" s="1"/>
  <c r="AG58" i="12"/>
  <c r="AL58" i="12" s="1"/>
  <c r="AF58" i="12"/>
  <c r="AK58" i="12" s="1"/>
  <c r="AE58" i="12"/>
  <c r="AJ58" i="12" s="1"/>
  <c r="AH57" i="12"/>
  <c r="AM57" i="12" s="1"/>
  <c r="AG57" i="12"/>
  <c r="AL57" i="12" s="1"/>
  <c r="AF57" i="12"/>
  <c r="AK57" i="12" s="1"/>
  <c r="AE57" i="12"/>
  <c r="AJ57" i="12" s="1"/>
  <c r="AH56" i="12"/>
  <c r="AM56" i="12" s="1"/>
  <c r="AG56" i="12"/>
  <c r="AL56" i="12" s="1"/>
  <c r="AF56" i="12"/>
  <c r="AK56" i="12" s="1"/>
  <c r="AE56" i="12"/>
  <c r="AJ56" i="12" s="1"/>
  <c r="AH55" i="12"/>
  <c r="AM55" i="12" s="1"/>
  <c r="AG55" i="12"/>
  <c r="AL55" i="12" s="1"/>
  <c r="AF55" i="12"/>
  <c r="AK55" i="12" s="1"/>
  <c r="AE55" i="12"/>
  <c r="AJ55" i="12" s="1"/>
  <c r="AH54" i="12"/>
  <c r="AM54" i="12" s="1"/>
  <c r="AG54" i="12"/>
  <c r="AL54" i="12" s="1"/>
  <c r="AF54" i="12"/>
  <c r="AK54" i="12" s="1"/>
  <c r="AE54" i="12"/>
  <c r="AJ54" i="12" s="1"/>
  <c r="AH53" i="12"/>
  <c r="AM53" i="12" s="1"/>
  <c r="AG53" i="12"/>
  <c r="AL53" i="12" s="1"/>
  <c r="AF53" i="12"/>
  <c r="AK53" i="12" s="1"/>
  <c r="AE53" i="12"/>
  <c r="AJ53" i="12" s="1"/>
  <c r="AH52" i="12"/>
  <c r="AM52" i="12" s="1"/>
  <c r="AG52" i="12"/>
  <c r="AL52" i="12" s="1"/>
  <c r="AF52" i="12"/>
  <c r="AK52" i="12" s="1"/>
  <c r="AE52" i="12"/>
  <c r="AJ52" i="12" s="1"/>
  <c r="AH51" i="12"/>
  <c r="AM51" i="12" s="1"/>
  <c r="AG51" i="12"/>
  <c r="AL51" i="12" s="1"/>
  <c r="AF51" i="12"/>
  <c r="AK51" i="12" s="1"/>
  <c r="AE51" i="12"/>
  <c r="AJ51" i="12" s="1"/>
  <c r="AH50" i="12"/>
  <c r="AM50" i="12" s="1"/>
  <c r="AG50" i="12"/>
  <c r="AL50" i="12" s="1"/>
  <c r="AF50" i="12"/>
  <c r="AK50" i="12" s="1"/>
  <c r="AE50" i="12"/>
  <c r="AJ50" i="12" s="1"/>
  <c r="AH49" i="12"/>
  <c r="AM49" i="12" s="1"/>
  <c r="AG49" i="12"/>
  <c r="AL49" i="12" s="1"/>
  <c r="AF49" i="12"/>
  <c r="AK49" i="12" s="1"/>
  <c r="AE49" i="12"/>
  <c r="AJ49" i="12" s="1"/>
  <c r="AH48" i="12"/>
  <c r="AM48" i="12" s="1"/>
  <c r="AG48" i="12"/>
  <c r="AL48" i="12" s="1"/>
  <c r="AF48" i="12"/>
  <c r="AK48" i="12" s="1"/>
  <c r="AE48" i="12"/>
  <c r="AJ48" i="12" s="1"/>
  <c r="AH47" i="12"/>
  <c r="AM47" i="12" s="1"/>
  <c r="AG47" i="12"/>
  <c r="AL47" i="12" s="1"/>
  <c r="AF47" i="12"/>
  <c r="AK47" i="12" s="1"/>
  <c r="AE47" i="12"/>
  <c r="AJ47" i="12" s="1"/>
  <c r="AH46" i="12"/>
  <c r="AM46" i="12" s="1"/>
  <c r="AG46" i="12"/>
  <c r="AL46" i="12" s="1"/>
  <c r="AF46" i="12"/>
  <c r="AK46" i="12" s="1"/>
  <c r="AE46" i="12"/>
  <c r="AJ46" i="12" s="1"/>
  <c r="AH45" i="12"/>
  <c r="AM45" i="12" s="1"/>
  <c r="AG45" i="12"/>
  <c r="AL45" i="12" s="1"/>
  <c r="AF45" i="12"/>
  <c r="AK45" i="12" s="1"/>
  <c r="AE45" i="12"/>
  <c r="AJ45" i="12" s="1"/>
  <c r="AH44" i="12"/>
  <c r="AM44" i="12" s="1"/>
  <c r="AG44" i="12"/>
  <c r="AL44" i="12" s="1"/>
  <c r="AF44" i="12"/>
  <c r="AK44" i="12" s="1"/>
  <c r="AE44" i="12"/>
  <c r="AJ44" i="12" s="1"/>
  <c r="AH43" i="12"/>
  <c r="AM43" i="12" s="1"/>
  <c r="AG43" i="12"/>
  <c r="AL43" i="12" s="1"/>
  <c r="AF43" i="12"/>
  <c r="AK43" i="12" s="1"/>
  <c r="AE43" i="12"/>
  <c r="AJ43" i="12" s="1"/>
  <c r="AH42" i="12"/>
  <c r="AM42" i="12" s="1"/>
  <c r="AG42" i="12"/>
  <c r="AL42" i="12" s="1"/>
  <c r="AF42" i="12"/>
  <c r="AK42" i="12" s="1"/>
  <c r="AE42" i="12"/>
  <c r="AJ42" i="12" s="1"/>
  <c r="AH41" i="12"/>
  <c r="AM41" i="12" s="1"/>
  <c r="AG41" i="12"/>
  <c r="AL41" i="12" s="1"/>
  <c r="AF41" i="12"/>
  <c r="AK41" i="12" s="1"/>
  <c r="AE41" i="12"/>
  <c r="AJ41" i="12" s="1"/>
  <c r="AH40" i="12"/>
  <c r="AM40" i="12" s="1"/>
  <c r="AG40" i="12"/>
  <c r="AL40" i="12" s="1"/>
  <c r="AF40" i="12"/>
  <c r="AK40" i="12" s="1"/>
  <c r="AE40" i="12"/>
  <c r="AJ40" i="12" s="1"/>
  <c r="AH39" i="12"/>
  <c r="AM39" i="12" s="1"/>
  <c r="AG39" i="12"/>
  <c r="AL39" i="12" s="1"/>
  <c r="AF39" i="12"/>
  <c r="AK39" i="12" s="1"/>
  <c r="AE39" i="12"/>
  <c r="AJ39" i="12" s="1"/>
  <c r="AH38" i="12"/>
  <c r="AM38" i="12" s="1"/>
  <c r="AG38" i="12"/>
  <c r="AL38" i="12" s="1"/>
  <c r="AF38" i="12"/>
  <c r="AK38" i="12" s="1"/>
  <c r="AE38" i="12"/>
  <c r="AJ38" i="12" s="1"/>
  <c r="AH37" i="12"/>
  <c r="AM37" i="12" s="1"/>
  <c r="AG37" i="12"/>
  <c r="AL37" i="12" s="1"/>
  <c r="AF37" i="12"/>
  <c r="AK37" i="12" s="1"/>
  <c r="AE37" i="12"/>
  <c r="AJ37" i="12" s="1"/>
  <c r="AL36" i="12"/>
  <c r="AH36" i="12"/>
  <c r="AM36" i="12" s="1"/>
  <c r="AG36" i="12"/>
  <c r="AF36" i="12"/>
  <c r="AK36" i="12" s="1"/>
  <c r="AE36" i="12"/>
  <c r="AJ36" i="12" s="1"/>
  <c r="AH35" i="12"/>
  <c r="AM35" i="12" s="1"/>
  <c r="AG35" i="12"/>
  <c r="AL35" i="12" s="1"/>
  <c r="AF35" i="12"/>
  <c r="AK35" i="12" s="1"/>
  <c r="AE35" i="12"/>
  <c r="AJ35" i="12" s="1"/>
  <c r="AH34" i="12"/>
  <c r="AM34" i="12" s="1"/>
  <c r="AG34" i="12"/>
  <c r="AL34" i="12" s="1"/>
  <c r="AF34" i="12"/>
  <c r="AK34" i="12" s="1"/>
  <c r="AE34" i="12"/>
  <c r="AJ34" i="12" s="1"/>
  <c r="AH33" i="12"/>
  <c r="AM33" i="12" s="1"/>
  <c r="AG33" i="12"/>
  <c r="AL33" i="12" s="1"/>
  <c r="AF33" i="12"/>
  <c r="AK33" i="12" s="1"/>
  <c r="AE33" i="12"/>
  <c r="AJ33" i="12" s="1"/>
  <c r="AH32" i="12"/>
  <c r="AM32" i="12" s="1"/>
  <c r="AG32" i="12"/>
  <c r="AL32" i="12" s="1"/>
  <c r="AF32" i="12"/>
  <c r="AK32" i="12" s="1"/>
  <c r="AE32" i="12"/>
  <c r="AJ32" i="12" s="1"/>
  <c r="AH31" i="12"/>
  <c r="AM31" i="12" s="1"/>
  <c r="AG31" i="12"/>
  <c r="AL31" i="12" s="1"/>
  <c r="AF31" i="12"/>
  <c r="AK31" i="12" s="1"/>
  <c r="AE31" i="12"/>
  <c r="AJ31" i="12" s="1"/>
  <c r="AH30" i="12"/>
  <c r="AM30" i="12" s="1"/>
  <c r="AG30" i="12"/>
  <c r="AL30" i="12" s="1"/>
  <c r="AF30" i="12"/>
  <c r="AK30" i="12" s="1"/>
  <c r="AE30" i="12"/>
  <c r="AJ30" i="12" s="1"/>
  <c r="AH29" i="12"/>
  <c r="AM29" i="12" s="1"/>
  <c r="AG29" i="12"/>
  <c r="AL29" i="12" s="1"/>
  <c r="AF29" i="12"/>
  <c r="AK29" i="12" s="1"/>
  <c r="AE29" i="12"/>
  <c r="AJ29" i="12" s="1"/>
  <c r="AH28" i="12"/>
  <c r="AM28" i="12" s="1"/>
  <c r="AG28" i="12"/>
  <c r="AL28" i="12" s="1"/>
  <c r="AF28" i="12"/>
  <c r="AK28" i="12" s="1"/>
  <c r="AE28" i="12"/>
  <c r="AJ28" i="12" s="1"/>
  <c r="AH27" i="12"/>
  <c r="AM27" i="12" s="1"/>
  <c r="AG27" i="12"/>
  <c r="AL27" i="12" s="1"/>
  <c r="AF27" i="12"/>
  <c r="AK27" i="12" s="1"/>
  <c r="AE27" i="12"/>
  <c r="AJ27" i="12" s="1"/>
  <c r="AH26" i="12"/>
  <c r="AM26" i="12" s="1"/>
  <c r="AG26" i="12"/>
  <c r="AL26" i="12" s="1"/>
  <c r="AF26" i="12"/>
  <c r="AK26" i="12" s="1"/>
  <c r="AE26" i="12"/>
  <c r="AJ26" i="12" s="1"/>
  <c r="AH25" i="12"/>
  <c r="AM25" i="12" s="1"/>
  <c r="AG25" i="12"/>
  <c r="AL25" i="12" s="1"/>
  <c r="AF25" i="12"/>
  <c r="AK25" i="12" s="1"/>
  <c r="AE25" i="12"/>
  <c r="AJ25" i="12" s="1"/>
  <c r="AH24" i="12"/>
  <c r="AM24" i="12" s="1"/>
  <c r="AG24" i="12"/>
  <c r="AL24" i="12" s="1"/>
  <c r="AF24" i="12"/>
  <c r="AK24" i="12" s="1"/>
  <c r="AE24" i="12"/>
  <c r="AJ24" i="12" s="1"/>
  <c r="AH23" i="12"/>
  <c r="AM23" i="12" s="1"/>
  <c r="AG23" i="12"/>
  <c r="AL23" i="12" s="1"/>
  <c r="AF23" i="12"/>
  <c r="AK23" i="12" s="1"/>
  <c r="AE23" i="12"/>
  <c r="AJ23" i="12" s="1"/>
  <c r="AH22" i="12"/>
  <c r="AM22" i="12" s="1"/>
  <c r="AG22" i="12"/>
  <c r="AL22" i="12" s="1"/>
  <c r="AF22" i="12"/>
  <c r="AK22" i="12" s="1"/>
  <c r="AE22" i="12"/>
  <c r="AJ22" i="12" s="1"/>
  <c r="AH21" i="12"/>
  <c r="AM21" i="12" s="1"/>
  <c r="AG21" i="12"/>
  <c r="AL21" i="12" s="1"/>
  <c r="AF21" i="12"/>
  <c r="AK21" i="12" s="1"/>
  <c r="AE21" i="12"/>
  <c r="AJ21" i="12" s="1"/>
  <c r="AH20" i="12"/>
  <c r="AM20" i="12" s="1"/>
  <c r="AG20" i="12"/>
  <c r="AL20" i="12" s="1"/>
  <c r="AF20" i="12"/>
  <c r="AK20" i="12" s="1"/>
  <c r="AE20" i="12"/>
  <c r="AJ20" i="12" s="1"/>
  <c r="AH19" i="12"/>
  <c r="AM19" i="12" s="1"/>
  <c r="AG19" i="12"/>
  <c r="AL19" i="12" s="1"/>
  <c r="AF19" i="12"/>
  <c r="AK19" i="12" s="1"/>
  <c r="AE19" i="12"/>
  <c r="AJ19" i="12" s="1"/>
  <c r="AH18" i="12"/>
  <c r="AM18" i="12" s="1"/>
  <c r="AG18" i="12"/>
  <c r="AL18" i="12" s="1"/>
  <c r="AF18" i="12"/>
  <c r="AK18" i="12" s="1"/>
  <c r="AE18" i="12"/>
  <c r="AJ18" i="12" s="1"/>
  <c r="AH17" i="12"/>
  <c r="AM17" i="12" s="1"/>
  <c r="AG17" i="12"/>
  <c r="AL17" i="12" s="1"/>
  <c r="AF17" i="12"/>
  <c r="AK17" i="12" s="1"/>
  <c r="AE17" i="12"/>
  <c r="AJ17" i="12" s="1"/>
  <c r="AH16" i="12"/>
  <c r="AM16" i="12" s="1"/>
  <c r="AG16" i="12"/>
  <c r="AL16" i="12" s="1"/>
  <c r="AF16" i="12"/>
  <c r="AK16" i="12" s="1"/>
  <c r="AE16" i="12"/>
  <c r="AJ16" i="12" s="1"/>
  <c r="AH15" i="12"/>
  <c r="AM15" i="12" s="1"/>
  <c r="AG15" i="12"/>
  <c r="AL15" i="12" s="1"/>
  <c r="AF15" i="12"/>
  <c r="AK15" i="12" s="1"/>
  <c r="AE15" i="12"/>
  <c r="AJ15" i="12" s="1"/>
  <c r="AH14" i="12"/>
  <c r="AM14" i="12" s="1"/>
  <c r="AG14" i="12"/>
  <c r="AL14" i="12" s="1"/>
  <c r="AF14" i="12"/>
  <c r="AK14" i="12" s="1"/>
  <c r="AE14" i="12"/>
  <c r="AJ14" i="12" s="1"/>
  <c r="AH13" i="12"/>
  <c r="AM13" i="12" s="1"/>
  <c r="AG13" i="12"/>
  <c r="AL13" i="12" s="1"/>
  <c r="AF13" i="12"/>
  <c r="AK13" i="12" s="1"/>
  <c r="AE13" i="12"/>
  <c r="AJ13" i="12" s="1"/>
  <c r="AH12" i="12"/>
  <c r="AM12" i="12" s="1"/>
  <c r="AG12" i="12"/>
  <c r="AL12" i="12" s="1"/>
  <c r="AF12" i="12"/>
  <c r="AK12" i="12" s="1"/>
  <c r="AE12" i="12"/>
  <c r="AJ12" i="12" s="1"/>
  <c r="AH11" i="12"/>
  <c r="AG11" i="12"/>
  <c r="AF11" i="12"/>
  <c r="AE11" i="12"/>
  <c r="U260" i="12" l="1"/>
  <c r="U261" i="12" s="1"/>
  <c r="W260" i="12"/>
  <c r="AB123" i="13"/>
  <c r="Z123" i="13"/>
  <c r="AA123" i="13"/>
  <c r="AC123" i="13"/>
  <c r="AF251" i="12"/>
  <c r="AG251" i="12"/>
  <c r="V260" i="12"/>
  <c r="AK11" i="12"/>
  <c r="AK251" i="12" s="1"/>
  <c r="AH251" i="12"/>
  <c r="AM11" i="12"/>
  <c r="AM251" i="12" s="1"/>
  <c r="AL11" i="12"/>
  <c r="AL251" i="12" s="1"/>
  <c r="AE251" i="12"/>
  <c r="AJ11" i="12"/>
  <c r="AJ251" i="12" s="1"/>
  <c r="M250" i="11"/>
  <c r="L250" i="11"/>
  <c r="Q250" i="11" s="1"/>
  <c r="K250" i="11"/>
  <c r="P250" i="11" s="1"/>
  <c r="J250" i="11"/>
  <c r="M249" i="11"/>
  <c r="L249" i="11"/>
  <c r="Q249" i="11" s="1"/>
  <c r="K249" i="11"/>
  <c r="P249" i="11" s="1"/>
  <c r="J249" i="11"/>
  <c r="M248" i="11"/>
  <c r="R248" i="11" s="1"/>
  <c r="L248" i="11"/>
  <c r="Q248" i="11" s="1"/>
  <c r="K248" i="11"/>
  <c r="P248" i="11" s="1"/>
  <c r="J248" i="11"/>
  <c r="M247" i="11"/>
  <c r="L247" i="11"/>
  <c r="Q247" i="11" s="1"/>
  <c r="K247" i="11"/>
  <c r="P247" i="11" s="1"/>
  <c r="J247" i="11"/>
  <c r="M246" i="11"/>
  <c r="R246" i="11" s="1"/>
  <c r="L246" i="11"/>
  <c r="Q246" i="11" s="1"/>
  <c r="K246" i="11"/>
  <c r="P246" i="11" s="1"/>
  <c r="J246" i="11"/>
  <c r="M245" i="11"/>
  <c r="L245" i="11"/>
  <c r="Q245" i="11" s="1"/>
  <c r="K245" i="11"/>
  <c r="P245" i="11" s="1"/>
  <c r="J245" i="11"/>
  <c r="M244" i="11"/>
  <c r="L244" i="11"/>
  <c r="Q244" i="11" s="1"/>
  <c r="K244" i="11"/>
  <c r="P244" i="11" s="1"/>
  <c r="J244" i="11"/>
  <c r="M243" i="11"/>
  <c r="R243" i="11" s="1"/>
  <c r="L243" i="11"/>
  <c r="Q243" i="11" s="1"/>
  <c r="K243" i="11"/>
  <c r="P243" i="11" s="1"/>
  <c r="J243" i="11"/>
  <c r="M242" i="11"/>
  <c r="L242" i="11"/>
  <c r="Q242" i="11" s="1"/>
  <c r="K242" i="11"/>
  <c r="P242" i="11" s="1"/>
  <c r="J242" i="11"/>
  <c r="M241" i="11"/>
  <c r="L241" i="11"/>
  <c r="Q241" i="11" s="1"/>
  <c r="K241" i="11"/>
  <c r="P241" i="11" s="1"/>
  <c r="J241" i="11"/>
  <c r="M240" i="11"/>
  <c r="R240" i="11" s="1"/>
  <c r="L240" i="11"/>
  <c r="Q240" i="11" s="1"/>
  <c r="K240" i="11"/>
  <c r="P240" i="11" s="1"/>
  <c r="J240" i="11"/>
  <c r="M239" i="11"/>
  <c r="L239" i="11"/>
  <c r="Q239" i="11" s="1"/>
  <c r="K239" i="11"/>
  <c r="P239" i="11" s="1"/>
  <c r="J239" i="11"/>
  <c r="M238" i="11"/>
  <c r="R238" i="11" s="1"/>
  <c r="L238" i="11"/>
  <c r="Q238" i="11" s="1"/>
  <c r="K238" i="11"/>
  <c r="P238" i="11" s="1"/>
  <c r="J238" i="11"/>
  <c r="M237" i="11"/>
  <c r="L237" i="11"/>
  <c r="Q237" i="11" s="1"/>
  <c r="K237" i="11"/>
  <c r="P237" i="11" s="1"/>
  <c r="J237" i="11"/>
  <c r="M236" i="11"/>
  <c r="L236" i="11"/>
  <c r="Q236" i="11" s="1"/>
  <c r="K236" i="11"/>
  <c r="P236" i="11" s="1"/>
  <c r="J236" i="11"/>
  <c r="M235" i="11"/>
  <c r="R235" i="11" s="1"/>
  <c r="L235" i="11"/>
  <c r="Q235" i="11" s="1"/>
  <c r="K235" i="11"/>
  <c r="P235" i="11" s="1"/>
  <c r="J235" i="11"/>
  <c r="M234" i="11"/>
  <c r="L234" i="11"/>
  <c r="Q234" i="11" s="1"/>
  <c r="K234" i="11"/>
  <c r="P234" i="11" s="1"/>
  <c r="J234" i="11"/>
  <c r="M233" i="11"/>
  <c r="L233" i="11"/>
  <c r="Q233" i="11" s="1"/>
  <c r="K233" i="11"/>
  <c r="P233" i="11" s="1"/>
  <c r="J233" i="11"/>
  <c r="M232" i="11"/>
  <c r="R232" i="11" s="1"/>
  <c r="L232" i="11"/>
  <c r="Q232" i="11" s="1"/>
  <c r="K232" i="11"/>
  <c r="P232" i="11" s="1"/>
  <c r="J232" i="11"/>
  <c r="M231" i="11"/>
  <c r="L231" i="11"/>
  <c r="Q231" i="11" s="1"/>
  <c r="K231" i="11"/>
  <c r="P231" i="11" s="1"/>
  <c r="J231" i="11"/>
  <c r="M230" i="11"/>
  <c r="R230" i="11" s="1"/>
  <c r="L230" i="11"/>
  <c r="Q230" i="11" s="1"/>
  <c r="K230" i="11"/>
  <c r="P230" i="11" s="1"/>
  <c r="J230" i="11"/>
  <c r="M229" i="11"/>
  <c r="L229" i="11"/>
  <c r="Q229" i="11" s="1"/>
  <c r="K229" i="11"/>
  <c r="P229" i="11" s="1"/>
  <c r="J229" i="11"/>
  <c r="M228" i="11"/>
  <c r="L228" i="11"/>
  <c r="Q228" i="11" s="1"/>
  <c r="K228" i="11"/>
  <c r="P228" i="11" s="1"/>
  <c r="J228" i="11"/>
  <c r="M227" i="11"/>
  <c r="R227" i="11" s="1"/>
  <c r="L227" i="11"/>
  <c r="Q227" i="11" s="1"/>
  <c r="K227" i="11"/>
  <c r="P227" i="11" s="1"/>
  <c r="J227" i="11"/>
  <c r="M226" i="11"/>
  <c r="L226" i="11"/>
  <c r="Q226" i="11" s="1"/>
  <c r="K226" i="11"/>
  <c r="P226" i="11" s="1"/>
  <c r="J226" i="11"/>
  <c r="M225" i="11"/>
  <c r="L225" i="11"/>
  <c r="Q225" i="11" s="1"/>
  <c r="K225" i="11"/>
  <c r="P225" i="11" s="1"/>
  <c r="J225" i="11"/>
  <c r="M224" i="11"/>
  <c r="R224" i="11" s="1"/>
  <c r="L224" i="11"/>
  <c r="Q224" i="11" s="1"/>
  <c r="K224" i="11"/>
  <c r="P224" i="11" s="1"/>
  <c r="J224" i="11"/>
  <c r="M223" i="11"/>
  <c r="L223" i="11"/>
  <c r="Q223" i="11" s="1"/>
  <c r="K223" i="11"/>
  <c r="P223" i="11" s="1"/>
  <c r="J223" i="11"/>
  <c r="M222" i="11"/>
  <c r="R222" i="11" s="1"/>
  <c r="L222" i="11"/>
  <c r="Q222" i="11" s="1"/>
  <c r="K222" i="11"/>
  <c r="P222" i="11" s="1"/>
  <c r="J222" i="11"/>
  <c r="M221" i="11"/>
  <c r="L221" i="11"/>
  <c r="Q221" i="11" s="1"/>
  <c r="K221" i="11"/>
  <c r="P221" i="11" s="1"/>
  <c r="J221" i="11"/>
  <c r="M220" i="11"/>
  <c r="L220" i="11"/>
  <c r="Q220" i="11" s="1"/>
  <c r="K220" i="11"/>
  <c r="P220" i="11" s="1"/>
  <c r="J220" i="11"/>
  <c r="M219" i="11"/>
  <c r="R219" i="11" s="1"/>
  <c r="L219" i="11"/>
  <c r="Q219" i="11" s="1"/>
  <c r="K219" i="11"/>
  <c r="P219" i="11" s="1"/>
  <c r="J219" i="11"/>
  <c r="M218" i="11"/>
  <c r="R218" i="11" s="1"/>
  <c r="L218" i="11"/>
  <c r="Q218" i="11" s="1"/>
  <c r="K218" i="11"/>
  <c r="P218" i="11" s="1"/>
  <c r="J218" i="11"/>
  <c r="M217" i="11"/>
  <c r="L217" i="11"/>
  <c r="Q217" i="11" s="1"/>
  <c r="K217" i="11"/>
  <c r="P217" i="11" s="1"/>
  <c r="J217" i="11"/>
  <c r="M216" i="11"/>
  <c r="R216" i="11" s="1"/>
  <c r="L216" i="11"/>
  <c r="Q216" i="11" s="1"/>
  <c r="K216" i="11"/>
  <c r="P216" i="11" s="1"/>
  <c r="J216" i="11"/>
  <c r="M215" i="11"/>
  <c r="L215" i="11"/>
  <c r="Q215" i="11" s="1"/>
  <c r="K215" i="11"/>
  <c r="P215" i="11" s="1"/>
  <c r="J215" i="11"/>
  <c r="M214" i="11"/>
  <c r="R214" i="11" s="1"/>
  <c r="L214" i="11"/>
  <c r="Q214" i="11" s="1"/>
  <c r="K214" i="11"/>
  <c r="P214" i="11" s="1"/>
  <c r="J214" i="11"/>
  <c r="M213" i="11"/>
  <c r="L213" i="11"/>
  <c r="Q213" i="11" s="1"/>
  <c r="K213" i="11"/>
  <c r="P213" i="11" s="1"/>
  <c r="J213" i="11"/>
  <c r="M212" i="11"/>
  <c r="L212" i="11"/>
  <c r="Q212" i="11" s="1"/>
  <c r="K212" i="11"/>
  <c r="P212" i="11" s="1"/>
  <c r="J212" i="11"/>
  <c r="M211" i="11"/>
  <c r="R211" i="11" s="1"/>
  <c r="L211" i="11"/>
  <c r="Q211" i="11" s="1"/>
  <c r="K211" i="11"/>
  <c r="P211" i="11" s="1"/>
  <c r="J211" i="11"/>
  <c r="M210" i="11"/>
  <c r="R210" i="11" s="1"/>
  <c r="L210" i="11"/>
  <c r="Q210" i="11" s="1"/>
  <c r="K210" i="11"/>
  <c r="P210" i="11" s="1"/>
  <c r="J210" i="11"/>
  <c r="M209" i="11"/>
  <c r="L209" i="11"/>
  <c r="Q209" i="11" s="1"/>
  <c r="K209" i="11"/>
  <c r="P209" i="11" s="1"/>
  <c r="J209" i="11"/>
  <c r="M208" i="11"/>
  <c r="R208" i="11" s="1"/>
  <c r="L208" i="11"/>
  <c r="Q208" i="11" s="1"/>
  <c r="K208" i="11"/>
  <c r="P208" i="11" s="1"/>
  <c r="J208" i="11"/>
  <c r="M207" i="11"/>
  <c r="L207" i="11"/>
  <c r="Q207" i="11" s="1"/>
  <c r="K207" i="11"/>
  <c r="P207" i="11" s="1"/>
  <c r="J207" i="11"/>
  <c r="M206" i="11"/>
  <c r="R206" i="11" s="1"/>
  <c r="L206" i="11"/>
  <c r="Q206" i="11" s="1"/>
  <c r="K206" i="11"/>
  <c r="P206" i="11" s="1"/>
  <c r="J206" i="11"/>
  <c r="M205" i="11"/>
  <c r="L205" i="11"/>
  <c r="Q205" i="11" s="1"/>
  <c r="K205" i="11"/>
  <c r="P205" i="11" s="1"/>
  <c r="J205" i="11"/>
  <c r="M204" i="11"/>
  <c r="L204" i="11"/>
  <c r="Q204" i="11" s="1"/>
  <c r="K204" i="11"/>
  <c r="P204" i="11" s="1"/>
  <c r="J204" i="11"/>
  <c r="M203" i="11"/>
  <c r="R203" i="11" s="1"/>
  <c r="L203" i="11"/>
  <c r="Q203" i="11" s="1"/>
  <c r="K203" i="11"/>
  <c r="P203" i="11" s="1"/>
  <c r="J203" i="11"/>
  <c r="M202" i="11"/>
  <c r="R202" i="11" s="1"/>
  <c r="L202" i="11"/>
  <c r="Q202" i="11" s="1"/>
  <c r="K202" i="11"/>
  <c r="P202" i="11" s="1"/>
  <c r="J202" i="11"/>
  <c r="M201" i="11"/>
  <c r="L201" i="11"/>
  <c r="Q201" i="11" s="1"/>
  <c r="K201" i="11"/>
  <c r="P201" i="11" s="1"/>
  <c r="J201" i="11"/>
  <c r="M200" i="11"/>
  <c r="R200" i="11" s="1"/>
  <c r="L200" i="11"/>
  <c r="Q200" i="11" s="1"/>
  <c r="K200" i="11"/>
  <c r="P200" i="11" s="1"/>
  <c r="J200" i="11"/>
  <c r="M199" i="11"/>
  <c r="L199" i="11"/>
  <c r="Q199" i="11" s="1"/>
  <c r="K199" i="11"/>
  <c r="P199" i="11" s="1"/>
  <c r="J199" i="11"/>
  <c r="M198" i="11"/>
  <c r="R198" i="11" s="1"/>
  <c r="L198" i="11"/>
  <c r="Q198" i="11" s="1"/>
  <c r="K198" i="11"/>
  <c r="P198" i="11" s="1"/>
  <c r="J198" i="11"/>
  <c r="M197" i="11"/>
  <c r="L197" i="11"/>
  <c r="Q197" i="11" s="1"/>
  <c r="K197" i="11"/>
  <c r="P197" i="11" s="1"/>
  <c r="J197" i="11"/>
  <c r="M196" i="11"/>
  <c r="L196" i="11"/>
  <c r="Q196" i="11" s="1"/>
  <c r="K196" i="11"/>
  <c r="P196" i="11" s="1"/>
  <c r="J196" i="11"/>
  <c r="M195" i="11"/>
  <c r="R195" i="11" s="1"/>
  <c r="L195" i="11"/>
  <c r="Q195" i="11" s="1"/>
  <c r="K195" i="11"/>
  <c r="P195" i="11" s="1"/>
  <c r="J195" i="11"/>
  <c r="M194" i="11"/>
  <c r="R194" i="11" s="1"/>
  <c r="L194" i="11"/>
  <c r="Q194" i="11" s="1"/>
  <c r="K194" i="11"/>
  <c r="P194" i="11" s="1"/>
  <c r="J194" i="11"/>
  <c r="M193" i="11"/>
  <c r="L193" i="11"/>
  <c r="Q193" i="11" s="1"/>
  <c r="K193" i="11"/>
  <c r="P193" i="11" s="1"/>
  <c r="J193" i="11"/>
  <c r="M192" i="11"/>
  <c r="R192" i="11" s="1"/>
  <c r="L192" i="11"/>
  <c r="Q192" i="11" s="1"/>
  <c r="K192" i="11"/>
  <c r="P192" i="11" s="1"/>
  <c r="J192" i="11"/>
  <c r="M191" i="11"/>
  <c r="L191" i="11"/>
  <c r="Q191" i="11" s="1"/>
  <c r="K191" i="11"/>
  <c r="P191" i="11" s="1"/>
  <c r="J191" i="11"/>
  <c r="M190" i="11"/>
  <c r="R190" i="11" s="1"/>
  <c r="L190" i="11"/>
  <c r="Q190" i="11" s="1"/>
  <c r="K190" i="11"/>
  <c r="P190" i="11" s="1"/>
  <c r="J190" i="11"/>
  <c r="M189" i="11"/>
  <c r="L189" i="11"/>
  <c r="Q189" i="11" s="1"/>
  <c r="K189" i="11"/>
  <c r="P189" i="11" s="1"/>
  <c r="J189" i="11"/>
  <c r="M188" i="11"/>
  <c r="L188" i="11"/>
  <c r="Q188" i="11" s="1"/>
  <c r="K188" i="11"/>
  <c r="P188" i="11" s="1"/>
  <c r="J188" i="11"/>
  <c r="M187" i="11"/>
  <c r="R187" i="11" s="1"/>
  <c r="L187" i="11"/>
  <c r="Q187" i="11" s="1"/>
  <c r="K187" i="11"/>
  <c r="P187" i="11" s="1"/>
  <c r="J187" i="11"/>
  <c r="M186" i="11"/>
  <c r="R186" i="11" s="1"/>
  <c r="L186" i="11"/>
  <c r="Q186" i="11" s="1"/>
  <c r="K186" i="11"/>
  <c r="P186" i="11" s="1"/>
  <c r="J186" i="11"/>
  <c r="M185" i="11"/>
  <c r="L185" i="11"/>
  <c r="Q185" i="11" s="1"/>
  <c r="K185" i="11"/>
  <c r="P185" i="11" s="1"/>
  <c r="J185" i="11"/>
  <c r="M184" i="11"/>
  <c r="R184" i="11" s="1"/>
  <c r="L184" i="11"/>
  <c r="Q184" i="11" s="1"/>
  <c r="K184" i="11"/>
  <c r="P184" i="11" s="1"/>
  <c r="J184" i="11"/>
  <c r="M183" i="11"/>
  <c r="L183" i="11"/>
  <c r="Q183" i="11" s="1"/>
  <c r="K183" i="11"/>
  <c r="P183" i="11" s="1"/>
  <c r="J183" i="11"/>
  <c r="M182" i="11"/>
  <c r="R182" i="11" s="1"/>
  <c r="L182" i="11"/>
  <c r="Q182" i="11" s="1"/>
  <c r="K182" i="11"/>
  <c r="P182" i="11" s="1"/>
  <c r="J182" i="11"/>
  <c r="M181" i="11"/>
  <c r="L181" i="11"/>
  <c r="Q181" i="11" s="1"/>
  <c r="K181" i="11"/>
  <c r="P181" i="11" s="1"/>
  <c r="J181" i="11"/>
  <c r="M180" i="11"/>
  <c r="L180" i="11"/>
  <c r="Q180" i="11" s="1"/>
  <c r="K180" i="11"/>
  <c r="P180" i="11" s="1"/>
  <c r="J180" i="11"/>
  <c r="M179" i="11"/>
  <c r="R179" i="11" s="1"/>
  <c r="L179" i="11"/>
  <c r="Q179" i="11" s="1"/>
  <c r="K179" i="11"/>
  <c r="P179" i="11" s="1"/>
  <c r="J179" i="11"/>
  <c r="M178" i="11"/>
  <c r="R178" i="11" s="1"/>
  <c r="L178" i="11"/>
  <c r="Q178" i="11" s="1"/>
  <c r="K178" i="11"/>
  <c r="P178" i="11" s="1"/>
  <c r="J178" i="11"/>
  <c r="M177" i="11"/>
  <c r="L177" i="11"/>
  <c r="Q177" i="11" s="1"/>
  <c r="K177" i="11"/>
  <c r="P177" i="11" s="1"/>
  <c r="J177" i="11"/>
  <c r="M176" i="11"/>
  <c r="R176" i="11" s="1"/>
  <c r="L176" i="11"/>
  <c r="Q176" i="11" s="1"/>
  <c r="K176" i="11"/>
  <c r="P176" i="11" s="1"/>
  <c r="J176" i="11"/>
  <c r="M175" i="11"/>
  <c r="L175" i="11"/>
  <c r="Q175" i="11" s="1"/>
  <c r="K175" i="11"/>
  <c r="P175" i="11" s="1"/>
  <c r="J175" i="11"/>
  <c r="M174" i="11"/>
  <c r="R174" i="11" s="1"/>
  <c r="L174" i="11"/>
  <c r="Q174" i="11" s="1"/>
  <c r="K174" i="11"/>
  <c r="P174" i="11" s="1"/>
  <c r="J174" i="11"/>
  <c r="M173" i="11"/>
  <c r="L173" i="11"/>
  <c r="Q173" i="11" s="1"/>
  <c r="K173" i="11"/>
  <c r="P173" i="11" s="1"/>
  <c r="J173" i="11"/>
  <c r="M172" i="11"/>
  <c r="L172" i="11"/>
  <c r="Q172" i="11" s="1"/>
  <c r="K172" i="11"/>
  <c r="P172" i="11" s="1"/>
  <c r="J172" i="11"/>
  <c r="M171" i="11"/>
  <c r="R171" i="11" s="1"/>
  <c r="L171" i="11"/>
  <c r="Q171" i="11" s="1"/>
  <c r="K171" i="11"/>
  <c r="P171" i="11" s="1"/>
  <c r="J171" i="11"/>
  <c r="M170" i="11"/>
  <c r="R170" i="11" s="1"/>
  <c r="L170" i="11"/>
  <c r="Q170" i="11" s="1"/>
  <c r="K170" i="11"/>
  <c r="P170" i="11" s="1"/>
  <c r="J170" i="11"/>
  <c r="M169" i="11"/>
  <c r="L169" i="11"/>
  <c r="Q169" i="11" s="1"/>
  <c r="K169" i="11"/>
  <c r="P169" i="11" s="1"/>
  <c r="J169" i="11"/>
  <c r="M168" i="11"/>
  <c r="R168" i="11" s="1"/>
  <c r="L168" i="11"/>
  <c r="Q168" i="11" s="1"/>
  <c r="K168" i="11"/>
  <c r="P168" i="11" s="1"/>
  <c r="J168" i="11"/>
  <c r="M167" i="11"/>
  <c r="R167" i="11" s="1"/>
  <c r="L167" i="11"/>
  <c r="Q167" i="11" s="1"/>
  <c r="K167" i="11"/>
  <c r="P167" i="11" s="1"/>
  <c r="J167" i="11"/>
  <c r="M166" i="11"/>
  <c r="R166" i="11" s="1"/>
  <c r="L166" i="11"/>
  <c r="Q166" i="11" s="1"/>
  <c r="K166" i="11"/>
  <c r="P166" i="11" s="1"/>
  <c r="J166" i="11"/>
  <c r="M165" i="11"/>
  <c r="R165" i="11" s="1"/>
  <c r="L165" i="11"/>
  <c r="Q165" i="11" s="1"/>
  <c r="K165" i="11"/>
  <c r="P165" i="11" s="1"/>
  <c r="J165" i="11"/>
  <c r="M164" i="11"/>
  <c r="L164" i="11"/>
  <c r="Q164" i="11" s="1"/>
  <c r="K164" i="11"/>
  <c r="J164" i="11"/>
  <c r="M163" i="11"/>
  <c r="L163" i="11"/>
  <c r="Q163" i="11" s="1"/>
  <c r="K163" i="11"/>
  <c r="J163" i="11"/>
  <c r="M162" i="11"/>
  <c r="R162" i="11" s="1"/>
  <c r="L162" i="11"/>
  <c r="Q162" i="11" s="1"/>
  <c r="K162" i="11"/>
  <c r="J162" i="11"/>
  <c r="M161" i="11"/>
  <c r="L161" i="11"/>
  <c r="Q161" i="11" s="1"/>
  <c r="K161" i="11"/>
  <c r="P161" i="11" s="1"/>
  <c r="J161" i="11"/>
  <c r="M160" i="11"/>
  <c r="R160" i="11" s="1"/>
  <c r="L160" i="11"/>
  <c r="Q160" i="11" s="1"/>
  <c r="K160" i="11"/>
  <c r="J160" i="11"/>
  <c r="M159" i="11"/>
  <c r="R159" i="11" s="1"/>
  <c r="L159" i="11"/>
  <c r="Q159" i="11" s="1"/>
  <c r="K159" i="11"/>
  <c r="J159" i="11"/>
  <c r="M158" i="11"/>
  <c r="R158" i="11" s="1"/>
  <c r="L158" i="11"/>
  <c r="Q158" i="11" s="1"/>
  <c r="K158" i="11"/>
  <c r="J158" i="11"/>
  <c r="M157" i="11"/>
  <c r="R157" i="11" s="1"/>
  <c r="L157" i="11"/>
  <c r="Q157" i="11" s="1"/>
  <c r="K157" i="11"/>
  <c r="P157" i="11" s="1"/>
  <c r="J157" i="11"/>
  <c r="M156" i="11"/>
  <c r="L156" i="11"/>
  <c r="Q156" i="11" s="1"/>
  <c r="K156" i="11"/>
  <c r="J156" i="11"/>
  <c r="M155" i="11"/>
  <c r="R155" i="11" s="1"/>
  <c r="L155" i="11"/>
  <c r="Q155" i="11" s="1"/>
  <c r="K155" i="11"/>
  <c r="J155" i="11"/>
  <c r="M154" i="11"/>
  <c r="R154" i="11" s="1"/>
  <c r="L154" i="11"/>
  <c r="Q154" i="11" s="1"/>
  <c r="K154" i="11"/>
  <c r="J154" i="11"/>
  <c r="M153" i="11"/>
  <c r="L153" i="11"/>
  <c r="Q153" i="11" s="1"/>
  <c r="K153" i="11"/>
  <c r="P153" i="11" s="1"/>
  <c r="J153" i="11"/>
  <c r="M152" i="11"/>
  <c r="R152" i="11" s="1"/>
  <c r="L152" i="11"/>
  <c r="Q152" i="11" s="1"/>
  <c r="K152" i="11"/>
  <c r="J152" i="11"/>
  <c r="M151" i="11"/>
  <c r="R151" i="11" s="1"/>
  <c r="L151" i="11"/>
  <c r="Q151" i="11" s="1"/>
  <c r="K151" i="11"/>
  <c r="J151" i="11"/>
  <c r="M150" i="11"/>
  <c r="R150" i="11" s="1"/>
  <c r="L150" i="11"/>
  <c r="Q150" i="11" s="1"/>
  <c r="K150" i="11"/>
  <c r="J150" i="11"/>
  <c r="M149" i="11"/>
  <c r="R149" i="11" s="1"/>
  <c r="L149" i="11"/>
  <c r="Q149" i="11" s="1"/>
  <c r="K149" i="11"/>
  <c r="P149" i="11" s="1"/>
  <c r="J149" i="11"/>
  <c r="M148" i="11"/>
  <c r="L148" i="11"/>
  <c r="Q148" i="11" s="1"/>
  <c r="K148" i="11"/>
  <c r="J148" i="11"/>
  <c r="M147" i="11"/>
  <c r="L147" i="11"/>
  <c r="Q147" i="11" s="1"/>
  <c r="K147" i="11"/>
  <c r="J147" i="11"/>
  <c r="M146" i="11"/>
  <c r="R146" i="11" s="1"/>
  <c r="L146" i="11"/>
  <c r="Q146" i="11" s="1"/>
  <c r="K146" i="11"/>
  <c r="J146" i="11"/>
  <c r="M145" i="11"/>
  <c r="L145" i="11"/>
  <c r="Q145" i="11" s="1"/>
  <c r="K145" i="11"/>
  <c r="P145" i="11" s="1"/>
  <c r="J145" i="11"/>
  <c r="M144" i="11"/>
  <c r="R144" i="11" s="1"/>
  <c r="L144" i="11"/>
  <c r="Q144" i="11" s="1"/>
  <c r="K144" i="11"/>
  <c r="J144" i="11"/>
  <c r="M143" i="11"/>
  <c r="R143" i="11" s="1"/>
  <c r="L143" i="11"/>
  <c r="Q143" i="11" s="1"/>
  <c r="K143" i="11"/>
  <c r="J143" i="11"/>
  <c r="M142" i="11"/>
  <c r="R142" i="11" s="1"/>
  <c r="L142" i="11"/>
  <c r="Q142" i="11" s="1"/>
  <c r="K142" i="11"/>
  <c r="J142" i="11"/>
  <c r="M141" i="11"/>
  <c r="R141" i="11" s="1"/>
  <c r="L141" i="11"/>
  <c r="Q141" i="11" s="1"/>
  <c r="K141" i="11"/>
  <c r="P141" i="11" s="1"/>
  <c r="J141" i="11"/>
  <c r="M140" i="11"/>
  <c r="L140" i="11"/>
  <c r="Q140" i="11" s="1"/>
  <c r="K140" i="11"/>
  <c r="J140" i="11"/>
  <c r="M139" i="11"/>
  <c r="L139" i="11"/>
  <c r="Q139" i="11" s="1"/>
  <c r="K139" i="11"/>
  <c r="J139" i="11"/>
  <c r="M138" i="11"/>
  <c r="R138" i="11" s="1"/>
  <c r="L138" i="11"/>
  <c r="Q138" i="11" s="1"/>
  <c r="K138" i="11"/>
  <c r="J138" i="11"/>
  <c r="M137" i="11"/>
  <c r="L137" i="11"/>
  <c r="Q137" i="11" s="1"/>
  <c r="K137" i="11"/>
  <c r="P137" i="11" s="1"/>
  <c r="J137" i="11"/>
  <c r="M136" i="11"/>
  <c r="R136" i="11" s="1"/>
  <c r="L136" i="11"/>
  <c r="Q136" i="11" s="1"/>
  <c r="K136" i="11"/>
  <c r="J136" i="11"/>
  <c r="M135" i="11"/>
  <c r="R135" i="11" s="1"/>
  <c r="L135" i="11"/>
  <c r="Q135" i="11" s="1"/>
  <c r="K135" i="11"/>
  <c r="J135" i="11"/>
  <c r="M134" i="11"/>
  <c r="R134" i="11" s="1"/>
  <c r="L134" i="11"/>
  <c r="Q134" i="11" s="1"/>
  <c r="K134" i="11"/>
  <c r="J134" i="11"/>
  <c r="M133" i="11"/>
  <c r="R133" i="11" s="1"/>
  <c r="L133" i="11"/>
  <c r="Q133" i="11" s="1"/>
  <c r="K133" i="11"/>
  <c r="P133" i="11" s="1"/>
  <c r="J133" i="11"/>
  <c r="M132" i="11"/>
  <c r="R132" i="11" s="1"/>
  <c r="L132" i="11"/>
  <c r="Q132" i="11" s="1"/>
  <c r="K132" i="11"/>
  <c r="J132" i="11"/>
  <c r="M131" i="11"/>
  <c r="L131" i="11"/>
  <c r="Q131" i="11" s="1"/>
  <c r="K131" i="11"/>
  <c r="J131" i="11"/>
  <c r="M130" i="11"/>
  <c r="R130" i="11" s="1"/>
  <c r="L130" i="11"/>
  <c r="Q130" i="11" s="1"/>
  <c r="K130" i="11"/>
  <c r="J130" i="11"/>
  <c r="M129" i="11"/>
  <c r="R129" i="11" s="1"/>
  <c r="L129" i="11"/>
  <c r="Q129" i="11" s="1"/>
  <c r="K129" i="11"/>
  <c r="P129" i="11" s="1"/>
  <c r="J129" i="11"/>
  <c r="M128" i="11"/>
  <c r="R128" i="11" s="1"/>
  <c r="L128" i="11"/>
  <c r="Q128" i="11" s="1"/>
  <c r="K128" i="11"/>
  <c r="J128" i="11"/>
  <c r="M127" i="11"/>
  <c r="R127" i="11" s="1"/>
  <c r="L127" i="11"/>
  <c r="Q127" i="11" s="1"/>
  <c r="K127" i="11"/>
  <c r="J127" i="11"/>
  <c r="M126" i="11"/>
  <c r="R126" i="11" s="1"/>
  <c r="L126" i="11"/>
  <c r="Q126" i="11" s="1"/>
  <c r="K126" i="11"/>
  <c r="J126" i="11"/>
  <c r="M125" i="11"/>
  <c r="R125" i="11" s="1"/>
  <c r="L125" i="11"/>
  <c r="Q125" i="11" s="1"/>
  <c r="K125" i="11"/>
  <c r="P125" i="11" s="1"/>
  <c r="J125" i="11"/>
  <c r="M124" i="11"/>
  <c r="L124" i="11"/>
  <c r="Q124" i="11" s="1"/>
  <c r="K124" i="11"/>
  <c r="P124" i="11" s="1"/>
  <c r="J124" i="11"/>
  <c r="M123" i="11"/>
  <c r="L123" i="11"/>
  <c r="Q123" i="11" s="1"/>
  <c r="K123" i="11"/>
  <c r="P123" i="11" s="1"/>
  <c r="J123" i="11"/>
  <c r="M122" i="11"/>
  <c r="R122" i="11" s="1"/>
  <c r="L122" i="11"/>
  <c r="Q122" i="11" s="1"/>
  <c r="K122" i="11"/>
  <c r="P122" i="11" s="1"/>
  <c r="J122" i="11"/>
  <c r="M121" i="11"/>
  <c r="R121" i="11" s="1"/>
  <c r="L121" i="11"/>
  <c r="Q121" i="11" s="1"/>
  <c r="K121" i="11"/>
  <c r="P121" i="11" s="1"/>
  <c r="J121" i="11"/>
  <c r="M120" i="11"/>
  <c r="L120" i="11"/>
  <c r="Q120" i="11" s="1"/>
  <c r="K120" i="11"/>
  <c r="P120" i="11" s="1"/>
  <c r="J120" i="11"/>
  <c r="M119" i="11"/>
  <c r="L119" i="11"/>
  <c r="Q119" i="11" s="1"/>
  <c r="K119" i="11"/>
  <c r="P119" i="11" s="1"/>
  <c r="J119" i="11"/>
  <c r="M118" i="11"/>
  <c r="R118" i="11" s="1"/>
  <c r="L118" i="11"/>
  <c r="Q118" i="11" s="1"/>
  <c r="K118" i="11"/>
  <c r="P118" i="11" s="1"/>
  <c r="J118" i="11"/>
  <c r="M117" i="11"/>
  <c r="R117" i="11" s="1"/>
  <c r="L117" i="11"/>
  <c r="Q117" i="11" s="1"/>
  <c r="K117" i="11"/>
  <c r="P117" i="11" s="1"/>
  <c r="J117" i="11"/>
  <c r="M116" i="11"/>
  <c r="L116" i="11"/>
  <c r="Q116" i="11" s="1"/>
  <c r="K116" i="11"/>
  <c r="P116" i="11" s="1"/>
  <c r="J116" i="11"/>
  <c r="M115" i="11"/>
  <c r="L115" i="11"/>
  <c r="Q115" i="11" s="1"/>
  <c r="K115" i="11"/>
  <c r="P115" i="11" s="1"/>
  <c r="J115" i="11"/>
  <c r="M114" i="11"/>
  <c r="R114" i="11" s="1"/>
  <c r="L114" i="11"/>
  <c r="Q114" i="11" s="1"/>
  <c r="K114" i="11"/>
  <c r="P114" i="11" s="1"/>
  <c r="J114" i="11"/>
  <c r="M113" i="11"/>
  <c r="R113" i="11" s="1"/>
  <c r="L113" i="11"/>
  <c r="Q113" i="11" s="1"/>
  <c r="K113" i="11"/>
  <c r="P113" i="11" s="1"/>
  <c r="J113" i="11"/>
  <c r="M112" i="11"/>
  <c r="L112" i="11"/>
  <c r="Q112" i="11" s="1"/>
  <c r="K112" i="11"/>
  <c r="P112" i="11" s="1"/>
  <c r="J112" i="11"/>
  <c r="M111" i="11"/>
  <c r="L111" i="11"/>
  <c r="Q111" i="11" s="1"/>
  <c r="K111" i="11"/>
  <c r="P111" i="11" s="1"/>
  <c r="J111" i="11"/>
  <c r="M110" i="11"/>
  <c r="R110" i="11" s="1"/>
  <c r="L110" i="11"/>
  <c r="Q110" i="11" s="1"/>
  <c r="K110" i="11"/>
  <c r="P110" i="11" s="1"/>
  <c r="J110" i="11"/>
  <c r="M109" i="11"/>
  <c r="R109" i="11" s="1"/>
  <c r="L109" i="11"/>
  <c r="Q109" i="11" s="1"/>
  <c r="K109" i="11"/>
  <c r="P109" i="11" s="1"/>
  <c r="J109" i="11"/>
  <c r="M108" i="11"/>
  <c r="L108" i="11"/>
  <c r="Q108" i="11" s="1"/>
  <c r="K108" i="11"/>
  <c r="P108" i="11" s="1"/>
  <c r="J108" i="11"/>
  <c r="M107" i="11"/>
  <c r="L107" i="11"/>
  <c r="Q107" i="11" s="1"/>
  <c r="K107" i="11"/>
  <c r="P107" i="11" s="1"/>
  <c r="J107" i="11"/>
  <c r="M106" i="11"/>
  <c r="R106" i="11" s="1"/>
  <c r="L106" i="11"/>
  <c r="Q106" i="11" s="1"/>
  <c r="K106" i="11"/>
  <c r="P106" i="11" s="1"/>
  <c r="J106" i="11"/>
  <c r="M105" i="11"/>
  <c r="R105" i="11" s="1"/>
  <c r="L105" i="11"/>
  <c r="Q105" i="11" s="1"/>
  <c r="K105" i="11"/>
  <c r="P105" i="11" s="1"/>
  <c r="J105" i="11"/>
  <c r="M104" i="11"/>
  <c r="L104" i="11"/>
  <c r="Q104" i="11" s="1"/>
  <c r="K104" i="11"/>
  <c r="P104" i="11" s="1"/>
  <c r="J104" i="11"/>
  <c r="M103" i="11"/>
  <c r="L103" i="11"/>
  <c r="Q103" i="11" s="1"/>
  <c r="K103" i="11"/>
  <c r="P103" i="11" s="1"/>
  <c r="J103" i="11"/>
  <c r="M102" i="11"/>
  <c r="R102" i="11" s="1"/>
  <c r="L102" i="11"/>
  <c r="Q102" i="11" s="1"/>
  <c r="K102" i="11"/>
  <c r="P102" i="11" s="1"/>
  <c r="J102" i="11"/>
  <c r="M101" i="11"/>
  <c r="R101" i="11" s="1"/>
  <c r="L101" i="11"/>
  <c r="Q101" i="11" s="1"/>
  <c r="K101" i="11"/>
  <c r="P101" i="11" s="1"/>
  <c r="J101" i="11"/>
  <c r="M100" i="11"/>
  <c r="R100" i="11" s="1"/>
  <c r="L100" i="11"/>
  <c r="Q100" i="11" s="1"/>
  <c r="K100" i="11"/>
  <c r="P100" i="11" s="1"/>
  <c r="J100" i="11"/>
  <c r="M99" i="11"/>
  <c r="L99" i="11"/>
  <c r="Q99" i="11" s="1"/>
  <c r="K99" i="11"/>
  <c r="P99" i="11" s="1"/>
  <c r="J99" i="11"/>
  <c r="M98" i="11"/>
  <c r="R98" i="11" s="1"/>
  <c r="L98" i="11"/>
  <c r="Q98" i="11" s="1"/>
  <c r="K98" i="11"/>
  <c r="P98" i="11" s="1"/>
  <c r="J98" i="11"/>
  <c r="M97" i="11"/>
  <c r="R97" i="11" s="1"/>
  <c r="L97" i="11"/>
  <c r="Q97" i="11" s="1"/>
  <c r="K97" i="11"/>
  <c r="P97" i="11" s="1"/>
  <c r="J97" i="11"/>
  <c r="M96" i="11"/>
  <c r="R96" i="11" s="1"/>
  <c r="L96" i="11"/>
  <c r="Q96" i="11" s="1"/>
  <c r="K96" i="11"/>
  <c r="P96" i="11" s="1"/>
  <c r="J96" i="11"/>
  <c r="M95" i="11"/>
  <c r="L95" i="11"/>
  <c r="Q95" i="11" s="1"/>
  <c r="K95" i="11"/>
  <c r="P95" i="11" s="1"/>
  <c r="J95" i="11"/>
  <c r="M94" i="11"/>
  <c r="R94" i="11" s="1"/>
  <c r="L94" i="11"/>
  <c r="Q94" i="11" s="1"/>
  <c r="K94" i="11"/>
  <c r="P94" i="11" s="1"/>
  <c r="J94" i="11"/>
  <c r="M93" i="11"/>
  <c r="R93" i="11" s="1"/>
  <c r="L93" i="11"/>
  <c r="Q93" i="11" s="1"/>
  <c r="K93" i="11"/>
  <c r="P93" i="11" s="1"/>
  <c r="J93" i="11"/>
  <c r="M92" i="11"/>
  <c r="R92" i="11" s="1"/>
  <c r="L92" i="11"/>
  <c r="Q92" i="11" s="1"/>
  <c r="K92" i="11"/>
  <c r="P92" i="11" s="1"/>
  <c r="J92" i="11"/>
  <c r="M91" i="11"/>
  <c r="L91" i="11"/>
  <c r="Q91" i="11" s="1"/>
  <c r="K91" i="11"/>
  <c r="P91" i="11" s="1"/>
  <c r="J91" i="11"/>
  <c r="M90" i="11"/>
  <c r="R90" i="11" s="1"/>
  <c r="L90" i="11"/>
  <c r="Q90" i="11" s="1"/>
  <c r="K90" i="11"/>
  <c r="P90" i="11" s="1"/>
  <c r="J90" i="11"/>
  <c r="M89" i="11"/>
  <c r="R89" i="11" s="1"/>
  <c r="L89" i="11"/>
  <c r="Q89" i="11" s="1"/>
  <c r="K89" i="11"/>
  <c r="P89" i="11" s="1"/>
  <c r="J89" i="11"/>
  <c r="M88" i="11"/>
  <c r="R88" i="11" s="1"/>
  <c r="L88" i="11"/>
  <c r="Q88" i="11" s="1"/>
  <c r="K88" i="11"/>
  <c r="P88" i="11" s="1"/>
  <c r="J88" i="11"/>
  <c r="M87" i="11"/>
  <c r="L87" i="11"/>
  <c r="Q87" i="11" s="1"/>
  <c r="K87" i="11"/>
  <c r="P87" i="11" s="1"/>
  <c r="J87" i="11"/>
  <c r="M86" i="11"/>
  <c r="R86" i="11" s="1"/>
  <c r="L86" i="11"/>
  <c r="Q86" i="11" s="1"/>
  <c r="K86" i="11"/>
  <c r="P86" i="11" s="1"/>
  <c r="J86" i="11"/>
  <c r="M85" i="11"/>
  <c r="R85" i="11" s="1"/>
  <c r="L85" i="11"/>
  <c r="Q85" i="11" s="1"/>
  <c r="K85" i="11"/>
  <c r="P85" i="11" s="1"/>
  <c r="J85" i="11"/>
  <c r="M84" i="11"/>
  <c r="R84" i="11" s="1"/>
  <c r="L84" i="11"/>
  <c r="Q84" i="11" s="1"/>
  <c r="K84" i="11"/>
  <c r="P84" i="11" s="1"/>
  <c r="J84" i="11"/>
  <c r="M83" i="11"/>
  <c r="L83" i="11"/>
  <c r="Q83" i="11" s="1"/>
  <c r="K83" i="11"/>
  <c r="P83" i="11" s="1"/>
  <c r="J83" i="11"/>
  <c r="M82" i="11"/>
  <c r="R82" i="11" s="1"/>
  <c r="L82" i="11"/>
  <c r="Q82" i="11" s="1"/>
  <c r="K82" i="11"/>
  <c r="P82" i="11" s="1"/>
  <c r="J82" i="11"/>
  <c r="M81" i="11"/>
  <c r="R81" i="11" s="1"/>
  <c r="L81" i="11"/>
  <c r="Q81" i="11" s="1"/>
  <c r="K81" i="11"/>
  <c r="P81" i="11" s="1"/>
  <c r="J81" i="11"/>
  <c r="M80" i="11"/>
  <c r="R80" i="11" s="1"/>
  <c r="L80" i="11"/>
  <c r="Q80" i="11" s="1"/>
  <c r="K80" i="11"/>
  <c r="P80" i="11" s="1"/>
  <c r="J80" i="11"/>
  <c r="M79" i="11"/>
  <c r="L79" i="11"/>
  <c r="Q79" i="11" s="1"/>
  <c r="K79" i="11"/>
  <c r="P79" i="11" s="1"/>
  <c r="J79" i="11"/>
  <c r="M78" i="11"/>
  <c r="R78" i="11" s="1"/>
  <c r="L78" i="11"/>
  <c r="Q78" i="11" s="1"/>
  <c r="K78" i="11"/>
  <c r="P78" i="11" s="1"/>
  <c r="J78" i="11"/>
  <c r="M77" i="11"/>
  <c r="R77" i="11" s="1"/>
  <c r="L77" i="11"/>
  <c r="Q77" i="11" s="1"/>
  <c r="K77" i="11"/>
  <c r="P77" i="11" s="1"/>
  <c r="J77" i="11"/>
  <c r="M76" i="11"/>
  <c r="R76" i="11" s="1"/>
  <c r="L76" i="11"/>
  <c r="Q76" i="11" s="1"/>
  <c r="K76" i="11"/>
  <c r="P76" i="11" s="1"/>
  <c r="J76" i="11"/>
  <c r="M75" i="11"/>
  <c r="L75" i="11"/>
  <c r="Q75" i="11" s="1"/>
  <c r="K75" i="11"/>
  <c r="P75" i="11" s="1"/>
  <c r="J75" i="11"/>
  <c r="M74" i="11"/>
  <c r="R74" i="11" s="1"/>
  <c r="L74" i="11"/>
  <c r="Q74" i="11" s="1"/>
  <c r="K74" i="11"/>
  <c r="P74" i="11" s="1"/>
  <c r="J74" i="11"/>
  <c r="M73" i="11"/>
  <c r="R73" i="11" s="1"/>
  <c r="L73" i="11"/>
  <c r="Q73" i="11" s="1"/>
  <c r="K73" i="11"/>
  <c r="P73" i="11" s="1"/>
  <c r="J73" i="11"/>
  <c r="M72" i="11"/>
  <c r="R72" i="11" s="1"/>
  <c r="L72" i="11"/>
  <c r="Q72" i="11" s="1"/>
  <c r="K72" i="11"/>
  <c r="P72" i="11" s="1"/>
  <c r="J72" i="11"/>
  <c r="M71" i="11"/>
  <c r="L71" i="11"/>
  <c r="Q71" i="11" s="1"/>
  <c r="K71" i="11"/>
  <c r="P71" i="11" s="1"/>
  <c r="J71" i="11"/>
  <c r="M70" i="11"/>
  <c r="R70" i="11" s="1"/>
  <c r="L70" i="11"/>
  <c r="K70" i="11"/>
  <c r="P70" i="11" s="1"/>
  <c r="J70" i="11"/>
  <c r="M69" i="11"/>
  <c r="R69" i="11" s="1"/>
  <c r="L69" i="11"/>
  <c r="Q69" i="11" s="1"/>
  <c r="K69" i="11"/>
  <c r="P69" i="11" s="1"/>
  <c r="J69" i="11"/>
  <c r="M68" i="11"/>
  <c r="R68" i="11" s="1"/>
  <c r="L68" i="11"/>
  <c r="Q68" i="11" s="1"/>
  <c r="K68" i="11"/>
  <c r="P68" i="11" s="1"/>
  <c r="J68" i="11"/>
  <c r="M67" i="11"/>
  <c r="L67" i="11"/>
  <c r="Q67" i="11" s="1"/>
  <c r="K67" i="11"/>
  <c r="P67" i="11" s="1"/>
  <c r="J67" i="11"/>
  <c r="M66" i="11"/>
  <c r="R66" i="11" s="1"/>
  <c r="L66" i="11"/>
  <c r="Q66" i="11" s="1"/>
  <c r="K66" i="11"/>
  <c r="P66" i="11" s="1"/>
  <c r="J66" i="11"/>
  <c r="M65" i="11"/>
  <c r="R65" i="11" s="1"/>
  <c r="L65" i="11"/>
  <c r="Q65" i="11" s="1"/>
  <c r="K65" i="11"/>
  <c r="P65" i="11" s="1"/>
  <c r="J65" i="11"/>
  <c r="M64" i="11"/>
  <c r="L64" i="11"/>
  <c r="Q64" i="11" s="1"/>
  <c r="K64" i="11"/>
  <c r="P64" i="11" s="1"/>
  <c r="J64" i="11"/>
  <c r="M63" i="11"/>
  <c r="R63" i="11" s="1"/>
  <c r="L63" i="11"/>
  <c r="Q63" i="11" s="1"/>
  <c r="K63" i="11"/>
  <c r="P63" i="11" s="1"/>
  <c r="J63" i="11"/>
  <c r="M62" i="11"/>
  <c r="L62" i="11"/>
  <c r="Q62" i="11" s="1"/>
  <c r="K62" i="11"/>
  <c r="P62" i="11" s="1"/>
  <c r="J62" i="11"/>
  <c r="M61" i="11"/>
  <c r="R61" i="11" s="1"/>
  <c r="L61" i="11"/>
  <c r="Q61" i="11" s="1"/>
  <c r="K61" i="11"/>
  <c r="P61" i="11" s="1"/>
  <c r="J61" i="11"/>
  <c r="M60" i="11"/>
  <c r="R60" i="11" s="1"/>
  <c r="L60" i="11"/>
  <c r="Q60" i="11" s="1"/>
  <c r="K60" i="11"/>
  <c r="P60" i="11" s="1"/>
  <c r="J60" i="11"/>
  <c r="M59" i="11"/>
  <c r="L59" i="11"/>
  <c r="Q59" i="11" s="1"/>
  <c r="K59" i="11"/>
  <c r="P59" i="11" s="1"/>
  <c r="J59" i="11"/>
  <c r="M58" i="11"/>
  <c r="R58" i="11" s="1"/>
  <c r="L58" i="11"/>
  <c r="K58" i="11"/>
  <c r="P58" i="11" s="1"/>
  <c r="J58" i="11"/>
  <c r="M57" i="11"/>
  <c r="R57" i="11" s="1"/>
  <c r="L57" i="11"/>
  <c r="Q57" i="11" s="1"/>
  <c r="K57" i="11"/>
  <c r="P57" i="11" s="1"/>
  <c r="J57" i="11"/>
  <c r="M56" i="11"/>
  <c r="L56" i="11"/>
  <c r="Q56" i="11" s="1"/>
  <c r="K56" i="11"/>
  <c r="P56" i="11" s="1"/>
  <c r="J56" i="11"/>
  <c r="M55" i="11"/>
  <c r="R55" i="11" s="1"/>
  <c r="L55" i="11"/>
  <c r="Q55" i="11" s="1"/>
  <c r="K55" i="11"/>
  <c r="P55" i="11" s="1"/>
  <c r="J55" i="11"/>
  <c r="M54" i="11"/>
  <c r="L54" i="11"/>
  <c r="Q54" i="11" s="1"/>
  <c r="K54" i="11"/>
  <c r="P54" i="11" s="1"/>
  <c r="J54" i="11"/>
  <c r="M53" i="11"/>
  <c r="R53" i="11" s="1"/>
  <c r="L53" i="11"/>
  <c r="K53" i="11"/>
  <c r="P53" i="11" s="1"/>
  <c r="J53" i="11"/>
  <c r="M52" i="11"/>
  <c r="R52" i="11" s="1"/>
  <c r="L52" i="11"/>
  <c r="Q52" i="11" s="1"/>
  <c r="K52" i="11"/>
  <c r="P52" i="11" s="1"/>
  <c r="J52" i="11"/>
  <c r="M51" i="11"/>
  <c r="L51" i="11"/>
  <c r="K51" i="11"/>
  <c r="P51" i="11" s="1"/>
  <c r="J51" i="11"/>
  <c r="M50" i="11"/>
  <c r="R50" i="11" s="1"/>
  <c r="L50" i="11"/>
  <c r="Q50" i="11" s="1"/>
  <c r="K50" i="11"/>
  <c r="P50" i="11" s="1"/>
  <c r="J50" i="11"/>
  <c r="M49" i="11"/>
  <c r="R49" i="11" s="1"/>
  <c r="L49" i="11"/>
  <c r="Q49" i="11" s="1"/>
  <c r="K49" i="11"/>
  <c r="P49" i="11" s="1"/>
  <c r="J49" i="11"/>
  <c r="M48" i="11"/>
  <c r="L48" i="11"/>
  <c r="Q48" i="11" s="1"/>
  <c r="K48" i="11"/>
  <c r="P48" i="11" s="1"/>
  <c r="J48" i="11"/>
  <c r="M47" i="11"/>
  <c r="R47" i="11" s="1"/>
  <c r="L47" i="11"/>
  <c r="Q47" i="11" s="1"/>
  <c r="K47" i="11"/>
  <c r="P47" i="11" s="1"/>
  <c r="J47" i="11"/>
  <c r="M46" i="11"/>
  <c r="L46" i="11"/>
  <c r="Q46" i="11" s="1"/>
  <c r="K46" i="11"/>
  <c r="P46" i="11" s="1"/>
  <c r="J46" i="11"/>
  <c r="M45" i="11"/>
  <c r="R45" i="11" s="1"/>
  <c r="L45" i="11"/>
  <c r="Q45" i="11" s="1"/>
  <c r="K45" i="11"/>
  <c r="P45" i="11" s="1"/>
  <c r="J45" i="11"/>
  <c r="M44" i="11"/>
  <c r="R44" i="11" s="1"/>
  <c r="L44" i="11"/>
  <c r="Q44" i="11" s="1"/>
  <c r="K44" i="11"/>
  <c r="P44" i="11" s="1"/>
  <c r="J44" i="11"/>
  <c r="M43" i="11"/>
  <c r="L43" i="11"/>
  <c r="Q43" i="11" s="1"/>
  <c r="K43" i="11"/>
  <c r="P43" i="11" s="1"/>
  <c r="J43" i="11"/>
  <c r="M42" i="11"/>
  <c r="R42" i="11" s="1"/>
  <c r="L42" i="11"/>
  <c r="K42" i="11"/>
  <c r="P42" i="11" s="1"/>
  <c r="J42" i="11"/>
  <c r="M41" i="11"/>
  <c r="R41" i="11" s="1"/>
  <c r="L41" i="11"/>
  <c r="Q41" i="11" s="1"/>
  <c r="K41" i="11"/>
  <c r="P41" i="11" s="1"/>
  <c r="J41" i="11"/>
  <c r="M40" i="11"/>
  <c r="L40" i="11"/>
  <c r="Q40" i="11" s="1"/>
  <c r="K40" i="11"/>
  <c r="P40" i="11" s="1"/>
  <c r="J40" i="11"/>
  <c r="M39" i="11"/>
  <c r="R39" i="11" s="1"/>
  <c r="L39" i="11"/>
  <c r="Q39" i="11" s="1"/>
  <c r="K39" i="11"/>
  <c r="P39" i="11" s="1"/>
  <c r="J39" i="11"/>
  <c r="M38" i="11"/>
  <c r="L38" i="11"/>
  <c r="Q38" i="11" s="1"/>
  <c r="K38" i="11"/>
  <c r="P38" i="11" s="1"/>
  <c r="J38" i="11"/>
  <c r="M37" i="11"/>
  <c r="R37" i="11" s="1"/>
  <c r="L37" i="11"/>
  <c r="K37" i="11"/>
  <c r="P37" i="11" s="1"/>
  <c r="J37" i="11"/>
  <c r="M36" i="11"/>
  <c r="R36" i="11" s="1"/>
  <c r="L36" i="11"/>
  <c r="Q36" i="11" s="1"/>
  <c r="K36" i="11"/>
  <c r="P36" i="11" s="1"/>
  <c r="J36" i="11"/>
  <c r="M35" i="11"/>
  <c r="L35" i="11"/>
  <c r="K35" i="11"/>
  <c r="P35" i="11" s="1"/>
  <c r="J35" i="11"/>
  <c r="M34" i="11"/>
  <c r="R34" i="11" s="1"/>
  <c r="L34" i="11"/>
  <c r="Q34" i="11" s="1"/>
  <c r="K34" i="11"/>
  <c r="P34" i="11" s="1"/>
  <c r="J34" i="11"/>
  <c r="M33" i="11"/>
  <c r="R33" i="11" s="1"/>
  <c r="L33" i="11"/>
  <c r="Q33" i="11" s="1"/>
  <c r="K33" i="11"/>
  <c r="P33" i="11" s="1"/>
  <c r="J33" i="11"/>
  <c r="M32" i="11"/>
  <c r="L32" i="11"/>
  <c r="Q32" i="11" s="1"/>
  <c r="K32" i="11"/>
  <c r="P32" i="11" s="1"/>
  <c r="J32" i="11"/>
  <c r="M31" i="11"/>
  <c r="R31" i="11" s="1"/>
  <c r="L31" i="11"/>
  <c r="Q31" i="11" s="1"/>
  <c r="K31" i="11"/>
  <c r="P31" i="11" s="1"/>
  <c r="J31" i="11"/>
  <c r="M30" i="11"/>
  <c r="L30" i="11"/>
  <c r="Q30" i="11" s="1"/>
  <c r="K30" i="11"/>
  <c r="P30" i="11" s="1"/>
  <c r="J30" i="11"/>
  <c r="M29" i="11"/>
  <c r="R29" i="11" s="1"/>
  <c r="L29" i="11"/>
  <c r="Q29" i="11" s="1"/>
  <c r="K29" i="11"/>
  <c r="P29" i="11" s="1"/>
  <c r="J29" i="11"/>
  <c r="M28" i="11"/>
  <c r="R28" i="11" s="1"/>
  <c r="L28" i="11"/>
  <c r="Q28" i="11" s="1"/>
  <c r="K28" i="11"/>
  <c r="P28" i="11" s="1"/>
  <c r="J28" i="11"/>
  <c r="M27" i="11"/>
  <c r="L27" i="11"/>
  <c r="Q27" i="11" s="1"/>
  <c r="K27" i="11"/>
  <c r="P27" i="11" s="1"/>
  <c r="J27" i="11"/>
  <c r="M26" i="11"/>
  <c r="R26" i="11" s="1"/>
  <c r="L26" i="11"/>
  <c r="K26" i="11"/>
  <c r="P26" i="11" s="1"/>
  <c r="J26" i="11"/>
  <c r="M25" i="11"/>
  <c r="R25" i="11" s="1"/>
  <c r="L25" i="11"/>
  <c r="Q25" i="11" s="1"/>
  <c r="K25" i="11"/>
  <c r="P25" i="11" s="1"/>
  <c r="J25" i="11"/>
  <c r="M24" i="11"/>
  <c r="L24" i="11"/>
  <c r="Q24" i="11" s="1"/>
  <c r="K24" i="11"/>
  <c r="P24" i="11" s="1"/>
  <c r="J24" i="11"/>
  <c r="M23" i="11"/>
  <c r="R23" i="11" s="1"/>
  <c r="L23" i="11"/>
  <c r="Q23" i="11" s="1"/>
  <c r="K23" i="11"/>
  <c r="P23" i="11" s="1"/>
  <c r="J23" i="11"/>
  <c r="M22" i="11"/>
  <c r="L22" i="11"/>
  <c r="Q22" i="11" s="1"/>
  <c r="K22" i="11"/>
  <c r="P22" i="11" s="1"/>
  <c r="J22" i="11"/>
  <c r="M21" i="11"/>
  <c r="R21" i="11" s="1"/>
  <c r="L21" i="11"/>
  <c r="K21" i="11"/>
  <c r="P21" i="11" s="1"/>
  <c r="J21" i="11"/>
  <c r="M20" i="11"/>
  <c r="R20" i="11" s="1"/>
  <c r="L20" i="11"/>
  <c r="Q20" i="11" s="1"/>
  <c r="K20" i="11"/>
  <c r="P20" i="11" s="1"/>
  <c r="J20" i="11"/>
  <c r="M19" i="11"/>
  <c r="L19" i="11"/>
  <c r="K19" i="11"/>
  <c r="P19" i="11" s="1"/>
  <c r="J19" i="11"/>
  <c r="M18" i="11"/>
  <c r="R18" i="11" s="1"/>
  <c r="L18" i="11"/>
  <c r="Q18" i="11" s="1"/>
  <c r="K18" i="11"/>
  <c r="P18" i="11" s="1"/>
  <c r="J18" i="11"/>
  <c r="M17" i="11"/>
  <c r="R17" i="11" s="1"/>
  <c r="L17" i="11"/>
  <c r="Q17" i="11" s="1"/>
  <c r="K17" i="11"/>
  <c r="P17" i="11" s="1"/>
  <c r="J17" i="11"/>
  <c r="M16" i="11"/>
  <c r="L16" i="11"/>
  <c r="Q16" i="11" s="1"/>
  <c r="K16" i="11"/>
  <c r="P16" i="11" s="1"/>
  <c r="J16" i="11"/>
  <c r="M15" i="11"/>
  <c r="R15" i="11" s="1"/>
  <c r="L15" i="11"/>
  <c r="Q15" i="11" s="1"/>
  <c r="K15" i="11"/>
  <c r="P15" i="11" s="1"/>
  <c r="J15" i="11"/>
  <c r="M14" i="11"/>
  <c r="L14" i="11"/>
  <c r="Q14" i="11" s="1"/>
  <c r="K14" i="11"/>
  <c r="P14" i="11" s="1"/>
  <c r="J14" i="11"/>
  <c r="M13" i="11"/>
  <c r="R13" i="11" s="1"/>
  <c r="L13" i="11"/>
  <c r="Q13" i="11" s="1"/>
  <c r="K13" i="11"/>
  <c r="P13" i="11" s="1"/>
  <c r="J13" i="11"/>
  <c r="M12" i="11"/>
  <c r="R12" i="11" s="1"/>
  <c r="L12" i="11"/>
  <c r="K12" i="11"/>
  <c r="P12" i="11" s="1"/>
  <c r="J12" i="11"/>
  <c r="M11" i="11"/>
  <c r="M251" i="11" s="1"/>
  <c r="L11" i="11"/>
  <c r="Q11" i="11" s="1"/>
  <c r="K11" i="11"/>
  <c r="J11" i="11"/>
  <c r="F269" i="11"/>
  <c r="G259" i="11"/>
  <c r="D260" i="11" s="1"/>
  <c r="F259" i="11"/>
  <c r="E259" i="11"/>
  <c r="E260" i="11" s="1"/>
  <c r="D259" i="11"/>
  <c r="C259" i="11"/>
  <c r="C260" i="11" s="1"/>
  <c r="R250" i="11"/>
  <c r="O250" i="11"/>
  <c r="R249" i="11"/>
  <c r="O249" i="11"/>
  <c r="O248" i="11"/>
  <c r="R247" i="11"/>
  <c r="O247" i="11"/>
  <c r="O246" i="11"/>
  <c r="R245" i="11"/>
  <c r="O245" i="11"/>
  <c r="R244" i="11"/>
  <c r="O244" i="11"/>
  <c r="O243" i="11"/>
  <c r="R242" i="11"/>
  <c r="O242" i="11"/>
  <c r="R241" i="11"/>
  <c r="O241" i="11"/>
  <c r="O240" i="11"/>
  <c r="R239" i="11"/>
  <c r="O239" i="11"/>
  <c r="O238" i="11"/>
  <c r="R237" i="11"/>
  <c r="O237" i="11"/>
  <c r="R236" i="11"/>
  <c r="O236" i="11"/>
  <c r="O235" i="11"/>
  <c r="R234" i="11"/>
  <c r="O234" i="11"/>
  <c r="R233" i="11"/>
  <c r="O233" i="11"/>
  <c r="O232" i="11"/>
  <c r="R231" i="11"/>
  <c r="O231" i="11"/>
  <c r="O230" i="11"/>
  <c r="R229" i="11"/>
  <c r="O229" i="11"/>
  <c r="R228" i="11"/>
  <c r="O228" i="11"/>
  <c r="O227" i="11"/>
  <c r="R226" i="11"/>
  <c r="O226" i="11"/>
  <c r="R225" i="11"/>
  <c r="O225" i="11"/>
  <c r="O224" i="11"/>
  <c r="R223" i="11"/>
  <c r="O223" i="11"/>
  <c r="O222" i="11"/>
  <c r="R221" i="11"/>
  <c r="O221" i="11"/>
  <c r="R220" i="11"/>
  <c r="O220" i="11"/>
  <c r="O219" i="11"/>
  <c r="O218" i="11"/>
  <c r="R217" i="11"/>
  <c r="O217" i="11"/>
  <c r="O216" i="11"/>
  <c r="R215" i="11"/>
  <c r="O215" i="11"/>
  <c r="O214" i="11"/>
  <c r="R213" i="11"/>
  <c r="O213" i="11"/>
  <c r="R212" i="11"/>
  <c r="O212" i="11"/>
  <c r="O211" i="11"/>
  <c r="O210" i="11"/>
  <c r="R209" i="11"/>
  <c r="O209" i="11"/>
  <c r="O208" i="11"/>
  <c r="R207" i="11"/>
  <c r="O207" i="11"/>
  <c r="O206" i="11"/>
  <c r="R205" i="11"/>
  <c r="O205" i="11"/>
  <c r="R204" i="11"/>
  <c r="O204" i="11"/>
  <c r="O203" i="11"/>
  <c r="O202" i="11"/>
  <c r="R201" i="11"/>
  <c r="O201" i="11"/>
  <c r="O200" i="11"/>
  <c r="R199" i="11"/>
  <c r="O199" i="11"/>
  <c r="O198" i="11"/>
  <c r="R197" i="11"/>
  <c r="O197" i="11"/>
  <c r="R196" i="11"/>
  <c r="O196" i="11"/>
  <c r="O195" i="11"/>
  <c r="O194" i="11"/>
  <c r="R193" i="11"/>
  <c r="O193" i="11"/>
  <c r="O192" i="11"/>
  <c r="R191" i="11"/>
  <c r="O191" i="11"/>
  <c r="O190" i="11"/>
  <c r="R189" i="11"/>
  <c r="O189" i="11"/>
  <c r="R188" i="11"/>
  <c r="O188" i="11"/>
  <c r="O187" i="11"/>
  <c r="O186" i="11"/>
  <c r="R185" i="11"/>
  <c r="O185" i="11"/>
  <c r="O184" i="11"/>
  <c r="R183" i="11"/>
  <c r="O183" i="11"/>
  <c r="O182" i="11"/>
  <c r="R181" i="11"/>
  <c r="O181" i="11"/>
  <c r="R180" i="11"/>
  <c r="O180" i="11"/>
  <c r="O179" i="11"/>
  <c r="O178" i="11"/>
  <c r="R177" i="11"/>
  <c r="O177" i="11"/>
  <c r="O176" i="11"/>
  <c r="R175" i="11"/>
  <c r="O175" i="11"/>
  <c r="O174" i="11"/>
  <c r="R173" i="11"/>
  <c r="O173" i="11"/>
  <c r="R172" i="11"/>
  <c r="O172" i="11"/>
  <c r="O171" i="11"/>
  <c r="O170" i="11"/>
  <c r="R169" i="11"/>
  <c r="O169" i="11"/>
  <c r="O168" i="11"/>
  <c r="O167" i="11"/>
  <c r="O166" i="11"/>
  <c r="O165" i="11"/>
  <c r="R164" i="11"/>
  <c r="P164" i="11"/>
  <c r="O164" i="11"/>
  <c r="R163" i="11"/>
  <c r="P163" i="11"/>
  <c r="O163" i="11"/>
  <c r="P162" i="11"/>
  <c r="O162" i="11"/>
  <c r="R161" i="11"/>
  <c r="O161" i="11"/>
  <c r="P160" i="11"/>
  <c r="O160" i="11"/>
  <c r="P159" i="11"/>
  <c r="O159" i="11"/>
  <c r="P158" i="11"/>
  <c r="O158" i="11"/>
  <c r="O157" i="11"/>
  <c r="R156" i="11"/>
  <c r="P156" i="11"/>
  <c r="O156" i="11"/>
  <c r="P155" i="11"/>
  <c r="O155" i="11"/>
  <c r="P154" i="11"/>
  <c r="O154" i="11"/>
  <c r="R153" i="11"/>
  <c r="O153" i="11"/>
  <c r="P152" i="11"/>
  <c r="O152" i="11"/>
  <c r="P151" i="11"/>
  <c r="O151" i="11"/>
  <c r="P150" i="11"/>
  <c r="O150" i="11"/>
  <c r="O149" i="11"/>
  <c r="R148" i="11"/>
  <c r="P148" i="11"/>
  <c r="O148" i="11"/>
  <c r="R147" i="11"/>
  <c r="P147" i="11"/>
  <c r="O147" i="11"/>
  <c r="P146" i="11"/>
  <c r="O146" i="11"/>
  <c r="R145" i="11"/>
  <c r="O145" i="11"/>
  <c r="P144" i="11"/>
  <c r="O144" i="11"/>
  <c r="P143" i="11"/>
  <c r="O143" i="11"/>
  <c r="P142" i="11"/>
  <c r="O142" i="11"/>
  <c r="O141" i="11"/>
  <c r="R140" i="11"/>
  <c r="P140" i="11"/>
  <c r="O140" i="11"/>
  <c r="R139" i="11"/>
  <c r="P139" i="11"/>
  <c r="O139" i="11"/>
  <c r="P138" i="11"/>
  <c r="O138" i="11"/>
  <c r="R137" i="11"/>
  <c r="O137" i="11"/>
  <c r="P136" i="11"/>
  <c r="O136" i="11"/>
  <c r="P135" i="11"/>
  <c r="O135" i="11"/>
  <c r="P134" i="11"/>
  <c r="O134" i="11"/>
  <c r="O133" i="11"/>
  <c r="P132" i="11"/>
  <c r="O132" i="11"/>
  <c r="R131" i="11"/>
  <c r="P131" i="11"/>
  <c r="O131" i="11"/>
  <c r="P130" i="11"/>
  <c r="O130" i="11"/>
  <c r="O129" i="11"/>
  <c r="P128" i="11"/>
  <c r="O128" i="11"/>
  <c r="P127" i="11"/>
  <c r="O127" i="11"/>
  <c r="P126" i="11"/>
  <c r="O126" i="11"/>
  <c r="O125" i="11"/>
  <c r="R124" i="11"/>
  <c r="O124" i="11"/>
  <c r="R123" i="11"/>
  <c r="O123" i="11"/>
  <c r="O122" i="11"/>
  <c r="O121" i="11"/>
  <c r="R120" i="11"/>
  <c r="O120" i="11"/>
  <c r="R119" i="11"/>
  <c r="O119" i="11"/>
  <c r="O118" i="11"/>
  <c r="O117" i="11"/>
  <c r="R116" i="11"/>
  <c r="O116" i="11"/>
  <c r="R115" i="11"/>
  <c r="O115" i="11"/>
  <c r="O114" i="11"/>
  <c r="O113" i="11"/>
  <c r="R112" i="11"/>
  <c r="O112" i="11"/>
  <c r="R111" i="11"/>
  <c r="O111" i="11"/>
  <c r="O110" i="11"/>
  <c r="O109" i="11"/>
  <c r="R108" i="11"/>
  <c r="O108" i="11"/>
  <c r="R107" i="11"/>
  <c r="O107" i="11"/>
  <c r="O106" i="11"/>
  <c r="O105" i="11"/>
  <c r="R104" i="11"/>
  <c r="O104" i="11"/>
  <c r="R103" i="11"/>
  <c r="O103" i="11"/>
  <c r="O102" i="11"/>
  <c r="O101" i="11"/>
  <c r="O100" i="11"/>
  <c r="R99" i="11"/>
  <c r="O99" i="11"/>
  <c r="O98" i="11"/>
  <c r="O97" i="11"/>
  <c r="O96" i="11"/>
  <c r="R95" i="11"/>
  <c r="O95" i="11"/>
  <c r="O94" i="11"/>
  <c r="O93" i="11"/>
  <c r="O92" i="11"/>
  <c r="R91" i="11"/>
  <c r="O91" i="11"/>
  <c r="O90" i="11"/>
  <c r="O89" i="11"/>
  <c r="O88" i="11"/>
  <c r="R87" i="11"/>
  <c r="O87" i="11"/>
  <c r="O86" i="11"/>
  <c r="O85" i="11"/>
  <c r="O84" i="11"/>
  <c r="R83" i="11"/>
  <c r="O83" i="11"/>
  <c r="O82" i="11"/>
  <c r="O81" i="11"/>
  <c r="O80" i="11"/>
  <c r="R79" i="11"/>
  <c r="O79" i="11"/>
  <c r="O78" i="11"/>
  <c r="O77" i="11"/>
  <c r="O76" i="11"/>
  <c r="R75" i="11"/>
  <c r="O75" i="11"/>
  <c r="O74" i="11"/>
  <c r="O73" i="11"/>
  <c r="O72" i="11"/>
  <c r="R71" i="11"/>
  <c r="O71" i="11"/>
  <c r="Q70" i="11"/>
  <c r="O70" i="11"/>
  <c r="O69" i="11"/>
  <c r="O68" i="11"/>
  <c r="R67" i="11"/>
  <c r="O67" i="11"/>
  <c r="O66" i="11"/>
  <c r="O65" i="11"/>
  <c r="R64" i="11"/>
  <c r="O64" i="11"/>
  <c r="O63" i="11"/>
  <c r="R62" i="11"/>
  <c r="O62" i="11"/>
  <c r="O61" i="11"/>
  <c r="O60" i="11"/>
  <c r="R59" i="11"/>
  <c r="O59" i="11"/>
  <c r="Q58" i="11"/>
  <c r="O58" i="11"/>
  <c r="O57" i="11"/>
  <c r="R56" i="11"/>
  <c r="O56" i="11"/>
  <c r="O55" i="11"/>
  <c r="R54" i="11"/>
  <c r="O54" i="11"/>
  <c r="Q53" i="11"/>
  <c r="O53" i="11"/>
  <c r="O52" i="11"/>
  <c r="R51" i="11"/>
  <c r="Q51" i="11"/>
  <c r="O51" i="11"/>
  <c r="O50" i="11"/>
  <c r="O49" i="11"/>
  <c r="R48" i="11"/>
  <c r="O48" i="11"/>
  <c r="O47" i="11"/>
  <c r="R46" i="11"/>
  <c r="O46" i="11"/>
  <c r="O45" i="11"/>
  <c r="O44" i="11"/>
  <c r="R43" i="11"/>
  <c r="O43" i="11"/>
  <c r="Q42" i="11"/>
  <c r="O42" i="11"/>
  <c r="O41" i="11"/>
  <c r="R40" i="11"/>
  <c r="O40" i="11"/>
  <c r="O39" i="11"/>
  <c r="R38" i="11"/>
  <c r="O38" i="11"/>
  <c r="Q37" i="11"/>
  <c r="O37" i="11"/>
  <c r="O36" i="11"/>
  <c r="R35" i="11"/>
  <c r="Q35" i="11"/>
  <c r="O35" i="11"/>
  <c r="O34" i="11"/>
  <c r="O33" i="11"/>
  <c r="R32" i="11"/>
  <c r="O32" i="11"/>
  <c r="O31" i="11"/>
  <c r="R30" i="11"/>
  <c r="O30" i="11"/>
  <c r="O29" i="11"/>
  <c r="O28" i="11"/>
  <c r="R27" i="11"/>
  <c r="O27" i="11"/>
  <c r="Q26" i="11"/>
  <c r="O26" i="11"/>
  <c r="O25" i="11"/>
  <c r="R24" i="11"/>
  <c r="O24" i="11"/>
  <c r="O23" i="11"/>
  <c r="R22" i="11"/>
  <c r="O22" i="11"/>
  <c r="Q21" i="11"/>
  <c r="O21" i="11"/>
  <c r="O20" i="11"/>
  <c r="R19" i="11"/>
  <c r="Q19" i="11"/>
  <c r="O19" i="11"/>
  <c r="O18" i="11"/>
  <c r="O17" i="11"/>
  <c r="R16" i="11"/>
  <c r="O16" i="11"/>
  <c r="O15" i="11"/>
  <c r="R14" i="11"/>
  <c r="O14" i="11"/>
  <c r="O13" i="11"/>
  <c r="O12" i="11"/>
  <c r="R11" i="11"/>
  <c r="O11" i="11"/>
  <c r="P11" i="11"/>
  <c r="K254" i="11"/>
  <c r="M126" i="10"/>
  <c r="J251" i="11"/>
  <c r="E129" i="10"/>
  <c r="D129" i="10"/>
  <c r="H128" i="10"/>
  <c r="F128" i="10"/>
  <c r="C128" i="10"/>
  <c r="E127" i="10"/>
  <c r="D127" i="10"/>
  <c r="H125" i="10"/>
  <c r="H129" i="10" s="1"/>
  <c r="F125" i="10"/>
  <c r="F129" i="10" s="1"/>
  <c r="E125" i="10"/>
  <c r="D125" i="10"/>
  <c r="H124" i="10"/>
  <c r="F124" i="10"/>
  <c r="E124" i="10"/>
  <c r="E128" i="10" s="1"/>
  <c r="D124" i="10"/>
  <c r="D128" i="10" s="1"/>
  <c r="H123" i="10"/>
  <c r="H127" i="10" s="1"/>
  <c r="F123" i="10"/>
  <c r="F127" i="10" s="1"/>
  <c r="E123" i="10"/>
  <c r="D123" i="10"/>
  <c r="C125" i="10"/>
  <c r="C129" i="10" s="1"/>
  <c r="C124" i="10"/>
  <c r="C123" i="10"/>
  <c r="C127" i="10" s="1"/>
  <c r="D258" i="11"/>
  <c r="C258" i="11"/>
  <c r="D257" i="11"/>
  <c r="G256" i="11"/>
  <c r="F256" i="11"/>
  <c r="F253" i="11"/>
  <c r="F258" i="11" s="1"/>
  <c r="E253" i="11"/>
  <c r="E258" i="11" s="1"/>
  <c r="D253" i="11"/>
  <c r="C253" i="11"/>
  <c r="F252" i="11"/>
  <c r="F257" i="11" s="1"/>
  <c r="E252" i="11"/>
  <c r="E257" i="11" s="1"/>
  <c r="D252" i="11"/>
  <c r="C252" i="11"/>
  <c r="C257" i="11" s="1"/>
  <c r="F251" i="11"/>
  <c r="E251" i="11"/>
  <c r="E256" i="11" s="1"/>
  <c r="D251" i="11"/>
  <c r="D256" i="11" s="1"/>
  <c r="C251" i="11"/>
  <c r="C256" i="11" s="1"/>
  <c r="G253" i="11"/>
  <c r="G258" i="11" s="1"/>
  <c r="G252" i="11"/>
  <c r="G257" i="11" s="1"/>
  <c r="G251" i="11"/>
  <c r="H253" i="11"/>
  <c r="H252" i="11"/>
  <c r="H251" i="11"/>
  <c r="O240" i="15" l="1"/>
  <c r="X260" i="12"/>
  <c r="U262" i="12"/>
  <c r="AI251" i="12"/>
  <c r="L251" i="11"/>
  <c r="Q12" i="11"/>
  <c r="D261" i="11"/>
  <c r="F260" i="11"/>
  <c r="G260" i="11" s="1"/>
  <c r="O251" i="11"/>
  <c r="K251" i="11"/>
  <c r="R251" i="11"/>
  <c r="P251" i="11"/>
  <c r="Q251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2" i="10"/>
  <c r="M120" i="10" l="1"/>
  <c r="K120" i="10"/>
  <c r="L120" i="10"/>
  <c r="N120" i="10"/>
  <c r="M108" i="10"/>
  <c r="K108" i="10"/>
  <c r="L108" i="10"/>
  <c r="N108" i="10"/>
  <c r="M92" i="10"/>
  <c r="K92" i="10"/>
  <c r="L92" i="10"/>
  <c r="N92" i="10"/>
  <c r="K76" i="10"/>
  <c r="M76" i="10"/>
  <c r="L76" i="10"/>
  <c r="N76" i="10"/>
  <c r="K64" i="10"/>
  <c r="M64" i="10"/>
  <c r="L64" i="10"/>
  <c r="N64" i="10"/>
  <c r="K52" i="10"/>
  <c r="M52" i="10"/>
  <c r="L52" i="10"/>
  <c r="N52" i="10"/>
  <c r="K36" i="10"/>
  <c r="M36" i="10"/>
  <c r="L36" i="10"/>
  <c r="N36" i="10"/>
  <c r="M87" i="10"/>
  <c r="L87" i="10"/>
  <c r="N87" i="10"/>
  <c r="K87" i="10"/>
  <c r="L83" i="10"/>
  <c r="N83" i="10"/>
  <c r="M83" i="10"/>
  <c r="K83" i="10"/>
  <c r="L79" i="10"/>
  <c r="N79" i="10"/>
  <c r="M79" i="10"/>
  <c r="K79" i="10"/>
  <c r="L75" i="10"/>
  <c r="N75" i="10"/>
  <c r="M75" i="10"/>
  <c r="K75" i="10"/>
  <c r="L71" i="10"/>
  <c r="N71" i="10"/>
  <c r="M71" i="10"/>
  <c r="K71" i="10"/>
  <c r="L67" i="10"/>
  <c r="N67" i="10"/>
  <c r="M67" i="10"/>
  <c r="K67" i="10"/>
  <c r="L63" i="10"/>
  <c r="N63" i="10"/>
  <c r="M63" i="10"/>
  <c r="K63" i="10"/>
  <c r="L59" i="10"/>
  <c r="N59" i="10"/>
  <c r="M59" i="10"/>
  <c r="K59" i="10"/>
  <c r="L55" i="10"/>
  <c r="N55" i="10"/>
  <c r="M55" i="10"/>
  <c r="K55" i="10"/>
  <c r="L51" i="10"/>
  <c r="N51" i="10"/>
  <c r="M51" i="10"/>
  <c r="K51" i="10"/>
  <c r="L47" i="10"/>
  <c r="N47" i="10"/>
  <c r="M47" i="10"/>
  <c r="K47" i="10"/>
  <c r="L43" i="10"/>
  <c r="N43" i="10"/>
  <c r="M43" i="10"/>
  <c r="K43" i="10"/>
  <c r="L39" i="10"/>
  <c r="N39" i="10"/>
  <c r="M39" i="10"/>
  <c r="K39" i="10"/>
  <c r="L35" i="10"/>
  <c r="N35" i="10"/>
  <c r="K35" i="10"/>
  <c r="M35" i="10"/>
  <c r="L31" i="10"/>
  <c r="N31" i="10"/>
  <c r="M31" i="10"/>
  <c r="K31" i="10"/>
  <c r="L27" i="10"/>
  <c r="N27" i="10"/>
  <c r="M27" i="10"/>
  <c r="K27" i="10"/>
  <c r="L23" i="10"/>
  <c r="N23" i="10"/>
  <c r="M23" i="10"/>
  <c r="K23" i="10"/>
  <c r="L19" i="10"/>
  <c r="N19" i="10"/>
  <c r="M19" i="10"/>
  <c r="K19" i="10"/>
  <c r="L15" i="10"/>
  <c r="N15" i="10"/>
  <c r="M15" i="10"/>
  <c r="K15" i="10"/>
  <c r="L11" i="10"/>
  <c r="N11" i="10"/>
  <c r="I125" i="10"/>
  <c r="I129" i="10" s="1"/>
  <c r="I124" i="10"/>
  <c r="I128" i="10" s="1"/>
  <c r="M11" i="10"/>
  <c r="I123" i="10"/>
  <c r="I127" i="10" s="1"/>
  <c r="K11" i="10"/>
  <c r="M116" i="10"/>
  <c r="K116" i="10"/>
  <c r="L116" i="10"/>
  <c r="N116" i="10"/>
  <c r="M104" i="10"/>
  <c r="L104" i="10"/>
  <c r="K104" i="10"/>
  <c r="N104" i="10"/>
  <c r="M96" i="10"/>
  <c r="K96" i="10"/>
  <c r="L96" i="10"/>
  <c r="N96" i="10"/>
  <c r="K84" i="10"/>
  <c r="M84" i="10"/>
  <c r="L84" i="10"/>
  <c r="N84" i="10"/>
  <c r="K72" i="10"/>
  <c r="M72" i="10"/>
  <c r="L72" i="10"/>
  <c r="N72" i="10"/>
  <c r="K60" i="10"/>
  <c r="M60" i="10"/>
  <c r="L60" i="10"/>
  <c r="N60" i="10"/>
  <c r="K48" i="10"/>
  <c r="M48" i="10"/>
  <c r="L48" i="10"/>
  <c r="N48" i="10"/>
  <c r="K44" i="10"/>
  <c r="M44" i="10"/>
  <c r="L44" i="10"/>
  <c r="N44" i="10"/>
  <c r="K32" i="10"/>
  <c r="M32" i="10"/>
  <c r="L32" i="10"/>
  <c r="N32" i="10"/>
  <c r="K28" i="10"/>
  <c r="M28" i="10"/>
  <c r="L28" i="10"/>
  <c r="N28" i="10"/>
  <c r="K24" i="10"/>
  <c r="M24" i="10"/>
  <c r="L24" i="10"/>
  <c r="N24" i="10"/>
  <c r="K20" i="10"/>
  <c r="M20" i="10"/>
  <c r="L20" i="10"/>
  <c r="N20" i="10"/>
  <c r="K16" i="10"/>
  <c r="M16" i="10"/>
  <c r="L16" i="10"/>
  <c r="N16" i="10"/>
  <c r="K12" i="10"/>
  <c r="M12" i="10"/>
  <c r="L12" i="10"/>
  <c r="N12" i="10"/>
  <c r="M119" i="10"/>
  <c r="N119" i="10"/>
  <c r="L119" i="10"/>
  <c r="K119" i="10"/>
  <c r="M111" i="10"/>
  <c r="L111" i="10"/>
  <c r="N111" i="10"/>
  <c r="K111" i="10"/>
  <c r="M103" i="10"/>
  <c r="L103" i="10"/>
  <c r="N103" i="10"/>
  <c r="K103" i="10"/>
  <c r="M95" i="10"/>
  <c r="N95" i="10"/>
  <c r="L95" i="10"/>
  <c r="K95" i="10"/>
  <c r="M122" i="10"/>
  <c r="L122" i="10"/>
  <c r="K122" i="10"/>
  <c r="N122" i="10"/>
  <c r="M118" i="10"/>
  <c r="L118" i="10"/>
  <c r="K118" i="10"/>
  <c r="N118" i="10"/>
  <c r="M114" i="10"/>
  <c r="L114" i="10"/>
  <c r="K114" i="10"/>
  <c r="N114" i="10"/>
  <c r="M110" i="10"/>
  <c r="K110" i="10"/>
  <c r="L110" i="10"/>
  <c r="N110" i="10"/>
  <c r="M106" i="10"/>
  <c r="L106" i="10"/>
  <c r="K106" i="10"/>
  <c r="N106" i="10"/>
  <c r="M102" i="10"/>
  <c r="K102" i="10"/>
  <c r="L102" i="10"/>
  <c r="N102" i="10"/>
  <c r="M98" i="10"/>
  <c r="L98" i="10"/>
  <c r="K98" i="10"/>
  <c r="N98" i="10"/>
  <c r="M94" i="10"/>
  <c r="K94" i="10"/>
  <c r="L94" i="10"/>
  <c r="N94" i="10"/>
  <c r="M90" i="10"/>
  <c r="L90" i="10"/>
  <c r="K90" i="10"/>
  <c r="N90" i="10"/>
  <c r="M86" i="10"/>
  <c r="K86" i="10"/>
  <c r="L86" i="10"/>
  <c r="N86" i="10"/>
  <c r="K82" i="10"/>
  <c r="M82" i="10"/>
  <c r="N82" i="10"/>
  <c r="L82" i="10"/>
  <c r="K78" i="10"/>
  <c r="M78" i="10"/>
  <c r="N78" i="10"/>
  <c r="L78" i="10"/>
  <c r="K74" i="10"/>
  <c r="M74" i="10"/>
  <c r="L74" i="10"/>
  <c r="N74" i="10"/>
  <c r="K70" i="10"/>
  <c r="M70" i="10"/>
  <c r="N70" i="10"/>
  <c r="L70" i="10"/>
  <c r="K66" i="10"/>
  <c r="M66" i="10"/>
  <c r="L66" i="10"/>
  <c r="N66" i="10"/>
  <c r="K62" i="10"/>
  <c r="M62" i="10"/>
  <c r="L62" i="10"/>
  <c r="N62" i="10"/>
  <c r="K58" i="10"/>
  <c r="M58" i="10"/>
  <c r="N58" i="10"/>
  <c r="L58" i="10"/>
  <c r="K54" i="10"/>
  <c r="M54" i="10"/>
  <c r="N54" i="10"/>
  <c r="L54" i="10"/>
  <c r="K50" i="10"/>
  <c r="M50" i="10"/>
  <c r="L50" i="10"/>
  <c r="N50" i="10"/>
  <c r="K46" i="10"/>
  <c r="M46" i="10"/>
  <c r="N46" i="10"/>
  <c r="L46" i="10"/>
  <c r="K42" i="10"/>
  <c r="M42" i="10"/>
  <c r="N42" i="10"/>
  <c r="L42" i="10"/>
  <c r="K38" i="10"/>
  <c r="M38" i="10"/>
  <c r="L38" i="10"/>
  <c r="N38" i="10"/>
  <c r="K34" i="10"/>
  <c r="M34" i="10"/>
  <c r="N34" i="10"/>
  <c r="L34" i="10"/>
  <c r="K30" i="10"/>
  <c r="M30" i="10"/>
  <c r="N30" i="10"/>
  <c r="L30" i="10"/>
  <c r="K26" i="10"/>
  <c r="M26" i="10"/>
  <c r="L26" i="10"/>
  <c r="N26" i="10"/>
  <c r="K22" i="10"/>
  <c r="M22" i="10"/>
  <c r="N22" i="10"/>
  <c r="L22" i="10"/>
  <c r="K18" i="10"/>
  <c r="M18" i="10"/>
  <c r="N18" i="10"/>
  <c r="L18" i="10"/>
  <c r="K14" i="10"/>
  <c r="M14" i="10"/>
  <c r="L14" i="10"/>
  <c r="N14" i="10"/>
  <c r="N251" i="11"/>
  <c r="D262" i="11"/>
  <c r="M112" i="10"/>
  <c r="K112" i="10"/>
  <c r="L112" i="10"/>
  <c r="N112" i="10"/>
  <c r="M100" i="10"/>
  <c r="L100" i="10"/>
  <c r="K100" i="10"/>
  <c r="N100" i="10"/>
  <c r="M88" i="10"/>
  <c r="K88" i="10"/>
  <c r="L88" i="10"/>
  <c r="N88" i="10"/>
  <c r="K80" i="10"/>
  <c r="M80" i="10"/>
  <c r="L80" i="10"/>
  <c r="N80" i="10"/>
  <c r="K68" i="10"/>
  <c r="M68" i="10"/>
  <c r="L68" i="10"/>
  <c r="N68" i="10"/>
  <c r="K56" i="10"/>
  <c r="M56" i="10"/>
  <c r="L56" i="10"/>
  <c r="N56" i="10"/>
  <c r="K40" i="10"/>
  <c r="M40" i="10"/>
  <c r="L40" i="10"/>
  <c r="N40" i="10"/>
  <c r="L115" i="10"/>
  <c r="N115" i="10"/>
  <c r="M115" i="10"/>
  <c r="K115" i="10"/>
  <c r="M107" i="10"/>
  <c r="L107" i="10"/>
  <c r="N107" i="10"/>
  <c r="K107" i="10"/>
  <c r="M99" i="10"/>
  <c r="N99" i="10"/>
  <c r="L99" i="10"/>
  <c r="K99" i="10"/>
  <c r="N91" i="10"/>
  <c r="M91" i="10"/>
  <c r="L91" i="10"/>
  <c r="K91" i="10"/>
  <c r="M121" i="10"/>
  <c r="L121" i="10"/>
  <c r="N121" i="10"/>
  <c r="K121" i="10"/>
  <c r="L117" i="10"/>
  <c r="M117" i="10"/>
  <c r="N117" i="10"/>
  <c r="K117" i="10"/>
  <c r="M113" i="10"/>
  <c r="N113" i="10"/>
  <c r="K113" i="10"/>
  <c r="L113" i="10"/>
  <c r="L109" i="10"/>
  <c r="N109" i="10"/>
  <c r="M109" i="10"/>
  <c r="K109" i="10"/>
  <c r="N105" i="10"/>
  <c r="K105" i="10"/>
  <c r="M105" i="10"/>
  <c r="L105" i="10"/>
  <c r="L101" i="10"/>
  <c r="N101" i="10"/>
  <c r="K101" i="10"/>
  <c r="M101" i="10"/>
  <c r="L97" i="10"/>
  <c r="N97" i="10"/>
  <c r="K97" i="10"/>
  <c r="M97" i="10"/>
  <c r="L93" i="10"/>
  <c r="M93" i="10"/>
  <c r="N93" i="10"/>
  <c r="K93" i="10"/>
  <c r="M89" i="10"/>
  <c r="N89" i="10"/>
  <c r="L89" i="10"/>
  <c r="K89" i="10"/>
  <c r="L85" i="10"/>
  <c r="N85" i="10"/>
  <c r="M85" i="10"/>
  <c r="K85" i="10"/>
  <c r="L81" i="10"/>
  <c r="N81" i="10"/>
  <c r="K81" i="10"/>
  <c r="M81" i="10"/>
  <c r="L77" i="10"/>
  <c r="N77" i="10"/>
  <c r="M77" i="10"/>
  <c r="K77" i="10"/>
  <c r="L73" i="10"/>
  <c r="N73" i="10"/>
  <c r="K73" i="10"/>
  <c r="M73" i="10"/>
  <c r="L69" i="10"/>
  <c r="N69" i="10"/>
  <c r="K69" i="10"/>
  <c r="M69" i="10"/>
  <c r="L65" i="10"/>
  <c r="N65" i="10"/>
  <c r="M65" i="10"/>
  <c r="K65" i="10"/>
  <c r="L61" i="10"/>
  <c r="N61" i="10"/>
  <c r="K61" i="10"/>
  <c r="M61" i="10"/>
  <c r="L57" i="10"/>
  <c r="N57" i="10"/>
  <c r="K57" i="10"/>
  <c r="M57" i="10"/>
  <c r="L53" i="10"/>
  <c r="N53" i="10"/>
  <c r="M53" i="10"/>
  <c r="K53" i="10"/>
  <c r="L49" i="10"/>
  <c r="N49" i="10"/>
  <c r="M49" i="10"/>
  <c r="K49" i="10"/>
  <c r="L45" i="10"/>
  <c r="N45" i="10"/>
  <c r="K45" i="10"/>
  <c r="M45" i="10"/>
  <c r="L41" i="10"/>
  <c r="N41" i="10"/>
  <c r="K41" i="10"/>
  <c r="M41" i="10"/>
  <c r="L37" i="10"/>
  <c r="N37" i="10"/>
  <c r="M37" i="10"/>
  <c r="K37" i="10"/>
  <c r="L33" i="10"/>
  <c r="N33" i="10"/>
  <c r="K33" i="10"/>
  <c r="M33" i="10"/>
  <c r="L29" i="10"/>
  <c r="N29" i="10"/>
  <c r="M29" i="10"/>
  <c r="K29" i="10"/>
  <c r="L25" i="10"/>
  <c r="N25" i="10"/>
  <c r="K25" i="10"/>
  <c r="M25" i="10"/>
  <c r="L21" i="10"/>
  <c r="N21" i="10"/>
  <c r="K21" i="10"/>
  <c r="M21" i="10"/>
  <c r="L17" i="10"/>
  <c r="N17" i="10"/>
  <c r="M17" i="10"/>
  <c r="K17" i="10"/>
  <c r="L13" i="10"/>
  <c r="N13" i="10"/>
  <c r="K13" i="10"/>
  <c r="M13" i="10"/>
  <c r="M123" i="10" s="1"/>
  <c r="K123" i="10" l="1"/>
  <c r="O123" i="10" s="1"/>
  <c r="L123" i="10"/>
  <c r="N123" i="10"/>
</calcChain>
</file>

<file path=xl/sharedStrings.xml><?xml version="1.0" encoding="utf-8"?>
<sst xmlns="http://schemas.openxmlformats.org/spreadsheetml/2006/main" count="17668" uniqueCount="965">
  <si>
    <t>MACRO_CD</t>
  </si>
  <si>
    <t>NVC_MACRO</t>
  </si>
  <si>
    <t>GR</t>
  </si>
  <si>
    <t>NVC_GROUP</t>
  </si>
  <si>
    <t>M073</t>
  </si>
  <si>
    <t>Vancouverian Lowland Marsh, Wet Meadow &amp; Shrubland</t>
  </si>
  <si>
    <t>G525</t>
  </si>
  <si>
    <t>Temperate Pacific Freshwater Wet Mudflat</t>
  </si>
  <si>
    <t>12.A</t>
  </si>
  <si>
    <t>Barren</t>
  </si>
  <si>
    <t>M888</t>
  </si>
  <si>
    <t>Arid West Interior Freswater Marsh</t>
  </si>
  <si>
    <t>G531</t>
  </si>
  <si>
    <t>Arid West Interior Freshwater Marsh</t>
  </si>
  <si>
    <t>M024</t>
  </si>
  <si>
    <t>Vancouverian Lowland &amp; Montane Forest</t>
  </si>
  <si>
    <t>G240</t>
  </si>
  <si>
    <t>North Pacific Maritime Douglas-fir - Western Hemlock Forest</t>
  </si>
  <si>
    <t>Recently Disturbed or Modified</t>
  </si>
  <si>
    <t>10.A</t>
  </si>
  <si>
    <t>8.A</t>
  </si>
  <si>
    <t>Developed &amp; Urban</t>
  </si>
  <si>
    <t>M075</t>
  </si>
  <si>
    <t>Western North American Montane-Subalpine Marsh, Wet Meadow &amp; Shrubland</t>
  </si>
  <si>
    <t>G526</t>
  </si>
  <si>
    <t>Rocky Mountain &amp; Great Basin Lowland &amp; Foothill Riparian Shrubland</t>
  </si>
  <si>
    <t>G322</t>
  </si>
  <si>
    <t>Vancouverian Wet Shrubland</t>
  </si>
  <si>
    <t>M184</t>
  </si>
  <si>
    <t>Temperate Pacific Seagrass Intertidal Vascular Vegetation</t>
  </si>
  <si>
    <t>G373</t>
  </si>
  <si>
    <t>Temperate Pacific Seagrass</t>
  </si>
  <si>
    <t>Open Water</t>
  </si>
  <si>
    <t>11.A</t>
  </si>
  <si>
    <t>M081</t>
  </si>
  <si>
    <t>North American Coastal Salt Marsh</t>
  </si>
  <si>
    <t>G499</t>
  </si>
  <si>
    <t>Temperate Pacific Tidal Salt-Brackish Marsh</t>
  </si>
  <si>
    <t>Herbaceous Agricultural Vegetation</t>
  </si>
  <si>
    <t>7.B.2</t>
  </si>
  <si>
    <t>Pasture &amp; Hay Field Crop</t>
  </si>
  <si>
    <t>M050</t>
  </si>
  <si>
    <t>Southern Vancouverian Lowland Grassland &amp; Shrubland</t>
  </si>
  <si>
    <t>G488</t>
  </si>
  <si>
    <t>Southern Vancouverian Shrub &amp; Herbaceous Bald, Bluff &amp; Prairie</t>
  </si>
  <si>
    <t>G237</t>
  </si>
  <si>
    <t>North Pacific Red Alder - Bigleaf Maple - Douglas-fir Forest</t>
  </si>
  <si>
    <t>Vancouverian Flooded &amp; Swamp Forest</t>
  </si>
  <si>
    <t>M035</t>
  </si>
  <si>
    <t>G256</t>
  </si>
  <si>
    <t>North Pacific Maritime Hardwood - Conifer Swamp</t>
  </si>
  <si>
    <t>M886</t>
  </si>
  <si>
    <t>Southern Vancouverian Dry Foothill Forest</t>
  </si>
  <si>
    <t>G800</t>
  </si>
  <si>
    <t>Southern Vancouverian Dry Douglas-fir - Madrone Woodland</t>
  </si>
  <si>
    <t>7.B.1</t>
  </si>
  <si>
    <t>Row &amp; Close Grain Crop Cultural Formation</t>
  </si>
  <si>
    <t>G521</t>
  </si>
  <si>
    <t>Vancouverian &amp; Rocky Mountain Montane Wet Meadow &amp; Marsh</t>
  </si>
  <si>
    <t>G241</t>
  </si>
  <si>
    <t>North Pacific Maritime Silver Fir - Western Hemlock Forest</t>
  </si>
  <si>
    <t>M025</t>
  </si>
  <si>
    <t>Vancouverian Subalpine Forest</t>
  </si>
  <si>
    <t>G245</t>
  </si>
  <si>
    <t>North Pacific Mountain Hemlock - Silver Fir Forest &amp; Tree Island</t>
  </si>
  <si>
    <t>M048</t>
  </si>
  <si>
    <t>Central Rocky Mountain Montane-Foothill Grassland &amp; Shrubland</t>
  </si>
  <si>
    <t>G272</t>
  </si>
  <si>
    <t>Central Rocky Mountain Montane-Foothill Deciduous Shrubland</t>
  </si>
  <si>
    <t>M063</t>
  </si>
  <si>
    <t>North Pacific Bog &amp; Fen</t>
  </si>
  <si>
    <t>G284</t>
  </si>
  <si>
    <t>North Pacific Acidic Open Bog &amp; Fen</t>
  </si>
  <si>
    <t>Western North American Temperate Cliff, Scree &amp; Rock Vegetation</t>
  </si>
  <si>
    <t>M887</t>
  </si>
  <si>
    <t>G318</t>
  </si>
  <si>
    <t>North Vancouverian Montane Bedrock, Cliff &amp; Talus Vegetation</t>
  </si>
  <si>
    <t>M168</t>
  </si>
  <si>
    <t>Rocky Mountain-Vancouverian Subalpine-High Montane Mesic Meadow</t>
  </si>
  <si>
    <t>G271</t>
  </si>
  <si>
    <t>Rocky Mountain Subalpine-Montane Mesic Grassland &amp; Meadow</t>
  </si>
  <si>
    <t>M109</t>
  </si>
  <si>
    <t>Western North American Freshwater Aquatic Vegetation</t>
  </si>
  <si>
    <t>G544</t>
  </si>
  <si>
    <t>Western North American Temperate Freshwater Aquatic Bed</t>
  </si>
  <si>
    <t>M101</t>
  </si>
  <si>
    <t>Vancouverian Alpine Tundra</t>
  </si>
  <si>
    <t>G319</t>
  </si>
  <si>
    <t>North Pacific Alpine-Subalpine Bedrock &amp; Scree</t>
  </si>
  <si>
    <t>G751</t>
  </si>
  <si>
    <t>North Pacific Western Hemlock - Sitka Spruce - Western Red-cedar Seasonal Rainforest</t>
  </si>
  <si>
    <t>M058</t>
  </si>
  <si>
    <t>Pacific Coastal Cliff &amp; Bluff</t>
  </si>
  <si>
    <t>G554</t>
  </si>
  <si>
    <t>North Pacific Coastal Cliff &amp; Bluff</t>
  </si>
  <si>
    <t>G317</t>
  </si>
  <si>
    <t>North Pacific Alpine-Subalpine Dwarf-Shrubland &amp; Heath</t>
  </si>
  <si>
    <t>G254</t>
  </si>
  <si>
    <t>North Pacific Lowland Riparian Forest &amp; Woodland</t>
  </si>
  <si>
    <t>M059</t>
  </si>
  <si>
    <t>Pacific Coastal Beach &amp; Dune</t>
  </si>
  <si>
    <t>G498</t>
  </si>
  <si>
    <t>North Pacific Maritime Coastal Beach &amp; Dune</t>
  </si>
  <si>
    <t>G206</t>
  </si>
  <si>
    <t>Cascadian Oregon White Oak - Conifer Forest &amp; Woodland</t>
  </si>
  <si>
    <t>Introduced &amp; Semi Natural Vegetation</t>
  </si>
  <si>
    <t>9.A</t>
  </si>
  <si>
    <t>M020</t>
  </si>
  <si>
    <t>Rocky Mountain Subalpine-High Montane Conifer Forest</t>
  </si>
  <si>
    <t>G219</t>
  </si>
  <si>
    <t>Rocky Mountain Subalpine Dry-Mesic Spruce - Fir Forest &amp; Woodland</t>
  </si>
  <si>
    <t>M500</t>
  </si>
  <si>
    <t>Central Rocky Mountain Mesic Lower Montane Forest</t>
  </si>
  <si>
    <t>G212</t>
  </si>
  <si>
    <t>East Cascades Mesic Grand Fir - Douglas-fir Forest</t>
  </si>
  <si>
    <t>G223</t>
  </si>
  <si>
    <t>Northern Rocky Mountain Whitebark Pine - Subalpine Larch Woodland</t>
  </si>
  <si>
    <t>M501</t>
  </si>
  <si>
    <t>Central Rocky Mountain Dry Lower Montane-Foothill Forest</t>
  </si>
  <si>
    <t>G213</t>
  </si>
  <si>
    <t>Central Rocky Mountain Ponderosa Pine Open Woodland</t>
  </si>
  <si>
    <t>G273</t>
  </si>
  <si>
    <t>Central Rocky Mountain Lower Montane, Foothill &amp; Valley Grassland</t>
  </si>
  <si>
    <t>M099</t>
  </si>
  <si>
    <t>Rocky Mountain-Sierran Alpine Tundra</t>
  </si>
  <si>
    <t>G571</t>
  </si>
  <si>
    <t>Rocky Mountain-Sierran Alpine Bedrock &amp; Scree</t>
  </si>
  <si>
    <t>G222</t>
  </si>
  <si>
    <t>Rocky Mountain Subalpine-Montane Aspen Forest &amp; Woodland</t>
  </si>
  <si>
    <t>G565</t>
  </si>
  <si>
    <t>Rocky Mountain Cliff, Scree &amp; Rock Vegetation</t>
  </si>
  <si>
    <t>M034</t>
  </si>
  <si>
    <t>Rocky Mountain-Great Basin Montane Riparian Forest</t>
  </si>
  <si>
    <t>G506</t>
  </si>
  <si>
    <t>G314</t>
  </si>
  <si>
    <t>Rocky Mountain-Sierran Alpine Turf &amp; Fell-Field</t>
  </si>
  <si>
    <t>M169</t>
  </si>
  <si>
    <t>Great Basin-Intermountain Tall Sagebrush Steppe &amp; Shrubland</t>
  </si>
  <si>
    <t>G304</t>
  </si>
  <si>
    <t>Intermountain Mountain Big Sagebrush Steppe &amp; Shrubland</t>
  </si>
  <si>
    <t>G210</t>
  </si>
  <si>
    <t>Central Rocky Mountain Douglas-fir - Pine Forest</t>
  </si>
  <si>
    <t>G303</t>
  </si>
  <si>
    <t>Intermountain Dry Tall Sagebrush Stepp &amp; Shrubland</t>
  </si>
  <si>
    <t>G220</t>
  </si>
  <si>
    <t>Rocky Mountain Lodgepole Pine Forest &amp; Woodland</t>
  </si>
  <si>
    <t>G527</t>
  </si>
  <si>
    <t>Western Montane-Subalpine Riparian &amp; Seep Shrubland</t>
  </si>
  <si>
    <t>M171</t>
  </si>
  <si>
    <t>Great Basin-Intermountain Dry Shrubland &amp; Grassland</t>
  </si>
  <si>
    <t>G775</t>
  </si>
  <si>
    <t>Intermountain Sparsely Vegetated Dune Scrub &amp; Grassland</t>
  </si>
  <si>
    <t>M118</t>
  </si>
  <si>
    <t>Intermountain Basins Cliff, Scree &amp; Badlands Sparse Vegetation</t>
  </si>
  <si>
    <t>G570</t>
  </si>
  <si>
    <t>Intermountain Basins Cliff, Scree &amp; Badland Sparse Vegetation</t>
  </si>
  <si>
    <t>G311</t>
  </si>
  <si>
    <t>Intermountain Semi-Desert Grassland</t>
  </si>
  <si>
    <t>G302</t>
  </si>
  <si>
    <t>Intermountain Mesic Tall Sagebrush Steppe &amp; Shrubland</t>
  </si>
  <si>
    <t>M082</t>
  </si>
  <si>
    <t>Warm &amp; Cool Desert Alkali-Saline marsh, Playa &amp; Shrubland</t>
  </si>
  <si>
    <t>G538</t>
  </si>
  <si>
    <t>North American Desert Alkaline-Saline Marsh &amp; Playa</t>
  </si>
  <si>
    <t>M170</t>
  </si>
  <si>
    <t>Great Basin-Intermountain Dwarf Sagebrush Steppe &amp; Shrubland</t>
  </si>
  <si>
    <t>G308</t>
  </si>
  <si>
    <t>Intermountain Low &amp; Black Sagebrush Steppe &amp; Shubland</t>
  </si>
  <si>
    <t>G267</t>
  </si>
  <si>
    <t>Central Rocky Mountain Montane Grassland</t>
  </si>
  <si>
    <t>G305</t>
  </si>
  <si>
    <t>Central Rocky Mountain High Montane Mesic Shrubland</t>
  </si>
  <si>
    <t>G307</t>
  </si>
  <si>
    <t>Columbia Plateau Scabland Shrubland</t>
  </si>
  <si>
    <t>G211</t>
  </si>
  <si>
    <t>Central Rocky Mountain Mesic Grand Fir - Douglas-fir Forest</t>
  </si>
  <si>
    <t>M876</t>
  </si>
  <si>
    <t>North American Boreal &amp; Sub-Boreal Acidic Bog &amp; Fen</t>
  </si>
  <si>
    <t>G515</t>
  </si>
  <si>
    <t>Rocky Mountain Acidic Fen</t>
  </si>
  <si>
    <t>M074</t>
  </si>
  <si>
    <t>Western North American Vernal Pool</t>
  </si>
  <si>
    <t>G529</t>
  </si>
  <si>
    <t>Oregon-Washington-British Columbia Vernal Pool</t>
  </si>
  <si>
    <t>G505</t>
  </si>
  <si>
    <t>Rocky Mountain-Great Basin Swamp Forest</t>
  </si>
  <si>
    <t>8.B</t>
  </si>
  <si>
    <t>Current and Historic Mining Activity</t>
  </si>
  <si>
    <t>Quarries, Mines, Gravel Pits and Oil Wells</t>
  </si>
  <si>
    <t>G310</t>
  </si>
  <si>
    <t>Intermountain Semi-Desert Steppe &amp; Shrubland</t>
  </si>
  <si>
    <t>M026</t>
  </si>
  <si>
    <t>Intermountain Singleleaf Pinyon - Utah Juniper - Western Juniper Woodland</t>
  </si>
  <si>
    <t>G248</t>
  </si>
  <si>
    <t>Columbia Plateau Western Juniper Open Woodland</t>
  </si>
  <si>
    <t>M093</t>
  </si>
  <si>
    <t>Great Basin Saltbush Scrub</t>
  </si>
  <si>
    <t>G300</t>
  </si>
  <si>
    <t>Intermountain Shadscale - Saltbush Scrub</t>
  </si>
  <si>
    <t>G316</t>
  </si>
  <si>
    <t>Rocky Mountain-Sierran Alpine Dwarf-Shrubland</t>
  </si>
  <si>
    <t>M013</t>
  </si>
  <si>
    <t>Eastern North American Ruderal Forest</t>
  </si>
  <si>
    <t>G030</t>
  </si>
  <si>
    <t>Northern &amp; Central Native Ruderal Forest</t>
  </si>
  <si>
    <t>M504</t>
  </si>
  <si>
    <t>Laurentian-Acadian-Northeast Flooded &amp; Swamp Forest</t>
  </si>
  <si>
    <t>G653</t>
  </si>
  <si>
    <t>Silver Maple - Green Ash - Black Ash Floodplain Forest</t>
  </si>
  <si>
    <t>M014</t>
  </si>
  <si>
    <t>Laurentian-Acadian Hardwood - Conifer Mesic Forest</t>
  </si>
  <si>
    <t>G744</t>
  </si>
  <si>
    <t>Northern Appalachian-Acadian Red Spruce - Fir - Hardwood Forest</t>
  </si>
  <si>
    <t>G743</t>
  </si>
  <si>
    <t>Laurentian-Acadian Hardwood Forest</t>
  </si>
  <si>
    <t>G046</t>
  </si>
  <si>
    <t>Laurentian-Acadian-Appalachian Alkaline Swamp</t>
  </si>
  <si>
    <t>M051</t>
  </si>
  <si>
    <t>Great Plains Mixedgrass &amp; Fescue Prairie</t>
  </si>
  <si>
    <t>G141</t>
  </si>
  <si>
    <t>Northern Great Plains Mixedgrass Prairie</t>
  </si>
  <si>
    <t>G215</t>
  </si>
  <si>
    <t>Middle Rocky Mountain Montane Douglas-fir Forest &amp; Woodland</t>
  </si>
  <si>
    <t>Eastern North American Marsh, Wet Meadow &amp; Shrubland</t>
  </si>
  <si>
    <t>M071</t>
  </si>
  <si>
    <t>Great Plains Marsh, Wet Meadow, Shrubland &amp; Playa</t>
  </si>
  <si>
    <t>G336</t>
  </si>
  <si>
    <t>Great Plains Wet Prairie, Wet Meadow &amp; Seepage Fen</t>
  </si>
  <si>
    <t>M069</t>
  </si>
  <si>
    <t>G771</t>
  </si>
  <si>
    <t>Laurentian-Acadian-Northeast Wet Meadow</t>
  </si>
  <si>
    <t>M115</t>
  </si>
  <si>
    <t>Great Plains Badlands Vegetation</t>
  </si>
  <si>
    <t>G566</t>
  </si>
  <si>
    <t>M151</t>
  </si>
  <si>
    <t>Great Plains Forest &amp; Woodland</t>
  </si>
  <si>
    <t>G145</t>
  </si>
  <si>
    <t>Great Plains Mesic Forest &amp; Woodland</t>
  </si>
  <si>
    <t>M299</t>
  </si>
  <si>
    <t>North American Boreal Conifer Poor Swamp</t>
  </si>
  <si>
    <t>G806</t>
  </si>
  <si>
    <t>Ontario-Quebec Boreal Black Spruce Poor Swamp</t>
  </si>
  <si>
    <t>M305</t>
  </si>
  <si>
    <t>Southeastern North American Ruderal Forest</t>
  </si>
  <si>
    <t>G031</t>
  </si>
  <si>
    <t>Southeastern Native Ruderal Forest</t>
  </si>
  <si>
    <t>G209</t>
  </si>
  <si>
    <t>Rocky Mountain Foothill-Rock Outcrop Limber Pine - Juniper Woodland</t>
  </si>
  <si>
    <t>M077</t>
  </si>
  <si>
    <t>Great Plains Saline Wet Meadow &amp; Marsh</t>
  </si>
  <si>
    <t>G534</t>
  </si>
  <si>
    <t>Western Great Plains Saline Wet Meadow</t>
  </si>
  <si>
    <t>M028</t>
  </si>
  <si>
    <t>Great Plains Floodplain Forest</t>
  </si>
  <si>
    <t>G147</t>
  </si>
  <si>
    <t>Great Plains Cottonwood - Green Ash Floodplain Forest</t>
  </si>
  <si>
    <t>M502</t>
  </si>
  <si>
    <t>Appalachian-Northeastern Oak - Hardwood - Pine Forest &amp; Woodland</t>
  </si>
  <si>
    <t>G161</t>
  </si>
  <si>
    <t>Pitch Pine Barrens</t>
  </si>
  <si>
    <t>G537</t>
  </si>
  <si>
    <t>North American Desert Alkaline-Saline Wet Scrub</t>
  </si>
  <si>
    <t>M052</t>
  </si>
  <si>
    <t>Great Plains Sand Grassland &amp; Shrubland</t>
  </si>
  <si>
    <t>G068</t>
  </si>
  <si>
    <t>Great Plains Sand Grassland</t>
  </si>
  <si>
    <t>Great Plains Cliff, Scree &amp; Rock Vegetation</t>
  </si>
  <si>
    <t>M116</t>
  </si>
  <si>
    <t>G567</t>
  </si>
  <si>
    <t>M159</t>
  </si>
  <si>
    <t>Laurentian &amp; Acadian Pine - Hardwood Forest &amp; Woodland</t>
  </si>
  <si>
    <t>G025</t>
  </si>
  <si>
    <t>Laurentian Acadian Pine - Oak Forest &amp; Woodland</t>
  </si>
  <si>
    <t>G573</t>
  </si>
  <si>
    <t>Southern Vancouverian Cliff, Scree &amp; Rock Vegetation</t>
  </si>
  <si>
    <t>G741</t>
  </si>
  <si>
    <t>Laurentian-Acadian Hemlock - White Pine - Hardwood Forest</t>
  </si>
  <si>
    <t>M029</t>
  </si>
  <si>
    <t>Central Hardwoods Floodplain Forest</t>
  </si>
  <si>
    <t>G652</t>
  </si>
  <si>
    <t>Silver Maple - Green Ash - Sycamore Floodplain Forest</t>
  </si>
  <si>
    <t>G301</t>
  </si>
  <si>
    <t>Intermountain Dwarf Saltbush - Sagebrush Scrub</t>
  </si>
  <si>
    <t>G249</t>
  </si>
  <si>
    <t>Intermountain Basins Curl-leaf Mountain-mahogany Scrub &amp; Woodland</t>
  </si>
  <si>
    <t>G048</t>
  </si>
  <si>
    <t>Laurentian Sub-boreal Mesic Balsam Fir - Spruce - Hardwood Forest</t>
  </si>
  <si>
    <t>G146</t>
  </si>
  <si>
    <t>Northern Great Plains Tallgrass Aspen Woodland</t>
  </si>
  <si>
    <t>M300</t>
  </si>
  <si>
    <t>North American Boreal Flooded &amp; Rich Swamp</t>
  </si>
  <si>
    <t>G809</t>
  </si>
  <si>
    <t>Ontario-Quebec Boreal Flooded &amp; Rich Swamp Forest</t>
  </si>
  <si>
    <t>M496</t>
  </si>
  <si>
    <t>West-Central North American Boreal Forest</t>
  </si>
  <si>
    <t>G813</t>
  </si>
  <si>
    <t>Central Boreal Forest</t>
  </si>
  <si>
    <t>G329</t>
  </si>
  <si>
    <t>Great Plains Bur Oak Forest &amp; Woodland</t>
  </si>
  <si>
    <t>G770</t>
  </si>
  <si>
    <t>Midwest Wet Prairie, Wet Meadow, &amp; Seep</t>
  </si>
  <si>
    <t>G216</t>
  </si>
  <si>
    <t>Northwestern Great Plains-Black Hills Ponderosa Pine Forest &amp; Woodland</t>
  </si>
  <si>
    <t>M012</t>
  </si>
  <si>
    <t>Central Midwest Oak Forest, Woodland &amp; Savanna</t>
  </si>
  <si>
    <t>G649</t>
  </si>
  <si>
    <t>North-Central Oak - Hickory Forest &amp; Woodland</t>
  </si>
  <si>
    <t>M054</t>
  </si>
  <si>
    <t>Central Lowlands Tallgrass Prairie</t>
  </si>
  <si>
    <t>G075</t>
  </si>
  <si>
    <t>NorthernTallgrass Prairie</t>
  </si>
  <si>
    <t>G673</t>
  </si>
  <si>
    <t>Silver Maple - Sugarberry - Sweetgum Floodplain Forest</t>
  </si>
  <si>
    <t>M009</t>
  </si>
  <si>
    <t>Californian Forest &amp; Woodland</t>
  </si>
  <si>
    <t>G198</t>
  </si>
  <si>
    <t>Californian Conifer Forest &amp; Woodland</t>
  </si>
  <si>
    <t>M036</t>
  </si>
  <si>
    <t>Interior Warm &amp; Cool Desert Riparian Forest</t>
  </si>
  <si>
    <t>G797</t>
  </si>
  <si>
    <t>Western Interior Riparian Forest &amp; Woodland</t>
  </si>
  <si>
    <t>G181</t>
  </si>
  <si>
    <t>Central Midwest Oak Openings &amp; Barrens</t>
  </si>
  <si>
    <t>M882</t>
  </si>
  <si>
    <t>Central Midwest Mesic Forest</t>
  </si>
  <si>
    <t>G021</t>
  </si>
  <si>
    <t>North-Central Beech - Maple - Basswood Forest</t>
  </si>
  <si>
    <t>G517</t>
  </si>
  <si>
    <t>Vancouverian Freshwater Wet Meadow &amp; Marsh</t>
  </si>
  <si>
    <t>G333</t>
  </si>
  <si>
    <t>Central Tallgrass Prairie</t>
  </si>
  <si>
    <t>M154</t>
  </si>
  <si>
    <t>Southern Great Plains Floodplain Forest &amp; Woodland</t>
  </si>
  <si>
    <t>G784</t>
  </si>
  <si>
    <t>Southeastern Great Plains Floodplain Forest</t>
  </si>
  <si>
    <t>G160</t>
  </si>
  <si>
    <t>Great Lakes Pine Barrens</t>
  </si>
  <si>
    <t>G125</t>
  </si>
  <si>
    <t>Eastern North American Freshwater Marsh</t>
  </si>
  <si>
    <t>G749</t>
  </si>
  <si>
    <t>Sierra-Cascade Red Fir - Mountain Hemlock Forest</t>
  </si>
  <si>
    <t>M044</t>
  </si>
  <si>
    <t>Californian Coastal Scrub</t>
  </si>
  <si>
    <t>G662</t>
  </si>
  <si>
    <t>Californian North Coastal &amp; Mesic Scrub</t>
  </si>
  <si>
    <t>M023</t>
  </si>
  <si>
    <t>Southern Vancouverian Montane-Foothill Forest</t>
  </si>
  <si>
    <t>G344</t>
  </si>
  <si>
    <t>California Montane Conifer Forest &amp; Woodland</t>
  </si>
  <si>
    <t>Eastern North American Alpine Tundra</t>
  </si>
  <si>
    <t>M131</t>
  </si>
  <si>
    <t>G104</t>
  </si>
  <si>
    <t>Eastern Alpine Tundra</t>
  </si>
  <si>
    <t>G133</t>
  </si>
  <si>
    <t>Central Great Plains Mixedgrass Prairie</t>
  </si>
  <si>
    <t>7.A.1</t>
  </si>
  <si>
    <t>Woody Horticultural Crop</t>
  </si>
  <si>
    <t>G208</t>
  </si>
  <si>
    <t>Californian Moist Coastal Mixed Evergreen Forest</t>
  </si>
  <si>
    <t>M043</t>
  </si>
  <si>
    <t>Californian Chaparral</t>
  </si>
  <si>
    <t>G257</t>
  </si>
  <si>
    <t>Californian Xeric Chaparral</t>
  </si>
  <si>
    <t>G328</t>
  </si>
  <si>
    <t>Northern Great Plains Fescue Aspen Woodland</t>
  </si>
  <si>
    <t>M060</t>
  </si>
  <si>
    <t>Eastern North American Coastal Beach &amp; Rocky Shore</t>
  </si>
  <si>
    <t>G661</t>
  </si>
  <si>
    <t>South Atlantic &amp; Gulf Coastal Beach</t>
  </si>
  <si>
    <t>M079</t>
  </si>
  <si>
    <t>North American Atlantic &amp; Gulf Coastal Salt Marsh</t>
  </si>
  <si>
    <t>G120</t>
  </si>
  <si>
    <t>Atlantic &amp; Gulf Coastal Brackish Tidal Marsh</t>
  </si>
  <si>
    <t>G015</t>
  </si>
  <si>
    <t>Appalachian Oak / Chestnut Forest</t>
  </si>
  <si>
    <t>G195</t>
  </si>
  <si>
    <t>Californian Broadleaf Forest &amp; Woodland</t>
  </si>
  <si>
    <t>M016</t>
  </si>
  <si>
    <t>Southern &amp; South-Central Oak - Hickory - Pine Forest &amp; Woodland</t>
  </si>
  <si>
    <t>G165</t>
  </si>
  <si>
    <t>Piedmont-Central Atlantic Coastal Plain Oak Forest</t>
  </si>
  <si>
    <t>M883</t>
  </si>
  <si>
    <t>Appalachian-Central Interior-Northeastern Mesic Forest</t>
  </si>
  <si>
    <t>G742</t>
  </si>
  <si>
    <t>Appalachian-Allegheny Northern Hardwood - Conifer Forest</t>
  </si>
  <si>
    <t>M049</t>
  </si>
  <si>
    <t>Southern Rocky Mountain Montane Shrubland</t>
  </si>
  <si>
    <t>G276</t>
  </si>
  <si>
    <t>Southern Rocky Mountain Mountain-mahogany - Mixed Foothill Shrubland</t>
  </si>
  <si>
    <t>M057</t>
  </si>
  <si>
    <t>Eastern North American Dune &amp; Coastal Grassland</t>
  </si>
  <si>
    <t>G089</t>
  </si>
  <si>
    <t>Great Lakes Dune</t>
  </si>
  <si>
    <t>G221</t>
  </si>
  <si>
    <t>Rocky Mountain Subalpine-Montane Limber Pine - Bristlecone Pine Woodland</t>
  </si>
  <si>
    <t>M094</t>
  </si>
  <si>
    <t>Cool Interior Chaparral</t>
  </si>
  <si>
    <t>G282</t>
  </si>
  <si>
    <t>Western North American Montane Sclerophyll Scrub</t>
  </si>
  <si>
    <t>M032</t>
  </si>
  <si>
    <t>Southern Coastal Plain Evergreen Hardwood-Conifer Swamp</t>
  </si>
  <si>
    <t>G037</t>
  </si>
  <si>
    <t>Coastal Plain Mixed Evergreen Swamp</t>
  </si>
  <si>
    <t>M053</t>
  </si>
  <si>
    <t>Great Plains Shortgrass Prairie</t>
  </si>
  <si>
    <t>G144</t>
  </si>
  <si>
    <t>G243</t>
  </si>
  <si>
    <t>Sierra-Cascade Cold-Dry Subalpine Woodland</t>
  </si>
  <si>
    <t>G235</t>
  </si>
  <si>
    <t>California Coastal Redwood Forest</t>
  </si>
  <si>
    <t>G663</t>
  </si>
  <si>
    <t>Californian Coastal Beach &amp; Dune</t>
  </si>
  <si>
    <t>Eastern North American Grassland &amp; Shrubland</t>
  </si>
  <si>
    <t>M507</t>
  </si>
  <si>
    <t>Laurentian-Acadian Calcareous Scrub &amp; Grassland</t>
  </si>
  <si>
    <t>G061</t>
  </si>
  <si>
    <t>Great Lakes Alvar</t>
  </si>
  <si>
    <t>G530</t>
  </si>
  <si>
    <t>California Vernal Pool</t>
  </si>
  <si>
    <t>M045</t>
  </si>
  <si>
    <t>Californian Annual &amp; Perennial Grassland</t>
  </si>
  <si>
    <t>G496</t>
  </si>
  <si>
    <t>Californian Native Perennial Grassland</t>
  </si>
  <si>
    <t>G563</t>
  </si>
  <si>
    <t>California Cliff, Scree &amp; Rock Vegetation</t>
  </si>
  <si>
    <t>G650</t>
  </si>
  <si>
    <t>Northeastern Oak - Hickory Forest &amp; Woodland</t>
  </si>
  <si>
    <t>M503</t>
  </si>
  <si>
    <t>Central Hardwoods Swamp Forest</t>
  </si>
  <si>
    <t>G597</t>
  </si>
  <si>
    <t>Central Flatwoods &amp; Swamp Forest</t>
  </si>
  <si>
    <t>M022</t>
  </si>
  <si>
    <t>Southern Rocky Mountain Lower Montane Forest</t>
  </si>
  <si>
    <t>G226</t>
  </si>
  <si>
    <t>Southern Rocky Mountain White Fir - Douglas-fir Dry Forest</t>
  </si>
  <si>
    <t>G228</t>
  </si>
  <si>
    <t>Southern Rocky Mountain Ponderosa Pine Forest &amp; Woodland</t>
  </si>
  <si>
    <t>G121</t>
  </si>
  <si>
    <t>Atlantic &amp; Gulf Coastal High Salt Marsh</t>
  </si>
  <si>
    <t>G268</t>
  </si>
  <si>
    <t>Southern Rocky Mountain Montane-Subalpine Grassland</t>
  </si>
  <si>
    <t>G225</t>
  </si>
  <si>
    <t>Rocky Mountain Douglas-fir - White Fir - Blue Spruce Mesic Forest</t>
  </si>
  <si>
    <t>G493</t>
  </si>
  <si>
    <t>North Atlantic Coastal Dune &amp; Grassland</t>
  </si>
  <si>
    <t>G246</t>
  </si>
  <si>
    <t>Colorado Plateau-Great Basin Juniper Open Woodland</t>
  </si>
  <si>
    <t>G495</t>
  </si>
  <si>
    <t>North Atlantic Maritime &amp; Coastal Plain Forest</t>
  </si>
  <si>
    <t>M095</t>
  </si>
  <si>
    <t>Great Basin-Intermountain Xeric-Riparian Scrub</t>
  </si>
  <si>
    <t>G559</t>
  </si>
  <si>
    <t>Great Basin-Intermountain Shrub &amp; Herb Wash-Arroyo</t>
  </si>
  <si>
    <t>G261</t>
  </si>
  <si>
    <t>Californian Mesic &amp; Pre-montane Chaparral</t>
  </si>
  <si>
    <t>G264</t>
  </si>
  <si>
    <t>Central &amp; Southern Californian Coastal Sage Scrub</t>
  </si>
  <si>
    <t>G229</t>
  </si>
  <si>
    <t>Southern Rocky Mountain Ponderosa Pine Open WoodlandSavanna</t>
  </si>
  <si>
    <t>G247</t>
  </si>
  <si>
    <t>Great Basin Pinyon - Juniper Woodland</t>
  </si>
  <si>
    <t>G069</t>
  </si>
  <si>
    <t>Great Plains Sand Shrubland</t>
  </si>
  <si>
    <t>G020</t>
  </si>
  <si>
    <t>Appalachian Central Interior Mesic Forest</t>
  </si>
  <si>
    <t>M027</t>
  </si>
  <si>
    <t>Southern Rocky Mountain &amp; Colorado Plateau Two-needle Pinyon - One-seed Juniper Woodland</t>
  </si>
  <si>
    <t>G250</t>
  </si>
  <si>
    <t>Colorado Plateau Pinyon - Juniper Woodland</t>
  </si>
  <si>
    <t>G277</t>
  </si>
  <si>
    <t>Southern Rocky Mountain Gambel Oak - Mixed Montane Shrubland</t>
  </si>
  <si>
    <t>G224</t>
  </si>
  <si>
    <t>Intermountain Basins Subalpine Limber Pine - Bristlecone Pine Woodland</t>
  </si>
  <si>
    <t>G296</t>
  </si>
  <si>
    <t>Mojave Mid-Elevation Mixed Desert Scrub</t>
  </si>
  <si>
    <t>M007</t>
  </si>
  <si>
    <t>Longleaf Pine Woodland</t>
  </si>
  <si>
    <t>G596</t>
  </si>
  <si>
    <t>Mesic Longleaf Pine Flatwoods - Spodosol Woodland</t>
  </si>
  <si>
    <t>M088</t>
  </si>
  <si>
    <t>Mojave-Sonoran Semi-Desert Scrub</t>
  </si>
  <si>
    <t>G295</t>
  </si>
  <si>
    <t>Mojave-Sonoran Bajada &amp; Valley Desert Scrub</t>
  </si>
  <si>
    <t>M509</t>
  </si>
  <si>
    <t>Central-Piedmont Acidic Scrub &amp; Grassland</t>
  </si>
  <si>
    <t>G178</t>
  </si>
  <si>
    <t>Central Interior Acidic Open Glade &amp; Barrens</t>
  </si>
  <si>
    <t>M508</t>
  </si>
  <si>
    <t>Central Interior Calcareous Scrub &amp; Grassland</t>
  </si>
  <si>
    <t>G179</t>
  </si>
  <si>
    <t>Central Hardwoods Alkaline Open Glade &amp; Barrens</t>
  </si>
  <si>
    <t>G162</t>
  </si>
  <si>
    <t>Virginia Pine-Table Mountain Pine Woodland &amp; Barrens</t>
  </si>
  <si>
    <t>M031</t>
  </si>
  <si>
    <t>Southern Coastal Plain Floodplain Forest</t>
  </si>
  <si>
    <t>G034</t>
  </si>
  <si>
    <t>Oak - Sweetgum Floodplain Forest</t>
  </si>
  <si>
    <t>M066</t>
  </si>
  <si>
    <t>Atlantic &amp; Gulf Coastal Fresh-Oligohaline Tidal Marsh</t>
  </si>
  <si>
    <t>G110</t>
  </si>
  <si>
    <t>Atlantic &amp; Gulf Coast Fresh-Oligohaline Tidal Marsh</t>
  </si>
  <si>
    <t>M008</t>
  </si>
  <si>
    <t>Southern Mesic Mixed Broadleaf Forest</t>
  </si>
  <si>
    <t>G166</t>
  </si>
  <si>
    <t>Southern Mesic Beech - Oak - Mixed Deciduous Forest</t>
  </si>
  <si>
    <t>M033</t>
  </si>
  <si>
    <t>Southern Coastal Plain Basin Swamp &amp; Flatwoods</t>
  </si>
  <si>
    <t>G038</t>
  </si>
  <si>
    <t>Coastal Plain Hardwood Basin Swamp</t>
  </si>
  <si>
    <t>G039</t>
  </si>
  <si>
    <t>Northern Atlantic Coastal Hardwood &amp; - Conifer Swamp</t>
  </si>
  <si>
    <t>G033</t>
  </si>
  <si>
    <t>Bald-cypress - Tupelo Floodplain Forest</t>
  </si>
  <si>
    <t>G253</t>
  </si>
  <si>
    <t>Southern Rocky Mountain Pinyon - Juniper Woodland</t>
  </si>
  <si>
    <t>G334</t>
  </si>
  <si>
    <t>Southern Tallgrass Prairie</t>
  </si>
  <si>
    <t>M092</t>
  </si>
  <si>
    <t>North America Warm-Desert Xeric-Riparian Scrub</t>
  </si>
  <si>
    <t>G541</t>
  </si>
  <si>
    <t>Warm Semi-Desert Shrub &amp; Herb Dry Wash &amp; Colluvial Slope</t>
  </si>
  <si>
    <t>M506</t>
  </si>
  <si>
    <t>G658</t>
  </si>
  <si>
    <t>Southern Appalachian Shrub Bald</t>
  </si>
  <si>
    <t>G012</t>
  </si>
  <si>
    <t>Shortleaf Pine - Oak Forest</t>
  </si>
  <si>
    <t>G312</t>
  </si>
  <si>
    <t>Colorado Plateau Blackbrush - Mormon-tea Shrubland</t>
  </si>
  <si>
    <t>G660</t>
  </si>
  <si>
    <t>North Atlantic Coastal Beach</t>
  </si>
  <si>
    <t>G494</t>
  </si>
  <si>
    <t>South Atlantic &amp; Gulf Dune &amp; Coastal Grassland</t>
  </si>
  <si>
    <t>G258</t>
  </si>
  <si>
    <t>Californian Maritime Chaparral</t>
  </si>
  <si>
    <t>M076</t>
  </si>
  <si>
    <t>Warm Desert Lowland Freshwater Marsh, Wet Meadow &amp; Shrubland</t>
  </si>
  <si>
    <t>G533</t>
  </si>
  <si>
    <t>North American Warm Desert Riparian Low Bosque &amp; Shrubland</t>
  </si>
  <si>
    <t>M117</t>
  </si>
  <si>
    <t>North American Warm Semi-Desert Cliff, Scree &amp; Rock Vegetation</t>
  </si>
  <si>
    <t>G569</t>
  </si>
  <si>
    <t>North American Warm Semi-Desert Cliff, Scree &amp; Pavement Sparse Vegetation</t>
  </si>
  <si>
    <t>M111</t>
  </si>
  <si>
    <t>Eastern North American Cliff &amp; Rock Vegetation</t>
  </si>
  <si>
    <t>G106</t>
  </si>
  <si>
    <t>Eastern North American Temperate Cliff Vegetation</t>
  </si>
  <si>
    <t>G016</t>
  </si>
  <si>
    <t>Northeastern Chinquapin Oak - Red-cedar Forest &amp; Woodland</t>
  </si>
  <si>
    <t>G841</t>
  </si>
  <si>
    <t>Central Midwest-Interior Cliff &amp; Rock Vegetation</t>
  </si>
  <si>
    <t>G017</t>
  </si>
  <si>
    <t>Cross Timbers &amp; East-Central Texas Plains Oak Forest &amp; Woodland</t>
  </si>
  <si>
    <t>G632</t>
  </si>
  <si>
    <t>Central &amp;Southern Appalachian Red Spruce - Fir - Hardwood Forest</t>
  </si>
  <si>
    <t>G159</t>
  </si>
  <si>
    <t>South-Central Interior Oak Forest &amp; Woodland</t>
  </si>
  <si>
    <t>M091</t>
  </si>
  <si>
    <t>Warm Interior Chaparral</t>
  </si>
  <si>
    <t>G281</t>
  </si>
  <si>
    <t>Western Madrean Chaparral</t>
  </si>
  <si>
    <t>G252</t>
  </si>
  <si>
    <t>Southern Rocky Mountain Juniper Open Woodland</t>
  </si>
  <si>
    <t>G675</t>
  </si>
  <si>
    <t>North American Warm Semi-Desert Dunes &amp; Sand Flats</t>
  </si>
  <si>
    <t>G791</t>
  </si>
  <si>
    <t>Ozark-Ouachitas Mesic Forest</t>
  </si>
  <si>
    <t>G654</t>
  </si>
  <si>
    <t>South-Central Flatwoods &amp; Pond Forest</t>
  </si>
  <si>
    <t>M065</t>
  </si>
  <si>
    <t>Southeastern Coastal Bog &amp; Fen</t>
  </si>
  <si>
    <t>G186</t>
  </si>
  <si>
    <t>Southeastern Coastal Pocosin &amp; Shrub Bog</t>
  </si>
  <si>
    <t>G009</t>
  </si>
  <si>
    <t>Dry-Mesic Loamy Longleaf Pine Woodland</t>
  </si>
  <si>
    <t>M885</t>
  </si>
  <si>
    <t>Southeastern Coastal Plain Evergreen Oak - Mixed Hardwood Forest</t>
  </si>
  <si>
    <t>G798</t>
  </si>
  <si>
    <t>Coastal Live Oak - Hickory - Palmetto Forest</t>
  </si>
  <si>
    <t>G154</t>
  </si>
  <si>
    <t>Xeric Longleaf Pine Woodland</t>
  </si>
  <si>
    <t>M061</t>
  </si>
  <si>
    <t>Eastern North American Cool Temperate Seep</t>
  </si>
  <si>
    <t>G184</t>
  </si>
  <si>
    <t>Central &amp; Southern Appalachian Seep</t>
  </si>
  <si>
    <t>G670</t>
  </si>
  <si>
    <t>Central &amp; Southern Appalachian Rocky Outcrop</t>
  </si>
  <si>
    <t>M010</t>
  </si>
  <si>
    <t>Madrean Lowland Evergreen Woodland</t>
  </si>
  <si>
    <t>G201</t>
  </si>
  <si>
    <t>Madrean Encinal</t>
  </si>
  <si>
    <t>G130</t>
  </si>
  <si>
    <t>Hardwood Loblolly Pine Nonriverine Wet Flatwoods</t>
  </si>
  <si>
    <t>G200</t>
  </si>
  <si>
    <t>Madrean Pinyon - Juniper Woodland</t>
  </si>
  <si>
    <t>M086</t>
  </si>
  <si>
    <t>Chihuahuan Desert Scrub</t>
  </si>
  <si>
    <t>G288</t>
  </si>
  <si>
    <t>Chihuahuan Creosotebush - Mixed Desert Scrub</t>
  </si>
  <si>
    <t>G487</t>
  </si>
  <si>
    <t>Madrean Juniper Open Woodland</t>
  </si>
  <si>
    <t>G007</t>
  </si>
  <si>
    <t>Southern Mesic Beech - Magnolia - Oak Forest</t>
  </si>
  <si>
    <t>G174</t>
  </si>
  <si>
    <t>South-Central Patch Prairie</t>
  </si>
  <si>
    <t>M309</t>
  </si>
  <si>
    <t>Southeastern Coastal Plain Patch Prairie</t>
  </si>
  <si>
    <t>G175</t>
  </si>
  <si>
    <t>M512</t>
  </si>
  <si>
    <t>North American Warm Desert Ruderal Scrub &amp; Grassland</t>
  </si>
  <si>
    <t>G677</t>
  </si>
  <si>
    <t>North American Warm Desert Ruderal Grassland</t>
  </si>
  <si>
    <t>M087</t>
  </si>
  <si>
    <t>Chihuahuan Semi-Desert Grassland</t>
  </si>
  <si>
    <t>G489</t>
  </si>
  <si>
    <t>Chihuahuan Semi-Desert Lowland Grassland</t>
  </si>
  <si>
    <t>G492</t>
  </si>
  <si>
    <t>Chihuahuan Gypsophilous Grassland</t>
  </si>
  <si>
    <t>G013</t>
  </si>
  <si>
    <t>Western Gulf Coastal Plain Pine - Oak Forest &amp; Woodland</t>
  </si>
  <si>
    <t>M011</t>
  </si>
  <si>
    <t>Madrean Montane Forest &amp; Woodland</t>
  </si>
  <si>
    <t>G203</t>
  </si>
  <si>
    <t>Madrean Lower Montane Pine - Oak Forest &amp; Woodland</t>
  </si>
  <si>
    <t>G299</t>
  </si>
  <si>
    <t>Chihuahuan Desert Lowland Basin Scrub</t>
  </si>
  <si>
    <t>G490</t>
  </si>
  <si>
    <t>Chihuahuan Desert Foothill-Piedmont &amp; Lower Montane Grassland</t>
  </si>
  <si>
    <t>G491</t>
  </si>
  <si>
    <t>Chihuahuan Sandy Plains Semi-Desert Grassland</t>
  </si>
  <si>
    <t>G202</t>
  </si>
  <si>
    <t>Madrean Upper Montane Conifer - Oak Forest &amp; Woodland</t>
  </si>
  <si>
    <t>G671</t>
  </si>
  <si>
    <t>Piedmont Dome &amp; Flatrock Vegetation</t>
  </si>
  <si>
    <t>G293</t>
  </si>
  <si>
    <t>Sonoran Paloverde - Mixed Cacti Desert Scrub</t>
  </si>
  <si>
    <t>M067</t>
  </si>
  <si>
    <t>Atlantic &amp; Gulf Coastal Plain Wet Prairie &amp; Marsh</t>
  </si>
  <si>
    <t>G111</t>
  </si>
  <si>
    <t>Atlantic &amp; Gulf Coastal Plain Pondshore &amp; Wet Prairie</t>
  </si>
  <si>
    <t>M015</t>
  </si>
  <si>
    <t>Edwards Plateau Forest &amp; Woodland</t>
  </si>
  <si>
    <t>G126</t>
  </si>
  <si>
    <t>Edwards Plateau Dry Forest &amp; Woodland</t>
  </si>
  <si>
    <t>M161</t>
  </si>
  <si>
    <t>Pond-cypress Basin Swamp</t>
  </si>
  <si>
    <t>G036</t>
  </si>
  <si>
    <t>G287</t>
  </si>
  <si>
    <t>Chihuahuan Desert Sand Scrub</t>
  </si>
  <si>
    <t>G180</t>
  </si>
  <si>
    <t>Appalachian Mafic Glade</t>
  </si>
  <si>
    <t>G286</t>
  </si>
  <si>
    <t>Chihuahuan Desert Succulent Scrub</t>
  </si>
  <si>
    <t>M308</t>
  </si>
  <si>
    <t>Southern Barrens &amp; Glade</t>
  </si>
  <si>
    <t>G584</t>
  </si>
  <si>
    <t>Southeastern Coastal Plain Barrens &amp; Glade</t>
  </si>
  <si>
    <t>G601</t>
  </si>
  <si>
    <t>Chinquapin Oak - Shumard Oak - Blue Ash Alkaline Forest</t>
  </si>
  <si>
    <t>G335</t>
  </si>
  <si>
    <t>Blackland &amp; Coastal Tallgrass Prairie</t>
  </si>
  <si>
    <t>G790</t>
  </si>
  <si>
    <t>Southern Evergreen Oak Forest</t>
  </si>
  <si>
    <t>M158</t>
  </si>
  <si>
    <t>Great Plains Comanchian scrub &amp; Open Vegetation</t>
  </si>
  <si>
    <t>G191</t>
  </si>
  <si>
    <t>M881</t>
  </si>
  <si>
    <t>Eastern North American Riverscour Vegetation</t>
  </si>
  <si>
    <t>G753</t>
  </si>
  <si>
    <t>Central Interior-Appalachian Riverscour Barrens &amp; Prairie</t>
  </si>
  <si>
    <t>M700</t>
  </si>
  <si>
    <t>Caribbean-Mesoamerican Coastal Dune &amp; Beach Vegetation</t>
  </si>
  <si>
    <t>G127</t>
  </si>
  <si>
    <t>Caribbean Coastal Beach &amp; Dune Vegetation</t>
  </si>
  <si>
    <t>G008</t>
  </si>
  <si>
    <t>Sand Pine Scrub Forest &amp; Open Woodland</t>
  </si>
  <si>
    <t>G280</t>
  </si>
  <si>
    <t>Eastern Madrean Chaparral</t>
  </si>
  <si>
    <t>G748</t>
  </si>
  <si>
    <t>Eastern North American Boreal Acidic Bog &amp; Fen</t>
  </si>
  <si>
    <t>G028</t>
  </si>
  <si>
    <t>Edwards Plateau Dry-Mesic Hardwood Forest</t>
  </si>
  <si>
    <t>G187</t>
  </si>
  <si>
    <t>Atlantic &amp; Gulf Coastal Plain Seep</t>
  </si>
  <si>
    <t>G188</t>
  </si>
  <si>
    <t>Atlantic &amp; Gulf Coatal Plain River &amp; Basin Freshwater Marsh</t>
  </si>
  <si>
    <t>M005</t>
  </si>
  <si>
    <t>Western Atlantic &amp; Caribbean Mangrove</t>
  </si>
  <si>
    <t>G004</t>
  </si>
  <si>
    <t>Caribbean Fringe Mangrove</t>
  </si>
  <si>
    <t>M130</t>
  </si>
  <si>
    <t>Tamaulipan Scrub &amp; Grassland</t>
  </si>
  <si>
    <t>G099</t>
  </si>
  <si>
    <t>Tamaulipan Dry Mesquite &amp; Thornscrub</t>
  </si>
  <si>
    <t>G777</t>
  </si>
  <si>
    <t>Atlantic &amp; Gulf Coastal Interdunal Marsh &amp; Wet Prairie</t>
  </si>
  <si>
    <t>M162</t>
  </si>
  <si>
    <t>Florida Peninsula Scrub &amp; Herb</t>
  </si>
  <si>
    <t>G176</t>
  </si>
  <si>
    <t>Florida Dry Prairie</t>
  </si>
  <si>
    <t>G123</t>
  </si>
  <si>
    <t>Atlantic &amp; Gulf Coastal Saline Flat &amp; Panne</t>
  </si>
  <si>
    <t>G100</t>
  </si>
  <si>
    <t>Tamaulipan Dry Grassland</t>
  </si>
  <si>
    <t>M710</t>
  </si>
  <si>
    <t>Caribbean Freshwater Marsh, Wet Meadow &amp; Shrubland</t>
  </si>
  <si>
    <t>G129</t>
  </si>
  <si>
    <t>South Florida Freshwater Marsh</t>
  </si>
  <si>
    <t>G799</t>
  </si>
  <si>
    <t>Texas Live Oak - Wax Mallow Motte &amp; Coastal Forest</t>
  </si>
  <si>
    <t>M134</t>
  </si>
  <si>
    <t>Caribbean Coastal Lowland Dry Forest</t>
  </si>
  <si>
    <t>G765</t>
  </si>
  <si>
    <t>Caribbean Hardwood Hammock &amp; Coastal Strand Forest</t>
  </si>
  <si>
    <t>G549</t>
  </si>
  <si>
    <t>Tamaulipan Wet-Mesic Scrub Forest</t>
  </si>
  <si>
    <t>M617</t>
  </si>
  <si>
    <t>Caribbean Swamp</t>
  </si>
  <si>
    <t>G002</t>
  </si>
  <si>
    <t>Caribbean Lowland Swamp</t>
  </si>
  <si>
    <t>G005</t>
  </si>
  <si>
    <t>South Florida Slash Pine Woodland</t>
  </si>
  <si>
    <t>Gap_Status_1 (pixels)</t>
  </si>
  <si>
    <t>Gap_Status_2 (pixels)</t>
  </si>
  <si>
    <t>Gap_Status_3 (pixels)</t>
  </si>
  <si>
    <t>Gap_Status_4 (pixels)</t>
  </si>
  <si>
    <t>Total (pixels)</t>
  </si>
  <si>
    <t>% protected (GS1and2)</t>
  </si>
  <si>
    <t>hectares</t>
  </si>
  <si>
    <t>pixels (900m2)</t>
  </si>
  <si>
    <t xml:space="preserve"> </t>
  </si>
  <si>
    <t>pixels (900 m2)</t>
  </si>
  <si>
    <t>average</t>
  </si>
  <si>
    <t>min</t>
  </si>
  <si>
    <t>max</t>
  </si>
  <si>
    <t xml:space="preserve">min </t>
  </si>
  <si>
    <t>&lt; 1</t>
  </si>
  <si>
    <t>&lt; 50</t>
  </si>
  <si>
    <t>&lt; 100</t>
  </si>
  <si>
    <t>&lt; 17</t>
  </si>
  <si>
    <t>&lt;1</t>
  </si>
  <si>
    <t>&lt;17</t>
  </si>
  <si>
    <t>&lt;50</t>
  </si>
  <si>
    <t>&lt;100</t>
  </si>
  <si>
    <t>73 of 112 macrogroups with &lt; 17% of their current distribution in protection.</t>
  </si>
  <si>
    <t>162 of the 240 groups with &lt; 17% of their area in protection.</t>
  </si>
  <si>
    <t>Total all land cover</t>
  </si>
  <si>
    <t>ave</t>
  </si>
  <si>
    <t>Comanchian Oak - Juniper Scrub</t>
  </si>
  <si>
    <t>Forest &amp; Woodland</t>
  </si>
  <si>
    <t>1.A</t>
  </si>
  <si>
    <t>Tropical Forest &amp; Woodland</t>
  </si>
  <si>
    <t>1.A.4</t>
  </si>
  <si>
    <t>Tropical Flooded &amp; Swamp Forest</t>
  </si>
  <si>
    <t>1.A.4.Ed</t>
  </si>
  <si>
    <t>Caribbean-Central American Flooded &amp; Swamp Forest</t>
  </si>
  <si>
    <t>CL</t>
  </si>
  <si>
    <t>NVC_CLASS</t>
  </si>
  <si>
    <t>SC</t>
  </si>
  <si>
    <t>NVC_SUBCL</t>
  </si>
  <si>
    <t>FRM</t>
  </si>
  <si>
    <t>NVC_FORM</t>
  </si>
  <si>
    <t>DIV</t>
  </si>
  <si>
    <t>NVC_DIV</t>
  </si>
  <si>
    <t>1.A.5</t>
  </si>
  <si>
    <t>Mangrove</t>
  </si>
  <si>
    <t>1.A.5.Ua</t>
  </si>
  <si>
    <t>Atlantic-Caribbean &amp; East Pacific Mangrove</t>
  </si>
  <si>
    <t>1.B</t>
  </si>
  <si>
    <t>Temperate &amp; Boreal Forest &amp; Woodland</t>
  </si>
  <si>
    <t>1.B.1</t>
  </si>
  <si>
    <t>Warm Temperate Forest &amp; Woodland</t>
  </si>
  <si>
    <t>1.B.1.Na</t>
  </si>
  <si>
    <t>Southeastern North American Warm Temperate Forest &amp; Woodland</t>
  </si>
  <si>
    <t>1.B.2</t>
  </si>
  <si>
    <t>Cool Temperate Forest &amp; Woodland</t>
  </si>
  <si>
    <t>1.B.2.Na</t>
  </si>
  <si>
    <t>Eastern North American Cool Temperate Forest &amp; Woodland</t>
  </si>
  <si>
    <t>1.B.1.Nd</t>
  </si>
  <si>
    <t>Madrean-Edwards Plateau Warm Temperate Woodland &amp; Scrub</t>
  </si>
  <si>
    <t>1.B.3</t>
  </si>
  <si>
    <t>Temperate Flooded &amp; Swamp Forest</t>
  </si>
  <si>
    <t>1.B.3.Nb</t>
  </si>
  <si>
    <t>Southeastern North American Flooded &amp; Swamp Forest</t>
  </si>
  <si>
    <t>1.B.3.Na</t>
  </si>
  <si>
    <t>Eastern North American-Great Plains Flooded &amp; Swamp Forest</t>
  </si>
  <si>
    <t>Shrub &amp; Herb Vegetation</t>
  </si>
  <si>
    <t>2.B</t>
  </si>
  <si>
    <t>Temperate &amp; Boreal Grassland &amp; Shrubland</t>
  </si>
  <si>
    <t>2.B.2</t>
  </si>
  <si>
    <t>Temperate Grassland &amp; Shrubland</t>
  </si>
  <si>
    <t>2.B.2.Nc</t>
  </si>
  <si>
    <t>2.B.2.Nb</t>
  </si>
  <si>
    <t>Central North American Grassland &amp; Shrubland</t>
  </si>
  <si>
    <t>2.B.4</t>
  </si>
  <si>
    <t>Temperate to Polar Scrub &amp; Herb Coastal Vegetation</t>
  </si>
  <si>
    <t>2.B.4.Na</t>
  </si>
  <si>
    <t>Eastern North American Coastal Scrub &amp; Herb Vegetation</t>
  </si>
  <si>
    <t>Desert &amp; Semi-Desert</t>
  </si>
  <si>
    <t>3.A</t>
  </si>
  <si>
    <t>Warm Desert &amp; Semi-Desert Woodland, Scrub &amp; Grassland</t>
  </si>
  <si>
    <t>3.A.2</t>
  </si>
  <si>
    <t>Warm Desert &amp; Semi-Desert Scrub &amp; Grassland</t>
  </si>
  <si>
    <t>3.A.2.Na</t>
  </si>
  <si>
    <t>North American Warm Desert Scrub &amp; Grassland</t>
  </si>
  <si>
    <t>Polar &amp; High Montane Scrub, Grassland &amp; Barrens</t>
  </si>
  <si>
    <t>4.B</t>
  </si>
  <si>
    <t>Temperate Alpine to Polar Tundra</t>
  </si>
  <si>
    <t>4.B.1</t>
  </si>
  <si>
    <t>Temperate &amp; Boreal Alpine Tundra</t>
  </si>
  <si>
    <t>4.B.1.Na</t>
  </si>
  <si>
    <t>Open Rock Vegetation</t>
  </si>
  <si>
    <t>6.B</t>
  </si>
  <si>
    <t>Temperate &amp; Boreal Open Rock Vegetation</t>
  </si>
  <si>
    <t>6.B.1</t>
  </si>
  <si>
    <t>Temperate &amp; Boreal Cliff, Scree &amp; Other Rock Vegetation</t>
  </si>
  <si>
    <t>6.B.1.Na</t>
  </si>
  <si>
    <t>Eastern North American Temperate Cliff, Scree &amp; Rock Vegetation</t>
  </si>
  <si>
    <t>2.C</t>
  </si>
  <si>
    <t>Shrub &amp; Herb Wetland</t>
  </si>
  <si>
    <t>2.C.4</t>
  </si>
  <si>
    <t>Temperate to Polar Freshwater Marsh, Wet Meadow &amp; Shrubland</t>
  </si>
  <si>
    <t>2.C.4.Ne</t>
  </si>
  <si>
    <t>Atlantic &amp; Gulf Coastal Plain Marsh, Wet Prairie &amp; Shrubland</t>
  </si>
  <si>
    <t>2.C.5</t>
  </si>
  <si>
    <t>Salt Marsh</t>
  </si>
  <si>
    <t>2.C.5.Nb</t>
  </si>
  <si>
    <t>Temperate &amp; Boreal Atlantic Coastal Salt Marsh</t>
  </si>
  <si>
    <t>2.C.4.Nd</t>
  </si>
  <si>
    <t>2.A</t>
  </si>
  <si>
    <t>Tropical Grassland, Savanna &amp; Shrubland</t>
  </si>
  <si>
    <t>2.A.3</t>
  </si>
  <si>
    <t>Tropical Scrub &amp; Herb Coastal Vegetation</t>
  </si>
  <si>
    <t>2.A.3.Ee</t>
  </si>
  <si>
    <t>Caribbean-Mesoamerican Dune &amp; Coastal Grassland &amp; Shrubland</t>
  </si>
  <si>
    <t>2.C.3</t>
  </si>
  <si>
    <t>Tropical Freshwater Marsh, Wet Meadow &amp; Shrubland</t>
  </si>
  <si>
    <t>2.C.3.Ef</t>
  </si>
  <si>
    <t>Caribbean-Mesoamerican Freshwater, Marsh, Wet Meadow &amp; Shrubland</t>
  </si>
  <si>
    <t>Central Norrth American Grassland &amp; Shrubland</t>
  </si>
  <si>
    <t>1.B.2.Ne</t>
  </si>
  <si>
    <t>Eastern North American &amp; Great Plains Cool Temperate Forest &amp; Woodland</t>
  </si>
  <si>
    <t>2.B.2.Ne</t>
  </si>
  <si>
    <t>Southern North American Grassland &amp; Shrubland</t>
  </si>
  <si>
    <t>2.C.2</t>
  </si>
  <si>
    <t>Temperate to Polar Bog &amp; Fen</t>
  </si>
  <si>
    <t>2.C.2.Nb</t>
  </si>
  <si>
    <t>Southeastern North American Coastal Bog &amp; Fen</t>
  </si>
  <si>
    <t>Comanchian Oak - Juniver Scrub</t>
  </si>
  <si>
    <t>1.B.1.Nc</t>
  </si>
  <si>
    <t>Californian Warm Temperate Forest &amp; Woodland</t>
  </si>
  <si>
    <t>1.B.2.Nd</t>
  </si>
  <si>
    <t>Vancouverian Cool Temperate Forest &amp; Woodland</t>
  </si>
  <si>
    <t>1.B.2.Nb</t>
  </si>
  <si>
    <t>Rocky Mountain Cool Temperate Forest &amp; Woodland</t>
  </si>
  <si>
    <t>1.B.2.Nc</t>
  </si>
  <si>
    <t>Western North American Cool Temperate Woodland &amp; Scrub</t>
  </si>
  <si>
    <t>1.B.3.Ng</t>
  </si>
  <si>
    <t>2.B.1</t>
  </si>
  <si>
    <t>Mediterranean Scrub &amp; Grassland</t>
  </si>
  <si>
    <t>2.B.1.Na</t>
  </si>
  <si>
    <t>Californian Scrub</t>
  </si>
  <si>
    <t>Californian Scrub &amp; Grassland</t>
  </si>
  <si>
    <t>2.B.2.Na</t>
  </si>
  <si>
    <t>Western North American Grassland &amp; Shrubland</t>
  </si>
  <si>
    <t>2.B.2.Nd</t>
  </si>
  <si>
    <t>Western North American Interior Sclerophyllous Chaparral</t>
  </si>
  <si>
    <t>2.C.2.Na</t>
  </si>
  <si>
    <t>North American Bog &amp; Fen</t>
  </si>
  <si>
    <t>3.B</t>
  </si>
  <si>
    <t>Cool Semi-Desert Scrub &amp; Grassland</t>
  </si>
  <si>
    <t>3.B.1</t>
  </si>
  <si>
    <t>3.B.1.Ne</t>
  </si>
  <si>
    <t>Western North American Cool Semi-Desert Scrub &amp; Grassland</t>
  </si>
  <si>
    <t>4.B.1.Nb</t>
  </si>
  <si>
    <t>Western North American Alpine Tundra</t>
  </si>
  <si>
    <t>6.B.1.Nb</t>
  </si>
  <si>
    <t>2.C.4.Nb</t>
  </si>
  <si>
    <t>Western North American Freshwater-Marsh, Wet Meadow &amp; Shrubland</t>
  </si>
  <si>
    <t>Aquatic Vegetation</t>
  </si>
  <si>
    <t>5.A</t>
  </si>
  <si>
    <t>Saltwater Aquatic Vegetation</t>
  </si>
  <si>
    <t>5.A.3</t>
  </si>
  <si>
    <t>Benthic Vascular Saltwater Vegetation</t>
  </si>
  <si>
    <t>5.A.3.We</t>
  </si>
  <si>
    <t>Temperate Seagrass Aquatic Vegetation</t>
  </si>
  <si>
    <t>2.B.1.Nb</t>
  </si>
  <si>
    <t>Californian Grassland &amp; Meadow</t>
  </si>
  <si>
    <t>2.B.4.Nb</t>
  </si>
  <si>
    <t>Pacific North American Coastal Scrub &amp; Herb Vegetation</t>
  </si>
  <si>
    <t>2.C.5.Nc</t>
  </si>
  <si>
    <t>Temperate &amp; Boreal Pacific Coastal Salt Marsh</t>
  </si>
  <si>
    <t>1.B.3.Nc</t>
  </si>
  <si>
    <t>Rocky Mountain-Great Basin Montane Flooded &amp; Swamp Forest</t>
  </si>
  <si>
    <t>2.C.4.Nc</t>
  </si>
  <si>
    <t>Southwestern North American Warm Desert Freshwater Marsh &amp; Bosque</t>
  </si>
  <si>
    <t>2.C.5.Na</t>
  </si>
  <si>
    <t>North American Great Plains Saline Marsh</t>
  </si>
  <si>
    <t>2.C.5.Nd</t>
  </si>
  <si>
    <t>North American Western Interior Brackish Marsh, Playa &amp; Shrubland</t>
  </si>
  <si>
    <t>5.B</t>
  </si>
  <si>
    <t>Freshwater Aquatic Vegetation</t>
  </si>
  <si>
    <t>5.B.2</t>
  </si>
  <si>
    <t>Temperate &amp; Boreal Freshwater Aquatic Vegetation</t>
  </si>
  <si>
    <t>5.B.2.Na</t>
  </si>
  <si>
    <t>North American Freshwater Aquatic Vegetation</t>
  </si>
  <si>
    <t>1.B.3.Nd</t>
  </si>
  <si>
    <t>Western North American Interior Flooded Forest</t>
  </si>
  <si>
    <t>Eastern North American Temperate &amp; Boreal Cliff, Scree &amp; Rock Vegetation</t>
  </si>
  <si>
    <t>6.B.1.Nc</t>
  </si>
  <si>
    <t>Southeastern North American Grassland &amp; Shrubland</t>
  </si>
  <si>
    <t>1.A.1</t>
  </si>
  <si>
    <t>Tropical Dry Forest &amp; Woodland</t>
  </si>
  <si>
    <t>1.A.1.Ea</t>
  </si>
  <si>
    <t>Caribbean-Mesoamerican Dry Forest</t>
  </si>
  <si>
    <t>1.B.5</t>
  </si>
  <si>
    <t>Boreal Flooded &amp; Swamp Forest</t>
  </si>
  <si>
    <t>1.B.5.Na</t>
  </si>
  <si>
    <t>North American Boreal Flooded &amp; Swamp Forest</t>
  </si>
  <si>
    <t>1.B.4</t>
  </si>
  <si>
    <t>Boreal Forest &amp; Woodland</t>
  </si>
  <si>
    <t>1.B.4.Na</t>
  </si>
  <si>
    <t>North American Boreal Forest &amp; Woodland</t>
  </si>
  <si>
    <t>Nonvascular &amp; Sparse Vascular Rock Vegetation</t>
  </si>
  <si>
    <t>Agricultural &amp; Developed Vegetation</t>
  </si>
  <si>
    <t>7.A</t>
  </si>
  <si>
    <t>Woody Agricultural Vegetation</t>
  </si>
  <si>
    <t>7.B</t>
  </si>
  <si>
    <t>Developed &amp; Other Human Use</t>
  </si>
  <si>
    <t>match?</t>
  </si>
  <si>
    <t>Exclude aquatic ?</t>
  </si>
  <si>
    <t xml:space="preserve">Forest &amp; Woodland Median </t>
  </si>
  <si>
    <t>Shrub</t>
  </si>
  <si>
    <t>Desert</t>
  </si>
  <si>
    <t xml:space="preserve">Polar </t>
  </si>
  <si>
    <t>Open Rock</t>
  </si>
  <si>
    <t>%protected 1,2,3</t>
  </si>
  <si>
    <t>total</t>
  </si>
  <si>
    <t>GAP Status 1&amp;2</t>
  </si>
  <si>
    <t>GAP Status 1,2&amp;3</t>
  </si>
  <si>
    <t>%area</t>
  </si>
  <si>
    <t>1,2</t>
  </si>
  <si>
    <t>area</t>
  </si>
  <si>
    <t>%1,2</t>
  </si>
  <si>
    <t>%1,2,3</t>
  </si>
  <si>
    <t>1,2,3</t>
  </si>
  <si>
    <t>%total</t>
  </si>
  <si>
    <t>g1,2,3</t>
  </si>
  <si>
    <t xml:space="preserve">%area </t>
  </si>
  <si>
    <t>test</t>
  </si>
  <si>
    <t>USNVC Subclass</t>
  </si>
  <si>
    <t>Protection</t>
  </si>
  <si>
    <t xml:space="preserve">  </t>
  </si>
  <si>
    <t>1&amp;2</t>
  </si>
  <si>
    <t>Total</t>
  </si>
  <si>
    <t>USNVC SubClass</t>
  </si>
  <si>
    <t>Area</t>
  </si>
  <si>
    <t>Status</t>
  </si>
  <si>
    <t>%</t>
  </si>
  <si>
    <t>1,2&amp;3</t>
  </si>
  <si>
    <r>
      <t>Protected areas of the conterminous U.S.  The area of our study region in status 1 was 269,169.2 km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; status 2 was 306,354.5 km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; status 3 was 1,405,561.5 km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; and status 4 was 5,840,087.4 km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. </t>
    </r>
  </si>
  <si>
    <t xml:space="preserve">status 1 </t>
  </si>
  <si>
    <t>status 2</t>
  </si>
  <si>
    <t>status 3</t>
  </si>
  <si>
    <t>status 4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</si>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</sst>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B050"/>
      <name val="Arial"/>
      <family val="2"/>
    </font>
    <font>
      <b/>
      <sz val="9"/>
      <color rgb="FFFF9933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3.5"/>
      <color rgb="FFFFFFFF"/>
      <name val="Calibri"/>
      <family val="2"/>
    </font>
    <font>
      <sz val="13.5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5E3CF"/>
        <bgColor indexed="64"/>
      </patternFill>
    </fill>
    <fill>
      <patternFill patternType="solid">
        <fgColor rgb="FFEBF1E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33" borderId="0" xfId="0" applyFill="1"/>
    <xf numFmtId="164" fontId="0" fillId="33" borderId="0" xfId="0" applyNumberFormat="1" applyFill="1"/>
    <xf numFmtId="0" fontId="0" fillId="0" borderId="0" xfId="0" applyAlignment="1">
      <alignment horizontal="right"/>
    </xf>
    <xf numFmtId="0" fontId="0" fillId="33" borderId="10" xfId="0" applyFill="1" applyBorder="1"/>
    <xf numFmtId="164" fontId="0" fillId="33" borderId="10" xfId="0" applyNumberFormat="1" applyFill="1" applyBorder="1"/>
    <xf numFmtId="0" fontId="0" fillId="0" borderId="0" xfId="0" applyFill="1" applyBorder="1" applyAlignment="1">
      <alignment horizontal="right"/>
    </xf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164" fontId="0" fillId="33" borderId="0" xfId="0" applyNumberFormat="1" applyFill="1" applyBorder="1"/>
    <xf numFmtId="164" fontId="0" fillId="0" borderId="0" xfId="0" applyNumberFormat="1" applyBorder="1"/>
    <xf numFmtId="1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36" borderId="0" xfId="0" applyFill="1"/>
    <xf numFmtId="0" fontId="0" fillId="0" borderId="0" xfId="0" applyBorder="1"/>
    <xf numFmtId="0" fontId="18" fillId="36" borderId="0" xfId="0" applyFont="1" applyFill="1"/>
    <xf numFmtId="0" fontId="19" fillId="36" borderId="0" xfId="0" applyFont="1" applyFill="1"/>
    <xf numFmtId="0" fontId="20" fillId="36" borderId="0" xfId="0" applyFont="1" applyFill="1"/>
    <xf numFmtId="0" fontId="0" fillId="33" borderId="0" xfId="0" applyFill="1" applyBorder="1"/>
    <xf numFmtId="9" fontId="0" fillId="0" borderId="0" xfId="0" applyNumberFormat="1"/>
    <xf numFmtId="0" fontId="0" fillId="36" borderId="10" xfId="0" applyFill="1" applyBorder="1"/>
    <xf numFmtId="0" fontId="0" fillId="0" borderId="0" xfId="0" applyFill="1" applyBorder="1"/>
    <xf numFmtId="0" fontId="0" fillId="36" borderId="11" xfId="0" applyFill="1" applyBorder="1"/>
    <xf numFmtId="0" fontId="0" fillId="0" borderId="11" xfId="0" applyBorder="1"/>
    <xf numFmtId="164" fontId="0" fillId="0" borderId="11" xfId="0" applyNumberFormat="1" applyBorder="1"/>
    <xf numFmtId="0" fontId="0" fillId="36" borderId="0" xfId="0" applyFill="1" applyBorder="1"/>
    <xf numFmtId="0" fontId="0" fillId="35" borderId="0" xfId="0" applyFill="1" applyBorder="1"/>
    <xf numFmtId="164" fontId="0" fillId="35" borderId="0" xfId="0" applyNumberFormat="1" applyFill="1" applyBorder="1"/>
    <xf numFmtId="0" fontId="19" fillId="36" borderId="10" xfId="0" applyFont="1" applyFill="1" applyBorder="1"/>
    <xf numFmtId="49" fontId="0" fillId="0" borderId="0" xfId="0" applyNumberFormat="1"/>
    <xf numFmtId="164" fontId="0" fillId="0" borderId="0" xfId="0" applyNumberFormat="1" applyFill="1"/>
    <xf numFmtId="0" fontId="21" fillId="0" borderId="0" xfId="0" applyFont="1"/>
    <xf numFmtId="4" fontId="0" fillId="0" borderId="0" xfId="0" applyNumberFormat="1"/>
    <xf numFmtId="0" fontId="23" fillId="37" borderId="12" xfId="0" applyFont="1" applyFill="1" applyBorder="1" applyAlignment="1">
      <alignment horizontal="left" vertical="center" wrapText="1" readingOrder="1"/>
    </xf>
    <xf numFmtId="0" fontId="24" fillId="38" borderId="13" xfId="0" applyFont="1" applyFill="1" applyBorder="1" applyAlignment="1">
      <alignment horizontal="left" vertical="center" wrapText="1" readingOrder="1"/>
    </xf>
    <xf numFmtId="0" fontId="24" fillId="39" borderId="14" xfId="0" applyFont="1" applyFill="1" applyBorder="1" applyAlignment="1">
      <alignment horizontal="left" vertical="center" wrapText="1" readingOrder="1"/>
    </xf>
    <xf numFmtId="0" fontId="24" fillId="38" borderId="14" xfId="0" applyFont="1" applyFill="1" applyBorder="1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Macrogroup!$H$11:$H$122</c:f>
              <c:numCache>
                <c:formatCode>General</c:formatCode>
                <c:ptCount val="112"/>
                <c:pt idx="0">
                  <c:v>2875688</c:v>
                </c:pt>
                <c:pt idx="1">
                  <c:v>65931233</c:v>
                </c:pt>
                <c:pt idx="2">
                  <c:v>25015663</c:v>
                </c:pt>
                <c:pt idx="3">
                  <c:v>57737035</c:v>
                </c:pt>
                <c:pt idx="4">
                  <c:v>31950729</c:v>
                </c:pt>
                <c:pt idx="5">
                  <c:v>6052330</c:v>
                </c:pt>
                <c:pt idx="6">
                  <c:v>57156670</c:v>
                </c:pt>
                <c:pt idx="7">
                  <c:v>77626987</c:v>
                </c:pt>
                <c:pt idx="8">
                  <c:v>237017216</c:v>
                </c:pt>
                <c:pt idx="9">
                  <c:v>37803272</c:v>
                </c:pt>
                <c:pt idx="10">
                  <c:v>345201220</c:v>
                </c:pt>
                <c:pt idx="11">
                  <c:v>183711499</c:v>
                </c:pt>
                <c:pt idx="12">
                  <c:v>74013505</c:v>
                </c:pt>
                <c:pt idx="13">
                  <c:v>72633168</c:v>
                </c:pt>
                <c:pt idx="14">
                  <c:v>72338935</c:v>
                </c:pt>
                <c:pt idx="15">
                  <c:v>18984967</c:v>
                </c:pt>
                <c:pt idx="16">
                  <c:v>104295666</c:v>
                </c:pt>
                <c:pt idx="17">
                  <c:v>150164261</c:v>
                </c:pt>
                <c:pt idx="18">
                  <c:v>27048484</c:v>
                </c:pt>
                <c:pt idx="19">
                  <c:v>43121636</c:v>
                </c:pt>
                <c:pt idx="20">
                  <c:v>126549075</c:v>
                </c:pt>
                <c:pt idx="21">
                  <c:v>19318022</c:v>
                </c:pt>
                <c:pt idx="22">
                  <c:v>16209847</c:v>
                </c:pt>
                <c:pt idx="23">
                  <c:v>9504176</c:v>
                </c:pt>
                <c:pt idx="24">
                  <c:v>1016205</c:v>
                </c:pt>
                <c:pt idx="25">
                  <c:v>9716683</c:v>
                </c:pt>
                <c:pt idx="26">
                  <c:v>16763202</c:v>
                </c:pt>
                <c:pt idx="27">
                  <c:v>9500491</c:v>
                </c:pt>
                <c:pt idx="28">
                  <c:v>38843648</c:v>
                </c:pt>
                <c:pt idx="29">
                  <c:v>51728618</c:v>
                </c:pt>
                <c:pt idx="30">
                  <c:v>27064655</c:v>
                </c:pt>
                <c:pt idx="31">
                  <c:v>5475235</c:v>
                </c:pt>
                <c:pt idx="32">
                  <c:v>314810511</c:v>
                </c:pt>
                <c:pt idx="33">
                  <c:v>124725525</c:v>
                </c:pt>
                <c:pt idx="34">
                  <c:v>238550713</c:v>
                </c:pt>
                <c:pt idx="35">
                  <c:v>40312165</c:v>
                </c:pt>
                <c:pt idx="36">
                  <c:v>1393914</c:v>
                </c:pt>
                <c:pt idx="37">
                  <c:v>5878</c:v>
                </c:pt>
                <c:pt idx="38">
                  <c:v>424428</c:v>
                </c:pt>
                <c:pt idx="39">
                  <c:v>319109</c:v>
                </c:pt>
                <c:pt idx="40">
                  <c:v>405</c:v>
                </c:pt>
                <c:pt idx="41">
                  <c:v>58022</c:v>
                </c:pt>
                <c:pt idx="42">
                  <c:v>5465120</c:v>
                </c:pt>
                <c:pt idx="43">
                  <c:v>1196644</c:v>
                </c:pt>
                <c:pt idx="44">
                  <c:v>4389423</c:v>
                </c:pt>
                <c:pt idx="45">
                  <c:v>12267254</c:v>
                </c:pt>
                <c:pt idx="46">
                  <c:v>11143157</c:v>
                </c:pt>
                <c:pt idx="47">
                  <c:v>7096488</c:v>
                </c:pt>
                <c:pt idx="48">
                  <c:v>39507</c:v>
                </c:pt>
                <c:pt idx="49">
                  <c:v>14348818</c:v>
                </c:pt>
                <c:pt idx="50">
                  <c:v>2137606</c:v>
                </c:pt>
                <c:pt idx="51">
                  <c:v>3205923</c:v>
                </c:pt>
                <c:pt idx="52">
                  <c:v>26112982</c:v>
                </c:pt>
                <c:pt idx="53">
                  <c:v>730099</c:v>
                </c:pt>
                <c:pt idx="54">
                  <c:v>66695178</c:v>
                </c:pt>
                <c:pt idx="55">
                  <c:v>99349134</c:v>
                </c:pt>
                <c:pt idx="56">
                  <c:v>66067450</c:v>
                </c:pt>
                <c:pt idx="57">
                  <c:v>184060425</c:v>
                </c:pt>
                <c:pt idx="58">
                  <c:v>15642753</c:v>
                </c:pt>
                <c:pt idx="59">
                  <c:v>7449138</c:v>
                </c:pt>
                <c:pt idx="60">
                  <c:v>121473226</c:v>
                </c:pt>
                <c:pt idx="61">
                  <c:v>1295005</c:v>
                </c:pt>
                <c:pt idx="62">
                  <c:v>61493</c:v>
                </c:pt>
                <c:pt idx="63">
                  <c:v>22874118</c:v>
                </c:pt>
                <c:pt idx="64">
                  <c:v>7956895</c:v>
                </c:pt>
                <c:pt idx="65">
                  <c:v>1936</c:v>
                </c:pt>
                <c:pt idx="66">
                  <c:v>399308</c:v>
                </c:pt>
                <c:pt idx="67">
                  <c:v>13992854</c:v>
                </c:pt>
                <c:pt idx="68">
                  <c:v>516750</c:v>
                </c:pt>
                <c:pt idx="69">
                  <c:v>13085940</c:v>
                </c:pt>
                <c:pt idx="70">
                  <c:v>47258079</c:v>
                </c:pt>
                <c:pt idx="71">
                  <c:v>45899651</c:v>
                </c:pt>
                <c:pt idx="72">
                  <c:v>38500</c:v>
                </c:pt>
                <c:pt idx="73">
                  <c:v>34353</c:v>
                </c:pt>
                <c:pt idx="74">
                  <c:v>10011971</c:v>
                </c:pt>
                <c:pt idx="75">
                  <c:v>8498412</c:v>
                </c:pt>
                <c:pt idx="76">
                  <c:v>43759439</c:v>
                </c:pt>
                <c:pt idx="77">
                  <c:v>20152353</c:v>
                </c:pt>
                <c:pt idx="78">
                  <c:v>6445669</c:v>
                </c:pt>
                <c:pt idx="79">
                  <c:v>965744</c:v>
                </c:pt>
                <c:pt idx="80">
                  <c:v>25328277</c:v>
                </c:pt>
                <c:pt idx="81">
                  <c:v>591559558</c:v>
                </c:pt>
                <c:pt idx="82">
                  <c:v>37372735</c:v>
                </c:pt>
                <c:pt idx="83">
                  <c:v>176259817</c:v>
                </c:pt>
                <c:pt idx="84">
                  <c:v>218538</c:v>
                </c:pt>
                <c:pt idx="85">
                  <c:v>33469818</c:v>
                </c:pt>
                <c:pt idx="86">
                  <c:v>956249</c:v>
                </c:pt>
                <c:pt idx="87">
                  <c:v>186988068</c:v>
                </c:pt>
                <c:pt idx="88">
                  <c:v>38322</c:v>
                </c:pt>
                <c:pt idx="89">
                  <c:v>1831682</c:v>
                </c:pt>
                <c:pt idx="90">
                  <c:v>28147269</c:v>
                </c:pt>
                <c:pt idx="91">
                  <c:v>28791889</c:v>
                </c:pt>
                <c:pt idx="92">
                  <c:v>160109542</c:v>
                </c:pt>
                <c:pt idx="93">
                  <c:v>197499171</c:v>
                </c:pt>
                <c:pt idx="94">
                  <c:v>1209845</c:v>
                </c:pt>
                <c:pt idx="95">
                  <c:v>64183354</c:v>
                </c:pt>
                <c:pt idx="96">
                  <c:v>109665</c:v>
                </c:pt>
                <c:pt idx="97">
                  <c:v>53601</c:v>
                </c:pt>
                <c:pt idx="98">
                  <c:v>4575307</c:v>
                </c:pt>
                <c:pt idx="99">
                  <c:v>274182</c:v>
                </c:pt>
                <c:pt idx="100">
                  <c:v>76855630</c:v>
                </c:pt>
                <c:pt idx="101">
                  <c:v>2085774</c:v>
                </c:pt>
                <c:pt idx="102">
                  <c:v>39699</c:v>
                </c:pt>
                <c:pt idx="103">
                  <c:v>8539622</c:v>
                </c:pt>
                <c:pt idx="104">
                  <c:v>437006</c:v>
                </c:pt>
                <c:pt idx="105">
                  <c:v>94</c:v>
                </c:pt>
                <c:pt idx="106">
                  <c:v>44287176</c:v>
                </c:pt>
                <c:pt idx="107">
                  <c:v>162318009</c:v>
                </c:pt>
                <c:pt idx="108">
                  <c:v>8866235</c:v>
                </c:pt>
                <c:pt idx="109">
                  <c:v>6405186</c:v>
                </c:pt>
                <c:pt idx="110">
                  <c:v>5167780</c:v>
                </c:pt>
                <c:pt idx="111">
                  <c:v>4489004</c:v>
                </c:pt>
              </c:numCache>
            </c:numRef>
          </c:xVal>
          <c:yVal>
            <c:numRef>
              <c:f>Macrogroup!$I$11:$I$122</c:f>
              <c:numCache>
                <c:formatCode>0.0</c:formatCode>
                <c:ptCount val="112"/>
                <c:pt idx="0">
                  <c:v>86.161607239728369</c:v>
                </c:pt>
                <c:pt idx="1">
                  <c:v>5.2804897490693063</c:v>
                </c:pt>
                <c:pt idx="2">
                  <c:v>2.5952220414865677</c:v>
                </c:pt>
                <c:pt idx="3">
                  <c:v>10.250067396082947</c:v>
                </c:pt>
                <c:pt idx="4">
                  <c:v>11.417786429849535</c:v>
                </c:pt>
                <c:pt idx="5">
                  <c:v>15.564418992355012</c:v>
                </c:pt>
                <c:pt idx="6">
                  <c:v>4.6800697101493141</c:v>
                </c:pt>
                <c:pt idx="7">
                  <c:v>5.8546069809459436</c:v>
                </c:pt>
                <c:pt idx="8">
                  <c:v>13.681141204527522</c:v>
                </c:pt>
                <c:pt idx="9">
                  <c:v>1.4206309972321973</c:v>
                </c:pt>
                <c:pt idx="10">
                  <c:v>5.8230388061780314</c:v>
                </c:pt>
                <c:pt idx="11">
                  <c:v>28.821591619586101</c:v>
                </c:pt>
                <c:pt idx="12">
                  <c:v>11.567230872257706</c:v>
                </c:pt>
                <c:pt idx="13">
                  <c:v>14.763125849061135</c:v>
                </c:pt>
                <c:pt idx="14">
                  <c:v>16.74520781927464</c:v>
                </c:pt>
                <c:pt idx="15">
                  <c:v>64.615308522790698</c:v>
                </c:pt>
                <c:pt idx="16">
                  <c:v>19.627451249987704</c:v>
                </c:pt>
                <c:pt idx="17">
                  <c:v>10.745129961382755</c:v>
                </c:pt>
                <c:pt idx="18">
                  <c:v>4.7070475373037546</c:v>
                </c:pt>
                <c:pt idx="19">
                  <c:v>8.632160894823194</c:v>
                </c:pt>
                <c:pt idx="20">
                  <c:v>9.2797509582744873</c:v>
                </c:pt>
                <c:pt idx="21">
                  <c:v>7.8866977167745222</c:v>
                </c:pt>
                <c:pt idx="22">
                  <c:v>19.81076687522097</c:v>
                </c:pt>
                <c:pt idx="23">
                  <c:v>11.463634511818805</c:v>
                </c:pt>
                <c:pt idx="24">
                  <c:v>15.246923603013171</c:v>
                </c:pt>
                <c:pt idx="25">
                  <c:v>13.037906042627922</c:v>
                </c:pt>
                <c:pt idx="26">
                  <c:v>17.889780246041298</c:v>
                </c:pt>
                <c:pt idx="27">
                  <c:v>14.646537742101962</c:v>
                </c:pt>
                <c:pt idx="28">
                  <c:v>8.2491685641884089</c:v>
                </c:pt>
                <c:pt idx="29">
                  <c:v>13.428466231206873</c:v>
                </c:pt>
                <c:pt idx="30">
                  <c:v>6.811230366690431</c:v>
                </c:pt>
                <c:pt idx="31">
                  <c:v>7.0106031978536087</c:v>
                </c:pt>
                <c:pt idx="32">
                  <c:v>1.071574131779863</c:v>
                </c:pt>
                <c:pt idx="33">
                  <c:v>1.5759316306746354</c:v>
                </c:pt>
                <c:pt idx="34">
                  <c:v>0.90943429710059176</c:v>
                </c:pt>
                <c:pt idx="35">
                  <c:v>3.6077174222719126</c:v>
                </c:pt>
                <c:pt idx="36">
                  <c:v>37.903988337874509</c:v>
                </c:pt>
                <c:pt idx="37">
                  <c:v>8.6423953725757059</c:v>
                </c:pt>
                <c:pt idx="38">
                  <c:v>17.082520474615247</c:v>
                </c:pt>
                <c:pt idx="39">
                  <c:v>35.344036050377767</c:v>
                </c:pt>
                <c:pt idx="40">
                  <c:v>36.049382716049379</c:v>
                </c:pt>
                <c:pt idx="41">
                  <c:v>34.261142325324876</c:v>
                </c:pt>
                <c:pt idx="42">
                  <c:v>21.0134635653014</c:v>
                </c:pt>
                <c:pt idx="43">
                  <c:v>30.153997345910732</c:v>
                </c:pt>
                <c:pt idx="44">
                  <c:v>13.616094871694981</c:v>
                </c:pt>
                <c:pt idx="45">
                  <c:v>11.947800216739623</c:v>
                </c:pt>
                <c:pt idx="46">
                  <c:v>6.9494488859844665</c:v>
                </c:pt>
                <c:pt idx="47">
                  <c:v>16.614894578839561</c:v>
                </c:pt>
                <c:pt idx="48">
                  <c:v>28.382311995342597</c:v>
                </c:pt>
                <c:pt idx="49">
                  <c:v>20.198269989904393</c:v>
                </c:pt>
                <c:pt idx="50">
                  <c:v>19.776469564550251</c:v>
                </c:pt>
                <c:pt idx="51">
                  <c:v>3.4854860831030567</c:v>
                </c:pt>
                <c:pt idx="52">
                  <c:v>22.559997169224104</c:v>
                </c:pt>
                <c:pt idx="53">
                  <c:v>29.187411570211712</c:v>
                </c:pt>
                <c:pt idx="54">
                  <c:v>11.408746821246957</c:v>
                </c:pt>
                <c:pt idx="55">
                  <c:v>5.3790987247055426</c:v>
                </c:pt>
                <c:pt idx="56">
                  <c:v>6.0351065464158218</c:v>
                </c:pt>
                <c:pt idx="57">
                  <c:v>29.937589245488265</c:v>
                </c:pt>
                <c:pt idx="58">
                  <c:v>16.365699822786947</c:v>
                </c:pt>
                <c:pt idx="59">
                  <c:v>25.961205175686096</c:v>
                </c:pt>
                <c:pt idx="60">
                  <c:v>6.4544610019659805</c:v>
                </c:pt>
                <c:pt idx="61">
                  <c:v>25.936038856992834</c:v>
                </c:pt>
                <c:pt idx="62">
                  <c:v>14.074772738360464</c:v>
                </c:pt>
                <c:pt idx="63">
                  <c:v>64.128798321316694</c:v>
                </c:pt>
                <c:pt idx="64">
                  <c:v>87.687357945530266</c:v>
                </c:pt>
                <c:pt idx="65">
                  <c:v>5.4752066115702478</c:v>
                </c:pt>
                <c:pt idx="66">
                  <c:v>14.686157051699439</c:v>
                </c:pt>
                <c:pt idx="67">
                  <c:v>14.081494740100911</c:v>
                </c:pt>
                <c:pt idx="68">
                  <c:v>3.0446057087566523</c:v>
                </c:pt>
                <c:pt idx="69">
                  <c:v>52.10982168648183</c:v>
                </c:pt>
                <c:pt idx="70">
                  <c:v>27.998888824913937</c:v>
                </c:pt>
                <c:pt idx="71">
                  <c:v>0.41678966142901613</c:v>
                </c:pt>
                <c:pt idx="72">
                  <c:v>68.410389610389615</c:v>
                </c:pt>
                <c:pt idx="73">
                  <c:v>38.634180420923933</c:v>
                </c:pt>
                <c:pt idx="74">
                  <c:v>4.6229358834539171</c:v>
                </c:pt>
                <c:pt idx="75">
                  <c:v>9.8517934880069351</c:v>
                </c:pt>
                <c:pt idx="76">
                  <c:v>0.94581194242458178</c:v>
                </c:pt>
                <c:pt idx="77">
                  <c:v>15.994305975088865</c:v>
                </c:pt>
                <c:pt idx="78">
                  <c:v>6.1780243447189109</c:v>
                </c:pt>
                <c:pt idx="79">
                  <c:v>13.776632316638779</c:v>
                </c:pt>
                <c:pt idx="80">
                  <c:v>18.469456094467066</c:v>
                </c:pt>
                <c:pt idx="81">
                  <c:v>8.2195787968318132</c:v>
                </c:pt>
                <c:pt idx="82">
                  <c:v>9.7143813531442103</c:v>
                </c:pt>
                <c:pt idx="83">
                  <c:v>17.120500584656799</c:v>
                </c:pt>
                <c:pt idx="84">
                  <c:v>6.5343327018642068</c:v>
                </c:pt>
                <c:pt idx="85">
                  <c:v>19.851273167962848</c:v>
                </c:pt>
                <c:pt idx="86">
                  <c:v>15.398708913682524</c:v>
                </c:pt>
                <c:pt idx="87">
                  <c:v>2.2822707596508245</c:v>
                </c:pt>
                <c:pt idx="88">
                  <c:v>60.495276864464273</c:v>
                </c:pt>
                <c:pt idx="89">
                  <c:v>1.8480828003987593</c:v>
                </c:pt>
                <c:pt idx="90">
                  <c:v>23.354947863680842</c:v>
                </c:pt>
                <c:pt idx="91">
                  <c:v>7.5109694956103787</c:v>
                </c:pt>
                <c:pt idx="92">
                  <c:v>9.4131972471696912</c:v>
                </c:pt>
                <c:pt idx="93">
                  <c:v>6.0279012512918344</c:v>
                </c:pt>
                <c:pt idx="94">
                  <c:v>4.912199496629734</c:v>
                </c:pt>
                <c:pt idx="95">
                  <c:v>13.01584208266835</c:v>
                </c:pt>
                <c:pt idx="96">
                  <c:v>33.964345962704598</c:v>
                </c:pt>
                <c:pt idx="97">
                  <c:v>12.029626312941923</c:v>
                </c:pt>
                <c:pt idx="98">
                  <c:v>7.7198972659102445</c:v>
                </c:pt>
                <c:pt idx="99">
                  <c:v>46.896222217359274</c:v>
                </c:pt>
                <c:pt idx="100">
                  <c:v>2.8404269147230985</c:v>
                </c:pt>
                <c:pt idx="101">
                  <c:v>18.072619564727528</c:v>
                </c:pt>
                <c:pt idx="102">
                  <c:v>31.0864253507645</c:v>
                </c:pt>
                <c:pt idx="103">
                  <c:v>30.201992547211105</c:v>
                </c:pt>
                <c:pt idx="104">
                  <c:v>7.0221003830611011</c:v>
                </c:pt>
                <c:pt idx="105">
                  <c:v>0</c:v>
                </c:pt>
                <c:pt idx="106">
                  <c:v>4.183484176096484</c:v>
                </c:pt>
                <c:pt idx="107">
                  <c:v>4.9001654523744191</c:v>
                </c:pt>
                <c:pt idx="108">
                  <c:v>9.3328115034171777</c:v>
                </c:pt>
                <c:pt idx="109">
                  <c:v>5.6831292643180067</c:v>
                </c:pt>
                <c:pt idx="110">
                  <c:v>42.870381479087733</c:v>
                </c:pt>
                <c:pt idx="111">
                  <c:v>25.804699661662138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3-416D-802F-BD2F70F3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8800"/>
        <c:axId val="48309376"/>
      </c:scatterChart>
      <c:valAx>
        <c:axId val="483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09376"/>
        <c:crosses val="autoZero"/>
        <c:crossBetween val="midCat"/>
      </c:valAx>
      <c:valAx>
        <c:axId val="48309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8308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80183727034116E-2"/>
          <c:y val="2.8252405949256341E-2"/>
          <c:w val="0.653651356080489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Macrogroup!$H$11:$H$122</c:f>
              <c:numCache>
                <c:formatCode>General</c:formatCode>
                <c:ptCount val="112"/>
                <c:pt idx="0">
                  <c:v>2875688</c:v>
                </c:pt>
                <c:pt idx="1">
                  <c:v>65931233</c:v>
                </c:pt>
                <c:pt idx="2">
                  <c:v>25015663</c:v>
                </c:pt>
                <c:pt idx="3">
                  <c:v>57737035</c:v>
                </c:pt>
                <c:pt idx="4">
                  <c:v>31950729</c:v>
                </c:pt>
                <c:pt idx="5">
                  <c:v>6052330</c:v>
                </c:pt>
                <c:pt idx="6">
                  <c:v>57156670</c:v>
                </c:pt>
                <c:pt idx="7">
                  <c:v>77626987</c:v>
                </c:pt>
                <c:pt idx="8">
                  <c:v>237017216</c:v>
                </c:pt>
                <c:pt idx="9">
                  <c:v>37803272</c:v>
                </c:pt>
                <c:pt idx="10">
                  <c:v>345201220</c:v>
                </c:pt>
                <c:pt idx="11">
                  <c:v>183711499</c:v>
                </c:pt>
                <c:pt idx="12">
                  <c:v>74013505</c:v>
                </c:pt>
                <c:pt idx="13">
                  <c:v>72633168</c:v>
                </c:pt>
                <c:pt idx="14">
                  <c:v>72338935</c:v>
                </c:pt>
                <c:pt idx="15">
                  <c:v>18984967</c:v>
                </c:pt>
                <c:pt idx="16">
                  <c:v>104295666</c:v>
                </c:pt>
                <c:pt idx="17">
                  <c:v>150164261</c:v>
                </c:pt>
                <c:pt idx="18">
                  <c:v>27048484</c:v>
                </c:pt>
                <c:pt idx="19">
                  <c:v>43121636</c:v>
                </c:pt>
                <c:pt idx="20">
                  <c:v>126549075</c:v>
                </c:pt>
                <c:pt idx="21">
                  <c:v>19318022</c:v>
                </c:pt>
                <c:pt idx="22">
                  <c:v>16209847</c:v>
                </c:pt>
                <c:pt idx="23">
                  <c:v>9504176</c:v>
                </c:pt>
                <c:pt idx="24">
                  <c:v>1016205</c:v>
                </c:pt>
                <c:pt idx="25">
                  <c:v>9716683</c:v>
                </c:pt>
                <c:pt idx="26">
                  <c:v>16763202</c:v>
                </c:pt>
                <c:pt idx="27">
                  <c:v>9500491</c:v>
                </c:pt>
                <c:pt idx="28">
                  <c:v>38843648</c:v>
                </c:pt>
                <c:pt idx="29">
                  <c:v>51728618</c:v>
                </c:pt>
                <c:pt idx="30">
                  <c:v>27064655</c:v>
                </c:pt>
                <c:pt idx="31">
                  <c:v>5475235</c:v>
                </c:pt>
                <c:pt idx="32">
                  <c:v>314810511</c:v>
                </c:pt>
                <c:pt idx="33">
                  <c:v>124725525</c:v>
                </c:pt>
                <c:pt idx="34">
                  <c:v>238550713</c:v>
                </c:pt>
                <c:pt idx="35">
                  <c:v>40312165</c:v>
                </c:pt>
                <c:pt idx="36">
                  <c:v>1393914</c:v>
                </c:pt>
                <c:pt idx="37">
                  <c:v>5878</c:v>
                </c:pt>
                <c:pt idx="38">
                  <c:v>424428</c:v>
                </c:pt>
                <c:pt idx="39">
                  <c:v>319109</c:v>
                </c:pt>
                <c:pt idx="40">
                  <c:v>405</c:v>
                </c:pt>
                <c:pt idx="41">
                  <c:v>58022</c:v>
                </c:pt>
                <c:pt idx="42">
                  <c:v>5465120</c:v>
                </c:pt>
                <c:pt idx="43">
                  <c:v>1196644</c:v>
                </c:pt>
                <c:pt idx="44">
                  <c:v>4389423</c:v>
                </c:pt>
                <c:pt idx="45">
                  <c:v>12267254</c:v>
                </c:pt>
                <c:pt idx="46">
                  <c:v>11143157</c:v>
                </c:pt>
                <c:pt idx="47">
                  <c:v>7096488</c:v>
                </c:pt>
                <c:pt idx="48">
                  <c:v>39507</c:v>
                </c:pt>
                <c:pt idx="49">
                  <c:v>14348818</c:v>
                </c:pt>
                <c:pt idx="50">
                  <c:v>2137606</c:v>
                </c:pt>
                <c:pt idx="51">
                  <c:v>3205923</c:v>
                </c:pt>
                <c:pt idx="52">
                  <c:v>26112982</c:v>
                </c:pt>
                <c:pt idx="53">
                  <c:v>730099</c:v>
                </c:pt>
                <c:pt idx="54">
                  <c:v>66695178</c:v>
                </c:pt>
                <c:pt idx="55">
                  <c:v>99349134</c:v>
                </c:pt>
                <c:pt idx="56">
                  <c:v>66067450</c:v>
                </c:pt>
                <c:pt idx="57">
                  <c:v>184060425</c:v>
                </c:pt>
                <c:pt idx="58">
                  <c:v>15642753</c:v>
                </c:pt>
                <c:pt idx="59">
                  <c:v>7449138</c:v>
                </c:pt>
                <c:pt idx="60">
                  <c:v>121473226</c:v>
                </c:pt>
                <c:pt idx="61">
                  <c:v>1295005</c:v>
                </c:pt>
                <c:pt idx="62">
                  <c:v>61493</c:v>
                </c:pt>
                <c:pt idx="63">
                  <c:v>22874118</c:v>
                </c:pt>
                <c:pt idx="64">
                  <c:v>7956895</c:v>
                </c:pt>
                <c:pt idx="65">
                  <c:v>1936</c:v>
                </c:pt>
                <c:pt idx="66">
                  <c:v>399308</c:v>
                </c:pt>
                <c:pt idx="67">
                  <c:v>13992854</c:v>
                </c:pt>
                <c:pt idx="68">
                  <c:v>516750</c:v>
                </c:pt>
                <c:pt idx="69">
                  <c:v>13085940</c:v>
                </c:pt>
                <c:pt idx="70">
                  <c:v>47258079</c:v>
                </c:pt>
                <c:pt idx="71">
                  <c:v>45899651</c:v>
                </c:pt>
                <c:pt idx="72">
                  <c:v>38500</c:v>
                </c:pt>
                <c:pt idx="73">
                  <c:v>34353</c:v>
                </c:pt>
                <c:pt idx="74">
                  <c:v>10011971</c:v>
                </c:pt>
                <c:pt idx="75">
                  <c:v>8498412</c:v>
                </c:pt>
                <c:pt idx="76">
                  <c:v>43759439</c:v>
                </c:pt>
                <c:pt idx="77">
                  <c:v>20152353</c:v>
                </c:pt>
                <c:pt idx="78">
                  <c:v>6445669</c:v>
                </c:pt>
                <c:pt idx="79">
                  <c:v>965744</c:v>
                </c:pt>
                <c:pt idx="80">
                  <c:v>25328277</c:v>
                </c:pt>
                <c:pt idx="81">
                  <c:v>591559558</c:v>
                </c:pt>
                <c:pt idx="82">
                  <c:v>37372735</c:v>
                </c:pt>
                <c:pt idx="83">
                  <c:v>176259817</c:v>
                </c:pt>
                <c:pt idx="84">
                  <c:v>218538</c:v>
                </c:pt>
                <c:pt idx="85">
                  <c:v>33469818</c:v>
                </c:pt>
                <c:pt idx="86">
                  <c:v>956249</c:v>
                </c:pt>
                <c:pt idx="87">
                  <c:v>186988068</c:v>
                </c:pt>
                <c:pt idx="88">
                  <c:v>38322</c:v>
                </c:pt>
                <c:pt idx="89">
                  <c:v>1831682</c:v>
                </c:pt>
                <c:pt idx="90">
                  <c:v>28147269</c:v>
                </c:pt>
                <c:pt idx="91">
                  <c:v>28791889</c:v>
                </c:pt>
                <c:pt idx="92">
                  <c:v>160109542</c:v>
                </c:pt>
                <c:pt idx="93">
                  <c:v>197499171</c:v>
                </c:pt>
                <c:pt idx="94">
                  <c:v>1209845</c:v>
                </c:pt>
                <c:pt idx="95">
                  <c:v>64183354</c:v>
                </c:pt>
                <c:pt idx="96">
                  <c:v>109665</c:v>
                </c:pt>
                <c:pt idx="97">
                  <c:v>53601</c:v>
                </c:pt>
                <c:pt idx="98">
                  <c:v>4575307</c:v>
                </c:pt>
                <c:pt idx="99">
                  <c:v>274182</c:v>
                </c:pt>
                <c:pt idx="100">
                  <c:v>76855630</c:v>
                </c:pt>
                <c:pt idx="101">
                  <c:v>2085774</c:v>
                </c:pt>
                <c:pt idx="102">
                  <c:v>39699</c:v>
                </c:pt>
                <c:pt idx="103">
                  <c:v>8539622</c:v>
                </c:pt>
                <c:pt idx="104">
                  <c:v>437006</c:v>
                </c:pt>
                <c:pt idx="105">
                  <c:v>94</c:v>
                </c:pt>
                <c:pt idx="106">
                  <c:v>44287176</c:v>
                </c:pt>
                <c:pt idx="107">
                  <c:v>162318009</c:v>
                </c:pt>
                <c:pt idx="108">
                  <c:v>8866235</c:v>
                </c:pt>
                <c:pt idx="109">
                  <c:v>6405186</c:v>
                </c:pt>
                <c:pt idx="110">
                  <c:v>5167780</c:v>
                </c:pt>
                <c:pt idx="111">
                  <c:v>4489004</c:v>
                </c:pt>
              </c:numCache>
            </c:numRef>
          </c:xVal>
          <c:yVal>
            <c:numRef>
              <c:f>Macrogroup!$I$11:$I$122</c:f>
              <c:numCache>
                <c:formatCode>0.0</c:formatCode>
                <c:ptCount val="112"/>
                <c:pt idx="0">
                  <c:v>86.161607239728369</c:v>
                </c:pt>
                <c:pt idx="1">
                  <c:v>5.2804897490693063</c:v>
                </c:pt>
                <c:pt idx="2">
                  <c:v>2.5952220414865677</c:v>
                </c:pt>
                <c:pt idx="3">
                  <c:v>10.250067396082947</c:v>
                </c:pt>
                <c:pt idx="4">
                  <c:v>11.417786429849535</c:v>
                </c:pt>
                <c:pt idx="5">
                  <c:v>15.564418992355012</c:v>
                </c:pt>
                <c:pt idx="6">
                  <c:v>4.6800697101493141</c:v>
                </c:pt>
                <c:pt idx="7">
                  <c:v>5.8546069809459436</c:v>
                </c:pt>
                <c:pt idx="8">
                  <c:v>13.681141204527522</c:v>
                </c:pt>
                <c:pt idx="9">
                  <c:v>1.4206309972321973</c:v>
                </c:pt>
                <c:pt idx="10">
                  <c:v>5.8230388061780314</c:v>
                </c:pt>
                <c:pt idx="11">
                  <c:v>28.821591619586101</c:v>
                </c:pt>
                <c:pt idx="12">
                  <c:v>11.567230872257706</c:v>
                </c:pt>
                <c:pt idx="13">
                  <c:v>14.763125849061135</c:v>
                </c:pt>
                <c:pt idx="14">
                  <c:v>16.74520781927464</c:v>
                </c:pt>
                <c:pt idx="15">
                  <c:v>64.615308522790698</c:v>
                </c:pt>
                <c:pt idx="16">
                  <c:v>19.627451249987704</c:v>
                </c:pt>
                <c:pt idx="17">
                  <c:v>10.745129961382755</c:v>
                </c:pt>
                <c:pt idx="18">
                  <c:v>4.7070475373037546</c:v>
                </c:pt>
                <c:pt idx="19">
                  <c:v>8.632160894823194</c:v>
                </c:pt>
                <c:pt idx="20">
                  <c:v>9.2797509582744873</c:v>
                </c:pt>
                <c:pt idx="21">
                  <c:v>7.8866977167745222</c:v>
                </c:pt>
                <c:pt idx="22">
                  <c:v>19.81076687522097</c:v>
                </c:pt>
                <c:pt idx="23">
                  <c:v>11.463634511818805</c:v>
                </c:pt>
                <c:pt idx="24">
                  <c:v>15.246923603013171</c:v>
                </c:pt>
                <c:pt idx="25">
                  <c:v>13.037906042627922</c:v>
                </c:pt>
                <c:pt idx="26">
                  <c:v>17.889780246041298</c:v>
                </c:pt>
                <c:pt idx="27">
                  <c:v>14.646537742101962</c:v>
                </c:pt>
                <c:pt idx="28">
                  <c:v>8.2491685641884089</c:v>
                </c:pt>
                <c:pt idx="29">
                  <c:v>13.428466231206873</c:v>
                </c:pt>
                <c:pt idx="30">
                  <c:v>6.811230366690431</c:v>
                </c:pt>
                <c:pt idx="31">
                  <c:v>7.0106031978536087</c:v>
                </c:pt>
                <c:pt idx="32">
                  <c:v>1.071574131779863</c:v>
                </c:pt>
                <c:pt idx="33">
                  <c:v>1.5759316306746354</c:v>
                </c:pt>
                <c:pt idx="34">
                  <c:v>0.90943429710059176</c:v>
                </c:pt>
                <c:pt idx="35">
                  <c:v>3.6077174222719126</c:v>
                </c:pt>
                <c:pt idx="36">
                  <c:v>37.903988337874509</c:v>
                </c:pt>
                <c:pt idx="37">
                  <c:v>8.6423953725757059</c:v>
                </c:pt>
                <c:pt idx="38">
                  <c:v>17.082520474615247</c:v>
                </c:pt>
                <c:pt idx="39">
                  <c:v>35.344036050377767</c:v>
                </c:pt>
                <c:pt idx="40">
                  <c:v>36.049382716049379</c:v>
                </c:pt>
                <c:pt idx="41">
                  <c:v>34.261142325324876</c:v>
                </c:pt>
                <c:pt idx="42">
                  <c:v>21.0134635653014</c:v>
                </c:pt>
                <c:pt idx="43">
                  <c:v>30.153997345910732</c:v>
                </c:pt>
                <c:pt idx="44">
                  <c:v>13.616094871694981</c:v>
                </c:pt>
                <c:pt idx="45">
                  <c:v>11.947800216739623</c:v>
                </c:pt>
                <c:pt idx="46">
                  <c:v>6.9494488859844665</c:v>
                </c:pt>
                <c:pt idx="47">
                  <c:v>16.614894578839561</c:v>
                </c:pt>
                <c:pt idx="48">
                  <c:v>28.382311995342597</c:v>
                </c:pt>
                <c:pt idx="49">
                  <c:v>20.198269989904393</c:v>
                </c:pt>
                <c:pt idx="50">
                  <c:v>19.776469564550251</c:v>
                </c:pt>
                <c:pt idx="51">
                  <c:v>3.4854860831030567</c:v>
                </c:pt>
                <c:pt idx="52">
                  <c:v>22.559997169224104</c:v>
                </c:pt>
                <c:pt idx="53">
                  <c:v>29.187411570211712</c:v>
                </c:pt>
                <c:pt idx="54">
                  <c:v>11.408746821246957</c:v>
                </c:pt>
                <c:pt idx="55">
                  <c:v>5.3790987247055426</c:v>
                </c:pt>
                <c:pt idx="56">
                  <c:v>6.0351065464158218</c:v>
                </c:pt>
                <c:pt idx="57">
                  <c:v>29.937589245488265</c:v>
                </c:pt>
                <c:pt idx="58">
                  <c:v>16.365699822786947</c:v>
                </c:pt>
                <c:pt idx="59">
                  <c:v>25.961205175686096</c:v>
                </c:pt>
                <c:pt idx="60">
                  <c:v>6.4544610019659805</c:v>
                </c:pt>
                <c:pt idx="61">
                  <c:v>25.936038856992834</c:v>
                </c:pt>
                <c:pt idx="62">
                  <c:v>14.074772738360464</c:v>
                </c:pt>
                <c:pt idx="63">
                  <c:v>64.128798321316694</c:v>
                </c:pt>
                <c:pt idx="64">
                  <c:v>87.687357945530266</c:v>
                </c:pt>
                <c:pt idx="65">
                  <c:v>5.4752066115702478</c:v>
                </c:pt>
                <c:pt idx="66">
                  <c:v>14.686157051699439</c:v>
                </c:pt>
                <c:pt idx="67">
                  <c:v>14.081494740100911</c:v>
                </c:pt>
                <c:pt idx="68">
                  <c:v>3.0446057087566523</c:v>
                </c:pt>
                <c:pt idx="69">
                  <c:v>52.10982168648183</c:v>
                </c:pt>
                <c:pt idx="70">
                  <c:v>27.998888824913937</c:v>
                </c:pt>
                <c:pt idx="71">
                  <c:v>0.41678966142901613</c:v>
                </c:pt>
                <c:pt idx="72">
                  <c:v>68.410389610389615</c:v>
                </c:pt>
                <c:pt idx="73">
                  <c:v>38.634180420923933</c:v>
                </c:pt>
                <c:pt idx="74">
                  <c:v>4.6229358834539171</c:v>
                </c:pt>
                <c:pt idx="75">
                  <c:v>9.8517934880069351</c:v>
                </c:pt>
                <c:pt idx="76">
                  <c:v>0.94581194242458178</c:v>
                </c:pt>
                <c:pt idx="77">
                  <c:v>15.994305975088865</c:v>
                </c:pt>
                <c:pt idx="78">
                  <c:v>6.1780243447189109</c:v>
                </c:pt>
                <c:pt idx="79">
                  <c:v>13.776632316638779</c:v>
                </c:pt>
                <c:pt idx="80">
                  <c:v>18.469456094467066</c:v>
                </c:pt>
                <c:pt idx="81">
                  <c:v>8.2195787968318132</c:v>
                </c:pt>
                <c:pt idx="82">
                  <c:v>9.7143813531442103</c:v>
                </c:pt>
                <c:pt idx="83">
                  <c:v>17.120500584656799</c:v>
                </c:pt>
                <c:pt idx="84">
                  <c:v>6.5343327018642068</c:v>
                </c:pt>
                <c:pt idx="85">
                  <c:v>19.851273167962848</c:v>
                </c:pt>
                <c:pt idx="86">
                  <c:v>15.398708913682524</c:v>
                </c:pt>
                <c:pt idx="87">
                  <c:v>2.2822707596508245</c:v>
                </c:pt>
                <c:pt idx="88">
                  <c:v>60.495276864464273</c:v>
                </c:pt>
                <c:pt idx="89">
                  <c:v>1.8480828003987593</c:v>
                </c:pt>
                <c:pt idx="90">
                  <c:v>23.354947863680842</c:v>
                </c:pt>
                <c:pt idx="91">
                  <c:v>7.5109694956103787</c:v>
                </c:pt>
                <c:pt idx="92">
                  <c:v>9.4131972471696912</c:v>
                </c:pt>
                <c:pt idx="93">
                  <c:v>6.0279012512918344</c:v>
                </c:pt>
                <c:pt idx="94">
                  <c:v>4.912199496629734</c:v>
                </c:pt>
                <c:pt idx="95">
                  <c:v>13.01584208266835</c:v>
                </c:pt>
                <c:pt idx="96">
                  <c:v>33.964345962704598</c:v>
                </c:pt>
                <c:pt idx="97">
                  <c:v>12.029626312941923</c:v>
                </c:pt>
                <c:pt idx="98">
                  <c:v>7.7198972659102445</c:v>
                </c:pt>
                <c:pt idx="99">
                  <c:v>46.896222217359274</c:v>
                </c:pt>
                <c:pt idx="100">
                  <c:v>2.8404269147230985</c:v>
                </c:pt>
                <c:pt idx="101">
                  <c:v>18.072619564727528</c:v>
                </c:pt>
                <c:pt idx="102">
                  <c:v>31.0864253507645</c:v>
                </c:pt>
                <c:pt idx="103">
                  <c:v>30.201992547211105</c:v>
                </c:pt>
                <c:pt idx="104">
                  <c:v>7.0221003830611011</c:v>
                </c:pt>
                <c:pt idx="105">
                  <c:v>0</c:v>
                </c:pt>
                <c:pt idx="106">
                  <c:v>4.183484176096484</c:v>
                </c:pt>
                <c:pt idx="107">
                  <c:v>4.9001654523744191</c:v>
                </c:pt>
                <c:pt idx="108">
                  <c:v>9.3328115034171777</c:v>
                </c:pt>
                <c:pt idx="109">
                  <c:v>5.6831292643180067</c:v>
                </c:pt>
                <c:pt idx="110">
                  <c:v>42.870381479087733</c:v>
                </c:pt>
                <c:pt idx="111">
                  <c:v>25.804699661662138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5-436D-9C92-8D5B1FD5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8800"/>
        <c:axId val="48309376"/>
      </c:scatterChart>
      <c:valAx>
        <c:axId val="483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09376"/>
        <c:crosses val="autoZero"/>
        <c:crossBetween val="midCat"/>
      </c:valAx>
      <c:valAx>
        <c:axId val="48309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8308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AvailMG!$AL$1</c:f>
              <c:strCache>
                <c:ptCount val="1"/>
                <c:pt idx="0">
                  <c:v>%1,2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97599D-0F27-4543-ADAA-DCB98608D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DA-4F6E-8C89-163525A126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8C4C54-D3E1-4F49-A384-35E048947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DA-4F6E-8C89-163525A126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D39AF5-FB90-44C5-9829-9CDCD248D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DA-4F6E-8C89-163525A126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0DF028-14EF-4E7B-A013-D5DE16DD5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DA-4F6E-8C89-163525A126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B941E9-9A22-407A-8364-979FD4317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DA-4F6E-8C89-163525A126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E088B1-E7C0-4D15-BEA4-287753A80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DA-4F6E-8C89-163525A126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F36F4B-7054-4AC7-BCA7-DFC8F866F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DA-4F6E-8C89-163525A126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008E5A-26BE-4B44-B5D3-5B9B96809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DA-4F6E-8C89-163525A126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5ECE9F-9144-4141-A08E-5FFAF73A0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DA-4F6E-8C89-163525A126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B2CE3F6-63C4-4E0C-AC0A-9132B110B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DA-4F6E-8C89-163525A126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E39835-49B6-4307-A323-D80D7D162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DA-4F6E-8C89-163525A126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D7CAD2-CD50-459F-A41A-9C3D2FE0C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DA-4F6E-8C89-163525A126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27E1A2-75CA-4070-8D7A-2F29C1626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DDA-4F6E-8C89-163525A1267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63D3D02-FE89-49C2-8FFB-E08DF0745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DA-4F6E-8C89-163525A126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FF0E6E2-E4E9-48BA-BF41-1BFB766389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DA-4F6E-8C89-163525A126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A8E74F5-A8F8-456C-9E7A-00A1507B0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DA-4F6E-8C89-163525A126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845C3AD-2EF5-492D-B673-C5E40D5D0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DDA-4F6E-8C89-163525A126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4C4781-3A8F-448A-86AF-546AEAC86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DDA-4F6E-8C89-163525A126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D319A7-7C9C-4A79-8A5B-F103C916C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DDA-4F6E-8C89-163525A1267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A7FF56-7A11-438F-8204-D8B1AC14A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DDA-4F6E-8C89-163525A126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279D23-C626-4446-A0D3-4CB378812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DDA-4F6E-8C89-163525A1267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12E2CF-7634-44BD-B64F-A8546BC7F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DDA-4F6E-8C89-163525A1267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184CD48-F010-4CAF-8298-0E9707A49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DDA-4F6E-8C89-163525A1267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C1D45C3-4453-4763-8C68-5FC38B23B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DDA-4F6E-8C89-163525A1267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1612D85-69B5-486A-8F8A-D3AF948C3D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DDA-4F6E-8C89-163525A1267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7D154C-79F8-4A5D-B700-39D69A9D2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DDA-4F6E-8C89-163525A1267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6D1E1A9-A25F-4A0D-B931-49FEC9624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DDA-4F6E-8C89-163525A1267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A712935-BA1D-4719-BFA8-6D33AC6BE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DDA-4F6E-8C89-163525A1267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AEA75B8-26B8-4929-8E3B-C8AC250A52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DDA-4F6E-8C89-163525A1267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415A0D-A05C-4294-9DAF-587D96EB2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DDA-4F6E-8C89-163525A1267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F7DDB05-4DDF-41C9-81E1-7EF6CB8D1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DDA-4F6E-8C89-163525A1267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C92C303-1953-4D45-B7FC-312EBDDDED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DA-4F6E-8C89-163525A1267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697B15E-6D5D-4C5F-AFA8-C05D8D448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DA-4F6E-8C89-163525A1267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3AF9842-0853-467A-BADA-BC064CEA4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DA-4F6E-8C89-163525A1267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791C7D3-036A-44B7-BD8D-14058F1B9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DA-4F6E-8C89-163525A1267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3E14CA2-2EA9-4899-907D-5B2712C1A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DA-4F6E-8C89-163525A1267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081267A-D9D4-4053-B471-8F6CC70CA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DA-4F6E-8C89-163525A1267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73C916A-EE01-4213-B720-B12C0518E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DA-4F6E-8C89-163525A1267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9B014DB-AD77-4502-9690-32F4E843A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DA-4F6E-8C89-163525A1267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01328A0-7E88-4BEA-AFF8-CF318A2C08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DDA-4F6E-8C89-163525A1267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183D32C-EC07-4E67-89F5-D95676599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DDA-4F6E-8C89-163525A1267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2B4FAE-CBB6-4C83-9A9D-2DDBE4F28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DDA-4F6E-8C89-163525A1267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257A690-7E18-4C2E-8A2F-8C0BC3EB9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DDA-4F6E-8C89-163525A1267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2828BF6-AEBB-4BCA-A26D-52516C731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DDA-4F6E-8C89-163525A1267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29B266A-BB4C-4CAD-A759-6F4C45DC0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DDA-4F6E-8C89-163525A1267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AB407BC-8543-4953-85C2-46BBC2A0E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DDA-4F6E-8C89-163525A1267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22B6229-49CC-4EF9-B760-FE99B80CF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DDA-4F6E-8C89-163525A1267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C940ABB-CC1E-4204-B6C5-63E1F132B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DDA-4F6E-8C89-163525A1267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621A51F-5110-47FC-B407-F7AD62646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DDA-4F6E-8C89-163525A1267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95A5D20-2B0E-47C8-94DE-EA0DEB1A8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DDA-4F6E-8C89-163525A1267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CA67CF8-FB2F-49A0-AC23-CCBD02858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DDA-4F6E-8C89-163525A1267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A7675CC-6C96-41F9-AB9A-E13E08509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DDA-4F6E-8C89-163525A126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A9C22E7-9F4D-4970-8D02-BEE4FCFA1B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DDA-4F6E-8C89-163525A1267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BC7D876-924E-4CB5-B1B7-D5305C7B5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DDA-4F6E-8C89-163525A1267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2CD8797-D7B0-4726-9B2F-B605F8EF8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DDA-4F6E-8C89-163525A1267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285144E-D269-4F73-8CE2-7ECEB8BC3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DDA-4F6E-8C89-163525A1267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7408485-0F91-4604-878C-89AD0F8CD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DDA-4F6E-8C89-163525A1267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57D8E71-794E-4F06-8A3A-0DEF610EF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DDA-4F6E-8C89-163525A1267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C236463-9EF4-43C1-AF04-C467B3B931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DDA-4F6E-8C89-163525A1267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DAACF0F-85E4-4093-BFDC-4F920E09E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DDA-4F6E-8C89-163525A1267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6496F83-2A7F-4781-AB0E-E6E475A7B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DDA-4F6E-8C89-163525A1267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D67A729-33A2-4F9A-8C8E-4EB38C22F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DDA-4F6E-8C89-163525A1267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D6489AF-F14C-4FDA-BB30-A384D6F46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DDA-4F6E-8C89-163525A1267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D1E358A-A880-48EE-9FF0-1F7DB2279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DDA-4F6E-8C89-163525A1267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EC16FF6-179A-4087-A950-D671C99CC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DDA-4F6E-8C89-163525A1267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33DFE3E-BFBD-4232-AE32-1FB692D9F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DDA-4F6E-8C89-163525A1267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319A41E-6EE6-4F2E-ABDB-8386B0AFB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DDA-4F6E-8C89-163525A1267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10B7B49-1C4E-4B02-B220-5BA828D15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DDA-4F6E-8C89-163525A1267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4709700-E14A-45CD-BB0F-4C5999056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FDDA-4F6E-8C89-163525A1267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F63256B-0C2D-40E0-95E8-8ECBCE960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DDA-4F6E-8C89-163525A1267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682425F-D187-4800-B140-35E922DB8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DDA-4F6E-8C89-163525A1267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59D1399-4FB5-40C1-A8EF-E10359B84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DDA-4F6E-8C89-163525A1267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5554B6F-EE81-4C7A-8EE6-91AF4B166E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DDA-4F6E-8C89-163525A1267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7EE2E38-18F5-4FD0-8EE2-E00B96EB8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DDA-4F6E-8C89-163525A1267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ACDB01D-B470-4128-9065-4CDCA8E2C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DDA-4F6E-8C89-163525A1267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4B16E6F-53E5-4F5A-B7D7-19FD028D6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DDA-4F6E-8C89-163525A1267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A0AE723-4209-4306-BC6F-51A5503F8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DDA-4F6E-8C89-163525A1267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21418E1-A344-467A-9D8D-86CF80A55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DDA-4F6E-8C89-163525A1267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FEA8A1D-8EBF-4A1C-8CBA-B0AC4CFE3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DDA-4F6E-8C89-163525A1267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D41B754-C15D-4378-A1A8-684C6FF1F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DDA-4F6E-8C89-163525A1267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1408EF7-5E37-4578-BD8B-51E57AA9E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DDA-4F6E-8C89-163525A1267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42799F6-02B4-431C-81B1-BBCD684EA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DDA-4F6E-8C89-163525A1267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2599045-3588-4C52-A619-CF358D74F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DDA-4F6E-8C89-163525A1267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5DAB393-FB30-463F-A1C5-76E0D6330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DDA-4F6E-8C89-163525A1267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410E3A3-3E9E-4298-B901-6D814DEA9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DDA-4F6E-8C89-163525A1267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D8F74AC-04B4-45DF-A6CF-34A5E77A1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DDA-4F6E-8C89-163525A1267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69B01A6-5C28-4AFA-88E7-0E655D9D7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DDA-4F6E-8C89-163525A1267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E5B055C-73AD-454E-A0DE-88D38FC7A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DDA-4F6E-8C89-163525A1267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647C612-7605-4196-B5CB-4418FB786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DDA-4F6E-8C89-163525A1267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92D42D9-A99C-464A-BBF6-E10A860BE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FDDA-4F6E-8C89-163525A1267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3D6DAEE-B339-4293-8ED0-E5BCDF412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DDA-4F6E-8C89-163525A1267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5099B5F-6394-408B-BD29-889AA93E3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DDA-4F6E-8C89-163525A1267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75E7EC1-B55C-466B-8A26-3DAC37495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DDA-4F6E-8C89-163525A1267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6FDCE18-EFC2-4E29-A19B-6797119A6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DDA-4F6E-8C89-163525A1267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DA19B77-644B-420C-8BA9-B033861F1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DDA-4F6E-8C89-163525A1267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8B1737E-44AD-4212-9AB8-255514918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DDA-4F6E-8C89-163525A1267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C7E78C4-5BFD-4532-84CE-A73D33783E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DDA-4F6E-8C89-163525A1267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27E0662-3924-49D0-ACE3-80AA0FD16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DDA-4F6E-8C89-163525A1267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A98988F-8630-4F4C-9F27-1C967D639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DDA-4F6E-8C89-163525A1267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6ADD7B2-B262-477A-8874-55A3B155E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DA-4F6E-8C89-163525A1267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7E8B08B-C2B3-4A0B-93F5-22F3A6E21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DDA-4F6E-8C89-163525A1267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72701FD-D7DC-452E-A86E-834A26343B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DDA-4F6E-8C89-163525A1267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81F25E7-5B7B-43C4-8E0D-75D17950C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DDA-4F6E-8C89-163525A1267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D884422-6699-4367-8742-DA4C7A768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DDA-4F6E-8C89-163525A1267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A5AEB09-5C57-464A-AD85-E41543F0C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DDA-4F6E-8C89-163525A1267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197244C-E4E1-4279-A5AB-91F68E89E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DDA-4F6E-8C89-163525A1267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7AFDD01-3B67-44CD-82F9-2BB795B4D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DDA-4F6E-8C89-163525A1267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4CA484D3-647B-4C04-855B-1C8B7EF00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DDA-4F6E-8C89-163525A1267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2D4F8B0-7249-4E7B-8959-3B26A75A56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DDA-4F6E-8C89-163525A1267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6FBD46D-3D13-4A6D-89C9-C3B4BBB71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DDA-4F6E-8C89-163525A12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AvailMG!$AK$2:$AK$111</c:f>
              <c:numCache>
                <c:formatCode>General</c:formatCode>
                <c:ptCount val="110"/>
                <c:pt idx="0">
                  <c:v>5.2348653273512291E-2</c:v>
                </c:pt>
                <c:pt idx="1">
                  <c:v>1.2002036577723842</c:v>
                </c:pt>
                <c:pt idx="2">
                  <c:v>0.45538190123338496</c:v>
                </c:pt>
                <c:pt idx="3">
                  <c:v>1.0510375347588625</c:v>
                </c:pt>
                <c:pt idx="4">
                  <c:v>0.58162694779717206</c:v>
                </c:pt>
                <c:pt idx="5">
                  <c:v>0.11017583432795099</c:v>
                </c:pt>
                <c:pt idx="6">
                  <c:v>1.0404726451891033</c:v>
                </c:pt>
                <c:pt idx="7">
                  <c:v>1.4131116543694748</c:v>
                </c:pt>
                <c:pt idx="8">
                  <c:v>4.314630815386499</c:v>
                </c:pt>
                <c:pt idx="9">
                  <c:v>0.68816588535761725</c:v>
                </c:pt>
                <c:pt idx="10">
                  <c:v>6.2839984641496009</c:v>
                </c:pt>
                <c:pt idx="11">
                  <c:v>3.344260421682812</c:v>
                </c:pt>
                <c:pt idx="12">
                  <c:v>1.3473322943248256</c:v>
                </c:pt>
                <c:pt idx="13">
                  <c:v>1.322204817695372</c:v>
                </c:pt>
                <c:pt idx="14">
                  <c:v>1.3168486381311684</c:v>
                </c:pt>
                <c:pt idx="15">
                  <c:v>0.34559988944978487</c:v>
                </c:pt>
                <c:pt idx="16">
                  <c:v>1.8985848455618433</c:v>
                </c:pt>
                <c:pt idx="17">
                  <c:v>2.7335708300629986</c:v>
                </c:pt>
                <c:pt idx="18">
                  <c:v>0.49238711240236949</c:v>
                </c:pt>
                <c:pt idx="19">
                  <c:v>0.78498069733246645</c:v>
                </c:pt>
                <c:pt idx="20">
                  <c:v>2.3036830314202037</c:v>
                </c:pt>
                <c:pt idx="21">
                  <c:v>0.35166277969240145</c:v>
                </c:pt>
                <c:pt idx="22">
                  <c:v>0.29508196307098805</c:v>
                </c:pt>
                <c:pt idx="23">
                  <c:v>0.17301279348609341</c:v>
                </c:pt>
                <c:pt idx="24">
                  <c:v>1.8498864689009922E-2</c:v>
                </c:pt>
                <c:pt idx="25">
                  <c:v>0.17688124349221171</c:v>
                </c:pt>
                <c:pt idx="26">
                  <c:v>6.2535757909236607E-4</c:v>
                </c:pt>
                <c:pt idx="27">
                  <c:v>0.18225662814027815</c:v>
                </c:pt>
                <c:pt idx="28">
                  <c:v>0.15470399541377794</c:v>
                </c:pt>
                <c:pt idx="29">
                  <c:v>0.36685083355441389</c:v>
                </c:pt>
                <c:pt idx="30">
                  <c:v>0.11733612672752633</c:v>
                </c:pt>
                <c:pt idx="31">
                  <c:v>0.60928024793008173</c:v>
                </c:pt>
                <c:pt idx="32">
                  <c:v>1.7407433401726076E-2</c:v>
                </c:pt>
                <c:pt idx="33">
                  <c:v>3.4039066609506805</c:v>
                </c:pt>
                <c:pt idx="34">
                  <c:v>0.51238925275526448</c:v>
                </c:pt>
                <c:pt idx="35">
                  <c:v>0.52412383205356516</c:v>
                </c:pt>
                <c:pt idx="36">
                  <c:v>2.9146134420489478</c:v>
                </c:pt>
                <c:pt idx="37">
                  <c:v>3.595249423611016</c:v>
                </c:pt>
                <c:pt idx="38">
                  <c:v>2.2023862261723971E-2</c:v>
                </c:pt>
                <c:pt idx="39">
                  <c:v>1.1683854940025129</c:v>
                </c:pt>
                <c:pt idx="40">
                  <c:v>3.7969160747934695E-2</c:v>
                </c:pt>
                <c:pt idx="41">
                  <c:v>0.80619803709130311</c:v>
                </c:pt>
                <c:pt idx="42">
                  <c:v>2.9548160903365903</c:v>
                </c:pt>
                <c:pt idx="43">
                  <c:v>0.16139979784193531</c:v>
                </c:pt>
                <c:pt idx="44">
                  <c:v>0.11659917941944854</c:v>
                </c:pt>
                <c:pt idx="45">
                  <c:v>0.30515516608611504</c:v>
                </c:pt>
                <c:pt idx="46">
                  <c:v>0.17294571222160543</c:v>
                </c:pt>
                <c:pt idx="47">
                  <c:v>0.70710475581160381</c:v>
                </c:pt>
                <c:pt idx="48">
                  <c:v>0.94166108701638251</c:v>
                </c:pt>
                <c:pt idx="49">
                  <c:v>0.49268148719966526</c:v>
                </c:pt>
                <c:pt idx="50">
                  <c:v>9.9670471416231213E-2</c:v>
                </c:pt>
                <c:pt idx="51">
                  <c:v>5.7307699191276065</c:v>
                </c:pt>
                <c:pt idx="52">
                  <c:v>2.2704873625309108</c:v>
                </c:pt>
                <c:pt idx="53">
                  <c:v>4.3425463968922013</c:v>
                </c:pt>
                <c:pt idx="54">
                  <c:v>0.73383744978231913</c:v>
                </c:pt>
                <c:pt idx="55">
                  <c:v>2.5374630585478893E-2</c:v>
                </c:pt>
                <c:pt idx="56">
                  <c:v>1.0700235350347648E-4</c:v>
                </c:pt>
                <c:pt idx="57">
                  <c:v>7.7262325438539501E-3</c:v>
                </c:pt>
                <c:pt idx="58">
                  <c:v>5.809019058207022E-3</c:v>
                </c:pt>
                <c:pt idx="59">
                  <c:v>7.3725677388410978E-6</c:v>
                </c:pt>
                <c:pt idx="60">
                  <c:v>1.0562250008470078E-3</c:v>
                </c:pt>
                <c:pt idx="61">
                  <c:v>9.9486339261469783E-2</c:v>
                </c:pt>
                <c:pt idx="62">
                  <c:v>2.1783552961179672E-2</c:v>
                </c:pt>
                <c:pt idx="63">
                  <c:v>7.9904489881301513E-2</c:v>
                </c:pt>
                <c:pt idx="64">
                  <c:v>0.22331150885078868</c:v>
                </c:pt>
                <c:pt idx="65">
                  <c:v>0.20284859211615153</c:v>
                </c:pt>
                <c:pt idx="66">
                  <c:v>0.12918355182190863</c:v>
                </c:pt>
                <c:pt idx="67">
                  <c:v>7.191803300207291E-4</c:v>
                </c:pt>
                <c:pt idx="68">
                  <c:v>0.26120403130198133</c:v>
                </c:pt>
                <c:pt idx="69">
                  <c:v>3.8912703787538673E-2</c:v>
                </c:pt>
                <c:pt idx="70">
                  <c:v>5.8360208600021411E-2</c:v>
                </c:pt>
                <c:pt idx="71">
                  <c:v>0.47535735471145263</c:v>
                </c:pt>
                <c:pt idx="72">
                  <c:v>1.3290627984099128E-2</c:v>
                </c:pt>
                <c:pt idx="73">
                  <c:v>1.214110413972999</c:v>
                </c:pt>
                <c:pt idx="74">
                  <c:v>0.28475865707274023</c:v>
                </c:pt>
                <c:pt idx="75">
                  <c:v>2.3574103912686214E-2</c:v>
                </c:pt>
                <c:pt idx="76">
                  <c:v>0.79659118084243197</c:v>
                </c:pt>
                <c:pt idx="77">
                  <c:v>1.758027915649224E-2</c:v>
                </c:pt>
                <c:pt idx="78">
                  <c:v>0.4610726861497062</c:v>
                </c:pt>
                <c:pt idx="79">
                  <c:v>6.9760874293300879E-4</c:v>
                </c:pt>
                <c:pt idx="80">
                  <c:v>3.3343702767940596E-2</c:v>
                </c:pt>
                <c:pt idx="81">
                  <c:v>1.9963275088395287E-3</c:v>
                </c:pt>
                <c:pt idx="82">
                  <c:v>9.7574568733239931E-4</c:v>
                </c:pt>
                <c:pt idx="83">
                  <c:v>8.3288298230849003E-2</c:v>
                </c:pt>
                <c:pt idx="84">
                  <c:v>4.9911737475825434E-3</c:v>
                </c:pt>
                <c:pt idx="85">
                  <c:v>7.2267547324506856E-4</c:v>
                </c:pt>
                <c:pt idx="86">
                  <c:v>0.15545417693604369</c:v>
                </c:pt>
                <c:pt idx="87">
                  <c:v>7.9552008327901051E-3</c:v>
                </c:pt>
                <c:pt idx="88">
                  <c:v>1.7111638702495389E-6</c:v>
                </c:pt>
                <c:pt idx="89">
                  <c:v>8.1717249555379373E-2</c:v>
                </c:pt>
                <c:pt idx="90">
                  <c:v>1.8085388153338304</c:v>
                </c:pt>
                <c:pt idx="91">
                  <c:v>1.2026833344629564</c:v>
                </c:pt>
                <c:pt idx="92">
                  <c:v>3.3506122255614361</c:v>
                </c:pt>
                <c:pt idx="93">
                  <c:v>0.1356031469159884</c:v>
                </c:pt>
                <c:pt idx="94">
                  <c:v>2.2112829312112439</c:v>
                </c:pt>
                <c:pt idx="95">
                  <c:v>1.11941063694952E-3</c:v>
                </c:pt>
                <c:pt idx="96">
                  <c:v>0.23821476315163032</c:v>
                </c:pt>
                <c:pt idx="97">
                  <c:v>0.86027997193828154</c:v>
                </c:pt>
                <c:pt idx="98">
                  <c:v>0.83555132391769271</c:v>
                </c:pt>
                <c:pt idx="99">
                  <c:v>10.768673859046665</c:v>
                </c:pt>
                <c:pt idx="100">
                  <c:v>0.68032844536606807</c:v>
                </c:pt>
                <c:pt idx="101">
                  <c:v>3.2086109641191003</c:v>
                </c:pt>
                <c:pt idx="102">
                  <c:v>1.3990699710773038</c:v>
                </c:pt>
                <c:pt idx="103">
                  <c:v>0.41639749239813445</c:v>
                </c:pt>
                <c:pt idx="104">
                  <c:v>0.14484628982307665</c:v>
                </c:pt>
                <c:pt idx="105">
                  <c:v>7.0084903196390692E-4</c:v>
                </c:pt>
                <c:pt idx="106">
                  <c:v>7.2689513053362008E-3</c:v>
                </c:pt>
                <c:pt idx="107">
                  <c:v>0.25472410857953981</c:v>
                </c:pt>
                <c:pt idx="108">
                  <c:v>9.4068503186324395E-3</c:v>
                </c:pt>
                <c:pt idx="109">
                  <c:v>9.4073600270193222E-2</c:v>
                </c:pt>
              </c:numCache>
            </c:numRef>
          </c:xVal>
          <c:yVal>
            <c:numRef>
              <c:f>AvailMG!$AL$2:$AL$111</c:f>
              <c:numCache>
                <c:formatCode>General</c:formatCode>
                <c:ptCount val="110"/>
                <c:pt idx="0">
                  <c:v>4.5104441028810872E-2</c:v>
                </c:pt>
                <c:pt idx="1">
                  <c:v>6.3376631116625615E-2</c:v>
                </c:pt>
                <c:pt idx="2">
                  <c:v>1.18181714737494E-2</c:v>
                </c:pt>
                <c:pt idx="3">
                  <c:v>0.10773205567091217</c:v>
                </c:pt>
                <c:pt idx="4">
                  <c:v>6.6408922717933555E-2</c:v>
                </c:pt>
                <c:pt idx="5">
                  <c:v>1.7148228483125194E-2</c:v>
                </c:pt>
                <c:pt idx="6">
                  <c:v>4.8694845109884567E-2</c:v>
                </c:pt>
                <c:pt idx="7">
                  <c:v>8.2732133565275992E-2</c:v>
                </c:pt>
                <c:pt idx="8">
                  <c:v>0.59029073430708412</c:v>
                </c:pt>
                <c:pt idx="9">
                  <c:v>9.7762978797676977E-3</c:v>
                </c:pt>
                <c:pt idx="10">
                  <c:v>0.36591966914706275</c:v>
                </c:pt>
                <c:pt idx="11">
                  <c:v>0.96386908143286787</c:v>
                </c:pt>
                <c:pt idx="12">
                  <c:v>0.15584903710103926</c:v>
                </c:pt>
                <c:pt idx="13">
                  <c:v>0.19519876121871707</c:v>
                </c:pt>
                <c:pt idx="14">
                  <c:v>0.22050904112035202</c:v>
                </c:pt>
                <c:pt idx="15">
                  <c:v>0.22331043482240204</c:v>
                </c:pt>
                <c:pt idx="16">
                  <c:v>0.37264381500230509</c:v>
                </c:pt>
                <c:pt idx="17">
                  <c:v>0.29372573827671855</c:v>
                </c:pt>
                <c:pt idx="18">
                  <c:v>2.3176895448336801E-2</c:v>
                </c:pt>
                <c:pt idx="19">
                  <c:v>6.7760796787043567E-2</c:v>
                </c:pt>
                <c:pt idx="20">
                  <c:v>0.21377604818382315</c:v>
                </c:pt>
                <c:pt idx="21">
                  <c:v>2.7734580416746448E-2</c:v>
                </c:pt>
                <c:pt idx="22">
                  <c:v>5.8457999794819075E-2</c:v>
                </c:pt>
                <c:pt idx="23">
                  <c:v>1.9833554303933604E-2</c:v>
                </c:pt>
                <c:pt idx="24">
                  <c:v>2.8205077665581228E-3</c:v>
                </c:pt>
                <c:pt idx="25">
                  <c:v>2.3061610333546475E-2</c:v>
                </c:pt>
                <c:pt idx="26">
                  <c:v>2.4160177538246682E-4</c:v>
                </c:pt>
                <c:pt idx="27">
                  <c:v>8.4256070622700883E-3</c:v>
                </c:pt>
                <c:pt idx="28">
                  <c:v>1.5241118145861121E-2</c:v>
                </c:pt>
                <c:pt idx="29">
                  <c:v>5.8675244790856923E-2</c:v>
                </c:pt>
                <c:pt idx="30">
                  <c:v>7.24905447437681E-3</c:v>
                </c:pt>
                <c:pt idx="31">
                  <c:v>0.12094988637504182</c:v>
                </c:pt>
                <c:pt idx="32">
                  <c:v>2.6805199988749425E-3</c:v>
                </c:pt>
                <c:pt idx="33">
                  <c:v>7.7686366408684093E-2</c:v>
                </c:pt>
                <c:pt idx="34">
                  <c:v>0.11966824284009589</c:v>
                </c:pt>
                <c:pt idx="35">
                  <c:v>3.9366781144767451E-2</c:v>
                </c:pt>
                <c:pt idx="36">
                  <c:v>0.27435831229258933</c:v>
                </c:pt>
                <c:pt idx="37">
                  <c:v>0.21671808499291087</c:v>
                </c:pt>
                <c:pt idx="38">
                  <c:v>1.0818560511588308E-3</c:v>
                </c:pt>
                <c:pt idx="39">
                  <c:v>0.15207521081617159</c:v>
                </c:pt>
                <c:pt idx="40">
                  <c:v>6.8620219738940924E-3</c:v>
                </c:pt>
                <c:pt idx="41">
                  <c:v>3.3727167309715131E-2</c:v>
                </c:pt>
                <c:pt idx="42">
                  <c:v>0.14479087723987411</c:v>
                </c:pt>
                <c:pt idx="43">
                  <c:v>1.506313889948421E-2</c:v>
                </c:pt>
                <c:pt idx="44">
                  <c:v>6.6264820875413391E-3</c:v>
                </c:pt>
                <c:pt idx="45">
                  <c:v>5.4591588622248319E-2</c:v>
                </c:pt>
                <c:pt idx="46">
                  <c:v>2.5330559013884486E-2</c:v>
                </c:pt>
                <c:pt idx="47">
                  <c:v>5.833026323229204E-2</c:v>
                </c:pt>
                <c:pt idx="48">
                  <c:v>0.1264506410824105</c:v>
                </c:pt>
                <c:pt idx="49">
                  <c:v>3.3557671067205627E-2</c:v>
                </c:pt>
                <c:pt idx="50">
                  <c:v>6.9875012564220721E-3</c:v>
                </c:pt>
                <c:pt idx="51">
                  <c:v>6.1409448005193205E-2</c:v>
                </c:pt>
                <c:pt idx="52">
                  <c:v>3.57813285165949E-2</c:v>
                </c:pt>
                <c:pt idx="53">
                  <c:v>3.9492606300843669E-2</c:v>
                </c:pt>
                <c:pt idx="54">
                  <c:v>2.6474781526952623E-2</c:v>
                </c:pt>
                <c:pt idx="55">
                  <c:v>9.6179970178986544E-3</c:v>
                </c:pt>
                <c:pt idx="56">
                  <c:v>9.2475664477315512E-6</c:v>
                </c:pt>
                <c:pt idx="57">
                  <c:v>1.3198352562202374E-3</c:v>
                </c:pt>
                <c:pt idx="58">
                  <c:v>2.053141790106005E-3</c:v>
                </c:pt>
                <c:pt idx="59">
                  <c:v>2.6577651601748158E-6</c:v>
                </c:pt>
                <c:pt idx="60">
                  <c:v>3.6187475081585728E-4</c:v>
                </c:pt>
                <c:pt idx="61">
                  <c:v>2.0905525653161099E-2</c:v>
                </c:pt>
                <c:pt idx="62">
                  <c:v>6.5686119817591768E-3</c:v>
                </c:pt>
                <c:pt idx="63">
                  <c:v>1.087987114898193E-2</c:v>
                </c:pt>
                <c:pt idx="64">
                  <c:v>2.6680812938479053E-2</c:v>
                </c:pt>
                <c:pt idx="65">
                  <c:v>1.4096859225051063E-2</c:v>
                </c:pt>
                <c:pt idx="66">
                  <c:v>2.1463710948410691E-2</c:v>
                </c:pt>
                <c:pt idx="67">
                  <c:v>2.0412000507561784E-4</c:v>
                </c:pt>
                <c:pt idx="68">
                  <c:v>5.2758695466888585E-2</c:v>
                </c:pt>
                <c:pt idx="69">
                  <c:v>7.6955590212861788E-3</c:v>
                </c:pt>
                <c:pt idx="70">
                  <c:v>2.0341369488236596E-3</c:v>
                </c:pt>
                <c:pt idx="71">
                  <c:v>0.1072406057666023</c:v>
                </c:pt>
                <c:pt idx="72">
                  <c:v>3.8791902899847448E-3</c:v>
                </c:pt>
                <c:pt idx="73">
                  <c:v>0.13851478326057279</c:v>
                </c:pt>
                <c:pt idx="74">
                  <c:v>4.6602747035923944E-2</c:v>
                </c:pt>
                <c:pt idx="75">
                  <c:v>6.1141887509821632E-3</c:v>
                </c:pt>
                <c:pt idx="76">
                  <c:v>7.5342545207087198E-3</c:v>
                </c:pt>
                <c:pt idx="77">
                  <c:v>2.4219704196286212E-3</c:v>
                </c:pt>
                <c:pt idx="78">
                  <c:v>8.5157617331999919E-2</c:v>
                </c:pt>
                <c:pt idx="79">
                  <c:v>4.2202034046803257E-4</c:v>
                </c:pt>
                <c:pt idx="80">
                  <c:v>6.1621923587039515E-4</c:v>
                </c:pt>
                <c:pt idx="81">
                  <c:v>6.7803958165089972E-4</c:v>
                </c:pt>
                <c:pt idx="82">
                  <c:v>1.1737855995073434E-4</c:v>
                </c:pt>
                <c:pt idx="83">
                  <c:v>6.4297710579464826E-3</c:v>
                </c:pt>
                <c:pt idx="84">
                  <c:v>2.3406719319208078E-3</c:v>
                </c:pt>
                <c:pt idx="85">
                  <c:v>2.2465397151861234E-4</c:v>
                </c:pt>
                <c:pt idx="86">
                  <c:v>4.6950258932552287E-2</c:v>
                </c:pt>
                <c:pt idx="87">
                  <c:v>5.5862218815263404E-4</c:v>
                </c:pt>
                <c:pt idx="88">
                  <c:v>0</c:v>
                </c:pt>
                <c:pt idx="89">
                  <c:v>2.1086890819536588E-2</c:v>
                </c:pt>
                <c:pt idx="90">
                  <c:v>9.7283088351426794E-2</c:v>
                </c:pt>
                <c:pt idx="91">
                  <c:v>7.258322065082598E-2</c:v>
                </c:pt>
                <c:pt idx="92">
                  <c:v>1.0030925252976954</c:v>
                </c:pt>
                <c:pt idx="93">
                  <c:v>3.5204211195546807E-2</c:v>
                </c:pt>
                <c:pt idx="94">
                  <c:v>0.14272639443815993</c:v>
                </c:pt>
                <c:pt idx="95">
                  <c:v>1.5755450315967827E-4</c:v>
                </c:pt>
                <c:pt idx="96">
                  <c:v>0.12413328830918957</c:v>
                </c:pt>
                <c:pt idx="97">
                  <c:v>0.24086883292600025</c:v>
                </c:pt>
                <c:pt idx="98">
                  <c:v>3.4824915340222135E-3</c:v>
                </c:pt>
                <c:pt idx="99">
                  <c:v>0.88513963321817002</c:v>
                </c:pt>
                <c:pt idx="100">
                  <c:v>6.6089699636777216E-2</c:v>
                </c:pt>
                <c:pt idx="101">
                  <c:v>0.54933025887137277</c:v>
                </c:pt>
                <c:pt idx="102">
                  <c:v>3.9739560014288404E-2</c:v>
                </c:pt>
                <c:pt idx="103">
                  <c:v>0.26703070811501967</c:v>
                </c:pt>
                <c:pt idx="104">
                  <c:v>0.12701188462798138</c:v>
                </c:pt>
                <c:pt idx="105">
                  <c:v>4.7945355334715268E-4</c:v>
                </c:pt>
                <c:pt idx="106">
                  <c:v>1.0675296047132309E-3</c:v>
                </c:pt>
                <c:pt idx="107">
                  <c:v>3.5868961951396834E-2</c:v>
                </c:pt>
                <c:pt idx="108">
                  <c:v>2.8640150181527655E-4</c:v>
                </c:pt>
                <c:pt idx="109">
                  <c:v>4.032971130694394E-2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AvailMG!$AN$2:$AN$111</c15:f>
                <c15:dlblRangeCache>
                  <c:ptCount val="110"/>
                  <c:pt idx="0">
                    <c:v>M005</c:v>
                  </c:pt>
                  <c:pt idx="1">
                    <c:v>M007</c:v>
                  </c:pt>
                  <c:pt idx="2">
                    <c:v>M008</c:v>
                  </c:pt>
                  <c:pt idx="3">
                    <c:v>M009</c:v>
                  </c:pt>
                  <c:pt idx="4">
                    <c:v>M010</c:v>
                  </c:pt>
                  <c:pt idx="5">
                    <c:v>M011</c:v>
                  </c:pt>
                  <c:pt idx="6">
                    <c:v>M012</c:v>
                  </c:pt>
                  <c:pt idx="7">
                    <c:v>M013</c:v>
                  </c:pt>
                  <c:pt idx="8">
                    <c:v>M014</c:v>
                  </c:pt>
                  <c:pt idx="9">
                    <c:v>M015</c:v>
                  </c:pt>
                  <c:pt idx="10">
                    <c:v>M016</c:v>
                  </c:pt>
                  <c:pt idx="11">
                    <c:v>M020</c:v>
                  </c:pt>
                  <c:pt idx="12">
                    <c:v>M022</c:v>
                  </c:pt>
                  <c:pt idx="13">
                    <c:v>M023</c:v>
                  </c:pt>
                  <c:pt idx="14">
                    <c:v>M024</c:v>
                  </c:pt>
                  <c:pt idx="15">
                    <c:v>M025</c:v>
                  </c:pt>
                  <c:pt idx="16">
                    <c:v>M026</c:v>
                  </c:pt>
                  <c:pt idx="17">
                    <c:v>M027</c:v>
                  </c:pt>
                  <c:pt idx="18">
                    <c:v>M028</c:v>
                  </c:pt>
                  <c:pt idx="19">
                    <c:v>M029</c:v>
                  </c:pt>
                  <c:pt idx="20">
                    <c:v>M031</c:v>
                  </c:pt>
                  <c:pt idx="21">
                    <c:v>M032</c:v>
                  </c:pt>
                  <c:pt idx="22">
                    <c:v>M033</c:v>
                  </c:pt>
                  <c:pt idx="23">
                    <c:v>M034</c:v>
                  </c:pt>
                  <c:pt idx="24">
                    <c:v>M035</c:v>
                  </c:pt>
                  <c:pt idx="25">
                    <c:v>M036</c:v>
                  </c:pt>
                  <c:pt idx="26">
                    <c:v>M134</c:v>
                  </c:pt>
                  <c:pt idx="27">
                    <c:v>M151</c:v>
                  </c:pt>
                  <c:pt idx="28">
                    <c:v>M154</c:v>
                  </c:pt>
                  <c:pt idx="29">
                    <c:v>M159</c:v>
                  </c:pt>
                  <c:pt idx="30">
                    <c:v>M161</c:v>
                  </c:pt>
                  <c:pt idx="31">
                    <c:v>M299</c:v>
                  </c:pt>
                  <c:pt idx="32">
                    <c:v>M300</c:v>
                  </c:pt>
                  <c:pt idx="33">
                    <c:v>M305</c:v>
                  </c:pt>
                  <c:pt idx="34">
                    <c:v>M496</c:v>
                  </c:pt>
                  <c:pt idx="35">
                    <c:v>M500</c:v>
                  </c:pt>
                  <c:pt idx="36">
                    <c:v>M501</c:v>
                  </c:pt>
                  <c:pt idx="37">
                    <c:v>M502</c:v>
                  </c:pt>
                  <c:pt idx="38">
                    <c:v>M503</c:v>
                  </c:pt>
                  <c:pt idx="39">
                    <c:v>M504</c:v>
                  </c:pt>
                  <c:pt idx="40">
                    <c:v>M617</c:v>
                  </c:pt>
                  <c:pt idx="41">
                    <c:v>M882</c:v>
                  </c:pt>
                  <c:pt idx="42">
                    <c:v>M883</c:v>
                  </c:pt>
                  <c:pt idx="43">
                    <c:v>M885</c:v>
                  </c:pt>
                  <c:pt idx="44">
                    <c:v>M886</c:v>
                  </c:pt>
                  <c:pt idx="45">
                    <c:v>M043</c:v>
                  </c:pt>
                  <c:pt idx="46">
                    <c:v>M044</c:v>
                  </c:pt>
                  <c:pt idx="47">
                    <c:v>M045</c:v>
                  </c:pt>
                  <c:pt idx="48">
                    <c:v>M048</c:v>
                  </c:pt>
                  <c:pt idx="49">
                    <c:v>M049</c:v>
                  </c:pt>
                  <c:pt idx="50">
                    <c:v>M050</c:v>
                  </c:pt>
                  <c:pt idx="51">
                    <c:v>M051</c:v>
                  </c:pt>
                  <c:pt idx="52">
                    <c:v>M052</c:v>
                  </c:pt>
                  <c:pt idx="53">
                    <c:v>M053</c:v>
                  </c:pt>
                  <c:pt idx="54">
                    <c:v>M054</c:v>
                  </c:pt>
                  <c:pt idx="55">
                    <c:v>M057</c:v>
                  </c:pt>
                  <c:pt idx="56">
                    <c:v>M058</c:v>
                  </c:pt>
                  <c:pt idx="57">
                    <c:v>M059</c:v>
                  </c:pt>
                  <c:pt idx="58">
                    <c:v>M060</c:v>
                  </c:pt>
                  <c:pt idx="59">
                    <c:v>M061</c:v>
                  </c:pt>
                  <c:pt idx="60">
                    <c:v>M063</c:v>
                  </c:pt>
                  <c:pt idx="61">
                    <c:v>M065</c:v>
                  </c:pt>
                  <c:pt idx="62">
                    <c:v>M066</c:v>
                  </c:pt>
                  <c:pt idx="63">
                    <c:v>M067</c:v>
                  </c:pt>
                  <c:pt idx="64">
                    <c:v>M069</c:v>
                  </c:pt>
                  <c:pt idx="65">
                    <c:v>M071</c:v>
                  </c:pt>
                  <c:pt idx="66">
                    <c:v>M073</c:v>
                  </c:pt>
                  <c:pt idx="67">
                    <c:v>M074</c:v>
                  </c:pt>
                  <c:pt idx="68">
                    <c:v>M075</c:v>
                  </c:pt>
                  <c:pt idx="69">
                    <c:v>M076</c:v>
                  </c:pt>
                  <c:pt idx="70">
                    <c:v>M077</c:v>
                  </c:pt>
                  <c:pt idx="71">
                    <c:v>M079</c:v>
                  </c:pt>
                  <c:pt idx="72">
                    <c:v>M081</c:v>
                  </c:pt>
                  <c:pt idx="73">
                    <c:v>M082</c:v>
                  </c:pt>
                  <c:pt idx="74">
                    <c:v>M091</c:v>
                  </c:pt>
                  <c:pt idx="75">
                    <c:v>M094</c:v>
                  </c:pt>
                  <c:pt idx="76">
                    <c:v>M158</c:v>
                  </c:pt>
                  <c:pt idx="77">
                    <c:v>M162</c:v>
                  </c:pt>
                  <c:pt idx="78">
                    <c:v>M168</c:v>
                  </c:pt>
                  <c:pt idx="79">
                    <c:v>M308</c:v>
                  </c:pt>
                  <c:pt idx="80">
                    <c:v>M309</c:v>
                  </c:pt>
                  <c:pt idx="81">
                    <c:v>M506</c:v>
                  </c:pt>
                  <c:pt idx="82">
                    <c:v>M507</c:v>
                  </c:pt>
                  <c:pt idx="83">
                    <c:v>M508</c:v>
                  </c:pt>
                  <c:pt idx="84">
                    <c:v>M509</c:v>
                  </c:pt>
                  <c:pt idx="85">
                    <c:v>M700</c:v>
                  </c:pt>
                  <c:pt idx="86">
                    <c:v>M710</c:v>
                  </c:pt>
                  <c:pt idx="87">
                    <c:v>M876</c:v>
                  </c:pt>
                  <c:pt idx="88">
                    <c:v>M881</c:v>
                  </c:pt>
                  <c:pt idx="89">
                    <c:v>M888</c:v>
                  </c:pt>
                  <c:pt idx="90">
                    <c:v>M086</c:v>
                  </c:pt>
                  <c:pt idx="91">
                    <c:v>M087</c:v>
                  </c:pt>
                  <c:pt idx="92">
                    <c:v>M088</c:v>
                  </c:pt>
                  <c:pt idx="93">
                    <c:v>M092</c:v>
                  </c:pt>
                  <c:pt idx="94">
                    <c:v>M093</c:v>
                  </c:pt>
                  <c:pt idx="95">
                    <c:v>M095</c:v>
                  </c:pt>
                  <c:pt idx="96">
                    <c:v>M117</c:v>
                  </c:pt>
                  <c:pt idx="97">
                    <c:v>M118</c:v>
                  </c:pt>
                  <c:pt idx="98">
                    <c:v>M130</c:v>
                  </c:pt>
                  <c:pt idx="99">
                    <c:v>M169</c:v>
                  </c:pt>
                  <c:pt idx="100">
                    <c:v>M170</c:v>
                  </c:pt>
                  <c:pt idx="101">
                    <c:v>M171</c:v>
                  </c:pt>
                  <c:pt idx="102">
                    <c:v>M512</c:v>
                  </c:pt>
                  <c:pt idx="103">
                    <c:v>M099</c:v>
                  </c:pt>
                  <c:pt idx="104">
                    <c:v>M101</c:v>
                  </c:pt>
                  <c:pt idx="105">
                    <c:v>M131</c:v>
                  </c:pt>
                  <c:pt idx="106">
                    <c:v>M111</c:v>
                  </c:pt>
                  <c:pt idx="107">
                    <c:v>M115</c:v>
                  </c:pt>
                  <c:pt idx="108">
                    <c:v>M116</c:v>
                  </c:pt>
                  <c:pt idx="109">
                    <c:v>M887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DDA-4F6E-8C89-163525A1267E}"/>
            </c:ext>
          </c:extLst>
        </c:ser>
        <c:ser>
          <c:idx val="1"/>
          <c:order val="1"/>
          <c:tx>
            <c:strRef>
              <c:f>AvailMG!$AM$1</c:f>
              <c:strCache>
                <c:ptCount val="1"/>
                <c:pt idx="0">
                  <c:v>%1,2,3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C3F9C63-40D3-49CF-A2CE-58F95E9777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DDA-4F6E-8C89-163525A126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1648A0-5714-4143-92EF-10265904A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DDA-4F6E-8C89-163525A126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F2D2AF-C998-4C6A-B5F9-333533AC4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DDA-4F6E-8C89-163525A126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8F227A-3007-4CD1-B44B-A01F2A4DC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DDA-4F6E-8C89-163525A126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4AB9D4-2E3F-4E08-A13E-7F52876403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DDA-4F6E-8C89-163525A126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66D70E-62DE-4F45-885E-533024AC9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DDA-4F6E-8C89-163525A126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0D6FFB-2FFE-4A75-ACEF-8FC59588E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DDA-4F6E-8C89-163525A126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93CD12-2050-450A-A64D-D9338E40A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DDA-4F6E-8C89-163525A126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9EA0CD-2E2F-4DDE-8DE0-F1E4A3193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DDA-4F6E-8C89-163525A126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902217-2306-45FD-8382-D02C83FD6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FDDA-4F6E-8C89-163525A126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514FDB-AA88-4A9D-860A-03DF95574E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FDDA-4F6E-8C89-163525A126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1C14BC4-D972-47F0-AA50-04F79B506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FDDA-4F6E-8C89-163525A126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B224C0-172C-4239-82D6-955312935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FDDA-4F6E-8C89-163525A1267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75FE458-87BA-42C3-8081-02F15997C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FDDA-4F6E-8C89-163525A126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C11827F-7B68-4A29-91E6-D56B018CF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FDDA-4F6E-8C89-163525A126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473F9AC-C8BC-4582-AF4A-6678F0439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FDDA-4F6E-8C89-163525A126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526460B-EE7F-4EFC-ADFA-44F8C4464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FDDA-4F6E-8C89-163525A126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9A7D471-820E-4EB8-93EB-AC165D6FB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FDDA-4F6E-8C89-163525A126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64EC56-0F78-4870-B772-BE71D3E77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FDDA-4F6E-8C89-163525A1267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81DCEF2-20AF-4C18-AAA6-8B8F8244D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FDDA-4F6E-8C89-163525A126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C28A8A1-61FE-4DEB-B800-FDE0A8B4C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FDDA-4F6E-8C89-163525A1267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2540A7A-CC00-4860-93BD-D11061A6D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FDDA-4F6E-8C89-163525A1267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FD1AFE6-95A5-4CED-A3D2-0B62D99D8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FDDA-4F6E-8C89-163525A1267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B77B17F-022A-402B-B02E-1A61FDEE7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FDDA-4F6E-8C89-163525A1267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E73B6C1-69D6-45C6-91C6-E89C8C361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FDDA-4F6E-8C89-163525A1267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89B899B-A0B6-417D-A753-FBB68752A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FDDA-4F6E-8C89-163525A1267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D723EFA-C152-4927-891A-F86DBAF44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FDDA-4F6E-8C89-163525A1267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4B5EA9F-474E-4AFE-B06C-8771E33EC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FDDA-4F6E-8C89-163525A1267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3135A67-19AD-4869-9EAD-95D5BCFAE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FDDA-4F6E-8C89-163525A1267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C17370C-7CD8-4F51-AD6D-A641090E7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FDDA-4F6E-8C89-163525A1267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6629812-A400-4704-AA9C-C9F540DC8A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FDDA-4F6E-8C89-163525A1267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F51C25A-A67E-4A9B-87FF-C95393582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FDDA-4F6E-8C89-163525A1267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EE77C14-99DC-4803-8ED9-B7874007B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FDDA-4F6E-8C89-163525A1267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45CF484-A910-48B9-BC5C-B84CF337B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FDDA-4F6E-8C89-163525A1267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43FECEA-478E-4187-849B-E656BC662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FDDA-4F6E-8C89-163525A1267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910F57B-F415-4CFC-A20B-D0959DC36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FDDA-4F6E-8C89-163525A1267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F91DC1-09E0-4167-9F0F-C0A27E086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FDDA-4F6E-8C89-163525A1267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6D01B8D-9851-4A25-8FEB-42092CBA8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FDDA-4F6E-8C89-163525A1267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BF5141E-80AB-49CB-BC18-FA96674BC0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FDDA-4F6E-8C89-163525A1267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E31A59D-C4BE-4230-BF6F-EE68C492C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FDDA-4F6E-8C89-163525A1267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FF356D8-9204-40F1-9228-CA0C6BB55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FDDA-4F6E-8C89-163525A1267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7AF8D6C-75D8-4A0B-AD14-90BBA6E48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FDDA-4F6E-8C89-163525A1267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3997FDE-63CE-4BE4-8D66-C9D01D359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FDDA-4F6E-8C89-163525A1267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743A0C0-0FAC-445E-B774-4047A0AF2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FDDA-4F6E-8C89-163525A1267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B2545C2-7708-44C0-82FF-A9E575B72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FDDA-4F6E-8C89-163525A1267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8F81FA0-1955-4261-BADA-8229B6D93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FDDA-4F6E-8C89-163525A1267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B83A745-6D55-4FB0-9FB4-00C702AAF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FDDA-4F6E-8C89-163525A1267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C953D61-F4F0-4068-8ACB-023BBA1BD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FDDA-4F6E-8C89-163525A1267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2D88978-3557-4AE5-923E-B26C5CFDB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FDDA-4F6E-8C89-163525A1267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98EE8BC-500F-4BAC-8E85-1ABD6031E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FDDA-4F6E-8C89-163525A1267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B295E08-A649-4ED2-972B-794CC9E48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FDDA-4F6E-8C89-163525A1267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740F111-8EBD-4549-8A7A-93EEEF5D3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FDDA-4F6E-8C89-163525A126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26BC00A-3E65-44AD-8059-A617258BD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FDDA-4F6E-8C89-163525A1267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4D87200-D8DD-4D29-AD10-B2BECD5C1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FDDA-4F6E-8C89-163525A1267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2D443C3-EA9E-440C-99D5-6AF8A2C8C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FDDA-4F6E-8C89-163525A1267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512B806-A0ED-4F7A-A09E-02CA436CD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FDDA-4F6E-8C89-163525A1267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FBD045E-C804-45DF-AED2-DCD665D1B6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FDDA-4F6E-8C89-163525A1267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1B1E093-DA4E-475B-A61C-24E37D460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FDDA-4F6E-8C89-163525A1267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F5DA4C9-E5E4-40FA-B314-99BEBECE2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FDDA-4F6E-8C89-163525A1267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446DBA1-AFC5-40A4-B6EC-3D36B7F8A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FDDA-4F6E-8C89-163525A1267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E5B73AF-3E59-457E-A041-3997FD2B8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FDDA-4F6E-8C89-163525A1267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1FC9522-B22B-45BA-B6B0-2B6672781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FDDA-4F6E-8C89-163525A1267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0E29617-690D-4CA9-B1D1-015B14B9E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FDDA-4F6E-8C89-163525A1267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CA90C47-FE44-4177-81DC-C5E8B54A6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FDDA-4F6E-8C89-163525A1267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4A7F140-4A51-4335-8C27-CE2F8F432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FDDA-4F6E-8C89-163525A1267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D56B8F4-49C4-49D3-AC13-BA785FA8C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FDDA-4F6E-8C89-163525A1267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1E70F0B-98A9-452D-B31A-6F8B19A61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FDDA-4F6E-8C89-163525A1267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8139E67-68C0-4371-92F3-05DC6CE5C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FDDA-4F6E-8C89-163525A1267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45CE3F1-6812-4C34-80D9-6AABECD11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FDDA-4F6E-8C89-163525A1267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55606A0-3D85-41EE-A284-F05618FD0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FDDA-4F6E-8C89-163525A1267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09FE80D-E018-44B2-AC09-17EFA3D7D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FDDA-4F6E-8C89-163525A1267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D989D5C-261E-4B6A-8103-65D1FCB93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FDDA-4F6E-8C89-163525A1267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76F3BA2-A720-4D39-A93B-694FB92A3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FDDA-4F6E-8C89-163525A1267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C45D1E0-54EC-4AD5-85B4-96203570C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FDDA-4F6E-8C89-163525A1267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9819680-E9FE-495B-AE65-0BEE7C39D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FDDA-4F6E-8C89-163525A1267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A095F15-AFA0-4AAE-B143-0ADA0B318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FDDA-4F6E-8C89-163525A1267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2AFEEB5-5617-474D-A897-268ACE218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FDDA-4F6E-8C89-163525A1267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316E6F1-A61D-410D-9FEC-EC4367252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FDDA-4F6E-8C89-163525A1267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821101B-C8F0-4755-8347-5269CF96AD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FDDA-4F6E-8C89-163525A1267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672C39E-6949-44A5-AFB0-E362E7FC1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FDDA-4F6E-8C89-163525A1267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7AB0046-52A0-441F-B978-FCB6008B7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FDDA-4F6E-8C89-163525A1267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783EB3C-BAA0-41C9-A96E-6161327C3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FDDA-4F6E-8C89-163525A1267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A857341-0F8E-46BC-BF79-88A00D3DB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FDDA-4F6E-8C89-163525A1267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E739F4E-6145-426B-BC03-9E28F6220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FDDA-4F6E-8C89-163525A1267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FEF9C330-C820-4C4C-9993-B52B2E82F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FDDA-4F6E-8C89-163525A1267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934D459-F978-4921-BC15-7A7D9524F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FDDA-4F6E-8C89-163525A1267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686942F-084A-43D0-B122-DC025F48C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FDDA-4F6E-8C89-163525A1267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FF1A1B8-8788-449D-84EA-94A9AA03A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FDDA-4F6E-8C89-163525A1267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E6CE0D22-7BA1-41A9-8C27-6A807C5FE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FDDA-4F6E-8C89-163525A1267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455BBDB-B910-47AE-BF2D-E93B6A051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FDDA-4F6E-8C89-163525A1267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8234332-DA48-4C24-A6E5-0ECE1C58E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FDDA-4F6E-8C89-163525A1267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6668C35-E2A9-40B5-8DA6-892643E10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FDDA-4F6E-8C89-163525A1267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EA93023-A74E-48C8-B9FC-8892C0CAD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FDDA-4F6E-8C89-163525A1267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2F492D4-B39D-4681-BF57-4DB39A445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FDDA-4F6E-8C89-163525A1267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40B9E4D1-7F50-409F-9AD6-66D85909D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FDDA-4F6E-8C89-163525A1267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027AE0E-AD33-4C02-B503-C5DD62F09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FDDA-4F6E-8C89-163525A1267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4814D22-B831-42D7-9F72-F6DF04CAD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FDDA-4F6E-8C89-163525A1267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6C0AA0B-85A3-4E11-8F12-2A49E2A0F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FDDA-4F6E-8C89-163525A1267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1D7378D-9121-4EC9-9EE0-C07CA77D0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FDDA-4F6E-8C89-163525A1267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D631EC4-BECC-4E24-A343-3BE3EE067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FDDA-4F6E-8C89-163525A1267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EB8624F-0D04-4F9E-ABA6-BDEC24A04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FDDA-4F6E-8C89-163525A1267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8FEDFC7-1769-4E5B-9878-95615C29A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FDDA-4F6E-8C89-163525A1267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6899DAE-09D7-458B-944F-56B2559DC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FDDA-4F6E-8C89-163525A1267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3E93D3F-3D45-41A9-9CAA-6B72DEFB2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FDDA-4F6E-8C89-163525A1267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D795B7F9-C04D-4C1C-B4C7-D7A82E78E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FDDA-4F6E-8C89-163525A1267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7A0EA78-C7B2-4C08-A29E-A27886A80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FDDA-4F6E-8C89-163525A1267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85E6ECE-5F44-4EC5-A7F1-E7CDA5966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FDDA-4F6E-8C89-163525A1267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FDF183E-599A-4E58-B563-9267324EE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FDDA-4F6E-8C89-163525A1267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7E2B5F65-7A25-43B4-A8FE-5B3485F01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FDDA-4F6E-8C89-163525A1267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EE385659-FC2F-4A82-BBAE-4AFDCD6B1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FDDA-4F6E-8C89-163525A12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AvailMG!$AK$2:$AK$111</c:f>
              <c:numCache>
                <c:formatCode>General</c:formatCode>
                <c:ptCount val="110"/>
                <c:pt idx="0">
                  <c:v>5.2348653273512291E-2</c:v>
                </c:pt>
                <c:pt idx="1">
                  <c:v>1.2002036577723842</c:v>
                </c:pt>
                <c:pt idx="2">
                  <c:v>0.45538190123338496</c:v>
                </c:pt>
                <c:pt idx="3">
                  <c:v>1.0510375347588625</c:v>
                </c:pt>
                <c:pt idx="4">
                  <c:v>0.58162694779717206</c:v>
                </c:pt>
                <c:pt idx="5">
                  <c:v>0.11017583432795099</c:v>
                </c:pt>
                <c:pt idx="6">
                  <c:v>1.0404726451891033</c:v>
                </c:pt>
                <c:pt idx="7">
                  <c:v>1.4131116543694748</c:v>
                </c:pt>
                <c:pt idx="8">
                  <c:v>4.314630815386499</c:v>
                </c:pt>
                <c:pt idx="9">
                  <c:v>0.68816588535761725</c:v>
                </c:pt>
                <c:pt idx="10">
                  <c:v>6.2839984641496009</c:v>
                </c:pt>
                <c:pt idx="11">
                  <c:v>3.344260421682812</c:v>
                </c:pt>
                <c:pt idx="12">
                  <c:v>1.3473322943248256</c:v>
                </c:pt>
                <c:pt idx="13">
                  <c:v>1.322204817695372</c:v>
                </c:pt>
                <c:pt idx="14">
                  <c:v>1.3168486381311684</c:v>
                </c:pt>
                <c:pt idx="15">
                  <c:v>0.34559988944978487</c:v>
                </c:pt>
                <c:pt idx="16">
                  <c:v>1.8985848455618433</c:v>
                </c:pt>
                <c:pt idx="17">
                  <c:v>2.7335708300629986</c:v>
                </c:pt>
                <c:pt idx="18">
                  <c:v>0.49238711240236949</c:v>
                </c:pt>
                <c:pt idx="19">
                  <c:v>0.78498069733246645</c:v>
                </c:pt>
                <c:pt idx="20">
                  <c:v>2.3036830314202037</c:v>
                </c:pt>
                <c:pt idx="21">
                  <c:v>0.35166277969240145</c:v>
                </c:pt>
                <c:pt idx="22">
                  <c:v>0.29508196307098805</c:v>
                </c:pt>
                <c:pt idx="23">
                  <c:v>0.17301279348609341</c:v>
                </c:pt>
                <c:pt idx="24">
                  <c:v>1.8498864689009922E-2</c:v>
                </c:pt>
                <c:pt idx="25">
                  <c:v>0.17688124349221171</c:v>
                </c:pt>
                <c:pt idx="26">
                  <c:v>6.2535757909236607E-4</c:v>
                </c:pt>
                <c:pt idx="27">
                  <c:v>0.18225662814027815</c:v>
                </c:pt>
                <c:pt idx="28">
                  <c:v>0.15470399541377794</c:v>
                </c:pt>
                <c:pt idx="29">
                  <c:v>0.36685083355441389</c:v>
                </c:pt>
                <c:pt idx="30">
                  <c:v>0.11733612672752633</c:v>
                </c:pt>
                <c:pt idx="31">
                  <c:v>0.60928024793008173</c:v>
                </c:pt>
                <c:pt idx="32">
                  <c:v>1.7407433401726076E-2</c:v>
                </c:pt>
                <c:pt idx="33">
                  <c:v>3.4039066609506805</c:v>
                </c:pt>
                <c:pt idx="34">
                  <c:v>0.51238925275526448</c:v>
                </c:pt>
                <c:pt idx="35">
                  <c:v>0.52412383205356516</c:v>
                </c:pt>
                <c:pt idx="36">
                  <c:v>2.9146134420489478</c:v>
                </c:pt>
                <c:pt idx="37">
                  <c:v>3.595249423611016</c:v>
                </c:pt>
                <c:pt idx="38">
                  <c:v>2.2023862261723971E-2</c:v>
                </c:pt>
                <c:pt idx="39">
                  <c:v>1.1683854940025129</c:v>
                </c:pt>
                <c:pt idx="40">
                  <c:v>3.7969160747934695E-2</c:v>
                </c:pt>
                <c:pt idx="41">
                  <c:v>0.80619803709130311</c:v>
                </c:pt>
                <c:pt idx="42">
                  <c:v>2.9548160903365903</c:v>
                </c:pt>
                <c:pt idx="43">
                  <c:v>0.16139979784193531</c:v>
                </c:pt>
                <c:pt idx="44">
                  <c:v>0.11659917941944854</c:v>
                </c:pt>
                <c:pt idx="45">
                  <c:v>0.30515516608611504</c:v>
                </c:pt>
                <c:pt idx="46">
                  <c:v>0.17294571222160543</c:v>
                </c:pt>
                <c:pt idx="47">
                  <c:v>0.70710475581160381</c:v>
                </c:pt>
                <c:pt idx="48">
                  <c:v>0.94166108701638251</c:v>
                </c:pt>
                <c:pt idx="49">
                  <c:v>0.49268148719966526</c:v>
                </c:pt>
                <c:pt idx="50">
                  <c:v>9.9670471416231213E-2</c:v>
                </c:pt>
                <c:pt idx="51">
                  <c:v>5.7307699191276065</c:v>
                </c:pt>
                <c:pt idx="52">
                  <c:v>2.2704873625309108</c:v>
                </c:pt>
                <c:pt idx="53">
                  <c:v>4.3425463968922013</c:v>
                </c:pt>
                <c:pt idx="54">
                  <c:v>0.73383744978231913</c:v>
                </c:pt>
                <c:pt idx="55">
                  <c:v>2.5374630585478893E-2</c:v>
                </c:pt>
                <c:pt idx="56">
                  <c:v>1.0700235350347648E-4</c:v>
                </c:pt>
                <c:pt idx="57">
                  <c:v>7.7262325438539501E-3</c:v>
                </c:pt>
                <c:pt idx="58">
                  <c:v>5.809019058207022E-3</c:v>
                </c:pt>
                <c:pt idx="59">
                  <c:v>7.3725677388410978E-6</c:v>
                </c:pt>
                <c:pt idx="60">
                  <c:v>1.0562250008470078E-3</c:v>
                </c:pt>
                <c:pt idx="61">
                  <c:v>9.9486339261469783E-2</c:v>
                </c:pt>
                <c:pt idx="62">
                  <c:v>2.1783552961179672E-2</c:v>
                </c:pt>
                <c:pt idx="63">
                  <c:v>7.9904489881301513E-2</c:v>
                </c:pt>
                <c:pt idx="64">
                  <c:v>0.22331150885078868</c:v>
                </c:pt>
                <c:pt idx="65">
                  <c:v>0.20284859211615153</c:v>
                </c:pt>
                <c:pt idx="66">
                  <c:v>0.12918355182190863</c:v>
                </c:pt>
                <c:pt idx="67">
                  <c:v>7.191803300207291E-4</c:v>
                </c:pt>
                <c:pt idx="68">
                  <c:v>0.26120403130198133</c:v>
                </c:pt>
                <c:pt idx="69">
                  <c:v>3.8912703787538673E-2</c:v>
                </c:pt>
                <c:pt idx="70">
                  <c:v>5.8360208600021411E-2</c:v>
                </c:pt>
                <c:pt idx="71">
                  <c:v>0.47535735471145263</c:v>
                </c:pt>
                <c:pt idx="72">
                  <c:v>1.3290627984099128E-2</c:v>
                </c:pt>
                <c:pt idx="73">
                  <c:v>1.214110413972999</c:v>
                </c:pt>
                <c:pt idx="74">
                  <c:v>0.28475865707274023</c:v>
                </c:pt>
                <c:pt idx="75">
                  <c:v>2.3574103912686214E-2</c:v>
                </c:pt>
                <c:pt idx="76">
                  <c:v>0.79659118084243197</c:v>
                </c:pt>
                <c:pt idx="77">
                  <c:v>1.758027915649224E-2</c:v>
                </c:pt>
                <c:pt idx="78">
                  <c:v>0.4610726861497062</c:v>
                </c:pt>
                <c:pt idx="79">
                  <c:v>6.9760874293300879E-4</c:v>
                </c:pt>
                <c:pt idx="80">
                  <c:v>3.3343702767940596E-2</c:v>
                </c:pt>
                <c:pt idx="81">
                  <c:v>1.9963275088395287E-3</c:v>
                </c:pt>
                <c:pt idx="82">
                  <c:v>9.7574568733239931E-4</c:v>
                </c:pt>
                <c:pt idx="83">
                  <c:v>8.3288298230849003E-2</c:v>
                </c:pt>
                <c:pt idx="84">
                  <c:v>4.9911737475825434E-3</c:v>
                </c:pt>
                <c:pt idx="85">
                  <c:v>7.2267547324506856E-4</c:v>
                </c:pt>
                <c:pt idx="86">
                  <c:v>0.15545417693604369</c:v>
                </c:pt>
                <c:pt idx="87">
                  <c:v>7.9552008327901051E-3</c:v>
                </c:pt>
                <c:pt idx="88">
                  <c:v>1.7111638702495389E-6</c:v>
                </c:pt>
                <c:pt idx="89">
                  <c:v>8.1717249555379373E-2</c:v>
                </c:pt>
                <c:pt idx="90">
                  <c:v>1.8085388153338304</c:v>
                </c:pt>
                <c:pt idx="91">
                  <c:v>1.2026833344629564</c:v>
                </c:pt>
                <c:pt idx="92">
                  <c:v>3.3506122255614361</c:v>
                </c:pt>
                <c:pt idx="93">
                  <c:v>0.1356031469159884</c:v>
                </c:pt>
                <c:pt idx="94">
                  <c:v>2.2112829312112439</c:v>
                </c:pt>
                <c:pt idx="95">
                  <c:v>1.11941063694952E-3</c:v>
                </c:pt>
                <c:pt idx="96">
                  <c:v>0.23821476315163032</c:v>
                </c:pt>
                <c:pt idx="97">
                  <c:v>0.86027997193828154</c:v>
                </c:pt>
                <c:pt idx="98">
                  <c:v>0.83555132391769271</c:v>
                </c:pt>
                <c:pt idx="99">
                  <c:v>10.768673859046665</c:v>
                </c:pt>
                <c:pt idx="100">
                  <c:v>0.68032844536606807</c:v>
                </c:pt>
                <c:pt idx="101">
                  <c:v>3.2086109641191003</c:v>
                </c:pt>
                <c:pt idx="102">
                  <c:v>1.3990699710773038</c:v>
                </c:pt>
                <c:pt idx="103">
                  <c:v>0.41639749239813445</c:v>
                </c:pt>
                <c:pt idx="104">
                  <c:v>0.14484628982307665</c:v>
                </c:pt>
                <c:pt idx="105">
                  <c:v>7.0084903196390692E-4</c:v>
                </c:pt>
                <c:pt idx="106">
                  <c:v>7.2689513053362008E-3</c:v>
                </c:pt>
                <c:pt idx="107">
                  <c:v>0.25472410857953981</c:v>
                </c:pt>
                <c:pt idx="108">
                  <c:v>9.4068503186324395E-3</c:v>
                </c:pt>
                <c:pt idx="109">
                  <c:v>9.4073600270193222E-2</c:v>
                </c:pt>
              </c:numCache>
            </c:numRef>
          </c:xVal>
          <c:yVal>
            <c:numRef>
              <c:f>AvailMG!$AM$2:$AM$111</c:f>
              <c:numCache>
                <c:formatCode>General</c:formatCode>
                <c:ptCount val="110"/>
                <c:pt idx="0">
                  <c:v>4.7212849771151748E-2</c:v>
                </c:pt>
                <c:pt idx="1">
                  <c:v>0.18821892379196922</c:v>
                </c:pt>
                <c:pt idx="2">
                  <c:v>2.3231834730894386E-2</c:v>
                </c:pt>
                <c:pt idx="3">
                  <c:v>0.39684731775343673</c:v>
                </c:pt>
                <c:pt idx="4">
                  <c:v>0.30223693994024303</c:v>
                </c:pt>
                <c:pt idx="5">
                  <c:v>6.8476463769968993E-2</c:v>
                </c:pt>
                <c:pt idx="6">
                  <c:v>9.9944020985148652E-2</c:v>
                </c:pt>
                <c:pt idx="7">
                  <c:v>0.17071069555673707</c:v>
                </c:pt>
                <c:pt idx="8">
                  <c:v>1.2670960570991472</c:v>
                </c:pt>
                <c:pt idx="9">
                  <c:v>1.366941413103692E-2</c:v>
                </c:pt>
                <c:pt idx="10">
                  <c:v>0.72077884833747752</c:v>
                </c:pt>
                <c:pt idx="11">
                  <c:v>2.9689786837396781</c:v>
                </c:pt>
                <c:pt idx="12">
                  <c:v>0.9080416866227512</c:v>
                </c:pt>
                <c:pt idx="13">
                  <c:v>0.92266070568242187</c:v>
                </c:pt>
                <c:pt idx="14">
                  <c:v>0.7674036766688761</c:v>
                </c:pt>
                <c:pt idx="15">
                  <c:v>0.33487855581299447</c:v>
                </c:pt>
                <c:pt idx="16">
                  <c:v>1.4771609003142052</c:v>
                </c:pt>
                <c:pt idx="17">
                  <c:v>1.350233809317156</c:v>
                </c:pt>
                <c:pt idx="18">
                  <c:v>6.8304801266815249E-2</c:v>
                </c:pt>
                <c:pt idx="19">
                  <c:v>0.12250349574213169</c:v>
                </c:pt>
                <c:pt idx="20">
                  <c:v>0.33298296852604814</c:v>
                </c:pt>
                <c:pt idx="21">
                  <c:v>6.9526226396625174E-2</c:v>
                </c:pt>
                <c:pt idx="22">
                  <c:v>9.3252241612473433E-2</c:v>
                </c:pt>
                <c:pt idx="23">
                  <c:v>7.6286907420884384E-2</c:v>
                </c:pt>
                <c:pt idx="24">
                  <c:v>5.1109370146290509E-3</c:v>
                </c:pt>
                <c:pt idx="25">
                  <c:v>6.6507423863698664E-2</c:v>
                </c:pt>
                <c:pt idx="26">
                  <c:v>3.5071577791731507E-4</c:v>
                </c:pt>
                <c:pt idx="27">
                  <c:v>2.6146492918058154E-2</c:v>
                </c:pt>
                <c:pt idx="28">
                  <c:v>1.6840000540028752E-2</c:v>
                </c:pt>
                <c:pt idx="29">
                  <c:v>0.15493201710142415</c:v>
                </c:pt>
                <c:pt idx="30">
                  <c:v>2.8847492271763212E-2</c:v>
                </c:pt>
                <c:pt idx="31">
                  <c:v>0.34263285872586891</c:v>
                </c:pt>
                <c:pt idx="32">
                  <c:v>7.0284963738242202E-3</c:v>
                </c:pt>
                <c:pt idx="33">
                  <c:v>0.24132005227548828</c:v>
                </c:pt>
                <c:pt idx="34">
                  <c:v>0.30660517722357089</c:v>
                </c:pt>
                <c:pt idx="35">
                  <c:v>0.38213098079961344</c:v>
                </c:pt>
                <c:pt idx="36">
                  <c:v>1.8502281737627844</c:v>
                </c:pt>
                <c:pt idx="37">
                  <c:v>0.72969819899179844</c:v>
                </c:pt>
                <c:pt idx="38">
                  <c:v>2.3215578674127017E-3</c:v>
                </c:pt>
                <c:pt idx="39">
                  <c:v>0.34217976437767195</c:v>
                </c:pt>
                <c:pt idx="40">
                  <c:v>3.2007757085920671E-2</c:v>
                </c:pt>
                <c:pt idx="41">
                  <c:v>7.1860891051129153E-2</c:v>
                </c:pt>
                <c:pt idx="42">
                  <c:v>0.50519213392473694</c:v>
                </c:pt>
                <c:pt idx="43">
                  <c:v>1.9994567542575701E-2</c:v>
                </c:pt>
                <c:pt idx="44">
                  <c:v>4.0160542734111716E-2</c:v>
                </c:pt>
                <c:pt idx="45">
                  <c:v>0.18265873344591582</c:v>
                </c:pt>
                <c:pt idx="46">
                  <c:v>6.7365772787209371E-2</c:v>
                </c:pt>
                <c:pt idx="47">
                  <c:v>0.1285106639357394</c:v>
                </c:pt>
                <c:pt idx="48">
                  <c:v>0.41435783967640993</c:v>
                </c:pt>
                <c:pt idx="49">
                  <c:v>0.24385017189249089</c:v>
                </c:pt>
                <c:pt idx="50">
                  <c:v>1.2761678105611461E-2</c:v>
                </c:pt>
                <c:pt idx="51">
                  <c:v>0.7572795756305446</c:v>
                </c:pt>
                <c:pt idx="52">
                  <c:v>0.12726082256336077</c:v>
                </c:pt>
                <c:pt idx="53">
                  <c:v>0.30571690113620181</c:v>
                </c:pt>
                <c:pt idx="54">
                  <c:v>3.5967062612000819E-2</c:v>
                </c:pt>
                <c:pt idx="55">
                  <c:v>1.047971365753698E-2</c:v>
                </c:pt>
                <c:pt idx="56">
                  <c:v>5.118928513980535E-5</c:v>
                </c:pt>
                <c:pt idx="57">
                  <c:v>3.897430568686766E-3</c:v>
                </c:pt>
                <c:pt idx="58">
                  <c:v>2.5639606131174129E-3</c:v>
                </c:pt>
                <c:pt idx="59">
                  <c:v>4.6237832238657756E-6</c:v>
                </c:pt>
                <c:pt idx="60">
                  <c:v>5.8157726943332201E-4</c:v>
                </c:pt>
                <c:pt idx="61">
                  <c:v>3.8199694569773422E-2</c:v>
                </c:pt>
                <c:pt idx="62">
                  <c:v>7.7486961206187149E-3</c:v>
                </c:pt>
                <c:pt idx="63">
                  <c:v>3.2791178876559593E-2</c:v>
                </c:pt>
                <c:pt idx="64">
                  <c:v>3.3099461431268913E-2</c:v>
                </c:pt>
                <c:pt idx="65">
                  <c:v>2.720805165309647E-2</c:v>
                </c:pt>
                <c:pt idx="66">
                  <c:v>5.0769194409659095E-2</c:v>
                </c:pt>
                <c:pt idx="67">
                  <c:v>4.6738438690060546E-4</c:v>
                </c:pt>
                <c:pt idx="68">
                  <c:v>0.15172454964986715</c:v>
                </c:pt>
                <c:pt idx="69">
                  <c:v>1.5496846125108626E-2</c:v>
                </c:pt>
                <c:pt idx="70">
                  <c:v>2.159503367351686E-2</c:v>
                </c:pt>
                <c:pt idx="71">
                  <c:v>0.14250336061115679</c:v>
                </c:pt>
                <c:pt idx="72">
                  <c:v>4.8836252779502634E-3</c:v>
                </c:pt>
                <c:pt idx="73">
                  <c:v>0.68541741030844827</c:v>
                </c:pt>
                <c:pt idx="74">
                  <c:v>0.18297302327804199</c:v>
                </c:pt>
                <c:pt idx="75">
                  <c:v>1.5125268711071036E-2</c:v>
                </c:pt>
                <c:pt idx="76">
                  <c:v>1.2022619148502299E-2</c:v>
                </c:pt>
                <c:pt idx="77">
                  <c:v>5.869128240117278E-3</c:v>
                </c:pt>
                <c:pt idx="78">
                  <c:v>0.28485881477076275</c:v>
                </c:pt>
                <c:pt idx="79">
                  <c:v>4.2202034046803257E-4</c:v>
                </c:pt>
                <c:pt idx="80">
                  <c:v>8.3521180352041577E-4</c:v>
                </c:pt>
                <c:pt idx="81">
                  <c:v>1.1961217491753878E-3</c:v>
                </c:pt>
                <c:pt idx="82">
                  <c:v>1.6487245928563908E-4</c:v>
                </c:pt>
                <c:pt idx="83">
                  <c:v>1.1257892733339396E-2</c:v>
                </c:pt>
                <c:pt idx="84">
                  <c:v>2.3959206802847159E-3</c:v>
                </c:pt>
                <c:pt idx="85">
                  <c:v>2.3391974183730398E-4</c:v>
                </c:pt>
                <c:pt idx="86">
                  <c:v>0.13032247700852734</c:v>
                </c:pt>
                <c:pt idx="87">
                  <c:v>1.7867463424758804E-3</c:v>
                </c:pt>
                <c:pt idx="88">
                  <c:v>0</c:v>
                </c:pt>
                <c:pt idx="89">
                  <c:v>3.1412399486170549E-2</c:v>
                </c:pt>
                <c:pt idx="90">
                  <c:v>0.44873686940133534</c:v>
                </c:pt>
                <c:pt idx="91">
                  <c:v>0.41146400671762445</c:v>
                </c:pt>
                <c:pt idx="92">
                  <c:v>2.0189818075603427</c:v>
                </c:pt>
                <c:pt idx="93">
                  <c:v>9.2066896554906422E-2</c:v>
                </c:pt>
                <c:pt idx="94">
                  <c:v>1.5237931558249556</c:v>
                </c:pt>
                <c:pt idx="95">
                  <c:v>4.8154699850756441E-4</c:v>
                </c:pt>
                <c:pt idx="96">
                  <c:v>0.17959578652591107</c:v>
                </c:pt>
                <c:pt idx="97">
                  <c:v>0.59696443723589598</c:v>
                </c:pt>
                <c:pt idx="98">
                  <c:v>3.8468056035467239E-3</c:v>
                </c:pt>
                <c:pt idx="99">
                  <c:v>6.5868319631450776</c:v>
                </c:pt>
                <c:pt idx="100">
                  <c:v>0.42882370956969318</c:v>
                </c:pt>
                <c:pt idx="101">
                  <c:v>1.4767645292279201</c:v>
                </c:pt>
                <c:pt idx="102">
                  <c:v>0.34261239757490969</c:v>
                </c:pt>
                <c:pt idx="103">
                  <c:v>0.39788670417364569</c:v>
                </c:pt>
                <c:pt idx="104">
                  <c:v>0.14334860274757621</c:v>
                </c:pt>
                <c:pt idx="105">
                  <c:v>5.7149232492142575E-4</c:v>
                </c:pt>
                <c:pt idx="106">
                  <c:v>3.4238568656597261E-3</c:v>
                </c:pt>
                <c:pt idx="107">
                  <c:v>0.12268420556915262</c:v>
                </c:pt>
                <c:pt idx="108">
                  <c:v>2.1262667397527329E-3</c:v>
                </c:pt>
                <c:pt idx="109">
                  <c:v>7.8870291564316214E-2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AvailMG!$AN$2:$AN$111</c15:f>
                <c15:dlblRangeCache>
                  <c:ptCount val="110"/>
                  <c:pt idx="0">
                    <c:v>M005</c:v>
                  </c:pt>
                  <c:pt idx="1">
                    <c:v>M007</c:v>
                  </c:pt>
                  <c:pt idx="2">
                    <c:v>M008</c:v>
                  </c:pt>
                  <c:pt idx="3">
                    <c:v>M009</c:v>
                  </c:pt>
                  <c:pt idx="4">
                    <c:v>M010</c:v>
                  </c:pt>
                  <c:pt idx="5">
                    <c:v>M011</c:v>
                  </c:pt>
                  <c:pt idx="6">
                    <c:v>M012</c:v>
                  </c:pt>
                  <c:pt idx="7">
                    <c:v>M013</c:v>
                  </c:pt>
                  <c:pt idx="8">
                    <c:v>M014</c:v>
                  </c:pt>
                  <c:pt idx="9">
                    <c:v>M015</c:v>
                  </c:pt>
                  <c:pt idx="10">
                    <c:v>M016</c:v>
                  </c:pt>
                  <c:pt idx="11">
                    <c:v>M020</c:v>
                  </c:pt>
                  <c:pt idx="12">
                    <c:v>M022</c:v>
                  </c:pt>
                  <c:pt idx="13">
                    <c:v>M023</c:v>
                  </c:pt>
                  <c:pt idx="14">
                    <c:v>M024</c:v>
                  </c:pt>
                  <c:pt idx="15">
                    <c:v>M025</c:v>
                  </c:pt>
                  <c:pt idx="16">
                    <c:v>M026</c:v>
                  </c:pt>
                  <c:pt idx="17">
                    <c:v>M027</c:v>
                  </c:pt>
                  <c:pt idx="18">
                    <c:v>M028</c:v>
                  </c:pt>
                  <c:pt idx="19">
                    <c:v>M029</c:v>
                  </c:pt>
                  <c:pt idx="20">
                    <c:v>M031</c:v>
                  </c:pt>
                  <c:pt idx="21">
                    <c:v>M032</c:v>
                  </c:pt>
                  <c:pt idx="22">
                    <c:v>M033</c:v>
                  </c:pt>
                  <c:pt idx="23">
                    <c:v>M034</c:v>
                  </c:pt>
                  <c:pt idx="24">
                    <c:v>M035</c:v>
                  </c:pt>
                  <c:pt idx="25">
                    <c:v>M036</c:v>
                  </c:pt>
                  <c:pt idx="26">
                    <c:v>M134</c:v>
                  </c:pt>
                  <c:pt idx="27">
                    <c:v>M151</c:v>
                  </c:pt>
                  <c:pt idx="28">
                    <c:v>M154</c:v>
                  </c:pt>
                  <c:pt idx="29">
                    <c:v>M159</c:v>
                  </c:pt>
                  <c:pt idx="30">
                    <c:v>M161</c:v>
                  </c:pt>
                  <c:pt idx="31">
                    <c:v>M299</c:v>
                  </c:pt>
                  <c:pt idx="32">
                    <c:v>M300</c:v>
                  </c:pt>
                  <c:pt idx="33">
                    <c:v>M305</c:v>
                  </c:pt>
                  <c:pt idx="34">
                    <c:v>M496</c:v>
                  </c:pt>
                  <c:pt idx="35">
                    <c:v>M500</c:v>
                  </c:pt>
                  <c:pt idx="36">
                    <c:v>M501</c:v>
                  </c:pt>
                  <c:pt idx="37">
                    <c:v>M502</c:v>
                  </c:pt>
                  <c:pt idx="38">
                    <c:v>M503</c:v>
                  </c:pt>
                  <c:pt idx="39">
                    <c:v>M504</c:v>
                  </c:pt>
                  <c:pt idx="40">
                    <c:v>M617</c:v>
                  </c:pt>
                  <c:pt idx="41">
                    <c:v>M882</c:v>
                  </c:pt>
                  <c:pt idx="42">
                    <c:v>M883</c:v>
                  </c:pt>
                  <c:pt idx="43">
                    <c:v>M885</c:v>
                  </c:pt>
                  <c:pt idx="44">
                    <c:v>M886</c:v>
                  </c:pt>
                  <c:pt idx="45">
                    <c:v>M043</c:v>
                  </c:pt>
                  <c:pt idx="46">
                    <c:v>M044</c:v>
                  </c:pt>
                  <c:pt idx="47">
                    <c:v>M045</c:v>
                  </c:pt>
                  <c:pt idx="48">
                    <c:v>M048</c:v>
                  </c:pt>
                  <c:pt idx="49">
                    <c:v>M049</c:v>
                  </c:pt>
                  <c:pt idx="50">
                    <c:v>M050</c:v>
                  </c:pt>
                  <c:pt idx="51">
                    <c:v>M051</c:v>
                  </c:pt>
                  <c:pt idx="52">
                    <c:v>M052</c:v>
                  </c:pt>
                  <c:pt idx="53">
                    <c:v>M053</c:v>
                  </c:pt>
                  <c:pt idx="54">
                    <c:v>M054</c:v>
                  </c:pt>
                  <c:pt idx="55">
                    <c:v>M057</c:v>
                  </c:pt>
                  <c:pt idx="56">
                    <c:v>M058</c:v>
                  </c:pt>
                  <c:pt idx="57">
                    <c:v>M059</c:v>
                  </c:pt>
                  <c:pt idx="58">
                    <c:v>M060</c:v>
                  </c:pt>
                  <c:pt idx="59">
                    <c:v>M061</c:v>
                  </c:pt>
                  <c:pt idx="60">
                    <c:v>M063</c:v>
                  </c:pt>
                  <c:pt idx="61">
                    <c:v>M065</c:v>
                  </c:pt>
                  <c:pt idx="62">
                    <c:v>M066</c:v>
                  </c:pt>
                  <c:pt idx="63">
                    <c:v>M067</c:v>
                  </c:pt>
                  <c:pt idx="64">
                    <c:v>M069</c:v>
                  </c:pt>
                  <c:pt idx="65">
                    <c:v>M071</c:v>
                  </c:pt>
                  <c:pt idx="66">
                    <c:v>M073</c:v>
                  </c:pt>
                  <c:pt idx="67">
                    <c:v>M074</c:v>
                  </c:pt>
                  <c:pt idx="68">
                    <c:v>M075</c:v>
                  </c:pt>
                  <c:pt idx="69">
                    <c:v>M076</c:v>
                  </c:pt>
                  <c:pt idx="70">
                    <c:v>M077</c:v>
                  </c:pt>
                  <c:pt idx="71">
                    <c:v>M079</c:v>
                  </c:pt>
                  <c:pt idx="72">
                    <c:v>M081</c:v>
                  </c:pt>
                  <c:pt idx="73">
                    <c:v>M082</c:v>
                  </c:pt>
                  <c:pt idx="74">
                    <c:v>M091</c:v>
                  </c:pt>
                  <c:pt idx="75">
                    <c:v>M094</c:v>
                  </c:pt>
                  <c:pt idx="76">
                    <c:v>M158</c:v>
                  </c:pt>
                  <c:pt idx="77">
                    <c:v>M162</c:v>
                  </c:pt>
                  <c:pt idx="78">
                    <c:v>M168</c:v>
                  </c:pt>
                  <c:pt idx="79">
                    <c:v>M308</c:v>
                  </c:pt>
                  <c:pt idx="80">
                    <c:v>M309</c:v>
                  </c:pt>
                  <c:pt idx="81">
                    <c:v>M506</c:v>
                  </c:pt>
                  <c:pt idx="82">
                    <c:v>M507</c:v>
                  </c:pt>
                  <c:pt idx="83">
                    <c:v>M508</c:v>
                  </c:pt>
                  <c:pt idx="84">
                    <c:v>M509</c:v>
                  </c:pt>
                  <c:pt idx="85">
                    <c:v>M700</c:v>
                  </c:pt>
                  <c:pt idx="86">
                    <c:v>M710</c:v>
                  </c:pt>
                  <c:pt idx="87">
                    <c:v>M876</c:v>
                  </c:pt>
                  <c:pt idx="88">
                    <c:v>M881</c:v>
                  </c:pt>
                  <c:pt idx="89">
                    <c:v>M888</c:v>
                  </c:pt>
                  <c:pt idx="90">
                    <c:v>M086</c:v>
                  </c:pt>
                  <c:pt idx="91">
                    <c:v>M087</c:v>
                  </c:pt>
                  <c:pt idx="92">
                    <c:v>M088</c:v>
                  </c:pt>
                  <c:pt idx="93">
                    <c:v>M092</c:v>
                  </c:pt>
                  <c:pt idx="94">
                    <c:v>M093</c:v>
                  </c:pt>
                  <c:pt idx="95">
                    <c:v>M095</c:v>
                  </c:pt>
                  <c:pt idx="96">
                    <c:v>M117</c:v>
                  </c:pt>
                  <c:pt idx="97">
                    <c:v>M118</c:v>
                  </c:pt>
                  <c:pt idx="98">
                    <c:v>M130</c:v>
                  </c:pt>
                  <c:pt idx="99">
                    <c:v>M169</c:v>
                  </c:pt>
                  <c:pt idx="100">
                    <c:v>M170</c:v>
                  </c:pt>
                  <c:pt idx="101">
                    <c:v>M171</c:v>
                  </c:pt>
                  <c:pt idx="102">
                    <c:v>M512</c:v>
                  </c:pt>
                  <c:pt idx="103">
                    <c:v>M099</c:v>
                  </c:pt>
                  <c:pt idx="104">
                    <c:v>M101</c:v>
                  </c:pt>
                  <c:pt idx="105">
                    <c:v>M131</c:v>
                  </c:pt>
                  <c:pt idx="106">
                    <c:v>M111</c:v>
                  </c:pt>
                  <c:pt idx="107">
                    <c:v>M115</c:v>
                  </c:pt>
                  <c:pt idx="108">
                    <c:v>M116</c:v>
                  </c:pt>
                  <c:pt idx="109">
                    <c:v>M887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DDA-4F6E-8C89-163525A1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53904"/>
        <c:axId val="420352920"/>
      </c:scatterChart>
      <c:valAx>
        <c:axId val="4203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920"/>
        <c:crosses val="autoZero"/>
        <c:crossBetween val="midCat"/>
      </c:valAx>
      <c:valAx>
        <c:axId val="4203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6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AvailMG!$R$1</c:f>
              <c:strCache>
                <c:ptCount val="1"/>
                <c:pt idx="0">
                  <c:v>% protected (GS1and2)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AvailMG!$Q$2:$Q$111</c:f>
              <c:numCache>
                <c:formatCode>0.0</c:formatCode>
                <c:ptCount val="110"/>
                <c:pt idx="0">
                  <c:v>5.2348653273512291E-2</c:v>
                </c:pt>
                <c:pt idx="1">
                  <c:v>1.2002036577723842</c:v>
                </c:pt>
                <c:pt idx="2">
                  <c:v>0.45538190123338496</c:v>
                </c:pt>
                <c:pt idx="3">
                  <c:v>1.0510375347588625</c:v>
                </c:pt>
                <c:pt idx="4">
                  <c:v>0.58162694779717206</c:v>
                </c:pt>
                <c:pt idx="5">
                  <c:v>0.11017583432795099</c:v>
                </c:pt>
                <c:pt idx="6">
                  <c:v>1.0404726451891033</c:v>
                </c:pt>
                <c:pt idx="7">
                  <c:v>1.4131116543694748</c:v>
                </c:pt>
                <c:pt idx="8">
                  <c:v>4.314630815386499</c:v>
                </c:pt>
                <c:pt idx="9">
                  <c:v>0.68816588535761725</c:v>
                </c:pt>
                <c:pt idx="10">
                  <c:v>6.2839984641496009</c:v>
                </c:pt>
                <c:pt idx="11">
                  <c:v>3.344260421682812</c:v>
                </c:pt>
                <c:pt idx="12">
                  <c:v>1.3473322943248256</c:v>
                </c:pt>
                <c:pt idx="13">
                  <c:v>1.322204817695372</c:v>
                </c:pt>
                <c:pt idx="14">
                  <c:v>1.3168486381311684</c:v>
                </c:pt>
                <c:pt idx="15">
                  <c:v>0.34559988944978487</c:v>
                </c:pt>
                <c:pt idx="16">
                  <c:v>1.8985848455618433</c:v>
                </c:pt>
                <c:pt idx="17">
                  <c:v>2.7335708300629986</c:v>
                </c:pt>
                <c:pt idx="18">
                  <c:v>0.49238711240236949</c:v>
                </c:pt>
                <c:pt idx="19">
                  <c:v>0.78498069733246645</c:v>
                </c:pt>
                <c:pt idx="20">
                  <c:v>2.3036830314202037</c:v>
                </c:pt>
                <c:pt idx="21">
                  <c:v>0.35166277969240145</c:v>
                </c:pt>
                <c:pt idx="22">
                  <c:v>0.29508196307098805</c:v>
                </c:pt>
                <c:pt idx="23">
                  <c:v>0.17301279348609341</c:v>
                </c:pt>
                <c:pt idx="24">
                  <c:v>1.8498864689009922E-2</c:v>
                </c:pt>
                <c:pt idx="25">
                  <c:v>0.17688124349221171</c:v>
                </c:pt>
                <c:pt idx="26">
                  <c:v>6.2535757909236607E-4</c:v>
                </c:pt>
                <c:pt idx="27">
                  <c:v>0.18225662814027815</c:v>
                </c:pt>
                <c:pt idx="28">
                  <c:v>0.15470399541377794</c:v>
                </c:pt>
                <c:pt idx="29">
                  <c:v>0.36685083355441389</c:v>
                </c:pt>
                <c:pt idx="30">
                  <c:v>0.11733612672752633</c:v>
                </c:pt>
                <c:pt idx="31">
                  <c:v>0.60928024793008173</c:v>
                </c:pt>
                <c:pt idx="32">
                  <c:v>1.7407433401726076E-2</c:v>
                </c:pt>
                <c:pt idx="33">
                  <c:v>3.4039066609506805</c:v>
                </c:pt>
                <c:pt idx="34">
                  <c:v>0.51238925275526448</c:v>
                </c:pt>
                <c:pt idx="35">
                  <c:v>0.52412383205356516</c:v>
                </c:pt>
                <c:pt idx="36">
                  <c:v>2.9146134420489478</c:v>
                </c:pt>
                <c:pt idx="37">
                  <c:v>3.595249423611016</c:v>
                </c:pt>
                <c:pt idx="38">
                  <c:v>2.2023862261723971E-2</c:v>
                </c:pt>
                <c:pt idx="39">
                  <c:v>1.1683854940025129</c:v>
                </c:pt>
                <c:pt idx="40">
                  <c:v>3.7969160747934695E-2</c:v>
                </c:pt>
                <c:pt idx="41">
                  <c:v>0.80619803709130311</c:v>
                </c:pt>
                <c:pt idx="42">
                  <c:v>2.9548160903365903</c:v>
                </c:pt>
                <c:pt idx="43">
                  <c:v>0.16139979784193531</c:v>
                </c:pt>
                <c:pt idx="44">
                  <c:v>0.11659917941944854</c:v>
                </c:pt>
                <c:pt idx="45">
                  <c:v>0.30515516608611504</c:v>
                </c:pt>
                <c:pt idx="46">
                  <c:v>0.17294571222160543</c:v>
                </c:pt>
                <c:pt idx="47">
                  <c:v>0.70710475581160381</c:v>
                </c:pt>
                <c:pt idx="48">
                  <c:v>0.94166108701638251</c:v>
                </c:pt>
                <c:pt idx="49">
                  <c:v>0.49268148719966526</c:v>
                </c:pt>
                <c:pt idx="50">
                  <c:v>9.9670471416231213E-2</c:v>
                </c:pt>
                <c:pt idx="51">
                  <c:v>5.7307699191276065</c:v>
                </c:pt>
                <c:pt idx="52">
                  <c:v>2.2704873625309108</c:v>
                </c:pt>
                <c:pt idx="53">
                  <c:v>4.3425463968922013</c:v>
                </c:pt>
                <c:pt idx="54">
                  <c:v>0.73383744978231913</c:v>
                </c:pt>
                <c:pt idx="55">
                  <c:v>2.5374630585478893E-2</c:v>
                </c:pt>
                <c:pt idx="56">
                  <c:v>1.0700235350347648E-4</c:v>
                </c:pt>
                <c:pt idx="57">
                  <c:v>7.7262325438539501E-3</c:v>
                </c:pt>
                <c:pt idx="58">
                  <c:v>5.809019058207022E-3</c:v>
                </c:pt>
                <c:pt idx="59">
                  <c:v>7.3725677388410978E-6</c:v>
                </c:pt>
                <c:pt idx="60">
                  <c:v>1.0562250008470078E-3</c:v>
                </c:pt>
                <c:pt idx="61">
                  <c:v>9.9486339261469783E-2</c:v>
                </c:pt>
                <c:pt idx="62">
                  <c:v>2.1783552961179672E-2</c:v>
                </c:pt>
                <c:pt idx="63">
                  <c:v>7.9904489881301513E-2</c:v>
                </c:pt>
                <c:pt idx="64">
                  <c:v>0.22331150885078868</c:v>
                </c:pt>
                <c:pt idx="65">
                  <c:v>0.20284859211615153</c:v>
                </c:pt>
                <c:pt idx="66">
                  <c:v>0.12918355182190863</c:v>
                </c:pt>
                <c:pt idx="67">
                  <c:v>7.191803300207291E-4</c:v>
                </c:pt>
                <c:pt idx="68">
                  <c:v>0.26120403130198133</c:v>
                </c:pt>
                <c:pt idx="69">
                  <c:v>3.8912703787538673E-2</c:v>
                </c:pt>
                <c:pt idx="70">
                  <c:v>5.8360208600021411E-2</c:v>
                </c:pt>
                <c:pt idx="71">
                  <c:v>0.47535735471145263</c:v>
                </c:pt>
                <c:pt idx="72">
                  <c:v>1.3290627984099128E-2</c:v>
                </c:pt>
                <c:pt idx="73">
                  <c:v>1.214110413972999</c:v>
                </c:pt>
                <c:pt idx="74">
                  <c:v>0.28475865707274023</c:v>
                </c:pt>
                <c:pt idx="75">
                  <c:v>2.3574103912686214E-2</c:v>
                </c:pt>
                <c:pt idx="76">
                  <c:v>0.79659118084243197</c:v>
                </c:pt>
                <c:pt idx="77">
                  <c:v>1.758027915649224E-2</c:v>
                </c:pt>
                <c:pt idx="78">
                  <c:v>0.4610726861497062</c:v>
                </c:pt>
                <c:pt idx="79">
                  <c:v>6.9760874293300879E-4</c:v>
                </c:pt>
                <c:pt idx="80">
                  <c:v>3.3343702767940596E-2</c:v>
                </c:pt>
                <c:pt idx="81">
                  <c:v>1.9963275088395287E-3</c:v>
                </c:pt>
                <c:pt idx="82">
                  <c:v>9.7574568733239931E-4</c:v>
                </c:pt>
                <c:pt idx="83">
                  <c:v>8.3288298230849003E-2</c:v>
                </c:pt>
                <c:pt idx="84">
                  <c:v>4.9911737475825434E-3</c:v>
                </c:pt>
                <c:pt idx="85">
                  <c:v>7.2267547324506856E-4</c:v>
                </c:pt>
                <c:pt idx="86">
                  <c:v>0.15545417693604369</c:v>
                </c:pt>
                <c:pt idx="87">
                  <c:v>7.9552008327901051E-3</c:v>
                </c:pt>
                <c:pt idx="88">
                  <c:v>1.7111638702495389E-6</c:v>
                </c:pt>
                <c:pt idx="89">
                  <c:v>8.1717249555379373E-2</c:v>
                </c:pt>
                <c:pt idx="90">
                  <c:v>1.8085388153338304</c:v>
                </c:pt>
                <c:pt idx="91">
                  <c:v>1.2026833344629564</c:v>
                </c:pt>
                <c:pt idx="92">
                  <c:v>3.3506122255614361</c:v>
                </c:pt>
                <c:pt idx="93">
                  <c:v>0.1356031469159884</c:v>
                </c:pt>
                <c:pt idx="94">
                  <c:v>2.2112829312112439</c:v>
                </c:pt>
                <c:pt idx="95">
                  <c:v>1.11941063694952E-3</c:v>
                </c:pt>
                <c:pt idx="96">
                  <c:v>0.23821476315163032</c:v>
                </c:pt>
                <c:pt idx="97">
                  <c:v>0.86027997193828154</c:v>
                </c:pt>
                <c:pt idx="98">
                  <c:v>0.83555132391769271</c:v>
                </c:pt>
                <c:pt idx="99">
                  <c:v>10.768673859046665</c:v>
                </c:pt>
                <c:pt idx="100">
                  <c:v>0.68032844536606807</c:v>
                </c:pt>
                <c:pt idx="101">
                  <c:v>3.2086109641191003</c:v>
                </c:pt>
                <c:pt idx="102">
                  <c:v>1.3990699710773038</c:v>
                </c:pt>
                <c:pt idx="103">
                  <c:v>0.41639749239813445</c:v>
                </c:pt>
                <c:pt idx="104">
                  <c:v>0.14484628982307665</c:v>
                </c:pt>
                <c:pt idx="105">
                  <c:v>7.0084903196390692E-4</c:v>
                </c:pt>
                <c:pt idx="106">
                  <c:v>7.2689513053362008E-3</c:v>
                </c:pt>
                <c:pt idx="107">
                  <c:v>0.25472410857953981</c:v>
                </c:pt>
                <c:pt idx="108">
                  <c:v>9.4068503186324395E-3</c:v>
                </c:pt>
                <c:pt idx="109">
                  <c:v>9.4073600270193222E-2</c:v>
                </c:pt>
              </c:numCache>
            </c:numRef>
          </c:xVal>
          <c:yVal>
            <c:numRef>
              <c:f>AvailMG!$R$2:$R$111</c:f>
              <c:numCache>
                <c:formatCode>0.0</c:formatCode>
                <c:ptCount val="110"/>
                <c:pt idx="0">
                  <c:v>86.161607239728369</c:v>
                </c:pt>
                <c:pt idx="1">
                  <c:v>5.2804897490693063</c:v>
                </c:pt>
                <c:pt idx="2">
                  <c:v>2.5952220414865677</c:v>
                </c:pt>
                <c:pt idx="3">
                  <c:v>10.250067396082947</c:v>
                </c:pt>
                <c:pt idx="4">
                  <c:v>11.417786429849535</c:v>
                </c:pt>
                <c:pt idx="5">
                  <c:v>15.564418992355012</c:v>
                </c:pt>
                <c:pt idx="6">
                  <c:v>4.6800697101493141</c:v>
                </c:pt>
                <c:pt idx="7">
                  <c:v>5.8546069809459436</c:v>
                </c:pt>
                <c:pt idx="8">
                  <c:v>13.681141204527522</c:v>
                </c:pt>
                <c:pt idx="9">
                  <c:v>1.4206309972321973</c:v>
                </c:pt>
                <c:pt idx="10">
                  <c:v>5.8230388061780314</c:v>
                </c:pt>
                <c:pt idx="11">
                  <c:v>28.821591619586101</c:v>
                </c:pt>
                <c:pt idx="12">
                  <c:v>11.567230872257706</c:v>
                </c:pt>
                <c:pt idx="13">
                  <c:v>14.763125849061135</c:v>
                </c:pt>
                <c:pt idx="14">
                  <c:v>16.74520781927464</c:v>
                </c:pt>
                <c:pt idx="15">
                  <c:v>64.615308522790698</c:v>
                </c:pt>
                <c:pt idx="16">
                  <c:v>19.627451249987704</c:v>
                </c:pt>
                <c:pt idx="17">
                  <c:v>10.745129961382755</c:v>
                </c:pt>
                <c:pt idx="18">
                  <c:v>4.7070475373037546</c:v>
                </c:pt>
                <c:pt idx="19">
                  <c:v>8.632160894823194</c:v>
                </c:pt>
                <c:pt idx="20">
                  <c:v>9.2797509582744873</c:v>
                </c:pt>
                <c:pt idx="21">
                  <c:v>7.8866977167745222</c:v>
                </c:pt>
                <c:pt idx="22">
                  <c:v>19.81076687522097</c:v>
                </c:pt>
                <c:pt idx="23">
                  <c:v>11.463634511818805</c:v>
                </c:pt>
                <c:pt idx="24">
                  <c:v>15.246923603013171</c:v>
                </c:pt>
                <c:pt idx="25">
                  <c:v>13.037906042627922</c:v>
                </c:pt>
                <c:pt idx="26">
                  <c:v>38.634180420923933</c:v>
                </c:pt>
                <c:pt idx="27">
                  <c:v>4.6229358834539171</c:v>
                </c:pt>
                <c:pt idx="28">
                  <c:v>9.8517934880069351</c:v>
                </c:pt>
                <c:pt idx="29">
                  <c:v>15.994305975088865</c:v>
                </c:pt>
                <c:pt idx="30">
                  <c:v>6.1780243447189109</c:v>
                </c:pt>
                <c:pt idx="31">
                  <c:v>19.851273167962848</c:v>
                </c:pt>
                <c:pt idx="32">
                  <c:v>15.398708913682524</c:v>
                </c:pt>
                <c:pt idx="33">
                  <c:v>2.2822707596508245</c:v>
                </c:pt>
                <c:pt idx="34">
                  <c:v>23.354947863680842</c:v>
                </c:pt>
                <c:pt idx="35">
                  <c:v>7.5109694956103787</c:v>
                </c:pt>
                <c:pt idx="36">
                  <c:v>9.4131972471696912</c:v>
                </c:pt>
                <c:pt idx="37">
                  <c:v>6.0279012512918344</c:v>
                </c:pt>
                <c:pt idx="38">
                  <c:v>4.912199496629734</c:v>
                </c:pt>
                <c:pt idx="39">
                  <c:v>13.01584208266835</c:v>
                </c:pt>
                <c:pt idx="40">
                  <c:v>18.072619564727528</c:v>
                </c:pt>
                <c:pt idx="41">
                  <c:v>4.183484176096484</c:v>
                </c:pt>
                <c:pt idx="42">
                  <c:v>4.9001654523744191</c:v>
                </c:pt>
                <c:pt idx="43">
                  <c:v>9.3328115034171777</c:v>
                </c:pt>
                <c:pt idx="44">
                  <c:v>5.6831292643180067</c:v>
                </c:pt>
                <c:pt idx="45">
                  <c:v>17.889780246041298</c:v>
                </c:pt>
                <c:pt idx="46">
                  <c:v>14.646537742101962</c:v>
                </c:pt>
                <c:pt idx="47">
                  <c:v>8.2491685641884089</c:v>
                </c:pt>
                <c:pt idx="48">
                  <c:v>13.428466231206873</c:v>
                </c:pt>
                <c:pt idx="49">
                  <c:v>6.811230366690431</c:v>
                </c:pt>
                <c:pt idx="50">
                  <c:v>7.0106031978536087</c:v>
                </c:pt>
                <c:pt idx="51">
                  <c:v>1.071574131779863</c:v>
                </c:pt>
                <c:pt idx="52">
                  <c:v>1.5759316306746354</c:v>
                </c:pt>
                <c:pt idx="53">
                  <c:v>0.90943429710059176</c:v>
                </c:pt>
                <c:pt idx="54">
                  <c:v>3.6077174222719126</c:v>
                </c:pt>
                <c:pt idx="55">
                  <c:v>37.903988337874509</c:v>
                </c:pt>
                <c:pt idx="56">
                  <c:v>8.6423953725757059</c:v>
                </c:pt>
                <c:pt idx="57">
                  <c:v>17.082520474615247</c:v>
                </c:pt>
                <c:pt idx="58">
                  <c:v>35.344036050377767</c:v>
                </c:pt>
                <c:pt idx="59">
                  <c:v>36.049382716049379</c:v>
                </c:pt>
                <c:pt idx="60">
                  <c:v>34.261142325324876</c:v>
                </c:pt>
                <c:pt idx="61">
                  <c:v>21.0134635653014</c:v>
                </c:pt>
                <c:pt idx="62">
                  <c:v>30.153997345910732</c:v>
                </c:pt>
                <c:pt idx="63">
                  <c:v>13.616094871694981</c:v>
                </c:pt>
                <c:pt idx="64">
                  <c:v>11.947800216739623</c:v>
                </c:pt>
                <c:pt idx="65">
                  <c:v>6.9494488859844665</c:v>
                </c:pt>
                <c:pt idx="66">
                  <c:v>16.614894578839561</c:v>
                </c:pt>
                <c:pt idx="67">
                  <c:v>28.382311995342597</c:v>
                </c:pt>
                <c:pt idx="68">
                  <c:v>20.198269989904393</c:v>
                </c:pt>
                <c:pt idx="69">
                  <c:v>19.776469564550251</c:v>
                </c:pt>
                <c:pt idx="70">
                  <c:v>3.4854860831030567</c:v>
                </c:pt>
                <c:pt idx="71">
                  <c:v>22.559997169224104</c:v>
                </c:pt>
                <c:pt idx="72">
                  <c:v>29.187411570211712</c:v>
                </c:pt>
                <c:pt idx="73">
                  <c:v>11.408746821246957</c:v>
                </c:pt>
                <c:pt idx="74">
                  <c:v>16.365699822786947</c:v>
                </c:pt>
                <c:pt idx="75">
                  <c:v>25.936038856992834</c:v>
                </c:pt>
                <c:pt idx="76">
                  <c:v>0.94581194242458178</c:v>
                </c:pt>
                <c:pt idx="77">
                  <c:v>13.776632316638779</c:v>
                </c:pt>
                <c:pt idx="78">
                  <c:v>18.469456094467066</c:v>
                </c:pt>
                <c:pt idx="79">
                  <c:v>60.495276864464273</c:v>
                </c:pt>
                <c:pt idx="80">
                  <c:v>1.8480828003987593</c:v>
                </c:pt>
                <c:pt idx="81">
                  <c:v>33.964345962704598</c:v>
                </c:pt>
                <c:pt idx="82">
                  <c:v>12.029626312941923</c:v>
                </c:pt>
                <c:pt idx="83">
                  <c:v>7.7198972659102445</c:v>
                </c:pt>
                <c:pt idx="84">
                  <c:v>46.896222217359274</c:v>
                </c:pt>
                <c:pt idx="85">
                  <c:v>31.0864253507645</c:v>
                </c:pt>
                <c:pt idx="86">
                  <c:v>30.201992547211105</c:v>
                </c:pt>
                <c:pt idx="87">
                  <c:v>7.0221003830611011</c:v>
                </c:pt>
                <c:pt idx="88">
                  <c:v>0</c:v>
                </c:pt>
                <c:pt idx="89">
                  <c:v>25.804699661662138</c:v>
                </c:pt>
                <c:pt idx="90">
                  <c:v>5.3790987247055426</c:v>
                </c:pt>
                <c:pt idx="91">
                  <c:v>6.0351065464158218</c:v>
                </c:pt>
                <c:pt idx="92">
                  <c:v>29.937589245488265</c:v>
                </c:pt>
                <c:pt idx="93">
                  <c:v>25.961205175686096</c:v>
                </c:pt>
                <c:pt idx="94">
                  <c:v>6.4544610019659805</c:v>
                </c:pt>
                <c:pt idx="95">
                  <c:v>14.074772738360464</c:v>
                </c:pt>
                <c:pt idx="96">
                  <c:v>52.10982168648183</c:v>
                </c:pt>
                <c:pt idx="97">
                  <c:v>27.998888824913937</c:v>
                </c:pt>
                <c:pt idx="98">
                  <c:v>0.41678966142901613</c:v>
                </c:pt>
                <c:pt idx="99">
                  <c:v>8.2195787968318132</c:v>
                </c:pt>
                <c:pt idx="100">
                  <c:v>9.7143813531442103</c:v>
                </c:pt>
                <c:pt idx="101">
                  <c:v>17.120500584656799</c:v>
                </c:pt>
                <c:pt idx="102">
                  <c:v>2.8404269147230985</c:v>
                </c:pt>
                <c:pt idx="103">
                  <c:v>64.128798321316694</c:v>
                </c:pt>
                <c:pt idx="104">
                  <c:v>87.687357945530266</c:v>
                </c:pt>
                <c:pt idx="105">
                  <c:v>68.410389610389615</c:v>
                </c:pt>
                <c:pt idx="106">
                  <c:v>14.686157051699439</c:v>
                </c:pt>
                <c:pt idx="107">
                  <c:v>14.081494740100911</c:v>
                </c:pt>
                <c:pt idx="108">
                  <c:v>3.0446057087566523</c:v>
                </c:pt>
                <c:pt idx="109">
                  <c:v>42.870381479087733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3-4077-A862-FC36DFBF66DF}"/>
            </c:ext>
          </c:extLst>
        </c:ser>
        <c:ser>
          <c:idx val="1"/>
          <c:order val="1"/>
          <c:tx>
            <c:strRef>
              <c:f>AvailMG!$S$1</c:f>
              <c:strCache>
                <c:ptCount val="1"/>
                <c:pt idx="0">
                  <c:v>g1,2,3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AvailMG!$Q$2:$Q$111</c:f>
              <c:numCache>
                <c:formatCode>0.0</c:formatCode>
                <c:ptCount val="110"/>
                <c:pt idx="0">
                  <c:v>5.2348653273512291E-2</c:v>
                </c:pt>
                <c:pt idx="1">
                  <c:v>1.2002036577723842</c:v>
                </c:pt>
                <c:pt idx="2">
                  <c:v>0.45538190123338496</c:v>
                </c:pt>
                <c:pt idx="3">
                  <c:v>1.0510375347588625</c:v>
                </c:pt>
                <c:pt idx="4">
                  <c:v>0.58162694779717206</c:v>
                </c:pt>
                <c:pt idx="5">
                  <c:v>0.11017583432795099</c:v>
                </c:pt>
                <c:pt idx="6">
                  <c:v>1.0404726451891033</c:v>
                </c:pt>
                <c:pt idx="7">
                  <c:v>1.4131116543694748</c:v>
                </c:pt>
                <c:pt idx="8">
                  <c:v>4.314630815386499</c:v>
                </c:pt>
                <c:pt idx="9">
                  <c:v>0.68816588535761725</c:v>
                </c:pt>
                <c:pt idx="10">
                  <c:v>6.2839984641496009</c:v>
                </c:pt>
                <c:pt idx="11">
                  <c:v>3.344260421682812</c:v>
                </c:pt>
                <c:pt idx="12">
                  <c:v>1.3473322943248256</c:v>
                </c:pt>
                <c:pt idx="13">
                  <c:v>1.322204817695372</c:v>
                </c:pt>
                <c:pt idx="14">
                  <c:v>1.3168486381311684</c:v>
                </c:pt>
                <c:pt idx="15">
                  <c:v>0.34559988944978487</c:v>
                </c:pt>
                <c:pt idx="16">
                  <c:v>1.8985848455618433</c:v>
                </c:pt>
                <c:pt idx="17">
                  <c:v>2.7335708300629986</c:v>
                </c:pt>
                <c:pt idx="18">
                  <c:v>0.49238711240236949</c:v>
                </c:pt>
                <c:pt idx="19">
                  <c:v>0.78498069733246645</c:v>
                </c:pt>
                <c:pt idx="20">
                  <c:v>2.3036830314202037</c:v>
                </c:pt>
                <c:pt idx="21">
                  <c:v>0.35166277969240145</c:v>
                </c:pt>
                <c:pt idx="22">
                  <c:v>0.29508196307098805</c:v>
                </c:pt>
                <c:pt idx="23">
                  <c:v>0.17301279348609341</c:v>
                </c:pt>
                <c:pt idx="24">
                  <c:v>1.8498864689009922E-2</c:v>
                </c:pt>
                <c:pt idx="25">
                  <c:v>0.17688124349221171</c:v>
                </c:pt>
                <c:pt idx="26">
                  <c:v>6.2535757909236607E-4</c:v>
                </c:pt>
                <c:pt idx="27">
                  <c:v>0.18225662814027815</c:v>
                </c:pt>
                <c:pt idx="28">
                  <c:v>0.15470399541377794</c:v>
                </c:pt>
                <c:pt idx="29">
                  <c:v>0.36685083355441389</c:v>
                </c:pt>
                <c:pt idx="30">
                  <c:v>0.11733612672752633</c:v>
                </c:pt>
                <c:pt idx="31">
                  <c:v>0.60928024793008173</c:v>
                </c:pt>
                <c:pt idx="32">
                  <c:v>1.7407433401726076E-2</c:v>
                </c:pt>
                <c:pt idx="33">
                  <c:v>3.4039066609506805</c:v>
                </c:pt>
                <c:pt idx="34">
                  <c:v>0.51238925275526448</c:v>
                </c:pt>
                <c:pt idx="35">
                  <c:v>0.52412383205356516</c:v>
                </c:pt>
                <c:pt idx="36">
                  <c:v>2.9146134420489478</c:v>
                </c:pt>
                <c:pt idx="37">
                  <c:v>3.595249423611016</c:v>
                </c:pt>
                <c:pt idx="38">
                  <c:v>2.2023862261723971E-2</c:v>
                </c:pt>
                <c:pt idx="39">
                  <c:v>1.1683854940025129</c:v>
                </c:pt>
                <c:pt idx="40">
                  <c:v>3.7969160747934695E-2</c:v>
                </c:pt>
                <c:pt idx="41">
                  <c:v>0.80619803709130311</c:v>
                </c:pt>
                <c:pt idx="42">
                  <c:v>2.9548160903365903</c:v>
                </c:pt>
                <c:pt idx="43">
                  <c:v>0.16139979784193531</c:v>
                </c:pt>
                <c:pt idx="44">
                  <c:v>0.11659917941944854</c:v>
                </c:pt>
                <c:pt idx="45">
                  <c:v>0.30515516608611504</c:v>
                </c:pt>
                <c:pt idx="46">
                  <c:v>0.17294571222160543</c:v>
                </c:pt>
                <c:pt idx="47">
                  <c:v>0.70710475581160381</c:v>
                </c:pt>
                <c:pt idx="48">
                  <c:v>0.94166108701638251</c:v>
                </c:pt>
                <c:pt idx="49">
                  <c:v>0.49268148719966526</c:v>
                </c:pt>
                <c:pt idx="50">
                  <c:v>9.9670471416231213E-2</c:v>
                </c:pt>
                <c:pt idx="51">
                  <c:v>5.7307699191276065</c:v>
                </c:pt>
                <c:pt idx="52">
                  <c:v>2.2704873625309108</c:v>
                </c:pt>
                <c:pt idx="53">
                  <c:v>4.3425463968922013</c:v>
                </c:pt>
                <c:pt idx="54">
                  <c:v>0.73383744978231913</c:v>
                </c:pt>
                <c:pt idx="55">
                  <c:v>2.5374630585478893E-2</c:v>
                </c:pt>
                <c:pt idx="56">
                  <c:v>1.0700235350347648E-4</c:v>
                </c:pt>
                <c:pt idx="57">
                  <c:v>7.7262325438539501E-3</c:v>
                </c:pt>
                <c:pt idx="58">
                  <c:v>5.809019058207022E-3</c:v>
                </c:pt>
                <c:pt idx="59">
                  <c:v>7.3725677388410978E-6</c:v>
                </c:pt>
                <c:pt idx="60">
                  <c:v>1.0562250008470078E-3</c:v>
                </c:pt>
                <c:pt idx="61">
                  <c:v>9.9486339261469783E-2</c:v>
                </c:pt>
                <c:pt idx="62">
                  <c:v>2.1783552961179672E-2</c:v>
                </c:pt>
                <c:pt idx="63">
                  <c:v>7.9904489881301513E-2</c:v>
                </c:pt>
                <c:pt idx="64">
                  <c:v>0.22331150885078868</c:v>
                </c:pt>
                <c:pt idx="65">
                  <c:v>0.20284859211615153</c:v>
                </c:pt>
                <c:pt idx="66">
                  <c:v>0.12918355182190863</c:v>
                </c:pt>
                <c:pt idx="67">
                  <c:v>7.191803300207291E-4</c:v>
                </c:pt>
                <c:pt idx="68">
                  <c:v>0.26120403130198133</c:v>
                </c:pt>
                <c:pt idx="69">
                  <c:v>3.8912703787538673E-2</c:v>
                </c:pt>
                <c:pt idx="70">
                  <c:v>5.8360208600021411E-2</c:v>
                </c:pt>
                <c:pt idx="71">
                  <c:v>0.47535735471145263</c:v>
                </c:pt>
                <c:pt idx="72">
                  <c:v>1.3290627984099128E-2</c:v>
                </c:pt>
                <c:pt idx="73">
                  <c:v>1.214110413972999</c:v>
                </c:pt>
                <c:pt idx="74">
                  <c:v>0.28475865707274023</c:v>
                </c:pt>
                <c:pt idx="75">
                  <c:v>2.3574103912686214E-2</c:v>
                </c:pt>
                <c:pt idx="76">
                  <c:v>0.79659118084243197</c:v>
                </c:pt>
                <c:pt idx="77">
                  <c:v>1.758027915649224E-2</c:v>
                </c:pt>
                <c:pt idx="78">
                  <c:v>0.4610726861497062</c:v>
                </c:pt>
                <c:pt idx="79">
                  <c:v>6.9760874293300879E-4</c:v>
                </c:pt>
                <c:pt idx="80">
                  <c:v>3.3343702767940596E-2</c:v>
                </c:pt>
                <c:pt idx="81">
                  <c:v>1.9963275088395287E-3</c:v>
                </c:pt>
                <c:pt idx="82">
                  <c:v>9.7574568733239931E-4</c:v>
                </c:pt>
                <c:pt idx="83">
                  <c:v>8.3288298230849003E-2</c:v>
                </c:pt>
                <c:pt idx="84">
                  <c:v>4.9911737475825434E-3</c:v>
                </c:pt>
                <c:pt idx="85">
                  <c:v>7.2267547324506856E-4</c:v>
                </c:pt>
                <c:pt idx="86">
                  <c:v>0.15545417693604369</c:v>
                </c:pt>
                <c:pt idx="87">
                  <c:v>7.9552008327901051E-3</c:v>
                </c:pt>
                <c:pt idx="88">
                  <c:v>1.7111638702495389E-6</c:v>
                </c:pt>
                <c:pt idx="89">
                  <c:v>8.1717249555379373E-2</c:v>
                </c:pt>
                <c:pt idx="90">
                  <c:v>1.8085388153338304</c:v>
                </c:pt>
                <c:pt idx="91">
                  <c:v>1.2026833344629564</c:v>
                </c:pt>
                <c:pt idx="92">
                  <c:v>3.3506122255614361</c:v>
                </c:pt>
                <c:pt idx="93">
                  <c:v>0.1356031469159884</c:v>
                </c:pt>
                <c:pt idx="94">
                  <c:v>2.2112829312112439</c:v>
                </c:pt>
                <c:pt idx="95">
                  <c:v>1.11941063694952E-3</c:v>
                </c:pt>
                <c:pt idx="96">
                  <c:v>0.23821476315163032</c:v>
                </c:pt>
                <c:pt idx="97">
                  <c:v>0.86027997193828154</c:v>
                </c:pt>
                <c:pt idx="98">
                  <c:v>0.83555132391769271</c:v>
                </c:pt>
                <c:pt idx="99">
                  <c:v>10.768673859046665</c:v>
                </c:pt>
                <c:pt idx="100">
                  <c:v>0.68032844536606807</c:v>
                </c:pt>
                <c:pt idx="101">
                  <c:v>3.2086109641191003</c:v>
                </c:pt>
                <c:pt idx="102">
                  <c:v>1.3990699710773038</c:v>
                </c:pt>
                <c:pt idx="103">
                  <c:v>0.41639749239813445</c:v>
                </c:pt>
                <c:pt idx="104">
                  <c:v>0.14484628982307665</c:v>
                </c:pt>
                <c:pt idx="105">
                  <c:v>7.0084903196390692E-4</c:v>
                </c:pt>
                <c:pt idx="106">
                  <c:v>7.2689513053362008E-3</c:v>
                </c:pt>
                <c:pt idx="107">
                  <c:v>0.25472410857953981</c:v>
                </c:pt>
                <c:pt idx="108">
                  <c:v>9.4068503186324395E-3</c:v>
                </c:pt>
                <c:pt idx="109">
                  <c:v>9.4073600270193222E-2</c:v>
                </c:pt>
              </c:numCache>
            </c:numRef>
          </c:xVal>
          <c:yVal>
            <c:numRef>
              <c:f>AvailMG!$S$2:$S$111</c:f>
              <c:numCache>
                <c:formatCode>0.0</c:formatCode>
                <c:ptCount val="110"/>
                <c:pt idx="0">
                  <c:v>90.189234715309865</c:v>
                </c:pt>
                <c:pt idx="1">
                  <c:v>15.682248806115911</c:v>
                </c:pt>
                <c:pt idx="2">
                  <c:v>5.1016157357092631</c:v>
                </c:pt>
                <c:pt idx="3">
                  <c:v>37.757673216160129</c:v>
                </c:pt>
                <c:pt idx="4">
                  <c:v>51.964053777927887</c:v>
                </c:pt>
                <c:pt idx="5">
                  <c:v>62.151981137842782</c:v>
                </c:pt>
                <c:pt idx="6">
                  <c:v>9.6056365774983039</c:v>
                </c:pt>
                <c:pt idx="7">
                  <c:v>12.08048175307899</c:v>
                </c:pt>
                <c:pt idx="8">
                  <c:v>29.367427047999755</c:v>
                </c:pt>
                <c:pt idx="9">
                  <c:v>1.9863545144981101</c:v>
                </c:pt>
                <c:pt idx="10">
                  <c:v>11.470067226297752</c:v>
                </c:pt>
                <c:pt idx="11">
                  <c:v>88.778333902767841</c:v>
                </c:pt>
                <c:pt idx="12">
                  <c:v>67.395525992182101</c:v>
                </c:pt>
                <c:pt idx="13">
                  <c:v>69.781980320616057</c:v>
                </c:pt>
                <c:pt idx="14">
                  <c:v>58.275769473244253</c:v>
                </c:pt>
                <c:pt idx="15">
                  <c:v>96.897761265531827</c:v>
                </c:pt>
                <c:pt idx="16">
                  <c:v>77.803259820978568</c:v>
                </c:pt>
                <c:pt idx="17">
                  <c:v>49.394506060266899</c:v>
                </c:pt>
                <c:pt idx="18">
                  <c:v>13.872174869393788</c:v>
                </c:pt>
                <c:pt idx="19">
                  <c:v>15.605924598964659</c:v>
                </c:pt>
                <c:pt idx="20">
                  <c:v>14.454374320792152</c:v>
                </c:pt>
                <c:pt idx="21">
                  <c:v>19.77070944426919</c:v>
                </c:pt>
                <c:pt idx="22">
                  <c:v>31.602148990055241</c:v>
                </c:pt>
                <c:pt idx="23">
                  <c:v>44.093217549843352</c:v>
                </c:pt>
                <c:pt idx="24">
                  <c:v>27.628382068578684</c:v>
                </c:pt>
                <c:pt idx="25">
                  <c:v>37.600043142294545</c:v>
                </c:pt>
                <c:pt idx="26">
                  <c:v>56.082438215003059</c:v>
                </c:pt>
                <c:pt idx="27">
                  <c:v>14.345976431613716</c:v>
                </c:pt>
                <c:pt idx="28">
                  <c:v>10.885304219188244</c:v>
                </c:pt>
                <c:pt idx="29">
                  <c:v>42.232973985717699</c:v>
                </c:pt>
                <c:pt idx="30">
                  <c:v>24.585345601829694</c:v>
                </c:pt>
                <c:pt idx="31">
                  <c:v>56.235674780185541</c:v>
                </c:pt>
                <c:pt idx="32">
                  <c:v>40.376408236766778</c:v>
                </c:pt>
                <c:pt idx="33">
                  <c:v>7.0895026307240094</c:v>
                </c:pt>
                <c:pt idx="34">
                  <c:v>59.838331029557438</c:v>
                </c:pt>
                <c:pt idx="35">
                  <c:v>72.908529898819765</c:v>
                </c:pt>
                <c:pt idx="36">
                  <c:v>63.481082845143611</c:v>
                </c:pt>
                <c:pt idx="37">
                  <c:v>20.296177344460851</c:v>
                </c:pt>
                <c:pt idx="38">
                  <c:v>10.54110237261798</c:v>
                </c:pt>
                <c:pt idx="39">
                  <c:v>29.286546789063095</c:v>
                </c:pt>
                <c:pt idx="40">
                  <c:v>84.299353621245643</c:v>
                </c:pt>
                <c:pt idx="41">
                  <c:v>8.9135532145919623</c:v>
                </c:pt>
                <c:pt idx="42">
                  <c:v>17.09724458239258</c:v>
                </c:pt>
                <c:pt idx="43">
                  <c:v>12.388223411628498</c:v>
                </c:pt>
                <c:pt idx="44">
                  <c:v>34.443246456855434</c:v>
                </c:pt>
                <c:pt idx="45">
                  <c:v>59.857657266195332</c:v>
                </c:pt>
                <c:pt idx="46">
                  <c:v>38.951976271542179</c:v>
                </c:pt>
                <c:pt idx="47">
                  <c:v>18.17420444135422</c:v>
                </c:pt>
                <c:pt idx="48">
                  <c:v>44.002863173340529</c:v>
                </c:pt>
                <c:pt idx="49">
                  <c:v>49.494486443666105</c:v>
                </c:pt>
                <c:pt idx="50">
                  <c:v>12.80387051879965</c:v>
                </c:pt>
                <c:pt idx="51">
                  <c:v>13.214272886841444</c:v>
                </c:pt>
                <c:pt idx="52">
                  <c:v>5.6050002595699633</c:v>
                </c:pt>
                <c:pt idx="53">
                  <c:v>7.0400376459994058</c:v>
                </c:pt>
                <c:pt idx="54">
                  <c:v>4.9012301869671351</c:v>
                </c:pt>
                <c:pt idx="55">
                  <c:v>41.299965421109192</c:v>
                </c:pt>
                <c:pt idx="56">
                  <c:v>47.839401156856077</c:v>
                </c:pt>
                <c:pt idx="57">
                  <c:v>50.444127154664628</c:v>
                </c:pt>
                <c:pt idx="58">
                  <c:v>44.137583082896441</c:v>
                </c:pt>
                <c:pt idx="59">
                  <c:v>62.716049382716058</c:v>
                </c:pt>
                <c:pt idx="60">
                  <c:v>55.061873082623833</c:v>
                </c:pt>
                <c:pt idx="61">
                  <c:v>38.396924495710984</c:v>
                </c:pt>
                <c:pt idx="62">
                  <c:v>35.57131444272482</c:v>
                </c:pt>
                <c:pt idx="63">
                  <c:v>41.037967860468221</c:v>
                </c:pt>
                <c:pt idx="64">
                  <c:v>14.822102811273002</c:v>
                </c:pt>
                <c:pt idx="65">
                  <c:v>13.412985206975007</c:v>
                </c:pt>
                <c:pt idx="66">
                  <c:v>39.300045318191195</c:v>
                </c:pt>
                <c:pt idx="67">
                  <c:v>64.98848305363606</c:v>
                </c:pt>
                <c:pt idx="68">
                  <c:v>58.086603370396084</c:v>
                </c:pt>
                <c:pt idx="69">
                  <c:v>39.82464495327951</c:v>
                </c:pt>
                <c:pt idx="70">
                  <c:v>37.0030097416563</c:v>
                </c:pt>
                <c:pt idx="71">
                  <c:v>29.978154161022285</c:v>
                </c:pt>
                <c:pt idx="72">
                  <c:v>36.744879803971791</c:v>
                </c:pt>
                <c:pt idx="73">
                  <c:v>56.454289693926597</c:v>
                </c:pt>
                <c:pt idx="74">
                  <c:v>64.255473445115456</c:v>
                </c:pt>
                <c:pt idx="75">
                  <c:v>64.160524476739468</c:v>
                </c:pt>
                <c:pt idx="76">
                  <c:v>1.5092583796606716</c:v>
                </c:pt>
                <c:pt idx="77">
                  <c:v>33.38472721549396</c:v>
                </c:pt>
                <c:pt idx="78">
                  <c:v>61.781758782881283</c:v>
                </c:pt>
                <c:pt idx="79">
                  <c:v>60.495276864464273</c:v>
                </c:pt>
                <c:pt idx="80">
                  <c:v>2.5048561922866521</c:v>
                </c:pt>
                <c:pt idx="81">
                  <c:v>59.916108147540236</c:v>
                </c:pt>
                <c:pt idx="82">
                  <c:v>16.897072815805675</c:v>
                </c:pt>
                <c:pt idx="83">
                  <c:v>13.516776032733979</c:v>
                </c:pt>
                <c:pt idx="84">
                  <c:v>48.003151191544305</c:v>
                </c:pt>
                <c:pt idx="85">
                  <c:v>32.368573515705684</c:v>
                </c:pt>
                <c:pt idx="86">
                  <c:v>83.833371078954073</c:v>
                </c:pt>
                <c:pt idx="87">
                  <c:v>22.460103522606097</c:v>
                </c:pt>
                <c:pt idx="88">
                  <c:v>0</c:v>
                </c:pt>
                <c:pt idx="89">
                  <c:v>38.440353361235594</c:v>
                </c:pt>
                <c:pt idx="90">
                  <c:v>24.81212267033953</c:v>
                </c:pt>
                <c:pt idx="91">
                  <c:v>34.212164991989248</c:v>
                </c:pt>
                <c:pt idx="92">
                  <c:v>60.257101438291258</c:v>
                </c:pt>
                <c:pt idx="93">
                  <c:v>67.894365764199833</c:v>
                </c:pt>
                <c:pt idx="94">
                  <c:v>68.90991353106898</c:v>
                </c:pt>
                <c:pt idx="95">
                  <c:v>43.017904476932337</c:v>
                </c:pt>
                <c:pt idx="96">
                  <c:v>75.392382969813397</c:v>
                </c:pt>
                <c:pt idx="97">
                  <c:v>69.39187900549237</c:v>
                </c:pt>
                <c:pt idx="98">
                  <c:v>0.46039130014300111</c:v>
                </c:pt>
                <c:pt idx="99">
                  <c:v>61.16660277171956</c:v>
                </c:pt>
                <c:pt idx="100">
                  <c:v>63.031865342474937</c:v>
                </c:pt>
                <c:pt idx="101">
                  <c:v>46.025041544210836</c:v>
                </c:pt>
                <c:pt idx="102">
                  <c:v>24.488582033612893</c:v>
                </c:pt>
                <c:pt idx="103">
                  <c:v>95.554538977196842</c:v>
                </c:pt>
                <c:pt idx="104">
                  <c:v>98.966016266395371</c:v>
                </c:pt>
                <c:pt idx="105">
                  <c:v>81.542857142857144</c:v>
                </c:pt>
                <c:pt idx="106">
                  <c:v>47.102487303034252</c:v>
                </c:pt>
                <c:pt idx="107">
                  <c:v>48.16356262989666</c:v>
                </c:pt>
                <c:pt idx="108">
                  <c:v>22.603386550556362</c:v>
                </c:pt>
                <c:pt idx="109">
                  <c:v>83.838921161504558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3-4077-A862-FC36DFBF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22608"/>
        <c:axId val="485422936"/>
      </c:scatterChart>
      <c:valAx>
        <c:axId val="4854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2936"/>
        <c:crosses val="autoZero"/>
        <c:crossBetween val="midCat"/>
      </c:valAx>
      <c:valAx>
        <c:axId val="48542293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26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Protected and Available by Subclass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'SubClass(avail)'!$AG$18</c:f>
              <c:strCache>
                <c:ptCount val="1"/>
                <c:pt idx="0">
                  <c:v>%1,2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'SubClass(avail)'!$AE$19:$AE$27</c:f>
              <c:numCache>
                <c:formatCode>General</c:formatCode>
                <c:ptCount val="9"/>
                <c:pt idx="0">
                  <c:v>9.0943171600539358E-2</c:v>
                </c:pt>
                <c:pt idx="1">
                  <c:v>51.670935900377387</c:v>
                </c:pt>
                <c:pt idx="2">
                  <c:v>7.2267547324506856E-4</c:v>
                </c:pt>
                <c:pt idx="3">
                  <c:v>17.544746456445221</c:v>
                </c:pt>
                <c:pt idx="4">
                  <c:v>3.0646644916375818</c:v>
                </c:pt>
                <c:pt idx="5">
                  <c:v>8.9702735804208391</c:v>
                </c:pt>
                <c:pt idx="6">
                  <c:v>17.730295582318309</c:v>
                </c:pt>
                <c:pt idx="7">
                  <c:v>0.56194463125317506</c:v>
                </c:pt>
                <c:pt idx="8">
                  <c:v>0.36547351047370163</c:v>
                </c:pt>
              </c:numCache>
            </c:numRef>
          </c:xVal>
          <c:yVal>
            <c:numRef>
              <c:f>'SubClass(avail)'!$AG$19:$AG$27</c:f>
              <c:numCache>
                <c:formatCode>General</c:formatCode>
                <c:ptCount val="9"/>
                <c:pt idx="0">
                  <c:v>28.446489711888852</c:v>
                </c:pt>
                <c:pt idx="1">
                  <c:v>10.683006696556832</c:v>
                </c:pt>
                <c:pt idx="2">
                  <c:v>31.0864253507645</c:v>
                </c:pt>
                <c:pt idx="3">
                  <c:v>3.6469121432457023</c:v>
                </c:pt>
                <c:pt idx="4">
                  <c:v>15.723834972023438</c:v>
                </c:pt>
                <c:pt idx="5">
                  <c:v>15.334185440623576</c:v>
                </c:pt>
                <c:pt idx="6">
                  <c:v>10.62764218929766</c:v>
                </c:pt>
                <c:pt idx="7">
                  <c:v>70.206569180407868</c:v>
                </c:pt>
                <c:pt idx="8">
                  <c:v>21.219760705598311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E-4494-A1FB-E95EB5F901E4}"/>
            </c:ext>
          </c:extLst>
        </c:ser>
        <c:ser>
          <c:idx val="1"/>
          <c:order val="1"/>
          <c:tx>
            <c:strRef>
              <c:f>'SubClass(avail)'!$AH$18</c:f>
              <c:strCache>
                <c:ptCount val="1"/>
                <c:pt idx="0">
                  <c:v>%1,2,3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'SubClass(avail)'!$AE$19:$AE$27</c:f>
              <c:numCache>
                <c:formatCode>General</c:formatCode>
                <c:ptCount val="9"/>
                <c:pt idx="0">
                  <c:v>9.0943171600539358E-2</c:v>
                </c:pt>
                <c:pt idx="1">
                  <c:v>51.670935900377387</c:v>
                </c:pt>
                <c:pt idx="2">
                  <c:v>7.2267547324506856E-4</c:v>
                </c:pt>
                <c:pt idx="3">
                  <c:v>17.544746456445221</c:v>
                </c:pt>
                <c:pt idx="4">
                  <c:v>3.0646644916375818</c:v>
                </c:pt>
                <c:pt idx="5">
                  <c:v>8.9702735804208391</c:v>
                </c:pt>
                <c:pt idx="6">
                  <c:v>17.730295582318309</c:v>
                </c:pt>
                <c:pt idx="7">
                  <c:v>0.56194463125317506</c:v>
                </c:pt>
                <c:pt idx="8">
                  <c:v>0.36547351047370163</c:v>
                </c:pt>
              </c:numCache>
            </c:numRef>
          </c:xVal>
          <c:yVal>
            <c:numRef>
              <c:f>'SubClass(avail)'!$AH$19:$AH$27</c:f>
              <c:numCache>
                <c:formatCode>General</c:formatCode>
                <c:ptCount val="9"/>
                <c:pt idx="0">
                  <c:v>35.195338498323096</c:v>
                </c:pt>
                <c:pt idx="1">
                  <c:v>34.609713609713609</c:v>
                </c:pt>
                <c:pt idx="2">
                  <c:v>32.368573515705684</c:v>
                </c:pt>
                <c:pt idx="3">
                  <c:v>16.015292194731686</c:v>
                </c:pt>
                <c:pt idx="4">
                  <c:v>44.899280646818646</c:v>
                </c:pt>
                <c:pt idx="5">
                  <c:v>38.987713569539771</c:v>
                </c:pt>
                <c:pt idx="6">
                  <c:v>59.861716871695101</c:v>
                </c:pt>
                <c:pt idx="7">
                  <c:v>96.416402811408133</c:v>
                </c:pt>
                <c:pt idx="8">
                  <c:v>56.667477889285742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E-4494-A1FB-E95EB5F9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75848"/>
        <c:axId val="439077816"/>
      </c:scatterChart>
      <c:valAx>
        <c:axId val="4390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77816"/>
        <c:crosses val="autoZero"/>
        <c:crossBetween val="midCat"/>
      </c:valAx>
      <c:valAx>
        <c:axId val="4390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7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'SubClass(avail)'!$AG$18</c:f>
              <c:strCache>
                <c:ptCount val="1"/>
                <c:pt idx="0">
                  <c:v>%1,2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'SubClass(avail)'!$AE$19:$AE$27</c:f>
              <c:numCache>
                <c:formatCode>General</c:formatCode>
                <c:ptCount val="9"/>
                <c:pt idx="0">
                  <c:v>9.0943171600539358E-2</c:v>
                </c:pt>
                <c:pt idx="1">
                  <c:v>51.670935900377387</c:v>
                </c:pt>
                <c:pt idx="2">
                  <c:v>7.2267547324506856E-4</c:v>
                </c:pt>
                <c:pt idx="3">
                  <c:v>17.544746456445221</c:v>
                </c:pt>
                <c:pt idx="4">
                  <c:v>3.0646644916375818</c:v>
                </c:pt>
                <c:pt idx="5">
                  <c:v>8.9702735804208391</c:v>
                </c:pt>
                <c:pt idx="6">
                  <c:v>17.730295582318309</c:v>
                </c:pt>
                <c:pt idx="7">
                  <c:v>0.56194463125317506</c:v>
                </c:pt>
                <c:pt idx="8">
                  <c:v>0.36547351047370163</c:v>
                </c:pt>
              </c:numCache>
            </c:numRef>
          </c:xVal>
          <c:yVal>
            <c:numRef>
              <c:f>'SubClass(avail)'!$AG$19:$AG$27</c:f>
              <c:numCache>
                <c:formatCode>General</c:formatCode>
                <c:ptCount val="9"/>
                <c:pt idx="0">
                  <c:v>28.446489711888852</c:v>
                </c:pt>
                <c:pt idx="1">
                  <c:v>10.683006696556832</c:v>
                </c:pt>
                <c:pt idx="2">
                  <c:v>31.0864253507645</c:v>
                </c:pt>
                <c:pt idx="3">
                  <c:v>3.6469121432457023</c:v>
                </c:pt>
                <c:pt idx="4">
                  <c:v>15.723834972023438</c:v>
                </c:pt>
                <c:pt idx="5">
                  <c:v>15.334185440623576</c:v>
                </c:pt>
                <c:pt idx="6">
                  <c:v>10.62764218929766</c:v>
                </c:pt>
                <c:pt idx="7">
                  <c:v>70.206569180407868</c:v>
                </c:pt>
                <c:pt idx="8">
                  <c:v>21.219760705598311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A-4D07-923B-27A5E934DB15}"/>
            </c:ext>
          </c:extLst>
        </c:ser>
        <c:ser>
          <c:idx val="1"/>
          <c:order val="1"/>
          <c:tx>
            <c:strRef>
              <c:f>'SubClass(avail)'!$AH$18</c:f>
              <c:strCache>
                <c:ptCount val="1"/>
                <c:pt idx="0">
                  <c:v>%1,2,3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'SubClass(avail)'!$AE$19:$AE$27</c:f>
              <c:numCache>
                <c:formatCode>General</c:formatCode>
                <c:ptCount val="9"/>
                <c:pt idx="0">
                  <c:v>9.0943171600539358E-2</c:v>
                </c:pt>
                <c:pt idx="1">
                  <c:v>51.670935900377387</c:v>
                </c:pt>
                <c:pt idx="2">
                  <c:v>7.2267547324506856E-4</c:v>
                </c:pt>
                <c:pt idx="3">
                  <c:v>17.544746456445221</c:v>
                </c:pt>
                <c:pt idx="4">
                  <c:v>3.0646644916375818</c:v>
                </c:pt>
                <c:pt idx="5">
                  <c:v>8.9702735804208391</c:v>
                </c:pt>
                <c:pt idx="6">
                  <c:v>17.730295582318309</c:v>
                </c:pt>
                <c:pt idx="7">
                  <c:v>0.56194463125317506</c:v>
                </c:pt>
                <c:pt idx="8">
                  <c:v>0.36547351047370163</c:v>
                </c:pt>
              </c:numCache>
            </c:numRef>
          </c:xVal>
          <c:yVal>
            <c:numRef>
              <c:f>'SubClass(avail)'!$AH$19:$AH$27</c:f>
              <c:numCache>
                <c:formatCode>General</c:formatCode>
                <c:ptCount val="9"/>
                <c:pt idx="0">
                  <c:v>35.195338498323096</c:v>
                </c:pt>
                <c:pt idx="1">
                  <c:v>34.609713609713609</c:v>
                </c:pt>
                <c:pt idx="2">
                  <c:v>32.368573515705684</c:v>
                </c:pt>
                <c:pt idx="3">
                  <c:v>16.015292194731686</c:v>
                </c:pt>
                <c:pt idx="4">
                  <c:v>44.899280646818646</c:v>
                </c:pt>
                <c:pt idx="5">
                  <c:v>38.987713569539771</c:v>
                </c:pt>
                <c:pt idx="6">
                  <c:v>59.861716871695101</c:v>
                </c:pt>
                <c:pt idx="7">
                  <c:v>96.416402811408133</c:v>
                </c:pt>
                <c:pt idx="8">
                  <c:v>56.667477889285742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A-4D07-923B-27A5E93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96344"/>
        <c:axId val="352998312"/>
      </c:scatterChart>
      <c:valAx>
        <c:axId val="3529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8312"/>
        <c:crosses val="autoZero"/>
        <c:crossBetween val="midCat"/>
      </c:valAx>
      <c:valAx>
        <c:axId val="3529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'SubClass(avail)'!$AC$124</c:f>
              <c:strCache>
                <c:ptCount val="1"/>
                <c:pt idx="0">
                  <c:v>%area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'SubClass(avail)'!$AD$123:$AM$123</c:f>
              <c:strCache>
                <c:ptCount val="10"/>
                <c:pt idx="0">
                  <c:v>Tropical Forest &amp; Woodland</c:v>
                </c:pt>
                <c:pt idx="1">
                  <c:v>Temperate &amp; Boreal Forest &amp; Woodland</c:v>
                </c:pt>
                <c:pt idx="3">
                  <c:v>Tropical Grassland, Savanna &amp; Shrubland</c:v>
                </c:pt>
                <c:pt idx="4">
                  <c:v>Temperate &amp; Boreal Grassland &amp; Shrubland</c:v>
                </c:pt>
                <c:pt idx="5">
                  <c:v>Shrub &amp; Herb Wetland</c:v>
                </c:pt>
                <c:pt idx="6">
                  <c:v>Warm Desert &amp; Semi-Desert Woodland, Scrub &amp; Grassland</c:v>
                </c:pt>
                <c:pt idx="7">
                  <c:v>Cool Semi-Desert Scrub &amp; Grassland</c:v>
                </c:pt>
                <c:pt idx="8">
                  <c:v>Temperate Alpine to Polar Tundra</c:v>
                </c:pt>
                <c:pt idx="9">
                  <c:v>Temperate &amp; Boreal Open Rock Vegetation</c:v>
                </c:pt>
              </c:strCache>
            </c:strRef>
          </c:cat>
          <c:val>
            <c:numRef>
              <c:f>'SubClass(avail)'!$AD$124:$AM$124</c:f>
              <c:numCache>
                <c:formatCode>General</c:formatCode>
                <c:ptCount val="10"/>
                <c:pt idx="0">
                  <c:v>9.0943171600539358E-2</c:v>
                </c:pt>
                <c:pt idx="1">
                  <c:v>51.670935900377387</c:v>
                </c:pt>
                <c:pt idx="3">
                  <c:v>7.2267547324506856E-4</c:v>
                </c:pt>
                <c:pt idx="4">
                  <c:v>17.544746456445221</c:v>
                </c:pt>
                <c:pt idx="5">
                  <c:v>3.0646644916375818</c:v>
                </c:pt>
                <c:pt idx="6">
                  <c:v>8.9702735804208391</c:v>
                </c:pt>
                <c:pt idx="7">
                  <c:v>17.730295582318309</c:v>
                </c:pt>
                <c:pt idx="8">
                  <c:v>0.56194463125317506</c:v>
                </c:pt>
                <c:pt idx="9">
                  <c:v>0.36547351047370163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2-45BB-A5F7-3A648AE28809}"/>
            </c:ext>
          </c:extLst>
        </c:ser>
        <c:ser>
          <c:idx val="1"/>
          <c:order val="1"/>
          <c:tx>
            <c:strRef>
              <c:f>'SubClass(avail)'!$AC$125</c:f>
              <c:strCache>
                <c:ptCount val="1"/>
                <c:pt idx="0">
                  <c:v>%1,2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'SubClass(avail)'!$AD$123:$AM$123</c:f>
              <c:strCache>
                <c:ptCount val="10"/>
                <c:pt idx="0">
                  <c:v>Tropical Forest &amp; Woodland</c:v>
                </c:pt>
                <c:pt idx="1">
                  <c:v>Temperate &amp; Boreal Forest &amp; Woodland</c:v>
                </c:pt>
                <c:pt idx="3">
                  <c:v>Tropical Grassland, Savanna &amp; Shrubland</c:v>
                </c:pt>
                <c:pt idx="4">
                  <c:v>Temperate &amp; Boreal Grassland &amp; Shrubland</c:v>
                </c:pt>
                <c:pt idx="5">
                  <c:v>Shrub &amp; Herb Wetland</c:v>
                </c:pt>
                <c:pt idx="6">
                  <c:v>Warm Desert &amp; Semi-Desert Woodland, Scrub &amp; Grassland</c:v>
                </c:pt>
                <c:pt idx="7">
                  <c:v>Cool Semi-Desert Scrub &amp; Grassland</c:v>
                </c:pt>
                <c:pt idx="8">
                  <c:v>Temperate Alpine to Polar Tundra</c:v>
                </c:pt>
                <c:pt idx="9">
                  <c:v>Temperate &amp; Boreal Open Rock Vegetation</c:v>
                </c:pt>
              </c:strCache>
            </c:strRef>
          </c:cat>
          <c:val>
            <c:numRef>
              <c:f>'SubClass(avail)'!$AD$125:$AM$125</c:f>
              <c:numCache>
                <c:formatCode>General</c:formatCode>
                <c:ptCount val="10"/>
                <c:pt idx="0">
                  <c:v>28.446489711888852</c:v>
                </c:pt>
                <c:pt idx="1">
                  <c:v>10.683006696556832</c:v>
                </c:pt>
                <c:pt idx="3">
                  <c:v>31.0864253507645</c:v>
                </c:pt>
                <c:pt idx="4">
                  <c:v>3.6469121432457023</c:v>
                </c:pt>
                <c:pt idx="5">
                  <c:v>15.723834972023438</c:v>
                </c:pt>
                <c:pt idx="6">
                  <c:v>15.334185440623576</c:v>
                </c:pt>
                <c:pt idx="7">
                  <c:v>10.62764218929766</c:v>
                </c:pt>
                <c:pt idx="8">
                  <c:v>70.206569180407868</c:v>
                </c:pt>
                <c:pt idx="9">
                  <c:v>21.219760705598311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2-45BB-A5F7-3A648AE28809}"/>
            </c:ext>
          </c:extLst>
        </c:ser>
        <c:ser>
          <c:idx val="2"/>
          <c:order val="2"/>
          <c:tx>
            <c:strRef>
              <c:f>'SubClass(avail)'!$AC$126</c:f>
              <c:strCache>
                <c:ptCount val="1"/>
                <c:pt idx="0">
                  <c:v>%1,2,3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'SubClass(avail)'!$AD$123:$AM$123</c:f>
              <c:strCache>
                <c:ptCount val="10"/>
                <c:pt idx="0">
                  <c:v>Tropical Forest &amp; Woodland</c:v>
                </c:pt>
                <c:pt idx="1">
                  <c:v>Temperate &amp; Boreal Forest &amp; Woodland</c:v>
                </c:pt>
                <c:pt idx="3">
                  <c:v>Tropical Grassland, Savanna &amp; Shrubland</c:v>
                </c:pt>
                <c:pt idx="4">
                  <c:v>Temperate &amp; Boreal Grassland &amp; Shrubland</c:v>
                </c:pt>
                <c:pt idx="5">
                  <c:v>Shrub &amp; Herb Wetland</c:v>
                </c:pt>
                <c:pt idx="6">
                  <c:v>Warm Desert &amp; Semi-Desert Woodland, Scrub &amp; Grassland</c:v>
                </c:pt>
                <c:pt idx="7">
                  <c:v>Cool Semi-Desert Scrub &amp; Grassland</c:v>
                </c:pt>
                <c:pt idx="8">
                  <c:v>Temperate Alpine to Polar Tundra</c:v>
                </c:pt>
                <c:pt idx="9">
                  <c:v>Temperate &amp; Boreal Open Rock Vegetation</c:v>
                </c:pt>
              </c:strCache>
            </c:strRef>
          </c:cat>
          <c:val>
            <c:numRef>
              <c:f>'SubClass(avail)'!$AD$126:$AM$126</c:f>
              <c:numCache>
                <c:formatCode>General</c:formatCode>
                <c:ptCount val="10"/>
                <c:pt idx="0">
                  <c:v>35.195338498323096</c:v>
                </c:pt>
                <c:pt idx="1">
                  <c:v>34.609713609713609</c:v>
                </c:pt>
                <c:pt idx="3">
                  <c:v>32.368573515705684</c:v>
                </c:pt>
                <c:pt idx="4">
                  <c:v>16.015292194731686</c:v>
                </c:pt>
                <c:pt idx="5">
                  <c:v>44.899280646818646</c:v>
                </c:pt>
                <c:pt idx="6">
                  <c:v>38.987713569539771</c:v>
                </c:pt>
                <c:pt idx="7">
                  <c:v>59.861716871695101</c:v>
                </c:pt>
                <c:pt idx="8">
                  <c:v>96.416402811408133</c:v>
                </c:pt>
                <c:pt idx="9">
                  <c:v>56.667477889285742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2-45BB-A5F7-3A648AE2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643656"/>
        <c:axId val="356643328"/>
      </c:barChart>
      <c:catAx>
        <c:axId val="3566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43328"/>
        <c:crosses val="autoZero"/>
        <c:auto val="1"/>
        <c:lblAlgn val="ctr"/>
        <c:lblOffset val="100"/>
        <c:tickMarkSkip val="1"/>
        <c:noMultiLvlLbl val="0"/>
      </c:catAx>
      <c:valAx>
        <c:axId val="3566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4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'SubClass(avail)'!$AF$82</c:f>
              <c:strCache>
                <c:ptCount val="1"/>
                <c:pt idx="0">
                  <c:v>%1,2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5B-4A01-B463-D9A2A0EBA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'SubClass(avail)'!$AE$83:$AE$91</c:f>
              <c:numCache>
                <c:formatCode>General</c:formatCode>
                <c:ptCount val="9"/>
                <c:pt idx="0">
                  <c:v>9.0943171600539358E-2</c:v>
                </c:pt>
                <c:pt idx="1">
                  <c:v>51.670935900377387</c:v>
                </c:pt>
                <c:pt idx="2">
                  <c:v>7.2267547324506856E-4</c:v>
                </c:pt>
                <c:pt idx="3">
                  <c:v>17.544746456445221</c:v>
                </c:pt>
                <c:pt idx="4">
                  <c:v>3.0646644916375818</c:v>
                </c:pt>
                <c:pt idx="5">
                  <c:v>8.9702735804208391</c:v>
                </c:pt>
                <c:pt idx="6">
                  <c:v>17.730295582318309</c:v>
                </c:pt>
                <c:pt idx="7">
                  <c:v>0.56194463125317506</c:v>
                </c:pt>
                <c:pt idx="8">
                  <c:v>0.36547351047370163</c:v>
                </c:pt>
              </c:numCache>
            </c:numRef>
          </c:xVal>
          <c:yVal>
            <c:numRef>
              <c:f>'SubClass(avail)'!$AF$83:$AF$91</c:f>
              <c:numCache>
                <c:formatCode>General</c:formatCode>
                <c:ptCount val="9"/>
                <c:pt idx="0">
                  <c:v>28.446489711888852</c:v>
                </c:pt>
                <c:pt idx="1">
                  <c:v>10.683006696556832</c:v>
                </c:pt>
                <c:pt idx="2">
                  <c:v>31.0864253507645</c:v>
                </c:pt>
                <c:pt idx="3">
                  <c:v>3.6469121432457023</c:v>
                </c:pt>
                <c:pt idx="4">
                  <c:v>15.723834972023438</c:v>
                </c:pt>
                <c:pt idx="5">
                  <c:v>15.334185440623576</c:v>
                </c:pt>
                <c:pt idx="6">
                  <c:v>10.62764218929766</c:v>
                </c:pt>
                <c:pt idx="7">
                  <c:v>70.206569180407868</c:v>
                </c:pt>
                <c:pt idx="8">
                  <c:v>21.219760705598311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B-4A01-B463-D9A2A0EB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30064"/>
        <c:axId val="473830392"/>
      </c:scatterChart>
      <c:valAx>
        <c:axId val="4738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30392"/>
        <c:crosses val="autoZero"/>
        <c:crossBetween val="midCat"/>
      </c:valAx>
      <c:valAx>
        <c:axId val="4738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799ACB71-7F05-4661-B33E-72344558C6BF}">
          <cx:tx>
            <cx:txData>
              <cx:f>_xlchart.v1.1</cx:f>
              <cx:v>% protected (GS1and2)</cx:v>
            </cx:txData>
          </cx:tx>
          <cx:dataPt idx="48">
            <cx:spPr>
              <a:solidFill>
                <a:srgbClr val="336600"/>
              </a:solidFill>
            </cx:spPr>
          </cx:dataPt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A9DE72C4-BF2D-4160-A95E-50451991B168}">
          <cx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Percent of Area Protected for Groups by 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of Area Protected for Groups by Class</a:t>
          </a:r>
        </a:p>
      </cx:txPr>
    </cx:title>
    <cx:plotArea>
      <cx:plotAreaRegion>
        <cx:series layoutId="boxWhisker" uniqueId="{21227535-29F3-4E3B-BD84-95F9A6726193}">
          <cx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  <cx:data id="1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Percent of Area Protected for USNVC Groups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of Area Protected for USNVC Groups </a:t>
          </a:r>
        </a:p>
      </cx:txPr>
    </cx:title>
    <cx:plotArea>
      <cx:plotAreaRegion>
        <cx:series layoutId="boxWhisker" uniqueId="{EF581505-230A-4F63-B1DF-7307167F600D}"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9D0F6160-CED2-4183-BCFD-AD993927FBA9}">
          <cx:dataId val="1"/>
          <cx:layoutPr>
            <cx:visibility meanLine="0" meanMarker="1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00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Area Protection for USNVC Groups 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B24CBC46-9591-4FA5-9107-0D59239D0716}">
          <cx:tx>
            <cx:txData>
              <cx:f>_xlchart.v1.11</cx:f>
              <cx:v>GAP Status 1&amp;2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7B3F1252-19A6-42C0-ADD4-6FCAABC88453}">
          <cx:tx>
            <cx:txData>
              <cx:f>_xlchart.v1.13</cx:f>
              <cx:v>GAP Status 1,2&amp;3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USNVC Class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USNVC Class 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/>
        <cx:title>
          <cx:tx>
            <cx:txData>
              <cx:v>Percent of Mapped Area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 of Mapped Area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1"/>
          </a:pPr>
          <a:endParaRPr lang="en-US" sz="10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/>
    <cx:plotArea>
      <cx:plotAreaRegion>
        <cx:series layoutId="treemap" uniqueId="{EB52D758-E50B-4A4E-B63A-1B125AC46B9C}">
          <cx:tx>
            <cx:txData>
              <cx:f>_xlchart.v1.16</cx:f>
              <cx:v>%area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/>
    <cx:plotArea>
      <cx:plotAreaRegion>
        <cx:series layoutId="treemap" uniqueId="{020FC930-4C0F-41D1-9A27-C65A9857D5F7}" formatIdx="1">
          <cx:tx>
            <cx:txData>
              <cx:f>_xlchart.v1.19</cx:f>
              <cx:v>Area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_xlchart.v1.23</cx:f>
      </cx:numDim>
    </cx:data>
  </cx:chartData>
  <cx:chart>
    <cx:title pos="t" align="ctr" overlay="0">
      <cx:tx>
        <cx:txData>
          <cx:v>Proportion of Landscape by USNVC Subclass and Protection 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Proportion of Landscape by USNVC Subclass and Protection Status</a:t>
          </a:r>
        </a:p>
      </cx:txPr>
    </cx:title>
    <cx:plotArea>
      <cx:plotAreaRegion>
        <cx:series layoutId="treemap" uniqueId="{D09A1AB5-1887-496B-A23D-AC08FC744690}" formatIdx="1">
          <cx:tx>
            <cx:txData>
              <cx:f>_xlchart.v1.22</cx:f>
              <cx:v>Area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_xlchart.v1.26</cx:f>
      </cx:numDim>
    </cx:data>
  </cx:chartData>
  <cx:chart>
    <cx:title pos="t" align="ctr" overlay="0">
      <cx:tx>
        <cx:txData>
          <cx:v>Natural Vegetation Proportion by Subclass &amp; Protection 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Natural Vegetation Proportion by Subclass &amp; Protection Status</a:t>
          </a:r>
        </a:p>
      </cx:txPr>
    </cx:title>
    <cx:plotArea>
      <cx:plotAreaRegion>
        <cx:series layoutId="sunburst" uniqueId="{00A2B44A-5E7B-44F9-AA7B-3146C3C854A5}" formatIdx="1">
          <cx:tx>
            <cx:txData>
              <cx:f>_xlchart.v1.25</cx:f>
              <cx:v>Area</cx:v>
            </cx:txData>
          </cx:tx>
          <cx:dataPt idx="4">
            <cx:spPr>
              <a:solidFill>
                <a:srgbClr val="70AD47">
                  <a:lumMod val="75000"/>
                </a:srgbClr>
              </a:solidFill>
            </cx:spPr>
          </cx:dataPt>
          <cx:dataPt idx="16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20">
            <cx:spPr>
              <a:solidFill>
                <a:srgbClr val="FFC000">
                  <a:lumMod val="75000"/>
                </a:srgbClr>
              </a:solidFill>
            </cx:spPr>
          </cx:dataPt>
          <cx:dataPt idx="24">
            <cx:spPr>
              <a:solidFill>
                <a:srgbClr val="FFC000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aseline="0"/>
          </a:pPr>
          <a:endParaRPr lang="en-US" sz="10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6.xml"/><Relationship Id="rId1" Type="http://schemas.openxmlformats.org/officeDocument/2006/relationships/chart" Target="../charts/chart5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openxmlformats.org/officeDocument/2006/relationships/image" Target="../media/image1.png"/><Relationship Id="rId4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9</xdr:row>
      <xdr:rowOff>33337</xdr:rowOff>
    </xdr:from>
    <xdr:to>
      <xdr:col>25</xdr:col>
      <xdr:colOff>171450</xdr:colOff>
      <xdr:row>23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257175</xdr:colOff>
      <xdr:row>28</xdr:row>
      <xdr:rowOff>166687</xdr:rowOff>
    </xdr:from>
    <xdr:to>
      <xdr:col>41</xdr:col>
      <xdr:colOff>561975</xdr:colOff>
      <xdr:row>43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A53A7-419F-4702-980F-250F4B69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123826</xdr:colOff>
      <xdr:row>32</xdr:row>
      <xdr:rowOff>161925</xdr:rowOff>
    </xdr:from>
    <xdr:to>
      <xdr:col>44</xdr:col>
      <xdr:colOff>0</xdr:colOff>
      <xdr:row>51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925C3E-92C5-469C-B3E8-61E32822D1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75101" y="6257925"/>
              <a:ext cx="6076949" cy="348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261937</xdr:colOff>
      <xdr:row>1</xdr:row>
      <xdr:rowOff>171450</xdr:rowOff>
    </xdr:from>
    <xdr:to>
      <xdr:col>41</xdr:col>
      <xdr:colOff>566737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5E5693E-E0D6-4EC0-A749-B32469080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13212" y="361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409575</xdr:colOff>
      <xdr:row>10</xdr:row>
      <xdr:rowOff>133350</xdr:rowOff>
    </xdr:from>
    <xdr:to>
      <xdr:col>55</xdr:col>
      <xdr:colOff>381000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4E5CB1-0A6A-4D62-90A1-E3797F457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86100" y="2038350"/>
              <a:ext cx="545782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438150</xdr:colOff>
      <xdr:row>1</xdr:row>
      <xdr:rowOff>190499</xdr:rowOff>
    </xdr:from>
    <xdr:to>
      <xdr:col>39</xdr:col>
      <xdr:colOff>304800</xdr:colOff>
      <xdr:row>19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558DC5-6314-4D5A-AB48-EDCAC392CF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03375" y="380999"/>
              <a:ext cx="5962650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85724</xdr:colOff>
      <xdr:row>21</xdr:row>
      <xdr:rowOff>28575</xdr:rowOff>
    </xdr:from>
    <xdr:to>
      <xdr:col>41</xdr:col>
      <xdr:colOff>85725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FF5DA85-112A-4EEF-BCD2-FF27E0E5BA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60549" y="4029075"/>
              <a:ext cx="6705601" cy="363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419099</xdr:colOff>
      <xdr:row>1</xdr:row>
      <xdr:rowOff>9524</xdr:rowOff>
    </xdr:from>
    <xdr:to>
      <xdr:col>52</xdr:col>
      <xdr:colOff>485774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1C448-EBD5-4931-A12F-36ABC8FA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161925</xdr:colOff>
      <xdr:row>1</xdr:row>
      <xdr:rowOff>47625</xdr:rowOff>
    </xdr:from>
    <xdr:to>
      <xdr:col>29</xdr:col>
      <xdr:colOff>447675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39A95-50E7-45FF-8FFA-5591E50B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123825</xdr:colOff>
      <xdr:row>28</xdr:row>
      <xdr:rowOff>152400</xdr:rowOff>
    </xdr:from>
    <xdr:to>
      <xdr:col>32</xdr:col>
      <xdr:colOff>257175</xdr:colOff>
      <xdr:row>43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A6F6307-F1B7-4005-8945-61FED397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404812</xdr:colOff>
      <xdr:row>37</xdr:row>
      <xdr:rowOff>66674</xdr:rowOff>
    </xdr:from>
    <xdr:to>
      <xdr:col>47</xdr:col>
      <xdr:colOff>419100</xdr:colOff>
      <xdr:row>55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AD2F5007-39DC-4D0D-8905-0696805BD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3737" y="7115174"/>
              <a:ext cx="6719888" cy="341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133350</xdr:colOff>
      <xdr:row>63</xdr:row>
      <xdr:rowOff>57150</xdr:rowOff>
    </xdr:from>
    <xdr:to>
      <xdr:col>45</xdr:col>
      <xdr:colOff>342900</xdr:colOff>
      <xdr:row>75</xdr:row>
      <xdr:rowOff>38100</xdr:rowOff>
    </xdr:to>
    <xdr:pic>
      <xdr:nvPicPr>
        <xdr:cNvPr id="31" name="Picture 30" descr="Data used to create the example treemap chart">
          <a:extLst>
            <a:ext uri="{FF2B5EF4-FFF2-40B4-BE49-F238E27FC236}">
              <a16:creationId xmlns:a16="http://schemas.microsoft.com/office/drawing/2014/main" id="{4E0F8845-468B-4A74-9D83-48C25424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5525" y="12058650"/>
          <a:ext cx="3257550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428625</xdr:colOff>
      <xdr:row>16</xdr:row>
      <xdr:rowOff>9525</xdr:rowOff>
    </xdr:from>
    <xdr:to>
      <xdr:col>42</xdr:col>
      <xdr:colOff>123825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34CBE-4A60-4F1B-9ECC-968043CB7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285749</xdr:colOff>
      <xdr:row>129</xdr:row>
      <xdr:rowOff>47625</xdr:rowOff>
    </xdr:from>
    <xdr:to>
      <xdr:col>37</xdr:col>
      <xdr:colOff>180974</xdr:colOff>
      <xdr:row>143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268B4-7A18-45D7-BA73-5A8DD1E65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190499</xdr:colOff>
      <xdr:row>91</xdr:row>
      <xdr:rowOff>123825</xdr:rowOff>
    </xdr:from>
    <xdr:to>
      <xdr:col>36</xdr:col>
      <xdr:colOff>247649</xdr:colOff>
      <xdr:row>110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4CA4F-8A39-4F0F-BC59-26F75F95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44</xdr:row>
      <xdr:rowOff>0</xdr:rowOff>
    </xdr:from>
    <xdr:to>
      <xdr:col>19</xdr:col>
      <xdr:colOff>533400</xdr:colOff>
      <xdr:row>55</xdr:row>
      <xdr:rowOff>171450</xdr:rowOff>
    </xdr:to>
    <xdr:pic>
      <xdr:nvPicPr>
        <xdr:cNvPr id="5" name="Picture 4" descr="Data used to create the example treemap chart">
          <a:extLst>
            <a:ext uri="{FF2B5EF4-FFF2-40B4-BE49-F238E27FC236}">
              <a16:creationId xmlns:a16="http://schemas.microsoft.com/office/drawing/2014/main" id="{4ACE500E-0E57-435D-87F6-8209DD82F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8382000"/>
          <a:ext cx="3257550" cy="226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528637</xdr:colOff>
      <xdr:row>51</xdr:row>
      <xdr:rowOff>85725</xdr:rowOff>
    </xdr:from>
    <xdr:to>
      <xdr:col>12</xdr:col>
      <xdr:colOff>309562</xdr:colOff>
      <xdr:row>65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64CCB67-6756-4877-B5CC-5E8C479EC5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5037" y="9801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152399</xdr:colOff>
      <xdr:row>2</xdr:row>
      <xdr:rowOff>133349</xdr:rowOff>
    </xdr:from>
    <xdr:to>
      <xdr:col>46</xdr:col>
      <xdr:colOff>419100</xdr:colOff>
      <xdr:row>32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725D0A5-3814-4466-B464-939DE8E94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12449" y="514349"/>
              <a:ext cx="10020301" cy="5638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542925</xdr:colOff>
      <xdr:row>3</xdr:row>
      <xdr:rowOff>161925</xdr:rowOff>
    </xdr:from>
    <xdr:to>
      <xdr:col>29</xdr:col>
      <xdr:colOff>476250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FDFF070-0E7E-4B02-B174-15CBF5B75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733425"/>
              <a:ext cx="11087100" cy="641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5703125" bestFit="1" customWidth="1"/>
    <col min="2" max="2" width="73.28515625" bestFit="1" customWidth="1"/>
    <col min="3" max="6" width="18.5703125" bestFit="1" customWidth="1"/>
    <col min="7" max="7" width="12.5703125" bestFit="1" customWidth="1"/>
    <col min="8" max="8" width="8.85546875" style="1"/>
    <col min="15" max="15" width="11" bestFit="1" customWidth="1"/>
    <col min="16" max="16" width="12" bestFit="1" customWidth="1"/>
    <col min="17" max="18" width="11" bestFit="1" customWidth="1"/>
  </cols>
  <sheetData>
    <row r="1" spans="1:18" ht="14.45" x14ac:dyDescent="0.3">
      <c r="A1" t="s">
        <v>2</v>
      </c>
      <c r="B1" t="s">
        <v>3</v>
      </c>
      <c r="C1" t="s">
        <v>721</v>
      </c>
      <c r="D1" t="s">
        <v>722</v>
      </c>
      <c r="E1" t="s">
        <v>723</v>
      </c>
      <c r="F1" t="s">
        <v>724</v>
      </c>
      <c r="G1" t="s">
        <v>725</v>
      </c>
      <c r="H1" s="1" t="s">
        <v>726</v>
      </c>
    </row>
    <row r="2" spans="1:18" ht="14.45" x14ac:dyDescent="0.3">
      <c r="A2" s="4" t="s">
        <v>19</v>
      </c>
      <c r="B2" s="4" t="s">
        <v>18</v>
      </c>
      <c r="C2" s="4">
        <v>7619101</v>
      </c>
      <c r="D2" s="4">
        <v>6509238</v>
      </c>
      <c r="E2" s="4">
        <v>30213252</v>
      </c>
      <c r="F2" s="4">
        <v>172957885</v>
      </c>
      <c r="G2" s="4">
        <v>217299476</v>
      </c>
      <c r="H2" s="5">
        <v>6.5017823604876064</v>
      </c>
    </row>
    <row r="3" spans="1:18" ht="14.45" x14ac:dyDescent="0.3">
      <c r="A3" s="4" t="s">
        <v>33</v>
      </c>
      <c r="B3" s="4" t="s">
        <v>32</v>
      </c>
      <c r="C3" s="4">
        <v>11869833</v>
      </c>
      <c r="D3" s="4">
        <v>18924759</v>
      </c>
      <c r="E3" s="4">
        <v>31078532</v>
      </c>
      <c r="F3" s="4">
        <v>444476137</v>
      </c>
      <c r="G3" s="4">
        <v>506349261</v>
      </c>
      <c r="H3" s="5">
        <v>6.0816899266690152</v>
      </c>
    </row>
    <row r="4" spans="1:18" ht="14.45" x14ac:dyDescent="0.3">
      <c r="A4" s="4" t="s">
        <v>8</v>
      </c>
      <c r="B4" s="4" t="s">
        <v>9</v>
      </c>
      <c r="C4" s="4">
        <v>595666</v>
      </c>
      <c r="D4" s="4">
        <v>333344</v>
      </c>
      <c r="E4" s="4">
        <v>787426</v>
      </c>
      <c r="F4" s="4">
        <v>7420729</v>
      </c>
      <c r="G4" s="4">
        <v>9137165</v>
      </c>
      <c r="H4" s="5">
        <v>10.167376861422554</v>
      </c>
    </row>
    <row r="5" spans="1:18" ht="14.45" x14ac:dyDescent="0.3">
      <c r="A5" s="4" t="s">
        <v>355</v>
      </c>
      <c r="B5" s="4" t="s">
        <v>356</v>
      </c>
      <c r="C5" s="4">
        <v>396</v>
      </c>
      <c r="D5" s="4">
        <v>7635</v>
      </c>
      <c r="E5" s="4">
        <v>4059</v>
      </c>
      <c r="F5" s="4">
        <v>842603</v>
      </c>
      <c r="G5" s="4">
        <v>854693</v>
      </c>
      <c r="H5" s="5">
        <v>0.93963563525148797</v>
      </c>
    </row>
    <row r="6" spans="1:18" ht="14.45" x14ac:dyDescent="0.3">
      <c r="A6" s="4" t="s">
        <v>55</v>
      </c>
      <c r="B6" s="4" t="s">
        <v>56</v>
      </c>
      <c r="C6" s="4">
        <v>923175</v>
      </c>
      <c r="D6" s="4">
        <v>12021648</v>
      </c>
      <c r="E6" s="4">
        <v>12897931</v>
      </c>
      <c r="F6" s="4">
        <v>127400384</v>
      </c>
      <c r="G6" s="4">
        <v>153243138</v>
      </c>
      <c r="H6" s="5">
        <v>8.4472447960443091</v>
      </c>
    </row>
    <row r="7" spans="1:18" ht="14.45" x14ac:dyDescent="0.3">
      <c r="A7" s="4" t="s">
        <v>39</v>
      </c>
      <c r="B7" s="4" t="s">
        <v>40</v>
      </c>
      <c r="C7" s="4">
        <v>593428</v>
      </c>
      <c r="D7" s="4">
        <v>7294062</v>
      </c>
      <c r="E7" s="4">
        <v>6843497</v>
      </c>
      <c r="F7" s="4">
        <v>641046167</v>
      </c>
      <c r="G7" s="4">
        <v>655777154</v>
      </c>
      <c r="H7" s="5">
        <v>1.2027698665452442</v>
      </c>
    </row>
    <row r="8" spans="1:18" ht="14.45" x14ac:dyDescent="0.3">
      <c r="A8" s="4" t="s">
        <v>20</v>
      </c>
      <c r="B8" s="4" t="s">
        <v>21</v>
      </c>
      <c r="C8" s="4">
        <v>980949</v>
      </c>
      <c r="D8" s="4">
        <v>6319061</v>
      </c>
      <c r="E8" s="4">
        <v>17391327</v>
      </c>
      <c r="F8" s="4">
        <v>479440481</v>
      </c>
      <c r="G8" s="4">
        <v>504131818</v>
      </c>
      <c r="H8" s="5">
        <v>1.4480359579287654</v>
      </c>
    </row>
    <row r="9" spans="1:18" ht="14.45" x14ac:dyDescent="0.3">
      <c r="A9" s="4" t="s">
        <v>186</v>
      </c>
      <c r="B9" s="4" t="s">
        <v>187</v>
      </c>
      <c r="C9" s="4">
        <v>6801</v>
      </c>
      <c r="D9" s="4">
        <v>44810</v>
      </c>
      <c r="E9" s="4">
        <v>328066</v>
      </c>
      <c r="F9" s="4">
        <v>3668814</v>
      </c>
      <c r="G9" s="4">
        <v>4048491</v>
      </c>
      <c r="H9" s="5">
        <v>1.2748206677500333</v>
      </c>
    </row>
    <row r="10" spans="1:18" ht="14.45" x14ac:dyDescent="0.3">
      <c r="A10" s="4" t="s">
        <v>106</v>
      </c>
      <c r="B10" s="4" t="s">
        <v>105</v>
      </c>
      <c r="C10" s="4">
        <v>495344</v>
      </c>
      <c r="D10" s="4">
        <v>2763171</v>
      </c>
      <c r="E10" s="4">
        <v>14480810</v>
      </c>
      <c r="F10" s="4">
        <v>62601090</v>
      </c>
      <c r="G10" s="4">
        <v>80340415</v>
      </c>
      <c r="H10" s="5">
        <v>4.0558851980040185</v>
      </c>
      <c r="J10" t="s">
        <v>735</v>
      </c>
      <c r="K10" t="s">
        <v>738</v>
      </c>
      <c r="L10" t="s">
        <v>736</v>
      </c>
      <c r="M10" t="s">
        <v>737</v>
      </c>
    </row>
    <row r="11" spans="1:18" ht="14.45" x14ac:dyDescent="0.3">
      <c r="A11" t="s">
        <v>717</v>
      </c>
      <c r="B11" t="s">
        <v>718</v>
      </c>
      <c r="C11">
        <v>337160</v>
      </c>
      <c r="D11">
        <v>39794</v>
      </c>
      <c r="E11">
        <v>1381340</v>
      </c>
      <c r="F11">
        <v>327480</v>
      </c>
      <c r="G11">
        <v>2085774</v>
      </c>
      <c r="H11" s="1">
        <v>18.072619564727528</v>
      </c>
      <c r="J11">
        <f>IF(H11&lt;1,1,0)</f>
        <v>0</v>
      </c>
      <c r="K11">
        <f>IF(AND(H11&gt;1, H11 &lt;17),1,0)</f>
        <v>0</v>
      </c>
      <c r="L11">
        <f>IF(AND(H11&gt;17, H11 &lt;50),1,0)</f>
        <v>1</v>
      </c>
      <c r="M11">
        <f>IF(AND(H11&gt;50, H11 &lt;100),1,0)</f>
        <v>0</v>
      </c>
      <c r="O11">
        <f>J11*$G11*$H11</f>
        <v>0</v>
      </c>
      <c r="P11">
        <f>K11*$G11*$H11</f>
        <v>0</v>
      </c>
      <c r="Q11">
        <f t="shared" ref="Q11:R26" si="0">L11*$G11*$H11</f>
        <v>37695399.999999993</v>
      </c>
      <c r="R11">
        <f t="shared" si="0"/>
        <v>0</v>
      </c>
    </row>
    <row r="12" spans="1:18" ht="14.45" x14ac:dyDescent="0.3">
      <c r="A12" t="s">
        <v>687</v>
      </c>
      <c r="B12" t="s">
        <v>688</v>
      </c>
      <c r="C12">
        <v>1964386</v>
      </c>
      <c r="D12">
        <v>513353</v>
      </c>
      <c r="E12">
        <v>115822</v>
      </c>
      <c r="F12">
        <v>282127</v>
      </c>
      <c r="G12">
        <v>2875688</v>
      </c>
      <c r="H12" s="1">
        <v>86.161607239728369</v>
      </c>
      <c r="J12">
        <f t="shared" ref="J12:J75" si="1">IF(H12&lt;1,1,0)</f>
        <v>0</v>
      </c>
      <c r="K12">
        <f t="shared" ref="K12:K75" si="2">IF(AND(H12&gt;1, H12 &lt;17),1,0)</f>
        <v>0</v>
      </c>
      <c r="L12">
        <f t="shared" ref="L12:L75" si="3">IF(AND(H12&gt;17, H12 &lt;50),1,0)</f>
        <v>0</v>
      </c>
      <c r="M12">
        <f t="shared" ref="M12:M75" si="4">IF(AND(H12&gt;50, H12 &lt;100),1,0)</f>
        <v>1</v>
      </c>
      <c r="O12">
        <f t="shared" ref="O12:O75" si="5">J12*$G12*$H12</f>
        <v>0</v>
      </c>
      <c r="P12">
        <f t="shared" ref="P12:P75" si="6">K12*$G12*$H12</f>
        <v>0</v>
      </c>
      <c r="Q12">
        <f t="shared" si="0"/>
        <v>0</v>
      </c>
      <c r="R12">
        <f t="shared" si="0"/>
        <v>247773900</v>
      </c>
    </row>
    <row r="13" spans="1:18" ht="14.45" x14ac:dyDescent="0.3">
      <c r="A13" t="s">
        <v>719</v>
      </c>
      <c r="B13" t="s">
        <v>720</v>
      </c>
      <c r="C13">
        <v>22170</v>
      </c>
      <c r="D13">
        <v>8903</v>
      </c>
      <c r="E13">
        <v>168163</v>
      </c>
      <c r="F13">
        <v>17859</v>
      </c>
      <c r="G13">
        <v>217095</v>
      </c>
      <c r="H13" s="1">
        <v>14.313088739952557</v>
      </c>
      <c r="J13">
        <f t="shared" si="1"/>
        <v>0</v>
      </c>
      <c r="K13">
        <f t="shared" si="2"/>
        <v>1</v>
      </c>
      <c r="L13">
        <f t="shared" si="3"/>
        <v>0</v>
      </c>
      <c r="M13">
        <f t="shared" si="4"/>
        <v>0</v>
      </c>
      <c r="O13">
        <f t="shared" si="5"/>
        <v>0</v>
      </c>
      <c r="P13">
        <f t="shared" si="6"/>
        <v>3107300.0000000005</v>
      </c>
      <c r="Q13">
        <f t="shared" si="0"/>
        <v>0</v>
      </c>
      <c r="R13">
        <f t="shared" si="0"/>
        <v>0</v>
      </c>
    </row>
    <row r="14" spans="1:18" ht="14.45" x14ac:dyDescent="0.3">
      <c r="A14" t="s">
        <v>600</v>
      </c>
      <c r="B14" t="s">
        <v>601</v>
      </c>
      <c r="C14">
        <v>60910</v>
      </c>
      <c r="D14">
        <v>337979</v>
      </c>
      <c r="E14">
        <v>272488</v>
      </c>
      <c r="F14">
        <v>11977064</v>
      </c>
      <c r="G14">
        <v>12648441</v>
      </c>
      <c r="H14" s="1">
        <v>3.1536613879924014</v>
      </c>
      <c r="J14">
        <f t="shared" si="1"/>
        <v>0</v>
      </c>
      <c r="K14">
        <f t="shared" si="2"/>
        <v>1</v>
      </c>
      <c r="L14">
        <f t="shared" si="3"/>
        <v>0</v>
      </c>
      <c r="M14">
        <f t="shared" si="4"/>
        <v>0</v>
      </c>
      <c r="O14">
        <f t="shared" si="5"/>
        <v>0</v>
      </c>
      <c r="P14">
        <f t="shared" si="6"/>
        <v>39888900</v>
      </c>
      <c r="Q14">
        <f t="shared" si="0"/>
        <v>0</v>
      </c>
      <c r="R14">
        <f t="shared" si="0"/>
        <v>0</v>
      </c>
    </row>
    <row r="15" spans="1:18" ht="14.45" x14ac:dyDescent="0.3">
      <c r="A15" t="s">
        <v>673</v>
      </c>
      <c r="B15" t="s">
        <v>674</v>
      </c>
      <c r="C15">
        <v>82411</v>
      </c>
      <c r="D15">
        <v>84964</v>
      </c>
      <c r="E15">
        <v>231033</v>
      </c>
      <c r="F15">
        <v>698510</v>
      </c>
      <c r="G15">
        <v>1096918</v>
      </c>
      <c r="H15" s="1">
        <v>15.258661084967153</v>
      </c>
      <c r="J15">
        <f t="shared" si="1"/>
        <v>0</v>
      </c>
      <c r="K15">
        <f t="shared" si="2"/>
        <v>1</v>
      </c>
      <c r="L15">
        <f t="shared" si="3"/>
        <v>0</v>
      </c>
      <c r="M15">
        <f t="shared" si="4"/>
        <v>0</v>
      </c>
      <c r="O15">
        <f t="shared" si="5"/>
        <v>0</v>
      </c>
      <c r="P15">
        <f t="shared" si="6"/>
        <v>16737500</v>
      </c>
      <c r="Q15">
        <f t="shared" si="0"/>
        <v>0</v>
      </c>
      <c r="R15">
        <f t="shared" si="0"/>
        <v>0</v>
      </c>
    </row>
    <row r="16" spans="1:18" ht="14.45" x14ac:dyDescent="0.3">
      <c r="A16" t="s">
        <v>572</v>
      </c>
      <c r="B16" t="s">
        <v>573</v>
      </c>
      <c r="C16">
        <v>124589</v>
      </c>
      <c r="D16">
        <v>562955</v>
      </c>
      <c r="E16">
        <v>1495560</v>
      </c>
      <c r="F16">
        <v>24537685</v>
      </c>
      <c r="G16">
        <v>26720789</v>
      </c>
      <c r="H16" s="1">
        <v>2.573067733890642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O16">
        <f t="shared" si="5"/>
        <v>0</v>
      </c>
      <c r="P16">
        <f t="shared" si="6"/>
        <v>68754400</v>
      </c>
      <c r="Q16">
        <f t="shared" si="0"/>
        <v>0</v>
      </c>
      <c r="R16">
        <f t="shared" si="0"/>
        <v>0</v>
      </c>
    </row>
    <row r="17" spans="1:18" ht="14.45" x14ac:dyDescent="0.3">
      <c r="A17" t="s">
        <v>524</v>
      </c>
      <c r="B17" t="s">
        <v>525</v>
      </c>
      <c r="C17">
        <v>418325</v>
      </c>
      <c r="D17">
        <v>4352790</v>
      </c>
      <c r="E17">
        <v>4668217</v>
      </c>
      <c r="F17">
        <v>43107634</v>
      </c>
      <c r="G17">
        <v>52546966</v>
      </c>
      <c r="H17" s="1">
        <v>9.079715468253676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O17">
        <f t="shared" si="5"/>
        <v>0</v>
      </c>
      <c r="P17">
        <f t="shared" si="6"/>
        <v>477111500</v>
      </c>
      <c r="Q17">
        <f t="shared" si="0"/>
        <v>0</v>
      </c>
      <c r="R17">
        <f t="shared" si="0"/>
        <v>0</v>
      </c>
    </row>
    <row r="18" spans="1:18" ht="14.45" x14ac:dyDescent="0.3">
      <c r="A18" t="s">
        <v>617</v>
      </c>
      <c r="B18" t="s">
        <v>618</v>
      </c>
      <c r="C18">
        <v>86653</v>
      </c>
      <c r="D18">
        <v>1063967</v>
      </c>
      <c r="E18">
        <v>1391403</v>
      </c>
      <c r="F18">
        <v>27497684</v>
      </c>
      <c r="G18">
        <v>30039707</v>
      </c>
      <c r="H18" s="1">
        <v>3.8303303024893021</v>
      </c>
      <c r="J18">
        <f t="shared" si="1"/>
        <v>0</v>
      </c>
      <c r="K18">
        <f t="shared" si="2"/>
        <v>1</v>
      </c>
      <c r="L18">
        <f t="shared" si="3"/>
        <v>0</v>
      </c>
      <c r="M18">
        <f t="shared" si="4"/>
        <v>0</v>
      </c>
      <c r="O18">
        <f t="shared" si="5"/>
        <v>0</v>
      </c>
      <c r="P18">
        <f t="shared" si="6"/>
        <v>115062000</v>
      </c>
      <c r="Q18">
        <f t="shared" si="0"/>
        <v>0</v>
      </c>
      <c r="R18">
        <f t="shared" si="0"/>
        <v>0</v>
      </c>
    </row>
    <row r="19" spans="1:18" ht="14.45" x14ac:dyDescent="0.3">
      <c r="A19" t="s">
        <v>373</v>
      </c>
      <c r="B19" t="s">
        <v>374</v>
      </c>
      <c r="C19">
        <v>3173985</v>
      </c>
      <c r="D19">
        <v>5198432</v>
      </c>
      <c r="E19">
        <v>16635805</v>
      </c>
      <c r="F19">
        <v>97676730</v>
      </c>
      <c r="G19">
        <v>122684952</v>
      </c>
      <c r="H19" s="1">
        <v>6.8243226765088512</v>
      </c>
      <c r="J19">
        <f t="shared" si="1"/>
        <v>0</v>
      </c>
      <c r="K19">
        <f t="shared" si="2"/>
        <v>1</v>
      </c>
      <c r="L19">
        <f t="shared" si="3"/>
        <v>0</v>
      </c>
      <c r="M19">
        <f t="shared" si="4"/>
        <v>0</v>
      </c>
      <c r="O19">
        <f t="shared" si="5"/>
        <v>0</v>
      </c>
      <c r="P19">
        <f t="shared" si="6"/>
        <v>837241699.99999988</v>
      </c>
      <c r="Q19">
        <f t="shared" si="0"/>
        <v>0</v>
      </c>
      <c r="R19">
        <f t="shared" si="0"/>
        <v>0</v>
      </c>
    </row>
    <row r="20" spans="1:18" ht="14.45" x14ac:dyDescent="0.3">
      <c r="A20" t="s">
        <v>546</v>
      </c>
      <c r="B20" t="s">
        <v>547</v>
      </c>
      <c r="C20">
        <v>187650</v>
      </c>
      <c r="D20">
        <v>549024</v>
      </c>
      <c r="E20">
        <v>2159009</v>
      </c>
      <c r="F20">
        <v>25567845</v>
      </c>
      <c r="G20">
        <v>28463528</v>
      </c>
      <c r="H20" s="1">
        <v>2.5881331365528544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O20">
        <f t="shared" si="5"/>
        <v>0</v>
      </c>
      <c r="P20">
        <f t="shared" si="6"/>
        <v>73667400</v>
      </c>
      <c r="Q20">
        <f t="shared" si="0"/>
        <v>0</v>
      </c>
      <c r="R20">
        <f t="shared" si="0"/>
        <v>0</v>
      </c>
    </row>
    <row r="21" spans="1:18" ht="14.45" x14ac:dyDescent="0.3">
      <c r="A21" t="s">
        <v>550</v>
      </c>
      <c r="B21" t="s">
        <v>551</v>
      </c>
      <c r="C21">
        <v>103782</v>
      </c>
      <c r="D21">
        <v>677141</v>
      </c>
      <c r="E21">
        <v>494443</v>
      </c>
      <c r="F21">
        <v>41614495</v>
      </c>
      <c r="G21">
        <v>42889861</v>
      </c>
      <c r="H21" s="1">
        <v>1.8207636532093217</v>
      </c>
      <c r="J21">
        <f t="shared" si="1"/>
        <v>0</v>
      </c>
      <c r="K21">
        <f t="shared" si="2"/>
        <v>1</v>
      </c>
      <c r="L21">
        <f t="shared" si="3"/>
        <v>0</v>
      </c>
      <c r="M21">
        <f t="shared" si="4"/>
        <v>0</v>
      </c>
      <c r="O21">
        <f t="shared" si="5"/>
        <v>0</v>
      </c>
      <c r="P21">
        <f t="shared" si="6"/>
        <v>78092300.000000015</v>
      </c>
      <c r="Q21">
        <f t="shared" si="0"/>
        <v>0</v>
      </c>
      <c r="R21">
        <f t="shared" si="0"/>
        <v>0</v>
      </c>
    </row>
    <row r="22" spans="1:18" ht="14.45" x14ac:dyDescent="0.3">
      <c r="A22" t="s">
        <v>463</v>
      </c>
      <c r="B22" t="s">
        <v>464</v>
      </c>
      <c r="C22">
        <v>1112730</v>
      </c>
      <c r="D22">
        <v>3456038</v>
      </c>
      <c r="E22">
        <v>5423844</v>
      </c>
      <c r="F22">
        <v>83505646</v>
      </c>
      <c r="G22">
        <v>93498258</v>
      </c>
      <c r="H22" s="1">
        <v>4.8864739276746745</v>
      </c>
      <c r="J22">
        <f t="shared" si="1"/>
        <v>0</v>
      </c>
      <c r="K22">
        <f t="shared" si="2"/>
        <v>1</v>
      </c>
      <c r="L22">
        <f t="shared" si="3"/>
        <v>0</v>
      </c>
      <c r="M22">
        <f t="shared" si="4"/>
        <v>0</v>
      </c>
      <c r="O22">
        <f t="shared" si="5"/>
        <v>0</v>
      </c>
      <c r="P22">
        <f t="shared" si="6"/>
        <v>456876800.00000006</v>
      </c>
      <c r="Q22">
        <f t="shared" si="0"/>
        <v>0</v>
      </c>
      <c r="R22">
        <f t="shared" si="0"/>
        <v>0</v>
      </c>
    </row>
    <row r="23" spans="1:18" ht="14.45" x14ac:dyDescent="0.3">
      <c r="A23" t="s">
        <v>325</v>
      </c>
      <c r="B23" t="s">
        <v>326</v>
      </c>
      <c r="C23">
        <v>202721</v>
      </c>
      <c r="D23">
        <v>1456214</v>
      </c>
      <c r="E23">
        <v>1845110</v>
      </c>
      <c r="F23">
        <v>38175651</v>
      </c>
      <c r="G23">
        <v>41679696</v>
      </c>
      <c r="H23" s="1">
        <v>3.9801993757344105</v>
      </c>
      <c r="J23">
        <f t="shared" si="1"/>
        <v>0</v>
      </c>
      <c r="K23">
        <f t="shared" si="2"/>
        <v>1</v>
      </c>
      <c r="L23">
        <f t="shared" si="3"/>
        <v>0</v>
      </c>
      <c r="M23">
        <f t="shared" si="4"/>
        <v>0</v>
      </c>
      <c r="O23">
        <f t="shared" si="5"/>
        <v>0</v>
      </c>
      <c r="P23">
        <f t="shared" si="6"/>
        <v>165893500</v>
      </c>
      <c r="Q23">
        <f t="shared" si="0"/>
        <v>0</v>
      </c>
      <c r="R23">
        <f t="shared" si="0"/>
        <v>0</v>
      </c>
    </row>
    <row r="24" spans="1:18" ht="14.45" x14ac:dyDescent="0.3">
      <c r="A24" t="s">
        <v>271</v>
      </c>
      <c r="B24" t="s">
        <v>272</v>
      </c>
      <c r="C24">
        <v>312994</v>
      </c>
      <c r="D24">
        <v>1290654</v>
      </c>
      <c r="E24">
        <v>2395974</v>
      </c>
      <c r="F24">
        <v>6222059</v>
      </c>
      <c r="G24">
        <v>10221681</v>
      </c>
      <c r="H24" s="1">
        <v>15.688691517569369</v>
      </c>
      <c r="J24">
        <f t="shared" si="1"/>
        <v>0</v>
      </c>
      <c r="K24">
        <f t="shared" si="2"/>
        <v>1</v>
      </c>
      <c r="L24">
        <f t="shared" si="3"/>
        <v>0</v>
      </c>
      <c r="M24">
        <f t="shared" si="4"/>
        <v>0</v>
      </c>
      <c r="O24">
        <f t="shared" si="5"/>
        <v>0</v>
      </c>
      <c r="P24">
        <f t="shared" si="6"/>
        <v>160364800</v>
      </c>
      <c r="Q24">
        <f t="shared" si="0"/>
        <v>0</v>
      </c>
      <c r="R24">
        <f t="shared" si="0"/>
        <v>0</v>
      </c>
    </row>
    <row r="25" spans="1:18" x14ac:dyDescent="0.25">
      <c r="A25" t="s">
        <v>679</v>
      </c>
      <c r="B25" t="s">
        <v>680</v>
      </c>
      <c r="D25">
        <v>8389</v>
      </c>
      <c r="E25">
        <v>1324</v>
      </c>
      <c r="F25">
        <v>212556</v>
      </c>
      <c r="G25">
        <v>222269</v>
      </c>
      <c r="H25" s="1">
        <v>3.7742555192132059</v>
      </c>
      <c r="J25">
        <f t="shared" si="1"/>
        <v>0</v>
      </c>
      <c r="K25">
        <f t="shared" si="2"/>
        <v>1</v>
      </c>
      <c r="L25">
        <f t="shared" si="3"/>
        <v>0</v>
      </c>
      <c r="M25">
        <f t="shared" si="4"/>
        <v>0</v>
      </c>
      <c r="O25">
        <f t="shared" si="5"/>
        <v>0</v>
      </c>
      <c r="P25">
        <f t="shared" si="6"/>
        <v>838900.00000000012</v>
      </c>
      <c r="Q25">
        <f t="shared" si="0"/>
        <v>0</v>
      </c>
      <c r="R25">
        <f t="shared" si="0"/>
        <v>0</v>
      </c>
    </row>
    <row r="26" spans="1:18" x14ac:dyDescent="0.25">
      <c r="A26" t="s">
        <v>203</v>
      </c>
      <c r="B26" t="s">
        <v>204</v>
      </c>
      <c r="C26">
        <v>263807</v>
      </c>
      <c r="D26">
        <v>4280948</v>
      </c>
      <c r="E26">
        <v>4832959</v>
      </c>
      <c r="F26">
        <v>68249273</v>
      </c>
      <c r="G26">
        <v>77626987</v>
      </c>
      <c r="H26" s="1">
        <v>5.8546069809459436</v>
      </c>
      <c r="J26">
        <f t="shared" si="1"/>
        <v>0</v>
      </c>
      <c r="K26">
        <f t="shared" si="2"/>
        <v>1</v>
      </c>
      <c r="L26">
        <f t="shared" si="3"/>
        <v>0</v>
      </c>
      <c r="M26">
        <f t="shared" si="4"/>
        <v>0</v>
      </c>
      <c r="O26">
        <f t="shared" si="5"/>
        <v>0</v>
      </c>
      <c r="P26">
        <f t="shared" si="6"/>
        <v>454475500</v>
      </c>
      <c r="Q26">
        <f t="shared" si="0"/>
        <v>0</v>
      </c>
      <c r="R26">
        <f t="shared" si="0"/>
        <v>0</v>
      </c>
    </row>
    <row r="27" spans="1:18" x14ac:dyDescent="0.25">
      <c r="A27" t="s">
        <v>244</v>
      </c>
      <c r="B27" t="s">
        <v>245</v>
      </c>
      <c r="C27">
        <v>432567</v>
      </c>
      <c r="D27">
        <v>3835007</v>
      </c>
      <c r="E27">
        <v>8988950</v>
      </c>
      <c r="F27">
        <v>173731544</v>
      </c>
      <c r="G27">
        <v>186988068</v>
      </c>
      <c r="H27" s="1">
        <v>2.2822707596508245</v>
      </c>
      <c r="J27">
        <f t="shared" si="1"/>
        <v>0</v>
      </c>
      <c r="K27">
        <f t="shared" si="2"/>
        <v>1</v>
      </c>
      <c r="L27">
        <f t="shared" si="3"/>
        <v>0</v>
      </c>
      <c r="M27">
        <f t="shared" si="4"/>
        <v>0</v>
      </c>
      <c r="O27">
        <f t="shared" si="5"/>
        <v>0</v>
      </c>
      <c r="P27">
        <f t="shared" si="6"/>
        <v>426757400</v>
      </c>
      <c r="Q27">
        <f t="shared" ref="Q27:Q90" si="7">L27*$G27*$H27</f>
        <v>0</v>
      </c>
      <c r="R27">
        <f t="shared" ref="R27:R90" si="8">M27*$G27*$H27</f>
        <v>0</v>
      </c>
    </row>
    <row r="28" spans="1:18" x14ac:dyDescent="0.25">
      <c r="A28" t="s">
        <v>511</v>
      </c>
      <c r="B28" t="s">
        <v>512</v>
      </c>
      <c r="C28">
        <v>399998</v>
      </c>
      <c r="D28">
        <v>2725930</v>
      </c>
      <c r="E28">
        <v>3102198</v>
      </c>
      <c r="F28">
        <v>25437928</v>
      </c>
      <c r="G28">
        <v>31666054</v>
      </c>
      <c r="H28" s="1">
        <v>9.8715425673183024</v>
      </c>
      <c r="J28">
        <f t="shared" si="1"/>
        <v>0</v>
      </c>
      <c r="K28">
        <f t="shared" si="2"/>
        <v>1</v>
      </c>
      <c r="L28">
        <f t="shared" si="3"/>
        <v>0</v>
      </c>
      <c r="M28">
        <f t="shared" si="4"/>
        <v>0</v>
      </c>
      <c r="O28">
        <f t="shared" si="5"/>
        <v>0</v>
      </c>
      <c r="P28">
        <f t="shared" si="6"/>
        <v>312592800</v>
      </c>
      <c r="Q28">
        <f t="shared" si="7"/>
        <v>0</v>
      </c>
      <c r="R28">
        <f t="shared" si="8"/>
        <v>0</v>
      </c>
    </row>
    <row r="29" spans="1:18" x14ac:dyDescent="0.25">
      <c r="A29" t="s">
        <v>495</v>
      </c>
      <c r="B29" t="s">
        <v>496</v>
      </c>
      <c r="C29">
        <v>546915</v>
      </c>
      <c r="D29">
        <v>8070596</v>
      </c>
      <c r="E29">
        <v>3446240</v>
      </c>
      <c r="F29">
        <v>82819270</v>
      </c>
      <c r="G29">
        <v>94883021</v>
      </c>
      <c r="H29" s="1">
        <v>9.0822477079434467</v>
      </c>
      <c r="J29">
        <f t="shared" si="1"/>
        <v>0</v>
      </c>
      <c r="K29">
        <f t="shared" si="2"/>
        <v>1</v>
      </c>
      <c r="L29">
        <f t="shared" si="3"/>
        <v>0</v>
      </c>
      <c r="M29">
        <f t="shared" si="4"/>
        <v>0</v>
      </c>
      <c r="O29">
        <f t="shared" si="5"/>
        <v>0</v>
      </c>
      <c r="P29">
        <f t="shared" si="6"/>
        <v>861751099.99999988</v>
      </c>
      <c r="Q29">
        <f t="shared" si="7"/>
        <v>0</v>
      </c>
      <c r="R29">
        <f t="shared" si="8"/>
        <v>0</v>
      </c>
    </row>
    <row r="30" spans="1:18" x14ac:dyDescent="0.25">
      <c r="A30" t="s">
        <v>645</v>
      </c>
      <c r="B30" t="s">
        <v>644</v>
      </c>
      <c r="C30">
        <v>164412</v>
      </c>
      <c r="D30">
        <v>233803</v>
      </c>
      <c r="E30">
        <v>1186475</v>
      </c>
      <c r="F30">
        <v>4860979</v>
      </c>
      <c r="G30">
        <v>6445669</v>
      </c>
      <c r="H30" s="1">
        <v>6.1780243447189109</v>
      </c>
      <c r="J30">
        <f t="shared" si="1"/>
        <v>0</v>
      </c>
      <c r="K30">
        <f t="shared" si="2"/>
        <v>1</v>
      </c>
      <c r="L30">
        <f t="shared" si="3"/>
        <v>0</v>
      </c>
      <c r="M30">
        <f t="shared" si="4"/>
        <v>0</v>
      </c>
      <c r="O30">
        <f t="shared" si="5"/>
        <v>0</v>
      </c>
      <c r="P30">
        <f t="shared" si="6"/>
        <v>39821500</v>
      </c>
      <c r="Q30">
        <f t="shared" si="7"/>
        <v>0</v>
      </c>
      <c r="R30">
        <f t="shared" si="8"/>
        <v>0</v>
      </c>
    </row>
    <row r="31" spans="1:18" x14ac:dyDescent="0.25">
      <c r="A31" t="s">
        <v>401</v>
      </c>
      <c r="B31" t="s">
        <v>402</v>
      </c>
      <c r="C31">
        <v>671446</v>
      </c>
      <c r="D31">
        <v>852108</v>
      </c>
      <c r="E31">
        <v>2295756</v>
      </c>
      <c r="F31">
        <v>15498712</v>
      </c>
      <c r="G31">
        <v>19318022</v>
      </c>
      <c r="H31" s="1">
        <v>7.8866977167745222</v>
      </c>
      <c r="J31">
        <f t="shared" si="1"/>
        <v>0</v>
      </c>
      <c r="K31">
        <f t="shared" si="2"/>
        <v>1</v>
      </c>
      <c r="L31">
        <f t="shared" si="3"/>
        <v>0</v>
      </c>
      <c r="M31">
        <f t="shared" si="4"/>
        <v>0</v>
      </c>
      <c r="O31">
        <f t="shared" si="5"/>
        <v>0</v>
      </c>
      <c r="P31">
        <f t="shared" si="6"/>
        <v>152355400</v>
      </c>
      <c r="Q31">
        <f t="shared" si="7"/>
        <v>0</v>
      </c>
      <c r="R31">
        <f t="shared" si="8"/>
        <v>0</v>
      </c>
    </row>
    <row r="32" spans="1:18" x14ac:dyDescent="0.25">
      <c r="A32" t="s">
        <v>507</v>
      </c>
      <c r="B32" t="s">
        <v>508</v>
      </c>
      <c r="C32">
        <v>2005289</v>
      </c>
      <c r="D32">
        <v>1047321</v>
      </c>
      <c r="E32">
        <v>1843750</v>
      </c>
      <c r="F32">
        <v>8782560</v>
      </c>
      <c r="G32">
        <v>13678920</v>
      </c>
      <c r="H32" s="1">
        <v>22.31616238708904</v>
      </c>
      <c r="J32">
        <f t="shared" si="1"/>
        <v>0</v>
      </c>
      <c r="K32">
        <f t="shared" si="2"/>
        <v>0</v>
      </c>
      <c r="L32">
        <f t="shared" si="3"/>
        <v>1</v>
      </c>
      <c r="M32">
        <f t="shared" si="4"/>
        <v>0</v>
      </c>
      <c r="O32">
        <f t="shared" si="5"/>
        <v>0</v>
      </c>
      <c r="P32">
        <f t="shared" si="6"/>
        <v>0</v>
      </c>
      <c r="Q32">
        <f t="shared" si="7"/>
        <v>305261000</v>
      </c>
      <c r="R32">
        <f t="shared" si="8"/>
        <v>0</v>
      </c>
    </row>
    <row r="33" spans="1:18" x14ac:dyDescent="0.25">
      <c r="A33" t="s">
        <v>509</v>
      </c>
      <c r="B33" t="s">
        <v>510</v>
      </c>
      <c r="C33">
        <v>31715</v>
      </c>
      <c r="D33">
        <v>606286</v>
      </c>
      <c r="E33">
        <v>343302</v>
      </c>
      <c r="F33">
        <v>3343266</v>
      </c>
      <c r="G33">
        <v>4324569</v>
      </c>
      <c r="H33" s="1">
        <v>14.752938385304986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0</v>
      </c>
      <c r="O33">
        <f t="shared" si="5"/>
        <v>0</v>
      </c>
      <c r="P33">
        <f t="shared" si="6"/>
        <v>63800100</v>
      </c>
      <c r="Q33">
        <f t="shared" si="7"/>
        <v>0</v>
      </c>
      <c r="R33">
        <f t="shared" si="8"/>
        <v>0</v>
      </c>
    </row>
    <row r="34" spans="1:18" x14ac:dyDescent="0.25">
      <c r="A34" t="s">
        <v>215</v>
      </c>
      <c r="B34" t="s">
        <v>216</v>
      </c>
      <c r="C34">
        <v>607896</v>
      </c>
      <c r="D34">
        <v>4494704</v>
      </c>
      <c r="E34">
        <v>7584868</v>
      </c>
      <c r="F34">
        <v>28707714</v>
      </c>
      <c r="G34">
        <v>41395182</v>
      </c>
      <c r="H34" s="1">
        <v>12.326555298150399</v>
      </c>
      <c r="J34">
        <f t="shared" si="1"/>
        <v>0</v>
      </c>
      <c r="K34">
        <f t="shared" si="2"/>
        <v>1</v>
      </c>
      <c r="L34">
        <f t="shared" si="3"/>
        <v>0</v>
      </c>
      <c r="M34">
        <f t="shared" si="4"/>
        <v>0</v>
      </c>
      <c r="O34">
        <f t="shared" si="5"/>
        <v>0</v>
      </c>
      <c r="P34">
        <f t="shared" si="6"/>
        <v>510260000.00000006</v>
      </c>
      <c r="Q34">
        <f t="shared" si="7"/>
        <v>0</v>
      </c>
      <c r="R34">
        <f t="shared" si="8"/>
        <v>0</v>
      </c>
    </row>
    <row r="35" spans="1:18" x14ac:dyDescent="0.25">
      <c r="A35" t="s">
        <v>285</v>
      </c>
      <c r="B35" t="s">
        <v>286</v>
      </c>
      <c r="C35">
        <v>583080</v>
      </c>
      <c r="D35">
        <v>1140373</v>
      </c>
      <c r="E35">
        <v>6411633</v>
      </c>
      <c r="F35">
        <v>10356409</v>
      </c>
      <c r="G35">
        <v>18491495</v>
      </c>
      <c r="H35" s="1">
        <v>9.3202469567766144</v>
      </c>
      <c r="J35">
        <f t="shared" si="1"/>
        <v>0</v>
      </c>
      <c r="K35">
        <f t="shared" si="2"/>
        <v>1</v>
      </c>
      <c r="L35">
        <f t="shared" si="3"/>
        <v>0</v>
      </c>
      <c r="M35">
        <f t="shared" si="4"/>
        <v>0</v>
      </c>
      <c r="O35">
        <f t="shared" si="5"/>
        <v>0</v>
      </c>
      <c r="P35">
        <f t="shared" si="6"/>
        <v>172345299.99999997</v>
      </c>
      <c r="Q35">
        <f t="shared" si="7"/>
        <v>0</v>
      </c>
      <c r="R35">
        <f t="shared" si="8"/>
        <v>0</v>
      </c>
    </row>
    <row r="36" spans="1:18" x14ac:dyDescent="0.25">
      <c r="A36" t="s">
        <v>415</v>
      </c>
      <c r="B36" t="s">
        <v>416</v>
      </c>
      <c r="C36">
        <v>544</v>
      </c>
      <c r="D36">
        <v>5904</v>
      </c>
      <c r="E36">
        <v>2609</v>
      </c>
      <c r="F36">
        <v>44544</v>
      </c>
      <c r="G36">
        <v>53601</v>
      </c>
      <c r="H36" s="1">
        <v>12.029626312941923</v>
      </c>
      <c r="J36">
        <f t="shared" si="1"/>
        <v>0</v>
      </c>
      <c r="K36">
        <f t="shared" si="2"/>
        <v>1</v>
      </c>
      <c r="L36">
        <f t="shared" si="3"/>
        <v>0</v>
      </c>
      <c r="M36">
        <f t="shared" si="4"/>
        <v>0</v>
      </c>
      <c r="O36">
        <f t="shared" si="5"/>
        <v>0</v>
      </c>
      <c r="P36">
        <f t="shared" si="6"/>
        <v>644800</v>
      </c>
      <c r="Q36">
        <f t="shared" si="7"/>
        <v>0</v>
      </c>
      <c r="R36">
        <f t="shared" si="8"/>
        <v>0</v>
      </c>
    </row>
    <row r="37" spans="1:18" x14ac:dyDescent="0.25">
      <c r="A37" t="s">
        <v>264</v>
      </c>
      <c r="B37" t="s">
        <v>265</v>
      </c>
      <c r="C37">
        <v>346321</v>
      </c>
      <c r="D37">
        <v>959410</v>
      </c>
      <c r="E37">
        <v>3217045</v>
      </c>
      <c r="F37">
        <v>84417769</v>
      </c>
      <c r="G37">
        <v>88940545</v>
      </c>
      <c r="H37" s="1">
        <v>1.4680942195710629</v>
      </c>
      <c r="J37">
        <f t="shared" si="1"/>
        <v>0</v>
      </c>
      <c r="K37">
        <f t="shared" si="2"/>
        <v>1</v>
      </c>
      <c r="L37">
        <f t="shared" si="3"/>
        <v>0</v>
      </c>
      <c r="M37">
        <f t="shared" si="4"/>
        <v>0</v>
      </c>
      <c r="O37">
        <f t="shared" si="5"/>
        <v>0</v>
      </c>
      <c r="P37">
        <f t="shared" si="6"/>
        <v>130573100</v>
      </c>
      <c r="Q37">
        <f t="shared" si="7"/>
        <v>0</v>
      </c>
      <c r="R37">
        <f t="shared" si="8"/>
        <v>0</v>
      </c>
    </row>
    <row r="38" spans="1:18" x14ac:dyDescent="0.25">
      <c r="A38" t="s">
        <v>461</v>
      </c>
      <c r="B38" t="s">
        <v>462</v>
      </c>
      <c r="C38">
        <v>19783</v>
      </c>
      <c r="D38">
        <v>640075</v>
      </c>
      <c r="E38">
        <v>1808232</v>
      </c>
      <c r="F38">
        <v>33316890</v>
      </c>
      <c r="G38">
        <v>35784980</v>
      </c>
      <c r="H38" s="1">
        <v>1.8439524068477893</v>
      </c>
      <c r="J38">
        <f t="shared" si="1"/>
        <v>0</v>
      </c>
      <c r="K38">
        <f t="shared" si="2"/>
        <v>1</v>
      </c>
      <c r="L38">
        <f t="shared" si="3"/>
        <v>0</v>
      </c>
      <c r="M38">
        <f t="shared" si="4"/>
        <v>0</v>
      </c>
      <c r="O38">
        <f t="shared" si="5"/>
        <v>0</v>
      </c>
      <c r="P38">
        <f t="shared" si="6"/>
        <v>65985800</v>
      </c>
      <c r="Q38">
        <f t="shared" si="7"/>
        <v>0</v>
      </c>
      <c r="R38">
        <f t="shared" si="8"/>
        <v>0</v>
      </c>
    </row>
    <row r="39" spans="1:18" x14ac:dyDescent="0.25">
      <c r="A39" t="s">
        <v>309</v>
      </c>
      <c r="B39" t="s">
        <v>310</v>
      </c>
      <c r="C39">
        <v>3102</v>
      </c>
      <c r="D39">
        <v>436462</v>
      </c>
      <c r="E39">
        <v>115830</v>
      </c>
      <c r="F39">
        <v>2264191</v>
      </c>
      <c r="G39">
        <v>2819585</v>
      </c>
      <c r="H39" s="1">
        <v>15.589670111026976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0</v>
      </c>
      <c r="O39">
        <f t="shared" si="5"/>
        <v>0</v>
      </c>
      <c r="P39">
        <f t="shared" si="6"/>
        <v>43956399.999999993</v>
      </c>
      <c r="Q39">
        <f t="shared" si="7"/>
        <v>0</v>
      </c>
      <c r="R39">
        <f t="shared" si="8"/>
        <v>0</v>
      </c>
    </row>
    <row r="40" spans="1:18" x14ac:dyDescent="0.25">
      <c r="A40" t="s">
        <v>391</v>
      </c>
      <c r="B40" t="s">
        <v>392</v>
      </c>
      <c r="C40">
        <v>1244</v>
      </c>
      <c r="D40">
        <v>21120</v>
      </c>
      <c r="E40">
        <v>10829</v>
      </c>
      <c r="F40">
        <v>147144</v>
      </c>
      <c r="G40">
        <v>180337</v>
      </c>
      <c r="H40" s="1">
        <v>12.401226592435274</v>
      </c>
      <c r="J40">
        <f t="shared" si="1"/>
        <v>0</v>
      </c>
      <c r="K40">
        <f t="shared" si="2"/>
        <v>1</v>
      </c>
      <c r="L40">
        <f t="shared" si="3"/>
        <v>0</v>
      </c>
      <c r="M40">
        <f t="shared" si="4"/>
        <v>0</v>
      </c>
      <c r="O40">
        <f t="shared" si="5"/>
        <v>0</v>
      </c>
      <c r="P40">
        <f t="shared" si="6"/>
        <v>2236400</v>
      </c>
      <c r="Q40">
        <f t="shared" si="7"/>
        <v>0</v>
      </c>
      <c r="R40">
        <f t="shared" si="8"/>
        <v>0</v>
      </c>
    </row>
    <row r="41" spans="1:18" x14ac:dyDescent="0.25">
      <c r="A41" s="10" t="s">
        <v>691</v>
      </c>
      <c r="B41" s="10" t="s">
        <v>692</v>
      </c>
      <c r="C41" s="10">
        <v>48508</v>
      </c>
      <c r="D41" s="10">
        <v>105266</v>
      </c>
      <c r="E41" s="10">
        <v>18633</v>
      </c>
      <c r="F41" s="10">
        <v>39708379</v>
      </c>
      <c r="G41" s="10">
        <v>39880786</v>
      </c>
      <c r="H41" s="11">
        <v>0.38558417579834059</v>
      </c>
      <c r="I41" s="10"/>
      <c r="J41" s="10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  <c r="O41">
        <f t="shared" si="5"/>
        <v>15377400</v>
      </c>
      <c r="P41">
        <f t="shared" si="6"/>
        <v>0</v>
      </c>
      <c r="Q41">
        <f t="shared" si="7"/>
        <v>0</v>
      </c>
      <c r="R41">
        <f t="shared" si="8"/>
        <v>0</v>
      </c>
    </row>
    <row r="42" spans="1:18" x14ac:dyDescent="0.25">
      <c r="A42" s="10" t="s">
        <v>701</v>
      </c>
      <c r="B42" s="10" t="s">
        <v>702</v>
      </c>
      <c r="C42" s="10">
        <v>23477</v>
      </c>
      <c r="D42" s="10">
        <v>14054</v>
      </c>
      <c r="E42" s="10">
        <v>1380</v>
      </c>
      <c r="F42" s="10">
        <v>5979954</v>
      </c>
      <c r="G42" s="10">
        <v>6018865</v>
      </c>
      <c r="H42" s="11">
        <v>0.62355610235484593</v>
      </c>
      <c r="I42" s="10"/>
      <c r="J42" s="10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  <c r="O42">
        <f t="shared" si="5"/>
        <v>3753099.9999999995</v>
      </c>
      <c r="P42">
        <f t="shared" si="6"/>
        <v>0</v>
      </c>
      <c r="Q42">
        <f t="shared" si="7"/>
        <v>0</v>
      </c>
      <c r="R42">
        <f t="shared" si="8"/>
        <v>0</v>
      </c>
    </row>
    <row r="43" spans="1:18" x14ac:dyDescent="0.25">
      <c r="A43" t="s">
        <v>351</v>
      </c>
      <c r="B43" t="s">
        <v>352</v>
      </c>
      <c r="C43">
        <v>25301</v>
      </c>
      <c r="D43">
        <v>1037</v>
      </c>
      <c r="E43">
        <v>5056</v>
      </c>
      <c r="F43">
        <v>7106</v>
      </c>
      <c r="G43">
        <v>38500</v>
      </c>
      <c r="H43" s="1">
        <v>68.410389610389615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2633800</v>
      </c>
    </row>
    <row r="44" spans="1:18" x14ac:dyDescent="0.25">
      <c r="A44" t="s">
        <v>544</v>
      </c>
      <c r="B44" t="s">
        <v>545</v>
      </c>
      <c r="C44">
        <v>19576</v>
      </c>
      <c r="D44">
        <v>18413</v>
      </c>
      <c r="E44">
        <v>33354</v>
      </c>
      <c r="F44">
        <v>88508</v>
      </c>
      <c r="G44">
        <v>159851</v>
      </c>
      <c r="H44" s="1">
        <v>23.765256395017861</v>
      </c>
      <c r="J44">
        <f t="shared" si="1"/>
        <v>0</v>
      </c>
      <c r="K44">
        <f t="shared" si="2"/>
        <v>0</v>
      </c>
      <c r="L44">
        <f t="shared" si="3"/>
        <v>1</v>
      </c>
      <c r="M44">
        <f t="shared" si="4"/>
        <v>0</v>
      </c>
      <c r="O44">
        <f t="shared" si="5"/>
        <v>0</v>
      </c>
      <c r="P44">
        <f t="shared" si="6"/>
        <v>0</v>
      </c>
      <c r="Q44">
        <f t="shared" si="7"/>
        <v>3798900</v>
      </c>
      <c r="R44">
        <f t="shared" si="8"/>
        <v>0</v>
      </c>
    </row>
    <row r="45" spans="1:18" x14ac:dyDescent="0.25">
      <c r="A45" t="s">
        <v>499</v>
      </c>
      <c r="B45" t="s">
        <v>500</v>
      </c>
      <c r="C45">
        <v>27028</v>
      </c>
      <c r="D45">
        <v>333808</v>
      </c>
      <c r="E45">
        <v>64826</v>
      </c>
      <c r="F45">
        <v>770982</v>
      </c>
      <c r="G45">
        <v>1196644</v>
      </c>
      <c r="H45" s="1">
        <v>30.153997345910732</v>
      </c>
      <c r="J45">
        <f t="shared" si="1"/>
        <v>0</v>
      </c>
      <c r="K45">
        <f t="shared" si="2"/>
        <v>0</v>
      </c>
      <c r="L45">
        <f t="shared" si="3"/>
        <v>1</v>
      </c>
      <c r="M45">
        <f t="shared" si="4"/>
        <v>0</v>
      </c>
      <c r="O45">
        <f t="shared" si="5"/>
        <v>0</v>
      </c>
      <c r="P45">
        <f t="shared" si="6"/>
        <v>0</v>
      </c>
      <c r="Q45">
        <f t="shared" si="7"/>
        <v>36083600</v>
      </c>
      <c r="R45">
        <f t="shared" si="8"/>
        <v>0</v>
      </c>
    </row>
    <row r="46" spans="1:18" x14ac:dyDescent="0.25">
      <c r="A46" t="s">
        <v>637</v>
      </c>
      <c r="B46" t="s">
        <v>638</v>
      </c>
      <c r="C46">
        <v>79575</v>
      </c>
      <c r="D46">
        <v>126717</v>
      </c>
      <c r="E46">
        <v>359392</v>
      </c>
      <c r="F46">
        <v>1003171</v>
      </c>
      <c r="G46">
        <v>1568855</v>
      </c>
      <c r="H46" s="1">
        <v>13.149207543080783</v>
      </c>
      <c r="J46">
        <f t="shared" si="1"/>
        <v>0</v>
      </c>
      <c r="K46">
        <f t="shared" si="2"/>
        <v>1</v>
      </c>
      <c r="L46">
        <f t="shared" si="3"/>
        <v>0</v>
      </c>
      <c r="M46">
        <f t="shared" si="4"/>
        <v>0</v>
      </c>
      <c r="O46">
        <f t="shared" si="5"/>
        <v>0</v>
      </c>
      <c r="P46">
        <f t="shared" si="6"/>
        <v>20629200</v>
      </c>
      <c r="Q46">
        <f t="shared" si="7"/>
        <v>0</v>
      </c>
      <c r="R46">
        <f t="shared" si="8"/>
        <v>0</v>
      </c>
    </row>
    <row r="47" spans="1:18" x14ac:dyDescent="0.25">
      <c r="A47" t="s">
        <v>371</v>
      </c>
      <c r="B47" t="s">
        <v>372</v>
      </c>
      <c r="C47">
        <v>1371</v>
      </c>
      <c r="D47">
        <v>57618</v>
      </c>
      <c r="E47">
        <v>34712</v>
      </c>
      <c r="F47">
        <v>198532</v>
      </c>
      <c r="G47">
        <v>292233</v>
      </c>
      <c r="H47" s="1">
        <v>20.185605321780908</v>
      </c>
      <c r="J47">
        <f t="shared" si="1"/>
        <v>0</v>
      </c>
      <c r="K47">
        <f t="shared" si="2"/>
        <v>0</v>
      </c>
      <c r="L47">
        <f t="shared" si="3"/>
        <v>1</v>
      </c>
      <c r="M47">
        <f t="shared" si="4"/>
        <v>0</v>
      </c>
      <c r="O47">
        <f t="shared" si="5"/>
        <v>0</v>
      </c>
      <c r="P47">
        <f t="shared" si="6"/>
        <v>0</v>
      </c>
      <c r="Q47">
        <f t="shared" si="7"/>
        <v>5898900</v>
      </c>
      <c r="R47">
        <f t="shared" si="8"/>
        <v>0</v>
      </c>
    </row>
    <row r="48" spans="1:18" x14ac:dyDescent="0.25">
      <c r="A48" t="s">
        <v>437</v>
      </c>
      <c r="B48" t="s">
        <v>438</v>
      </c>
      <c r="C48">
        <v>1472498</v>
      </c>
      <c r="D48">
        <v>4113341</v>
      </c>
      <c r="E48">
        <v>1901684</v>
      </c>
      <c r="F48">
        <v>17215132</v>
      </c>
      <c r="G48">
        <v>24702655</v>
      </c>
      <c r="H48" s="1">
        <v>22.612302199905233</v>
      </c>
      <c r="J48">
        <f t="shared" si="1"/>
        <v>0</v>
      </c>
      <c r="K48">
        <f t="shared" si="2"/>
        <v>0</v>
      </c>
      <c r="L48">
        <f t="shared" si="3"/>
        <v>1</v>
      </c>
      <c r="M48">
        <f t="shared" si="4"/>
        <v>0</v>
      </c>
      <c r="O48">
        <f t="shared" si="5"/>
        <v>0</v>
      </c>
      <c r="P48">
        <f t="shared" si="6"/>
        <v>0</v>
      </c>
      <c r="Q48">
        <f t="shared" si="7"/>
        <v>558583900</v>
      </c>
      <c r="R48">
        <f t="shared" si="8"/>
        <v>0</v>
      </c>
    </row>
    <row r="49" spans="1:18" x14ac:dyDescent="0.25">
      <c r="A49" t="s">
        <v>699</v>
      </c>
      <c r="B49" t="s">
        <v>700</v>
      </c>
      <c r="C49">
        <v>167274</v>
      </c>
      <c r="D49">
        <v>78986</v>
      </c>
      <c r="E49">
        <v>706</v>
      </c>
      <c r="F49">
        <v>871128</v>
      </c>
      <c r="G49">
        <v>1118094</v>
      </c>
      <c r="H49" s="1">
        <v>22.024981799383596</v>
      </c>
      <c r="J49">
        <f t="shared" si="1"/>
        <v>0</v>
      </c>
      <c r="K49">
        <f t="shared" si="2"/>
        <v>0</v>
      </c>
      <c r="L49">
        <f t="shared" si="3"/>
        <v>1</v>
      </c>
      <c r="M49">
        <f t="shared" si="4"/>
        <v>0</v>
      </c>
      <c r="O49">
        <f t="shared" si="5"/>
        <v>0</v>
      </c>
      <c r="P49">
        <f t="shared" si="6"/>
        <v>0</v>
      </c>
      <c r="Q49">
        <f t="shared" si="7"/>
        <v>24626000.000000004</v>
      </c>
      <c r="R49">
        <f t="shared" si="8"/>
        <v>0</v>
      </c>
    </row>
    <row r="50" spans="1:18" x14ac:dyDescent="0.25">
      <c r="A50" t="s">
        <v>337</v>
      </c>
      <c r="B50" t="s">
        <v>338</v>
      </c>
      <c r="C50">
        <v>53693</v>
      </c>
      <c r="D50">
        <v>699805</v>
      </c>
      <c r="E50">
        <v>243188</v>
      </c>
      <c r="F50">
        <v>2840246</v>
      </c>
      <c r="G50">
        <v>3836932</v>
      </c>
      <c r="H50" s="1">
        <v>19.638033720691428</v>
      </c>
      <c r="J50">
        <f t="shared" si="1"/>
        <v>0</v>
      </c>
      <c r="K50">
        <f t="shared" si="2"/>
        <v>0</v>
      </c>
      <c r="L50">
        <f t="shared" si="3"/>
        <v>1</v>
      </c>
      <c r="M50">
        <f t="shared" si="4"/>
        <v>0</v>
      </c>
      <c r="O50">
        <f t="shared" si="5"/>
        <v>0</v>
      </c>
      <c r="P50">
        <f t="shared" si="6"/>
        <v>0</v>
      </c>
      <c r="Q50">
        <f t="shared" si="7"/>
        <v>75349800</v>
      </c>
      <c r="R50">
        <f t="shared" si="8"/>
        <v>0</v>
      </c>
    </row>
    <row r="51" spans="1:18" x14ac:dyDescent="0.25">
      <c r="A51" t="s">
        <v>641</v>
      </c>
      <c r="B51" t="s">
        <v>642</v>
      </c>
      <c r="C51">
        <v>4</v>
      </c>
      <c r="D51">
        <v>528652</v>
      </c>
      <c r="E51">
        <v>212538</v>
      </c>
      <c r="F51">
        <v>36839809</v>
      </c>
      <c r="G51">
        <v>37581003</v>
      </c>
      <c r="H51" s="1">
        <v>1.4067107256291165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  <c r="O51">
        <f t="shared" si="5"/>
        <v>0</v>
      </c>
      <c r="P51">
        <f t="shared" si="6"/>
        <v>52865600</v>
      </c>
      <c r="Q51">
        <f t="shared" si="7"/>
        <v>0</v>
      </c>
      <c r="R51">
        <f t="shared" si="8"/>
        <v>0</v>
      </c>
    </row>
    <row r="52" spans="1:18" x14ac:dyDescent="0.25">
      <c r="A52" t="s">
        <v>671</v>
      </c>
      <c r="B52" t="s">
        <v>672</v>
      </c>
      <c r="C52">
        <v>4527</v>
      </c>
      <c r="D52">
        <v>7814</v>
      </c>
      <c r="E52">
        <v>509</v>
      </c>
      <c r="F52">
        <v>26849</v>
      </c>
      <c r="G52">
        <v>39699</v>
      </c>
      <c r="H52" s="1">
        <v>31.0864253507645</v>
      </c>
      <c r="J52">
        <f t="shared" si="1"/>
        <v>0</v>
      </c>
      <c r="K52">
        <f t="shared" si="2"/>
        <v>0</v>
      </c>
      <c r="L52">
        <f t="shared" si="3"/>
        <v>1</v>
      </c>
      <c r="M52">
        <f t="shared" si="4"/>
        <v>0</v>
      </c>
      <c r="O52">
        <f t="shared" si="5"/>
        <v>0</v>
      </c>
      <c r="P52">
        <f t="shared" si="6"/>
        <v>0</v>
      </c>
      <c r="Q52">
        <f t="shared" si="7"/>
        <v>1234100</v>
      </c>
      <c r="R52">
        <f t="shared" si="8"/>
        <v>0</v>
      </c>
    </row>
    <row r="53" spans="1:18" x14ac:dyDescent="0.25">
      <c r="A53" t="s">
        <v>705</v>
      </c>
      <c r="B53" t="s">
        <v>706</v>
      </c>
      <c r="C53">
        <v>1856606</v>
      </c>
      <c r="D53">
        <v>722530</v>
      </c>
      <c r="E53">
        <v>4579917</v>
      </c>
      <c r="F53">
        <v>1380569</v>
      </c>
      <c r="G53">
        <v>8539622</v>
      </c>
      <c r="H53" s="1">
        <v>30.201992547211105</v>
      </c>
      <c r="J53">
        <f t="shared" si="1"/>
        <v>0</v>
      </c>
      <c r="K53">
        <f t="shared" si="2"/>
        <v>0</v>
      </c>
      <c r="L53">
        <f t="shared" si="3"/>
        <v>1</v>
      </c>
      <c r="M53">
        <f t="shared" si="4"/>
        <v>0</v>
      </c>
      <c r="O53">
        <f t="shared" si="5"/>
        <v>0</v>
      </c>
      <c r="P53">
        <f t="shared" si="6"/>
        <v>0</v>
      </c>
      <c r="Q53">
        <f t="shared" si="7"/>
        <v>257913600</v>
      </c>
      <c r="R53">
        <f t="shared" si="8"/>
        <v>0</v>
      </c>
    </row>
    <row r="54" spans="1:18" x14ac:dyDescent="0.25">
      <c r="A54" t="s">
        <v>590</v>
      </c>
      <c r="B54" t="s">
        <v>591</v>
      </c>
      <c r="C54">
        <v>9582</v>
      </c>
      <c r="D54">
        <v>149103</v>
      </c>
      <c r="E54">
        <v>67615</v>
      </c>
      <c r="F54">
        <v>2304627</v>
      </c>
      <c r="G54">
        <v>2530927</v>
      </c>
      <c r="H54" s="1">
        <v>6.2698370992130545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O54">
        <f t="shared" si="5"/>
        <v>0</v>
      </c>
      <c r="P54">
        <f t="shared" si="6"/>
        <v>15868499.999999998</v>
      </c>
      <c r="Q54">
        <f t="shared" si="7"/>
        <v>0</v>
      </c>
      <c r="R54">
        <f t="shared" si="8"/>
        <v>0</v>
      </c>
    </row>
    <row r="55" spans="1:18" x14ac:dyDescent="0.25">
      <c r="A55" s="10" t="s">
        <v>353</v>
      </c>
      <c r="B55" s="10" t="s">
        <v>354</v>
      </c>
      <c r="C55" s="10">
        <v>17643</v>
      </c>
      <c r="D55" s="10">
        <v>363803</v>
      </c>
      <c r="E55" s="10">
        <v>336679</v>
      </c>
      <c r="F55" s="10">
        <v>79171512</v>
      </c>
      <c r="G55" s="10">
        <v>79889637</v>
      </c>
      <c r="H55" s="11">
        <v>0.47746618250374578</v>
      </c>
      <c r="I55" s="10"/>
      <c r="J55" s="10">
        <f t="shared" si="1"/>
        <v>1</v>
      </c>
      <c r="K55">
        <f t="shared" si="2"/>
        <v>0</v>
      </c>
      <c r="L55">
        <f t="shared" si="3"/>
        <v>0</v>
      </c>
      <c r="M55">
        <f t="shared" si="4"/>
        <v>0</v>
      </c>
      <c r="O55">
        <f t="shared" si="5"/>
        <v>38144600</v>
      </c>
      <c r="P55">
        <f t="shared" si="6"/>
        <v>0</v>
      </c>
      <c r="Q55">
        <f t="shared" si="7"/>
        <v>0</v>
      </c>
      <c r="R55">
        <f t="shared" si="8"/>
        <v>0</v>
      </c>
    </row>
    <row r="56" spans="1:18" x14ac:dyDescent="0.25">
      <c r="A56" t="s">
        <v>219</v>
      </c>
      <c r="B56" t="s">
        <v>220</v>
      </c>
      <c r="C56">
        <v>404718</v>
      </c>
      <c r="D56">
        <v>2587264</v>
      </c>
      <c r="E56">
        <v>37889813</v>
      </c>
      <c r="F56">
        <v>194039079</v>
      </c>
      <c r="G56">
        <v>234920874</v>
      </c>
      <c r="H56" s="1">
        <v>1.2736126633004097</v>
      </c>
      <c r="J56">
        <f t="shared" si="1"/>
        <v>0</v>
      </c>
      <c r="K56">
        <f t="shared" si="2"/>
        <v>1</v>
      </c>
      <c r="L56">
        <f t="shared" si="3"/>
        <v>0</v>
      </c>
      <c r="M56">
        <f t="shared" si="4"/>
        <v>0</v>
      </c>
      <c r="O56">
        <f t="shared" si="5"/>
        <v>0</v>
      </c>
      <c r="P56">
        <f t="shared" si="6"/>
        <v>299198199.99999994</v>
      </c>
      <c r="Q56">
        <f t="shared" si="7"/>
        <v>0</v>
      </c>
      <c r="R56">
        <f t="shared" si="8"/>
        <v>0</v>
      </c>
    </row>
    <row r="57" spans="1:18" x14ac:dyDescent="0.25">
      <c r="A57" s="10" t="s">
        <v>405</v>
      </c>
      <c r="B57" s="10" t="s">
        <v>404</v>
      </c>
      <c r="C57" s="10">
        <v>96318</v>
      </c>
      <c r="D57" s="10">
        <v>2073144</v>
      </c>
      <c r="E57" s="10">
        <v>14624598</v>
      </c>
      <c r="F57" s="10">
        <v>221756653</v>
      </c>
      <c r="G57" s="10">
        <v>238550713</v>
      </c>
      <c r="H57" s="11">
        <v>0.90943429710059176</v>
      </c>
      <c r="I57" s="10"/>
      <c r="J57" s="10">
        <f t="shared" si="1"/>
        <v>1</v>
      </c>
      <c r="K57">
        <f t="shared" si="2"/>
        <v>0</v>
      </c>
      <c r="L57">
        <f t="shared" si="3"/>
        <v>0</v>
      </c>
      <c r="M57">
        <f t="shared" si="4"/>
        <v>0</v>
      </c>
      <c r="O57">
        <f t="shared" si="5"/>
        <v>216946200</v>
      </c>
      <c r="P57">
        <f t="shared" si="6"/>
        <v>0</v>
      </c>
      <c r="Q57">
        <f t="shared" si="7"/>
        <v>0</v>
      </c>
      <c r="R57">
        <f t="shared" si="8"/>
        <v>0</v>
      </c>
    </row>
    <row r="58" spans="1:18" x14ac:dyDescent="0.25">
      <c r="A58" t="s">
        <v>236</v>
      </c>
      <c r="B58" t="s">
        <v>237</v>
      </c>
      <c r="C58">
        <v>36119</v>
      </c>
      <c r="D58">
        <v>149545</v>
      </c>
      <c r="E58">
        <v>733563</v>
      </c>
      <c r="F58">
        <v>4930149</v>
      </c>
      <c r="G58">
        <v>5849376</v>
      </c>
      <c r="H58" s="1">
        <v>3.1740821585071641</v>
      </c>
      <c r="J58">
        <f t="shared" si="1"/>
        <v>0</v>
      </c>
      <c r="K58">
        <f t="shared" si="2"/>
        <v>1</v>
      </c>
      <c r="L58">
        <f t="shared" si="3"/>
        <v>0</v>
      </c>
      <c r="M58">
        <f t="shared" si="4"/>
        <v>0</v>
      </c>
      <c r="O58">
        <f t="shared" si="5"/>
        <v>0</v>
      </c>
      <c r="P58">
        <f t="shared" si="6"/>
        <v>18566400</v>
      </c>
      <c r="Q58">
        <f t="shared" si="7"/>
        <v>0</v>
      </c>
      <c r="R58">
        <f t="shared" si="8"/>
        <v>0</v>
      </c>
    </row>
    <row r="59" spans="1:18" x14ac:dyDescent="0.25">
      <c r="A59" t="s">
        <v>287</v>
      </c>
      <c r="B59" t="s">
        <v>288</v>
      </c>
      <c r="C59">
        <v>1951</v>
      </c>
      <c r="D59">
        <v>154726</v>
      </c>
      <c r="E59">
        <v>38485</v>
      </c>
      <c r="F59">
        <v>513841</v>
      </c>
      <c r="G59">
        <v>709003</v>
      </c>
      <c r="H59" s="1">
        <v>22.098213970885876</v>
      </c>
      <c r="J59">
        <f t="shared" si="1"/>
        <v>0</v>
      </c>
      <c r="K59">
        <f t="shared" si="2"/>
        <v>0</v>
      </c>
      <c r="L59">
        <f t="shared" si="3"/>
        <v>1</v>
      </c>
      <c r="M59">
        <f t="shared" si="4"/>
        <v>0</v>
      </c>
      <c r="O59">
        <f t="shared" si="5"/>
        <v>0</v>
      </c>
      <c r="P59">
        <f t="shared" si="6"/>
        <v>0</v>
      </c>
      <c r="Q59">
        <f t="shared" si="7"/>
        <v>15667699.999999998</v>
      </c>
      <c r="R59">
        <f t="shared" si="8"/>
        <v>0</v>
      </c>
    </row>
    <row r="60" spans="1:18" x14ac:dyDescent="0.25">
      <c r="A60" t="s">
        <v>254</v>
      </c>
      <c r="B60" t="s">
        <v>255</v>
      </c>
      <c r="C60">
        <v>104297</v>
      </c>
      <c r="D60">
        <v>1168888</v>
      </c>
      <c r="E60">
        <v>2479028</v>
      </c>
      <c r="F60">
        <v>23296271</v>
      </c>
      <c r="G60">
        <v>27048484</v>
      </c>
      <c r="H60" s="1">
        <v>4.7070475373037546</v>
      </c>
      <c r="J60">
        <f t="shared" si="1"/>
        <v>0</v>
      </c>
      <c r="K60">
        <f t="shared" si="2"/>
        <v>1</v>
      </c>
      <c r="L60">
        <f t="shared" si="3"/>
        <v>0</v>
      </c>
      <c r="M60">
        <f t="shared" si="4"/>
        <v>0</v>
      </c>
      <c r="O60">
        <f t="shared" si="5"/>
        <v>0</v>
      </c>
      <c r="P60">
        <f t="shared" si="6"/>
        <v>127318500.00000001</v>
      </c>
      <c r="Q60">
        <f t="shared" si="7"/>
        <v>0</v>
      </c>
      <c r="R60">
        <f t="shared" si="8"/>
        <v>0</v>
      </c>
    </row>
    <row r="61" spans="1:18" x14ac:dyDescent="0.25">
      <c r="A61" t="s">
        <v>578</v>
      </c>
      <c r="B61" t="s">
        <v>579</v>
      </c>
      <c r="C61">
        <v>136351</v>
      </c>
      <c r="D61">
        <v>569052</v>
      </c>
      <c r="E61">
        <v>1074202</v>
      </c>
      <c r="F61">
        <v>8144494</v>
      </c>
      <c r="G61">
        <v>9924099</v>
      </c>
      <c r="H61" s="1">
        <v>7.1079802811318187</v>
      </c>
      <c r="J61">
        <f t="shared" si="1"/>
        <v>0</v>
      </c>
      <c r="K61">
        <f t="shared" si="2"/>
        <v>1</v>
      </c>
      <c r="L61">
        <f t="shared" si="3"/>
        <v>0</v>
      </c>
      <c r="M61">
        <f t="shared" si="4"/>
        <v>0</v>
      </c>
      <c r="O61">
        <f t="shared" si="5"/>
        <v>0</v>
      </c>
      <c r="P61">
        <f t="shared" si="6"/>
        <v>70540300</v>
      </c>
      <c r="Q61">
        <f t="shared" si="7"/>
        <v>0</v>
      </c>
      <c r="R61">
        <f t="shared" si="8"/>
        <v>0</v>
      </c>
    </row>
    <row r="62" spans="1:18" x14ac:dyDescent="0.25">
      <c r="A62" t="s">
        <v>554</v>
      </c>
      <c r="B62" t="s">
        <v>555</v>
      </c>
      <c r="C62">
        <v>1451987</v>
      </c>
      <c r="D62">
        <v>10030637</v>
      </c>
      <c r="E62">
        <v>10478954</v>
      </c>
      <c r="F62">
        <v>126671774</v>
      </c>
      <c r="G62">
        <v>148633352</v>
      </c>
      <c r="H62" s="1">
        <v>7.7254693145855979</v>
      </c>
      <c r="J62">
        <f t="shared" si="1"/>
        <v>0</v>
      </c>
      <c r="K62">
        <f t="shared" si="2"/>
        <v>1</v>
      </c>
      <c r="L62">
        <f t="shared" si="3"/>
        <v>0</v>
      </c>
      <c r="M62">
        <f t="shared" si="4"/>
        <v>0</v>
      </c>
      <c r="O62">
        <f t="shared" si="5"/>
        <v>0</v>
      </c>
      <c r="P62">
        <f t="shared" si="6"/>
        <v>1148262400</v>
      </c>
      <c r="Q62">
        <f t="shared" si="7"/>
        <v>0</v>
      </c>
      <c r="R62">
        <f t="shared" si="8"/>
        <v>0</v>
      </c>
    </row>
    <row r="63" spans="1:18" x14ac:dyDescent="0.25">
      <c r="A63" t="s">
        <v>335</v>
      </c>
      <c r="B63" t="s">
        <v>336</v>
      </c>
      <c r="C63">
        <v>43250</v>
      </c>
      <c r="D63">
        <v>1576331</v>
      </c>
      <c r="E63">
        <v>2891735</v>
      </c>
      <c r="F63">
        <v>5419356</v>
      </c>
      <c r="G63">
        <v>9930672</v>
      </c>
      <c r="H63" s="1">
        <v>16.308876176758229</v>
      </c>
      <c r="J63">
        <f t="shared" si="1"/>
        <v>0</v>
      </c>
      <c r="K63">
        <f t="shared" si="2"/>
        <v>1</v>
      </c>
      <c r="L63">
        <f t="shared" si="3"/>
        <v>0</v>
      </c>
      <c r="M63">
        <f t="shared" si="4"/>
        <v>0</v>
      </c>
      <c r="O63">
        <f t="shared" si="5"/>
        <v>0</v>
      </c>
      <c r="P63">
        <f t="shared" si="6"/>
        <v>161958100</v>
      </c>
      <c r="Q63">
        <f t="shared" si="7"/>
        <v>0</v>
      </c>
      <c r="R63">
        <f t="shared" si="8"/>
        <v>0</v>
      </c>
    </row>
    <row r="64" spans="1:18" x14ac:dyDescent="0.25">
      <c r="A64" t="s">
        <v>258</v>
      </c>
      <c r="B64" t="s">
        <v>259</v>
      </c>
      <c r="C64">
        <v>111400</v>
      </c>
      <c r="D64">
        <v>806521</v>
      </c>
      <c r="E64">
        <v>792422</v>
      </c>
      <c r="F64">
        <v>4704756</v>
      </c>
      <c r="G64">
        <v>6415099</v>
      </c>
      <c r="H64" s="1">
        <v>14.308758134519826</v>
      </c>
      <c r="J64">
        <f t="shared" si="1"/>
        <v>0</v>
      </c>
      <c r="K64">
        <f t="shared" si="2"/>
        <v>1</v>
      </c>
      <c r="L64">
        <f t="shared" si="3"/>
        <v>0</v>
      </c>
      <c r="M64">
        <f t="shared" si="4"/>
        <v>0</v>
      </c>
      <c r="O64">
        <f t="shared" si="5"/>
        <v>0</v>
      </c>
      <c r="P64">
        <f t="shared" si="6"/>
        <v>91792100</v>
      </c>
      <c r="Q64">
        <f t="shared" si="7"/>
        <v>0</v>
      </c>
      <c r="R64">
        <f t="shared" si="8"/>
        <v>0</v>
      </c>
    </row>
    <row r="65" spans="1:18" x14ac:dyDescent="0.25">
      <c r="A65" t="s">
        <v>491</v>
      </c>
      <c r="B65" t="s">
        <v>492</v>
      </c>
      <c r="C65">
        <v>46957</v>
      </c>
      <c r="D65">
        <v>32591</v>
      </c>
      <c r="E65">
        <v>94611</v>
      </c>
      <c r="F65">
        <v>533155</v>
      </c>
      <c r="G65">
        <v>707314</v>
      </c>
      <c r="H65" s="1">
        <v>11.246490243371403</v>
      </c>
      <c r="J65">
        <f t="shared" si="1"/>
        <v>0</v>
      </c>
      <c r="K65">
        <f t="shared" si="2"/>
        <v>1</v>
      </c>
      <c r="L65">
        <f t="shared" si="3"/>
        <v>0</v>
      </c>
      <c r="M65">
        <f t="shared" si="4"/>
        <v>0</v>
      </c>
      <c r="O65">
        <f t="shared" si="5"/>
        <v>0</v>
      </c>
      <c r="P65">
        <f t="shared" si="6"/>
        <v>7954800</v>
      </c>
      <c r="Q65">
        <f t="shared" si="7"/>
        <v>0</v>
      </c>
      <c r="R65">
        <f t="shared" si="8"/>
        <v>0</v>
      </c>
    </row>
    <row r="66" spans="1:18" x14ac:dyDescent="0.25">
      <c r="A66" t="s">
        <v>379</v>
      </c>
      <c r="B66" t="s">
        <v>380</v>
      </c>
      <c r="C66">
        <v>216201</v>
      </c>
      <c r="D66">
        <v>1699426</v>
      </c>
      <c r="E66">
        <v>2460563</v>
      </c>
      <c r="F66">
        <v>66673003</v>
      </c>
      <c r="G66">
        <v>71049193</v>
      </c>
      <c r="H66" s="1">
        <v>2.6961981116379463</v>
      </c>
      <c r="J66">
        <f t="shared" si="1"/>
        <v>0</v>
      </c>
      <c r="K66">
        <f t="shared" si="2"/>
        <v>1</v>
      </c>
      <c r="L66">
        <f t="shared" si="3"/>
        <v>0</v>
      </c>
      <c r="M66">
        <f t="shared" si="4"/>
        <v>0</v>
      </c>
      <c r="O66">
        <f t="shared" si="5"/>
        <v>0</v>
      </c>
      <c r="P66">
        <f t="shared" si="6"/>
        <v>191562700</v>
      </c>
      <c r="Q66">
        <f t="shared" si="7"/>
        <v>0</v>
      </c>
      <c r="R66">
        <f t="shared" si="8"/>
        <v>0</v>
      </c>
    </row>
    <row r="67" spans="1:18" x14ac:dyDescent="0.25">
      <c r="A67" t="s">
        <v>503</v>
      </c>
      <c r="B67" t="s">
        <v>504</v>
      </c>
      <c r="C67">
        <v>8508</v>
      </c>
      <c r="D67">
        <v>241815</v>
      </c>
      <c r="E67">
        <v>354503</v>
      </c>
      <c r="F67">
        <v>11762396</v>
      </c>
      <c r="G67">
        <v>12367222</v>
      </c>
      <c r="H67" s="1">
        <v>2.024084309313765</v>
      </c>
      <c r="J67">
        <f t="shared" si="1"/>
        <v>0</v>
      </c>
      <c r="K67">
        <f t="shared" si="2"/>
        <v>1</v>
      </c>
      <c r="L67">
        <f t="shared" si="3"/>
        <v>0</v>
      </c>
      <c r="M67">
        <f t="shared" si="4"/>
        <v>0</v>
      </c>
      <c r="O67">
        <f t="shared" si="5"/>
        <v>0</v>
      </c>
      <c r="P67">
        <f t="shared" si="6"/>
        <v>25032300</v>
      </c>
      <c r="Q67">
        <f t="shared" si="7"/>
        <v>0</v>
      </c>
      <c r="R67">
        <f t="shared" si="8"/>
        <v>0</v>
      </c>
    </row>
    <row r="68" spans="1:18" x14ac:dyDescent="0.25">
      <c r="A68" t="s">
        <v>602</v>
      </c>
      <c r="B68" t="s">
        <v>603</v>
      </c>
      <c r="C68">
        <v>1453</v>
      </c>
      <c r="D68">
        <v>25359</v>
      </c>
      <c r="E68">
        <v>3112</v>
      </c>
      <c r="F68">
        <v>1206003</v>
      </c>
      <c r="G68">
        <v>1235927</v>
      </c>
      <c r="H68" s="1">
        <v>2.1693837904665889</v>
      </c>
      <c r="J68">
        <f t="shared" si="1"/>
        <v>0</v>
      </c>
      <c r="K68">
        <f t="shared" si="2"/>
        <v>1</v>
      </c>
      <c r="L68">
        <f t="shared" si="3"/>
        <v>0</v>
      </c>
      <c r="M68">
        <f t="shared" si="4"/>
        <v>0</v>
      </c>
      <c r="O68">
        <f t="shared" si="5"/>
        <v>0</v>
      </c>
      <c r="P68">
        <f t="shared" si="6"/>
        <v>2681200</v>
      </c>
      <c r="Q68">
        <f t="shared" si="7"/>
        <v>0</v>
      </c>
      <c r="R68">
        <f t="shared" si="8"/>
        <v>0</v>
      </c>
    </row>
    <row r="69" spans="1:18" x14ac:dyDescent="0.25">
      <c r="A69" t="s">
        <v>606</v>
      </c>
      <c r="B69" t="s">
        <v>605</v>
      </c>
      <c r="C69">
        <v>815</v>
      </c>
      <c r="D69">
        <v>33036</v>
      </c>
      <c r="E69">
        <v>12030</v>
      </c>
      <c r="F69">
        <v>1785801</v>
      </c>
      <c r="G69">
        <v>1831682</v>
      </c>
      <c r="H69" s="1">
        <v>1.8480828003987593</v>
      </c>
      <c r="J69">
        <f t="shared" si="1"/>
        <v>0</v>
      </c>
      <c r="K69">
        <f t="shared" si="2"/>
        <v>1</v>
      </c>
      <c r="L69">
        <f t="shared" si="3"/>
        <v>0</v>
      </c>
      <c r="M69">
        <f t="shared" si="4"/>
        <v>0</v>
      </c>
      <c r="O69">
        <f t="shared" si="5"/>
        <v>0</v>
      </c>
      <c r="P69">
        <f t="shared" si="6"/>
        <v>3385100</v>
      </c>
      <c r="Q69">
        <f t="shared" si="7"/>
        <v>0</v>
      </c>
      <c r="R69">
        <f t="shared" si="8"/>
        <v>0</v>
      </c>
    </row>
    <row r="70" spans="1:18" x14ac:dyDescent="0.25">
      <c r="A70" t="s">
        <v>697</v>
      </c>
      <c r="B70" t="s">
        <v>698</v>
      </c>
      <c r="C70">
        <v>74961</v>
      </c>
      <c r="D70">
        <v>58086</v>
      </c>
      <c r="E70">
        <v>189364</v>
      </c>
      <c r="F70">
        <v>643333</v>
      </c>
      <c r="G70">
        <v>965744</v>
      </c>
      <c r="H70" s="1">
        <v>13.776632316638779</v>
      </c>
      <c r="J70">
        <f t="shared" si="1"/>
        <v>0</v>
      </c>
      <c r="K70">
        <f t="shared" si="2"/>
        <v>1</v>
      </c>
      <c r="L70">
        <f t="shared" si="3"/>
        <v>0</v>
      </c>
      <c r="M70">
        <f t="shared" si="4"/>
        <v>0</v>
      </c>
      <c r="O70">
        <f t="shared" si="5"/>
        <v>0</v>
      </c>
      <c r="P70">
        <f t="shared" si="6"/>
        <v>13304700</v>
      </c>
      <c r="Q70">
        <f t="shared" si="7"/>
        <v>0</v>
      </c>
      <c r="R70">
        <f t="shared" si="8"/>
        <v>0</v>
      </c>
    </row>
    <row r="71" spans="1:18" x14ac:dyDescent="0.25">
      <c r="A71" t="s">
        <v>485</v>
      </c>
      <c r="B71" t="s">
        <v>486</v>
      </c>
      <c r="C71">
        <v>14622</v>
      </c>
      <c r="D71">
        <v>113959</v>
      </c>
      <c r="E71">
        <v>3035</v>
      </c>
      <c r="F71">
        <v>142566</v>
      </c>
      <c r="G71">
        <v>274182</v>
      </c>
      <c r="H71" s="1">
        <v>46.896222217359274</v>
      </c>
      <c r="J71">
        <f t="shared" si="1"/>
        <v>0</v>
      </c>
      <c r="K71">
        <f t="shared" si="2"/>
        <v>0</v>
      </c>
      <c r="L71">
        <f t="shared" si="3"/>
        <v>1</v>
      </c>
      <c r="M71">
        <f t="shared" si="4"/>
        <v>0</v>
      </c>
      <c r="O71">
        <f t="shared" si="5"/>
        <v>0</v>
      </c>
      <c r="P71">
        <f t="shared" si="6"/>
        <v>0</v>
      </c>
      <c r="Q71">
        <f t="shared" si="7"/>
        <v>12858100</v>
      </c>
      <c r="R71">
        <f t="shared" si="8"/>
        <v>0</v>
      </c>
    </row>
    <row r="72" spans="1:18" x14ac:dyDescent="0.25">
      <c r="A72" t="s">
        <v>489</v>
      </c>
      <c r="B72" t="s">
        <v>490</v>
      </c>
      <c r="C72">
        <v>103621</v>
      </c>
      <c r="D72">
        <v>222776</v>
      </c>
      <c r="E72">
        <v>262113</v>
      </c>
      <c r="F72">
        <v>2750870</v>
      </c>
      <c r="G72">
        <v>3339380</v>
      </c>
      <c r="H72" s="1">
        <v>9.7741796381364203</v>
      </c>
      <c r="J72">
        <f t="shared" si="1"/>
        <v>0</v>
      </c>
      <c r="K72">
        <f t="shared" si="2"/>
        <v>1</v>
      </c>
      <c r="L72">
        <f t="shared" si="3"/>
        <v>0</v>
      </c>
      <c r="M72">
        <f t="shared" si="4"/>
        <v>0</v>
      </c>
      <c r="O72">
        <f t="shared" si="5"/>
        <v>0</v>
      </c>
      <c r="P72">
        <f t="shared" si="6"/>
        <v>32639700</v>
      </c>
      <c r="Q72">
        <f t="shared" si="7"/>
        <v>0</v>
      </c>
      <c r="R72">
        <f t="shared" si="8"/>
        <v>0</v>
      </c>
    </row>
    <row r="73" spans="1:18" x14ac:dyDescent="0.25">
      <c r="A73" t="s">
        <v>648</v>
      </c>
      <c r="B73" t="s">
        <v>649</v>
      </c>
      <c r="D73">
        <v>51</v>
      </c>
      <c r="F73">
        <v>39</v>
      </c>
      <c r="G73">
        <v>90</v>
      </c>
      <c r="H73" s="1">
        <v>56.666666666666664</v>
      </c>
      <c r="J73">
        <f t="shared" si="1"/>
        <v>0</v>
      </c>
      <c r="K73">
        <f t="shared" si="2"/>
        <v>0</v>
      </c>
      <c r="L73">
        <f t="shared" si="3"/>
        <v>0</v>
      </c>
      <c r="M73">
        <f t="shared" si="4"/>
        <v>1</v>
      </c>
      <c r="O73">
        <f t="shared" si="5"/>
        <v>0</v>
      </c>
      <c r="P73">
        <f t="shared" si="6"/>
        <v>0</v>
      </c>
      <c r="Q73">
        <f t="shared" si="7"/>
        <v>0</v>
      </c>
      <c r="R73">
        <f t="shared" si="8"/>
        <v>5100</v>
      </c>
    </row>
    <row r="74" spans="1:18" x14ac:dyDescent="0.25">
      <c r="A74" t="s">
        <v>321</v>
      </c>
      <c r="B74" t="s">
        <v>322</v>
      </c>
      <c r="C74">
        <v>26503</v>
      </c>
      <c r="D74">
        <v>203280</v>
      </c>
      <c r="E74">
        <v>161401</v>
      </c>
      <c r="F74">
        <v>1692489</v>
      </c>
      <c r="G74">
        <v>2083673</v>
      </c>
      <c r="H74" s="1">
        <v>11.027786029765707</v>
      </c>
      <c r="J74">
        <f t="shared" si="1"/>
        <v>0</v>
      </c>
      <c r="K74">
        <f t="shared" si="2"/>
        <v>1</v>
      </c>
      <c r="L74">
        <f t="shared" si="3"/>
        <v>0</v>
      </c>
      <c r="M74">
        <f t="shared" si="4"/>
        <v>0</v>
      </c>
      <c r="O74">
        <f t="shared" si="5"/>
        <v>0</v>
      </c>
      <c r="P74">
        <f t="shared" si="6"/>
        <v>22978300</v>
      </c>
      <c r="Q74">
        <f t="shared" si="7"/>
        <v>0</v>
      </c>
      <c r="R74">
        <f t="shared" si="8"/>
        <v>0</v>
      </c>
    </row>
    <row r="75" spans="1:18" x14ac:dyDescent="0.25">
      <c r="A75" t="s">
        <v>582</v>
      </c>
      <c r="B75" t="s">
        <v>583</v>
      </c>
      <c r="C75">
        <v>80</v>
      </c>
      <c r="D75">
        <v>66</v>
      </c>
      <c r="E75">
        <v>108</v>
      </c>
      <c r="F75">
        <v>151</v>
      </c>
      <c r="G75">
        <v>405</v>
      </c>
      <c r="H75" s="1">
        <v>36.049382716049379</v>
      </c>
      <c r="J75">
        <f t="shared" si="1"/>
        <v>0</v>
      </c>
      <c r="K75">
        <f t="shared" si="2"/>
        <v>0</v>
      </c>
      <c r="L75">
        <f t="shared" si="3"/>
        <v>1</v>
      </c>
      <c r="M75">
        <f t="shared" si="4"/>
        <v>0</v>
      </c>
      <c r="O75">
        <f t="shared" si="5"/>
        <v>0</v>
      </c>
      <c r="P75">
        <f t="shared" si="6"/>
        <v>0</v>
      </c>
      <c r="Q75">
        <f t="shared" si="7"/>
        <v>14599.999999999998</v>
      </c>
      <c r="R75">
        <f t="shared" si="8"/>
        <v>0</v>
      </c>
    </row>
    <row r="76" spans="1:18" x14ac:dyDescent="0.25">
      <c r="A76" t="s">
        <v>570</v>
      </c>
      <c r="B76" t="s">
        <v>571</v>
      </c>
      <c r="C76">
        <v>229127</v>
      </c>
      <c r="D76">
        <v>919284</v>
      </c>
      <c r="E76">
        <v>950027</v>
      </c>
      <c r="F76">
        <v>3366682</v>
      </c>
      <c r="G76">
        <v>5465120</v>
      </c>
      <c r="H76" s="1">
        <v>21.0134635653014</v>
      </c>
      <c r="J76">
        <f t="shared" ref="J76:J139" si="9">IF(H76&lt;1,1,0)</f>
        <v>0</v>
      </c>
      <c r="K76">
        <f t="shared" ref="K76:K139" si="10">IF(AND(H76&gt;1, H76 &lt;17),1,0)</f>
        <v>0</v>
      </c>
      <c r="L76">
        <f t="shared" ref="L76:L139" si="11">IF(AND(H76&gt;17, H76 &lt;50),1,0)</f>
        <v>1</v>
      </c>
      <c r="M76">
        <f t="shared" ref="M76:M139" si="12">IF(AND(H76&gt;50, H76 &lt;100),1,0)</f>
        <v>0</v>
      </c>
      <c r="O76">
        <f t="shared" ref="O76:O139" si="13">J76*$G76*$H76</f>
        <v>0</v>
      </c>
      <c r="P76">
        <f t="shared" ref="P76:P139" si="14">K76*$G76*$H76</f>
        <v>0</v>
      </c>
      <c r="Q76">
        <f t="shared" si="7"/>
        <v>114841099.99999999</v>
      </c>
      <c r="R76">
        <f t="shared" si="8"/>
        <v>0</v>
      </c>
    </row>
    <row r="77" spans="1:18" x14ac:dyDescent="0.25">
      <c r="A77" s="10" t="s">
        <v>681</v>
      </c>
      <c r="B77" s="10" t="s">
        <v>682</v>
      </c>
      <c r="C77" s="10">
        <v>10</v>
      </c>
      <c r="D77" s="10">
        <v>39</v>
      </c>
      <c r="E77" s="10">
        <v>13</v>
      </c>
      <c r="F77" s="10">
        <v>8200</v>
      </c>
      <c r="G77" s="10">
        <v>8262</v>
      </c>
      <c r="H77" s="11">
        <v>0.59307673686758655</v>
      </c>
      <c r="I77" s="10"/>
      <c r="J77" s="10">
        <f t="shared" si="9"/>
        <v>1</v>
      </c>
      <c r="K77">
        <f t="shared" si="10"/>
        <v>0</v>
      </c>
      <c r="L77">
        <f t="shared" si="11"/>
        <v>0</v>
      </c>
      <c r="M77">
        <f t="shared" si="12"/>
        <v>0</v>
      </c>
      <c r="O77">
        <f t="shared" si="13"/>
        <v>4900</v>
      </c>
      <c r="P77">
        <f t="shared" si="14"/>
        <v>0</v>
      </c>
      <c r="Q77">
        <f t="shared" si="7"/>
        <v>0</v>
      </c>
      <c r="R77">
        <f t="shared" si="8"/>
        <v>0</v>
      </c>
    </row>
    <row r="78" spans="1:18" x14ac:dyDescent="0.25">
      <c r="A78" t="s">
        <v>683</v>
      </c>
      <c r="B78" t="s">
        <v>684</v>
      </c>
      <c r="C78">
        <v>233639</v>
      </c>
      <c r="D78">
        <v>156376</v>
      </c>
      <c r="E78">
        <v>843877</v>
      </c>
      <c r="F78">
        <v>1575912</v>
      </c>
      <c r="G78">
        <v>2809804</v>
      </c>
      <c r="H78" s="1">
        <v>13.880505544158952</v>
      </c>
      <c r="J78">
        <f t="shared" si="9"/>
        <v>0</v>
      </c>
      <c r="K78">
        <f t="shared" si="10"/>
        <v>1</v>
      </c>
      <c r="L78">
        <f t="shared" si="11"/>
        <v>0</v>
      </c>
      <c r="M78">
        <f t="shared" si="12"/>
        <v>0</v>
      </c>
      <c r="O78">
        <f t="shared" si="13"/>
        <v>0</v>
      </c>
      <c r="P78">
        <f t="shared" si="14"/>
        <v>39001500</v>
      </c>
      <c r="Q78">
        <f t="shared" si="7"/>
        <v>0</v>
      </c>
      <c r="R78">
        <f t="shared" si="8"/>
        <v>0</v>
      </c>
    </row>
    <row r="79" spans="1:18" x14ac:dyDescent="0.25">
      <c r="A79" s="10" t="s">
        <v>664</v>
      </c>
      <c r="B79" s="10" t="s">
        <v>747</v>
      </c>
      <c r="C79" s="10"/>
      <c r="D79" s="10">
        <v>413882</v>
      </c>
      <c r="E79" s="10">
        <v>246561</v>
      </c>
      <c r="F79" s="10">
        <v>43098996</v>
      </c>
      <c r="G79" s="10">
        <v>43759439</v>
      </c>
      <c r="H79" s="11">
        <v>0.94581194242458178</v>
      </c>
      <c r="I79" s="10"/>
      <c r="J79" s="10">
        <f t="shared" si="9"/>
        <v>1</v>
      </c>
      <c r="K79">
        <f t="shared" si="10"/>
        <v>0</v>
      </c>
      <c r="L79">
        <f t="shared" si="11"/>
        <v>0</v>
      </c>
      <c r="M79">
        <f t="shared" si="12"/>
        <v>0</v>
      </c>
      <c r="O79">
        <f t="shared" si="13"/>
        <v>41388200</v>
      </c>
      <c r="P79">
        <f t="shared" si="14"/>
        <v>0</v>
      </c>
      <c r="Q79">
        <f t="shared" si="7"/>
        <v>0</v>
      </c>
      <c r="R79">
        <f t="shared" si="8"/>
        <v>0</v>
      </c>
    </row>
    <row r="80" spans="1:18" x14ac:dyDescent="0.25">
      <c r="A80" t="s">
        <v>375</v>
      </c>
      <c r="B80" t="s">
        <v>376</v>
      </c>
      <c r="C80">
        <v>1743685</v>
      </c>
      <c r="D80">
        <v>2447150</v>
      </c>
      <c r="E80">
        <v>11361384</v>
      </c>
      <c r="F80">
        <v>31414765</v>
      </c>
      <c r="G80">
        <v>46966984</v>
      </c>
      <c r="H80" s="1">
        <v>8.922938292141561</v>
      </c>
      <c r="J80">
        <f t="shared" si="9"/>
        <v>0</v>
      </c>
      <c r="K80">
        <f t="shared" si="10"/>
        <v>1</v>
      </c>
      <c r="L80">
        <f t="shared" si="11"/>
        <v>0</v>
      </c>
      <c r="M80">
        <f t="shared" si="12"/>
        <v>0</v>
      </c>
      <c r="O80">
        <f t="shared" si="13"/>
        <v>0</v>
      </c>
      <c r="P80">
        <f t="shared" si="14"/>
        <v>419083500</v>
      </c>
      <c r="Q80">
        <f t="shared" si="7"/>
        <v>0</v>
      </c>
      <c r="R80">
        <f t="shared" si="8"/>
        <v>0</v>
      </c>
    </row>
    <row r="81" spans="1:18" x14ac:dyDescent="0.25">
      <c r="A81" t="s">
        <v>315</v>
      </c>
      <c r="B81" t="s">
        <v>316</v>
      </c>
      <c r="C81">
        <v>9454</v>
      </c>
      <c r="D81">
        <v>47697</v>
      </c>
      <c r="E81">
        <v>78714</v>
      </c>
      <c r="F81">
        <v>254786</v>
      </c>
      <c r="G81">
        <v>390651</v>
      </c>
      <c r="H81" s="1">
        <v>14.629682248349548</v>
      </c>
      <c r="J81">
        <f t="shared" si="9"/>
        <v>0</v>
      </c>
      <c r="K81">
        <f t="shared" si="10"/>
        <v>1</v>
      </c>
      <c r="L81">
        <f t="shared" si="11"/>
        <v>0</v>
      </c>
      <c r="M81">
        <f t="shared" si="12"/>
        <v>0</v>
      </c>
      <c r="O81">
        <f t="shared" si="13"/>
        <v>0</v>
      </c>
      <c r="P81">
        <f t="shared" si="14"/>
        <v>5715099.9999999991</v>
      </c>
      <c r="Q81">
        <f t="shared" si="7"/>
        <v>0</v>
      </c>
      <c r="R81">
        <f t="shared" si="8"/>
        <v>0</v>
      </c>
    </row>
    <row r="82" spans="1:18" x14ac:dyDescent="0.25">
      <c r="A82" t="s">
        <v>592</v>
      </c>
      <c r="B82" t="s">
        <v>593</v>
      </c>
      <c r="C82">
        <v>774270</v>
      </c>
      <c r="D82">
        <v>621039</v>
      </c>
      <c r="E82">
        <v>4477636</v>
      </c>
      <c r="F82">
        <v>4526680</v>
      </c>
      <c r="G82">
        <v>10399625</v>
      </c>
      <c r="H82" s="1">
        <v>13.41691647535368</v>
      </c>
      <c r="J82">
        <f t="shared" si="9"/>
        <v>0</v>
      </c>
      <c r="K82">
        <f t="shared" si="10"/>
        <v>1</v>
      </c>
      <c r="L82">
        <f t="shared" si="11"/>
        <v>0</v>
      </c>
      <c r="M82">
        <f t="shared" si="12"/>
        <v>0</v>
      </c>
      <c r="O82">
        <f t="shared" si="13"/>
        <v>0</v>
      </c>
      <c r="P82">
        <f t="shared" si="14"/>
        <v>139530900.00000003</v>
      </c>
      <c r="Q82">
        <f t="shared" si="7"/>
        <v>0</v>
      </c>
      <c r="R82">
        <f t="shared" si="8"/>
        <v>0</v>
      </c>
    </row>
    <row r="83" spans="1:18" x14ac:dyDescent="0.25">
      <c r="A83" t="s">
        <v>588</v>
      </c>
      <c r="B83" t="s">
        <v>589</v>
      </c>
      <c r="C83">
        <v>979723</v>
      </c>
      <c r="D83">
        <v>1211715</v>
      </c>
      <c r="E83">
        <v>7980783</v>
      </c>
      <c r="F83">
        <v>10191281</v>
      </c>
      <c r="G83">
        <v>20363502</v>
      </c>
      <c r="H83" s="1">
        <v>10.761596900179548</v>
      </c>
      <c r="J83">
        <f t="shared" si="9"/>
        <v>0</v>
      </c>
      <c r="K83">
        <f t="shared" si="10"/>
        <v>1</v>
      </c>
      <c r="L83">
        <f t="shared" si="11"/>
        <v>0</v>
      </c>
      <c r="M83">
        <f t="shared" si="12"/>
        <v>0</v>
      </c>
      <c r="O83">
        <f t="shared" si="13"/>
        <v>0</v>
      </c>
      <c r="P83">
        <f t="shared" si="14"/>
        <v>219143800.00000003</v>
      </c>
      <c r="Q83">
        <f t="shared" si="7"/>
        <v>0</v>
      </c>
      <c r="R83">
        <f t="shared" si="8"/>
        <v>0</v>
      </c>
    </row>
    <row r="84" spans="1:18" x14ac:dyDescent="0.25">
      <c r="A84" t="s">
        <v>629</v>
      </c>
      <c r="B84" t="s">
        <v>630</v>
      </c>
      <c r="C84">
        <v>161542</v>
      </c>
      <c r="D84">
        <v>8442</v>
      </c>
      <c r="E84">
        <v>484333</v>
      </c>
      <c r="F84">
        <v>228215</v>
      </c>
      <c r="G84">
        <v>882532</v>
      </c>
      <c r="H84" s="1">
        <v>19.260944645633245</v>
      </c>
      <c r="J84">
        <f t="shared" si="9"/>
        <v>0</v>
      </c>
      <c r="K84">
        <f t="shared" si="10"/>
        <v>0</v>
      </c>
      <c r="L84">
        <f t="shared" si="11"/>
        <v>1</v>
      </c>
      <c r="M84">
        <f t="shared" si="12"/>
        <v>0</v>
      </c>
      <c r="O84">
        <f t="shared" si="13"/>
        <v>0</v>
      </c>
      <c r="P84">
        <f t="shared" si="14"/>
        <v>0</v>
      </c>
      <c r="Q84">
        <f t="shared" si="7"/>
        <v>16998400</v>
      </c>
      <c r="R84">
        <f t="shared" si="8"/>
        <v>0</v>
      </c>
    </row>
    <row r="85" spans="1:18" x14ac:dyDescent="0.25">
      <c r="A85" t="s">
        <v>621</v>
      </c>
      <c r="B85" t="s">
        <v>622</v>
      </c>
      <c r="C85">
        <v>688980</v>
      </c>
      <c r="D85">
        <v>83046</v>
      </c>
      <c r="E85">
        <v>2335300</v>
      </c>
      <c r="F85">
        <v>2062472</v>
      </c>
      <c r="G85">
        <v>5169798</v>
      </c>
      <c r="H85" s="1">
        <v>14.933388113036525</v>
      </c>
      <c r="J85">
        <f t="shared" si="9"/>
        <v>0</v>
      </c>
      <c r="K85">
        <f t="shared" si="10"/>
        <v>1</v>
      </c>
      <c r="L85">
        <f t="shared" si="11"/>
        <v>0</v>
      </c>
      <c r="M85">
        <f t="shared" si="12"/>
        <v>0</v>
      </c>
      <c r="O85">
        <f t="shared" si="13"/>
        <v>0</v>
      </c>
      <c r="P85">
        <f t="shared" si="14"/>
        <v>77202600</v>
      </c>
      <c r="Q85">
        <f t="shared" si="7"/>
        <v>0</v>
      </c>
      <c r="R85">
        <f t="shared" si="8"/>
        <v>0</v>
      </c>
    </row>
    <row r="86" spans="1:18" x14ac:dyDescent="0.25">
      <c r="A86" t="s">
        <v>103</v>
      </c>
      <c r="B86" t="s">
        <v>104</v>
      </c>
      <c r="C86">
        <v>36984</v>
      </c>
      <c r="D86">
        <v>179046</v>
      </c>
      <c r="E86">
        <v>440125</v>
      </c>
      <c r="F86">
        <v>2348451</v>
      </c>
      <c r="G86">
        <v>3004606</v>
      </c>
      <c r="H86" s="1">
        <v>7.1899610131910805</v>
      </c>
      <c r="J86">
        <f t="shared" si="9"/>
        <v>0</v>
      </c>
      <c r="K86">
        <f t="shared" si="10"/>
        <v>1</v>
      </c>
      <c r="L86">
        <f t="shared" si="11"/>
        <v>0</v>
      </c>
      <c r="M86">
        <f t="shared" si="12"/>
        <v>0</v>
      </c>
      <c r="O86">
        <f t="shared" si="13"/>
        <v>0</v>
      </c>
      <c r="P86">
        <f t="shared" si="14"/>
        <v>21603000</v>
      </c>
      <c r="Q86">
        <f t="shared" si="7"/>
        <v>0</v>
      </c>
      <c r="R86">
        <f t="shared" si="8"/>
        <v>0</v>
      </c>
    </row>
    <row r="87" spans="1:18" x14ac:dyDescent="0.25">
      <c r="A87" t="s">
        <v>357</v>
      </c>
      <c r="B87" t="s">
        <v>358</v>
      </c>
      <c r="C87">
        <v>1060371</v>
      </c>
      <c r="D87">
        <v>609728</v>
      </c>
      <c r="E87">
        <v>4441978</v>
      </c>
      <c r="F87">
        <v>4267323</v>
      </c>
      <c r="G87">
        <v>10379400</v>
      </c>
      <c r="H87" s="1">
        <v>16.090515829431375</v>
      </c>
      <c r="J87">
        <f t="shared" si="9"/>
        <v>0</v>
      </c>
      <c r="K87">
        <f t="shared" si="10"/>
        <v>1</v>
      </c>
      <c r="L87">
        <f t="shared" si="11"/>
        <v>0</v>
      </c>
      <c r="M87">
        <f t="shared" si="12"/>
        <v>0</v>
      </c>
      <c r="O87">
        <f t="shared" si="13"/>
        <v>0</v>
      </c>
      <c r="P87">
        <f t="shared" si="14"/>
        <v>167009900</v>
      </c>
      <c r="Q87">
        <f t="shared" si="7"/>
        <v>0</v>
      </c>
      <c r="R87">
        <f t="shared" si="8"/>
        <v>0</v>
      </c>
    </row>
    <row r="88" spans="1:18" x14ac:dyDescent="0.25">
      <c r="A88" t="s">
        <v>246</v>
      </c>
      <c r="B88" t="s">
        <v>247</v>
      </c>
      <c r="C88">
        <v>26540</v>
      </c>
      <c r="D88">
        <v>772462</v>
      </c>
      <c r="E88">
        <v>3931102</v>
      </c>
      <c r="F88">
        <v>2816559</v>
      </c>
      <c r="G88">
        <v>7546663</v>
      </c>
      <c r="H88" s="1">
        <v>10.587487476252749</v>
      </c>
      <c r="J88">
        <f t="shared" si="9"/>
        <v>0</v>
      </c>
      <c r="K88">
        <f t="shared" si="10"/>
        <v>1</v>
      </c>
      <c r="L88">
        <f t="shared" si="11"/>
        <v>0</v>
      </c>
      <c r="M88">
        <f t="shared" si="12"/>
        <v>0</v>
      </c>
      <c r="O88">
        <f t="shared" si="13"/>
        <v>0</v>
      </c>
      <c r="P88">
        <f t="shared" si="14"/>
        <v>79900200</v>
      </c>
      <c r="Q88">
        <f t="shared" si="7"/>
        <v>0</v>
      </c>
      <c r="R88">
        <f t="shared" si="8"/>
        <v>0</v>
      </c>
    </row>
    <row r="89" spans="1:18" x14ac:dyDescent="0.25">
      <c r="A89" t="s">
        <v>140</v>
      </c>
      <c r="B89" t="s">
        <v>141</v>
      </c>
      <c r="C89">
        <v>5786408</v>
      </c>
      <c r="D89">
        <v>1482971</v>
      </c>
      <c r="E89">
        <v>42306925</v>
      </c>
      <c r="F89">
        <v>21875445</v>
      </c>
      <c r="G89">
        <v>71451749</v>
      </c>
      <c r="H89" s="1">
        <v>10.173829334814464</v>
      </c>
      <c r="J89">
        <f t="shared" si="9"/>
        <v>0</v>
      </c>
      <c r="K89">
        <f t="shared" si="10"/>
        <v>1</v>
      </c>
      <c r="L89">
        <f t="shared" si="11"/>
        <v>0</v>
      </c>
      <c r="M89">
        <f t="shared" si="12"/>
        <v>0</v>
      </c>
      <c r="O89">
        <f t="shared" si="13"/>
        <v>0</v>
      </c>
      <c r="P89">
        <f t="shared" si="14"/>
        <v>726937900</v>
      </c>
      <c r="Q89">
        <f t="shared" si="7"/>
        <v>0</v>
      </c>
      <c r="R89">
        <f t="shared" si="8"/>
        <v>0</v>
      </c>
    </row>
    <row r="90" spans="1:18" x14ac:dyDescent="0.25">
      <c r="A90" t="s">
        <v>174</v>
      </c>
      <c r="B90" t="s">
        <v>175</v>
      </c>
      <c r="C90">
        <v>961845</v>
      </c>
      <c r="D90">
        <v>404866</v>
      </c>
      <c r="E90">
        <v>16413850</v>
      </c>
      <c r="F90">
        <v>6405691</v>
      </c>
      <c r="G90">
        <v>24186252</v>
      </c>
      <c r="H90" s="1">
        <v>5.6507763170581367</v>
      </c>
      <c r="J90">
        <f t="shared" si="9"/>
        <v>0</v>
      </c>
      <c r="K90">
        <f t="shared" si="10"/>
        <v>1</v>
      </c>
      <c r="L90">
        <f t="shared" si="11"/>
        <v>0</v>
      </c>
      <c r="M90">
        <f t="shared" si="12"/>
        <v>0</v>
      </c>
      <c r="O90">
        <f t="shared" si="13"/>
        <v>0</v>
      </c>
      <c r="P90">
        <f t="shared" si="14"/>
        <v>136671100</v>
      </c>
      <c r="Q90">
        <f t="shared" si="7"/>
        <v>0</v>
      </c>
      <c r="R90">
        <f t="shared" si="8"/>
        <v>0</v>
      </c>
    </row>
    <row r="91" spans="1:18" x14ac:dyDescent="0.25">
      <c r="A91" t="s">
        <v>113</v>
      </c>
      <c r="B91" t="s">
        <v>114</v>
      </c>
      <c r="C91">
        <v>624725</v>
      </c>
      <c r="D91">
        <v>171114</v>
      </c>
      <c r="E91">
        <v>2415343</v>
      </c>
      <c r="F91">
        <v>1394455</v>
      </c>
      <c r="G91">
        <v>4605637</v>
      </c>
      <c r="H91" s="1">
        <v>17.27967271411099</v>
      </c>
      <c r="J91">
        <f t="shared" si="9"/>
        <v>0</v>
      </c>
      <c r="K91">
        <f t="shared" si="10"/>
        <v>0</v>
      </c>
      <c r="L91">
        <f t="shared" si="11"/>
        <v>1</v>
      </c>
      <c r="M91">
        <f t="shared" si="12"/>
        <v>0</v>
      </c>
      <c r="O91">
        <f t="shared" si="13"/>
        <v>0</v>
      </c>
      <c r="P91">
        <f t="shared" si="14"/>
        <v>0</v>
      </c>
      <c r="Q91">
        <f t="shared" ref="Q91:Q154" si="15">L91*$G91*$H91</f>
        <v>79583900</v>
      </c>
      <c r="R91">
        <f t="shared" ref="R91:R154" si="16">M91*$G91*$H91</f>
        <v>0</v>
      </c>
    </row>
    <row r="92" spans="1:18" x14ac:dyDescent="0.25">
      <c r="A92" t="s">
        <v>119</v>
      </c>
      <c r="B92" t="s">
        <v>120</v>
      </c>
      <c r="C92">
        <v>655790</v>
      </c>
      <c r="D92">
        <v>1436648</v>
      </c>
      <c r="E92">
        <v>16845007</v>
      </c>
      <c r="F92">
        <v>14322376</v>
      </c>
      <c r="G92">
        <v>33259821</v>
      </c>
      <c r="H92" s="1">
        <v>6.2911883981576446</v>
      </c>
      <c r="J92">
        <f t="shared" si="9"/>
        <v>0</v>
      </c>
      <c r="K92">
        <f t="shared" si="10"/>
        <v>1</v>
      </c>
      <c r="L92">
        <f t="shared" si="11"/>
        <v>0</v>
      </c>
      <c r="M92">
        <f t="shared" si="12"/>
        <v>0</v>
      </c>
      <c r="O92">
        <f t="shared" si="13"/>
        <v>0</v>
      </c>
      <c r="P92">
        <f t="shared" si="14"/>
        <v>209243800</v>
      </c>
      <c r="Q92">
        <f t="shared" si="15"/>
        <v>0</v>
      </c>
      <c r="R92">
        <f t="shared" si="16"/>
        <v>0</v>
      </c>
    </row>
    <row r="93" spans="1:18" x14ac:dyDescent="0.25">
      <c r="A93" t="s">
        <v>221</v>
      </c>
      <c r="B93" t="s">
        <v>222</v>
      </c>
      <c r="C93">
        <v>2227477</v>
      </c>
      <c r="D93">
        <v>1211918</v>
      </c>
      <c r="E93">
        <v>13899305</v>
      </c>
      <c r="F93">
        <v>3826654</v>
      </c>
      <c r="G93">
        <v>21165354</v>
      </c>
      <c r="H93" s="1">
        <v>16.250117999443809</v>
      </c>
      <c r="J93">
        <f t="shared" si="9"/>
        <v>0</v>
      </c>
      <c r="K93">
        <f t="shared" si="10"/>
        <v>1</v>
      </c>
      <c r="L93">
        <f t="shared" si="11"/>
        <v>0</v>
      </c>
      <c r="M93">
        <f t="shared" si="12"/>
        <v>0</v>
      </c>
      <c r="O93">
        <f t="shared" si="13"/>
        <v>0</v>
      </c>
      <c r="P93">
        <f t="shared" si="14"/>
        <v>343939500</v>
      </c>
      <c r="Q93">
        <f t="shared" si="15"/>
        <v>0</v>
      </c>
      <c r="R93">
        <f t="shared" si="16"/>
        <v>0</v>
      </c>
    </row>
    <row r="94" spans="1:18" x14ac:dyDescent="0.25">
      <c r="A94" t="s">
        <v>301</v>
      </c>
      <c r="B94" t="s">
        <v>302</v>
      </c>
      <c r="C94">
        <v>112963</v>
      </c>
      <c r="D94">
        <v>1358250</v>
      </c>
      <c r="E94">
        <v>9585505</v>
      </c>
      <c r="F94">
        <v>15629237</v>
      </c>
      <c r="G94">
        <v>26685955</v>
      </c>
      <c r="H94" s="1">
        <v>5.5130610840046756</v>
      </c>
      <c r="J94">
        <f t="shared" si="9"/>
        <v>0</v>
      </c>
      <c r="K94">
        <f t="shared" si="10"/>
        <v>1</v>
      </c>
      <c r="L94">
        <f t="shared" si="11"/>
        <v>0</v>
      </c>
      <c r="M94">
        <f t="shared" si="12"/>
        <v>0</v>
      </c>
      <c r="O94">
        <f t="shared" si="13"/>
        <v>0</v>
      </c>
      <c r="P94">
        <f t="shared" si="14"/>
        <v>147121300</v>
      </c>
      <c r="Q94">
        <f t="shared" si="15"/>
        <v>0</v>
      </c>
      <c r="R94">
        <f t="shared" si="16"/>
        <v>0</v>
      </c>
    </row>
    <row r="95" spans="1:18" x14ac:dyDescent="0.25">
      <c r="A95" t="s">
        <v>109</v>
      </c>
      <c r="B95" t="s">
        <v>110</v>
      </c>
      <c r="C95">
        <v>31139851</v>
      </c>
      <c r="D95">
        <v>3037350</v>
      </c>
      <c r="E95">
        <v>51177068</v>
      </c>
      <c r="F95">
        <v>5279143</v>
      </c>
      <c r="G95">
        <v>90633412</v>
      </c>
      <c r="H95" s="1">
        <v>37.70927326447778</v>
      </c>
      <c r="J95">
        <f t="shared" si="9"/>
        <v>0</v>
      </c>
      <c r="K95">
        <f t="shared" si="10"/>
        <v>0</v>
      </c>
      <c r="L95">
        <f t="shared" si="11"/>
        <v>1</v>
      </c>
      <c r="M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3417720099.9999995</v>
      </c>
      <c r="R95">
        <f t="shared" si="16"/>
        <v>0</v>
      </c>
    </row>
    <row r="96" spans="1:18" x14ac:dyDescent="0.25">
      <c r="A96" t="s">
        <v>144</v>
      </c>
      <c r="B96" t="s">
        <v>145</v>
      </c>
      <c r="C96">
        <v>8737982</v>
      </c>
      <c r="D96">
        <v>2038265</v>
      </c>
      <c r="E96">
        <v>34969369</v>
      </c>
      <c r="F96">
        <v>4513264</v>
      </c>
      <c r="G96">
        <v>50258880</v>
      </c>
      <c r="H96" s="1">
        <v>21.441478600398575</v>
      </c>
      <c r="J96">
        <f t="shared" si="9"/>
        <v>0</v>
      </c>
      <c r="K96">
        <f t="shared" si="10"/>
        <v>0</v>
      </c>
      <c r="L96">
        <f t="shared" si="11"/>
        <v>1</v>
      </c>
      <c r="M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1077624700</v>
      </c>
      <c r="R96">
        <f t="shared" si="16"/>
        <v>0</v>
      </c>
    </row>
    <row r="97" spans="1:18" x14ac:dyDescent="0.25">
      <c r="A97" t="s">
        <v>393</v>
      </c>
      <c r="B97" t="s">
        <v>394</v>
      </c>
      <c r="C97">
        <v>447588</v>
      </c>
      <c r="D97">
        <v>68938</v>
      </c>
      <c r="E97">
        <v>853765</v>
      </c>
      <c r="F97">
        <v>184424</v>
      </c>
      <c r="G97">
        <v>1554715</v>
      </c>
      <c r="H97" s="1">
        <v>33.223195248003648</v>
      </c>
      <c r="J97">
        <f t="shared" si="9"/>
        <v>0</v>
      </c>
      <c r="K97">
        <f t="shared" si="10"/>
        <v>0</v>
      </c>
      <c r="L97">
        <f t="shared" si="11"/>
        <v>1</v>
      </c>
      <c r="M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51652599.999999993</v>
      </c>
      <c r="R97">
        <f t="shared" si="16"/>
        <v>0</v>
      </c>
    </row>
    <row r="98" spans="1:18" x14ac:dyDescent="0.25">
      <c r="A98" t="s">
        <v>127</v>
      </c>
      <c r="B98" t="s">
        <v>128</v>
      </c>
      <c r="C98">
        <v>2702825</v>
      </c>
      <c r="D98">
        <v>825940</v>
      </c>
      <c r="E98">
        <v>21016082</v>
      </c>
      <c r="F98">
        <v>10465516</v>
      </c>
      <c r="G98">
        <v>35010363</v>
      </c>
      <c r="H98" s="1">
        <v>10.079201406737772</v>
      </c>
      <c r="J98">
        <f t="shared" si="9"/>
        <v>0</v>
      </c>
      <c r="K98">
        <f t="shared" si="10"/>
        <v>1</v>
      </c>
      <c r="L98">
        <f t="shared" si="11"/>
        <v>0</v>
      </c>
      <c r="M98">
        <f t="shared" si="12"/>
        <v>0</v>
      </c>
      <c r="O98">
        <f t="shared" si="13"/>
        <v>0</v>
      </c>
      <c r="P98">
        <f t="shared" si="14"/>
        <v>352876500.00000006</v>
      </c>
      <c r="Q98">
        <f t="shared" si="15"/>
        <v>0</v>
      </c>
      <c r="R98">
        <f t="shared" si="16"/>
        <v>0</v>
      </c>
    </row>
    <row r="99" spans="1:18" x14ac:dyDescent="0.25">
      <c r="A99" t="s">
        <v>115</v>
      </c>
      <c r="B99" t="s">
        <v>116</v>
      </c>
      <c r="C99">
        <v>3270590</v>
      </c>
      <c r="D99">
        <v>116240</v>
      </c>
      <c r="E99">
        <v>1983995</v>
      </c>
      <c r="F99">
        <v>151875</v>
      </c>
      <c r="G99">
        <v>5522700</v>
      </c>
      <c r="H99" s="1">
        <v>61.325619714994474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1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6"/>
        <v>338683000</v>
      </c>
    </row>
    <row r="100" spans="1:18" x14ac:dyDescent="0.25">
      <c r="A100" t="s">
        <v>471</v>
      </c>
      <c r="B100" t="s">
        <v>472</v>
      </c>
      <c r="C100">
        <v>489139</v>
      </c>
      <c r="D100">
        <v>73870</v>
      </c>
      <c r="E100">
        <v>147151</v>
      </c>
      <c r="F100">
        <v>21269</v>
      </c>
      <c r="G100">
        <v>731429</v>
      </c>
      <c r="H100" s="1">
        <v>76.973841616889686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1</v>
      </c>
      <c r="O100">
        <f t="shared" si="13"/>
        <v>0</v>
      </c>
      <c r="P100">
        <f t="shared" si="14"/>
        <v>0</v>
      </c>
      <c r="Q100">
        <f t="shared" si="15"/>
        <v>0</v>
      </c>
      <c r="R100">
        <f t="shared" si="16"/>
        <v>56300900.000000007</v>
      </c>
    </row>
    <row r="101" spans="1:18" x14ac:dyDescent="0.25">
      <c r="A101" t="s">
        <v>441</v>
      </c>
      <c r="B101" t="s">
        <v>442</v>
      </c>
      <c r="C101">
        <v>913594</v>
      </c>
      <c r="D101">
        <v>485257</v>
      </c>
      <c r="E101">
        <v>4966879</v>
      </c>
      <c r="F101">
        <v>2203288</v>
      </c>
      <c r="G101">
        <v>8569018</v>
      </c>
      <c r="H101" s="1">
        <v>16.324519332320225</v>
      </c>
      <c r="J101">
        <f t="shared" si="9"/>
        <v>0</v>
      </c>
      <c r="K101">
        <f t="shared" si="10"/>
        <v>1</v>
      </c>
      <c r="L101">
        <f t="shared" si="11"/>
        <v>0</v>
      </c>
      <c r="M101">
        <f t="shared" si="12"/>
        <v>0</v>
      </c>
      <c r="O101">
        <f t="shared" si="13"/>
        <v>0</v>
      </c>
      <c r="P101">
        <f t="shared" si="14"/>
        <v>139885100</v>
      </c>
      <c r="Q101">
        <f t="shared" si="15"/>
        <v>0</v>
      </c>
      <c r="R101">
        <f t="shared" si="16"/>
        <v>0</v>
      </c>
    </row>
    <row r="102" spans="1:18" x14ac:dyDescent="0.25">
      <c r="A102" t="s">
        <v>433</v>
      </c>
      <c r="B102" t="s">
        <v>434</v>
      </c>
      <c r="C102">
        <v>1174965</v>
      </c>
      <c r="D102">
        <v>703685</v>
      </c>
      <c r="E102">
        <v>6629425</v>
      </c>
      <c r="F102">
        <v>2610301</v>
      </c>
      <c r="G102">
        <v>11118376</v>
      </c>
      <c r="H102" s="1">
        <v>16.896802194852917</v>
      </c>
      <c r="J102">
        <f t="shared" si="9"/>
        <v>0</v>
      </c>
      <c r="K102">
        <f t="shared" si="10"/>
        <v>1</v>
      </c>
      <c r="L102">
        <f t="shared" si="11"/>
        <v>0</v>
      </c>
      <c r="M102">
        <f t="shared" si="12"/>
        <v>0</v>
      </c>
      <c r="O102">
        <f t="shared" si="13"/>
        <v>0</v>
      </c>
      <c r="P102">
        <f t="shared" si="14"/>
        <v>187865000</v>
      </c>
      <c r="Q102">
        <f t="shared" si="15"/>
        <v>0</v>
      </c>
      <c r="R102">
        <f t="shared" si="16"/>
        <v>0</v>
      </c>
    </row>
    <row r="103" spans="1:18" x14ac:dyDescent="0.25">
      <c r="A103" t="s">
        <v>435</v>
      </c>
      <c r="B103" t="s">
        <v>436</v>
      </c>
      <c r="C103">
        <v>3548294</v>
      </c>
      <c r="D103">
        <v>1735152</v>
      </c>
      <c r="E103">
        <v>29724077</v>
      </c>
      <c r="F103">
        <v>19314062</v>
      </c>
      <c r="G103">
        <v>54321585</v>
      </c>
      <c r="H103" s="1">
        <v>9.7262368172799079</v>
      </c>
      <c r="J103">
        <f t="shared" si="9"/>
        <v>0</v>
      </c>
      <c r="K103">
        <f t="shared" si="10"/>
        <v>1</v>
      </c>
      <c r="L103">
        <f t="shared" si="11"/>
        <v>0</v>
      </c>
      <c r="M103">
        <f t="shared" si="12"/>
        <v>0</v>
      </c>
      <c r="O103">
        <f t="shared" si="13"/>
        <v>0</v>
      </c>
      <c r="P103">
        <f t="shared" si="14"/>
        <v>528344600</v>
      </c>
      <c r="Q103">
        <f t="shared" si="15"/>
        <v>0</v>
      </c>
      <c r="R103">
        <f t="shared" si="16"/>
        <v>0</v>
      </c>
    </row>
    <row r="104" spans="1:18" x14ac:dyDescent="0.25">
      <c r="A104" t="s">
        <v>457</v>
      </c>
      <c r="B104" t="s">
        <v>458</v>
      </c>
      <c r="D104">
        <v>366</v>
      </c>
      <c r="E104">
        <v>97</v>
      </c>
      <c r="F104">
        <v>4063</v>
      </c>
      <c r="G104">
        <v>4526</v>
      </c>
      <c r="H104" s="1">
        <v>8.0866106937693338</v>
      </c>
      <c r="J104">
        <f t="shared" si="9"/>
        <v>0</v>
      </c>
      <c r="K104">
        <f t="shared" si="10"/>
        <v>1</v>
      </c>
      <c r="L104">
        <f t="shared" si="11"/>
        <v>0</v>
      </c>
      <c r="M104">
        <f t="shared" si="12"/>
        <v>0</v>
      </c>
      <c r="O104">
        <f t="shared" si="13"/>
        <v>0</v>
      </c>
      <c r="P104">
        <f t="shared" si="14"/>
        <v>36600.000000000007</v>
      </c>
      <c r="Q104">
        <f t="shared" si="15"/>
        <v>0</v>
      </c>
      <c r="R104">
        <f t="shared" si="16"/>
        <v>0</v>
      </c>
    </row>
    <row r="105" spans="1:18" x14ac:dyDescent="0.25">
      <c r="A105" t="s">
        <v>408</v>
      </c>
      <c r="B105" t="s">
        <v>409</v>
      </c>
      <c r="C105">
        <v>477907</v>
      </c>
      <c r="D105">
        <v>973167</v>
      </c>
      <c r="E105">
        <v>783702</v>
      </c>
      <c r="F105">
        <v>5289003</v>
      </c>
      <c r="G105">
        <v>7523779</v>
      </c>
      <c r="H105" s="1">
        <v>19.286504826896163</v>
      </c>
      <c r="J105">
        <f t="shared" si="9"/>
        <v>0</v>
      </c>
      <c r="K105">
        <f t="shared" si="10"/>
        <v>0</v>
      </c>
      <c r="L105">
        <f t="shared" si="11"/>
        <v>1</v>
      </c>
      <c r="M105">
        <f t="shared" si="12"/>
        <v>0</v>
      </c>
      <c r="O105">
        <f t="shared" si="13"/>
        <v>0</v>
      </c>
      <c r="P105">
        <f t="shared" si="14"/>
        <v>0</v>
      </c>
      <c r="Q105">
        <f t="shared" si="15"/>
        <v>145107400</v>
      </c>
      <c r="R105">
        <f t="shared" si="16"/>
        <v>0</v>
      </c>
    </row>
    <row r="106" spans="1:18" x14ac:dyDescent="0.25">
      <c r="A106" t="s">
        <v>45</v>
      </c>
      <c r="B106" t="s">
        <v>46</v>
      </c>
      <c r="C106">
        <v>47869</v>
      </c>
      <c r="D106">
        <v>106363</v>
      </c>
      <c r="E106">
        <v>2179561</v>
      </c>
      <c r="F106">
        <v>4260211</v>
      </c>
      <c r="G106">
        <v>6594004</v>
      </c>
      <c r="H106" s="1">
        <v>2.3389734067495258</v>
      </c>
      <c r="J106">
        <f t="shared" si="9"/>
        <v>0</v>
      </c>
      <c r="K106">
        <f t="shared" si="10"/>
        <v>1</v>
      </c>
      <c r="L106">
        <f t="shared" si="11"/>
        <v>0</v>
      </c>
      <c r="M106">
        <f t="shared" si="12"/>
        <v>0</v>
      </c>
      <c r="O106">
        <f t="shared" si="13"/>
        <v>0</v>
      </c>
      <c r="P106">
        <f t="shared" si="14"/>
        <v>15423200</v>
      </c>
      <c r="Q106">
        <f t="shared" si="15"/>
        <v>0</v>
      </c>
      <c r="R106">
        <f t="shared" si="16"/>
        <v>0</v>
      </c>
    </row>
    <row r="107" spans="1:18" x14ac:dyDescent="0.25">
      <c r="A107" t="s">
        <v>16</v>
      </c>
      <c r="B107" t="s">
        <v>17</v>
      </c>
      <c r="C107">
        <v>3148776</v>
      </c>
      <c r="D107">
        <v>1350739</v>
      </c>
      <c r="E107">
        <v>19838476</v>
      </c>
      <c r="F107">
        <v>16621770</v>
      </c>
      <c r="G107">
        <v>40959761</v>
      </c>
      <c r="H107" s="1">
        <v>10.985208141229144</v>
      </c>
      <c r="J107">
        <f t="shared" si="9"/>
        <v>0</v>
      </c>
      <c r="K107">
        <f t="shared" si="10"/>
        <v>1</v>
      </c>
      <c r="L107">
        <f t="shared" si="11"/>
        <v>0</v>
      </c>
      <c r="M107">
        <f t="shared" si="12"/>
        <v>0</v>
      </c>
      <c r="O107">
        <f t="shared" si="13"/>
        <v>0</v>
      </c>
      <c r="P107">
        <f t="shared" si="14"/>
        <v>449951500</v>
      </c>
      <c r="Q107">
        <f t="shared" si="15"/>
        <v>0</v>
      </c>
      <c r="R107">
        <f t="shared" si="16"/>
        <v>0</v>
      </c>
    </row>
    <row r="108" spans="1:18" x14ac:dyDescent="0.25">
      <c r="A108" t="s">
        <v>59</v>
      </c>
      <c r="B108" t="s">
        <v>60</v>
      </c>
      <c r="C108">
        <v>4859957</v>
      </c>
      <c r="D108">
        <v>664925</v>
      </c>
      <c r="E108">
        <v>6059435</v>
      </c>
      <c r="F108">
        <v>1117643</v>
      </c>
      <c r="G108">
        <v>12701960</v>
      </c>
      <c r="H108" s="1">
        <v>43.496295059974997</v>
      </c>
      <c r="J108">
        <f t="shared" si="9"/>
        <v>0</v>
      </c>
      <c r="K108">
        <f t="shared" si="10"/>
        <v>0</v>
      </c>
      <c r="L108">
        <f t="shared" si="11"/>
        <v>1</v>
      </c>
      <c r="M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552488200</v>
      </c>
      <c r="R108">
        <f t="shared" si="16"/>
        <v>0</v>
      </c>
    </row>
    <row r="109" spans="1:18" x14ac:dyDescent="0.25">
      <c r="A109" t="s">
        <v>406</v>
      </c>
      <c r="B109" t="s">
        <v>407</v>
      </c>
      <c r="C109">
        <v>2764283</v>
      </c>
      <c r="D109">
        <v>88466</v>
      </c>
      <c r="E109">
        <v>1288187</v>
      </c>
      <c r="F109">
        <v>73406</v>
      </c>
      <c r="G109">
        <v>4214342</v>
      </c>
      <c r="H109" s="1">
        <v>67.691445070191264</v>
      </c>
      <c r="J109">
        <f t="shared" si="9"/>
        <v>0</v>
      </c>
      <c r="K109">
        <f t="shared" si="10"/>
        <v>0</v>
      </c>
      <c r="L109">
        <f t="shared" si="11"/>
        <v>0</v>
      </c>
      <c r="M109">
        <f t="shared" si="12"/>
        <v>1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6"/>
        <v>285274900</v>
      </c>
    </row>
    <row r="110" spans="1:18" x14ac:dyDescent="0.25">
      <c r="A110" t="s">
        <v>63</v>
      </c>
      <c r="B110" t="s">
        <v>64</v>
      </c>
      <c r="C110">
        <v>6007434</v>
      </c>
      <c r="D110">
        <v>137846</v>
      </c>
      <c r="E110">
        <v>2123879</v>
      </c>
      <c r="F110">
        <v>171466</v>
      </c>
      <c r="G110">
        <v>8440625</v>
      </c>
      <c r="H110" s="1">
        <v>72.805982969270644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1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6"/>
        <v>614528000</v>
      </c>
    </row>
    <row r="111" spans="1:18" x14ac:dyDescent="0.25">
      <c r="A111" t="s">
        <v>445</v>
      </c>
      <c r="B111" t="s">
        <v>446</v>
      </c>
      <c r="C111">
        <v>870100</v>
      </c>
      <c r="D111">
        <v>150475</v>
      </c>
      <c r="E111">
        <v>1906731</v>
      </c>
      <c r="F111">
        <v>5772219</v>
      </c>
      <c r="G111">
        <v>8699525</v>
      </c>
      <c r="H111" s="1">
        <v>11.731387633232849</v>
      </c>
      <c r="J111">
        <f t="shared" si="9"/>
        <v>0</v>
      </c>
      <c r="K111">
        <f t="shared" si="10"/>
        <v>1</v>
      </c>
      <c r="L111">
        <f t="shared" si="11"/>
        <v>0</v>
      </c>
      <c r="M111">
        <f t="shared" si="12"/>
        <v>0</v>
      </c>
      <c r="O111">
        <f t="shared" si="13"/>
        <v>0</v>
      </c>
      <c r="P111">
        <f t="shared" si="14"/>
        <v>102057500</v>
      </c>
      <c r="Q111">
        <f t="shared" si="15"/>
        <v>0</v>
      </c>
      <c r="R111">
        <f t="shared" si="16"/>
        <v>0</v>
      </c>
    </row>
    <row r="112" spans="1:18" x14ac:dyDescent="0.25">
      <c r="A112" t="s">
        <v>459</v>
      </c>
      <c r="B112" t="s">
        <v>460</v>
      </c>
      <c r="C112">
        <v>9236994</v>
      </c>
      <c r="D112">
        <v>6888759</v>
      </c>
      <c r="E112">
        <v>47087487</v>
      </c>
      <c r="F112">
        <v>8430301</v>
      </c>
      <c r="G112">
        <v>71643541</v>
      </c>
      <c r="H112" s="1">
        <v>22.508313764111687</v>
      </c>
      <c r="J112">
        <f t="shared" si="9"/>
        <v>0</v>
      </c>
      <c r="K112">
        <f t="shared" si="10"/>
        <v>0</v>
      </c>
      <c r="L112">
        <f t="shared" si="11"/>
        <v>1</v>
      </c>
      <c r="M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1612575300</v>
      </c>
      <c r="R112">
        <f t="shared" si="16"/>
        <v>0</v>
      </c>
    </row>
    <row r="113" spans="1:18" x14ac:dyDescent="0.25">
      <c r="A113" t="s">
        <v>193</v>
      </c>
      <c r="B113" t="s">
        <v>194</v>
      </c>
      <c r="C113">
        <v>414223</v>
      </c>
      <c r="D113">
        <v>1105472</v>
      </c>
      <c r="E113">
        <v>7737243</v>
      </c>
      <c r="F113">
        <v>7793216</v>
      </c>
      <c r="G113">
        <v>17050154</v>
      </c>
      <c r="H113" s="1">
        <v>8.913086650126445</v>
      </c>
      <c r="J113">
        <f t="shared" si="9"/>
        <v>0</v>
      </c>
      <c r="K113">
        <f t="shared" si="10"/>
        <v>1</v>
      </c>
      <c r="L113">
        <f t="shared" si="11"/>
        <v>0</v>
      </c>
      <c r="M113">
        <f t="shared" si="12"/>
        <v>0</v>
      </c>
      <c r="O113">
        <f t="shared" si="13"/>
        <v>0</v>
      </c>
      <c r="P113">
        <f t="shared" si="14"/>
        <v>151969500</v>
      </c>
      <c r="Q113">
        <f t="shared" si="15"/>
        <v>0</v>
      </c>
      <c r="R113">
        <f t="shared" si="16"/>
        <v>0</v>
      </c>
    </row>
    <row r="114" spans="1:18" x14ac:dyDescent="0.25">
      <c r="A114" t="s">
        <v>283</v>
      </c>
      <c r="B114" t="s">
        <v>284</v>
      </c>
      <c r="C114">
        <v>1355468</v>
      </c>
      <c r="D114">
        <v>449090</v>
      </c>
      <c r="E114">
        <v>3943386</v>
      </c>
      <c r="F114">
        <v>1154502</v>
      </c>
      <c r="G114">
        <v>6902446</v>
      </c>
      <c r="H114" s="1">
        <v>26.143746723987409</v>
      </c>
      <c r="J114">
        <f t="shared" si="9"/>
        <v>0</v>
      </c>
      <c r="K114">
        <f t="shared" si="10"/>
        <v>0</v>
      </c>
      <c r="L114">
        <f t="shared" si="11"/>
        <v>1</v>
      </c>
      <c r="M114">
        <f t="shared" si="12"/>
        <v>0</v>
      </c>
      <c r="O114">
        <f t="shared" si="13"/>
        <v>0</v>
      </c>
      <c r="P114">
        <f t="shared" si="14"/>
        <v>0</v>
      </c>
      <c r="Q114">
        <f t="shared" si="15"/>
        <v>180455800</v>
      </c>
      <c r="R114">
        <f t="shared" si="16"/>
        <v>0</v>
      </c>
    </row>
    <row r="115" spans="1:18" x14ac:dyDescent="0.25">
      <c r="A115" t="s">
        <v>467</v>
      </c>
      <c r="B115" t="s">
        <v>468</v>
      </c>
      <c r="C115">
        <v>2908458</v>
      </c>
      <c r="D115">
        <v>11885410</v>
      </c>
      <c r="E115">
        <v>51512993</v>
      </c>
      <c r="F115">
        <v>53537196</v>
      </c>
      <c r="G115">
        <v>119844057</v>
      </c>
      <c r="H115" s="1">
        <v>12.344265014326075</v>
      </c>
      <c r="J115">
        <f t="shared" si="9"/>
        <v>0</v>
      </c>
      <c r="K115">
        <f t="shared" si="10"/>
        <v>1</v>
      </c>
      <c r="L115">
        <f t="shared" si="11"/>
        <v>0</v>
      </c>
      <c r="M115">
        <f t="shared" si="12"/>
        <v>0</v>
      </c>
      <c r="O115">
        <f t="shared" si="13"/>
        <v>0</v>
      </c>
      <c r="P115">
        <f t="shared" si="14"/>
        <v>1479386800</v>
      </c>
      <c r="Q115">
        <f t="shared" si="15"/>
        <v>0</v>
      </c>
      <c r="R115">
        <f t="shared" si="16"/>
        <v>0</v>
      </c>
    </row>
    <row r="116" spans="1:18" x14ac:dyDescent="0.25">
      <c r="A116" t="s">
        <v>560</v>
      </c>
      <c r="B116" t="s">
        <v>561</v>
      </c>
      <c r="C116">
        <v>71721</v>
      </c>
      <c r="D116">
        <v>211429</v>
      </c>
      <c r="E116">
        <v>1460588</v>
      </c>
      <c r="F116">
        <v>11488707</v>
      </c>
      <c r="G116">
        <v>13232445</v>
      </c>
      <c r="H116" s="1">
        <v>2.1398161866533356</v>
      </c>
      <c r="J116">
        <f t="shared" si="9"/>
        <v>0</v>
      </c>
      <c r="K116">
        <f t="shared" si="10"/>
        <v>1</v>
      </c>
      <c r="L116">
        <f t="shared" si="11"/>
        <v>0</v>
      </c>
      <c r="M116">
        <f t="shared" si="12"/>
        <v>0</v>
      </c>
      <c r="O116">
        <f t="shared" si="13"/>
        <v>0</v>
      </c>
      <c r="P116">
        <f t="shared" si="14"/>
        <v>28314999.999999996</v>
      </c>
      <c r="Q116">
        <f t="shared" si="15"/>
        <v>0</v>
      </c>
      <c r="R116">
        <f t="shared" si="16"/>
        <v>0</v>
      </c>
    </row>
    <row r="117" spans="1:18" x14ac:dyDescent="0.25">
      <c r="A117" t="s">
        <v>513</v>
      </c>
      <c r="B117" t="s">
        <v>514</v>
      </c>
      <c r="C117">
        <v>345716</v>
      </c>
      <c r="D117">
        <v>712611</v>
      </c>
      <c r="E117">
        <v>5063969</v>
      </c>
      <c r="F117">
        <v>10965463</v>
      </c>
      <c r="G117">
        <v>17087759</v>
      </c>
      <c r="H117" s="1">
        <v>6.1934803738746549</v>
      </c>
      <c r="J117">
        <f t="shared" si="9"/>
        <v>0</v>
      </c>
      <c r="K117">
        <f t="shared" si="10"/>
        <v>1</v>
      </c>
      <c r="L117">
        <f t="shared" si="11"/>
        <v>0</v>
      </c>
      <c r="M117">
        <f t="shared" si="12"/>
        <v>0</v>
      </c>
      <c r="O117">
        <f t="shared" si="13"/>
        <v>0</v>
      </c>
      <c r="P117">
        <f t="shared" si="14"/>
        <v>105832700</v>
      </c>
      <c r="Q117">
        <f t="shared" si="15"/>
        <v>0</v>
      </c>
      <c r="R117">
        <f t="shared" si="16"/>
        <v>0</v>
      </c>
    </row>
    <row r="118" spans="1:18" x14ac:dyDescent="0.25">
      <c r="A118" t="s">
        <v>97</v>
      </c>
      <c r="B118" t="s">
        <v>98</v>
      </c>
      <c r="C118">
        <v>10762</v>
      </c>
      <c r="D118">
        <v>48075</v>
      </c>
      <c r="E118">
        <v>9320</v>
      </c>
      <c r="F118">
        <v>90510</v>
      </c>
      <c r="G118">
        <v>158667</v>
      </c>
      <c r="H118" s="1">
        <v>37.082064953645059</v>
      </c>
      <c r="J118">
        <f t="shared" si="9"/>
        <v>0</v>
      </c>
      <c r="K118">
        <f t="shared" si="10"/>
        <v>0</v>
      </c>
      <c r="L118">
        <f t="shared" si="11"/>
        <v>1</v>
      </c>
      <c r="M118">
        <f t="shared" si="12"/>
        <v>0</v>
      </c>
      <c r="O118">
        <f t="shared" si="13"/>
        <v>0</v>
      </c>
      <c r="P118">
        <f t="shared" si="14"/>
        <v>0</v>
      </c>
      <c r="Q118">
        <f t="shared" si="15"/>
        <v>5883700.0000000009</v>
      </c>
      <c r="R118">
        <f t="shared" si="16"/>
        <v>0</v>
      </c>
    </row>
    <row r="119" spans="1:18" x14ac:dyDescent="0.25">
      <c r="A119" t="s">
        <v>49</v>
      </c>
      <c r="B119" t="s">
        <v>50</v>
      </c>
      <c r="C119">
        <v>40422</v>
      </c>
      <c r="D119">
        <v>55681</v>
      </c>
      <c r="E119">
        <v>116501</v>
      </c>
      <c r="F119">
        <v>644934</v>
      </c>
      <c r="G119">
        <v>857538</v>
      </c>
      <c r="H119" s="1">
        <v>11.206850308674369</v>
      </c>
      <c r="J119">
        <f t="shared" si="9"/>
        <v>0</v>
      </c>
      <c r="K119">
        <f t="shared" si="10"/>
        <v>1</v>
      </c>
      <c r="L119">
        <f t="shared" si="11"/>
        <v>0</v>
      </c>
      <c r="M119">
        <f t="shared" si="12"/>
        <v>0</v>
      </c>
      <c r="O119">
        <f t="shared" si="13"/>
        <v>0</v>
      </c>
      <c r="P119">
        <f t="shared" si="14"/>
        <v>9610300.0000000019</v>
      </c>
      <c r="Q119">
        <f t="shared" si="15"/>
        <v>0</v>
      </c>
      <c r="R119">
        <f t="shared" si="16"/>
        <v>0</v>
      </c>
    </row>
    <row r="120" spans="1:18" x14ac:dyDescent="0.25">
      <c r="A120" t="s">
        <v>361</v>
      </c>
      <c r="B120" t="s">
        <v>362</v>
      </c>
      <c r="C120">
        <v>1977553</v>
      </c>
      <c r="D120">
        <v>748158</v>
      </c>
      <c r="E120">
        <v>6643520</v>
      </c>
      <c r="F120">
        <v>6362278</v>
      </c>
      <c r="G120">
        <v>15731509</v>
      </c>
      <c r="H120" s="1">
        <v>17.326443381877734</v>
      </c>
      <c r="J120">
        <f t="shared" si="9"/>
        <v>0</v>
      </c>
      <c r="K120">
        <f t="shared" si="10"/>
        <v>0</v>
      </c>
      <c r="L120">
        <f t="shared" si="11"/>
        <v>1</v>
      </c>
      <c r="M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272571100</v>
      </c>
      <c r="R120">
        <f t="shared" si="16"/>
        <v>0</v>
      </c>
    </row>
    <row r="121" spans="1:18" x14ac:dyDescent="0.25">
      <c r="A121" t="s">
        <v>532</v>
      </c>
      <c r="B121" t="s">
        <v>533</v>
      </c>
      <c r="C121">
        <v>6</v>
      </c>
      <c r="D121">
        <v>2002</v>
      </c>
      <c r="E121">
        <v>4001</v>
      </c>
      <c r="F121">
        <v>10857</v>
      </c>
      <c r="G121">
        <v>16866</v>
      </c>
      <c r="H121" s="1">
        <v>11.905608917348513</v>
      </c>
      <c r="J121">
        <f t="shared" si="9"/>
        <v>0</v>
      </c>
      <c r="K121">
        <f t="shared" si="10"/>
        <v>1</v>
      </c>
      <c r="L121">
        <f t="shared" si="11"/>
        <v>0</v>
      </c>
      <c r="M121">
        <f t="shared" si="12"/>
        <v>0</v>
      </c>
      <c r="O121">
        <f t="shared" si="13"/>
        <v>0</v>
      </c>
      <c r="P121">
        <f t="shared" si="14"/>
        <v>200800.00000000003</v>
      </c>
      <c r="Q121">
        <f t="shared" si="15"/>
        <v>0</v>
      </c>
      <c r="R121">
        <f t="shared" si="16"/>
        <v>0</v>
      </c>
    </row>
    <row r="122" spans="1:18" x14ac:dyDescent="0.25">
      <c r="A122" t="s">
        <v>453</v>
      </c>
      <c r="B122" t="s">
        <v>454</v>
      </c>
      <c r="C122">
        <v>234224</v>
      </c>
      <c r="D122">
        <v>36957</v>
      </c>
      <c r="E122">
        <v>387639</v>
      </c>
      <c r="F122">
        <v>356007</v>
      </c>
      <c r="G122">
        <v>1014827</v>
      </c>
      <c r="H122" s="1">
        <v>26.721894470683182</v>
      </c>
      <c r="J122">
        <f t="shared" si="9"/>
        <v>0</v>
      </c>
      <c r="K122">
        <f t="shared" si="10"/>
        <v>0</v>
      </c>
      <c r="L122">
        <f t="shared" si="11"/>
        <v>1</v>
      </c>
      <c r="M122">
        <f t="shared" si="12"/>
        <v>0</v>
      </c>
      <c r="O122">
        <f t="shared" si="13"/>
        <v>0</v>
      </c>
      <c r="P122">
        <f t="shared" si="14"/>
        <v>0</v>
      </c>
      <c r="Q122">
        <f t="shared" si="15"/>
        <v>27118100</v>
      </c>
      <c r="R122">
        <f t="shared" si="16"/>
        <v>0</v>
      </c>
    </row>
    <row r="123" spans="1:18" x14ac:dyDescent="0.25">
      <c r="A123" t="s">
        <v>455</v>
      </c>
      <c r="B123" t="s">
        <v>456</v>
      </c>
      <c r="C123">
        <v>640723</v>
      </c>
      <c r="D123">
        <v>706205</v>
      </c>
      <c r="E123">
        <v>2288008</v>
      </c>
      <c r="F123">
        <v>5660535</v>
      </c>
      <c r="G123">
        <v>9295471</v>
      </c>
      <c r="H123" s="1">
        <v>14.490153323053775</v>
      </c>
      <c r="J123">
        <f t="shared" si="9"/>
        <v>0</v>
      </c>
      <c r="K123">
        <f t="shared" si="10"/>
        <v>1</v>
      </c>
      <c r="L123">
        <f t="shared" si="11"/>
        <v>0</v>
      </c>
      <c r="M123">
        <f t="shared" si="12"/>
        <v>0</v>
      </c>
      <c r="O123">
        <f t="shared" si="13"/>
        <v>0</v>
      </c>
      <c r="P123">
        <f t="shared" si="14"/>
        <v>134692800</v>
      </c>
      <c r="Q123">
        <f t="shared" si="15"/>
        <v>0</v>
      </c>
      <c r="R123">
        <f t="shared" si="16"/>
        <v>0</v>
      </c>
    </row>
    <row r="124" spans="1:18" x14ac:dyDescent="0.25">
      <c r="A124" t="s">
        <v>168</v>
      </c>
      <c r="B124" t="s">
        <v>169</v>
      </c>
      <c r="C124">
        <v>2654460</v>
      </c>
      <c r="D124">
        <v>334396</v>
      </c>
      <c r="E124">
        <v>4205960</v>
      </c>
      <c r="F124">
        <v>936477</v>
      </c>
      <c r="G124">
        <v>8131293</v>
      </c>
      <c r="H124" s="1">
        <v>36.757450506333988</v>
      </c>
      <c r="J124">
        <f t="shared" si="9"/>
        <v>0</v>
      </c>
      <c r="K124">
        <f t="shared" si="10"/>
        <v>0</v>
      </c>
      <c r="L124">
        <f t="shared" si="11"/>
        <v>1</v>
      </c>
      <c r="M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298885600</v>
      </c>
      <c r="R124">
        <f t="shared" si="16"/>
        <v>0</v>
      </c>
    </row>
    <row r="125" spans="1:18" x14ac:dyDescent="0.25">
      <c r="A125" t="s">
        <v>439</v>
      </c>
      <c r="B125" t="s">
        <v>440</v>
      </c>
      <c r="C125">
        <v>1020086</v>
      </c>
      <c r="D125">
        <v>435564</v>
      </c>
      <c r="E125">
        <v>6095468</v>
      </c>
      <c r="F125">
        <v>5513640</v>
      </c>
      <c r="G125">
        <v>13064758</v>
      </c>
      <c r="H125" s="1">
        <v>11.141806070958223</v>
      </c>
      <c r="J125">
        <f t="shared" si="9"/>
        <v>0</v>
      </c>
      <c r="K125">
        <f t="shared" si="10"/>
        <v>1</v>
      </c>
      <c r="L125">
        <f t="shared" si="11"/>
        <v>0</v>
      </c>
      <c r="M125">
        <f t="shared" si="12"/>
        <v>0</v>
      </c>
      <c r="O125">
        <f t="shared" si="13"/>
        <v>0</v>
      </c>
      <c r="P125">
        <f t="shared" si="14"/>
        <v>145565000</v>
      </c>
      <c r="Q125">
        <f t="shared" si="15"/>
        <v>0</v>
      </c>
      <c r="R125">
        <f t="shared" si="16"/>
        <v>0</v>
      </c>
    </row>
    <row r="126" spans="1:18" x14ac:dyDescent="0.25">
      <c r="A126" t="s">
        <v>79</v>
      </c>
      <c r="B126" t="s">
        <v>80</v>
      </c>
      <c r="C126">
        <v>2762525</v>
      </c>
      <c r="D126">
        <v>459820</v>
      </c>
      <c r="E126">
        <v>4874792</v>
      </c>
      <c r="F126">
        <v>4166382</v>
      </c>
      <c r="G126">
        <v>12263519</v>
      </c>
      <c r="H126" s="1">
        <v>26.275859319009491</v>
      </c>
      <c r="J126">
        <f t="shared" si="9"/>
        <v>0</v>
      </c>
      <c r="K126">
        <f t="shared" si="10"/>
        <v>0</v>
      </c>
      <c r="L126">
        <f t="shared" si="11"/>
        <v>1</v>
      </c>
      <c r="M126">
        <f t="shared" si="12"/>
        <v>0</v>
      </c>
      <c r="O126">
        <f t="shared" si="13"/>
        <v>0</v>
      </c>
      <c r="P126">
        <f t="shared" si="14"/>
        <v>0</v>
      </c>
      <c r="Q126">
        <f t="shared" si="15"/>
        <v>322234499.99999994</v>
      </c>
      <c r="R126">
        <f t="shared" si="16"/>
        <v>0</v>
      </c>
    </row>
    <row r="127" spans="1:18" x14ac:dyDescent="0.25">
      <c r="A127" t="s">
        <v>67</v>
      </c>
      <c r="B127" t="s">
        <v>68</v>
      </c>
      <c r="C127">
        <v>577901</v>
      </c>
      <c r="D127">
        <v>259587</v>
      </c>
      <c r="E127">
        <v>3228970</v>
      </c>
      <c r="F127">
        <v>4612383</v>
      </c>
      <c r="G127">
        <v>8678841</v>
      </c>
      <c r="H127" s="1">
        <v>9.6497677512469693</v>
      </c>
      <c r="J127">
        <f t="shared" si="9"/>
        <v>0</v>
      </c>
      <c r="K127">
        <f t="shared" si="10"/>
        <v>1</v>
      </c>
      <c r="L127">
        <f t="shared" si="11"/>
        <v>0</v>
      </c>
      <c r="M127">
        <f t="shared" si="12"/>
        <v>0</v>
      </c>
      <c r="O127">
        <f t="shared" si="13"/>
        <v>0</v>
      </c>
      <c r="P127">
        <f t="shared" si="14"/>
        <v>83748800</v>
      </c>
      <c r="Q127">
        <f t="shared" si="15"/>
        <v>0</v>
      </c>
      <c r="R127">
        <f t="shared" si="16"/>
        <v>0</v>
      </c>
    </row>
    <row r="128" spans="1:18" x14ac:dyDescent="0.25">
      <c r="A128" t="s">
        <v>121</v>
      </c>
      <c r="B128" t="s">
        <v>122</v>
      </c>
      <c r="C128">
        <v>1023226</v>
      </c>
      <c r="D128">
        <v>1042743</v>
      </c>
      <c r="E128">
        <v>6560437</v>
      </c>
      <c r="F128">
        <v>23056823</v>
      </c>
      <c r="G128">
        <v>31683229</v>
      </c>
      <c r="H128" s="1">
        <v>6.5207021670676308</v>
      </c>
      <c r="J128">
        <f t="shared" si="9"/>
        <v>0</v>
      </c>
      <c r="K128">
        <f t="shared" si="10"/>
        <v>1</v>
      </c>
      <c r="L128">
        <f t="shared" si="11"/>
        <v>0</v>
      </c>
      <c r="M128">
        <f t="shared" si="12"/>
        <v>0</v>
      </c>
      <c r="O128">
        <f t="shared" si="13"/>
        <v>0</v>
      </c>
      <c r="P128">
        <f t="shared" si="14"/>
        <v>206596900</v>
      </c>
      <c r="Q128">
        <f t="shared" si="15"/>
        <v>0</v>
      </c>
      <c r="R128">
        <f t="shared" si="16"/>
        <v>0</v>
      </c>
    </row>
    <row r="129" spans="1:18" x14ac:dyDescent="0.25">
      <c r="A129" t="s">
        <v>387</v>
      </c>
      <c r="B129" t="s">
        <v>388</v>
      </c>
      <c r="C129">
        <v>20373</v>
      </c>
      <c r="D129">
        <v>243107</v>
      </c>
      <c r="E129">
        <v>1219560</v>
      </c>
      <c r="F129">
        <v>1934111</v>
      </c>
      <c r="G129">
        <v>3417151</v>
      </c>
      <c r="H129" s="1">
        <v>7.710516743333848</v>
      </c>
      <c r="J129">
        <f t="shared" si="9"/>
        <v>0</v>
      </c>
      <c r="K129">
        <f t="shared" si="10"/>
        <v>1</v>
      </c>
      <c r="L129">
        <f t="shared" si="11"/>
        <v>0</v>
      </c>
      <c r="M129">
        <f t="shared" si="12"/>
        <v>0</v>
      </c>
      <c r="O129">
        <f t="shared" si="13"/>
        <v>0</v>
      </c>
      <c r="P129">
        <f t="shared" si="14"/>
        <v>26348000.000000004</v>
      </c>
      <c r="Q129">
        <f t="shared" si="15"/>
        <v>0</v>
      </c>
      <c r="R129">
        <f t="shared" si="16"/>
        <v>0</v>
      </c>
    </row>
    <row r="130" spans="1:18" x14ac:dyDescent="0.25">
      <c r="A130" t="s">
        <v>469</v>
      </c>
      <c r="B130" t="s">
        <v>470</v>
      </c>
      <c r="C130">
        <v>494404</v>
      </c>
      <c r="D130">
        <v>1085552</v>
      </c>
      <c r="E130">
        <v>10332516</v>
      </c>
      <c r="F130">
        <v>11735032</v>
      </c>
      <c r="G130">
        <v>23647504</v>
      </c>
      <c r="H130" s="1">
        <v>6.6812801892326563</v>
      </c>
      <c r="J130">
        <f t="shared" si="9"/>
        <v>0</v>
      </c>
      <c r="K130">
        <f t="shared" si="10"/>
        <v>1</v>
      </c>
      <c r="L130">
        <f t="shared" si="11"/>
        <v>0</v>
      </c>
      <c r="M130">
        <f t="shared" si="12"/>
        <v>0</v>
      </c>
      <c r="O130">
        <f t="shared" si="13"/>
        <v>0</v>
      </c>
      <c r="P130">
        <f t="shared" si="14"/>
        <v>157995600</v>
      </c>
      <c r="Q130">
        <f t="shared" si="15"/>
        <v>0</v>
      </c>
      <c r="R130">
        <f t="shared" si="16"/>
        <v>0</v>
      </c>
    </row>
    <row r="131" spans="1:18" x14ac:dyDescent="0.25">
      <c r="A131" t="s">
        <v>675</v>
      </c>
      <c r="B131" t="s">
        <v>676</v>
      </c>
      <c r="C131">
        <v>20457</v>
      </c>
      <c r="D131">
        <v>10667</v>
      </c>
      <c r="E131">
        <v>32240</v>
      </c>
      <c r="F131">
        <v>8529</v>
      </c>
      <c r="G131">
        <v>71893</v>
      </c>
      <c r="H131" s="1">
        <v>43.292114670412971</v>
      </c>
      <c r="J131">
        <f t="shared" si="9"/>
        <v>0</v>
      </c>
      <c r="K131">
        <f t="shared" si="10"/>
        <v>0</v>
      </c>
      <c r="L131">
        <f t="shared" si="11"/>
        <v>1</v>
      </c>
      <c r="M131">
        <f t="shared" si="12"/>
        <v>0</v>
      </c>
      <c r="O131">
        <f t="shared" si="13"/>
        <v>0</v>
      </c>
      <c r="P131">
        <f t="shared" si="14"/>
        <v>0</v>
      </c>
      <c r="Q131">
        <f t="shared" si="15"/>
        <v>3112399.9999999995</v>
      </c>
      <c r="R131">
        <f t="shared" si="16"/>
        <v>0</v>
      </c>
    </row>
    <row r="132" spans="1:18" x14ac:dyDescent="0.25">
      <c r="A132" t="s">
        <v>558</v>
      </c>
      <c r="B132" t="s">
        <v>559</v>
      </c>
      <c r="C132">
        <v>2129452</v>
      </c>
      <c r="D132">
        <v>399470</v>
      </c>
      <c r="E132">
        <v>7459039</v>
      </c>
      <c r="F132">
        <v>5582899</v>
      </c>
      <c r="G132">
        <v>15570860</v>
      </c>
      <c r="H132" s="1">
        <v>16.241376519986694</v>
      </c>
      <c r="J132">
        <f t="shared" si="9"/>
        <v>0</v>
      </c>
      <c r="K132">
        <f t="shared" si="10"/>
        <v>1</v>
      </c>
      <c r="L132">
        <f t="shared" si="11"/>
        <v>0</v>
      </c>
      <c r="M132">
        <f t="shared" si="12"/>
        <v>0</v>
      </c>
      <c r="O132">
        <f t="shared" si="13"/>
        <v>0</v>
      </c>
      <c r="P132">
        <f t="shared" si="14"/>
        <v>252892200.00000003</v>
      </c>
      <c r="Q132">
        <f t="shared" si="15"/>
        <v>0</v>
      </c>
      <c r="R132">
        <f t="shared" si="16"/>
        <v>0</v>
      </c>
    </row>
    <row r="133" spans="1:18" x14ac:dyDescent="0.25">
      <c r="A133" t="s">
        <v>397</v>
      </c>
      <c r="B133" t="s">
        <v>398</v>
      </c>
      <c r="C133">
        <v>274158</v>
      </c>
      <c r="D133">
        <v>61715</v>
      </c>
      <c r="E133">
        <v>495009</v>
      </c>
      <c r="F133">
        <v>464123</v>
      </c>
      <c r="G133">
        <v>1295005</v>
      </c>
      <c r="H133" s="1">
        <v>25.936038856992834</v>
      </c>
      <c r="J133">
        <f t="shared" si="9"/>
        <v>0</v>
      </c>
      <c r="K133">
        <f t="shared" si="10"/>
        <v>0</v>
      </c>
      <c r="L133">
        <f t="shared" si="11"/>
        <v>1</v>
      </c>
      <c r="M133">
        <f t="shared" si="12"/>
        <v>0</v>
      </c>
      <c r="O133">
        <f t="shared" si="13"/>
        <v>0</v>
      </c>
      <c r="P133">
        <f t="shared" si="14"/>
        <v>0</v>
      </c>
      <c r="Q133">
        <f t="shared" si="15"/>
        <v>33587300.000000007</v>
      </c>
      <c r="R133">
        <f t="shared" si="16"/>
        <v>0</v>
      </c>
    </row>
    <row r="134" spans="1:18" x14ac:dyDescent="0.25">
      <c r="A134" t="s">
        <v>71</v>
      </c>
      <c r="B134" t="s">
        <v>72</v>
      </c>
      <c r="C134">
        <v>11612</v>
      </c>
      <c r="D134">
        <v>8267</v>
      </c>
      <c r="E134">
        <v>12069</v>
      </c>
      <c r="F134">
        <v>26074</v>
      </c>
      <c r="G134">
        <v>58022</v>
      </c>
      <c r="H134" s="1">
        <v>34.261142325324876</v>
      </c>
      <c r="J134">
        <f t="shared" si="9"/>
        <v>0</v>
      </c>
      <c r="K134">
        <f t="shared" si="10"/>
        <v>0</v>
      </c>
      <c r="L134">
        <f t="shared" si="11"/>
        <v>1</v>
      </c>
      <c r="M134">
        <f t="shared" si="12"/>
        <v>0</v>
      </c>
      <c r="O134">
        <f t="shared" si="13"/>
        <v>0</v>
      </c>
      <c r="P134">
        <f t="shared" si="14"/>
        <v>0</v>
      </c>
      <c r="Q134">
        <f t="shared" si="15"/>
        <v>1987900</v>
      </c>
      <c r="R134">
        <f t="shared" si="16"/>
        <v>0</v>
      </c>
    </row>
    <row r="135" spans="1:18" x14ac:dyDescent="0.25">
      <c r="A135" t="s">
        <v>650</v>
      </c>
      <c r="B135" t="s">
        <v>651</v>
      </c>
      <c r="C135">
        <v>562931</v>
      </c>
      <c r="D135">
        <v>116967</v>
      </c>
      <c r="E135">
        <v>663344</v>
      </c>
      <c r="F135">
        <v>7781778</v>
      </c>
      <c r="G135">
        <v>9125020</v>
      </c>
      <c r="H135" s="1">
        <v>7.4509206555163718</v>
      </c>
      <c r="J135">
        <f t="shared" si="9"/>
        <v>0</v>
      </c>
      <c r="K135">
        <f t="shared" si="10"/>
        <v>1</v>
      </c>
      <c r="L135">
        <f t="shared" si="11"/>
        <v>0</v>
      </c>
      <c r="M135">
        <f t="shared" si="12"/>
        <v>0</v>
      </c>
      <c r="O135">
        <f t="shared" si="13"/>
        <v>0</v>
      </c>
      <c r="P135">
        <f t="shared" si="14"/>
        <v>67989800</v>
      </c>
      <c r="Q135">
        <f t="shared" si="15"/>
        <v>0</v>
      </c>
      <c r="R135">
        <f t="shared" si="16"/>
        <v>0</v>
      </c>
    </row>
    <row r="136" spans="1:18" x14ac:dyDescent="0.25">
      <c r="A136" t="s">
        <v>646</v>
      </c>
      <c r="B136" t="s">
        <v>647</v>
      </c>
      <c r="C136">
        <v>36210</v>
      </c>
      <c r="D136">
        <v>59199</v>
      </c>
      <c r="E136">
        <v>2504856</v>
      </c>
      <c r="F136">
        <v>4303865</v>
      </c>
      <c r="G136">
        <v>6904130</v>
      </c>
      <c r="H136" s="1">
        <v>1.3819119860141682</v>
      </c>
      <c r="J136">
        <f t="shared" si="9"/>
        <v>0</v>
      </c>
      <c r="K136">
        <f t="shared" si="10"/>
        <v>1</v>
      </c>
      <c r="L136">
        <f t="shared" si="11"/>
        <v>0</v>
      </c>
      <c r="M136">
        <f t="shared" si="12"/>
        <v>0</v>
      </c>
      <c r="O136">
        <f t="shared" si="13"/>
        <v>0</v>
      </c>
      <c r="P136">
        <f t="shared" si="14"/>
        <v>9540900</v>
      </c>
      <c r="Q136">
        <f t="shared" si="15"/>
        <v>0</v>
      </c>
      <c r="R136">
        <f t="shared" si="16"/>
        <v>0</v>
      </c>
    </row>
    <row r="137" spans="1:18" x14ac:dyDescent="0.25">
      <c r="A137" t="s">
        <v>596</v>
      </c>
      <c r="B137" t="s">
        <v>597</v>
      </c>
      <c r="C137">
        <v>2645215</v>
      </c>
      <c r="D137">
        <v>1892282</v>
      </c>
      <c r="E137">
        <v>16104942</v>
      </c>
      <c r="F137">
        <v>62459338</v>
      </c>
      <c r="G137">
        <v>83101777</v>
      </c>
      <c r="H137" s="1">
        <v>5.4601684389973997</v>
      </c>
      <c r="J137">
        <f t="shared" si="9"/>
        <v>0</v>
      </c>
      <c r="K137">
        <f t="shared" si="10"/>
        <v>1</v>
      </c>
      <c r="L137">
        <f t="shared" si="11"/>
        <v>0</v>
      </c>
      <c r="M137">
        <f t="shared" si="12"/>
        <v>0</v>
      </c>
      <c r="O137">
        <f t="shared" si="13"/>
        <v>0</v>
      </c>
      <c r="P137">
        <f t="shared" si="14"/>
        <v>453749700</v>
      </c>
      <c r="Q137">
        <f t="shared" si="15"/>
        <v>0</v>
      </c>
      <c r="R137">
        <f t="shared" si="16"/>
        <v>0</v>
      </c>
    </row>
    <row r="138" spans="1:18" x14ac:dyDescent="0.25">
      <c r="A138" t="s">
        <v>633</v>
      </c>
      <c r="B138" t="s">
        <v>634</v>
      </c>
      <c r="C138">
        <v>7487538</v>
      </c>
      <c r="D138">
        <v>1006248</v>
      </c>
      <c r="E138">
        <v>17459226</v>
      </c>
      <c r="F138">
        <v>25688634</v>
      </c>
      <c r="G138">
        <v>51641646</v>
      </c>
      <c r="H138" s="1">
        <v>16.447550877832207</v>
      </c>
      <c r="J138">
        <f t="shared" si="9"/>
        <v>0</v>
      </c>
      <c r="K138">
        <f t="shared" si="10"/>
        <v>1</v>
      </c>
      <c r="L138">
        <f t="shared" si="11"/>
        <v>0</v>
      </c>
      <c r="M138">
        <f t="shared" si="12"/>
        <v>0</v>
      </c>
      <c r="O138">
        <f t="shared" si="13"/>
        <v>0</v>
      </c>
      <c r="P138">
        <f t="shared" si="14"/>
        <v>849378600.00000012</v>
      </c>
      <c r="Q138">
        <f t="shared" si="15"/>
        <v>0</v>
      </c>
      <c r="R138">
        <f t="shared" si="16"/>
        <v>0</v>
      </c>
    </row>
    <row r="139" spans="1:18" x14ac:dyDescent="0.25">
      <c r="A139" t="s">
        <v>481</v>
      </c>
      <c r="B139" t="s">
        <v>482</v>
      </c>
      <c r="C139">
        <v>27331650</v>
      </c>
      <c r="D139">
        <v>17566869</v>
      </c>
      <c r="E139">
        <v>36483296</v>
      </c>
      <c r="F139">
        <v>43742756</v>
      </c>
      <c r="G139">
        <v>125124571</v>
      </c>
      <c r="H139" s="1">
        <v>35.883055295350424</v>
      </c>
      <c r="J139">
        <f t="shared" si="9"/>
        <v>0</v>
      </c>
      <c r="K139">
        <f t="shared" si="10"/>
        <v>0</v>
      </c>
      <c r="L139">
        <f t="shared" si="11"/>
        <v>1</v>
      </c>
      <c r="M139">
        <f t="shared" si="12"/>
        <v>0</v>
      </c>
      <c r="O139">
        <f t="shared" si="13"/>
        <v>0</v>
      </c>
      <c r="P139">
        <f t="shared" si="14"/>
        <v>0</v>
      </c>
      <c r="Q139">
        <f t="shared" si="15"/>
        <v>4489851900</v>
      </c>
      <c r="R139">
        <f t="shared" si="16"/>
        <v>0</v>
      </c>
    </row>
    <row r="140" spans="1:18" x14ac:dyDescent="0.25">
      <c r="A140" t="s">
        <v>473</v>
      </c>
      <c r="B140" t="s">
        <v>474</v>
      </c>
      <c r="C140">
        <v>9940450</v>
      </c>
      <c r="D140">
        <v>9744410</v>
      </c>
      <c r="E140">
        <v>10534820</v>
      </c>
      <c r="F140">
        <v>8538072</v>
      </c>
      <c r="G140">
        <v>38757752</v>
      </c>
      <c r="H140" s="1">
        <v>50.789478192646463</v>
      </c>
      <c r="J140">
        <f t="shared" ref="J140:J203" si="17">IF(H140&lt;1,1,0)</f>
        <v>0</v>
      </c>
      <c r="K140">
        <f t="shared" ref="K140:K203" si="18">IF(AND(H140&gt;1, H140 &lt;17),1,0)</f>
        <v>0</v>
      </c>
      <c r="L140">
        <f t="shared" ref="L140:L203" si="19">IF(AND(H140&gt;17, H140 &lt;50),1,0)</f>
        <v>0</v>
      </c>
      <c r="M140">
        <f t="shared" ref="M140:M203" si="20">IF(AND(H140&gt;50, H140 &lt;100),1,0)</f>
        <v>1</v>
      </c>
      <c r="O140">
        <f t="shared" ref="O140:O203" si="21">J140*$G140*$H140</f>
        <v>0</v>
      </c>
      <c r="P140">
        <f t="shared" ref="P140:P203" si="22">K140*$G140*$H140</f>
        <v>0</v>
      </c>
      <c r="Q140">
        <f t="shared" si="15"/>
        <v>0</v>
      </c>
      <c r="R140">
        <f t="shared" si="16"/>
        <v>1968485999.9999998</v>
      </c>
    </row>
    <row r="141" spans="1:18" x14ac:dyDescent="0.25">
      <c r="A141" t="s">
        <v>623</v>
      </c>
      <c r="B141" t="s">
        <v>624</v>
      </c>
      <c r="C141">
        <v>11957</v>
      </c>
      <c r="D141">
        <v>19327</v>
      </c>
      <c r="E141">
        <v>33399</v>
      </c>
      <c r="F141">
        <v>153524</v>
      </c>
      <c r="G141">
        <v>218207</v>
      </c>
      <c r="H141" s="1">
        <v>14.336845289106215</v>
      </c>
      <c r="J141">
        <f t="shared" si="17"/>
        <v>0</v>
      </c>
      <c r="K141">
        <f t="shared" si="18"/>
        <v>1</v>
      </c>
      <c r="L141">
        <f t="shared" si="19"/>
        <v>0</v>
      </c>
      <c r="M141">
        <f t="shared" si="20"/>
        <v>0</v>
      </c>
      <c r="O141">
        <f t="shared" si="21"/>
        <v>0</v>
      </c>
      <c r="P141">
        <f t="shared" si="22"/>
        <v>3128400</v>
      </c>
      <c r="Q141">
        <f t="shared" si="15"/>
        <v>0</v>
      </c>
      <c r="R141">
        <f t="shared" si="16"/>
        <v>0</v>
      </c>
    </row>
    <row r="142" spans="1:18" x14ac:dyDescent="0.25">
      <c r="A142" t="s">
        <v>197</v>
      </c>
      <c r="B142" t="s">
        <v>198</v>
      </c>
      <c r="C142">
        <v>633330</v>
      </c>
      <c r="D142">
        <v>1527136</v>
      </c>
      <c r="E142">
        <v>12587150</v>
      </c>
      <c r="F142">
        <v>11275916</v>
      </c>
      <c r="G142">
        <v>26023532</v>
      </c>
      <c r="H142" s="1">
        <v>8.301970693294054</v>
      </c>
      <c r="J142">
        <f t="shared" si="17"/>
        <v>0</v>
      </c>
      <c r="K142">
        <f t="shared" si="18"/>
        <v>1</v>
      </c>
      <c r="L142">
        <f t="shared" si="19"/>
        <v>0</v>
      </c>
      <c r="M142">
        <f t="shared" si="20"/>
        <v>0</v>
      </c>
      <c r="O142">
        <f t="shared" si="21"/>
        <v>0</v>
      </c>
      <c r="P142">
        <f t="shared" si="22"/>
        <v>216046600</v>
      </c>
      <c r="Q142">
        <f t="shared" si="15"/>
        <v>0</v>
      </c>
      <c r="R142">
        <f t="shared" si="16"/>
        <v>0</v>
      </c>
    </row>
    <row r="143" spans="1:18" x14ac:dyDescent="0.25">
      <c r="A143" t="s">
        <v>281</v>
      </c>
      <c r="B143" t="s">
        <v>282</v>
      </c>
      <c r="C143">
        <v>1407355</v>
      </c>
      <c r="D143">
        <v>4272621</v>
      </c>
      <c r="E143">
        <v>63279503</v>
      </c>
      <c r="F143">
        <v>26490215</v>
      </c>
      <c r="G143">
        <v>95449694</v>
      </c>
      <c r="H143" s="1">
        <v>5.950753493248496</v>
      </c>
      <c r="J143">
        <f t="shared" si="17"/>
        <v>0</v>
      </c>
      <c r="K143">
        <f t="shared" si="18"/>
        <v>1</v>
      </c>
      <c r="L143">
        <f t="shared" si="19"/>
        <v>0</v>
      </c>
      <c r="M143">
        <f t="shared" si="20"/>
        <v>0</v>
      </c>
      <c r="O143">
        <f t="shared" si="21"/>
        <v>0</v>
      </c>
      <c r="P143">
        <f t="shared" si="22"/>
        <v>567997600</v>
      </c>
      <c r="Q143">
        <f t="shared" si="15"/>
        <v>0</v>
      </c>
      <c r="R143">
        <f t="shared" si="16"/>
        <v>0</v>
      </c>
    </row>
    <row r="144" spans="1:18" x14ac:dyDescent="0.25">
      <c r="A144" t="s">
        <v>158</v>
      </c>
      <c r="B144" t="s">
        <v>159</v>
      </c>
      <c r="C144">
        <v>4657535</v>
      </c>
      <c r="D144">
        <v>11671729</v>
      </c>
      <c r="E144">
        <v>123486768</v>
      </c>
      <c r="F144">
        <v>60288768</v>
      </c>
      <c r="G144">
        <v>200104800</v>
      </c>
      <c r="H144" s="1">
        <v>8.1603559734699012</v>
      </c>
      <c r="J144">
        <f t="shared" si="17"/>
        <v>0</v>
      </c>
      <c r="K144">
        <f t="shared" si="18"/>
        <v>1</v>
      </c>
      <c r="L144">
        <f t="shared" si="19"/>
        <v>0</v>
      </c>
      <c r="M144">
        <f t="shared" si="20"/>
        <v>0</v>
      </c>
      <c r="O144">
        <f t="shared" si="21"/>
        <v>0</v>
      </c>
      <c r="P144">
        <f t="shared" si="22"/>
        <v>1632926399.9999998</v>
      </c>
      <c r="Q144">
        <f t="shared" si="15"/>
        <v>0</v>
      </c>
      <c r="R144">
        <f t="shared" si="16"/>
        <v>0</v>
      </c>
    </row>
    <row r="145" spans="1:18" x14ac:dyDescent="0.25">
      <c r="A145" t="s">
        <v>142</v>
      </c>
      <c r="B145" t="s">
        <v>143</v>
      </c>
      <c r="C145">
        <v>3899234</v>
      </c>
      <c r="D145">
        <v>15468687</v>
      </c>
      <c r="E145">
        <v>126864195</v>
      </c>
      <c r="F145">
        <v>135845893</v>
      </c>
      <c r="G145">
        <v>282078009</v>
      </c>
      <c r="H145" s="1">
        <v>6.8661577230573823</v>
      </c>
      <c r="J145">
        <f t="shared" si="17"/>
        <v>0</v>
      </c>
      <c r="K145">
        <f t="shared" si="18"/>
        <v>1</v>
      </c>
      <c r="L145">
        <f t="shared" si="19"/>
        <v>0</v>
      </c>
      <c r="M145">
        <f t="shared" si="20"/>
        <v>0</v>
      </c>
      <c r="O145">
        <f t="shared" si="21"/>
        <v>0</v>
      </c>
      <c r="P145">
        <f t="shared" si="22"/>
        <v>1936792099.9999998</v>
      </c>
      <c r="Q145">
        <f t="shared" si="15"/>
        <v>0</v>
      </c>
      <c r="R145">
        <f t="shared" si="16"/>
        <v>0</v>
      </c>
    </row>
    <row r="146" spans="1:18" x14ac:dyDescent="0.25">
      <c r="A146" t="s">
        <v>138</v>
      </c>
      <c r="B146" t="s">
        <v>139</v>
      </c>
      <c r="C146">
        <v>7216238</v>
      </c>
      <c r="D146">
        <v>5710281</v>
      </c>
      <c r="E146">
        <v>62862218</v>
      </c>
      <c r="F146">
        <v>33588012</v>
      </c>
      <c r="G146">
        <v>109376749</v>
      </c>
      <c r="H146" s="1">
        <v>11.818342671713529</v>
      </c>
      <c r="J146">
        <f t="shared" si="17"/>
        <v>0</v>
      </c>
      <c r="K146">
        <f t="shared" si="18"/>
        <v>1</v>
      </c>
      <c r="L146">
        <f t="shared" si="19"/>
        <v>0</v>
      </c>
      <c r="M146">
        <f t="shared" si="20"/>
        <v>0</v>
      </c>
      <c r="O146">
        <f t="shared" si="21"/>
        <v>0</v>
      </c>
      <c r="P146">
        <f t="shared" si="22"/>
        <v>1292651900</v>
      </c>
      <c r="Q146">
        <f t="shared" si="15"/>
        <v>0</v>
      </c>
      <c r="R146">
        <f t="shared" si="16"/>
        <v>0</v>
      </c>
    </row>
    <row r="147" spans="1:18" x14ac:dyDescent="0.25">
      <c r="A147" t="s">
        <v>170</v>
      </c>
      <c r="B147" t="s">
        <v>171</v>
      </c>
      <c r="C147">
        <v>928185</v>
      </c>
      <c r="D147">
        <v>125862</v>
      </c>
      <c r="E147">
        <v>1820346</v>
      </c>
      <c r="F147">
        <v>360862</v>
      </c>
      <c r="G147">
        <v>3235255</v>
      </c>
      <c r="H147" s="1">
        <v>32.580028467616927</v>
      </c>
      <c r="J147">
        <f t="shared" si="17"/>
        <v>0</v>
      </c>
      <c r="K147">
        <f t="shared" si="18"/>
        <v>0</v>
      </c>
      <c r="L147">
        <f t="shared" si="19"/>
        <v>1</v>
      </c>
      <c r="M147">
        <f t="shared" si="20"/>
        <v>0</v>
      </c>
      <c r="O147">
        <f t="shared" si="21"/>
        <v>0</v>
      </c>
      <c r="P147">
        <f t="shared" si="22"/>
        <v>0</v>
      </c>
      <c r="Q147">
        <f t="shared" si="15"/>
        <v>105404700</v>
      </c>
      <c r="R147">
        <f t="shared" si="16"/>
        <v>0</v>
      </c>
    </row>
    <row r="148" spans="1:18" x14ac:dyDescent="0.25">
      <c r="A148" t="s">
        <v>172</v>
      </c>
      <c r="B148" t="s">
        <v>173</v>
      </c>
      <c r="C148">
        <v>23513</v>
      </c>
      <c r="D148">
        <v>504976</v>
      </c>
      <c r="E148">
        <v>1665872</v>
      </c>
      <c r="F148">
        <v>4016836</v>
      </c>
      <c r="G148">
        <v>6211197</v>
      </c>
      <c r="H148" s="1">
        <v>8.5086497819985425</v>
      </c>
      <c r="J148">
        <f t="shared" si="17"/>
        <v>0</v>
      </c>
      <c r="K148">
        <f t="shared" si="18"/>
        <v>1</v>
      </c>
      <c r="L148">
        <f t="shared" si="19"/>
        <v>0</v>
      </c>
      <c r="M148">
        <f t="shared" si="20"/>
        <v>0</v>
      </c>
      <c r="O148">
        <f t="shared" si="21"/>
        <v>0</v>
      </c>
      <c r="P148">
        <f t="shared" si="22"/>
        <v>52848900</v>
      </c>
      <c r="Q148">
        <f t="shared" si="15"/>
        <v>0</v>
      </c>
      <c r="R148">
        <f t="shared" si="16"/>
        <v>0</v>
      </c>
    </row>
    <row r="149" spans="1:18" x14ac:dyDescent="0.25">
      <c r="A149" t="s">
        <v>166</v>
      </c>
      <c r="B149" t="s">
        <v>167</v>
      </c>
      <c r="C149">
        <v>362700</v>
      </c>
      <c r="D149">
        <v>2739341</v>
      </c>
      <c r="E149">
        <v>18260330</v>
      </c>
      <c r="F149">
        <v>9799167</v>
      </c>
      <c r="G149">
        <v>31161538</v>
      </c>
      <c r="H149" s="1">
        <v>9.9547108361596273</v>
      </c>
      <c r="J149">
        <f t="shared" si="17"/>
        <v>0</v>
      </c>
      <c r="K149">
        <f t="shared" si="18"/>
        <v>1</v>
      </c>
      <c r="L149">
        <f t="shared" si="19"/>
        <v>0</v>
      </c>
      <c r="M149">
        <f t="shared" si="20"/>
        <v>0</v>
      </c>
      <c r="O149">
        <f t="shared" si="21"/>
        <v>0</v>
      </c>
      <c r="P149">
        <f t="shared" si="22"/>
        <v>310204100</v>
      </c>
      <c r="Q149">
        <f t="shared" si="15"/>
        <v>0</v>
      </c>
      <c r="R149">
        <f t="shared" si="16"/>
        <v>0</v>
      </c>
    </row>
    <row r="150" spans="1:18" x14ac:dyDescent="0.25">
      <c r="A150" t="s">
        <v>189</v>
      </c>
      <c r="B150" t="s">
        <v>190</v>
      </c>
      <c r="C150">
        <v>883922</v>
      </c>
      <c r="D150">
        <v>2863158</v>
      </c>
      <c r="E150">
        <v>18514045</v>
      </c>
      <c r="F150">
        <v>32359658</v>
      </c>
      <c r="G150">
        <v>54620783</v>
      </c>
      <c r="H150" s="1">
        <v>6.8601726196418671</v>
      </c>
      <c r="J150">
        <f t="shared" si="17"/>
        <v>0</v>
      </c>
      <c r="K150">
        <f t="shared" si="18"/>
        <v>1</v>
      </c>
      <c r="L150">
        <f t="shared" si="19"/>
        <v>0</v>
      </c>
      <c r="M150">
        <f t="shared" si="20"/>
        <v>0</v>
      </c>
      <c r="O150">
        <f t="shared" si="21"/>
        <v>0</v>
      </c>
      <c r="P150">
        <f t="shared" si="22"/>
        <v>374707999.99999994</v>
      </c>
      <c r="Q150">
        <f t="shared" si="15"/>
        <v>0</v>
      </c>
      <c r="R150">
        <f t="shared" si="16"/>
        <v>0</v>
      </c>
    </row>
    <row r="151" spans="1:18" x14ac:dyDescent="0.25">
      <c r="A151" t="s">
        <v>156</v>
      </c>
      <c r="B151" t="s">
        <v>157</v>
      </c>
      <c r="C151">
        <v>1259715</v>
      </c>
      <c r="D151">
        <v>2458303</v>
      </c>
      <c r="E151">
        <v>11013914</v>
      </c>
      <c r="F151">
        <v>38468873</v>
      </c>
      <c r="G151">
        <v>53200805</v>
      </c>
      <c r="H151" s="1">
        <v>6.9886498897902012</v>
      </c>
      <c r="J151">
        <f t="shared" si="17"/>
        <v>0</v>
      </c>
      <c r="K151">
        <f t="shared" si="18"/>
        <v>1</v>
      </c>
      <c r="L151">
        <f t="shared" si="19"/>
        <v>0</v>
      </c>
      <c r="M151">
        <f t="shared" si="20"/>
        <v>0</v>
      </c>
      <c r="O151">
        <f t="shared" si="21"/>
        <v>0</v>
      </c>
      <c r="P151">
        <f t="shared" si="22"/>
        <v>371801800</v>
      </c>
      <c r="Q151">
        <f t="shared" si="15"/>
        <v>0</v>
      </c>
      <c r="R151">
        <f t="shared" si="16"/>
        <v>0</v>
      </c>
    </row>
    <row r="152" spans="1:18" x14ac:dyDescent="0.25">
      <c r="A152" t="s">
        <v>526</v>
      </c>
      <c r="B152" t="s">
        <v>527</v>
      </c>
      <c r="C152">
        <v>699671</v>
      </c>
      <c r="D152">
        <v>1236237</v>
      </c>
      <c r="E152">
        <v>6804430</v>
      </c>
      <c r="F152">
        <v>12212793</v>
      </c>
      <c r="G152">
        <v>20953131</v>
      </c>
      <c r="H152" s="1">
        <v>9.2392301656492286</v>
      </c>
      <c r="J152">
        <f t="shared" si="17"/>
        <v>0</v>
      </c>
      <c r="K152">
        <f t="shared" si="18"/>
        <v>1</v>
      </c>
      <c r="L152">
        <f t="shared" si="19"/>
        <v>0</v>
      </c>
      <c r="M152">
        <f t="shared" si="20"/>
        <v>0</v>
      </c>
      <c r="O152">
        <f t="shared" si="21"/>
        <v>0</v>
      </c>
      <c r="P152">
        <f t="shared" si="22"/>
        <v>193590800</v>
      </c>
      <c r="Q152">
        <f t="shared" si="15"/>
        <v>0</v>
      </c>
      <c r="R152">
        <f t="shared" si="16"/>
        <v>0</v>
      </c>
    </row>
    <row r="153" spans="1:18" x14ac:dyDescent="0.25">
      <c r="A153" t="s">
        <v>134</v>
      </c>
      <c r="B153" t="s">
        <v>135</v>
      </c>
      <c r="C153">
        <v>9282751</v>
      </c>
      <c r="D153">
        <v>308241</v>
      </c>
      <c r="E153">
        <v>4570626</v>
      </c>
      <c r="F153">
        <v>730085</v>
      </c>
      <c r="G153">
        <v>14891703</v>
      </c>
      <c r="H153" s="1">
        <v>64.404937433952313</v>
      </c>
      <c r="J153">
        <f t="shared" si="17"/>
        <v>0</v>
      </c>
      <c r="K153">
        <f t="shared" si="18"/>
        <v>0</v>
      </c>
      <c r="L153">
        <f t="shared" si="19"/>
        <v>0</v>
      </c>
      <c r="M153">
        <f t="shared" si="20"/>
        <v>1</v>
      </c>
      <c r="O153">
        <f t="shared" si="21"/>
        <v>0</v>
      </c>
      <c r="P153">
        <f t="shared" si="22"/>
        <v>0</v>
      </c>
      <c r="Q153">
        <f t="shared" si="15"/>
        <v>0</v>
      </c>
      <c r="R153">
        <f t="shared" si="16"/>
        <v>959099200</v>
      </c>
    </row>
    <row r="154" spans="1:18" x14ac:dyDescent="0.25">
      <c r="A154" t="s">
        <v>199</v>
      </c>
      <c r="B154" t="s">
        <v>200</v>
      </c>
      <c r="C154">
        <v>452477</v>
      </c>
      <c r="D154">
        <v>9704</v>
      </c>
      <c r="E154">
        <v>129983</v>
      </c>
      <c r="F154">
        <v>8344</v>
      </c>
      <c r="G154">
        <v>600508</v>
      </c>
      <c r="H154" s="1">
        <v>76.965002964157009</v>
      </c>
      <c r="J154">
        <f t="shared" si="17"/>
        <v>0</v>
      </c>
      <c r="K154">
        <f t="shared" si="18"/>
        <v>0</v>
      </c>
      <c r="L154">
        <f t="shared" si="19"/>
        <v>0</v>
      </c>
      <c r="M154">
        <f t="shared" si="20"/>
        <v>1</v>
      </c>
      <c r="O154">
        <f t="shared" si="21"/>
        <v>0</v>
      </c>
      <c r="P154">
        <f t="shared" si="22"/>
        <v>0</v>
      </c>
      <c r="Q154">
        <f t="shared" si="15"/>
        <v>0</v>
      </c>
      <c r="R154">
        <f t="shared" si="16"/>
        <v>46218100</v>
      </c>
    </row>
    <row r="155" spans="1:18" x14ac:dyDescent="0.25">
      <c r="A155" s="12" t="s">
        <v>95</v>
      </c>
      <c r="B155" s="12" t="s">
        <v>96</v>
      </c>
      <c r="C155" s="12">
        <v>235676</v>
      </c>
      <c r="D155" s="12">
        <v>968</v>
      </c>
      <c r="E155" s="12">
        <v>72507</v>
      </c>
      <c r="F155" s="12">
        <v>20421</v>
      </c>
      <c r="G155" s="12">
        <v>329572</v>
      </c>
      <c r="H155" s="13">
        <v>71.803429903025744</v>
      </c>
      <c r="J155">
        <f t="shared" si="17"/>
        <v>0</v>
      </c>
      <c r="K155">
        <f t="shared" si="18"/>
        <v>0</v>
      </c>
      <c r="L155">
        <f t="shared" si="19"/>
        <v>0</v>
      </c>
      <c r="M155">
        <f t="shared" si="20"/>
        <v>1</v>
      </c>
      <c r="O155">
        <f t="shared" si="21"/>
        <v>0</v>
      </c>
      <c r="P155">
        <f t="shared" si="22"/>
        <v>0</v>
      </c>
      <c r="Q155">
        <f t="shared" ref="Q155:Q218" si="23">L155*$G155*$H155</f>
        <v>0</v>
      </c>
      <c r="R155">
        <f t="shared" ref="R155:R218" si="24">M155*$G155*$H155</f>
        <v>23664400</v>
      </c>
    </row>
    <row r="156" spans="1:18" x14ac:dyDescent="0.25">
      <c r="A156" t="s">
        <v>75</v>
      </c>
      <c r="B156" t="s">
        <v>76</v>
      </c>
      <c r="C156">
        <v>708846</v>
      </c>
      <c r="D156">
        <v>94525</v>
      </c>
      <c r="E156">
        <v>221808</v>
      </c>
      <c r="F156">
        <v>46698</v>
      </c>
      <c r="G156">
        <v>1071877</v>
      </c>
      <c r="H156" s="1">
        <v>74.949924291686457</v>
      </c>
      <c r="J156">
        <f t="shared" si="17"/>
        <v>0</v>
      </c>
      <c r="K156">
        <f t="shared" si="18"/>
        <v>0</v>
      </c>
      <c r="L156">
        <f t="shared" si="19"/>
        <v>0</v>
      </c>
      <c r="M156">
        <f t="shared" si="20"/>
        <v>1</v>
      </c>
      <c r="O156">
        <f t="shared" si="21"/>
        <v>0</v>
      </c>
      <c r="P156">
        <f t="shared" si="22"/>
        <v>0</v>
      </c>
      <c r="Q156">
        <f t="shared" si="23"/>
        <v>0</v>
      </c>
      <c r="R156">
        <f t="shared" si="24"/>
        <v>80337100</v>
      </c>
    </row>
    <row r="157" spans="1:18" x14ac:dyDescent="0.25">
      <c r="A157" s="12" t="s">
        <v>87</v>
      </c>
      <c r="B157" s="12" t="s">
        <v>88</v>
      </c>
      <c r="C157" s="12">
        <v>6671065</v>
      </c>
      <c r="D157" s="12">
        <v>69482</v>
      </c>
      <c r="E157" s="12">
        <v>824924</v>
      </c>
      <c r="F157" s="12">
        <v>61852</v>
      </c>
      <c r="G157" s="12">
        <v>7627323</v>
      </c>
      <c r="H157" s="13">
        <v>88.373692840856492</v>
      </c>
      <c r="J157">
        <f t="shared" si="17"/>
        <v>0</v>
      </c>
      <c r="K157">
        <f t="shared" si="18"/>
        <v>0</v>
      </c>
      <c r="L157">
        <f t="shared" si="19"/>
        <v>0</v>
      </c>
      <c r="M157">
        <f t="shared" si="20"/>
        <v>1</v>
      </c>
      <c r="O157">
        <f t="shared" si="21"/>
        <v>0</v>
      </c>
      <c r="P157">
        <f t="shared" si="22"/>
        <v>0</v>
      </c>
      <c r="Q157">
        <f t="shared" si="23"/>
        <v>0</v>
      </c>
      <c r="R157">
        <f t="shared" si="24"/>
        <v>674054700.00000012</v>
      </c>
    </row>
    <row r="158" spans="1:18" x14ac:dyDescent="0.25">
      <c r="A158" t="s">
        <v>26</v>
      </c>
      <c r="B158" t="s">
        <v>27</v>
      </c>
      <c r="C158">
        <v>747071</v>
      </c>
      <c r="D158">
        <v>338537</v>
      </c>
      <c r="E158">
        <v>1567629</v>
      </c>
      <c r="F158">
        <v>3626790</v>
      </c>
      <c r="G158">
        <v>6280027</v>
      </c>
      <c r="H158" s="1">
        <v>17.286677270655044</v>
      </c>
      <c r="J158">
        <f t="shared" si="17"/>
        <v>0</v>
      </c>
      <c r="K158">
        <f t="shared" si="18"/>
        <v>0</v>
      </c>
      <c r="L158">
        <f t="shared" si="19"/>
        <v>1</v>
      </c>
      <c r="M158">
        <f t="shared" si="20"/>
        <v>0</v>
      </c>
      <c r="O158">
        <f t="shared" si="21"/>
        <v>0</v>
      </c>
      <c r="P158">
        <f t="shared" si="22"/>
        <v>0</v>
      </c>
      <c r="Q158">
        <f t="shared" si="23"/>
        <v>108560799.99999999</v>
      </c>
      <c r="R158">
        <f t="shared" si="24"/>
        <v>0</v>
      </c>
    </row>
    <row r="159" spans="1:18" x14ac:dyDescent="0.25">
      <c r="A159" s="10" t="s">
        <v>363</v>
      </c>
      <c r="B159" s="10" t="s">
        <v>364</v>
      </c>
      <c r="C159" s="10"/>
      <c r="D159" s="10">
        <v>5</v>
      </c>
      <c r="E159" s="10">
        <v>142</v>
      </c>
      <c r="F159" s="10">
        <v>653</v>
      </c>
      <c r="G159" s="10">
        <v>800</v>
      </c>
      <c r="H159" s="11">
        <v>0.625</v>
      </c>
      <c r="I159" s="10"/>
      <c r="J159" s="10">
        <f t="shared" si="17"/>
        <v>1</v>
      </c>
      <c r="K159">
        <f t="shared" si="18"/>
        <v>0</v>
      </c>
      <c r="L159">
        <f t="shared" si="19"/>
        <v>0</v>
      </c>
      <c r="M159">
        <f t="shared" si="20"/>
        <v>0</v>
      </c>
      <c r="O159">
        <f t="shared" si="21"/>
        <v>500</v>
      </c>
      <c r="P159">
        <f t="shared" si="22"/>
        <v>0</v>
      </c>
      <c r="Q159">
        <f t="shared" si="23"/>
        <v>0</v>
      </c>
      <c r="R159">
        <f t="shared" si="24"/>
        <v>0</v>
      </c>
    </row>
    <row r="160" spans="1:18" x14ac:dyDescent="0.25">
      <c r="A160" t="s">
        <v>297</v>
      </c>
      <c r="B160" t="s">
        <v>298</v>
      </c>
      <c r="C160">
        <v>5967</v>
      </c>
      <c r="D160">
        <v>114534</v>
      </c>
      <c r="E160">
        <v>201278</v>
      </c>
      <c r="F160">
        <v>3131013</v>
      </c>
      <c r="G160">
        <v>3452792</v>
      </c>
      <c r="H160" s="1">
        <v>3.4899582714510462</v>
      </c>
      <c r="J160">
        <f t="shared" si="17"/>
        <v>0</v>
      </c>
      <c r="K160">
        <f t="shared" si="18"/>
        <v>1</v>
      </c>
      <c r="L160">
        <f t="shared" si="19"/>
        <v>0</v>
      </c>
      <c r="M160">
        <f t="shared" si="20"/>
        <v>0</v>
      </c>
      <c r="O160">
        <f t="shared" si="21"/>
        <v>0</v>
      </c>
      <c r="P160">
        <f t="shared" si="22"/>
        <v>12050100</v>
      </c>
      <c r="Q160">
        <f t="shared" si="23"/>
        <v>0</v>
      </c>
      <c r="R160">
        <f t="shared" si="24"/>
        <v>0</v>
      </c>
    </row>
    <row r="161" spans="1:18" x14ac:dyDescent="0.25">
      <c r="A161" t="s">
        <v>329</v>
      </c>
      <c r="B161" t="s">
        <v>330</v>
      </c>
      <c r="C161">
        <v>24951</v>
      </c>
      <c r="D161">
        <v>585794</v>
      </c>
      <c r="E161">
        <v>381250</v>
      </c>
      <c r="F161">
        <v>15025120</v>
      </c>
      <c r="G161">
        <v>16017115</v>
      </c>
      <c r="H161" s="1">
        <v>3.8130774487165757</v>
      </c>
      <c r="J161">
        <f t="shared" si="17"/>
        <v>0</v>
      </c>
      <c r="K161">
        <f t="shared" si="18"/>
        <v>1</v>
      </c>
      <c r="L161">
        <f t="shared" si="19"/>
        <v>0</v>
      </c>
      <c r="M161">
        <f t="shared" si="20"/>
        <v>0</v>
      </c>
      <c r="O161">
        <f t="shared" si="21"/>
        <v>0</v>
      </c>
      <c r="P161">
        <f t="shared" si="22"/>
        <v>61074499.999999993</v>
      </c>
      <c r="Q161">
        <f t="shared" si="23"/>
        <v>0</v>
      </c>
      <c r="R161">
        <f t="shared" si="24"/>
        <v>0</v>
      </c>
    </row>
    <row r="162" spans="1:18" x14ac:dyDescent="0.25">
      <c r="A162" t="s">
        <v>515</v>
      </c>
      <c r="B162" t="s">
        <v>516</v>
      </c>
      <c r="C162">
        <v>1107</v>
      </c>
      <c r="D162">
        <v>341175</v>
      </c>
      <c r="E162">
        <v>19580</v>
      </c>
      <c r="F162">
        <v>16707867</v>
      </c>
      <c r="G162">
        <v>17069729</v>
      </c>
      <c r="H162" s="1">
        <v>2.0051987937242588</v>
      </c>
      <c r="J162">
        <f t="shared" si="17"/>
        <v>0</v>
      </c>
      <c r="K162">
        <f t="shared" si="18"/>
        <v>1</v>
      </c>
      <c r="L162">
        <f t="shared" si="19"/>
        <v>0</v>
      </c>
      <c r="M162">
        <f t="shared" si="20"/>
        <v>0</v>
      </c>
      <c r="O162">
        <f t="shared" si="21"/>
        <v>0</v>
      </c>
      <c r="P162">
        <f t="shared" si="22"/>
        <v>34228200</v>
      </c>
      <c r="Q162">
        <f t="shared" si="23"/>
        <v>0</v>
      </c>
      <c r="R162">
        <f t="shared" si="24"/>
        <v>0</v>
      </c>
    </row>
    <row r="163" spans="1:18" x14ac:dyDescent="0.25">
      <c r="A163" t="s">
        <v>658</v>
      </c>
      <c r="B163" t="s">
        <v>659</v>
      </c>
      <c r="C163">
        <v>25663</v>
      </c>
      <c r="D163">
        <v>36095</v>
      </c>
      <c r="E163">
        <v>4783</v>
      </c>
      <c r="F163">
        <v>4339195</v>
      </c>
      <c r="G163">
        <v>4405736</v>
      </c>
      <c r="H163" s="1">
        <v>1.4017635191940687</v>
      </c>
      <c r="J163">
        <f t="shared" si="17"/>
        <v>0</v>
      </c>
      <c r="K163">
        <f t="shared" si="18"/>
        <v>1</v>
      </c>
      <c r="L163">
        <f t="shared" si="19"/>
        <v>0</v>
      </c>
      <c r="M163">
        <f t="shared" si="20"/>
        <v>0</v>
      </c>
      <c r="O163">
        <f t="shared" si="21"/>
        <v>0</v>
      </c>
      <c r="P163">
        <f t="shared" si="22"/>
        <v>6175800</v>
      </c>
      <c r="Q163">
        <f t="shared" si="23"/>
        <v>0</v>
      </c>
      <c r="R163">
        <f t="shared" si="24"/>
        <v>0</v>
      </c>
    </row>
    <row r="164" spans="1:18" x14ac:dyDescent="0.25">
      <c r="A164" t="s">
        <v>226</v>
      </c>
      <c r="B164" t="s">
        <v>227</v>
      </c>
      <c r="C164">
        <v>47186</v>
      </c>
      <c r="D164">
        <v>727202</v>
      </c>
      <c r="E164">
        <v>720242</v>
      </c>
      <c r="F164">
        <v>9648527</v>
      </c>
      <c r="G164">
        <v>11143157</v>
      </c>
      <c r="H164" s="1">
        <v>6.9494488859844665</v>
      </c>
      <c r="J164">
        <f t="shared" si="17"/>
        <v>0</v>
      </c>
      <c r="K164">
        <f t="shared" si="18"/>
        <v>1</v>
      </c>
      <c r="L164">
        <f t="shared" si="19"/>
        <v>0</v>
      </c>
      <c r="M164">
        <f t="shared" si="20"/>
        <v>0</v>
      </c>
      <c r="O164">
        <f t="shared" si="21"/>
        <v>0</v>
      </c>
      <c r="P164">
        <f t="shared" si="22"/>
        <v>77438800.000000015</v>
      </c>
      <c r="Q164">
        <f t="shared" si="23"/>
        <v>0</v>
      </c>
      <c r="R164">
        <f t="shared" si="24"/>
        <v>0</v>
      </c>
    </row>
    <row r="165" spans="1:18" x14ac:dyDescent="0.25">
      <c r="A165" t="s">
        <v>347</v>
      </c>
      <c r="B165" t="s">
        <v>348</v>
      </c>
      <c r="C165">
        <v>9151293</v>
      </c>
      <c r="D165">
        <v>1571633</v>
      </c>
      <c r="E165">
        <v>39961937</v>
      </c>
      <c r="F165">
        <v>21948305</v>
      </c>
      <c r="G165">
        <v>72633168</v>
      </c>
      <c r="H165" s="1">
        <v>14.763125849061135</v>
      </c>
      <c r="J165">
        <f t="shared" si="17"/>
        <v>0</v>
      </c>
      <c r="K165">
        <f t="shared" si="18"/>
        <v>1</v>
      </c>
      <c r="L165">
        <f t="shared" si="19"/>
        <v>0</v>
      </c>
      <c r="M165">
        <f t="shared" si="20"/>
        <v>0</v>
      </c>
      <c r="O165">
        <f t="shared" si="21"/>
        <v>0</v>
      </c>
      <c r="P165">
        <f t="shared" si="22"/>
        <v>1072292600</v>
      </c>
      <c r="Q165">
        <f t="shared" si="23"/>
        <v>0</v>
      </c>
      <c r="R165">
        <f t="shared" si="24"/>
        <v>0</v>
      </c>
    </row>
    <row r="166" spans="1:18" x14ac:dyDescent="0.25">
      <c r="A166" t="s">
        <v>30</v>
      </c>
      <c r="B166" t="s">
        <v>31</v>
      </c>
      <c r="C166">
        <v>1871</v>
      </c>
      <c r="D166">
        <v>12409</v>
      </c>
      <c r="E166">
        <v>97643</v>
      </c>
      <c r="F166">
        <v>106615</v>
      </c>
      <c r="G166">
        <v>218538</v>
      </c>
      <c r="H166" s="1">
        <v>6.5343327018642068</v>
      </c>
      <c r="J166">
        <f t="shared" si="17"/>
        <v>0</v>
      </c>
      <c r="K166">
        <f t="shared" si="18"/>
        <v>1</v>
      </c>
      <c r="L166">
        <f t="shared" si="19"/>
        <v>0</v>
      </c>
      <c r="M166">
        <f t="shared" si="20"/>
        <v>0</v>
      </c>
      <c r="O166">
        <f t="shared" si="21"/>
        <v>0</v>
      </c>
      <c r="P166">
        <f t="shared" si="22"/>
        <v>1428000</v>
      </c>
      <c r="Q166">
        <f t="shared" si="23"/>
        <v>0</v>
      </c>
      <c r="R166">
        <f t="shared" si="24"/>
        <v>0</v>
      </c>
    </row>
    <row r="167" spans="1:18" x14ac:dyDescent="0.25">
      <c r="A167" t="s">
        <v>598</v>
      </c>
      <c r="B167" t="s">
        <v>599</v>
      </c>
      <c r="C167">
        <v>21697</v>
      </c>
      <c r="D167">
        <v>39622</v>
      </c>
      <c r="E167">
        <v>496409</v>
      </c>
      <c r="F167">
        <v>629874</v>
      </c>
      <c r="G167">
        <v>1187602</v>
      </c>
      <c r="H167" s="1">
        <v>5.1632617661472446</v>
      </c>
      <c r="J167">
        <f t="shared" si="17"/>
        <v>0</v>
      </c>
      <c r="K167">
        <f t="shared" si="18"/>
        <v>1</v>
      </c>
      <c r="L167">
        <f t="shared" si="19"/>
        <v>0</v>
      </c>
      <c r="M167">
        <f t="shared" si="20"/>
        <v>0</v>
      </c>
      <c r="O167">
        <f t="shared" si="21"/>
        <v>0</v>
      </c>
      <c r="P167">
        <f t="shared" si="22"/>
        <v>6131900</v>
      </c>
      <c r="Q167">
        <f t="shared" si="23"/>
        <v>0</v>
      </c>
      <c r="R167">
        <f t="shared" si="24"/>
        <v>0</v>
      </c>
    </row>
    <row r="168" spans="1:18" x14ac:dyDescent="0.25">
      <c r="A168" t="s">
        <v>43</v>
      </c>
      <c r="B168" t="s">
        <v>44</v>
      </c>
      <c r="C168">
        <v>94237</v>
      </c>
      <c r="D168">
        <v>289610</v>
      </c>
      <c r="E168">
        <v>317195</v>
      </c>
      <c r="F168">
        <v>4774193</v>
      </c>
      <c r="G168">
        <v>5475235</v>
      </c>
      <c r="H168" s="1">
        <v>7.0106031978536087</v>
      </c>
      <c r="J168">
        <f t="shared" si="17"/>
        <v>0</v>
      </c>
      <c r="K168">
        <f t="shared" si="18"/>
        <v>1</v>
      </c>
      <c r="L168">
        <f t="shared" si="19"/>
        <v>0</v>
      </c>
      <c r="M168">
        <f t="shared" si="20"/>
        <v>0</v>
      </c>
      <c r="O168">
        <f t="shared" si="21"/>
        <v>0</v>
      </c>
      <c r="P168">
        <f t="shared" si="22"/>
        <v>38384700</v>
      </c>
      <c r="Q168">
        <f t="shared" si="23"/>
        <v>0</v>
      </c>
      <c r="R168">
        <f t="shared" si="24"/>
        <v>0</v>
      </c>
    </row>
    <row r="169" spans="1:18" x14ac:dyDescent="0.25">
      <c r="A169" t="s">
        <v>613</v>
      </c>
      <c r="B169" t="s">
        <v>614</v>
      </c>
      <c r="C169">
        <v>1711</v>
      </c>
      <c r="D169">
        <v>37564</v>
      </c>
      <c r="E169">
        <v>118619</v>
      </c>
      <c r="F169">
        <v>2896044</v>
      </c>
      <c r="G169">
        <v>3053938</v>
      </c>
      <c r="H169" s="1">
        <v>1.2860444449101456</v>
      </c>
      <c r="J169">
        <f t="shared" si="17"/>
        <v>0</v>
      </c>
      <c r="K169">
        <f t="shared" si="18"/>
        <v>1</v>
      </c>
      <c r="L169">
        <f t="shared" si="19"/>
        <v>0</v>
      </c>
      <c r="M169">
        <f t="shared" si="20"/>
        <v>0</v>
      </c>
      <c r="O169">
        <f t="shared" si="21"/>
        <v>0</v>
      </c>
      <c r="P169">
        <f t="shared" si="22"/>
        <v>3927500</v>
      </c>
      <c r="Q169">
        <f t="shared" si="23"/>
        <v>0</v>
      </c>
      <c r="R169">
        <f t="shared" si="24"/>
        <v>0</v>
      </c>
    </row>
    <row r="170" spans="1:18" x14ac:dyDescent="0.25">
      <c r="A170" t="s">
        <v>625</v>
      </c>
      <c r="B170" t="s">
        <v>626</v>
      </c>
      <c r="C170">
        <v>645611</v>
      </c>
      <c r="D170">
        <v>3153791</v>
      </c>
      <c r="E170">
        <v>18128648</v>
      </c>
      <c r="F170">
        <v>39347116</v>
      </c>
      <c r="G170">
        <v>61275166</v>
      </c>
      <c r="H170" s="1">
        <v>6.2005576614839359</v>
      </c>
      <c r="J170">
        <f t="shared" si="17"/>
        <v>0</v>
      </c>
      <c r="K170">
        <f t="shared" si="18"/>
        <v>1</v>
      </c>
      <c r="L170">
        <f t="shared" si="19"/>
        <v>0</v>
      </c>
      <c r="M170">
        <f t="shared" si="20"/>
        <v>0</v>
      </c>
      <c r="O170">
        <f t="shared" si="21"/>
        <v>0</v>
      </c>
      <c r="P170">
        <f t="shared" si="22"/>
        <v>379940200</v>
      </c>
      <c r="Q170">
        <f t="shared" si="23"/>
        <v>0</v>
      </c>
      <c r="R170">
        <f t="shared" si="24"/>
        <v>0</v>
      </c>
    </row>
    <row r="171" spans="1:18" x14ac:dyDescent="0.25">
      <c r="A171" t="s">
        <v>627</v>
      </c>
      <c r="B171" t="s">
        <v>628</v>
      </c>
      <c r="C171">
        <v>7856</v>
      </c>
      <c r="D171">
        <v>30667</v>
      </c>
      <c r="E171">
        <v>306210</v>
      </c>
      <c r="F171">
        <v>745036</v>
      </c>
      <c r="G171">
        <v>1089769</v>
      </c>
      <c r="H171" s="1">
        <v>3.5349693375385058</v>
      </c>
      <c r="J171">
        <f t="shared" si="17"/>
        <v>0</v>
      </c>
      <c r="K171">
        <f t="shared" si="18"/>
        <v>1</v>
      </c>
      <c r="L171">
        <f t="shared" si="19"/>
        <v>0</v>
      </c>
      <c r="M171">
        <f t="shared" si="20"/>
        <v>0</v>
      </c>
      <c r="O171">
        <f t="shared" si="21"/>
        <v>0</v>
      </c>
      <c r="P171">
        <f t="shared" si="22"/>
        <v>3852300</v>
      </c>
      <c r="Q171">
        <f t="shared" si="23"/>
        <v>0</v>
      </c>
      <c r="R171">
        <f t="shared" si="24"/>
        <v>0</v>
      </c>
    </row>
    <row r="172" spans="1:18" x14ac:dyDescent="0.25">
      <c r="A172" t="s">
        <v>615</v>
      </c>
      <c r="B172" t="s">
        <v>616</v>
      </c>
      <c r="C172">
        <v>106457</v>
      </c>
      <c r="D172">
        <v>3584</v>
      </c>
      <c r="E172">
        <v>62387</v>
      </c>
      <c r="F172">
        <v>476149</v>
      </c>
      <c r="G172">
        <v>648577</v>
      </c>
      <c r="H172" s="1">
        <v>16.966528261100841</v>
      </c>
      <c r="J172">
        <f t="shared" si="17"/>
        <v>0</v>
      </c>
      <c r="K172">
        <f t="shared" si="18"/>
        <v>1</v>
      </c>
      <c r="L172">
        <f t="shared" si="19"/>
        <v>0</v>
      </c>
      <c r="M172">
        <f t="shared" si="20"/>
        <v>0</v>
      </c>
      <c r="O172">
        <f t="shared" si="21"/>
        <v>0</v>
      </c>
      <c r="P172">
        <f t="shared" si="22"/>
        <v>11004100</v>
      </c>
      <c r="Q172">
        <f t="shared" si="23"/>
        <v>0</v>
      </c>
      <c r="R172">
        <f t="shared" si="24"/>
        <v>0</v>
      </c>
    </row>
    <row r="173" spans="1:18" x14ac:dyDescent="0.25">
      <c r="A173" t="s">
        <v>443</v>
      </c>
      <c r="B173" t="s">
        <v>444</v>
      </c>
      <c r="C173">
        <v>23013</v>
      </c>
      <c r="D173">
        <v>94502</v>
      </c>
      <c r="E173">
        <v>17720</v>
      </c>
      <c r="F173">
        <v>100530</v>
      </c>
      <c r="G173">
        <v>235765</v>
      </c>
      <c r="H173" s="1">
        <v>49.844124445952538</v>
      </c>
      <c r="J173">
        <f t="shared" si="17"/>
        <v>0</v>
      </c>
      <c r="K173">
        <f t="shared" si="18"/>
        <v>0</v>
      </c>
      <c r="L173">
        <f t="shared" si="19"/>
        <v>1</v>
      </c>
      <c r="M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11751500</v>
      </c>
      <c r="R173">
        <f t="shared" si="24"/>
        <v>0</v>
      </c>
    </row>
    <row r="174" spans="1:18" x14ac:dyDescent="0.25">
      <c r="A174" t="s">
        <v>530</v>
      </c>
      <c r="B174" t="s">
        <v>531</v>
      </c>
      <c r="C174">
        <v>142715</v>
      </c>
      <c r="D174">
        <v>245755</v>
      </c>
      <c r="E174">
        <v>18788</v>
      </c>
      <c r="F174">
        <v>570554</v>
      </c>
      <c r="G174">
        <v>977812</v>
      </c>
      <c r="H174" s="1">
        <v>39.728495866281044</v>
      </c>
      <c r="J174">
        <f t="shared" si="17"/>
        <v>0</v>
      </c>
      <c r="K174">
        <f t="shared" si="18"/>
        <v>0</v>
      </c>
      <c r="L174">
        <f t="shared" si="19"/>
        <v>1</v>
      </c>
      <c r="M174">
        <f t="shared" si="20"/>
        <v>0</v>
      </c>
      <c r="O174">
        <f t="shared" si="21"/>
        <v>0</v>
      </c>
      <c r="P174">
        <f t="shared" si="22"/>
        <v>0</v>
      </c>
      <c r="Q174">
        <f t="shared" si="23"/>
        <v>38847000</v>
      </c>
      <c r="R174">
        <f t="shared" si="24"/>
        <v>0</v>
      </c>
    </row>
    <row r="175" spans="1:18" x14ac:dyDescent="0.25">
      <c r="A175" t="s">
        <v>447</v>
      </c>
      <c r="B175" t="s">
        <v>448</v>
      </c>
      <c r="C175">
        <v>3564</v>
      </c>
      <c r="D175">
        <v>30138</v>
      </c>
      <c r="E175">
        <v>21326</v>
      </c>
      <c r="F175">
        <v>221867</v>
      </c>
      <c r="G175">
        <v>276895</v>
      </c>
      <c r="H175" s="1">
        <v>12.171400711461024</v>
      </c>
      <c r="J175">
        <f t="shared" si="17"/>
        <v>0</v>
      </c>
      <c r="K175">
        <f t="shared" si="18"/>
        <v>1</v>
      </c>
      <c r="L175">
        <f t="shared" si="19"/>
        <v>0</v>
      </c>
      <c r="M175">
        <f t="shared" si="20"/>
        <v>0</v>
      </c>
      <c r="O175">
        <f t="shared" si="21"/>
        <v>0</v>
      </c>
      <c r="P175">
        <f t="shared" si="22"/>
        <v>3370200</v>
      </c>
      <c r="Q175">
        <f t="shared" si="23"/>
        <v>0</v>
      </c>
      <c r="R175">
        <f t="shared" si="24"/>
        <v>0</v>
      </c>
    </row>
    <row r="176" spans="1:18" x14ac:dyDescent="0.25">
      <c r="A176" t="s">
        <v>421</v>
      </c>
      <c r="B176" t="s">
        <v>422</v>
      </c>
      <c r="C176">
        <v>965711</v>
      </c>
      <c r="D176">
        <v>2238567</v>
      </c>
      <c r="E176">
        <v>3855246</v>
      </c>
      <c r="F176">
        <v>31784124</v>
      </c>
      <c r="G176">
        <v>38843648</v>
      </c>
      <c r="H176" s="1">
        <v>8.2491685641884089</v>
      </c>
      <c r="J176">
        <f t="shared" si="17"/>
        <v>0</v>
      </c>
      <c r="K176">
        <f t="shared" si="18"/>
        <v>1</v>
      </c>
      <c r="L176">
        <f t="shared" si="19"/>
        <v>0</v>
      </c>
      <c r="M176">
        <f t="shared" si="20"/>
        <v>0</v>
      </c>
      <c r="O176">
        <f t="shared" si="21"/>
        <v>0</v>
      </c>
      <c r="P176">
        <f t="shared" si="22"/>
        <v>320427799.99999994</v>
      </c>
      <c r="Q176">
        <f t="shared" si="23"/>
        <v>0</v>
      </c>
      <c r="R176">
        <f t="shared" si="24"/>
        <v>0</v>
      </c>
    </row>
    <row r="177" spans="1:18" x14ac:dyDescent="0.25">
      <c r="A177" t="s">
        <v>101</v>
      </c>
      <c r="B177" t="s">
        <v>102</v>
      </c>
      <c r="C177">
        <v>5976</v>
      </c>
      <c r="D177">
        <v>22372</v>
      </c>
      <c r="E177">
        <v>93942</v>
      </c>
      <c r="F177">
        <v>145344</v>
      </c>
      <c r="G177">
        <v>267634</v>
      </c>
      <c r="H177" s="1">
        <v>10.592077239812578</v>
      </c>
      <c r="J177">
        <f t="shared" si="17"/>
        <v>0</v>
      </c>
      <c r="K177">
        <f t="shared" si="18"/>
        <v>1</v>
      </c>
      <c r="L177">
        <f t="shared" si="19"/>
        <v>0</v>
      </c>
      <c r="M177">
        <f t="shared" si="20"/>
        <v>0</v>
      </c>
      <c r="O177">
        <f t="shared" si="21"/>
        <v>0</v>
      </c>
      <c r="P177">
        <f t="shared" si="22"/>
        <v>2834799.9999999995</v>
      </c>
      <c r="Q177">
        <f t="shared" si="23"/>
        <v>0</v>
      </c>
      <c r="R177">
        <f t="shared" si="24"/>
        <v>0</v>
      </c>
    </row>
    <row r="178" spans="1:18" x14ac:dyDescent="0.25">
      <c r="A178" t="s">
        <v>36</v>
      </c>
      <c r="B178" t="s">
        <v>37</v>
      </c>
      <c r="C178">
        <v>4805</v>
      </c>
      <c r="D178">
        <v>208292</v>
      </c>
      <c r="E178">
        <v>55177</v>
      </c>
      <c r="F178">
        <v>461825</v>
      </c>
      <c r="G178">
        <v>730099</v>
      </c>
      <c r="H178" s="1">
        <v>29.187411570211712</v>
      </c>
      <c r="J178">
        <f t="shared" si="17"/>
        <v>0</v>
      </c>
      <c r="K178">
        <f t="shared" si="18"/>
        <v>0</v>
      </c>
      <c r="L178">
        <f t="shared" si="19"/>
        <v>1</v>
      </c>
      <c r="M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21309700</v>
      </c>
      <c r="R178">
        <f t="shared" si="24"/>
        <v>0</v>
      </c>
    </row>
    <row r="179" spans="1:18" x14ac:dyDescent="0.25">
      <c r="A179" t="s">
        <v>184</v>
      </c>
      <c r="B179" t="s">
        <v>185</v>
      </c>
      <c r="C179">
        <v>4680</v>
      </c>
      <c r="D179">
        <v>479</v>
      </c>
      <c r="E179">
        <v>16423</v>
      </c>
      <c r="F179">
        <v>42889</v>
      </c>
      <c r="G179">
        <v>64471</v>
      </c>
      <c r="H179" s="1">
        <v>8.0020474321788093</v>
      </c>
      <c r="J179">
        <f t="shared" si="17"/>
        <v>0</v>
      </c>
      <c r="K179">
        <f t="shared" si="18"/>
        <v>1</v>
      </c>
      <c r="L179">
        <f t="shared" si="19"/>
        <v>0</v>
      </c>
      <c r="M179">
        <f t="shared" si="20"/>
        <v>0</v>
      </c>
      <c r="O179">
        <f t="shared" si="21"/>
        <v>0</v>
      </c>
      <c r="P179">
        <f t="shared" si="22"/>
        <v>515900</v>
      </c>
      <c r="Q179">
        <f t="shared" si="23"/>
        <v>0</v>
      </c>
      <c r="R179">
        <f t="shared" si="24"/>
        <v>0</v>
      </c>
    </row>
    <row r="180" spans="1:18" x14ac:dyDescent="0.25">
      <c r="A180" t="s">
        <v>133</v>
      </c>
      <c r="B180" t="s">
        <v>132</v>
      </c>
      <c r="C180">
        <v>472547</v>
      </c>
      <c r="D180">
        <v>611818</v>
      </c>
      <c r="E180">
        <v>3084750</v>
      </c>
      <c r="F180">
        <v>5270590</v>
      </c>
      <c r="G180">
        <v>9439705</v>
      </c>
      <c r="H180" s="1">
        <v>11.487276350267301</v>
      </c>
      <c r="J180">
        <f t="shared" si="17"/>
        <v>0</v>
      </c>
      <c r="K180">
        <f t="shared" si="18"/>
        <v>1</v>
      </c>
      <c r="L180">
        <f t="shared" si="19"/>
        <v>0</v>
      </c>
      <c r="M180">
        <f t="shared" si="20"/>
        <v>0</v>
      </c>
      <c r="O180">
        <f t="shared" si="21"/>
        <v>0</v>
      </c>
      <c r="P180">
        <f t="shared" si="22"/>
        <v>108436499.99999999</v>
      </c>
      <c r="Q180">
        <f t="shared" si="23"/>
        <v>0</v>
      </c>
      <c r="R180">
        <f t="shared" si="24"/>
        <v>0</v>
      </c>
    </row>
    <row r="181" spans="1:18" x14ac:dyDescent="0.25">
      <c r="A181" t="s">
        <v>178</v>
      </c>
      <c r="B181" t="s">
        <v>179</v>
      </c>
      <c r="C181">
        <v>5773</v>
      </c>
      <c r="D181">
        <v>22559</v>
      </c>
      <c r="E181">
        <v>66740</v>
      </c>
      <c r="F181">
        <v>97049</v>
      </c>
      <c r="G181">
        <v>192121</v>
      </c>
      <c r="H181" s="1">
        <v>14.746956345219939</v>
      </c>
      <c r="J181">
        <f t="shared" si="17"/>
        <v>0</v>
      </c>
      <c r="K181">
        <f t="shared" si="18"/>
        <v>1</v>
      </c>
      <c r="L181">
        <f t="shared" si="19"/>
        <v>0</v>
      </c>
      <c r="M181">
        <f t="shared" si="20"/>
        <v>0</v>
      </c>
      <c r="O181">
        <f t="shared" si="21"/>
        <v>0</v>
      </c>
      <c r="P181">
        <f t="shared" si="22"/>
        <v>2833200</v>
      </c>
      <c r="Q181">
        <f t="shared" si="23"/>
        <v>0</v>
      </c>
      <c r="R181">
        <f t="shared" si="24"/>
        <v>0</v>
      </c>
    </row>
    <row r="182" spans="1:18" x14ac:dyDescent="0.25">
      <c r="A182" t="s">
        <v>327</v>
      </c>
      <c r="B182" t="s">
        <v>328</v>
      </c>
      <c r="C182">
        <v>114</v>
      </c>
      <c r="D182">
        <v>17244</v>
      </c>
      <c r="E182">
        <v>12357</v>
      </c>
      <c r="F182">
        <v>287662</v>
      </c>
      <c r="G182">
        <v>317377</v>
      </c>
      <c r="H182" s="1">
        <v>5.4692053929553817</v>
      </c>
      <c r="J182">
        <f t="shared" si="17"/>
        <v>0</v>
      </c>
      <c r="K182">
        <f t="shared" si="18"/>
        <v>1</v>
      </c>
      <c r="L182">
        <f t="shared" si="19"/>
        <v>0</v>
      </c>
      <c r="M182">
        <f t="shared" si="20"/>
        <v>0</v>
      </c>
      <c r="O182">
        <f t="shared" si="21"/>
        <v>0</v>
      </c>
      <c r="P182">
        <f t="shared" si="22"/>
        <v>1735800.0000000002</v>
      </c>
      <c r="Q182">
        <f t="shared" si="23"/>
        <v>0</v>
      </c>
      <c r="R182">
        <f t="shared" si="24"/>
        <v>0</v>
      </c>
    </row>
    <row r="183" spans="1:18" x14ac:dyDescent="0.25">
      <c r="A183" t="s">
        <v>57</v>
      </c>
      <c r="B183" t="s">
        <v>58</v>
      </c>
      <c r="C183">
        <v>949371</v>
      </c>
      <c r="D183">
        <v>381351</v>
      </c>
      <c r="E183">
        <v>1303337</v>
      </c>
      <c r="F183">
        <v>1365389</v>
      </c>
      <c r="G183">
        <v>3999448</v>
      </c>
      <c r="H183" s="1">
        <v>33.272641624544185</v>
      </c>
      <c r="J183">
        <f t="shared" si="17"/>
        <v>0</v>
      </c>
      <c r="K183">
        <f t="shared" si="18"/>
        <v>0</v>
      </c>
      <c r="L183">
        <f t="shared" si="19"/>
        <v>1</v>
      </c>
      <c r="M183">
        <f t="shared" si="20"/>
        <v>0</v>
      </c>
      <c r="O183">
        <f t="shared" si="21"/>
        <v>0</v>
      </c>
      <c r="P183">
        <f t="shared" si="22"/>
        <v>0</v>
      </c>
      <c r="Q183">
        <f t="shared" si="23"/>
        <v>133072200</v>
      </c>
      <c r="R183">
        <f t="shared" si="24"/>
        <v>0</v>
      </c>
    </row>
    <row r="184" spans="1:18" x14ac:dyDescent="0.25">
      <c r="A184" t="s">
        <v>6</v>
      </c>
      <c r="B184" t="s">
        <v>7</v>
      </c>
      <c r="C184">
        <v>6520</v>
      </c>
      <c r="D184">
        <v>69588</v>
      </c>
      <c r="E184">
        <v>29863</v>
      </c>
      <c r="F184">
        <v>393113</v>
      </c>
      <c r="G184">
        <v>499084</v>
      </c>
      <c r="H184" s="1">
        <v>15.249537152062578</v>
      </c>
      <c r="J184">
        <f t="shared" si="17"/>
        <v>0</v>
      </c>
      <c r="K184">
        <f t="shared" si="18"/>
        <v>1</v>
      </c>
      <c r="L184">
        <f t="shared" si="19"/>
        <v>0</v>
      </c>
      <c r="M184">
        <f t="shared" si="20"/>
        <v>0</v>
      </c>
      <c r="O184">
        <f t="shared" si="21"/>
        <v>0</v>
      </c>
      <c r="P184">
        <f t="shared" si="22"/>
        <v>7610800</v>
      </c>
      <c r="Q184">
        <f t="shared" si="23"/>
        <v>0</v>
      </c>
      <c r="R184">
        <f t="shared" si="24"/>
        <v>0</v>
      </c>
    </row>
    <row r="185" spans="1:18" x14ac:dyDescent="0.25">
      <c r="A185" t="s">
        <v>24</v>
      </c>
      <c r="B185" t="s">
        <v>25</v>
      </c>
      <c r="C185">
        <v>344075</v>
      </c>
      <c r="D185">
        <v>384559</v>
      </c>
      <c r="E185">
        <v>2573495</v>
      </c>
      <c r="F185">
        <v>3892784</v>
      </c>
      <c r="G185">
        <v>7194913</v>
      </c>
      <c r="H185" s="1">
        <v>10.127071724147324</v>
      </c>
      <c r="J185">
        <f t="shared" si="17"/>
        <v>0</v>
      </c>
      <c r="K185">
        <f t="shared" si="18"/>
        <v>1</v>
      </c>
      <c r="L185">
        <f t="shared" si="19"/>
        <v>0</v>
      </c>
      <c r="M185">
        <f t="shared" si="20"/>
        <v>0</v>
      </c>
      <c r="O185">
        <f t="shared" si="21"/>
        <v>0</v>
      </c>
      <c r="P185">
        <f t="shared" si="22"/>
        <v>72863400</v>
      </c>
      <c r="Q185">
        <f t="shared" si="23"/>
        <v>0</v>
      </c>
      <c r="R185">
        <f t="shared" si="24"/>
        <v>0</v>
      </c>
    </row>
    <row r="186" spans="1:18" x14ac:dyDescent="0.25">
      <c r="A186" t="s">
        <v>146</v>
      </c>
      <c r="B186" t="s">
        <v>147</v>
      </c>
      <c r="C186">
        <v>738787</v>
      </c>
      <c r="D186">
        <v>100070</v>
      </c>
      <c r="E186">
        <v>1559696</v>
      </c>
      <c r="F186">
        <v>755904</v>
      </c>
      <c r="G186">
        <v>3154457</v>
      </c>
      <c r="H186" s="1">
        <v>26.592754315560491</v>
      </c>
      <c r="J186">
        <f t="shared" si="17"/>
        <v>0</v>
      </c>
      <c r="K186">
        <f t="shared" si="18"/>
        <v>0</v>
      </c>
      <c r="L186">
        <f t="shared" si="19"/>
        <v>1</v>
      </c>
      <c r="M186">
        <f t="shared" si="20"/>
        <v>0</v>
      </c>
      <c r="O186">
        <f t="shared" si="21"/>
        <v>0</v>
      </c>
      <c r="P186">
        <f t="shared" si="22"/>
        <v>0</v>
      </c>
      <c r="Q186">
        <f t="shared" si="23"/>
        <v>83885700</v>
      </c>
      <c r="R186">
        <f t="shared" si="24"/>
        <v>0</v>
      </c>
    </row>
    <row r="187" spans="1:18" x14ac:dyDescent="0.25">
      <c r="A187" t="s">
        <v>182</v>
      </c>
      <c r="B187" t="s">
        <v>183</v>
      </c>
      <c r="C187">
        <v>10377</v>
      </c>
      <c r="D187">
        <v>692</v>
      </c>
      <c r="E187">
        <v>12916</v>
      </c>
      <c r="F187">
        <v>10643</v>
      </c>
      <c r="G187">
        <v>34628</v>
      </c>
      <c r="H187" s="1">
        <v>31.965461476261986</v>
      </c>
      <c r="J187">
        <f t="shared" si="17"/>
        <v>0</v>
      </c>
      <c r="K187">
        <f t="shared" si="18"/>
        <v>0</v>
      </c>
      <c r="L187">
        <f t="shared" si="19"/>
        <v>1</v>
      </c>
      <c r="M187">
        <f t="shared" si="20"/>
        <v>0</v>
      </c>
      <c r="O187">
        <f t="shared" si="21"/>
        <v>0</v>
      </c>
      <c r="P187">
        <f t="shared" si="22"/>
        <v>0</v>
      </c>
      <c r="Q187">
        <f t="shared" si="23"/>
        <v>1106900</v>
      </c>
      <c r="R187">
        <f t="shared" si="24"/>
        <v>0</v>
      </c>
    </row>
    <row r="188" spans="1:18" x14ac:dyDescent="0.25">
      <c r="A188" t="s">
        <v>417</v>
      </c>
      <c r="B188" t="s">
        <v>418</v>
      </c>
      <c r="D188">
        <v>144</v>
      </c>
      <c r="E188">
        <v>1546</v>
      </c>
      <c r="F188">
        <v>3189</v>
      </c>
      <c r="G188">
        <v>4879</v>
      </c>
      <c r="H188" s="1">
        <v>2.9514244722279157</v>
      </c>
      <c r="J188">
        <f t="shared" si="17"/>
        <v>0</v>
      </c>
      <c r="K188">
        <f t="shared" si="18"/>
        <v>1</v>
      </c>
      <c r="L188">
        <f t="shared" si="19"/>
        <v>0</v>
      </c>
      <c r="M188">
        <f t="shared" si="20"/>
        <v>0</v>
      </c>
      <c r="O188">
        <f t="shared" si="21"/>
        <v>0</v>
      </c>
      <c r="P188">
        <f t="shared" si="22"/>
        <v>14400</v>
      </c>
      <c r="Q188">
        <f t="shared" si="23"/>
        <v>0</v>
      </c>
      <c r="R188">
        <f t="shared" si="24"/>
        <v>0</v>
      </c>
    </row>
    <row r="189" spans="1:18" x14ac:dyDescent="0.25">
      <c r="A189" t="s">
        <v>12</v>
      </c>
      <c r="B189" t="s">
        <v>13</v>
      </c>
      <c r="C189">
        <v>202808</v>
      </c>
      <c r="D189">
        <v>955566</v>
      </c>
      <c r="E189">
        <v>567215</v>
      </c>
      <c r="F189">
        <v>2763415</v>
      </c>
      <c r="G189">
        <v>4489004</v>
      </c>
      <c r="H189" s="1">
        <v>25.804699661662138</v>
      </c>
      <c r="J189">
        <f t="shared" si="17"/>
        <v>0</v>
      </c>
      <c r="K189">
        <f t="shared" si="18"/>
        <v>0</v>
      </c>
      <c r="L189">
        <f t="shared" si="19"/>
        <v>1</v>
      </c>
      <c r="M189">
        <f t="shared" si="20"/>
        <v>0</v>
      </c>
      <c r="O189">
        <f t="shared" si="21"/>
        <v>0</v>
      </c>
      <c r="P189">
        <f t="shared" si="22"/>
        <v>0</v>
      </c>
      <c r="Q189">
        <f t="shared" si="23"/>
        <v>115837399.99999999</v>
      </c>
      <c r="R189">
        <f t="shared" si="24"/>
        <v>0</v>
      </c>
    </row>
    <row r="190" spans="1:18" x14ac:dyDescent="0.25">
      <c r="A190" t="s">
        <v>536</v>
      </c>
      <c r="B190" t="s">
        <v>537</v>
      </c>
      <c r="C190">
        <v>280836</v>
      </c>
      <c r="D190">
        <v>141907</v>
      </c>
      <c r="E190">
        <v>428551</v>
      </c>
      <c r="F190">
        <v>1286312</v>
      </c>
      <c r="G190">
        <v>2137606</v>
      </c>
      <c r="H190" s="1">
        <v>19.776469564550251</v>
      </c>
      <c r="J190">
        <f t="shared" si="17"/>
        <v>0</v>
      </c>
      <c r="K190">
        <f t="shared" si="18"/>
        <v>0</v>
      </c>
      <c r="L190">
        <f t="shared" si="19"/>
        <v>1</v>
      </c>
      <c r="M190">
        <f t="shared" si="20"/>
        <v>0</v>
      </c>
      <c r="O190">
        <f t="shared" si="21"/>
        <v>0</v>
      </c>
      <c r="P190">
        <f t="shared" si="22"/>
        <v>0</v>
      </c>
      <c r="Q190">
        <f t="shared" si="23"/>
        <v>42274300</v>
      </c>
      <c r="R190">
        <f t="shared" si="24"/>
        <v>0</v>
      </c>
    </row>
    <row r="191" spans="1:18" x14ac:dyDescent="0.25">
      <c r="A191" t="s">
        <v>250</v>
      </c>
      <c r="B191" t="s">
        <v>251</v>
      </c>
      <c r="C191">
        <v>12976</v>
      </c>
      <c r="D191">
        <v>98766</v>
      </c>
      <c r="E191">
        <v>1074546</v>
      </c>
      <c r="F191">
        <v>2019635</v>
      </c>
      <c r="G191">
        <v>3205923</v>
      </c>
      <c r="H191" s="1">
        <v>3.4854860831030567</v>
      </c>
      <c r="J191">
        <f t="shared" si="17"/>
        <v>0</v>
      </c>
      <c r="K191">
        <f t="shared" si="18"/>
        <v>1</v>
      </c>
      <c r="L191">
        <f t="shared" si="19"/>
        <v>0</v>
      </c>
      <c r="M191">
        <f t="shared" si="20"/>
        <v>0</v>
      </c>
      <c r="O191">
        <f t="shared" si="21"/>
        <v>0</v>
      </c>
      <c r="P191">
        <f t="shared" si="22"/>
        <v>11174200.000000002</v>
      </c>
      <c r="Q191">
        <f t="shared" si="23"/>
        <v>0</v>
      </c>
      <c r="R191">
        <f t="shared" si="24"/>
        <v>0</v>
      </c>
    </row>
    <row r="192" spans="1:18" x14ac:dyDescent="0.25">
      <c r="A192" t="s">
        <v>260</v>
      </c>
      <c r="B192" t="s">
        <v>261</v>
      </c>
      <c r="C192">
        <v>1852447</v>
      </c>
      <c r="D192">
        <v>2305753</v>
      </c>
      <c r="E192">
        <v>18618784</v>
      </c>
      <c r="F192">
        <v>18078736</v>
      </c>
      <c r="G192">
        <v>40855720</v>
      </c>
      <c r="H192" s="1">
        <v>10.177767029928734</v>
      </c>
      <c r="J192">
        <f t="shared" si="17"/>
        <v>0</v>
      </c>
      <c r="K192">
        <f t="shared" si="18"/>
        <v>1</v>
      </c>
      <c r="L192">
        <f t="shared" si="19"/>
        <v>0</v>
      </c>
      <c r="M192">
        <f t="shared" si="20"/>
        <v>0</v>
      </c>
      <c r="O192">
        <f t="shared" si="21"/>
        <v>0</v>
      </c>
      <c r="P192">
        <f t="shared" si="22"/>
        <v>415820000</v>
      </c>
      <c r="Q192">
        <f t="shared" si="23"/>
        <v>0</v>
      </c>
      <c r="R192">
        <f t="shared" si="24"/>
        <v>0</v>
      </c>
    </row>
    <row r="193" spans="1:18" x14ac:dyDescent="0.25">
      <c r="A193" t="s">
        <v>162</v>
      </c>
      <c r="B193" t="s">
        <v>163</v>
      </c>
      <c r="C193">
        <v>1038765</v>
      </c>
      <c r="D193">
        <v>2412119</v>
      </c>
      <c r="E193">
        <v>11424421</v>
      </c>
      <c r="F193">
        <v>10964153</v>
      </c>
      <c r="G193">
        <v>25839458</v>
      </c>
      <c r="H193" s="1">
        <v>13.355094367691459</v>
      </c>
      <c r="J193">
        <f t="shared" si="17"/>
        <v>0</v>
      </c>
      <c r="K193">
        <f t="shared" si="18"/>
        <v>1</v>
      </c>
      <c r="L193">
        <f t="shared" si="19"/>
        <v>0</v>
      </c>
      <c r="M193">
        <f t="shared" si="20"/>
        <v>0</v>
      </c>
      <c r="O193">
        <f t="shared" si="21"/>
        <v>0</v>
      </c>
      <c r="P193">
        <f t="shared" si="22"/>
        <v>345088400</v>
      </c>
      <c r="Q193">
        <f t="shared" si="23"/>
        <v>0</v>
      </c>
      <c r="R193">
        <f t="shared" si="24"/>
        <v>0</v>
      </c>
    </row>
    <row r="194" spans="1:18" x14ac:dyDescent="0.25">
      <c r="A194" t="s">
        <v>519</v>
      </c>
      <c r="B194" t="s">
        <v>520</v>
      </c>
      <c r="C194">
        <v>1152888</v>
      </c>
      <c r="D194">
        <v>780998</v>
      </c>
      <c r="E194">
        <v>3123659</v>
      </c>
      <c r="F194">
        <v>2391593</v>
      </c>
      <c r="G194">
        <v>7449138</v>
      </c>
      <c r="H194" s="1">
        <v>25.961205175686096</v>
      </c>
      <c r="J194">
        <f t="shared" si="17"/>
        <v>0</v>
      </c>
      <c r="K194">
        <f t="shared" si="18"/>
        <v>0</v>
      </c>
      <c r="L194">
        <f t="shared" si="19"/>
        <v>1</v>
      </c>
      <c r="M194">
        <f t="shared" si="20"/>
        <v>0</v>
      </c>
      <c r="O194">
        <f t="shared" si="21"/>
        <v>0</v>
      </c>
      <c r="P194">
        <f t="shared" si="22"/>
        <v>0</v>
      </c>
      <c r="Q194">
        <f t="shared" si="23"/>
        <v>193388599.99999997</v>
      </c>
      <c r="R194">
        <f t="shared" si="24"/>
        <v>0</v>
      </c>
    </row>
    <row r="195" spans="1:18" x14ac:dyDescent="0.25">
      <c r="A195" t="s">
        <v>83</v>
      </c>
      <c r="B195" t="s">
        <v>84</v>
      </c>
      <c r="C195">
        <v>13</v>
      </c>
      <c r="D195">
        <v>93</v>
      </c>
      <c r="E195">
        <v>65</v>
      </c>
      <c r="F195">
        <v>1765</v>
      </c>
      <c r="G195">
        <v>1936</v>
      </c>
      <c r="H195" s="1">
        <v>5.4752066115702478</v>
      </c>
      <c r="J195">
        <f t="shared" si="17"/>
        <v>0</v>
      </c>
      <c r="K195">
        <f t="shared" si="18"/>
        <v>1</v>
      </c>
      <c r="L195">
        <f t="shared" si="19"/>
        <v>0</v>
      </c>
      <c r="M195">
        <f t="shared" si="20"/>
        <v>0</v>
      </c>
      <c r="O195">
        <f t="shared" si="21"/>
        <v>0</v>
      </c>
      <c r="P195">
        <f t="shared" si="22"/>
        <v>10600</v>
      </c>
      <c r="Q195">
        <f t="shared" si="23"/>
        <v>0</v>
      </c>
      <c r="R195">
        <f t="shared" si="24"/>
        <v>0</v>
      </c>
    </row>
    <row r="196" spans="1:18" x14ac:dyDescent="0.25">
      <c r="A196" t="s">
        <v>713</v>
      </c>
      <c r="B196" t="s">
        <v>714</v>
      </c>
      <c r="C196">
        <v>60563</v>
      </c>
      <c r="D196">
        <v>18891</v>
      </c>
      <c r="E196">
        <v>7049</v>
      </c>
      <c r="F196">
        <v>1675646</v>
      </c>
      <c r="G196">
        <v>1762149</v>
      </c>
      <c r="H196" s="1">
        <v>4.5089263166735618</v>
      </c>
      <c r="J196">
        <f t="shared" si="17"/>
        <v>0</v>
      </c>
      <c r="K196">
        <f t="shared" si="18"/>
        <v>1</v>
      </c>
      <c r="L196">
        <f t="shared" si="19"/>
        <v>0</v>
      </c>
      <c r="M196">
        <f t="shared" si="20"/>
        <v>0</v>
      </c>
      <c r="O196">
        <f t="shared" si="21"/>
        <v>0</v>
      </c>
      <c r="P196">
        <f t="shared" si="22"/>
        <v>7945400</v>
      </c>
      <c r="Q196">
        <f t="shared" si="23"/>
        <v>0</v>
      </c>
      <c r="R196">
        <f t="shared" si="24"/>
        <v>0</v>
      </c>
    </row>
    <row r="197" spans="1:18" x14ac:dyDescent="0.25">
      <c r="A197" t="s">
        <v>93</v>
      </c>
      <c r="B197" t="s">
        <v>94</v>
      </c>
      <c r="C197">
        <v>332</v>
      </c>
      <c r="D197">
        <v>176</v>
      </c>
      <c r="E197">
        <v>2304</v>
      </c>
      <c r="F197">
        <v>3066</v>
      </c>
      <c r="G197">
        <v>5878</v>
      </c>
      <c r="H197" s="1">
        <v>8.6423953725757059</v>
      </c>
      <c r="J197">
        <f t="shared" si="17"/>
        <v>0</v>
      </c>
      <c r="K197">
        <f t="shared" si="18"/>
        <v>1</v>
      </c>
      <c r="L197">
        <f t="shared" si="19"/>
        <v>0</v>
      </c>
      <c r="M197">
        <f t="shared" si="20"/>
        <v>0</v>
      </c>
      <c r="O197">
        <f t="shared" si="21"/>
        <v>0</v>
      </c>
      <c r="P197">
        <f t="shared" si="22"/>
        <v>50800</v>
      </c>
      <c r="Q197">
        <f t="shared" si="23"/>
        <v>0</v>
      </c>
      <c r="R197">
        <f t="shared" si="24"/>
        <v>0</v>
      </c>
    </row>
    <row r="198" spans="1:18" x14ac:dyDescent="0.25">
      <c r="A198" t="s">
        <v>451</v>
      </c>
      <c r="B198" t="s">
        <v>452</v>
      </c>
      <c r="C198">
        <v>3</v>
      </c>
      <c r="D198">
        <v>8652</v>
      </c>
      <c r="E198">
        <v>17798</v>
      </c>
      <c r="F198">
        <v>35040</v>
      </c>
      <c r="G198">
        <v>61493</v>
      </c>
      <c r="H198" s="1">
        <v>14.074772738360464</v>
      </c>
      <c r="J198">
        <f t="shared" si="17"/>
        <v>0</v>
      </c>
      <c r="K198">
        <f t="shared" si="18"/>
        <v>1</v>
      </c>
      <c r="L198">
        <f t="shared" si="19"/>
        <v>0</v>
      </c>
      <c r="M198">
        <f t="shared" si="20"/>
        <v>0</v>
      </c>
      <c r="O198">
        <f t="shared" si="21"/>
        <v>0</v>
      </c>
      <c r="P198">
        <f t="shared" si="22"/>
        <v>865500</v>
      </c>
      <c r="Q198">
        <f t="shared" si="23"/>
        <v>0</v>
      </c>
      <c r="R198">
        <f t="shared" si="24"/>
        <v>0</v>
      </c>
    </row>
    <row r="199" spans="1:18" x14ac:dyDescent="0.25">
      <c r="A199" t="s">
        <v>423</v>
      </c>
      <c r="B199" t="s">
        <v>424</v>
      </c>
      <c r="C199">
        <v>102737</v>
      </c>
      <c r="D199">
        <v>21021</v>
      </c>
      <c r="E199">
        <v>52361</v>
      </c>
      <c r="F199">
        <v>74908</v>
      </c>
      <c r="G199">
        <v>251027</v>
      </c>
      <c r="H199" s="1">
        <v>49.300672835989758</v>
      </c>
      <c r="J199">
        <f t="shared" si="17"/>
        <v>0</v>
      </c>
      <c r="K199">
        <f t="shared" si="18"/>
        <v>0</v>
      </c>
      <c r="L199">
        <f t="shared" si="19"/>
        <v>1</v>
      </c>
      <c r="M199">
        <f t="shared" si="20"/>
        <v>0</v>
      </c>
      <c r="O199">
        <f t="shared" si="21"/>
        <v>0</v>
      </c>
      <c r="P199">
        <f t="shared" si="22"/>
        <v>0</v>
      </c>
      <c r="Q199">
        <f t="shared" si="23"/>
        <v>12375800.000000002</v>
      </c>
      <c r="R199">
        <f t="shared" si="24"/>
        <v>0</v>
      </c>
    </row>
    <row r="200" spans="1:18" x14ac:dyDescent="0.25">
      <c r="A200" t="s">
        <v>129</v>
      </c>
      <c r="B200" t="s">
        <v>130</v>
      </c>
      <c r="C200">
        <v>746567</v>
      </c>
      <c r="D200">
        <v>212441</v>
      </c>
      <c r="E200">
        <v>1695635</v>
      </c>
      <c r="F200">
        <v>657350</v>
      </c>
      <c r="G200">
        <v>3311993</v>
      </c>
      <c r="H200" s="1">
        <v>28.95561675402092</v>
      </c>
      <c r="J200">
        <f t="shared" si="17"/>
        <v>0</v>
      </c>
      <c r="K200">
        <f t="shared" si="18"/>
        <v>0</v>
      </c>
      <c r="L200">
        <f t="shared" si="19"/>
        <v>1</v>
      </c>
      <c r="M200">
        <f t="shared" si="20"/>
        <v>0</v>
      </c>
      <c r="O200">
        <f t="shared" si="21"/>
        <v>0</v>
      </c>
      <c r="P200">
        <f t="shared" si="22"/>
        <v>0</v>
      </c>
      <c r="Q200">
        <f t="shared" si="23"/>
        <v>95900800</v>
      </c>
      <c r="R200">
        <f t="shared" si="24"/>
        <v>0</v>
      </c>
    </row>
    <row r="201" spans="1:18" x14ac:dyDescent="0.25">
      <c r="A201" t="s">
        <v>233</v>
      </c>
      <c r="B201" t="s">
        <v>232</v>
      </c>
      <c r="C201">
        <v>210497</v>
      </c>
      <c r="D201">
        <v>1759906</v>
      </c>
      <c r="E201">
        <v>4769054</v>
      </c>
      <c r="F201">
        <v>7253397</v>
      </c>
      <c r="G201">
        <v>13992854</v>
      </c>
      <c r="H201" s="1">
        <v>14.081494740100911</v>
      </c>
      <c r="J201">
        <f t="shared" si="17"/>
        <v>0</v>
      </c>
      <c r="K201">
        <f t="shared" si="18"/>
        <v>1</v>
      </c>
      <c r="L201">
        <f t="shared" si="19"/>
        <v>0</v>
      </c>
      <c r="M201">
        <f t="shared" si="20"/>
        <v>0</v>
      </c>
      <c r="O201">
        <f t="shared" si="21"/>
        <v>0</v>
      </c>
      <c r="P201">
        <f t="shared" si="22"/>
        <v>197040300</v>
      </c>
      <c r="Q201">
        <f t="shared" si="23"/>
        <v>0</v>
      </c>
      <c r="R201">
        <f t="shared" si="24"/>
        <v>0</v>
      </c>
    </row>
    <row r="202" spans="1:18" x14ac:dyDescent="0.25">
      <c r="A202" t="s">
        <v>268</v>
      </c>
      <c r="B202" t="s">
        <v>266</v>
      </c>
      <c r="C202">
        <v>3296</v>
      </c>
      <c r="D202">
        <v>12437</v>
      </c>
      <c r="E202">
        <v>101070</v>
      </c>
      <c r="F202">
        <v>399947</v>
      </c>
      <c r="G202">
        <v>516750</v>
      </c>
      <c r="H202" s="1">
        <v>3.0446057087566523</v>
      </c>
      <c r="J202">
        <f t="shared" si="17"/>
        <v>0</v>
      </c>
      <c r="K202">
        <f t="shared" si="18"/>
        <v>1</v>
      </c>
      <c r="L202">
        <f t="shared" si="19"/>
        <v>0</v>
      </c>
      <c r="M202">
        <f t="shared" si="20"/>
        <v>0</v>
      </c>
      <c r="O202">
        <f t="shared" si="21"/>
        <v>0</v>
      </c>
      <c r="P202">
        <f t="shared" si="22"/>
        <v>1573300</v>
      </c>
      <c r="Q202">
        <f t="shared" si="23"/>
        <v>0</v>
      </c>
      <c r="R202">
        <f t="shared" si="24"/>
        <v>0</v>
      </c>
    </row>
    <row r="203" spans="1:18" x14ac:dyDescent="0.25">
      <c r="A203" t="s">
        <v>540</v>
      </c>
      <c r="B203" t="s">
        <v>541</v>
      </c>
      <c r="C203">
        <v>5487363</v>
      </c>
      <c r="D203">
        <v>1331697</v>
      </c>
      <c r="E203">
        <v>3046742</v>
      </c>
      <c r="F203">
        <v>3220138</v>
      </c>
      <c r="G203">
        <v>13085940</v>
      </c>
      <c r="H203" s="1">
        <v>52.10982168648183</v>
      </c>
      <c r="J203">
        <f t="shared" si="17"/>
        <v>0</v>
      </c>
      <c r="K203">
        <f t="shared" si="18"/>
        <v>0</v>
      </c>
      <c r="L203">
        <f t="shared" si="19"/>
        <v>0</v>
      </c>
      <c r="M203">
        <f t="shared" si="20"/>
        <v>1</v>
      </c>
      <c r="O203">
        <f t="shared" si="21"/>
        <v>0</v>
      </c>
      <c r="P203">
        <f t="shared" si="22"/>
        <v>0</v>
      </c>
      <c r="Q203">
        <f t="shared" si="23"/>
        <v>0</v>
      </c>
      <c r="R203">
        <f t="shared" si="24"/>
        <v>681906000</v>
      </c>
    </row>
    <row r="204" spans="1:18" x14ac:dyDescent="0.25">
      <c r="A204" t="s">
        <v>154</v>
      </c>
      <c r="B204" t="s">
        <v>155</v>
      </c>
      <c r="C204">
        <v>2843633</v>
      </c>
      <c r="D204">
        <v>10388104</v>
      </c>
      <c r="E204">
        <v>19561532</v>
      </c>
      <c r="F204">
        <v>14464810</v>
      </c>
      <c r="G204">
        <v>47258079</v>
      </c>
      <c r="H204" s="1">
        <v>27.998888824913937</v>
      </c>
      <c r="J204">
        <f t="shared" ref="J204:J250" si="25">IF(H204&lt;1,1,0)</f>
        <v>0</v>
      </c>
      <c r="K204">
        <f t="shared" ref="K204:K250" si="26">IF(AND(H204&gt;1, H204 &lt;17),1,0)</f>
        <v>0</v>
      </c>
      <c r="L204">
        <f t="shared" ref="L204:L250" si="27">IF(AND(H204&gt;17, H204 &lt;50),1,0)</f>
        <v>1</v>
      </c>
      <c r="M204">
        <f t="shared" ref="M204:M250" si="28">IF(AND(H204&gt;50, H204 &lt;100),1,0)</f>
        <v>0</v>
      </c>
      <c r="O204">
        <f t="shared" ref="O204:O250" si="29">J204*$G204*$H204</f>
        <v>0</v>
      </c>
      <c r="P204">
        <f t="shared" ref="P204:P250" si="30">K204*$G204*$H204</f>
        <v>0</v>
      </c>
      <c r="Q204">
        <f t="shared" si="23"/>
        <v>1323173700</v>
      </c>
      <c r="R204">
        <f t="shared" si="24"/>
        <v>0</v>
      </c>
    </row>
    <row r="205" spans="1:18" x14ac:dyDescent="0.25">
      <c r="A205" t="s">
        <v>125</v>
      </c>
      <c r="B205" t="s">
        <v>126</v>
      </c>
      <c r="C205">
        <v>4448943</v>
      </c>
      <c r="D205">
        <v>166781</v>
      </c>
      <c r="E205">
        <v>2487752</v>
      </c>
      <c r="F205">
        <v>278431</v>
      </c>
      <c r="G205">
        <v>7381907</v>
      </c>
      <c r="H205" s="1">
        <v>62.527528455722894</v>
      </c>
      <c r="J205">
        <f t="shared" si="25"/>
        <v>0</v>
      </c>
      <c r="K205">
        <f t="shared" si="26"/>
        <v>0</v>
      </c>
      <c r="L205">
        <f t="shared" si="27"/>
        <v>0</v>
      </c>
      <c r="M205">
        <f t="shared" si="28"/>
        <v>1</v>
      </c>
      <c r="O205">
        <f t="shared" si="29"/>
        <v>0</v>
      </c>
      <c r="P205">
        <f t="shared" si="30"/>
        <v>0</v>
      </c>
      <c r="Q205">
        <f t="shared" si="23"/>
        <v>0</v>
      </c>
      <c r="R205">
        <f t="shared" si="24"/>
        <v>461572400</v>
      </c>
    </row>
    <row r="206" spans="1:18" x14ac:dyDescent="0.25">
      <c r="A206" t="s">
        <v>273</v>
      </c>
      <c r="B206" t="s">
        <v>274</v>
      </c>
      <c r="C206">
        <v>312912</v>
      </c>
      <c r="D206">
        <v>16398</v>
      </c>
      <c r="E206">
        <v>147360</v>
      </c>
      <c r="F206">
        <v>56213</v>
      </c>
      <c r="G206">
        <v>532883</v>
      </c>
      <c r="H206" s="1">
        <v>61.797805522037677</v>
      </c>
      <c r="J206">
        <f t="shared" si="25"/>
        <v>0</v>
      </c>
      <c r="K206">
        <f t="shared" si="26"/>
        <v>0</v>
      </c>
      <c r="L206">
        <f t="shared" si="27"/>
        <v>0</v>
      </c>
      <c r="M206">
        <f t="shared" si="28"/>
        <v>1</v>
      </c>
      <c r="O206">
        <f t="shared" si="29"/>
        <v>0</v>
      </c>
      <c r="P206">
        <f t="shared" si="30"/>
        <v>0</v>
      </c>
      <c r="Q206">
        <f t="shared" si="23"/>
        <v>0</v>
      </c>
      <c r="R206">
        <f t="shared" si="24"/>
        <v>32931000.000000004</v>
      </c>
    </row>
    <row r="207" spans="1:18" x14ac:dyDescent="0.25">
      <c r="A207" t="s">
        <v>654</v>
      </c>
      <c r="B207" t="s">
        <v>655</v>
      </c>
      <c r="C207">
        <v>4779</v>
      </c>
      <c r="D207">
        <v>18404</v>
      </c>
      <c r="F207">
        <v>15139</v>
      </c>
      <c r="G207">
        <v>38322</v>
      </c>
      <c r="H207" s="1">
        <v>60.495276864464273</v>
      </c>
      <c r="J207">
        <f t="shared" si="25"/>
        <v>0</v>
      </c>
      <c r="K207">
        <f t="shared" si="26"/>
        <v>0</v>
      </c>
      <c r="L207">
        <f t="shared" si="27"/>
        <v>0</v>
      </c>
      <c r="M207">
        <f t="shared" si="28"/>
        <v>1</v>
      </c>
      <c r="O207">
        <f t="shared" si="29"/>
        <v>0</v>
      </c>
      <c r="P207">
        <f t="shared" si="30"/>
        <v>0</v>
      </c>
      <c r="Q207">
        <f t="shared" si="23"/>
        <v>0</v>
      </c>
      <c r="R207">
        <f t="shared" si="24"/>
        <v>2318300</v>
      </c>
    </row>
    <row r="208" spans="1:18" x14ac:dyDescent="0.25">
      <c r="A208" t="s">
        <v>477</v>
      </c>
      <c r="B208" t="s">
        <v>478</v>
      </c>
      <c r="C208">
        <v>614046</v>
      </c>
      <c r="D208">
        <v>1276051</v>
      </c>
      <c r="E208">
        <v>3889050</v>
      </c>
      <c r="F208">
        <v>22193185</v>
      </c>
      <c r="G208">
        <v>27972332</v>
      </c>
      <c r="H208" s="1">
        <v>6.7570233329133949</v>
      </c>
      <c r="J208">
        <f t="shared" si="25"/>
        <v>0</v>
      </c>
      <c r="K208">
        <f t="shared" si="26"/>
        <v>1</v>
      </c>
      <c r="L208">
        <f t="shared" si="27"/>
        <v>0</v>
      </c>
      <c r="M208">
        <f t="shared" si="28"/>
        <v>0</v>
      </c>
      <c r="O208">
        <f t="shared" si="29"/>
        <v>0</v>
      </c>
      <c r="P208">
        <f t="shared" si="30"/>
        <v>189009700</v>
      </c>
      <c r="Q208">
        <f t="shared" si="23"/>
        <v>0</v>
      </c>
      <c r="R208">
        <f t="shared" si="24"/>
        <v>0</v>
      </c>
    </row>
    <row r="209" spans="1:18" x14ac:dyDescent="0.25">
      <c r="A209" t="s">
        <v>429</v>
      </c>
      <c r="B209" t="s">
        <v>430</v>
      </c>
      <c r="C209">
        <v>14770</v>
      </c>
      <c r="D209">
        <v>43888</v>
      </c>
      <c r="E209">
        <v>66859</v>
      </c>
      <c r="F209">
        <v>1078979</v>
      </c>
      <c r="G209">
        <v>1204496</v>
      </c>
      <c r="H209" s="1">
        <v>4.8699206971214517</v>
      </c>
      <c r="J209">
        <f t="shared" si="25"/>
        <v>0</v>
      </c>
      <c r="K209">
        <f t="shared" si="26"/>
        <v>1</v>
      </c>
      <c r="L209">
        <f t="shared" si="27"/>
        <v>0</v>
      </c>
      <c r="M209">
        <f t="shared" si="28"/>
        <v>0</v>
      </c>
      <c r="O209">
        <f t="shared" si="29"/>
        <v>0</v>
      </c>
      <c r="P209">
        <f t="shared" si="30"/>
        <v>5865800</v>
      </c>
      <c r="Q209">
        <f t="shared" si="23"/>
        <v>0</v>
      </c>
      <c r="R209">
        <f t="shared" si="24"/>
        <v>0</v>
      </c>
    </row>
    <row r="210" spans="1:18" x14ac:dyDescent="0.25">
      <c r="A210" s="10" t="s">
        <v>656</v>
      </c>
      <c r="B210" s="10" t="s">
        <v>657</v>
      </c>
      <c r="C210" s="10"/>
      <c r="D210" s="10">
        <v>292</v>
      </c>
      <c r="E210" s="10">
        <v>31</v>
      </c>
      <c r="F210" s="10">
        <v>41818</v>
      </c>
      <c r="G210" s="10">
        <v>42141</v>
      </c>
      <c r="H210" s="11">
        <v>0.69291189103248618</v>
      </c>
      <c r="I210" s="10"/>
      <c r="J210" s="10">
        <f t="shared" si="25"/>
        <v>1</v>
      </c>
      <c r="K210">
        <f t="shared" si="26"/>
        <v>0</v>
      </c>
      <c r="L210">
        <f t="shared" si="27"/>
        <v>0</v>
      </c>
      <c r="M210">
        <f t="shared" si="28"/>
        <v>0</v>
      </c>
      <c r="O210">
        <f t="shared" si="29"/>
        <v>29200</v>
      </c>
      <c r="P210">
        <f t="shared" si="30"/>
        <v>0</v>
      </c>
      <c r="Q210">
        <f t="shared" si="23"/>
        <v>0</v>
      </c>
      <c r="R210">
        <f t="shared" si="24"/>
        <v>0</v>
      </c>
    </row>
    <row r="211" spans="1:18" x14ac:dyDescent="0.25">
      <c r="A211" t="s">
        <v>552</v>
      </c>
      <c r="B211" t="s">
        <v>553</v>
      </c>
      <c r="C211">
        <v>167635</v>
      </c>
      <c r="D211">
        <v>13421</v>
      </c>
      <c r="E211">
        <v>222347</v>
      </c>
      <c r="F211">
        <v>41314</v>
      </c>
      <c r="G211">
        <v>444717</v>
      </c>
      <c r="H211" s="1">
        <v>40.712632977826345</v>
      </c>
      <c r="J211">
        <f t="shared" si="25"/>
        <v>0</v>
      </c>
      <c r="K211">
        <f t="shared" si="26"/>
        <v>0</v>
      </c>
      <c r="L211">
        <f t="shared" si="27"/>
        <v>1</v>
      </c>
      <c r="M211">
        <f t="shared" si="28"/>
        <v>0</v>
      </c>
      <c r="O211">
        <f t="shared" si="29"/>
        <v>0</v>
      </c>
      <c r="P211">
        <f t="shared" si="30"/>
        <v>0</v>
      </c>
      <c r="Q211">
        <f t="shared" si="23"/>
        <v>18105600</v>
      </c>
      <c r="R211">
        <f t="shared" si="24"/>
        <v>0</v>
      </c>
    </row>
    <row r="212" spans="1:18" x14ac:dyDescent="0.25">
      <c r="A212" t="s">
        <v>305</v>
      </c>
      <c r="B212" t="s">
        <v>306</v>
      </c>
      <c r="C212">
        <v>545985</v>
      </c>
      <c r="D212">
        <v>1899204</v>
      </c>
      <c r="E212">
        <v>2653889</v>
      </c>
      <c r="F212">
        <v>49973919</v>
      </c>
      <c r="G212">
        <v>55072997</v>
      </c>
      <c r="H212" s="1">
        <v>4.4399054585680169</v>
      </c>
      <c r="J212">
        <f t="shared" si="25"/>
        <v>0</v>
      </c>
      <c r="K212">
        <f t="shared" si="26"/>
        <v>1</v>
      </c>
      <c r="L212">
        <f t="shared" si="27"/>
        <v>0</v>
      </c>
      <c r="M212">
        <f t="shared" si="28"/>
        <v>0</v>
      </c>
      <c r="O212">
        <f t="shared" si="29"/>
        <v>0</v>
      </c>
      <c r="P212">
        <f t="shared" si="30"/>
        <v>244518900.00000003</v>
      </c>
      <c r="Q212">
        <f t="shared" si="23"/>
        <v>0</v>
      </c>
      <c r="R212">
        <f t="shared" si="24"/>
        <v>0</v>
      </c>
    </row>
    <row r="213" spans="1:18" x14ac:dyDescent="0.25">
      <c r="A213" t="s">
        <v>425</v>
      </c>
      <c r="B213" t="s">
        <v>426</v>
      </c>
      <c r="C213">
        <v>529988</v>
      </c>
      <c r="D213">
        <v>1234805</v>
      </c>
      <c r="E213">
        <v>8476554</v>
      </c>
      <c r="F213">
        <v>28710036</v>
      </c>
      <c r="G213">
        <v>38951383</v>
      </c>
      <c r="H213" s="1">
        <v>4.5307582531793544</v>
      </c>
      <c r="J213">
        <f t="shared" si="25"/>
        <v>0</v>
      </c>
      <c r="K213">
        <f t="shared" si="26"/>
        <v>1</v>
      </c>
      <c r="L213">
        <f t="shared" si="27"/>
        <v>0</v>
      </c>
      <c r="M213">
        <f t="shared" si="28"/>
        <v>0</v>
      </c>
      <c r="O213">
        <f t="shared" si="29"/>
        <v>0</v>
      </c>
      <c r="P213">
        <f t="shared" si="30"/>
        <v>176479300</v>
      </c>
      <c r="Q213">
        <f t="shared" si="23"/>
        <v>0</v>
      </c>
      <c r="R213">
        <f t="shared" si="24"/>
        <v>0</v>
      </c>
    </row>
    <row r="214" spans="1:18" x14ac:dyDescent="0.25">
      <c r="A214" t="s">
        <v>279</v>
      </c>
      <c r="B214" t="s">
        <v>280</v>
      </c>
      <c r="C214">
        <v>122364</v>
      </c>
      <c r="D214">
        <v>927760</v>
      </c>
      <c r="E214">
        <v>1426743</v>
      </c>
      <c r="F214">
        <v>14400531</v>
      </c>
      <c r="G214">
        <v>16877398</v>
      </c>
      <c r="H214" s="1">
        <v>6.2220728574392803</v>
      </c>
      <c r="J214">
        <f t="shared" si="25"/>
        <v>0</v>
      </c>
      <c r="K214">
        <f t="shared" si="26"/>
        <v>1</v>
      </c>
      <c r="L214">
        <f t="shared" si="27"/>
        <v>0</v>
      </c>
      <c r="M214">
        <f t="shared" si="28"/>
        <v>0</v>
      </c>
      <c r="O214">
        <f t="shared" si="29"/>
        <v>0</v>
      </c>
      <c r="P214">
        <f t="shared" si="30"/>
        <v>105012400</v>
      </c>
      <c r="Q214">
        <f t="shared" si="23"/>
        <v>0</v>
      </c>
      <c r="R214">
        <f t="shared" si="24"/>
        <v>0</v>
      </c>
    </row>
    <row r="215" spans="1:18" x14ac:dyDescent="0.25">
      <c r="A215" t="s">
        <v>207</v>
      </c>
      <c r="B215" t="s">
        <v>208</v>
      </c>
      <c r="C215">
        <v>230920</v>
      </c>
      <c r="D215">
        <v>2382483</v>
      </c>
      <c r="E215">
        <v>2514914</v>
      </c>
      <c r="F215">
        <v>13335286</v>
      </c>
      <c r="G215">
        <v>18463603</v>
      </c>
      <c r="H215" s="1">
        <v>14.154350047496148</v>
      </c>
      <c r="J215">
        <f t="shared" si="25"/>
        <v>0</v>
      </c>
      <c r="K215">
        <f t="shared" si="26"/>
        <v>1</v>
      </c>
      <c r="L215">
        <f t="shared" si="27"/>
        <v>0</v>
      </c>
      <c r="M215">
        <f t="shared" si="28"/>
        <v>0</v>
      </c>
      <c r="O215">
        <f t="shared" si="29"/>
        <v>0</v>
      </c>
      <c r="P215">
        <f t="shared" si="30"/>
        <v>261340300.00000003</v>
      </c>
      <c r="Q215">
        <f t="shared" si="23"/>
        <v>0</v>
      </c>
      <c r="R215">
        <f t="shared" si="24"/>
        <v>0</v>
      </c>
    </row>
    <row r="216" spans="1:18" x14ac:dyDescent="0.25">
      <c r="A216" t="s">
        <v>566</v>
      </c>
      <c r="B216" t="s">
        <v>567</v>
      </c>
      <c r="C216">
        <v>538</v>
      </c>
      <c r="D216">
        <v>234</v>
      </c>
      <c r="E216">
        <v>1242</v>
      </c>
      <c r="F216">
        <v>3335</v>
      </c>
      <c r="G216">
        <v>5349</v>
      </c>
      <c r="H216" s="1">
        <v>14.432604225088802</v>
      </c>
      <c r="J216">
        <f t="shared" si="25"/>
        <v>0</v>
      </c>
      <c r="K216">
        <f t="shared" si="26"/>
        <v>1</v>
      </c>
      <c r="L216">
        <f t="shared" si="27"/>
        <v>0</v>
      </c>
      <c r="M216">
        <f t="shared" si="28"/>
        <v>0</v>
      </c>
      <c r="O216">
        <f t="shared" si="29"/>
        <v>0</v>
      </c>
      <c r="P216">
        <f t="shared" si="30"/>
        <v>77200</v>
      </c>
      <c r="Q216">
        <f t="shared" si="23"/>
        <v>0</v>
      </c>
      <c r="R216">
        <f t="shared" si="24"/>
        <v>0</v>
      </c>
    </row>
    <row r="217" spans="1:18" x14ac:dyDescent="0.25">
      <c r="A217" t="s">
        <v>522</v>
      </c>
      <c r="B217" t="s">
        <v>523</v>
      </c>
      <c r="C217">
        <v>21978</v>
      </c>
      <c r="D217">
        <v>7557</v>
      </c>
      <c r="E217">
        <v>27038</v>
      </c>
      <c r="F217">
        <v>30599</v>
      </c>
      <c r="G217">
        <v>87172</v>
      </c>
      <c r="H217" s="1">
        <v>33.881292158032394</v>
      </c>
      <c r="J217">
        <f t="shared" si="25"/>
        <v>0</v>
      </c>
      <c r="K217">
        <f t="shared" si="26"/>
        <v>0</v>
      </c>
      <c r="L217">
        <f t="shared" si="27"/>
        <v>1</v>
      </c>
      <c r="M217">
        <f t="shared" si="28"/>
        <v>0</v>
      </c>
      <c r="O217">
        <f t="shared" si="29"/>
        <v>0</v>
      </c>
      <c r="P217">
        <f t="shared" si="30"/>
        <v>0</v>
      </c>
      <c r="Q217">
        <f t="shared" si="23"/>
        <v>2953500</v>
      </c>
      <c r="R217">
        <f t="shared" si="24"/>
        <v>0</v>
      </c>
    </row>
    <row r="218" spans="1:18" x14ac:dyDescent="0.25">
      <c r="A218" t="s">
        <v>528</v>
      </c>
      <c r="B218" t="s">
        <v>529</v>
      </c>
      <c r="C218">
        <v>31</v>
      </c>
      <c r="D218">
        <v>178</v>
      </c>
      <c r="F218">
        <v>2165</v>
      </c>
      <c r="G218">
        <v>2374</v>
      </c>
      <c r="H218" s="1">
        <v>8.8037068239258645</v>
      </c>
      <c r="J218">
        <f t="shared" si="25"/>
        <v>0</v>
      </c>
      <c r="K218">
        <f t="shared" si="26"/>
        <v>1</v>
      </c>
      <c r="L218">
        <f t="shared" si="27"/>
        <v>0</v>
      </c>
      <c r="M218">
        <f t="shared" si="28"/>
        <v>0</v>
      </c>
      <c r="O218">
        <f t="shared" si="29"/>
        <v>0</v>
      </c>
      <c r="P218">
        <f t="shared" si="30"/>
        <v>20900.000000000004</v>
      </c>
      <c r="Q218">
        <f t="shared" si="23"/>
        <v>0</v>
      </c>
      <c r="R218">
        <f t="shared" si="24"/>
        <v>0</v>
      </c>
    </row>
    <row r="219" spans="1:18" x14ac:dyDescent="0.25">
      <c r="A219" t="s">
        <v>367</v>
      </c>
      <c r="B219" t="s">
        <v>368</v>
      </c>
      <c r="C219">
        <v>26395</v>
      </c>
      <c r="D219">
        <v>86182</v>
      </c>
      <c r="E219">
        <v>28061</v>
      </c>
      <c r="F219">
        <v>176097</v>
      </c>
      <c r="G219">
        <v>316735</v>
      </c>
      <c r="H219" s="1">
        <v>35.542961781931268</v>
      </c>
      <c r="J219">
        <f t="shared" si="25"/>
        <v>0</v>
      </c>
      <c r="K219">
        <f t="shared" si="26"/>
        <v>0</v>
      </c>
      <c r="L219">
        <f t="shared" si="27"/>
        <v>1</v>
      </c>
      <c r="M219">
        <f t="shared" si="28"/>
        <v>0</v>
      </c>
      <c r="O219">
        <f t="shared" si="29"/>
        <v>0</v>
      </c>
      <c r="P219">
        <f t="shared" si="30"/>
        <v>0</v>
      </c>
      <c r="Q219">
        <f t="shared" ref="Q219:Q250" si="31">L219*$G219*$H219</f>
        <v>11257700</v>
      </c>
      <c r="R219">
        <f t="shared" ref="R219:R250" si="32">M219*$G219*$H219</f>
        <v>0</v>
      </c>
    </row>
    <row r="220" spans="1:18" x14ac:dyDescent="0.25">
      <c r="A220" t="s">
        <v>343</v>
      </c>
      <c r="B220" t="s">
        <v>344</v>
      </c>
      <c r="C220">
        <v>17935</v>
      </c>
      <c r="D220">
        <v>26630</v>
      </c>
      <c r="E220">
        <v>21128</v>
      </c>
      <c r="F220">
        <v>139327</v>
      </c>
      <c r="G220">
        <v>205020</v>
      </c>
      <c r="H220" s="1">
        <v>21.736903716710565</v>
      </c>
      <c r="J220">
        <f t="shared" si="25"/>
        <v>0</v>
      </c>
      <c r="K220">
        <f t="shared" si="26"/>
        <v>0</v>
      </c>
      <c r="L220">
        <f t="shared" si="27"/>
        <v>1</v>
      </c>
      <c r="M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4456500</v>
      </c>
      <c r="R220">
        <f t="shared" si="32"/>
        <v>0</v>
      </c>
    </row>
    <row r="221" spans="1:18" x14ac:dyDescent="0.25">
      <c r="A221" t="s">
        <v>410</v>
      </c>
      <c r="B221" t="s">
        <v>411</v>
      </c>
      <c r="C221">
        <v>11577</v>
      </c>
      <c r="D221">
        <v>32578</v>
      </c>
      <c r="E221">
        <v>47654</v>
      </c>
      <c r="F221">
        <v>64985</v>
      </c>
      <c r="G221">
        <v>156794</v>
      </c>
      <c r="H221" s="1">
        <v>28.16115412579563</v>
      </c>
      <c r="J221">
        <f t="shared" si="25"/>
        <v>0</v>
      </c>
      <c r="K221">
        <f t="shared" si="26"/>
        <v>0</v>
      </c>
      <c r="L221">
        <f t="shared" si="27"/>
        <v>1</v>
      </c>
      <c r="M221">
        <f t="shared" si="28"/>
        <v>0</v>
      </c>
      <c r="O221">
        <f t="shared" si="29"/>
        <v>0</v>
      </c>
      <c r="P221">
        <f t="shared" si="30"/>
        <v>0</v>
      </c>
      <c r="Q221">
        <f t="shared" si="31"/>
        <v>4415500</v>
      </c>
      <c r="R221">
        <f t="shared" si="32"/>
        <v>0</v>
      </c>
    </row>
    <row r="222" spans="1:18" x14ac:dyDescent="0.25">
      <c r="A222" t="s">
        <v>584</v>
      </c>
      <c r="B222" t="s">
        <v>585</v>
      </c>
      <c r="C222">
        <v>2797</v>
      </c>
      <c r="D222">
        <v>1213</v>
      </c>
      <c r="E222">
        <v>1316</v>
      </c>
      <c r="F222">
        <v>1221</v>
      </c>
      <c r="G222">
        <v>6547</v>
      </c>
      <c r="H222" s="1">
        <v>61.249427218573395</v>
      </c>
      <c r="J222">
        <f t="shared" si="25"/>
        <v>0</v>
      </c>
      <c r="K222">
        <f t="shared" si="26"/>
        <v>0</v>
      </c>
      <c r="L222">
        <f t="shared" si="27"/>
        <v>0</v>
      </c>
      <c r="M222">
        <f t="shared" si="28"/>
        <v>1</v>
      </c>
      <c r="O222">
        <f t="shared" si="29"/>
        <v>0</v>
      </c>
      <c r="P222">
        <f t="shared" si="30"/>
        <v>0</v>
      </c>
      <c r="Q222">
        <f t="shared" si="31"/>
        <v>0</v>
      </c>
      <c r="R222">
        <f t="shared" si="32"/>
        <v>401000</v>
      </c>
    </row>
    <row r="223" spans="1:18" x14ac:dyDescent="0.25">
      <c r="A223" t="s">
        <v>631</v>
      </c>
      <c r="B223" t="s">
        <v>632</v>
      </c>
      <c r="C223">
        <v>981</v>
      </c>
      <c r="D223">
        <v>2670</v>
      </c>
      <c r="E223">
        <v>106</v>
      </c>
      <c r="F223">
        <v>12099</v>
      </c>
      <c r="G223">
        <v>15856</v>
      </c>
      <c r="H223" s="1">
        <v>23.025983854692232</v>
      </c>
      <c r="J223">
        <f t="shared" si="25"/>
        <v>0</v>
      </c>
      <c r="K223">
        <f t="shared" si="26"/>
        <v>0</v>
      </c>
      <c r="L223">
        <f t="shared" si="27"/>
        <v>1</v>
      </c>
      <c r="M223">
        <f t="shared" si="28"/>
        <v>0</v>
      </c>
      <c r="O223">
        <f t="shared" si="29"/>
        <v>0</v>
      </c>
      <c r="P223">
        <f t="shared" si="30"/>
        <v>0</v>
      </c>
      <c r="Q223">
        <f t="shared" si="31"/>
        <v>365100</v>
      </c>
      <c r="R223">
        <f t="shared" si="32"/>
        <v>0</v>
      </c>
    </row>
    <row r="224" spans="1:18" x14ac:dyDescent="0.25">
      <c r="A224" t="s">
        <v>311</v>
      </c>
      <c r="B224" t="s">
        <v>312</v>
      </c>
      <c r="C224">
        <v>548436</v>
      </c>
      <c r="D224">
        <v>2123769</v>
      </c>
      <c r="E224">
        <v>1580458</v>
      </c>
      <c r="F224">
        <v>21991575</v>
      </c>
      <c r="G224">
        <v>26244238</v>
      </c>
      <c r="H224" s="1">
        <v>10.182063582871029</v>
      </c>
      <c r="J224">
        <f t="shared" si="25"/>
        <v>0</v>
      </c>
      <c r="K224">
        <f t="shared" si="26"/>
        <v>1</v>
      </c>
      <c r="L224">
        <f t="shared" si="27"/>
        <v>0</v>
      </c>
      <c r="M224">
        <f t="shared" si="28"/>
        <v>0</v>
      </c>
      <c r="O224">
        <f t="shared" si="29"/>
        <v>0</v>
      </c>
      <c r="P224">
        <f t="shared" si="30"/>
        <v>267220500</v>
      </c>
      <c r="Q224">
        <f t="shared" si="31"/>
        <v>0</v>
      </c>
      <c r="R224">
        <f t="shared" si="32"/>
        <v>0</v>
      </c>
    </row>
    <row r="225" spans="1:18" x14ac:dyDescent="0.25">
      <c r="A225" t="s">
        <v>562</v>
      </c>
      <c r="B225" t="s">
        <v>563</v>
      </c>
      <c r="C225">
        <v>1398857</v>
      </c>
      <c r="D225">
        <v>312092</v>
      </c>
      <c r="E225">
        <v>1863701</v>
      </c>
      <c r="F225">
        <v>3719558</v>
      </c>
      <c r="G225">
        <v>7294208</v>
      </c>
      <c r="H225" s="1">
        <v>23.45626831590215</v>
      </c>
      <c r="J225">
        <f t="shared" si="25"/>
        <v>0</v>
      </c>
      <c r="K225">
        <f t="shared" si="26"/>
        <v>0</v>
      </c>
      <c r="L225">
        <f t="shared" si="27"/>
        <v>1</v>
      </c>
      <c r="M225">
        <f t="shared" si="28"/>
        <v>0</v>
      </c>
      <c r="O225">
        <f t="shared" si="29"/>
        <v>0</v>
      </c>
      <c r="P225">
        <f t="shared" si="30"/>
        <v>0</v>
      </c>
      <c r="Q225">
        <f t="shared" si="31"/>
        <v>171094900</v>
      </c>
      <c r="R225">
        <f t="shared" si="32"/>
        <v>0</v>
      </c>
    </row>
    <row r="226" spans="1:18" x14ac:dyDescent="0.25">
      <c r="A226" t="s">
        <v>609</v>
      </c>
      <c r="B226" t="s">
        <v>610</v>
      </c>
      <c r="C226">
        <v>1035669</v>
      </c>
      <c r="D226">
        <v>1147359</v>
      </c>
      <c r="E226">
        <v>16637826</v>
      </c>
      <c r="F226">
        <v>58034776</v>
      </c>
      <c r="G226">
        <v>76855630</v>
      </c>
      <c r="H226" s="1">
        <v>2.8404269147230985</v>
      </c>
      <c r="J226">
        <f t="shared" si="25"/>
        <v>0</v>
      </c>
      <c r="K226">
        <f t="shared" si="26"/>
        <v>1</v>
      </c>
      <c r="L226">
        <f t="shared" si="27"/>
        <v>0</v>
      </c>
      <c r="M226">
        <f t="shared" si="28"/>
        <v>0</v>
      </c>
      <c r="O226">
        <f t="shared" si="29"/>
        <v>0</v>
      </c>
      <c r="P226">
        <f t="shared" si="30"/>
        <v>218302800</v>
      </c>
      <c r="Q226">
        <f t="shared" si="31"/>
        <v>0</v>
      </c>
      <c r="R226">
        <f t="shared" si="32"/>
        <v>0</v>
      </c>
    </row>
    <row r="227" spans="1:18" x14ac:dyDescent="0.25">
      <c r="A227" t="s">
        <v>275</v>
      </c>
      <c r="B227" t="s">
        <v>276</v>
      </c>
      <c r="C227">
        <v>440487</v>
      </c>
      <c r="D227">
        <v>1375593</v>
      </c>
      <c r="E227">
        <v>1689241</v>
      </c>
      <c r="F227">
        <v>16516518</v>
      </c>
      <c r="G227">
        <v>20021839</v>
      </c>
      <c r="H227" s="1">
        <v>9.0704954724688385</v>
      </c>
      <c r="J227">
        <f t="shared" si="25"/>
        <v>0</v>
      </c>
      <c r="K227">
        <f t="shared" si="26"/>
        <v>1</v>
      </c>
      <c r="L227">
        <f t="shared" si="27"/>
        <v>0</v>
      </c>
      <c r="M227">
        <f t="shared" si="28"/>
        <v>0</v>
      </c>
      <c r="O227">
        <f t="shared" si="29"/>
        <v>0</v>
      </c>
      <c r="P227">
        <f t="shared" si="30"/>
        <v>181608000.00000003</v>
      </c>
      <c r="Q227">
        <f t="shared" si="31"/>
        <v>0</v>
      </c>
      <c r="R227">
        <f t="shared" si="32"/>
        <v>0</v>
      </c>
    </row>
    <row r="228" spans="1:18" x14ac:dyDescent="0.25">
      <c r="A228" t="s">
        <v>383</v>
      </c>
      <c r="B228" t="s">
        <v>384</v>
      </c>
      <c r="C228">
        <v>1661971</v>
      </c>
      <c r="D228">
        <v>1723112</v>
      </c>
      <c r="E228">
        <v>14374212</v>
      </c>
      <c r="F228">
        <v>51060456</v>
      </c>
      <c r="G228">
        <v>68819751</v>
      </c>
      <c r="H228" s="1">
        <v>4.9187667069588787</v>
      </c>
      <c r="J228">
        <f t="shared" si="25"/>
        <v>0</v>
      </c>
      <c r="K228">
        <f t="shared" si="26"/>
        <v>1</v>
      </c>
      <c r="L228">
        <f t="shared" si="27"/>
        <v>0</v>
      </c>
      <c r="M228">
        <f t="shared" si="28"/>
        <v>0</v>
      </c>
      <c r="O228">
        <f t="shared" si="29"/>
        <v>0</v>
      </c>
      <c r="P228">
        <f t="shared" si="30"/>
        <v>338508300</v>
      </c>
      <c r="Q228">
        <f t="shared" si="31"/>
        <v>0</v>
      </c>
      <c r="R228">
        <f t="shared" si="32"/>
        <v>0</v>
      </c>
    </row>
    <row r="229" spans="1:18" x14ac:dyDescent="0.25">
      <c r="A229" t="s">
        <v>213</v>
      </c>
      <c r="B229" t="s">
        <v>214</v>
      </c>
      <c r="C229">
        <v>5474549</v>
      </c>
      <c r="D229">
        <v>18533779</v>
      </c>
      <c r="E229">
        <v>24030798</v>
      </c>
      <c r="F229">
        <v>115198739</v>
      </c>
      <c r="G229">
        <v>163237865</v>
      </c>
      <c r="H229" s="1">
        <v>14.707572902892352</v>
      </c>
      <c r="J229">
        <f t="shared" si="25"/>
        <v>0</v>
      </c>
      <c r="K229">
        <f t="shared" si="26"/>
        <v>1</v>
      </c>
      <c r="L229">
        <f t="shared" si="27"/>
        <v>0</v>
      </c>
      <c r="M229">
        <f t="shared" si="28"/>
        <v>0</v>
      </c>
      <c r="O229">
        <f t="shared" si="29"/>
        <v>0</v>
      </c>
      <c r="P229">
        <f t="shared" si="30"/>
        <v>2400832800</v>
      </c>
      <c r="Q229">
        <f t="shared" si="31"/>
        <v>0</v>
      </c>
      <c r="R229">
        <f t="shared" si="32"/>
        <v>0</v>
      </c>
    </row>
    <row r="230" spans="1:18" x14ac:dyDescent="0.25">
      <c r="A230" t="s">
        <v>211</v>
      </c>
      <c r="B230" t="s">
        <v>212</v>
      </c>
      <c r="C230">
        <v>2198150</v>
      </c>
      <c r="D230">
        <v>2499593</v>
      </c>
      <c r="E230">
        <v>4825179</v>
      </c>
      <c r="F230">
        <v>25298378</v>
      </c>
      <c r="G230">
        <v>34821300</v>
      </c>
      <c r="H230" s="1">
        <v>13.491004069348358</v>
      </c>
      <c r="J230">
        <f t="shared" si="25"/>
        <v>0</v>
      </c>
      <c r="K230">
        <f t="shared" si="26"/>
        <v>1</v>
      </c>
      <c r="L230">
        <f t="shared" si="27"/>
        <v>0</v>
      </c>
      <c r="M230">
        <f t="shared" si="28"/>
        <v>0</v>
      </c>
      <c r="O230">
        <f t="shared" si="29"/>
        <v>0</v>
      </c>
      <c r="P230">
        <f t="shared" si="30"/>
        <v>469774300</v>
      </c>
      <c r="Q230">
        <f t="shared" si="31"/>
        <v>0</v>
      </c>
      <c r="R230">
        <f t="shared" si="32"/>
        <v>0</v>
      </c>
    </row>
    <row r="231" spans="1:18" x14ac:dyDescent="0.25">
      <c r="A231" s="10" t="s">
        <v>677</v>
      </c>
      <c r="B231" s="10" t="s">
        <v>678</v>
      </c>
      <c r="C231" s="10"/>
      <c r="D231" s="10">
        <v>2355</v>
      </c>
      <c r="E231" s="10">
        <v>725</v>
      </c>
      <c r="F231" s="10">
        <v>241805</v>
      </c>
      <c r="G231" s="10">
        <v>244885</v>
      </c>
      <c r="H231" s="11">
        <v>0.9616758886824428</v>
      </c>
      <c r="I231" s="10"/>
      <c r="J231" s="10">
        <f t="shared" si="25"/>
        <v>1</v>
      </c>
      <c r="K231">
        <f t="shared" si="26"/>
        <v>0</v>
      </c>
      <c r="L231">
        <f t="shared" si="27"/>
        <v>0</v>
      </c>
      <c r="M231">
        <f t="shared" si="28"/>
        <v>0</v>
      </c>
      <c r="O231">
        <f t="shared" si="29"/>
        <v>235500</v>
      </c>
      <c r="P231">
        <f t="shared" si="30"/>
        <v>0</v>
      </c>
      <c r="Q231">
        <f t="shared" si="31"/>
        <v>0</v>
      </c>
      <c r="R231">
        <f t="shared" si="32"/>
        <v>0</v>
      </c>
    </row>
    <row r="232" spans="1:18" x14ac:dyDescent="0.25">
      <c r="A232" t="s">
        <v>339</v>
      </c>
      <c r="B232" t="s">
        <v>340</v>
      </c>
      <c r="C232">
        <v>3218303</v>
      </c>
      <c r="D232">
        <v>50863</v>
      </c>
      <c r="E232">
        <v>2716747</v>
      </c>
      <c r="F232">
        <v>344087</v>
      </c>
      <c r="G232">
        <v>6330000</v>
      </c>
      <c r="H232" s="1">
        <v>51.645592417061614</v>
      </c>
      <c r="J232">
        <f t="shared" si="25"/>
        <v>0</v>
      </c>
      <c r="K232">
        <f t="shared" si="26"/>
        <v>0</v>
      </c>
      <c r="L232">
        <f t="shared" si="27"/>
        <v>0</v>
      </c>
      <c r="M232">
        <f t="shared" si="28"/>
        <v>1</v>
      </c>
      <c r="O232">
        <f t="shared" si="29"/>
        <v>0</v>
      </c>
      <c r="P232">
        <f t="shared" si="30"/>
        <v>0</v>
      </c>
      <c r="Q232">
        <f t="shared" si="31"/>
        <v>0</v>
      </c>
      <c r="R232">
        <f t="shared" si="32"/>
        <v>326916600</v>
      </c>
    </row>
    <row r="233" spans="1:18" x14ac:dyDescent="0.25">
      <c r="A233" t="s">
        <v>89</v>
      </c>
      <c r="B233" t="s">
        <v>90</v>
      </c>
      <c r="C233">
        <v>311364</v>
      </c>
      <c r="D233">
        <v>172238</v>
      </c>
      <c r="E233">
        <v>1181592</v>
      </c>
      <c r="F233">
        <v>2894237</v>
      </c>
      <c r="G233">
        <v>4559431</v>
      </c>
      <c r="H233" s="1">
        <v>10.606630520343439</v>
      </c>
      <c r="J233">
        <f t="shared" si="25"/>
        <v>0</v>
      </c>
      <c r="K233">
        <f t="shared" si="26"/>
        <v>1</v>
      </c>
      <c r="L233">
        <f t="shared" si="27"/>
        <v>0</v>
      </c>
      <c r="M233">
        <f t="shared" si="28"/>
        <v>0</v>
      </c>
      <c r="O233">
        <f t="shared" si="29"/>
        <v>0</v>
      </c>
      <c r="P233">
        <f t="shared" si="30"/>
        <v>48360200.000000007</v>
      </c>
      <c r="Q233">
        <f t="shared" si="31"/>
        <v>0</v>
      </c>
      <c r="R233">
        <f t="shared" si="32"/>
        <v>0</v>
      </c>
    </row>
    <row r="234" spans="1:18" x14ac:dyDescent="0.25">
      <c r="A234" s="10" t="s">
        <v>667</v>
      </c>
      <c r="B234" s="10" t="s">
        <v>668</v>
      </c>
      <c r="C234" s="10"/>
      <c r="D234" s="10"/>
      <c r="E234" s="10"/>
      <c r="F234" s="10">
        <v>94</v>
      </c>
      <c r="G234" s="10">
        <v>94</v>
      </c>
      <c r="H234" s="11">
        <v>0</v>
      </c>
      <c r="I234" s="10"/>
      <c r="J234" s="10">
        <f t="shared" si="25"/>
        <v>1</v>
      </c>
      <c r="K234">
        <f t="shared" si="26"/>
        <v>0</v>
      </c>
      <c r="L234">
        <f t="shared" si="27"/>
        <v>0</v>
      </c>
      <c r="M234">
        <f t="shared" si="28"/>
        <v>0</v>
      </c>
      <c r="O234">
        <f t="shared" si="29"/>
        <v>0</v>
      </c>
      <c r="P234">
        <f t="shared" si="30"/>
        <v>0</v>
      </c>
      <c r="Q234">
        <f t="shared" si="31"/>
        <v>0</v>
      </c>
      <c r="R234">
        <f t="shared" si="32"/>
        <v>0</v>
      </c>
    </row>
    <row r="235" spans="1:18" x14ac:dyDescent="0.25">
      <c r="A235" t="s">
        <v>711</v>
      </c>
      <c r="B235" t="s">
        <v>712</v>
      </c>
      <c r="C235">
        <v>12457</v>
      </c>
      <c r="D235">
        <v>815</v>
      </c>
      <c r="E235">
        <v>5994</v>
      </c>
      <c r="F235">
        <v>15087</v>
      </c>
      <c r="G235">
        <v>34353</v>
      </c>
      <c r="H235" s="1">
        <v>38.634180420923933</v>
      </c>
      <c r="J235">
        <f t="shared" si="25"/>
        <v>0</v>
      </c>
      <c r="K235">
        <f t="shared" si="26"/>
        <v>0</v>
      </c>
      <c r="L235">
        <f t="shared" si="27"/>
        <v>1</v>
      </c>
      <c r="M235">
        <f t="shared" si="28"/>
        <v>0</v>
      </c>
      <c r="O235">
        <f t="shared" si="29"/>
        <v>0</v>
      </c>
      <c r="P235">
        <f t="shared" si="30"/>
        <v>0</v>
      </c>
      <c r="Q235">
        <f t="shared" si="31"/>
        <v>1327199.9999999998</v>
      </c>
      <c r="R235">
        <f t="shared" si="32"/>
        <v>0</v>
      </c>
    </row>
    <row r="236" spans="1:18" x14ac:dyDescent="0.25">
      <c r="A236" t="s">
        <v>299</v>
      </c>
      <c r="B236" t="s">
        <v>300</v>
      </c>
      <c r="C236">
        <v>30771</v>
      </c>
      <c r="D236">
        <v>642748</v>
      </c>
      <c r="E236">
        <v>94935</v>
      </c>
      <c r="F236">
        <v>7437693</v>
      </c>
      <c r="G236">
        <v>8206147</v>
      </c>
      <c r="H236" s="1">
        <v>8.2074937239120871</v>
      </c>
      <c r="J236">
        <f t="shared" si="25"/>
        <v>0</v>
      </c>
      <c r="K236">
        <f t="shared" si="26"/>
        <v>1</v>
      </c>
      <c r="L236">
        <f t="shared" si="27"/>
        <v>0</v>
      </c>
      <c r="M236">
        <f t="shared" si="28"/>
        <v>0</v>
      </c>
      <c r="O236">
        <f t="shared" si="29"/>
        <v>0</v>
      </c>
      <c r="P236">
        <f t="shared" si="30"/>
        <v>67351900</v>
      </c>
      <c r="Q236">
        <f t="shared" si="31"/>
        <v>0</v>
      </c>
      <c r="R236">
        <f t="shared" si="32"/>
        <v>0</v>
      </c>
    </row>
    <row r="237" spans="1:18" x14ac:dyDescent="0.25">
      <c r="A237" t="s">
        <v>229</v>
      </c>
      <c r="B237" t="s">
        <v>230</v>
      </c>
      <c r="C237">
        <v>5001</v>
      </c>
      <c r="D237">
        <v>33649</v>
      </c>
      <c r="E237">
        <v>14475</v>
      </c>
      <c r="F237">
        <v>171050</v>
      </c>
      <c r="G237">
        <v>224175</v>
      </c>
      <c r="H237" s="1">
        <v>17.240994758559161</v>
      </c>
      <c r="J237">
        <f t="shared" si="25"/>
        <v>0</v>
      </c>
      <c r="K237">
        <f t="shared" si="26"/>
        <v>0</v>
      </c>
      <c r="L237">
        <f t="shared" si="27"/>
        <v>1</v>
      </c>
      <c r="M237">
        <f t="shared" si="28"/>
        <v>0</v>
      </c>
      <c r="O237">
        <f t="shared" si="29"/>
        <v>0</v>
      </c>
      <c r="P237">
        <f t="shared" si="30"/>
        <v>0</v>
      </c>
      <c r="Q237">
        <f t="shared" si="31"/>
        <v>3865000</v>
      </c>
      <c r="R237">
        <f t="shared" si="32"/>
        <v>0</v>
      </c>
    </row>
    <row r="238" spans="1:18" x14ac:dyDescent="0.25">
      <c r="A238" t="s">
        <v>150</v>
      </c>
      <c r="B238" t="s">
        <v>151</v>
      </c>
      <c r="C238">
        <v>180294</v>
      </c>
      <c r="D238">
        <v>910403</v>
      </c>
      <c r="E238">
        <v>4079882</v>
      </c>
      <c r="F238">
        <v>3556767</v>
      </c>
      <c r="G238">
        <v>8727346</v>
      </c>
      <c r="H238" s="1">
        <v>12.497464865034571</v>
      </c>
      <c r="J238">
        <f t="shared" si="25"/>
        <v>0</v>
      </c>
      <c r="K238">
        <f t="shared" si="26"/>
        <v>1</v>
      </c>
      <c r="L238">
        <f t="shared" si="27"/>
        <v>0</v>
      </c>
      <c r="M238">
        <f t="shared" si="28"/>
        <v>0</v>
      </c>
      <c r="O238">
        <f t="shared" si="29"/>
        <v>0</v>
      </c>
      <c r="P238">
        <f t="shared" si="30"/>
        <v>109069700</v>
      </c>
      <c r="Q238">
        <f t="shared" si="31"/>
        <v>0</v>
      </c>
      <c r="R238">
        <f t="shared" si="32"/>
        <v>0</v>
      </c>
    </row>
    <row r="239" spans="1:18" x14ac:dyDescent="0.25">
      <c r="A239" t="s">
        <v>693</v>
      </c>
      <c r="B239" t="s">
        <v>694</v>
      </c>
      <c r="C239">
        <v>540</v>
      </c>
      <c r="D239">
        <v>772</v>
      </c>
      <c r="E239">
        <v>380</v>
      </c>
      <c r="F239">
        <v>810</v>
      </c>
      <c r="G239">
        <v>2502</v>
      </c>
      <c r="H239" s="1">
        <v>52.438049560351715</v>
      </c>
      <c r="J239">
        <f t="shared" si="25"/>
        <v>0</v>
      </c>
      <c r="K239">
        <f t="shared" si="26"/>
        <v>0</v>
      </c>
      <c r="L239">
        <f t="shared" si="27"/>
        <v>0</v>
      </c>
      <c r="M239">
        <f t="shared" si="28"/>
        <v>1</v>
      </c>
      <c r="O239">
        <f t="shared" si="29"/>
        <v>0</v>
      </c>
      <c r="P239">
        <f t="shared" si="30"/>
        <v>0</v>
      </c>
      <c r="Q239">
        <f t="shared" si="31"/>
        <v>0</v>
      </c>
      <c r="R239">
        <f t="shared" si="32"/>
        <v>131200</v>
      </c>
    </row>
    <row r="240" spans="1:18" x14ac:dyDescent="0.25">
      <c r="A240" t="s">
        <v>333</v>
      </c>
      <c r="B240" t="s">
        <v>334</v>
      </c>
      <c r="C240">
        <v>105931</v>
      </c>
      <c r="D240">
        <v>731315</v>
      </c>
      <c r="E240">
        <v>87832</v>
      </c>
      <c r="F240">
        <v>7573334</v>
      </c>
      <c r="G240">
        <v>8498412</v>
      </c>
      <c r="H240" s="1">
        <v>9.8517934880069351</v>
      </c>
      <c r="J240">
        <f t="shared" si="25"/>
        <v>0</v>
      </c>
      <c r="K240">
        <f t="shared" si="26"/>
        <v>1</v>
      </c>
      <c r="L240">
        <f t="shared" si="27"/>
        <v>0</v>
      </c>
      <c r="M240">
        <f t="shared" si="28"/>
        <v>0</v>
      </c>
      <c r="O240">
        <f t="shared" si="29"/>
        <v>0</v>
      </c>
      <c r="P240">
        <f t="shared" si="30"/>
        <v>83724600</v>
      </c>
      <c r="Q240">
        <f t="shared" si="31"/>
        <v>0</v>
      </c>
      <c r="R240">
        <f t="shared" si="32"/>
        <v>0</v>
      </c>
    </row>
    <row r="241" spans="1:18" x14ac:dyDescent="0.25">
      <c r="A241" t="s">
        <v>660</v>
      </c>
      <c r="B241" t="s">
        <v>661</v>
      </c>
      <c r="C241">
        <v>74886</v>
      </c>
      <c r="D241">
        <v>82857</v>
      </c>
      <c r="E241">
        <v>142159</v>
      </c>
      <c r="F241">
        <v>2780457</v>
      </c>
      <c r="G241">
        <v>3080359</v>
      </c>
      <c r="H241" s="1">
        <v>5.1209290865123185</v>
      </c>
      <c r="J241">
        <f t="shared" si="25"/>
        <v>0</v>
      </c>
      <c r="K241">
        <f t="shared" si="26"/>
        <v>1</v>
      </c>
      <c r="L241">
        <f t="shared" si="27"/>
        <v>0</v>
      </c>
      <c r="M241">
        <f t="shared" si="28"/>
        <v>0</v>
      </c>
      <c r="O241">
        <f t="shared" si="29"/>
        <v>0</v>
      </c>
      <c r="P241">
        <f t="shared" si="30"/>
        <v>15774299.999999998</v>
      </c>
      <c r="Q241">
        <f t="shared" si="31"/>
        <v>0</v>
      </c>
      <c r="R241">
        <f t="shared" si="32"/>
        <v>0</v>
      </c>
    </row>
    <row r="242" spans="1:18" x14ac:dyDescent="0.25">
      <c r="A242" t="s">
        <v>564</v>
      </c>
      <c r="B242" t="s">
        <v>565</v>
      </c>
      <c r="C242">
        <v>26970</v>
      </c>
      <c r="D242">
        <v>166842</v>
      </c>
      <c r="E242">
        <v>249704</v>
      </c>
      <c r="F242">
        <v>2163964</v>
      </c>
      <c r="G242">
        <v>2607480</v>
      </c>
      <c r="H242" s="1">
        <v>7.4329237424639887</v>
      </c>
      <c r="J242">
        <f t="shared" si="25"/>
        <v>0</v>
      </c>
      <c r="K242">
        <f t="shared" si="26"/>
        <v>1</v>
      </c>
      <c r="L242">
        <f t="shared" si="27"/>
        <v>0</v>
      </c>
      <c r="M242">
        <f t="shared" si="28"/>
        <v>0</v>
      </c>
      <c r="O242">
        <f t="shared" si="29"/>
        <v>0</v>
      </c>
      <c r="P242">
        <f t="shared" si="30"/>
        <v>19381200</v>
      </c>
      <c r="Q242">
        <f t="shared" si="31"/>
        <v>0</v>
      </c>
      <c r="R242">
        <f t="shared" si="32"/>
        <v>0</v>
      </c>
    </row>
    <row r="243" spans="1:18" x14ac:dyDescent="0.25">
      <c r="A243" t="s">
        <v>319</v>
      </c>
      <c r="B243" t="s">
        <v>320</v>
      </c>
      <c r="C243">
        <v>789176</v>
      </c>
      <c r="D243">
        <v>398222</v>
      </c>
      <c r="E243">
        <v>2379576</v>
      </c>
      <c r="F243">
        <v>4387560</v>
      </c>
      <c r="G243">
        <v>7954534</v>
      </c>
      <c r="H243" s="1">
        <v>14.927310638184462</v>
      </c>
      <c r="J243">
        <f t="shared" si="25"/>
        <v>0</v>
      </c>
      <c r="K243">
        <f t="shared" si="26"/>
        <v>1</v>
      </c>
      <c r="L243">
        <f t="shared" si="27"/>
        <v>0</v>
      </c>
      <c r="M243">
        <f t="shared" si="28"/>
        <v>0</v>
      </c>
      <c r="O243">
        <f t="shared" si="29"/>
        <v>0</v>
      </c>
      <c r="P243">
        <f t="shared" si="30"/>
        <v>118739800</v>
      </c>
      <c r="Q243">
        <f t="shared" si="31"/>
        <v>0</v>
      </c>
      <c r="R243">
        <f t="shared" si="32"/>
        <v>0</v>
      </c>
    </row>
    <row r="244" spans="1:18" x14ac:dyDescent="0.25">
      <c r="A244" t="s">
        <v>576</v>
      </c>
      <c r="B244" t="s">
        <v>577</v>
      </c>
      <c r="C244">
        <v>110021</v>
      </c>
      <c r="D244">
        <v>288018</v>
      </c>
      <c r="E244">
        <v>125440</v>
      </c>
      <c r="F244">
        <v>1711700</v>
      </c>
      <c r="G244">
        <v>2235179</v>
      </c>
      <c r="H244" s="1">
        <v>17.807925002874487</v>
      </c>
      <c r="J244">
        <f t="shared" si="25"/>
        <v>0</v>
      </c>
      <c r="K244">
        <f t="shared" si="26"/>
        <v>0</v>
      </c>
      <c r="L244">
        <f t="shared" si="27"/>
        <v>1</v>
      </c>
      <c r="M244">
        <f t="shared" si="28"/>
        <v>0</v>
      </c>
      <c r="O244">
        <f t="shared" si="29"/>
        <v>0</v>
      </c>
      <c r="P244">
        <f t="shared" si="30"/>
        <v>0</v>
      </c>
      <c r="Q244">
        <f t="shared" si="31"/>
        <v>39803899.999999993</v>
      </c>
      <c r="R244">
        <f t="shared" si="32"/>
        <v>0</v>
      </c>
    </row>
    <row r="245" spans="1:18" x14ac:dyDescent="0.25">
      <c r="A245" t="s">
        <v>707</v>
      </c>
      <c r="B245" t="s">
        <v>708</v>
      </c>
      <c r="C245">
        <v>188821</v>
      </c>
      <c r="D245">
        <v>82866</v>
      </c>
      <c r="E245">
        <v>3301</v>
      </c>
      <c r="F245">
        <v>3275709</v>
      </c>
      <c r="G245">
        <v>3550697</v>
      </c>
      <c r="H245" s="1">
        <v>7.6516526191899787</v>
      </c>
      <c r="J245">
        <f t="shared" si="25"/>
        <v>0</v>
      </c>
      <c r="K245">
        <f t="shared" si="26"/>
        <v>1</v>
      </c>
      <c r="L245">
        <f t="shared" si="27"/>
        <v>0</v>
      </c>
      <c r="M245">
        <f t="shared" si="28"/>
        <v>0</v>
      </c>
      <c r="O245">
        <f t="shared" si="29"/>
        <v>0</v>
      </c>
      <c r="P245">
        <f t="shared" si="30"/>
        <v>27168700</v>
      </c>
      <c r="Q245">
        <f t="shared" si="31"/>
        <v>0</v>
      </c>
      <c r="R245">
        <f t="shared" si="32"/>
        <v>0</v>
      </c>
    </row>
    <row r="246" spans="1:18" x14ac:dyDescent="0.25">
      <c r="A246" t="s">
        <v>53</v>
      </c>
      <c r="B246" t="s">
        <v>54</v>
      </c>
      <c r="C246">
        <v>79119</v>
      </c>
      <c r="D246">
        <v>68866</v>
      </c>
      <c r="E246">
        <v>1402014</v>
      </c>
      <c r="F246">
        <v>1850581</v>
      </c>
      <c r="G246">
        <v>3400580</v>
      </c>
      <c r="H246" s="1">
        <v>4.3517576413435357</v>
      </c>
      <c r="J246">
        <f t="shared" si="25"/>
        <v>0</v>
      </c>
      <c r="K246">
        <f t="shared" si="26"/>
        <v>1</v>
      </c>
      <c r="L246">
        <f t="shared" si="27"/>
        <v>0</v>
      </c>
      <c r="M246">
        <f t="shared" si="28"/>
        <v>0</v>
      </c>
      <c r="O246">
        <f t="shared" si="29"/>
        <v>0</v>
      </c>
      <c r="P246">
        <f t="shared" si="30"/>
        <v>14798500</v>
      </c>
      <c r="Q246">
        <f t="shared" si="31"/>
        <v>0</v>
      </c>
      <c r="R246">
        <f t="shared" si="32"/>
        <v>0</v>
      </c>
    </row>
    <row r="247" spans="1:18" x14ac:dyDescent="0.25">
      <c r="A247" t="s">
        <v>240</v>
      </c>
      <c r="B247" t="s">
        <v>241</v>
      </c>
      <c r="C247">
        <v>1531108</v>
      </c>
      <c r="D247">
        <v>5113077</v>
      </c>
      <c r="E247">
        <v>12177793</v>
      </c>
      <c r="F247">
        <v>14647840</v>
      </c>
      <c r="G247">
        <v>33469818</v>
      </c>
      <c r="H247" s="1">
        <v>19.851273167962848</v>
      </c>
      <c r="J247">
        <f t="shared" si="25"/>
        <v>0</v>
      </c>
      <c r="K247">
        <f t="shared" si="26"/>
        <v>0</v>
      </c>
      <c r="L247">
        <f t="shared" si="27"/>
        <v>1</v>
      </c>
      <c r="M247">
        <f t="shared" si="28"/>
        <v>0</v>
      </c>
      <c r="O247">
        <f t="shared" si="29"/>
        <v>0</v>
      </c>
      <c r="P247">
        <f t="shared" si="30"/>
        <v>0</v>
      </c>
      <c r="Q247">
        <f t="shared" si="31"/>
        <v>664418500</v>
      </c>
      <c r="R247">
        <f t="shared" si="32"/>
        <v>0</v>
      </c>
    </row>
    <row r="248" spans="1:18" x14ac:dyDescent="0.25">
      <c r="A248" t="s">
        <v>291</v>
      </c>
      <c r="B248" t="s">
        <v>292</v>
      </c>
      <c r="C248">
        <v>19592</v>
      </c>
      <c r="D248">
        <v>127658</v>
      </c>
      <c r="E248">
        <v>238849</v>
      </c>
      <c r="F248">
        <v>570150</v>
      </c>
      <c r="G248">
        <v>956249</v>
      </c>
      <c r="H248" s="1">
        <v>15.398708913682524</v>
      </c>
      <c r="J248">
        <f t="shared" si="25"/>
        <v>0</v>
      </c>
      <c r="K248">
        <f t="shared" si="26"/>
        <v>1</v>
      </c>
      <c r="L248">
        <f t="shared" si="27"/>
        <v>0</v>
      </c>
      <c r="M248">
        <f t="shared" si="28"/>
        <v>0</v>
      </c>
      <c r="O248">
        <f t="shared" si="29"/>
        <v>0</v>
      </c>
      <c r="P248">
        <f t="shared" si="30"/>
        <v>14725000</v>
      </c>
      <c r="Q248">
        <f t="shared" si="31"/>
        <v>0</v>
      </c>
      <c r="R248">
        <f t="shared" si="32"/>
        <v>0</v>
      </c>
    </row>
    <row r="249" spans="1:18" x14ac:dyDescent="0.25">
      <c r="A249" t="s">
        <v>295</v>
      </c>
      <c r="B249" t="s">
        <v>296</v>
      </c>
      <c r="C249">
        <v>2861849</v>
      </c>
      <c r="D249">
        <v>3711931</v>
      </c>
      <c r="E249">
        <v>10269076</v>
      </c>
      <c r="F249">
        <v>11304413</v>
      </c>
      <c r="G249">
        <v>28147269</v>
      </c>
      <c r="H249" s="1">
        <v>23.354947863680842</v>
      </c>
      <c r="J249">
        <f t="shared" si="25"/>
        <v>0</v>
      </c>
      <c r="K249">
        <f t="shared" si="26"/>
        <v>0</v>
      </c>
      <c r="L249">
        <f t="shared" si="27"/>
        <v>1</v>
      </c>
      <c r="M249">
        <f t="shared" si="28"/>
        <v>0</v>
      </c>
      <c r="O249">
        <f t="shared" si="29"/>
        <v>0</v>
      </c>
      <c r="P249">
        <f t="shared" si="30"/>
        <v>0</v>
      </c>
      <c r="Q249">
        <f t="shared" si="31"/>
        <v>657378000</v>
      </c>
      <c r="R249">
        <f t="shared" si="32"/>
        <v>0</v>
      </c>
    </row>
    <row r="250" spans="1:18" x14ac:dyDescent="0.25">
      <c r="A250" s="2" t="s">
        <v>548</v>
      </c>
      <c r="B250" s="2" t="s">
        <v>549</v>
      </c>
      <c r="C250" s="2">
        <v>9715</v>
      </c>
      <c r="D250" s="2">
        <v>10939</v>
      </c>
      <c r="E250" s="2">
        <v>96087</v>
      </c>
      <c r="F250" s="2">
        <v>122716</v>
      </c>
      <c r="G250" s="2">
        <v>239457</v>
      </c>
      <c r="H250" s="3">
        <v>8.6253481835987262</v>
      </c>
      <c r="J250">
        <f t="shared" si="25"/>
        <v>0</v>
      </c>
      <c r="K250">
        <f t="shared" si="26"/>
        <v>1</v>
      </c>
      <c r="L250">
        <f t="shared" si="27"/>
        <v>0</v>
      </c>
      <c r="M250">
        <f t="shared" si="28"/>
        <v>0</v>
      </c>
      <c r="O250">
        <f t="shared" si="29"/>
        <v>0</v>
      </c>
      <c r="P250">
        <f t="shared" si="30"/>
        <v>2065400.0000000002</v>
      </c>
      <c r="Q250">
        <f t="shared" si="31"/>
        <v>0</v>
      </c>
      <c r="R250">
        <f t="shared" si="32"/>
        <v>0</v>
      </c>
    </row>
    <row r="251" spans="1:18" x14ac:dyDescent="0.25">
      <c r="B251" s="6" t="s">
        <v>728</v>
      </c>
      <c r="C251" s="1">
        <f t="shared" ref="C251:F251" si="33">AVERAGE(C11:C250)</f>
        <v>1218087.3419913419</v>
      </c>
      <c r="D251" s="1">
        <f t="shared" si="33"/>
        <v>1219144.3096234309</v>
      </c>
      <c r="E251" s="1">
        <f t="shared" si="33"/>
        <v>6188012.6440677969</v>
      </c>
      <c r="F251" s="1">
        <f t="shared" si="33"/>
        <v>14418470.583333334</v>
      </c>
      <c r="G251" s="1">
        <f>AVERAGE(G11:G250)</f>
        <v>22889823.291666668</v>
      </c>
      <c r="H251" s="1">
        <f>AVERAGE(H11:H250)</f>
        <v>17.868936709020367</v>
      </c>
      <c r="J251" s="16">
        <f>SUM(J11:J250)</f>
        <v>10</v>
      </c>
      <c r="K251" s="16">
        <f t="shared" ref="K251:M251" si="34">SUM(K11:K250)</f>
        <v>152</v>
      </c>
      <c r="L251" s="16">
        <f t="shared" si="34"/>
        <v>58</v>
      </c>
      <c r="M251" s="16">
        <f t="shared" si="34"/>
        <v>20</v>
      </c>
      <c r="N251" s="16">
        <f>SUM(J251:M251)</f>
        <v>240</v>
      </c>
      <c r="O251" s="16">
        <f>SUM(O11:O250)</f>
        <v>315879600</v>
      </c>
      <c r="P251" s="16">
        <f>SUM(P11:P250)</f>
        <v>32250655300</v>
      </c>
      <c r="Q251" s="16">
        <f>SUM(Q11:Q250)</f>
        <v>17905596100</v>
      </c>
      <c r="R251" s="16">
        <f>SUM(R11:R250)</f>
        <v>6803235600</v>
      </c>
    </row>
    <row r="252" spans="1:18" x14ac:dyDescent="0.25">
      <c r="C252" s="1">
        <f t="shared" ref="C252:F252" si="35">MIN(C11:C250)</f>
        <v>3</v>
      </c>
      <c r="D252" s="1">
        <f t="shared" si="35"/>
        <v>5</v>
      </c>
      <c r="E252" s="1">
        <f t="shared" si="35"/>
        <v>13</v>
      </c>
      <c r="F252" s="1">
        <f t="shared" si="35"/>
        <v>39</v>
      </c>
      <c r="G252" s="1">
        <f>MIN(G11:G250)</f>
        <v>90</v>
      </c>
      <c r="H252" s="1">
        <f>MIN(H11:H250)</f>
        <v>0</v>
      </c>
    </row>
    <row r="253" spans="1:18" x14ac:dyDescent="0.25">
      <c r="B253" t="s">
        <v>729</v>
      </c>
      <c r="C253" s="1">
        <f t="shared" ref="C253:F253" si="36">MAX(C11:C250)</f>
        <v>31139851</v>
      </c>
      <c r="D253" s="1">
        <f t="shared" si="36"/>
        <v>18533779</v>
      </c>
      <c r="E253" s="1">
        <f t="shared" si="36"/>
        <v>126864195</v>
      </c>
      <c r="F253" s="1">
        <f t="shared" si="36"/>
        <v>221756653</v>
      </c>
      <c r="G253" s="1">
        <f>MAX(G11:G250)</f>
        <v>282078009</v>
      </c>
      <c r="H253" s="1">
        <f>MAX(H11:H250)</f>
        <v>88.373692840856492</v>
      </c>
      <c r="K253" t="s">
        <v>744</v>
      </c>
    </row>
    <row r="254" spans="1:18" x14ac:dyDescent="0.25">
      <c r="K254">
        <f>162/240</f>
        <v>0.67500000000000004</v>
      </c>
      <c r="P254" s="16" t="s">
        <v>729</v>
      </c>
    </row>
    <row r="255" spans="1:18" x14ac:dyDescent="0.25">
      <c r="P255" s="16" t="s">
        <v>729</v>
      </c>
      <c r="Q255" t="s">
        <v>729</v>
      </c>
      <c r="R255" t="s">
        <v>729</v>
      </c>
    </row>
    <row r="256" spans="1:18" x14ac:dyDescent="0.25">
      <c r="B256" s="6" t="s">
        <v>727</v>
      </c>
      <c r="C256">
        <f>C251*900*0.0001</f>
        <v>109627.86077922078</v>
      </c>
      <c r="D256">
        <f t="shared" ref="D256:G256" si="37">D251*900*0.0001</f>
        <v>109722.98786610879</v>
      </c>
      <c r="E256">
        <f t="shared" si="37"/>
        <v>556921.13796610176</v>
      </c>
      <c r="F256">
        <f t="shared" si="37"/>
        <v>1297662.3525</v>
      </c>
      <c r="G256">
        <f t="shared" si="37"/>
        <v>2060084.0962500002</v>
      </c>
      <c r="H256" s="1" t="s">
        <v>746</v>
      </c>
    </row>
    <row r="257" spans="2:8" x14ac:dyDescent="0.25">
      <c r="C257">
        <f t="shared" ref="C257:G257" si="38">C252*900*0.0001</f>
        <v>0.27</v>
      </c>
      <c r="D257">
        <f t="shared" si="38"/>
        <v>0.45</v>
      </c>
      <c r="E257">
        <f t="shared" si="38"/>
        <v>1.1700000000000002</v>
      </c>
      <c r="F257">
        <f t="shared" si="38"/>
        <v>3.5100000000000002</v>
      </c>
      <c r="G257">
        <f t="shared" si="38"/>
        <v>8.1</v>
      </c>
      <c r="H257" s="1" t="s">
        <v>732</v>
      </c>
    </row>
    <row r="258" spans="2:8" x14ac:dyDescent="0.25">
      <c r="C258">
        <f t="shared" ref="C258:G258" si="39">C253*900*0.0001</f>
        <v>2802586.5900000003</v>
      </c>
      <c r="D258">
        <f t="shared" si="39"/>
        <v>1668040.11</v>
      </c>
      <c r="E258">
        <f t="shared" si="39"/>
        <v>11417777.550000001</v>
      </c>
      <c r="F258">
        <f t="shared" si="39"/>
        <v>19958098.77</v>
      </c>
      <c r="G258">
        <f t="shared" si="39"/>
        <v>25387020.810000002</v>
      </c>
      <c r="H258" s="1" t="s">
        <v>733</v>
      </c>
    </row>
    <row r="259" spans="2:8" x14ac:dyDescent="0.25">
      <c r="B259" s="6" t="s">
        <v>745</v>
      </c>
      <c r="C259">
        <f>SUM(C2:C250)</f>
        <v>304462869</v>
      </c>
      <c r="D259">
        <f t="shared" ref="D259:G259" si="40">SUM(D2:D250)</f>
        <v>345593218</v>
      </c>
      <c r="E259">
        <f t="shared" si="40"/>
        <v>1574395884</v>
      </c>
      <c r="F259">
        <f t="shared" si="40"/>
        <v>5400287230</v>
      </c>
      <c r="G259">
        <f t="shared" si="40"/>
        <v>7624739201</v>
      </c>
    </row>
    <row r="260" spans="2:8" x14ac:dyDescent="0.25">
      <c r="C260" s="17">
        <f>C259/G259</f>
        <v>3.9930922353392635E-2</v>
      </c>
      <c r="D260" s="17">
        <f>D259/G259</f>
        <v>4.5325250987558338E-2</v>
      </c>
      <c r="E260" s="17">
        <f>E259/G259</f>
        <v>0.20648521116545399</v>
      </c>
      <c r="F260" s="17">
        <f>F259/G259</f>
        <v>0.70825861549359503</v>
      </c>
      <c r="G260" s="17">
        <f>SUM(C260:F260)</f>
        <v>1</v>
      </c>
    </row>
    <row r="261" spans="2:8" x14ac:dyDescent="0.25">
      <c r="C261" s="17"/>
      <c r="D261" s="17">
        <f>SUM(C260:D260)</f>
        <v>8.525617334095098E-2</v>
      </c>
      <c r="E261" s="17"/>
      <c r="F261" s="17"/>
    </row>
    <row r="262" spans="2:8" x14ac:dyDescent="0.25">
      <c r="D262" s="17">
        <f>SUM(D261+E260+F260)</f>
        <v>1</v>
      </c>
    </row>
    <row r="265" spans="2:8" x14ac:dyDescent="0.25">
      <c r="F265">
        <v>3.99</v>
      </c>
    </row>
    <row r="266" spans="2:8" x14ac:dyDescent="0.25">
      <c r="F266">
        <v>4.53</v>
      </c>
    </row>
    <row r="267" spans="2:8" x14ac:dyDescent="0.25">
      <c r="F267">
        <v>20.65</v>
      </c>
    </row>
    <row r="268" spans="2:8" x14ac:dyDescent="0.25">
      <c r="F268">
        <v>70.83</v>
      </c>
    </row>
    <row r="269" spans="2:8" x14ac:dyDescent="0.25">
      <c r="F269" s="18">
        <f>SUM(F265:F268)</f>
        <v>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2"/>
  <sheetViews>
    <sheetView topLeftCell="M1" workbookViewId="0">
      <pane ySplit="1" topLeftCell="A29" activePane="bottomLeft" state="frozen"/>
      <selection activeCell="K1" sqref="K1"/>
      <selection pane="bottomLeft" activeCell="W21" sqref="W21"/>
    </sheetView>
  </sheetViews>
  <sheetFormatPr defaultRowHeight="15" x14ac:dyDescent="0.25"/>
  <cols>
    <col min="1" max="1" width="7" customWidth="1"/>
    <col min="2" max="2" width="23.140625" customWidth="1"/>
    <col min="3" max="3" width="9" customWidth="1"/>
    <col min="4" max="4" width="19.28515625" customWidth="1"/>
    <col min="5" max="8" width="23.140625" customWidth="1"/>
    <col min="9" max="9" width="9.7109375" customWidth="1"/>
    <col min="10" max="10" width="23.140625" customWidth="1"/>
    <col min="11" max="11" width="12.85546875" style="1" customWidth="1"/>
    <col min="12" max="12" width="9.5703125" style="1" bestFit="1" customWidth="1"/>
    <col min="13" max="13" width="9.5703125" style="1" customWidth="1"/>
    <col min="14" max="14" width="7" customWidth="1"/>
    <col min="15" max="15" width="23.140625" customWidth="1"/>
    <col min="16" max="16" width="9.7109375" customWidth="1"/>
    <col min="17" max="17" width="7.140625" style="1" customWidth="1"/>
    <col min="18" max="18" width="21.5703125" style="1" bestFit="1" customWidth="1"/>
    <col min="19" max="30" width="7.140625" style="1" customWidth="1"/>
    <col min="36" max="36" width="23.140625" customWidth="1"/>
    <col min="40" max="40" width="9" customWidth="1"/>
  </cols>
  <sheetData>
    <row r="1" spans="1:40" x14ac:dyDescent="0.25">
      <c r="A1" s="19" t="s">
        <v>755</v>
      </c>
      <c r="B1" s="19" t="s">
        <v>756</v>
      </c>
      <c r="C1" t="s">
        <v>0</v>
      </c>
      <c r="D1" t="s">
        <v>1</v>
      </c>
      <c r="E1" t="s">
        <v>721</v>
      </c>
      <c r="F1" t="s">
        <v>722</v>
      </c>
      <c r="G1" t="s">
        <v>723</v>
      </c>
      <c r="H1" t="s">
        <v>724</v>
      </c>
      <c r="I1" t="s">
        <v>0</v>
      </c>
      <c r="J1" t="s">
        <v>725</v>
      </c>
      <c r="K1" s="1" t="s">
        <v>726</v>
      </c>
      <c r="L1" s="1" t="s">
        <v>946</v>
      </c>
      <c r="N1" s="19" t="s">
        <v>755</v>
      </c>
      <c r="O1" s="19" t="s">
        <v>756</v>
      </c>
      <c r="P1" t="s">
        <v>0</v>
      </c>
      <c r="Q1" s="1" t="s">
        <v>947</v>
      </c>
      <c r="R1" s="1" t="s">
        <v>726</v>
      </c>
      <c r="S1" s="1" t="s">
        <v>946</v>
      </c>
      <c r="AF1" t="s">
        <v>942</v>
      </c>
      <c r="AG1" t="s">
        <v>943</v>
      </c>
      <c r="AH1" t="s">
        <v>945</v>
      </c>
      <c r="AJ1" s="19" t="s">
        <v>756</v>
      </c>
      <c r="AK1" t="s">
        <v>945</v>
      </c>
      <c r="AL1" t="s">
        <v>942</v>
      </c>
      <c r="AM1" t="s">
        <v>943</v>
      </c>
      <c r="AN1" t="s">
        <v>0</v>
      </c>
    </row>
    <row r="2" spans="1:40" x14ac:dyDescent="0.25">
      <c r="A2" s="19">
        <v>1</v>
      </c>
      <c r="B2" s="19" t="s">
        <v>748</v>
      </c>
      <c r="C2" s="12" t="s">
        <v>685</v>
      </c>
      <c r="D2" s="12" t="s">
        <v>686</v>
      </c>
      <c r="E2" s="12">
        <v>1964386</v>
      </c>
      <c r="F2" s="12">
        <v>513353</v>
      </c>
      <c r="G2" s="12">
        <v>115822</v>
      </c>
      <c r="H2" s="12">
        <v>282127</v>
      </c>
      <c r="I2" s="12" t="s">
        <v>685</v>
      </c>
      <c r="J2" s="12">
        <v>2875688</v>
      </c>
      <c r="K2" s="13">
        <f t="shared" ref="K2:K33" si="0">(E2+F2)/J2 *100</f>
        <v>86.161607239728369</v>
      </c>
      <c r="L2" s="1">
        <f>(E2+F2+G2)/J2*100</f>
        <v>90.189234715309865</v>
      </c>
      <c r="N2" s="19">
        <v>1</v>
      </c>
      <c r="O2" s="19" t="s">
        <v>748</v>
      </c>
      <c r="P2" s="12" t="s">
        <v>685</v>
      </c>
      <c r="Q2" s="1">
        <f t="shared" ref="Q2:Q33" si="1">J2/$J$112*100</f>
        <v>5.2348653273512291E-2</v>
      </c>
      <c r="R2" s="1">
        <v>86.161607239728369</v>
      </c>
      <c r="S2" s="1">
        <v>90.189234715309865</v>
      </c>
      <c r="AF2">
        <f t="shared" ref="AF2:AF33" si="2">(E2+F2)/ $J$112*100</f>
        <v>4.5104441028810872E-2</v>
      </c>
      <c r="AG2">
        <f t="shared" ref="AG2:AG33" si="3">(E2+F2+G2)/$J$112*100</f>
        <v>4.7212849771151748E-2</v>
      </c>
      <c r="AH2">
        <f t="shared" ref="AH2:AH33" si="4">J2/$J$112*100</f>
        <v>5.2348653273512291E-2</v>
      </c>
      <c r="AJ2" s="19" t="s">
        <v>748</v>
      </c>
      <c r="AK2">
        <v>5.2348653273512291E-2</v>
      </c>
      <c r="AL2">
        <v>4.5104441028810872E-2</v>
      </c>
      <c r="AM2">
        <v>4.7212849771151748E-2</v>
      </c>
      <c r="AN2" s="12" t="s">
        <v>685</v>
      </c>
    </row>
    <row r="3" spans="1:40" x14ac:dyDescent="0.25">
      <c r="A3" s="19">
        <v>1</v>
      </c>
      <c r="B3" s="19" t="s">
        <v>748</v>
      </c>
      <c r="C3" t="s">
        <v>475</v>
      </c>
      <c r="D3" t="s">
        <v>476</v>
      </c>
      <c r="E3">
        <v>979567</v>
      </c>
      <c r="F3">
        <v>2501925</v>
      </c>
      <c r="G3">
        <v>6858008</v>
      </c>
      <c r="H3">
        <v>55591733</v>
      </c>
      <c r="I3" t="s">
        <v>475</v>
      </c>
      <c r="J3">
        <v>65931233</v>
      </c>
      <c r="K3" s="1">
        <f t="shared" si="0"/>
        <v>5.2804897490693063</v>
      </c>
      <c r="L3" s="1">
        <f t="shared" ref="L3:L66" si="5">(E3+F3+G3)/J3*100</f>
        <v>15.682248806115911</v>
      </c>
      <c r="N3" s="19">
        <v>1</v>
      </c>
      <c r="O3" s="19" t="s">
        <v>748</v>
      </c>
      <c r="P3" t="s">
        <v>475</v>
      </c>
      <c r="Q3" s="1">
        <f t="shared" si="1"/>
        <v>1.2002036577723842</v>
      </c>
      <c r="R3" s="1">
        <v>5.2804897490693063</v>
      </c>
      <c r="S3" s="1">
        <v>15.682248806115911</v>
      </c>
      <c r="AF3">
        <f t="shared" si="2"/>
        <v>6.3376631116625615E-2</v>
      </c>
      <c r="AG3">
        <f t="shared" si="3"/>
        <v>0.18821892379196922</v>
      </c>
      <c r="AH3">
        <f t="shared" si="4"/>
        <v>1.2002036577723842</v>
      </c>
      <c r="AJ3" s="19" t="s">
        <v>748</v>
      </c>
      <c r="AK3">
        <v>1.2002036577723842</v>
      </c>
      <c r="AL3">
        <v>6.3376631116625615E-2</v>
      </c>
      <c r="AM3">
        <v>0.18821892379196922</v>
      </c>
      <c r="AN3" t="s">
        <v>475</v>
      </c>
    </row>
    <row r="4" spans="1:40" x14ac:dyDescent="0.25">
      <c r="A4" s="19">
        <v>1</v>
      </c>
      <c r="B4" s="19" t="s">
        <v>748</v>
      </c>
      <c r="C4" t="s">
        <v>501</v>
      </c>
      <c r="D4" t="s">
        <v>502</v>
      </c>
      <c r="E4">
        <v>69418</v>
      </c>
      <c r="F4">
        <v>579794</v>
      </c>
      <c r="G4">
        <v>626991</v>
      </c>
      <c r="H4">
        <v>23739460</v>
      </c>
      <c r="I4" t="s">
        <v>501</v>
      </c>
      <c r="J4">
        <v>25015663</v>
      </c>
      <c r="K4" s="1">
        <f t="shared" si="0"/>
        <v>2.5952220414865677</v>
      </c>
      <c r="L4" s="1">
        <f t="shared" si="5"/>
        <v>5.1016157357092631</v>
      </c>
      <c r="N4" s="19">
        <v>1</v>
      </c>
      <c r="O4" s="19" t="s">
        <v>748</v>
      </c>
      <c r="P4" t="s">
        <v>501</v>
      </c>
      <c r="Q4" s="1">
        <f t="shared" si="1"/>
        <v>0.45538190123338496</v>
      </c>
      <c r="R4" s="13">
        <v>2.5952220414865677</v>
      </c>
      <c r="S4" s="13">
        <v>5.1016157357092631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F4">
        <f t="shared" si="2"/>
        <v>1.18181714737494E-2</v>
      </c>
      <c r="AG4">
        <f t="shared" si="3"/>
        <v>2.3231834730894386E-2</v>
      </c>
      <c r="AH4">
        <f t="shared" si="4"/>
        <v>0.45538190123338496</v>
      </c>
      <c r="AJ4" s="19" t="s">
        <v>748</v>
      </c>
      <c r="AK4">
        <v>0.45538190123338496</v>
      </c>
      <c r="AL4">
        <v>1.18181714737494E-2</v>
      </c>
      <c r="AM4">
        <v>2.3231834730894386E-2</v>
      </c>
      <c r="AN4" t="s">
        <v>501</v>
      </c>
    </row>
    <row r="5" spans="1:40" x14ac:dyDescent="0.25">
      <c r="A5" s="19">
        <v>1</v>
      </c>
      <c r="B5" s="19" t="s">
        <v>748</v>
      </c>
      <c r="C5" t="s">
        <v>313</v>
      </c>
      <c r="D5" t="s">
        <v>314</v>
      </c>
      <c r="E5">
        <v>2813510</v>
      </c>
      <c r="F5">
        <v>3104575</v>
      </c>
      <c r="G5">
        <v>15882076</v>
      </c>
      <c r="H5">
        <v>35936874</v>
      </c>
      <c r="I5" t="s">
        <v>313</v>
      </c>
      <c r="J5">
        <v>57737035</v>
      </c>
      <c r="K5" s="1">
        <f t="shared" si="0"/>
        <v>10.250067396082947</v>
      </c>
      <c r="L5" s="1">
        <f t="shared" si="5"/>
        <v>37.757673216160129</v>
      </c>
      <c r="N5" s="19">
        <v>1</v>
      </c>
      <c r="O5" s="19" t="s">
        <v>748</v>
      </c>
      <c r="P5" t="s">
        <v>313</v>
      </c>
      <c r="Q5" s="1">
        <f t="shared" si="1"/>
        <v>1.0510375347588625</v>
      </c>
      <c r="R5" s="1">
        <v>10.250067396082947</v>
      </c>
      <c r="S5" s="1">
        <v>37.757673216160129</v>
      </c>
      <c r="AF5">
        <f t="shared" si="2"/>
        <v>0.10773205567091217</v>
      </c>
      <c r="AG5">
        <f t="shared" si="3"/>
        <v>0.39684731775343673</v>
      </c>
      <c r="AH5">
        <f t="shared" si="4"/>
        <v>1.0510375347588625</v>
      </c>
      <c r="AJ5" s="19" t="s">
        <v>748</v>
      </c>
      <c r="AK5">
        <v>1.0510375347588625</v>
      </c>
      <c r="AL5">
        <v>0.10773205567091217</v>
      </c>
      <c r="AM5">
        <v>0.39684731775343673</v>
      </c>
      <c r="AN5" t="s">
        <v>313</v>
      </c>
    </row>
    <row r="6" spans="1:40" x14ac:dyDescent="0.25">
      <c r="A6" s="19">
        <v>1</v>
      </c>
      <c r="B6" s="19" t="s">
        <v>748</v>
      </c>
      <c r="C6" s="20" t="s">
        <v>586</v>
      </c>
      <c r="D6" s="20" t="s">
        <v>587</v>
      </c>
      <c r="E6" s="20">
        <v>1775690</v>
      </c>
      <c r="F6" s="20">
        <v>1872376</v>
      </c>
      <c r="G6" s="20">
        <v>12954828</v>
      </c>
      <c r="H6" s="20">
        <v>15347835</v>
      </c>
      <c r="I6" s="20" t="s">
        <v>586</v>
      </c>
      <c r="J6" s="20">
        <v>31950729</v>
      </c>
      <c r="K6" s="15">
        <f t="shared" si="0"/>
        <v>11.417786429849535</v>
      </c>
      <c r="L6" s="1">
        <f t="shared" si="5"/>
        <v>51.964053777927887</v>
      </c>
      <c r="N6" s="19">
        <v>1</v>
      </c>
      <c r="O6" s="19" t="s">
        <v>748</v>
      </c>
      <c r="P6" s="20" t="s">
        <v>586</v>
      </c>
      <c r="Q6" s="1">
        <f t="shared" si="1"/>
        <v>0.58162694779717206</v>
      </c>
      <c r="R6" s="1">
        <v>11.417786429849535</v>
      </c>
      <c r="S6" s="1">
        <v>51.964053777927887</v>
      </c>
      <c r="AF6">
        <f t="shared" si="2"/>
        <v>6.6408922717933555E-2</v>
      </c>
      <c r="AG6">
        <f t="shared" si="3"/>
        <v>0.30223693994024303</v>
      </c>
      <c r="AH6">
        <f t="shared" si="4"/>
        <v>0.58162694779717206</v>
      </c>
      <c r="AJ6" s="19" t="s">
        <v>748</v>
      </c>
      <c r="AK6">
        <v>0.58162694779717206</v>
      </c>
      <c r="AL6">
        <v>6.6408922717933555E-2</v>
      </c>
      <c r="AM6">
        <v>0.30223693994024303</v>
      </c>
      <c r="AN6" s="20" t="s">
        <v>586</v>
      </c>
    </row>
    <row r="7" spans="1:40" x14ac:dyDescent="0.25">
      <c r="A7" s="19">
        <v>1</v>
      </c>
      <c r="B7" s="19" t="s">
        <v>748</v>
      </c>
      <c r="C7" t="s">
        <v>619</v>
      </c>
      <c r="D7" t="s">
        <v>620</v>
      </c>
      <c r="E7">
        <v>850522</v>
      </c>
      <c r="F7">
        <v>91488</v>
      </c>
      <c r="G7">
        <v>2819633</v>
      </c>
      <c r="H7">
        <v>2290687</v>
      </c>
      <c r="I7" t="s">
        <v>619</v>
      </c>
      <c r="J7">
        <v>6052330</v>
      </c>
      <c r="K7" s="1">
        <f t="shared" si="0"/>
        <v>15.564418992355012</v>
      </c>
      <c r="L7" s="1">
        <f t="shared" si="5"/>
        <v>62.151981137842782</v>
      </c>
      <c r="N7" s="19">
        <v>1</v>
      </c>
      <c r="O7" s="19" t="s">
        <v>748</v>
      </c>
      <c r="P7" t="s">
        <v>619</v>
      </c>
      <c r="Q7" s="1">
        <f t="shared" si="1"/>
        <v>0.11017583432795099</v>
      </c>
      <c r="R7" s="1">
        <v>15.564418992355012</v>
      </c>
      <c r="S7" s="1">
        <v>62.151981137842782</v>
      </c>
      <c r="AF7">
        <f t="shared" si="2"/>
        <v>1.7148228483125194E-2</v>
      </c>
      <c r="AG7">
        <f t="shared" si="3"/>
        <v>6.8476463769968993E-2</v>
      </c>
      <c r="AH7">
        <f t="shared" si="4"/>
        <v>0.11017583432795099</v>
      </c>
      <c r="AJ7" s="19" t="s">
        <v>748</v>
      </c>
      <c r="AK7">
        <v>0.11017583432795099</v>
      </c>
      <c r="AL7">
        <v>1.7148228483125194E-2</v>
      </c>
      <c r="AM7">
        <v>6.8476463769968993E-2</v>
      </c>
      <c r="AN7" t="s">
        <v>619</v>
      </c>
    </row>
    <row r="8" spans="1:40" x14ac:dyDescent="0.25">
      <c r="A8" s="19">
        <v>1</v>
      </c>
      <c r="B8" s="19" t="s">
        <v>748</v>
      </c>
      <c r="C8" t="s">
        <v>303</v>
      </c>
      <c r="D8" t="s">
        <v>304</v>
      </c>
      <c r="E8">
        <v>572488</v>
      </c>
      <c r="F8">
        <v>2102484</v>
      </c>
      <c r="G8">
        <v>2815290</v>
      </c>
      <c r="H8">
        <v>51666408</v>
      </c>
      <c r="I8" t="s">
        <v>303</v>
      </c>
      <c r="J8">
        <v>57156670</v>
      </c>
      <c r="K8" s="1">
        <f t="shared" si="0"/>
        <v>4.6800697101493141</v>
      </c>
      <c r="L8" s="1">
        <f t="shared" si="5"/>
        <v>9.6056365774983039</v>
      </c>
      <c r="N8" s="19">
        <v>1</v>
      </c>
      <c r="O8" s="19" t="s">
        <v>748</v>
      </c>
      <c r="P8" t="s">
        <v>303</v>
      </c>
      <c r="Q8" s="1">
        <f t="shared" si="1"/>
        <v>1.0404726451891033</v>
      </c>
      <c r="R8" s="1">
        <v>4.6800697101493141</v>
      </c>
      <c r="S8" s="1">
        <v>9.6056365774983039</v>
      </c>
      <c r="AF8">
        <f t="shared" si="2"/>
        <v>4.8694845109884567E-2</v>
      </c>
      <c r="AG8">
        <f t="shared" si="3"/>
        <v>9.9944020985148652E-2</v>
      </c>
      <c r="AH8">
        <f t="shared" si="4"/>
        <v>1.0404726451891033</v>
      </c>
      <c r="AJ8" s="19" t="s">
        <v>748</v>
      </c>
      <c r="AK8">
        <v>1.0404726451891033</v>
      </c>
      <c r="AL8">
        <v>4.8694845109884567E-2</v>
      </c>
      <c r="AM8">
        <v>9.9944020985148652E-2</v>
      </c>
      <c r="AN8" t="s">
        <v>303</v>
      </c>
    </row>
    <row r="9" spans="1:40" x14ac:dyDescent="0.25">
      <c r="A9" s="19">
        <v>1</v>
      </c>
      <c r="B9" s="19" t="s">
        <v>748</v>
      </c>
      <c r="C9" t="s">
        <v>201</v>
      </c>
      <c r="D9" t="s">
        <v>202</v>
      </c>
      <c r="E9">
        <v>263807</v>
      </c>
      <c r="F9">
        <v>4280948</v>
      </c>
      <c r="G9">
        <v>4832959</v>
      </c>
      <c r="H9">
        <v>68249273</v>
      </c>
      <c r="I9" t="s">
        <v>201</v>
      </c>
      <c r="J9">
        <v>77626987</v>
      </c>
      <c r="K9" s="1">
        <f t="shared" si="0"/>
        <v>5.8546069809459436</v>
      </c>
      <c r="L9" s="1">
        <f t="shared" si="5"/>
        <v>12.08048175307899</v>
      </c>
      <c r="N9" s="19">
        <v>1</v>
      </c>
      <c r="O9" s="19" t="s">
        <v>748</v>
      </c>
      <c r="P9" t="s">
        <v>201</v>
      </c>
      <c r="Q9" s="1">
        <f t="shared" si="1"/>
        <v>1.4131116543694748</v>
      </c>
      <c r="R9" s="1">
        <v>5.8546069809459436</v>
      </c>
      <c r="S9" s="1">
        <v>12.08048175307899</v>
      </c>
      <c r="AF9">
        <f t="shared" si="2"/>
        <v>8.2732133565275992E-2</v>
      </c>
      <c r="AG9">
        <f t="shared" si="3"/>
        <v>0.17071069555673707</v>
      </c>
      <c r="AH9">
        <f t="shared" si="4"/>
        <v>1.4131116543694748</v>
      </c>
      <c r="AJ9" s="19" t="s">
        <v>748</v>
      </c>
      <c r="AK9">
        <v>1.4131116543694748</v>
      </c>
      <c r="AL9">
        <v>8.2732133565275992E-2</v>
      </c>
      <c r="AM9">
        <v>0.17071069555673707</v>
      </c>
      <c r="AN9" t="s">
        <v>201</v>
      </c>
    </row>
    <row r="10" spans="1:40" x14ac:dyDescent="0.25">
      <c r="A10" s="19">
        <v>1</v>
      </c>
      <c r="B10" s="19" t="s">
        <v>748</v>
      </c>
      <c r="C10" s="2" t="s">
        <v>209</v>
      </c>
      <c r="D10" s="2" t="s">
        <v>210</v>
      </c>
      <c r="E10" s="2">
        <v>8863901</v>
      </c>
      <c r="F10" s="2">
        <v>23562759</v>
      </c>
      <c r="G10" s="2">
        <v>37179198</v>
      </c>
      <c r="H10" s="2">
        <v>167411358</v>
      </c>
      <c r="I10" s="2" t="s">
        <v>209</v>
      </c>
      <c r="J10" s="2">
        <v>237017216</v>
      </c>
      <c r="K10" s="3">
        <f t="shared" si="0"/>
        <v>13.681141204527522</v>
      </c>
      <c r="L10" s="1">
        <f t="shared" si="5"/>
        <v>29.367427047999755</v>
      </c>
      <c r="N10" s="19">
        <v>1</v>
      </c>
      <c r="O10" s="19" t="s">
        <v>748</v>
      </c>
      <c r="P10" s="2" t="s">
        <v>209</v>
      </c>
      <c r="Q10" s="1">
        <f t="shared" si="1"/>
        <v>4.314630815386499</v>
      </c>
      <c r="R10" s="1">
        <v>13.681141204527522</v>
      </c>
      <c r="S10" s="1">
        <v>29.367427047999755</v>
      </c>
      <c r="AF10">
        <f t="shared" si="2"/>
        <v>0.59029073430708412</v>
      </c>
      <c r="AG10">
        <f t="shared" si="3"/>
        <v>1.2670960570991472</v>
      </c>
      <c r="AH10">
        <f t="shared" si="4"/>
        <v>4.314630815386499</v>
      </c>
      <c r="AJ10" s="19" t="s">
        <v>748</v>
      </c>
      <c r="AK10">
        <v>4.314630815386499</v>
      </c>
      <c r="AL10">
        <v>0.59029073430708412</v>
      </c>
      <c r="AM10">
        <v>1.2670960570991472</v>
      </c>
      <c r="AN10" s="2" t="s">
        <v>209</v>
      </c>
    </row>
    <row r="11" spans="1:40" x14ac:dyDescent="0.25">
      <c r="A11" s="19">
        <v>1</v>
      </c>
      <c r="B11" s="19" t="s">
        <v>748</v>
      </c>
      <c r="C11" t="s">
        <v>639</v>
      </c>
      <c r="D11" t="s">
        <v>640</v>
      </c>
      <c r="E11">
        <v>4</v>
      </c>
      <c r="F11">
        <v>537041</v>
      </c>
      <c r="G11">
        <v>213862</v>
      </c>
      <c r="H11">
        <v>37052365</v>
      </c>
      <c r="I11" t="s">
        <v>639</v>
      </c>
      <c r="J11">
        <v>37803272</v>
      </c>
      <c r="K11" s="1">
        <f t="shared" si="0"/>
        <v>1.4206309972321973</v>
      </c>
      <c r="L11" s="1">
        <f t="shared" si="5"/>
        <v>1.9863545144981101</v>
      </c>
      <c r="N11" s="19">
        <v>1</v>
      </c>
      <c r="O11" s="19" t="s">
        <v>748</v>
      </c>
      <c r="P11" t="s">
        <v>639</v>
      </c>
      <c r="Q11" s="1">
        <f t="shared" si="1"/>
        <v>0.68816588535761725</v>
      </c>
      <c r="R11" s="1">
        <v>1.4206309972321973</v>
      </c>
      <c r="S11" s="1">
        <v>1.9863545144981101</v>
      </c>
      <c r="AF11">
        <f t="shared" si="2"/>
        <v>9.7762978797676977E-3</v>
      </c>
      <c r="AG11">
        <f t="shared" si="3"/>
        <v>1.366941413103692E-2</v>
      </c>
      <c r="AH11">
        <f t="shared" si="4"/>
        <v>0.68816588535761725</v>
      </c>
      <c r="AJ11" s="19" t="s">
        <v>748</v>
      </c>
      <c r="AK11">
        <v>0.68816588535761725</v>
      </c>
      <c r="AL11">
        <v>9.7762978797676977E-3</v>
      </c>
      <c r="AM11">
        <v>1.366941413103692E-2</v>
      </c>
      <c r="AN11" t="s">
        <v>639</v>
      </c>
    </row>
    <row r="12" spans="1:40" x14ac:dyDescent="0.25">
      <c r="A12" s="19">
        <v>1</v>
      </c>
      <c r="B12" s="19" t="s">
        <v>748</v>
      </c>
      <c r="C12" t="s">
        <v>377</v>
      </c>
      <c r="D12" t="s">
        <v>378</v>
      </c>
      <c r="E12">
        <v>2276948</v>
      </c>
      <c r="F12">
        <v>17824253</v>
      </c>
      <c r="G12">
        <v>19493611</v>
      </c>
      <c r="H12">
        <v>305606408</v>
      </c>
      <c r="I12" t="s">
        <v>377</v>
      </c>
      <c r="J12">
        <v>345201220</v>
      </c>
      <c r="K12" s="1">
        <f t="shared" si="0"/>
        <v>5.8230388061780314</v>
      </c>
      <c r="L12" s="1">
        <f t="shared" si="5"/>
        <v>11.470067226297752</v>
      </c>
      <c r="N12" s="19">
        <v>1</v>
      </c>
      <c r="O12" s="19" t="s">
        <v>748</v>
      </c>
      <c r="P12" t="s">
        <v>377</v>
      </c>
      <c r="Q12" s="1">
        <f t="shared" si="1"/>
        <v>6.2839984641496009</v>
      </c>
      <c r="R12" s="1">
        <v>5.8230388061780314</v>
      </c>
      <c r="S12" s="1">
        <v>11.470067226297752</v>
      </c>
      <c r="AF12">
        <f t="shared" si="2"/>
        <v>0.36591966914706275</v>
      </c>
      <c r="AG12">
        <f t="shared" si="3"/>
        <v>0.72077884833747752</v>
      </c>
      <c r="AH12">
        <f t="shared" si="4"/>
        <v>6.2839984641496009</v>
      </c>
      <c r="AJ12" s="19" t="s">
        <v>748</v>
      </c>
      <c r="AK12">
        <v>6.2839984641496009</v>
      </c>
      <c r="AL12">
        <v>0.36591966914706275</v>
      </c>
      <c r="AM12">
        <v>0.72077884833747752</v>
      </c>
      <c r="AN12" t="s">
        <v>377</v>
      </c>
    </row>
    <row r="13" spans="1:40" x14ac:dyDescent="0.25">
      <c r="A13" s="19">
        <v>1</v>
      </c>
      <c r="B13" s="19" t="s">
        <v>748</v>
      </c>
      <c r="C13" t="s">
        <v>107</v>
      </c>
      <c r="D13" t="s">
        <v>108</v>
      </c>
      <c r="E13">
        <v>46787975</v>
      </c>
      <c r="F13">
        <v>6160603</v>
      </c>
      <c r="G13">
        <v>110147430</v>
      </c>
      <c r="H13">
        <v>20615491</v>
      </c>
      <c r="I13" t="s">
        <v>107</v>
      </c>
      <c r="J13">
        <v>183711499</v>
      </c>
      <c r="K13" s="1">
        <f t="shared" si="0"/>
        <v>28.821591619586101</v>
      </c>
      <c r="L13" s="1">
        <f t="shared" si="5"/>
        <v>88.778333902767841</v>
      </c>
      <c r="N13" s="19">
        <v>1</v>
      </c>
      <c r="O13" s="19" t="s">
        <v>748</v>
      </c>
      <c r="P13" t="s">
        <v>107</v>
      </c>
      <c r="Q13" s="1">
        <f t="shared" si="1"/>
        <v>3.344260421682812</v>
      </c>
      <c r="R13" s="1">
        <v>28.821591619586101</v>
      </c>
      <c r="S13" s="1">
        <v>88.778333902767841</v>
      </c>
      <c r="AF13">
        <f t="shared" si="2"/>
        <v>0.96386908143286787</v>
      </c>
      <c r="AG13">
        <f t="shared" si="3"/>
        <v>2.9689786837396781</v>
      </c>
      <c r="AH13">
        <f t="shared" si="4"/>
        <v>3.344260421682812</v>
      </c>
      <c r="AJ13" s="19" t="s">
        <v>748</v>
      </c>
      <c r="AK13">
        <v>3.344260421682812</v>
      </c>
      <c r="AL13">
        <v>0.96386908143286787</v>
      </c>
      <c r="AM13">
        <v>2.9689786837396781</v>
      </c>
      <c r="AN13" t="s">
        <v>107</v>
      </c>
    </row>
    <row r="14" spans="1:40" x14ac:dyDescent="0.25">
      <c r="A14" s="19">
        <v>1</v>
      </c>
      <c r="B14" s="19" t="s">
        <v>748</v>
      </c>
      <c r="C14" t="s">
        <v>431</v>
      </c>
      <c r="D14" t="s">
        <v>432</v>
      </c>
      <c r="E14">
        <v>5636853</v>
      </c>
      <c r="F14">
        <v>2924460</v>
      </c>
      <c r="G14">
        <v>41320478</v>
      </c>
      <c r="H14">
        <v>24131714</v>
      </c>
      <c r="I14" t="s">
        <v>431</v>
      </c>
      <c r="J14">
        <v>74013505</v>
      </c>
      <c r="K14" s="1">
        <f t="shared" si="0"/>
        <v>11.567230872257706</v>
      </c>
      <c r="L14" s="1">
        <f t="shared" si="5"/>
        <v>67.395525992182101</v>
      </c>
      <c r="N14" s="19">
        <v>1</v>
      </c>
      <c r="O14" s="19" t="s">
        <v>748</v>
      </c>
      <c r="P14" t="s">
        <v>431</v>
      </c>
      <c r="Q14" s="1">
        <f t="shared" si="1"/>
        <v>1.3473322943248256</v>
      </c>
      <c r="R14" s="1">
        <v>11.567230872257706</v>
      </c>
      <c r="S14" s="1">
        <v>67.395525992182101</v>
      </c>
      <c r="AF14">
        <f t="shared" si="2"/>
        <v>0.15584903710103926</v>
      </c>
      <c r="AG14">
        <f t="shared" si="3"/>
        <v>0.9080416866227512</v>
      </c>
      <c r="AH14">
        <f t="shared" si="4"/>
        <v>1.3473322943248256</v>
      </c>
      <c r="AJ14" s="19" t="s">
        <v>748</v>
      </c>
      <c r="AK14">
        <v>1.3473322943248256</v>
      </c>
      <c r="AL14">
        <v>0.15584903710103926</v>
      </c>
      <c r="AM14">
        <v>0.9080416866227512</v>
      </c>
      <c r="AN14" t="s">
        <v>431</v>
      </c>
    </row>
    <row r="15" spans="1:40" x14ac:dyDescent="0.25">
      <c r="A15" s="19">
        <v>1</v>
      </c>
      <c r="B15" s="19" t="s">
        <v>748</v>
      </c>
      <c r="C15" t="s">
        <v>345</v>
      </c>
      <c r="D15" t="s">
        <v>346</v>
      </c>
      <c r="E15">
        <v>9151293</v>
      </c>
      <c r="F15">
        <v>1571633</v>
      </c>
      <c r="G15">
        <v>39961937</v>
      </c>
      <c r="H15">
        <v>21948305</v>
      </c>
      <c r="I15" t="s">
        <v>345</v>
      </c>
      <c r="J15">
        <v>72633168</v>
      </c>
      <c r="K15" s="1">
        <f t="shared" si="0"/>
        <v>14.763125849061135</v>
      </c>
      <c r="L15" s="1">
        <f t="shared" si="5"/>
        <v>69.781980320616057</v>
      </c>
      <c r="N15" s="19">
        <v>1</v>
      </c>
      <c r="O15" s="19" t="s">
        <v>748</v>
      </c>
      <c r="P15" t="s">
        <v>345</v>
      </c>
      <c r="Q15" s="1">
        <f t="shared" si="1"/>
        <v>1.322204817695372</v>
      </c>
      <c r="R15" s="1">
        <v>14.763125849061135</v>
      </c>
      <c r="S15" s="1">
        <v>69.781980320616057</v>
      </c>
      <c r="AF15">
        <f t="shared" si="2"/>
        <v>0.19519876121871707</v>
      </c>
      <c r="AG15">
        <f t="shared" si="3"/>
        <v>0.92266070568242187</v>
      </c>
      <c r="AH15">
        <f t="shared" si="4"/>
        <v>1.322204817695372</v>
      </c>
      <c r="AJ15" s="19" t="s">
        <v>748</v>
      </c>
      <c r="AK15">
        <v>1.322204817695372</v>
      </c>
      <c r="AL15">
        <v>0.19519876121871707</v>
      </c>
      <c r="AM15">
        <v>0.92266070568242187</v>
      </c>
      <c r="AN15" t="s">
        <v>345</v>
      </c>
    </row>
    <row r="16" spans="1:40" x14ac:dyDescent="0.25">
      <c r="A16" s="19">
        <v>1</v>
      </c>
      <c r="B16" s="19" t="s">
        <v>748</v>
      </c>
      <c r="C16" t="s">
        <v>14</v>
      </c>
      <c r="D16" t="s">
        <v>15</v>
      </c>
      <c r="E16">
        <v>8845873</v>
      </c>
      <c r="F16">
        <v>3267432</v>
      </c>
      <c r="G16">
        <v>30042766</v>
      </c>
      <c r="H16">
        <v>30182864</v>
      </c>
      <c r="I16" t="s">
        <v>14</v>
      </c>
      <c r="J16">
        <v>72338935</v>
      </c>
      <c r="K16" s="1">
        <f t="shared" si="0"/>
        <v>16.74520781927464</v>
      </c>
      <c r="L16" s="1">
        <f t="shared" si="5"/>
        <v>58.275769473244253</v>
      </c>
      <c r="N16" s="19">
        <v>1</v>
      </c>
      <c r="O16" s="19" t="s">
        <v>748</v>
      </c>
      <c r="P16" t="s">
        <v>14</v>
      </c>
      <c r="Q16" s="1">
        <f t="shared" si="1"/>
        <v>1.3168486381311684</v>
      </c>
      <c r="R16" s="1">
        <v>16.74520781927464</v>
      </c>
      <c r="S16" s="1">
        <v>58.275769473244253</v>
      </c>
      <c r="AF16">
        <f t="shared" si="2"/>
        <v>0.22050904112035202</v>
      </c>
      <c r="AG16">
        <f t="shared" si="3"/>
        <v>0.7674036766688761</v>
      </c>
      <c r="AH16">
        <f t="shared" si="4"/>
        <v>1.3168486381311684</v>
      </c>
      <c r="AJ16" s="19" t="s">
        <v>748</v>
      </c>
      <c r="AK16">
        <v>1.3168486381311684</v>
      </c>
      <c r="AL16">
        <v>0.22050904112035202</v>
      </c>
      <c r="AM16">
        <v>0.7674036766688761</v>
      </c>
      <c r="AN16" t="s">
        <v>14</v>
      </c>
    </row>
    <row r="17" spans="1:40" x14ac:dyDescent="0.25">
      <c r="A17" s="19">
        <v>1</v>
      </c>
      <c r="B17" s="19" t="s">
        <v>748</v>
      </c>
      <c r="C17" s="12" t="s">
        <v>61</v>
      </c>
      <c r="D17" s="12" t="s">
        <v>62</v>
      </c>
      <c r="E17" s="12">
        <v>11990020</v>
      </c>
      <c r="F17" s="12">
        <v>277175</v>
      </c>
      <c r="G17" s="12">
        <v>6128813</v>
      </c>
      <c r="H17" s="12">
        <v>588959</v>
      </c>
      <c r="I17" s="12" t="s">
        <v>61</v>
      </c>
      <c r="J17" s="12">
        <v>18984967</v>
      </c>
      <c r="K17" s="13">
        <f t="shared" si="0"/>
        <v>64.615308522790698</v>
      </c>
      <c r="L17" s="1">
        <f t="shared" si="5"/>
        <v>96.897761265531827</v>
      </c>
      <c r="N17" s="19">
        <v>1</v>
      </c>
      <c r="O17" s="19" t="s">
        <v>748</v>
      </c>
      <c r="P17" s="12" t="s">
        <v>61</v>
      </c>
      <c r="Q17" s="1">
        <f t="shared" si="1"/>
        <v>0.34559988944978487</v>
      </c>
      <c r="R17" s="1">
        <v>64.615308522790698</v>
      </c>
      <c r="S17" s="1">
        <v>96.897761265531827</v>
      </c>
      <c r="AF17">
        <f t="shared" si="2"/>
        <v>0.22331043482240204</v>
      </c>
      <c r="AG17">
        <f t="shared" si="3"/>
        <v>0.33487855581299447</v>
      </c>
      <c r="AH17">
        <f t="shared" si="4"/>
        <v>0.34559988944978487</v>
      </c>
      <c r="AJ17" s="19" t="s">
        <v>748</v>
      </c>
      <c r="AK17">
        <v>0.34559988944978487</v>
      </c>
      <c r="AL17">
        <v>0.22331043482240204</v>
      </c>
      <c r="AM17">
        <v>0.33487855581299447</v>
      </c>
      <c r="AN17" s="12" t="s">
        <v>61</v>
      </c>
    </row>
    <row r="18" spans="1:40" x14ac:dyDescent="0.25">
      <c r="A18" s="19">
        <v>1</v>
      </c>
      <c r="B18" s="19" t="s">
        <v>748</v>
      </c>
      <c r="C18" t="s">
        <v>191</v>
      </c>
      <c r="D18" t="s">
        <v>192</v>
      </c>
      <c r="E18">
        <v>11876785</v>
      </c>
      <c r="F18">
        <v>8593796</v>
      </c>
      <c r="G18">
        <v>60674847</v>
      </c>
      <c r="H18">
        <v>23150238</v>
      </c>
      <c r="I18" t="s">
        <v>191</v>
      </c>
      <c r="J18">
        <v>104295666</v>
      </c>
      <c r="K18" s="1">
        <f t="shared" si="0"/>
        <v>19.627451249987704</v>
      </c>
      <c r="L18" s="1">
        <f t="shared" si="5"/>
        <v>77.803259820978568</v>
      </c>
      <c r="N18" s="19">
        <v>1</v>
      </c>
      <c r="O18" s="19" t="s">
        <v>748</v>
      </c>
      <c r="P18" t="s">
        <v>191</v>
      </c>
      <c r="Q18" s="1">
        <f t="shared" si="1"/>
        <v>1.8985848455618433</v>
      </c>
      <c r="R18" s="1">
        <v>19.627451249987704</v>
      </c>
      <c r="S18" s="1">
        <v>77.803259820978568</v>
      </c>
      <c r="AF18">
        <f t="shared" si="2"/>
        <v>0.37264381500230509</v>
      </c>
      <c r="AG18">
        <f t="shared" si="3"/>
        <v>1.4771609003142052</v>
      </c>
      <c r="AH18">
        <f t="shared" si="4"/>
        <v>1.8985848455618433</v>
      </c>
      <c r="AJ18" s="19" t="s">
        <v>748</v>
      </c>
      <c r="AK18">
        <v>1.8985848455618433</v>
      </c>
      <c r="AL18">
        <v>0.37264381500230509</v>
      </c>
      <c r="AM18">
        <v>1.4771609003142052</v>
      </c>
      <c r="AN18" t="s">
        <v>191</v>
      </c>
    </row>
    <row r="19" spans="1:40" x14ac:dyDescent="0.25">
      <c r="A19" s="19">
        <v>1</v>
      </c>
      <c r="B19" s="19" t="s">
        <v>748</v>
      </c>
      <c r="C19" t="s">
        <v>465</v>
      </c>
      <c r="D19" t="s">
        <v>466</v>
      </c>
      <c r="E19">
        <v>3325895</v>
      </c>
      <c r="F19">
        <v>12809450</v>
      </c>
      <c r="G19">
        <v>58037550</v>
      </c>
      <c r="H19">
        <v>75991366</v>
      </c>
      <c r="I19" t="s">
        <v>465</v>
      </c>
      <c r="J19">
        <v>150164261</v>
      </c>
      <c r="K19" s="1">
        <f t="shared" si="0"/>
        <v>10.745129961382755</v>
      </c>
      <c r="L19" s="1">
        <f t="shared" si="5"/>
        <v>49.394506060266899</v>
      </c>
      <c r="N19" s="19">
        <v>1</v>
      </c>
      <c r="O19" s="19" t="s">
        <v>748</v>
      </c>
      <c r="P19" t="s">
        <v>465</v>
      </c>
      <c r="Q19" s="1">
        <f t="shared" si="1"/>
        <v>2.7335708300629986</v>
      </c>
      <c r="R19" s="1">
        <v>10.745129961382755</v>
      </c>
      <c r="S19" s="1">
        <v>49.394506060266899</v>
      </c>
      <c r="AF19">
        <f t="shared" si="2"/>
        <v>0.29372573827671855</v>
      </c>
      <c r="AG19">
        <f t="shared" si="3"/>
        <v>1.350233809317156</v>
      </c>
      <c r="AH19">
        <f t="shared" si="4"/>
        <v>2.7335708300629986</v>
      </c>
      <c r="AJ19" s="19" t="s">
        <v>748</v>
      </c>
      <c r="AK19">
        <v>2.7335708300629986</v>
      </c>
      <c r="AL19">
        <v>0.29372573827671855</v>
      </c>
      <c r="AM19">
        <v>1.350233809317156</v>
      </c>
      <c r="AN19" t="s">
        <v>465</v>
      </c>
    </row>
    <row r="20" spans="1:40" x14ac:dyDescent="0.25">
      <c r="A20" s="19">
        <v>1</v>
      </c>
      <c r="B20" s="19" t="s">
        <v>748</v>
      </c>
      <c r="C20" t="s">
        <v>252</v>
      </c>
      <c r="D20" t="s">
        <v>253</v>
      </c>
      <c r="E20">
        <v>104297</v>
      </c>
      <c r="F20">
        <v>1168888</v>
      </c>
      <c r="G20">
        <v>2479028</v>
      </c>
      <c r="H20">
        <v>23296271</v>
      </c>
      <c r="I20" t="s">
        <v>252</v>
      </c>
      <c r="J20">
        <v>27048484</v>
      </c>
      <c r="K20" s="1">
        <f t="shared" si="0"/>
        <v>4.7070475373037546</v>
      </c>
      <c r="L20" s="1">
        <f t="shared" si="5"/>
        <v>13.872174869393788</v>
      </c>
      <c r="N20" s="19">
        <v>1</v>
      </c>
      <c r="O20" s="19" t="s">
        <v>748</v>
      </c>
      <c r="P20" t="s">
        <v>252</v>
      </c>
      <c r="Q20" s="1">
        <f t="shared" si="1"/>
        <v>0.49238711240236949</v>
      </c>
      <c r="R20" s="1">
        <v>4.7070475373037546</v>
      </c>
      <c r="S20" s="1">
        <v>13.872174869393788</v>
      </c>
      <c r="AF20">
        <f t="shared" si="2"/>
        <v>2.3176895448336801E-2</v>
      </c>
      <c r="AG20">
        <f t="shared" si="3"/>
        <v>6.8304801266815249E-2</v>
      </c>
      <c r="AH20">
        <f t="shared" si="4"/>
        <v>0.49238711240236949</v>
      </c>
      <c r="AJ20" s="19" t="s">
        <v>748</v>
      </c>
      <c r="AK20">
        <v>0.49238711240236949</v>
      </c>
      <c r="AL20">
        <v>2.3176895448336801E-2</v>
      </c>
      <c r="AM20">
        <v>6.8304801266815249E-2</v>
      </c>
      <c r="AN20" t="s">
        <v>252</v>
      </c>
    </row>
    <row r="21" spans="1:40" x14ac:dyDescent="0.25">
      <c r="A21" s="19">
        <v>1</v>
      </c>
      <c r="B21" s="19" t="s">
        <v>748</v>
      </c>
      <c r="C21" t="s">
        <v>277</v>
      </c>
      <c r="D21" t="s">
        <v>278</v>
      </c>
      <c r="E21">
        <v>670800</v>
      </c>
      <c r="F21">
        <v>3051529</v>
      </c>
      <c r="G21">
        <v>3007201</v>
      </c>
      <c r="H21">
        <v>36392106</v>
      </c>
      <c r="I21" t="s">
        <v>277</v>
      </c>
      <c r="J21">
        <v>43121636</v>
      </c>
      <c r="K21" s="1">
        <f t="shared" si="0"/>
        <v>8.632160894823194</v>
      </c>
      <c r="L21" s="1">
        <f t="shared" si="5"/>
        <v>15.605924598964659</v>
      </c>
      <c r="N21" s="19">
        <v>1</v>
      </c>
      <c r="O21" s="19" t="s">
        <v>748</v>
      </c>
      <c r="P21" t="s">
        <v>277</v>
      </c>
      <c r="Q21" s="1">
        <f t="shared" si="1"/>
        <v>0.78498069733246645</v>
      </c>
      <c r="R21" s="1">
        <v>8.632160894823194</v>
      </c>
      <c r="S21" s="1">
        <v>15.605924598964659</v>
      </c>
      <c r="AF21">
        <f t="shared" si="2"/>
        <v>6.7760796787043567E-2</v>
      </c>
      <c r="AG21">
        <f t="shared" si="3"/>
        <v>0.12250349574213169</v>
      </c>
      <c r="AH21">
        <f t="shared" si="4"/>
        <v>0.78498069733246645</v>
      </c>
      <c r="AJ21" s="19" t="s">
        <v>748</v>
      </c>
      <c r="AK21">
        <v>0.78498069733246645</v>
      </c>
      <c r="AL21">
        <v>6.7760796787043567E-2</v>
      </c>
      <c r="AM21">
        <v>0.12250349574213169</v>
      </c>
      <c r="AN21" t="s">
        <v>277</v>
      </c>
    </row>
    <row r="22" spans="1:40" x14ac:dyDescent="0.25">
      <c r="A22" s="19">
        <v>1</v>
      </c>
      <c r="B22" s="19" t="s">
        <v>748</v>
      </c>
      <c r="C22" t="s">
        <v>493</v>
      </c>
      <c r="D22" t="s">
        <v>494</v>
      </c>
      <c r="E22">
        <v>946913</v>
      </c>
      <c r="F22">
        <v>10796526</v>
      </c>
      <c r="G22">
        <v>6548438</v>
      </c>
      <c r="H22">
        <v>108257198</v>
      </c>
      <c r="I22" t="s">
        <v>493</v>
      </c>
      <c r="J22">
        <v>126549075</v>
      </c>
      <c r="K22" s="1">
        <f t="shared" si="0"/>
        <v>9.2797509582744873</v>
      </c>
      <c r="L22" s="1">
        <f t="shared" si="5"/>
        <v>14.454374320792152</v>
      </c>
      <c r="N22" s="19">
        <v>1</v>
      </c>
      <c r="O22" s="19" t="s">
        <v>748</v>
      </c>
      <c r="P22" t="s">
        <v>493</v>
      </c>
      <c r="Q22" s="1">
        <f t="shared" si="1"/>
        <v>2.3036830314202037</v>
      </c>
      <c r="R22" s="1">
        <v>9.2797509582744873</v>
      </c>
      <c r="S22" s="1">
        <v>14.454374320792152</v>
      </c>
      <c r="AF22">
        <f t="shared" si="2"/>
        <v>0.21377604818382315</v>
      </c>
      <c r="AG22">
        <f t="shared" si="3"/>
        <v>0.33298296852604814</v>
      </c>
      <c r="AH22">
        <f t="shared" si="4"/>
        <v>2.3036830314202037</v>
      </c>
      <c r="AJ22" s="19" t="s">
        <v>748</v>
      </c>
      <c r="AK22">
        <v>2.3036830314202037</v>
      </c>
      <c r="AL22">
        <v>0.21377604818382315</v>
      </c>
      <c r="AM22">
        <v>0.33298296852604814</v>
      </c>
      <c r="AN22" t="s">
        <v>493</v>
      </c>
    </row>
    <row r="23" spans="1:40" x14ac:dyDescent="0.25">
      <c r="A23" s="19">
        <v>1</v>
      </c>
      <c r="B23" s="19" t="s">
        <v>748</v>
      </c>
      <c r="C23" t="s">
        <v>399</v>
      </c>
      <c r="D23" t="s">
        <v>400</v>
      </c>
      <c r="E23">
        <v>671446</v>
      </c>
      <c r="F23">
        <v>852108</v>
      </c>
      <c r="G23">
        <v>2295756</v>
      </c>
      <c r="H23">
        <v>15498712</v>
      </c>
      <c r="I23" t="s">
        <v>399</v>
      </c>
      <c r="J23">
        <v>19318022</v>
      </c>
      <c r="K23" s="1">
        <f t="shared" si="0"/>
        <v>7.8866977167745222</v>
      </c>
      <c r="L23" s="1">
        <f t="shared" si="5"/>
        <v>19.77070944426919</v>
      </c>
      <c r="N23" s="19">
        <v>1</v>
      </c>
      <c r="O23" s="19" t="s">
        <v>748</v>
      </c>
      <c r="P23" t="s">
        <v>399</v>
      </c>
      <c r="Q23" s="1">
        <f t="shared" si="1"/>
        <v>0.35166277969240145</v>
      </c>
      <c r="R23" s="1">
        <v>7.8866977167745222</v>
      </c>
      <c r="S23" s="1">
        <v>19.77070944426919</v>
      </c>
      <c r="AF23">
        <f t="shared" si="2"/>
        <v>2.7734580416746448E-2</v>
      </c>
      <c r="AG23">
        <f t="shared" si="3"/>
        <v>6.9526226396625174E-2</v>
      </c>
      <c r="AH23">
        <f t="shared" si="4"/>
        <v>0.35166277969240145</v>
      </c>
      <c r="AJ23" s="19" t="s">
        <v>748</v>
      </c>
      <c r="AK23">
        <v>0.35166277969240145</v>
      </c>
      <c r="AL23">
        <v>2.7734580416746448E-2</v>
      </c>
      <c r="AM23">
        <v>6.9526226396625174E-2</v>
      </c>
      <c r="AN23" t="s">
        <v>399</v>
      </c>
    </row>
    <row r="24" spans="1:40" x14ac:dyDescent="0.25">
      <c r="A24" s="19">
        <v>1</v>
      </c>
      <c r="B24" s="19" t="s">
        <v>748</v>
      </c>
      <c r="C24" t="s">
        <v>505</v>
      </c>
      <c r="D24" t="s">
        <v>506</v>
      </c>
      <c r="E24">
        <v>2014871</v>
      </c>
      <c r="F24">
        <v>1196424</v>
      </c>
      <c r="G24">
        <v>1911365</v>
      </c>
      <c r="H24">
        <v>11087187</v>
      </c>
      <c r="I24" t="s">
        <v>505</v>
      </c>
      <c r="J24">
        <v>16209847</v>
      </c>
      <c r="K24" s="1">
        <f t="shared" si="0"/>
        <v>19.81076687522097</v>
      </c>
      <c r="L24" s="1">
        <f t="shared" si="5"/>
        <v>31.602148990055241</v>
      </c>
      <c r="N24" s="19">
        <v>1</v>
      </c>
      <c r="O24" s="19" t="s">
        <v>748</v>
      </c>
      <c r="P24" t="s">
        <v>505</v>
      </c>
      <c r="Q24" s="1">
        <f t="shared" si="1"/>
        <v>0.29508196307098805</v>
      </c>
      <c r="R24" s="1">
        <v>19.81076687522097</v>
      </c>
      <c r="S24" s="1">
        <v>31.602148990055241</v>
      </c>
      <c r="AF24">
        <f t="shared" si="2"/>
        <v>5.8457999794819075E-2</v>
      </c>
      <c r="AG24">
        <f t="shared" si="3"/>
        <v>9.3252241612473433E-2</v>
      </c>
      <c r="AH24">
        <f t="shared" si="4"/>
        <v>0.29508196307098805</v>
      </c>
      <c r="AJ24" s="19" t="s">
        <v>748</v>
      </c>
      <c r="AK24">
        <v>0.29508196307098805</v>
      </c>
      <c r="AL24">
        <v>5.8457999794819075E-2</v>
      </c>
      <c r="AM24">
        <v>9.3252241612473433E-2</v>
      </c>
      <c r="AN24" t="s">
        <v>505</v>
      </c>
    </row>
    <row r="25" spans="1:40" x14ac:dyDescent="0.25">
      <c r="A25" s="19">
        <v>1</v>
      </c>
      <c r="B25" s="19" t="s">
        <v>748</v>
      </c>
      <c r="C25" t="s">
        <v>131</v>
      </c>
      <c r="D25" t="s">
        <v>132</v>
      </c>
      <c r="E25">
        <v>477227</v>
      </c>
      <c r="F25">
        <v>612297</v>
      </c>
      <c r="G25">
        <v>3101173</v>
      </c>
      <c r="H25">
        <v>5313479</v>
      </c>
      <c r="I25" t="s">
        <v>131</v>
      </c>
      <c r="J25">
        <v>9504176</v>
      </c>
      <c r="K25" s="1">
        <f t="shared" si="0"/>
        <v>11.463634511818805</v>
      </c>
      <c r="L25" s="1">
        <f t="shared" si="5"/>
        <v>44.093217549843352</v>
      </c>
      <c r="N25" s="19">
        <v>1</v>
      </c>
      <c r="O25" s="19" t="s">
        <v>748</v>
      </c>
      <c r="P25" t="s">
        <v>131</v>
      </c>
      <c r="Q25" s="1">
        <f t="shared" si="1"/>
        <v>0.17301279348609341</v>
      </c>
      <c r="R25" s="1">
        <v>11.463634511818805</v>
      </c>
      <c r="S25" s="1">
        <v>44.093217549843352</v>
      </c>
      <c r="AF25">
        <f t="shared" si="2"/>
        <v>1.9833554303933604E-2</v>
      </c>
      <c r="AG25">
        <f t="shared" si="3"/>
        <v>7.6286907420884384E-2</v>
      </c>
      <c r="AH25">
        <f t="shared" si="4"/>
        <v>0.17301279348609341</v>
      </c>
      <c r="AJ25" s="19" t="s">
        <v>748</v>
      </c>
      <c r="AK25">
        <v>0.17301279348609341</v>
      </c>
      <c r="AL25">
        <v>1.9833554303933604E-2</v>
      </c>
      <c r="AM25">
        <v>7.6286907420884384E-2</v>
      </c>
      <c r="AN25" t="s">
        <v>131</v>
      </c>
    </row>
    <row r="26" spans="1:40" x14ac:dyDescent="0.25">
      <c r="A26" s="19">
        <v>1</v>
      </c>
      <c r="B26" s="19" t="s">
        <v>748</v>
      </c>
      <c r="C26" t="s">
        <v>48</v>
      </c>
      <c r="D26" t="s">
        <v>47</v>
      </c>
      <c r="E26">
        <v>51184</v>
      </c>
      <c r="F26">
        <v>103756</v>
      </c>
      <c r="G26">
        <v>125821</v>
      </c>
      <c r="H26">
        <v>735444</v>
      </c>
      <c r="I26" t="s">
        <v>48</v>
      </c>
      <c r="J26">
        <v>1016205</v>
      </c>
      <c r="K26" s="1">
        <f t="shared" si="0"/>
        <v>15.246923603013171</v>
      </c>
      <c r="L26" s="1">
        <f t="shared" si="5"/>
        <v>27.628382068578684</v>
      </c>
      <c r="N26" s="19">
        <v>1</v>
      </c>
      <c r="O26" s="19" t="s">
        <v>748</v>
      </c>
      <c r="P26" t="s">
        <v>48</v>
      </c>
      <c r="Q26" s="1">
        <f t="shared" si="1"/>
        <v>1.8498864689009922E-2</v>
      </c>
      <c r="R26" s="1">
        <v>15.246923603013171</v>
      </c>
      <c r="S26" s="1">
        <v>27.628382068578684</v>
      </c>
      <c r="AF26">
        <f t="shared" si="2"/>
        <v>2.8205077665581228E-3</v>
      </c>
      <c r="AG26">
        <f t="shared" si="3"/>
        <v>5.1109370146290509E-3</v>
      </c>
      <c r="AH26">
        <f t="shared" si="4"/>
        <v>1.8498864689009922E-2</v>
      </c>
      <c r="AJ26" s="19" t="s">
        <v>748</v>
      </c>
      <c r="AK26">
        <v>1.8498864689009922E-2</v>
      </c>
      <c r="AL26">
        <v>2.8205077665581228E-3</v>
      </c>
      <c r="AM26">
        <v>5.1109370146290509E-3</v>
      </c>
      <c r="AN26" t="s">
        <v>48</v>
      </c>
    </row>
    <row r="27" spans="1:40" x14ac:dyDescent="0.25">
      <c r="A27" s="19">
        <v>1</v>
      </c>
      <c r="B27" s="19" t="s">
        <v>748</v>
      </c>
      <c r="C27" t="s">
        <v>317</v>
      </c>
      <c r="D27" t="s">
        <v>318</v>
      </c>
      <c r="E27">
        <v>849739</v>
      </c>
      <c r="F27">
        <v>417113</v>
      </c>
      <c r="G27">
        <v>2386625</v>
      </c>
      <c r="H27">
        <v>6063206</v>
      </c>
      <c r="I27" t="s">
        <v>317</v>
      </c>
      <c r="J27">
        <v>9716683</v>
      </c>
      <c r="K27" s="1">
        <f t="shared" si="0"/>
        <v>13.037906042627922</v>
      </c>
      <c r="L27" s="1">
        <f t="shared" si="5"/>
        <v>37.600043142294545</v>
      </c>
      <c r="N27" s="19">
        <v>1</v>
      </c>
      <c r="O27" s="19" t="s">
        <v>748</v>
      </c>
      <c r="P27" t="s">
        <v>317</v>
      </c>
      <c r="Q27" s="1">
        <f t="shared" si="1"/>
        <v>0.17688124349221171</v>
      </c>
      <c r="R27" s="1">
        <v>13.037906042627922</v>
      </c>
      <c r="S27" s="1">
        <v>37.600043142294545</v>
      </c>
      <c r="AF27">
        <f t="shared" si="2"/>
        <v>2.3061610333546475E-2</v>
      </c>
      <c r="AG27">
        <f t="shared" si="3"/>
        <v>6.6507423863698664E-2</v>
      </c>
      <c r="AH27">
        <f t="shared" si="4"/>
        <v>0.17688124349221171</v>
      </c>
      <c r="AJ27" s="19" t="s">
        <v>748</v>
      </c>
      <c r="AK27">
        <v>0.17688124349221171</v>
      </c>
      <c r="AL27">
        <v>2.3061610333546475E-2</v>
      </c>
      <c r="AM27">
        <v>6.6507423863698664E-2</v>
      </c>
      <c r="AN27" t="s">
        <v>317</v>
      </c>
    </row>
    <row r="28" spans="1:40" x14ac:dyDescent="0.25">
      <c r="A28" s="19">
        <v>1</v>
      </c>
      <c r="B28" s="19" t="s">
        <v>748</v>
      </c>
      <c r="C28" t="s">
        <v>709</v>
      </c>
      <c r="D28" t="s">
        <v>710</v>
      </c>
      <c r="E28">
        <v>12457</v>
      </c>
      <c r="F28">
        <v>815</v>
      </c>
      <c r="G28">
        <v>5994</v>
      </c>
      <c r="H28">
        <v>15087</v>
      </c>
      <c r="I28" t="s">
        <v>709</v>
      </c>
      <c r="J28">
        <v>34353</v>
      </c>
      <c r="K28" s="1">
        <f t="shared" si="0"/>
        <v>38.634180420923933</v>
      </c>
      <c r="L28" s="1">
        <f t="shared" si="5"/>
        <v>56.082438215003059</v>
      </c>
      <c r="N28" s="19">
        <v>1</v>
      </c>
      <c r="O28" s="19" t="s">
        <v>748</v>
      </c>
      <c r="P28" t="s">
        <v>709</v>
      </c>
      <c r="Q28" s="1">
        <f t="shared" si="1"/>
        <v>6.2535757909236607E-4</v>
      </c>
      <c r="R28" s="1">
        <v>38.634180420923933</v>
      </c>
      <c r="S28" s="1">
        <v>56.082438215003059</v>
      </c>
      <c r="AF28">
        <f t="shared" si="2"/>
        <v>2.4160177538246682E-4</v>
      </c>
      <c r="AG28">
        <f t="shared" si="3"/>
        <v>3.5071577791731507E-4</v>
      </c>
      <c r="AH28">
        <f t="shared" si="4"/>
        <v>6.2535757909236607E-4</v>
      </c>
      <c r="AJ28" s="19" t="s">
        <v>748</v>
      </c>
      <c r="AK28">
        <v>6.2535757909236607E-4</v>
      </c>
      <c r="AL28">
        <v>2.4160177538246682E-4</v>
      </c>
      <c r="AM28">
        <v>3.5071577791731507E-4</v>
      </c>
      <c r="AN28" t="s">
        <v>709</v>
      </c>
    </row>
    <row r="29" spans="1:40" x14ac:dyDescent="0.25">
      <c r="A29" s="19">
        <v>1</v>
      </c>
      <c r="B29" s="19" t="s">
        <v>748</v>
      </c>
      <c r="C29" t="s">
        <v>234</v>
      </c>
      <c r="D29" t="s">
        <v>235</v>
      </c>
      <c r="E29">
        <v>44037</v>
      </c>
      <c r="F29">
        <v>418810</v>
      </c>
      <c r="G29">
        <v>973468</v>
      </c>
      <c r="H29">
        <v>8575656</v>
      </c>
      <c r="I29" t="s">
        <v>234</v>
      </c>
      <c r="J29">
        <v>10011971</v>
      </c>
      <c r="K29" s="1">
        <f t="shared" si="0"/>
        <v>4.6229358834539171</v>
      </c>
      <c r="L29" s="1">
        <f t="shared" si="5"/>
        <v>14.345976431613716</v>
      </c>
      <c r="N29" s="19">
        <v>1</v>
      </c>
      <c r="O29" s="19" t="s">
        <v>748</v>
      </c>
      <c r="P29" t="s">
        <v>234</v>
      </c>
      <c r="Q29" s="1">
        <f t="shared" si="1"/>
        <v>0.18225662814027815</v>
      </c>
      <c r="R29" s="13">
        <v>4.6229358834539171</v>
      </c>
      <c r="S29" s="13">
        <v>14.345976431613716</v>
      </c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F29">
        <f t="shared" si="2"/>
        <v>8.4256070622700883E-3</v>
      </c>
      <c r="AG29">
        <f t="shared" si="3"/>
        <v>2.6146492918058154E-2</v>
      </c>
      <c r="AH29">
        <f t="shared" si="4"/>
        <v>0.18225662814027815</v>
      </c>
      <c r="AJ29" s="19" t="s">
        <v>748</v>
      </c>
      <c r="AK29">
        <v>0.18225662814027815</v>
      </c>
      <c r="AL29">
        <v>8.4256070622700883E-3</v>
      </c>
      <c r="AM29">
        <v>2.6146492918058154E-2</v>
      </c>
      <c r="AN29" t="s">
        <v>234</v>
      </c>
    </row>
    <row r="30" spans="1:40" x14ac:dyDescent="0.25">
      <c r="A30" s="19">
        <v>1</v>
      </c>
      <c r="B30" s="19" t="s">
        <v>748</v>
      </c>
      <c r="C30" t="s">
        <v>331</v>
      </c>
      <c r="D30" t="s">
        <v>332</v>
      </c>
      <c r="E30">
        <v>105931</v>
      </c>
      <c r="F30">
        <v>731315</v>
      </c>
      <c r="G30">
        <v>87832</v>
      </c>
      <c r="H30">
        <v>7573334</v>
      </c>
      <c r="I30" t="s">
        <v>331</v>
      </c>
      <c r="J30">
        <v>8498412</v>
      </c>
      <c r="K30" s="1">
        <f t="shared" si="0"/>
        <v>9.8517934880069351</v>
      </c>
      <c r="L30" s="1">
        <f t="shared" si="5"/>
        <v>10.885304219188244</v>
      </c>
      <c r="N30" s="19">
        <v>1</v>
      </c>
      <c r="O30" s="19" t="s">
        <v>748</v>
      </c>
      <c r="P30" t="s">
        <v>331</v>
      </c>
      <c r="Q30" s="1">
        <f t="shared" si="1"/>
        <v>0.15470399541377794</v>
      </c>
      <c r="R30" s="1">
        <v>9.8517934880069351</v>
      </c>
      <c r="S30" s="1">
        <v>10.885304219188244</v>
      </c>
      <c r="AF30">
        <f t="shared" si="2"/>
        <v>1.5241118145861121E-2</v>
      </c>
      <c r="AG30">
        <f t="shared" si="3"/>
        <v>1.6840000540028752E-2</v>
      </c>
      <c r="AH30">
        <f t="shared" si="4"/>
        <v>0.15470399541377794</v>
      </c>
      <c r="AJ30" s="19" t="s">
        <v>748</v>
      </c>
      <c r="AK30">
        <v>0.15470399541377794</v>
      </c>
      <c r="AL30">
        <v>1.5241118145861121E-2</v>
      </c>
      <c r="AM30">
        <v>1.6840000540028752E-2</v>
      </c>
      <c r="AN30" t="s">
        <v>331</v>
      </c>
    </row>
    <row r="31" spans="1:40" x14ac:dyDescent="0.25">
      <c r="A31" s="19">
        <v>1</v>
      </c>
      <c r="B31" s="19" t="s">
        <v>748</v>
      </c>
      <c r="C31" t="s">
        <v>269</v>
      </c>
      <c r="D31" t="s">
        <v>270</v>
      </c>
      <c r="E31">
        <v>356244</v>
      </c>
      <c r="F31">
        <v>2866985</v>
      </c>
      <c r="G31">
        <v>5287709</v>
      </c>
      <c r="H31">
        <v>11641415</v>
      </c>
      <c r="I31" t="s">
        <v>269</v>
      </c>
      <c r="J31">
        <v>20152353</v>
      </c>
      <c r="K31" s="1">
        <f t="shared" si="0"/>
        <v>15.994305975088865</v>
      </c>
      <c r="L31" s="1">
        <f t="shared" si="5"/>
        <v>42.232973985717699</v>
      </c>
      <c r="N31" s="19">
        <v>1</v>
      </c>
      <c r="O31" s="19" t="s">
        <v>748</v>
      </c>
      <c r="P31" t="s">
        <v>269</v>
      </c>
      <c r="Q31" s="1">
        <f t="shared" si="1"/>
        <v>0.36685083355441389</v>
      </c>
      <c r="R31" s="1">
        <v>15.994305975088865</v>
      </c>
      <c r="S31" s="1">
        <v>42.232973985717699</v>
      </c>
      <c r="AF31">
        <f t="shared" si="2"/>
        <v>5.8675244790856923E-2</v>
      </c>
      <c r="AG31">
        <f t="shared" si="3"/>
        <v>0.15493201710142415</v>
      </c>
      <c r="AH31">
        <f t="shared" si="4"/>
        <v>0.36685083355441389</v>
      </c>
      <c r="AJ31" s="19" t="s">
        <v>748</v>
      </c>
      <c r="AK31">
        <v>0.36685083355441389</v>
      </c>
      <c r="AL31">
        <v>5.8675244790856923E-2</v>
      </c>
      <c r="AM31">
        <v>0.15493201710142415</v>
      </c>
      <c r="AN31" t="s">
        <v>269</v>
      </c>
    </row>
    <row r="32" spans="1:40" x14ac:dyDescent="0.25">
      <c r="A32" s="19">
        <v>1</v>
      </c>
      <c r="B32" s="19" t="s">
        <v>748</v>
      </c>
      <c r="C32" t="s">
        <v>643</v>
      </c>
      <c r="D32" t="s">
        <v>644</v>
      </c>
      <c r="E32">
        <v>164412</v>
      </c>
      <c r="F32">
        <v>233803</v>
      </c>
      <c r="G32">
        <v>1186475</v>
      </c>
      <c r="H32">
        <v>4860979</v>
      </c>
      <c r="I32" t="s">
        <v>643</v>
      </c>
      <c r="J32">
        <v>6445669</v>
      </c>
      <c r="K32" s="1">
        <f t="shared" si="0"/>
        <v>6.1780243447189109</v>
      </c>
      <c r="L32" s="1">
        <f t="shared" si="5"/>
        <v>24.585345601829694</v>
      </c>
      <c r="N32" s="19">
        <v>1</v>
      </c>
      <c r="O32" s="19" t="s">
        <v>748</v>
      </c>
      <c r="P32" t="s">
        <v>643</v>
      </c>
      <c r="Q32" s="1">
        <f t="shared" si="1"/>
        <v>0.11733612672752633</v>
      </c>
      <c r="R32" s="1">
        <v>6.1780243447189109</v>
      </c>
      <c r="S32" s="1">
        <v>24.585345601829694</v>
      </c>
      <c r="AF32">
        <f t="shared" si="2"/>
        <v>7.24905447437681E-3</v>
      </c>
      <c r="AG32">
        <f t="shared" si="3"/>
        <v>2.8847492271763212E-2</v>
      </c>
      <c r="AH32">
        <f t="shared" si="4"/>
        <v>0.11733612672752633</v>
      </c>
      <c r="AJ32" s="19" t="s">
        <v>748</v>
      </c>
      <c r="AK32">
        <v>0.11733612672752633</v>
      </c>
      <c r="AL32">
        <v>7.24905447437681E-3</v>
      </c>
      <c r="AM32">
        <v>2.8847492271763212E-2</v>
      </c>
      <c r="AN32" t="s">
        <v>643</v>
      </c>
    </row>
    <row r="33" spans="1:40" x14ac:dyDescent="0.25">
      <c r="A33" s="19">
        <v>1</v>
      </c>
      <c r="B33" s="19" t="s">
        <v>748</v>
      </c>
      <c r="C33" t="s">
        <v>238</v>
      </c>
      <c r="D33" t="s">
        <v>239</v>
      </c>
      <c r="E33">
        <v>1531108</v>
      </c>
      <c r="F33">
        <v>5113077</v>
      </c>
      <c r="G33">
        <v>12177793</v>
      </c>
      <c r="H33">
        <v>14647840</v>
      </c>
      <c r="I33" t="s">
        <v>238</v>
      </c>
      <c r="J33">
        <v>33469818</v>
      </c>
      <c r="K33" s="1">
        <f t="shared" si="0"/>
        <v>19.851273167962848</v>
      </c>
      <c r="L33" s="1">
        <f t="shared" si="5"/>
        <v>56.235674780185541</v>
      </c>
      <c r="N33" s="19">
        <v>1</v>
      </c>
      <c r="O33" s="19" t="s">
        <v>748</v>
      </c>
      <c r="P33" t="s">
        <v>238</v>
      </c>
      <c r="Q33" s="1">
        <f t="shared" si="1"/>
        <v>0.60928024793008173</v>
      </c>
      <c r="R33" s="1">
        <v>19.851273167962848</v>
      </c>
      <c r="S33" s="1">
        <v>56.235674780185541</v>
      </c>
      <c r="AF33">
        <f t="shared" si="2"/>
        <v>0.12094988637504182</v>
      </c>
      <c r="AG33">
        <f t="shared" si="3"/>
        <v>0.34263285872586891</v>
      </c>
      <c r="AH33">
        <f t="shared" si="4"/>
        <v>0.60928024793008173</v>
      </c>
      <c r="AJ33" s="19" t="s">
        <v>748</v>
      </c>
      <c r="AK33">
        <v>0.60928024793008173</v>
      </c>
      <c r="AL33">
        <v>0.12094988637504182</v>
      </c>
      <c r="AM33">
        <v>0.34263285872586891</v>
      </c>
      <c r="AN33" t="s">
        <v>238</v>
      </c>
    </row>
    <row r="34" spans="1:40" x14ac:dyDescent="0.25">
      <c r="A34" s="19">
        <v>1</v>
      </c>
      <c r="B34" s="19" t="s">
        <v>748</v>
      </c>
      <c r="C34" t="s">
        <v>289</v>
      </c>
      <c r="D34" t="s">
        <v>290</v>
      </c>
      <c r="E34">
        <v>19592</v>
      </c>
      <c r="F34">
        <v>127658</v>
      </c>
      <c r="G34">
        <v>238849</v>
      </c>
      <c r="H34">
        <v>570150</v>
      </c>
      <c r="I34" t="s">
        <v>289</v>
      </c>
      <c r="J34">
        <v>956249</v>
      </c>
      <c r="K34" s="1">
        <f t="shared" ref="K34:K65" si="6">(E34+F34)/J34 *100</f>
        <v>15.398708913682524</v>
      </c>
      <c r="L34" s="1">
        <f t="shared" si="5"/>
        <v>40.376408236766778</v>
      </c>
      <c r="N34" s="19">
        <v>1</v>
      </c>
      <c r="O34" s="19" t="s">
        <v>748</v>
      </c>
      <c r="P34" t="s">
        <v>289</v>
      </c>
      <c r="Q34" s="1">
        <f t="shared" ref="Q34:Q65" si="7">J34/$J$112*100</f>
        <v>1.7407433401726076E-2</v>
      </c>
      <c r="R34" s="1">
        <v>15.398708913682524</v>
      </c>
      <c r="S34" s="1">
        <v>40.376408236766778</v>
      </c>
      <c r="AF34">
        <f t="shared" ref="AF34:AF65" si="8">(E34+F34)/ $J$112*100</f>
        <v>2.6805199988749425E-3</v>
      </c>
      <c r="AG34">
        <f t="shared" ref="AG34:AG65" si="9">(E34+F34+G34)/$J$112*100</f>
        <v>7.0284963738242202E-3</v>
      </c>
      <c r="AH34">
        <f t="shared" ref="AH34:AH65" si="10">J34/$J$112*100</f>
        <v>1.7407433401726076E-2</v>
      </c>
      <c r="AJ34" s="19" t="s">
        <v>748</v>
      </c>
      <c r="AK34">
        <v>1.7407433401726076E-2</v>
      </c>
      <c r="AL34">
        <v>2.6805199988749425E-3</v>
      </c>
      <c r="AM34">
        <v>7.0284963738242202E-3</v>
      </c>
      <c r="AN34" t="s">
        <v>289</v>
      </c>
    </row>
    <row r="35" spans="1:40" x14ac:dyDescent="0.25">
      <c r="A35" s="19">
        <v>1</v>
      </c>
      <c r="B35" s="19" t="s">
        <v>748</v>
      </c>
      <c r="C35" t="s">
        <v>242</v>
      </c>
      <c r="D35" t="s">
        <v>243</v>
      </c>
      <c r="E35">
        <v>432567</v>
      </c>
      <c r="F35">
        <v>3835007</v>
      </c>
      <c r="G35">
        <v>8988950</v>
      </c>
      <c r="H35">
        <v>173731544</v>
      </c>
      <c r="I35" t="s">
        <v>242</v>
      </c>
      <c r="J35">
        <v>186988068</v>
      </c>
      <c r="K35" s="1">
        <f t="shared" si="6"/>
        <v>2.2822707596508245</v>
      </c>
      <c r="L35" s="1">
        <f t="shared" si="5"/>
        <v>7.0895026307240094</v>
      </c>
      <c r="N35" s="19">
        <v>1</v>
      </c>
      <c r="O35" s="19" t="s">
        <v>748</v>
      </c>
      <c r="P35" t="s">
        <v>242</v>
      </c>
      <c r="Q35" s="1">
        <f t="shared" si="7"/>
        <v>3.4039066609506805</v>
      </c>
      <c r="R35" s="1">
        <v>2.2822707596508245</v>
      </c>
      <c r="S35" s="1">
        <v>7.0895026307240094</v>
      </c>
      <c r="AF35">
        <f t="shared" si="8"/>
        <v>7.7686366408684093E-2</v>
      </c>
      <c r="AG35">
        <f t="shared" si="9"/>
        <v>0.24132005227548828</v>
      </c>
      <c r="AH35">
        <f t="shared" si="10"/>
        <v>3.4039066609506805</v>
      </c>
      <c r="AJ35" s="19" t="s">
        <v>748</v>
      </c>
      <c r="AK35">
        <v>3.4039066609506805</v>
      </c>
      <c r="AL35">
        <v>7.7686366408684093E-2</v>
      </c>
      <c r="AM35">
        <v>0.24132005227548828</v>
      </c>
      <c r="AN35" t="s">
        <v>242</v>
      </c>
    </row>
    <row r="36" spans="1:40" x14ac:dyDescent="0.25">
      <c r="A36" s="19">
        <v>1</v>
      </c>
      <c r="B36" s="19" t="s">
        <v>748</v>
      </c>
      <c r="C36" t="s">
        <v>293</v>
      </c>
      <c r="D36" t="s">
        <v>294</v>
      </c>
      <c r="E36">
        <v>2861849</v>
      </c>
      <c r="F36">
        <v>3711931</v>
      </c>
      <c r="G36">
        <v>10269076</v>
      </c>
      <c r="H36">
        <v>11304413</v>
      </c>
      <c r="I36" t="s">
        <v>293</v>
      </c>
      <c r="J36">
        <v>28147269</v>
      </c>
      <c r="K36" s="1">
        <f t="shared" si="6"/>
        <v>23.354947863680842</v>
      </c>
      <c r="L36" s="1">
        <f t="shared" si="5"/>
        <v>59.838331029557438</v>
      </c>
      <c r="N36" s="19">
        <v>1</v>
      </c>
      <c r="O36" s="19" t="s">
        <v>748</v>
      </c>
      <c r="P36" t="s">
        <v>293</v>
      </c>
      <c r="Q36" s="1">
        <f t="shared" si="7"/>
        <v>0.51238925275526448</v>
      </c>
      <c r="R36" s="1">
        <v>23.354947863680842</v>
      </c>
      <c r="S36" s="1">
        <v>59.838331029557438</v>
      </c>
      <c r="AF36">
        <f t="shared" si="8"/>
        <v>0.11966824284009589</v>
      </c>
      <c r="AG36">
        <f t="shared" si="9"/>
        <v>0.30660517722357089</v>
      </c>
      <c r="AH36">
        <f t="shared" si="10"/>
        <v>0.51238925275526448</v>
      </c>
      <c r="AJ36" s="19" t="s">
        <v>748</v>
      </c>
      <c r="AK36">
        <v>0.51238925275526448</v>
      </c>
      <c r="AL36">
        <v>0.11966824284009589</v>
      </c>
      <c r="AM36">
        <v>0.30660517722357089</v>
      </c>
      <c r="AN36" t="s">
        <v>293</v>
      </c>
    </row>
    <row r="37" spans="1:40" x14ac:dyDescent="0.25">
      <c r="A37" s="19">
        <v>1</v>
      </c>
      <c r="B37" s="19" t="s">
        <v>748</v>
      </c>
      <c r="C37" t="s">
        <v>111</v>
      </c>
      <c r="D37" t="s">
        <v>112</v>
      </c>
      <c r="E37">
        <v>1586570</v>
      </c>
      <c r="F37">
        <v>575980</v>
      </c>
      <c r="G37">
        <v>18829193</v>
      </c>
      <c r="H37">
        <v>7800146</v>
      </c>
      <c r="I37" t="s">
        <v>111</v>
      </c>
      <c r="J37">
        <v>28791889</v>
      </c>
      <c r="K37" s="1">
        <f t="shared" si="6"/>
        <v>7.5109694956103787</v>
      </c>
      <c r="L37" s="1">
        <f t="shared" si="5"/>
        <v>72.908529898819765</v>
      </c>
      <c r="N37" s="19">
        <v>1</v>
      </c>
      <c r="O37" s="19" t="s">
        <v>748</v>
      </c>
      <c r="P37" t="s">
        <v>111</v>
      </c>
      <c r="Q37" s="1">
        <f t="shared" si="7"/>
        <v>0.52412383205356516</v>
      </c>
      <c r="R37" s="1">
        <v>7.5109694956103787</v>
      </c>
      <c r="S37" s="1">
        <v>72.908529898819765</v>
      </c>
      <c r="AF37">
        <f t="shared" si="8"/>
        <v>3.9366781144767451E-2</v>
      </c>
      <c r="AG37">
        <f t="shared" si="9"/>
        <v>0.38213098079961344</v>
      </c>
      <c r="AH37">
        <f t="shared" si="10"/>
        <v>0.52412383205356516</v>
      </c>
      <c r="AJ37" s="19" t="s">
        <v>748</v>
      </c>
      <c r="AK37">
        <v>0.52412383205356516</v>
      </c>
      <c r="AL37">
        <v>3.9366781144767451E-2</v>
      </c>
      <c r="AM37">
        <v>0.38213098079961344</v>
      </c>
      <c r="AN37" t="s">
        <v>111</v>
      </c>
    </row>
    <row r="38" spans="1:40" x14ac:dyDescent="0.25">
      <c r="A38" s="19">
        <v>1</v>
      </c>
      <c r="B38" s="19" t="s">
        <v>748</v>
      </c>
      <c r="C38" t="s">
        <v>117</v>
      </c>
      <c r="D38" t="s">
        <v>118</v>
      </c>
      <c r="E38">
        <v>8809178</v>
      </c>
      <c r="F38">
        <v>6262249</v>
      </c>
      <c r="G38">
        <v>86567844</v>
      </c>
      <c r="H38">
        <v>58470271</v>
      </c>
      <c r="I38" t="s">
        <v>117</v>
      </c>
      <c r="J38">
        <v>160109542</v>
      </c>
      <c r="K38" s="1">
        <f t="shared" si="6"/>
        <v>9.4131972471696912</v>
      </c>
      <c r="L38" s="1">
        <f t="shared" si="5"/>
        <v>63.481082845143611</v>
      </c>
      <c r="N38" s="19">
        <v>1</v>
      </c>
      <c r="O38" s="19" t="s">
        <v>748</v>
      </c>
      <c r="P38" t="s">
        <v>117</v>
      </c>
      <c r="Q38" s="1">
        <f t="shared" si="7"/>
        <v>2.9146134420489478</v>
      </c>
      <c r="R38" s="1">
        <v>9.4131972471696912</v>
      </c>
      <c r="S38" s="1">
        <v>63.481082845143611</v>
      </c>
      <c r="AF38">
        <f t="shared" si="8"/>
        <v>0.27435831229258933</v>
      </c>
      <c r="AG38">
        <f t="shared" si="9"/>
        <v>1.8502281737627844</v>
      </c>
      <c r="AH38">
        <f t="shared" si="10"/>
        <v>2.9146134420489478</v>
      </c>
      <c r="AJ38" s="19" t="s">
        <v>748</v>
      </c>
      <c r="AK38">
        <v>2.9146134420489478</v>
      </c>
      <c r="AL38">
        <v>0.27435831229258933</v>
      </c>
      <c r="AM38">
        <v>1.8502281737627844</v>
      </c>
      <c r="AN38" t="s">
        <v>117</v>
      </c>
    </row>
    <row r="39" spans="1:40" x14ac:dyDescent="0.25">
      <c r="A39" s="19">
        <v>1</v>
      </c>
      <c r="B39" s="19" t="s">
        <v>748</v>
      </c>
      <c r="C39" t="s">
        <v>256</v>
      </c>
      <c r="D39" t="s">
        <v>257</v>
      </c>
      <c r="E39">
        <v>4053544</v>
      </c>
      <c r="F39">
        <v>7851511</v>
      </c>
      <c r="G39">
        <v>28179727</v>
      </c>
      <c r="H39">
        <v>157414389</v>
      </c>
      <c r="I39" t="s">
        <v>256</v>
      </c>
      <c r="J39">
        <v>197499171</v>
      </c>
      <c r="K39" s="1">
        <f t="shared" si="6"/>
        <v>6.0279012512918344</v>
      </c>
      <c r="L39" s="1">
        <f t="shared" si="5"/>
        <v>20.296177344460851</v>
      </c>
      <c r="N39" s="19">
        <v>1</v>
      </c>
      <c r="O39" s="19" t="s">
        <v>748</v>
      </c>
      <c r="P39" t="s">
        <v>256</v>
      </c>
      <c r="Q39" s="1">
        <f t="shared" si="7"/>
        <v>3.595249423611016</v>
      </c>
      <c r="R39" s="1">
        <v>6.0279012512918344</v>
      </c>
      <c r="S39" s="1">
        <v>20.296177344460851</v>
      </c>
      <c r="AF39">
        <f t="shared" si="8"/>
        <v>0.21671808499291087</v>
      </c>
      <c r="AG39">
        <f t="shared" si="9"/>
        <v>0.72969819899179844</v>
      </c>
      <c r="AH39">
        <f t="shared" si="10"/>
        <v>3.595249423611016</v>
      </c>
      <c r="AJ39" s="19" t="s">
        <v>748</v>
      </c>
      <c r="AK39">
        <v>3.595249423611016</v>
      </c>
      <c r="AL39">
        <v>0.21671808499291087</v>
      </c>
      <c r="AM39">
        <v>0.72969819899179844</v>
      </c>
      <c r="AN39" t="s">
        <v>256</v>
      </c>
    </row>
    <row r="40" spans="1:40" x14ac:dyDescent="0.25">
      <c r="A40" s="19">
        <v>1</v>
      </c>
      <c r="B40" s="19" t="s">
        <v>748</v>
      </c>
      <c r="C40" t="s">
        <v>427</v>
      </c>
      <c r="D40" t="s">
        <v>428</v>
      </c>
      <c r="E40">
        <v>15308</v>
      </c>
      <c r="F40">
        <v>44122</v>
      </c>
      <c r="G40">
        <v>68101</v>
      </c>
      <c r="H40">
        <v>1082314</v>
      </c>
      <c r="I40" t="s">
        <v>427</v>
      </c>
      <c r="J40">
        <v>1209845</v>
      </c>
      <c r="K40" s="1">
        <f t="shared" si="6"/>
        <v>4.912199496629734</v>
      </c>
      <c r="L40" s="1">
        <f t="shared" si="5"/>
        <v>10.54110237261798</v>
      </c>
      <c r="N40" s="19">
        <v>1</v>
      </c>
      <c r="O40" s="19" t="s">
        <v>748</v>
      </c>
      <c r="P40" t="s">
        <v>427</v>
      </c>
      <c r="Q40" s="1">
        <f t="shared" si="7"/>
        <v>2.2023862261723971E-2</v>
      </c>
      <c r="R40" s="1">
        <v>4.912199496629734</v>
      </c>
      <c r="S40" s="1">
        <v>10.54110237261798</v>
      </c>
      <c r="AF40">
        <f t="shared" si="8"/>
        <v>1.0818560511588308E-3</v>
      </c>
      <c r="AG40">
        <f t="shared" si="9"/>
        <v>2.3215578674127017E-3</v>
      </c>
      <c r="AH40">
        <f t="shared" si="10"/>
        <v>2.2023862261723971E-2</v>
      </c>
      <c r="AJ40" s="19" t="s">
        <v>748</v>
      </c>
      <c r="AK40">
        <v>2.2023862261723971E-2</v>
      </c>
      <c r="AL40">
        <v>1.0818560511588308E-3</v>
      </c>
      <c r="AM40">
        <v>2.3215578674127017E-3</v>
      </c>
      <c r="AN40" t="s">
        <v>427</v>
      </c>
    </row>
    <row r="41" spans="1:40" x14ac:dyDescent="0.25">
      <c r="A41" s="19">
        <v>1</v>
      </c>
      <c r="B41" s="19" t="s">
        <v>748</v>
      </c>
      <c r="C41" t="s">
        <v>205</v>
      </c>
      <c r="D41" t="s">
        <v>206</v>
      </c>
      <c r="E41">
        <v>870531</v>
      </c>
      <c r="F41">
        <v>7483473</v>
      </c>
      <c r="G41">
        <v>10443084</v>
      </c>
      <c r="H41">
        <v>45386266</v>
      </c>
      <c r="I41" t="s">
        <v>205</v>
      </c>
      <c r="J41">
        <v>64183354</v>
      </c>
      <c r="K41" s="1">
        <f t="shared" si="6"/>
        <v>13.01584208266835</v>
      </c>
      <c r="L41" s="1">
        <f t="shared" si="5"/>
        <v>29.286546789063095</v>
      </c>
      <c r="N41" s="19">
        <v>1</v>
      </c>
      <c r="O41" s="19" t="s">
        <v>748</v>
      </c>
      <c r="P41" t="s">
        <v>205</v>
      </c>
      <c r="Q41" s="1">
        <f t="shared" si="7"/>
        <v>1.1683854940025129</v>
      </c>
      <c r="R41" s="1">
        <v>13.01584208266835</v>
      </c>
      <c r="S41" s="1">
        <v>29.286546789063095</v>
      </c>
      <c r="AF41">
        <f t="shared" si="8"/>
        <v>0.15207521081617159</v>
      </c>
      <c r="AG41">
        <f t="shared" si="9"/>
        <v>0.34217976437767195</v>
      </c>
      <c r="AH41">
        <f t="shared" si="10"/>
        <v>1.1683854940025129</v>
      </c>
      <c r="AJ41" s="19" t="s">
        <v>748</v>
      </c>
      <c r="AK41">
        <v>1.1683854940025129</v>
      </c>
      <c r="AL41">
        <v>0.15207521081617159</v>
      </c>
      <c r="AM41">
        <v>0.34217976437767195</v>
      </c>
      <c r="AN41" t="s">
        <v>205</v>
      </c>
    </row>
    <row r="42" spans="1:40" x14ac:dyDescent="0.25">
      <c r="A42" s="19">
        <v>1</v>
      </c>
      <c r="B42" s="19" t="s">
        <v>748</v>
      </c>
      <c r="C42" t="s">
        <v>715</v>
      </c>
      <c r="D42" t="s">
        <v>716</v>
      </c>
      <c r="E42">
        <v>337160</v>
      </c>
      <c r="F42">
        <v>39794</v>
      </c>
      <c r="G42">
        <v>1381340</v>
      </c>
      <c r="H42">
        <v>327480</v>
      </c>
      <c r="I42" t="s">
        <v>715</v>
      </c>
      <c r="J42">
        <v>2085774</v>
      </c>
      <c r="K42" s="1">
        <f t="shared" si="6"/>
        <v>18.072619564727528</v>
      </c>
      <c r="L42" s="1">
        <f t="shared" si="5"/>
        <v>84.299353621245643</v>
      </c>
      <c r="N42" s="19">
        <v>1</v>
      </c>
      <c r="O42" s="19" t="s">
        <v>748</v>
      </c>
      <c r="P42" t="s">
        <v>715</v>
      </c>
      <c r="Q42" s="1">
        <f t="shared" si="7"/>
        <v>3.7969160747934695E-2</v>
      </c>
      <c r="R42" s="1">
        <v>18.072619564727528</v>
      </c>
      <c r="S42" s="1">
        <v>84.299353621245643</v>
      </c>
      <c r="AF42">
        <f t="shared" si="8"/>
        <v>6.8620219738940924E-3</v>
      </c>
      <c r="AG42">
        <f t="shared" si="9"/>
        <v>3.2007757085920671E-2</v>
      </c>
      <c r="AH42">
        <f t="shared" si="10"/>
        <v>3.7969160747934695E-2</v>
      </c>
      <c r="AJ42" s="19" t="s">
        <v>748</v>
      </c>
      <c r="AK42">
        <v>3.7969160747934695E-2</v>
      </c>
      <c r="AL42">
        <v>6.8620219738940924E-3</v>
      </c>
      <c r="AM42">
        <v>3.2007757085920671E-2</v>
      </c>
      <c r="AN42" t="s">
        <v>715</v>
      </c>
    </row>
    <row r="43" spans="1:40" x14ac:dyDescent="0.25">
      <c r="A43" s="19">
        <v>1</v>
      </c>
      <c r="B43" s="19" t="s">
        <v>748</v>
      </c>
      <c r="C43" t="s">
        <v>323</v>
      </c>
      <c r="D43" t="s">
        <v>324</v>
      </c>
      <c r="E43">
        <v>229691</v>
      </c>
      <c r="F43">
        <v>1623056</v>
      </c>
      <c r="G43">
        <v>2094814</v>
      </c>
      <c r="H43">
        <v>40339615</v>
      </c>
      <c r="I43" t="s">
        <v>323</v>
      </c>
      <c r="J43">
        <v>44287176</v>
      </c>
      <c r="K43" s="1">
        <f t="shared" si="6"/>
        <v>4.183484176096484</v>
      </c>
      <c r="L43" s="1">
        <f t="shared" si="5"/>
        <v>8.9135532145919623</v>
      </c>
      <c r="N43" s="19">
        <v>1</v>
      </c>
      <c r="O43" s="19" t="s">
        <v>748</v>
      </c>
      <c r="P43" t="s">
        <v>323</v>
      </c>
      <c r="Q43" s="1">
        <f t="shared" si="7"/>
        <v>0.80619803709130311</v>
      </c>
      <c r="R43" s="1">
        <v>4.183484176096484</v>
      </c>
      <c r="S43" s="1">
        <v>8.9135532145919623</v>
      </c>
      <c r="AF43">
        <f t="shared" si="8"/>
        <v>3.3727167309715131E-2</v>
      </c>
      <c r="AG43">
        <f t="shared" si="9"/>
        <v>7.1860891051129153E-2</v>
      </c>
      <c r="AH43">
        <f t="shared" si="10"/>
        <v>0.80619803709130311</v>
      </c>
      <c r="AJ43" s="19" t="s">
        <v>748</v>
      </c>
      <c r="AK43">
        <v>0.80619803709130311</v>
      </c>
      <c r="AL43">
        <v>3.3727167309715131E-2</v>
      </c>
      <c r="AM43">
        <v>7.1860891051129153E-2</v>
      </c>
      <c r="AN43" t="s">
        <v>323</v>
      </c>
    </row>
    <row r="44" spans="1:40" x14ac:dyDescent="0.25">
      <c r="A44" s="19">
        <v>1</v>
      </c>
      <c r="B44" s="19" t="s">
        <v>748</v>
      </c>
      <c r="C44" t="s">
        <v>381</v>
      </c>
      <c r="D44" t="s">
        <v>382</v>
      </c>
      <c r="E44">
        <v>2774701</v>
      </c>
      <c r="F44">
        <v>5179150</v>
      </c>
      <c r="G44">
        <v>19798056</v>
      </c>
      <c r="H44">
        <v>134566102</v>
      </c>
      <c r="I44" t="s">
        <v>381</v>
      </c>
      <c r="J44">
        <v>162318009</v>
      </c>
      <c r="K44" s="1">
        <f t="shared" si="6"/>
        <v>4.9001654523744191</v>
      </c>
      <c r="L44" s="1">
        <f t="shared" si="5"/>
        <v>17.09724458239258</v>
      </c>
      <c r="N44" s="19">
        <v>1</v>
      </c>
      <c r="O44" s="19" t="s">
        <v>748</v>
      </c>
      <c r="P44" t="s">
        <v>381</v>
      </c>
      <c r="Q44" s="1">
        <f t="shared" si="7"/>
        <v>2.9548160903365903</v>
      </c>
      <c r="R44" s="1">
        <v>4.9001654523744191</v>
      </c>
      <c r="S44" s="1">
        <v>17.09724458239258</v>
      </c>
      <c r="AF44">
        <f t="shared" si="8"/>
        <v>0.14479087723987411</v>
      </c>
      <c r="AG44">
        <f t="shared" si="9"/>
        <v>0.50519213392473694</v>
      </c>
      <c r="AH44">
        <f t="shared" si="10"/>
        <v>2.9548160903365903</v>
      </c>
      <c r="AJ44" s="19" t="s">
        <v>748</v>
      </c>
      <c r="AK44">
        <v>2.9548160903365903</v>
      </c>
      <c r="AL44">
        <v>0.14479087723987411</v>
      </c>
      <c r="AM44">
        <v>0.50519213392473694</v>
      </c>
      <c r="AN44" t="s">
        <v>381</v>
      </c>
    </row>
    <row r="45" spans="1:40" x14ac:dyDescent="0.25">
      <c r="A45" s="19">
        <v>1</v>
      </c>
      <c r="B45" s="19" t="s">
        <v>748</v>
      </c>
      <c r="C45" t="s">
        <v>574</v>
      </c>
      <c r="D45" t="s">
        <v>575</v>
      </c>
      <c r="E45">
        <v>373728</v>
      </c>
      <c r="F45">
        <v>453741</v>
      </c>
      <c r="G45">
        <v>270900</v>
      </c>
      <c r="H45">
        <v>7767866</v>
      </c>
      <c r="I45" t="s">
        <v>574</v>
      </c>
      <c r="J45">
        <v>8866235</v>
      </c>
      <c r="K45" s="1">
        <f t="shared" si="6"/>
        <v>9.3328115034171777</v>
      </c>
      <c r="L45" s="1">
        <f t="shared" si="5"/>
        <v>12.388223411628498</v>
      </c>
      <c r="N45" s="19">
        <v>1</v>
      </c>
      <c r="O45" s="19" t="s">
        <v>748</v>
      </c>
      <c r="P45" t="s">
        <v>574</v>
      </c>
      <c r="Q45" s="1">
        <f t="shared" si="7"/>
        <v>0.16139979784193531</v>
      </c>
      <c r="R45" s="1">
        <v>9.3328115034171777</v>
      </c>
      <c r="S45" s="1">
        <v>12.388223411628498</v>
      </c>
      <c r="AF45">
        <f t="shared" si="8"/>
        <v>1.506313889948421E-2</v>
      </c>
      <c r="AG45">
        <f t="shared" si="9"/>
        <v>1.9994567542575701E-2</v>
      </c>
      <c r="AH45">
        <f t="shared" si="10"/>
        <v>0.16139979784193531</v>
      </c>
      <c r="AJ45" s="19" t="s">
        <v>748</v>
      </c>
      <c r="AK45">
        <v>0.16139979784193531</v>
      </c>
      <c r="AL45">
        <v>1.506313889948421E-2</v>
      </c>
      <c r="AM45">
        <v>1.9994567542575701E-2</v>
      </c>
      <c r="AN45" t="s">
        <v>574</v>
      </c>
    </row>
    <row r="46" spans="1:40" x14ac:dyDescent="0.25">
      <c r="A46" s="19">
        <v>1</v>
      </c>
      <c r="B46" s="19" t="s">
        <v>748</v>
      </c>
      <c r="C46" t="s">
        <v>51</v>
      </c>
      <c r="D46" t="s">
        <v>52</v>
      </c>
      <c r="E46">
        <v>116103</v>
      </c>
      <c r="F46">
        <v>247912</v>
      </c>
      <c r="G46">
        <v>1842139</v>
      </c>
      <c r="H46">
        <v>4199032</v>
      </c>
      <c r="I46" t="s">
        <v>51</v>
      </c>
      <c r="J46">
        <v>6405186</v>
      </c>
      <c r="K46" s="1">
        <f t="shared" si="6"/>
        <v>5.6831292643180067</v>
      </c>
      <c r="L46" s="1">
        <f t="shared" si="5"/>
        <v>34.443246456855434</v>
      </c>
      <c r="N46" s="19">
        <v>1</v>
      </c>
      <c r="O46" s="19" t="s">
        <v>748</v>
      </c>
      <c r="P46" t="s">
        <v>51</v>
      </c>
      <c r="Q46" s="1">
        <f t="shared" si="7"/>
        <v>0.11659917941944854</v>
      </c>
      <c r="R46" s="1">
        <v>5.6831292643180067</v>
      </c>
      <c r="S46" s="1">
        <v>34.443246456855434</v>
      </c>
      <c r="AF46">
        <f t="shared" si="8"/>
        <v>6.6264820875413391E-3</v>
      </c>
      <c r="AG46">
        <f t="shared" si="9"/>
        <v>4.0160542734111716E-2</v>
      </c>
      <c r="AH46">
        <f t="shared" si="10"/>
        <v>0.11659917941944854</v>
      </c>
      <c r="AJ46" s="19" t="s">
        <v>748</v>
      </c>
      <c r="AK46">
        <v>0.11659917941944854</v>
      </c>
      <c r="AL46">
        <v>6.6264820875413391E-3</v>
      </c>
      <c r="AM46">
        <v>4.0160542734111716E-2</v>
      </c>
      <c r="AN46" t="s">
        <v>51</v>
      </c>
    </row>
    <row r="47" spans="1:40" x14ac:dyDescent="0.25">
      <c r="A47" s="19">
        <v>2</v>
      </c>
      <c r="B47" s="19" t="s">
        <v>785</v>
      </c>
      <c r="C47" t="s">
        <v>359</v>
      </c>
      <c r="D47" t="s">
        <v>360</v>
      </c>
      <c r="E47">
        <v>2211783</v>
      </c>
      <c r="F47">
        <v>787117</v>
      </c>
      <c r="G47">
        <v>7035160</v>
      </c>
      <c r="H47">
        <v>6729142</v>
      </c>
      <c r="I47" t="s">
        <v>359</v>
      </c>
      <c r="J47">
        <v>16763202</v>
      </c>
      <c r="K47" s="1">
        <f t="shared" si="6"/>
        <v>17.889780246041298</v>
      </c>
      <c r="L47" s="1">
        <f t="shared" si="5"/>
        <v>59.857657266195332</v>
      </c>
      <c r="N47" s="19">
        <v>2</v>
      </c>
      <c r="O47" s="19" t="s">
        <v>785</v>
      </c>
      <c r="P47" t="s">
        <v>359</v>
      </c>
      <c r="Q47" s="1">
        <f t="shared" si="7"/>
        <v>0.30515516608611504</v>
      </c>
      <c r="R47" s="1">
        <v>17.889780246041298</v>
      </c>
      <c r="S47" s="1">
        <v>59.857657266195332</v>
      </c>
      <c r="AF47">
        <f t="shared" si="8"/>
        <v>5.4591588622248319E-2</v>
      </c>
      <c r="AG47">
        <f t="shared" si="9"/>
        <v>0.18265873344591582</v>
      </c>
      <c r="AH47">
        <f t="shared" si="10"/>
        <v>0.30515516608611504</v>
      </c>
      <c r="AJ47" s="19" t="s">
        <v>785</v>
      </c>
      <c r="AK47">
        <v>0.30515516608611504</v>
      </c>
      <c r="AL47">
        <v>5.4591588622248319E-2</v>
      </c>
      <c r="AM47">
        <v>0.18265873344591582</v>
      </c>
      <c r="AN47" t="s">
        <v>359</v>
      </c>
    </row>
    <row r="48" spans="1:40" x14ac:dyDescent="0.25">
      <c r="A48" s="19">
        <v>2</v>
      </c>
      <c r="B48" s="19" t="s">
        <v>785</v>
      </c>
      <c r="C48" t="s">
        <v>341</v>
      </c>
      <c r="D48" t="s">
        <v>342</v>
      </c>
      <c r="E48">
        <v>658658</v>
      </c>
      <c r="F48">
        <v>732835</v>
      </c>
      <c r="G48">
        <v>2309136</v>
      </c>
      <c r="H48">
        <v>5799862</v>
      </c>
      <c r="I48" t="s">
        <v>341</v>
      </c>
      <c r="J48">
        <v>9500491</v>
      </c>
      <c r="K48" s="1">
        <f t="shared" si="6"/>
        <v>14.646537742101962</v>
      </c>
      <c r="L48" s="1">
        <f t="shared" si="5"/>
        <v>38.951976271542179</v>
      </c>
      <c r="N48" s="19">
        <v>2</v>
      </c>
      <c r="O48" s="19" t="s">
        <v>785</v>
      </c>
      <c r="P48" t="s">
        <v>341</v>
      </c>
      <c r="Q48" s="1">
        <f t="shared" si="7"/>
        <v>0.17294571222160543</v>
      </c>
      <c r="R48" s="1">
        <v>14.646537742101962</v>
      </c>
      <c r="S48" s="1">
        <v>38.951976271542179</v>
      </c>
      <c r="AF48">
        <f t="shared" si="8"/>
        <v>2.5330559013884486E-2</v>
      </c>
      <c r="AG48">
        <f t="shared" si="9"/>
        <v>6.7365772787209371E-2</v>
      </c>
      <c r="AH48">
        <f t="shared" si="10"/>
        <v>0.17294571222160543</v>
      </c>
      <c r="AJ48" s="19" t="s">
        <v>785</v>
      </c>
      <c r="AK48">
        <v>0.17294571222160543</v>
      </c>
      <c r="AL48">
        <v>2.5330559013884486E-2</v>
      </c>
      <c r="AM48">
        <v>6.7365772787209371E-2</v>
      </c>
      <c r="AN48" t="s">
        <v>341</v>
      </c>
    </row>
    <row r="49" spans="1:40" x14ac:dyDescent="0.25">
      <c r="A49" s="19">
        <v>2</v>
      </c>
      <c r="B49" s="19" t="s">
        <v>785</v>
      </c>
      <c r="C49" t="s">
        <v>419</v>
      </c>
      <c r="D49" t="s">
        <v>420</v>
      </c>
      <c r="E49">
        <v>965711</v>
      </c>
      <c r="F49">
        <v>2238567</v>
      </c>
      <c r="G49">
        <v>3855246</v>
      </c>
      <c r="H49">
        <v>31784124</v>
      </c>
      <c r="I49" t="s">
        <v>419</v>
      </c>
      <c r="J49">
        <v>38843648</v>
      </c>
      <c r="K49" s="1">
        <f t="shared" si="6"/>
        <v>8.2491685641884089</v>
      </c>
      <c r="L49" s="1">
        <f t="shared" si="5"/>
        <v>18.17420444135422</v>
      </c>
      <c r="N49" s="19">
        <v>2</v>
      </c>
      <c r="O49" s="19" t="s">
        <v>785</v>
      </c>
      <c r="P49" t="s">
        <v>419</v>
      </c>
      <c r="Q49" s="1">
        <f t="shared" si="7"/>
        <v>0.70710475581160381</v>
      </c>
      <c r="R49" s="1">
        <v>8.2491685641884089</v>
      </c>
      <c r="S49" s="1">
        <v>18.17420444135422</v>
      </c>
      <c r="AF49">
        <f t="shared" si="8"/>
        <v>5.833026323229204E-2</v>
      </c>
      <c r="AG49">
        <f t="shared" si="9"/>
        <v>0.1285106639357394</v>
      </c>
      <c r="AH49">
        <f t="shared" si="10"/>
        <v>0.70710475581160381</v>
      </c>
      <c r="AJ49" s="19" t="s">
        <v>785</v>
      </c>
      <c r="AK49">
        <v>0.70710475581160381</v>
      </c>
      <c r="AL49">
        <v>5.833026323229204E-2</v>
      </c>
      <c r="AM49">
        <v>0.1285106639357394</v>
      </c>
      <c r="AN49" t="s">
        <v>419</v>
      </c>
    </row>
    <row r="50" spans="1:40" x14ac:dyDescent="0.25">
      <c r="A50" s="19">
        <v>2</v>
      </c>
      <c r="B50" s="19" t="s">
        <v>785</v>
      </c>
      <c r="C50" t="s">
        <v>65</v>
      </c>
      <c r="D50" t="s">
        <v>66</v>
      </c>
      <c r="E50">
        <v>5183772</v>
      </c>
      <c r="F50">
        <v>1762588</v>
      </c>
      <c r="G50">
        <v>15815713</v>
      </c>
      <c r="H50">
        <v>28966545</v>
      </c>
      <c r="I50" t="s">
        <v>65</v>
      </c>
      <c r="J50">
        <v>51728618</v>
      </c>
      <c r="K50" s="1">
        <f t="shared" si="6"/>
        <v>13.428466231206873</v>
      </c>
      <c r="L50" s="1">
        <f t="shared" si="5"/>
        <v>44.002863173340529</v>
      </c>
      <c r="N50" s="19">
        <v>2</v>
      </c>
      <c r="O50" s="19" t="s">
        <v>785</v>
      </c>
      <c r="P50" t="s">
        <v>65</v>
      </c>
      <c r="Q50" s="1">
        <f t="shared" si="7"/>
        <v>0.94166108701638251</v>
      </c>
      <c r="R50" s="1">
        <v>13.428466231206873</v>
      </c>
      <c r="S50" s="1">
        <v>44.002863173340529</v>
      </c>
      <c r="AF50">
        <f t="shared" si="8"/>
        <v>0.1264506410824105</v>
      </c>
      <c r="AG50">
        <f t="shared" si="9"/>
        <v>0.41435783967640993</v>
      </c>
      <c r="AH50">
        <f t="shared" si="10"/>
        <v>0.94166108701638251</v>
      </c>
      <c r="AJ50" s="19" t="s">
        <v>785</v>
      </c>
      <c r="AK50">
        <v>0.94166108701638251</v>
      </c>
      <c r="AL50">
        <v>0.1264506410824105</v>
      </c>
      <c r="AM50">
        <v>0.41435783967640993</v>
      </c>
      <c r="AN50" t="s">
        <v>65</v>
      </c>
    </row>
    <row r="51" spans="1:40" x14ac:dyDescent="0.25">
      <c r="A51" s="19">
        <v>2</v>
      </c>
      <c r="B51" s="19" t="s">
        <v>785</v>
      </c>
      <c r="C51" t="s">
        <v>385</v>
      </c>
      <c r="D51" t="s">
        <v>386</v>
      </c>
      <c r="E51">
        <v>514777</v>
      </c>
      <c r="F51">
        <v>1328659</v>
      </c>
      <c r="G51">
        <v>11552076</v>
      </c>
      <c r="H51">
        <v>13669143</v>
      </c>
      <c r="I51" t="s">
        <v>385</v>
      </c>
      <c r="J51">
        <v>27064655</v>
      </c>
      <c r="K51" s="1">
        <f t="shared" si="6"/>
        <v>6.811230366690431</v>
      </c>
      <c r="L51" s="1">
        <f t="shared" si="5"/>
        <v>49.494486443666105</v>
      </c>
      <c r="N51" s="19">
        <v>2</v>
      </c>
      <c r="O51" s="19" t="s">
        <v>785</v>
      </c>
      <c r="P51" t="s">
        <v>385</v>
      </c>
      <c r="Q51" s="1">
        <f t="shared" si="7"/>
        <v>0.49268148719966526</v>
      </c>
      <c r="R51" s="1">
        <v>6.811230366690431</v>
      </c>
      <c r="S51" s="1">
        <v>49.494486443666105</v>
      </c>
      <c r="AF51">
        <f t="shared" si="8"/>
        <v>3.3557671067205627E-2</v>
      </c>
      <c r="AG51">
        <f t="shared" si="9"/>
        <v>0.24385017189249089</v>
      </c>
      <c r="AH51">
        <f t="shared" si="10"/>
        <v>0.49268148719966526</v>
      </c>
      <c r="AJ51" s="19" t="s">
        <v>785</v>
      </c>
      <c r="AK51">
        <v>0.49268148719966526</v>
      </c>
      <c r="AL51">
        <v>3.3557671067205627E-2</v>
      </c>
      <c r="AM51">
        <v>0.24385017189249089</v>
      </c>
      <c r="AN51" t="s">
        <v>385</v>
      </c>
    </row>
    <row r="52" spans="1:40" x14ac:dyDescent="0.25">
      <c r="A52" s="19">
        <v>2</v>
      </c>
      <c r="B52" s="19" t="s">
        <v>785</v>
      </c>
      <c r="C52" t="s">
        <v>41</v>
      </c>
      <c r="D52" t="s">
        <v>42</v>
      </c>
      <c r="E52">
        <v>94237</v>
      </c>
      <c r="F52">
        <v>289610</v>
      </c>
      <c r="G52">
        <v>317195</v>
      </c>
      <c r="H52">
        <v>4774193</v>
      </c>
      <c r="I52" t="s">
        <v>41</v>
      </c>
      <c r="J52">
        <v>5475235</v>
      </c>
      <c r="K52" s="1">
        <f t="shared" si="6"/>
        <v>7.0106031978536087</v>
      </c>
      <c r="L52" s="1">
        <f t="shared" si="5"/>
        <v>12.80387051879965</v>
      </c>
      <c r="N52" s="19">
        <v>2</v>
      </c>
      <c r="O52" s="19" t="s">
        <v>785</v>
      </c>
      <c r="P52" t="s">
        <v>41</v>
      </c>
      <c r="Q52" s="1">
        <f t="shared" si="7"/>
        <v>9.9670471416231213E-2</v>
      </c>
      <c r="R52" s="1">
        <v>7.0106031978536087</v>
      </c>
      <c r="S52" s="1">
        <v>12.80387051879965</v>
      </c>
      <c r="AF52">
        <f t="shared" si="8"/>
        <v>6.9875012564220721E-3</v>
      </c>
      <c r="AG52">
        <f t="shared" si="9"/>
        <v>1.2761678105611461E-2</v>
      </c>
      <c r="AH52">
        <f t="shared" si="10"/>
        <v>9.9670471416231213E-2</v>
      </c>
      <c r="AJ52" s="19" t="s">
        <v>785</v>
      </c>
      <c r="AK52">
        <v>9.9670471416231213E-2</v>
      </c>
      <c r="AL52">
        <v>6.9875012564220721E-3</v>
      </c>
      <c r="AM52">
        <v>1.2761678105611461E-2</v>
      </c>
      <c r="AN52" t="s">
        <v>41</v>
      </c>
    </row>
    <row r="53" spans="1:40" x14ac:dyDescent="0.25">
      <c r="A53" s="19">
        <v>2</v>
      </c>
      <c r="B53" s="19" t="s">
        <v>785</v>
      </c>
      <c r="C53" t="s">
        <v>217</v>
      </c>
      <c r="D53" t="s">
        <v>218</v>
      </c>
      <c r="E53">
        <v>422361</v>
      </c>
      <c r="F53">
        <v>2951067</v>
      </c>
      <c r="G53">
        <v>38226492</v>
      </c>
      <c r="H53">
        <v>273210591</v>
      </c>
      <c r="I53" t="s">
        <v>217</v>
      </c>
      <c r="J53">
        <v>314810511</v>
      </c>
      <c r="K53" s="1">
        <f t="shared" si="6"/>
        <v>1.071574131779863</v>
      </c>
      <c r="L53" s="1">
        <f t="shared" si="5"/>
        <v>13.214272886841444</v>
      </c>
      <c r="N53" s="19">
        <v>2</v>
      </c>
      <c r="O53" s="19" t="s">
        <v>785</v>
      </c>
      <c r="P53" t="s">
        <v>217</v>
      </c>
      <c r="Q53" s="1">
        <f t="shared" si="7"/>
        <v>5.7307699191276065</v>
      </c>
      <c r="R53" s="1">
        <v>1.071574131779863</v>
      </c>
      <c r="S53" s="1">
        <v>13.214272886841444</v>
      </c>
      <c r="AF53">
        <f t="shared" si="8"/>
        <v>6.1409448005193205E-2</v>
      </c>
      <c r="AG53">
        <f t="shared" si="9"/>
        <v>0.7572795756305446</v>
      </c>
      <c r="AH53">
        <f t="shared" si="10"/>
        <v>5.7307699191276065</v>
      </c>
      <c r="AJ53" s="19" t="s">
        <v>785</v>
      </c>
      <c r="AK53">
        <v>5.7307699191276065</v>
      </c>
      <c r="AL53">
        <v>6.1409448005193205E-2</v>
      </c>
      <c r="AM53">
        <v>0.7572795756305446</v>
      </c>
      <c r="AN53" t="s">
        <v>217</v>
      </c>
    </row>
    <row r="54" spans="1:40" x14ac:dyDescent="0.25">
      <c r="A54" s="19">
        <v>2</v>
      </c>
      <c r="B54" s="19" t="s">
        <v>785</v>
      </c>
      <c r="C54" t="s">
        <v>262</v>
      </c>
      <c r="D54" t="s">
        <v>263</v>
      </c>
      <c r="E54">
        <v>366104</v>
      </c>
      <c r="F54">
        <v>1599485</v>
      </c>
      <c r="G54">
        <v>5025277</v>
      </c>
      <c r="H54">
        <v>117734659</v>
      </c>
      <c r="I54" t="s">
        <v>262</v>
      </c>
      <c r="J54">
        <v>124725525</v>
      </c>
      <c r="K54" s="1">
        <f t="shared" si="6"/>
        <v>1.5759316306746354</v>
      </c>
      <c r="L54" s="1">
        <f t="shared" si="5"/>
        <v>5.6050002595699633</v>
      </c>
      <c r="N54" s="19">
        <v>2</v>
      </c>
      <c r="O54" s="19" t="s">
        <v>785</v>
      </c>
      <c r="P54" t="s">
        <v>262</v>
      </c>
      <c r="Q54" s="1">
        <f t="shared" si="7"/>
        <v>2.2704873625309108</v>
      </c>
      <c r="R54" s="1">
        <v>1.5759316306746354</v>
      </c>
      <c r="S54" s="1">
        <v>5.6050002595699633</v>
      </c>
      <c r="AF54">
        <f t="shared" si="8"/>
        <v>3.57813285165949E-2</v>
      </c>
      <c r="AG54">
        <f t="shared" si="9"/>
        <v>0.12726082256336077</v>
      </c>
      <c r="AH54">
        <f t="shared" si="10"/>
        <v>2.2704873625309108</v>
      </c>
      <c r="AJ54" s="19" t="s">
        <v>785</v>
      </c>
      <c r="AK54">
        <v>2.2704873625309108</v>
      </c>
      <c r="AL54">
        <v>3.57813285165949E-2</v>
      </c>
      <c r="AM54">
        <v>0.12726082256336077</v>
      </c>
      <c r="AN54" t="s">
        <v>262</v>
      </c>
    </row>
    <row r="55" spans="1:40" x14ac:dyDescent="0.25">
      <c r="A55" s="19">
        <v>2</v>
      </c>
      <c r="B55" s="19" t="s">
        <v>785</v>
      </c>
      <c r="C55" t="s">
        <v>403</v>
      </c>
      <c r="D55" t="s">
        <v>404</v>
      </c>
      <c r="E55">
        <v>96318</v>
      </c>
      <c r="F55">
        <v>2073144</v>
      </c>
      <c r="G55">
        <v>14624598</v>
      </c>
      <c r="H55">
        <v>221756653</v>
      </c>
      <c r="I55" t="s">
        <v>403</v>
      </c>
      <c r="J55">
        <v>238550713</v>
      </c>
      <c r="K55" s="1">
        <f t="shared" si="6"/>
        <v>0.90943429710059176</v>
      </c>
      <c r="L55" s="1">
        <f t="shared" si="5"/>
        <v>7.0400376459994058</v>
      </c>
      <c r="N55" s="19">
        <v>2</v>
      </c>
      <c r="O55" s="19" t="s">
        <v>785</v>
      </c>
      <c r="P55" t="s">
        <v>403</v>
      </c>
      <c r="Q55" s="1">
        <f t="shared" si="7"/>
        <v>4.3425463968922013</v>
      </c>
      <c r="R55" s="1">
        <v>0.90943429710059176</v>
      </c>
      <c r="S55" s="1">
        <v>7.0400376459994058</v>
      </c>
      <c r="AF55">
        <f t="shared" si="8"/>
        <v>3.9492606300843669E-2</v>
      </c>
      <c r="AG55">
        <f t="shared" si="9"/>
        <v>0.30571690113620181</v>
      </c>
      <c r="AH55">
        <f t="shared" si="10"/>
        <v>4.3425463968922013</v>
      </c>
      <c r="AJ55" s="19" t="s">
        <v>785</v>
      </c>
      <c r="AK55">
        <v>4.3425463968922013</v>
      </c>
      <c r="AL55">
        <v>3.9492606300843669E-2</v>
      </c>
      <c r="AM55">
        <v>0.30571690113620181</v>
      </c>
      <c r="AN55" t="s">
        <v>403</v>
      </c>
    </row>
    <row r="56" spans="1:40" x14ac:dyDescent="0.25">
      <c r="A56" s="19">
        <v>2</v>
      </c>
      <c r="B56" s="19" t="s">
        <v>785</v>
      </c>
      <c r="C56" t="s">
        <v>307</v>
      </c>
      <c r="D56" t="s">
        <v>308</v>
      </c>
      <c r="E56">
        <v>54823</v>
      </c>
      <c r="F56">
        <v>1399526</v>
      </c>
      <c r="G56">
        <v>521443</v>
      </c>
      <c r="H56">
        <v>38336373</v>
      </c>
      <c r="I56" t="s">
        <v>307</v>
      </c>
      <c r="J56">
        <v>40312165</v>
      </c>
      <c r="K56" s="1">
        <f t="shared" si="6"/>
        <v>3.6077174222719126</v>
      </c>
      <c r="L56" s="1">
        <f t="shared" si="5"/>
        <v>4.9012301869671351</v>
      </c>
      <c r="N56" s="19">
        <v>2</v>
      </c>
      <c r="O56" s="19" t="s">
        <v>785</v>
      </c>
      <c r="P56" t="s">
        <v>307</v>
      </c>
      <c r="Q56" s="1">
        <f t="shared" si="7"/>
        <v>0.73383744978231913</v>
      </c>
      <c r="R56" s="1">
        <v>3.6077174222719126</v>
      </c>
      <c r="S56" s="1">
        <v>4.9012301869671351</v>
      </c>
      <c r="AF56">
        <f t="shared" si="8"/>
        <v>2.6474781526952623E-2</v>
      </c>
      <c r="AG56">
        <f t="shared" si="9"/>
        <v>3.5967062612000819E-2</v>
      </c>
      <c r="AH56">
        <f t="shared" si="10"/>
        <v>0.73383744978231913</v>
      </c>
      <c r="AJ56" s="19" t="s">
        <v>785</v>
      </c>
      <c r="AK56">
        <v>0.73383744978231913</v>
      </c>
      <c r="AL56">
        <v>2.6474781526952623E-2</v>
      </c>
      <c r="AM56">
        <v>3.5967062612000819E-2</v>
      </c>
      <c r="AN56" t="s">
        <v>307</v>
      </c>
    </row>
    <row r="57" spans="1:40" x14ac:dyDescent="0.25">
      <c r="A57" s="19">
        <v>2</v>
      </c>
      <c r="B57" s="19" t="s">
        <v>785</v>
      </c>
      <c r="C57" t="s">
        <v>389</v>
      </c>
      <c r="D57" t="s">
        <v>390</v>
      </c>
      <c r="E57">
        <v>166972</v>
      </c>
      <c r="F57">
        <v>361377</v>
      </c>
      <c r="G57">
        <v>47337</v>
      </c>
      <c r="H57">
        <v>818228</v>
      </c>
      <c r="I57" t="s">
        <v>389</v>
      </c>
      <c r="J57">
        <v>1393914</v>
      </c>
      <c r="K57" s="1">
        <f t="shared" si="6"/>
        <v>37.903988337874509</v>
      </c>
      <c r="L57" s="1">
        <f t="shared" si="5"/>
        <v>41.299965421109192</v>
      </c>
      <c r="N57" s="19">
        <v>2</v>
      </c>
      <c r="O57" s="19" t="s">
        <v>785</v>
      </c>
      <c r="P57" t="s">
        <v>389</v>
      </c>
      <c r="Q57" s="1">
        <f t="shared" si="7"/>
        <v>2.5374630585478893E-2</v>
      </c>
      <c r="R57" s="1">
        <v>37.903988337874509</v>
      </c>
      <c r="S57" s="1">
        <v>41.299965421109192</v>
      </c>
      <c r="AF57">
        <f t="shared" si="8"/>
        <v>9.6179970178986544E-3</v>
      </c>
      <c r="AG57">
        <f t="shared" si="9"/>
        <v>1.047971365753698E-2</v>
      </c>
      <c r="AH57">
        <f t="shared" si="10"/>
        <v>2.5374630585478893E-2</v>
      </c>
      <c r="AJ57" s="19" t="s">
        <v>785</v>
      </c>
      <c r="AK57">
        <v>2.5374630585478893E-2</v>
      </c>
      <c r="AL57">
        <v>9.6179970178986544E-3</v>
      </c>
      <c r="AM57">
        <v>1.047971365753698E-2</v>
      </c>
      <c r="AN57" t="s">
        <v>389</v>
      </c>
    </row>
    <row r="58" spans="1:40" x14ac:dyDescent="0.25">
      <c r="A58" s="19">
        <v>2</v>
      </c>
      <c r="B58" s="19" t="s">
        <v>785</v>
      </c>
      <c r="C58" t="s">
        <v>91</v>
      </c>
      <c r="D58" t="s">
        <v>92</v>
      </c>
      <c r="E58">
        <v>332</v>
      </c>
      <c r="F58">
        <v>176</v>
      </c>
      <c r="G58">
        <v>2304</v>
      </c>
      <c r="H58">
        <v>3066</v>
      </c>
      <c r="I58" t="s">
        <v>91</v>
      </c>
      <c r="J58">
        <v>5878</v>
      </c>
      <c r="K58" s="1">
        <f t="shared" si="6"/>
        <v>8.6423953725757059</v>
      </c>
      <c r="L58" s="1">
        <f t="shared" si="5"/>
        <v>47.839401156856077</v>
      </c>
      <c r="N58" s="19">
        <v>2</v>
      </c>
      <c r="O58" s="19" t="s">
        <v>785</v>
      </c>
      <c r="P58" t="s">
        <v>91</v>
      </c>
      <c r="Q58" s="1">
        <f t="shared" si="7"/>
        <v>1.0700235350347648E-4</v>
      </c>
      <c r="R58" s="1">
        <v>8.6423953725757059</v>
      </c>
      <c r="S58" s="1">
        <v>47.839401156856077</v>
      </c>
      <c r="AF58">
        <f t="shared" si="8"/>
        <v>9.2475664477315512E-6</v>
      </c>
      <c r="AG58">
        <f t="shared" si="9"/>
        <v>5.118928513980535E-5</v>
      </c>
      <c r="AH58">
        <f t="shared" si="10"/>
        <v>1.0700235350347648E-4</v>
      </c>
      <c r="AJ58" s="19" t="s">
        <v>785</v>
      </c>
      <c r="AK58">
        <v>1.0700235350347648E-4</v>
      </c>
      <c r="AL58">
        <v>9.2475664477315512E-6</v>
      </c>
      <c r="AM58">
        <v>5.118928513980535E-5</v>
      </c>
      <c r="AN58" t="s">
        <v>91</v>
      </c>
    </row>
    <row r="59" spans="1:40" x14ac:dyDescent="0.25">
      <c r="A59" s="19">
        <v>2</v>
      </c>
      <c r="B59" s="19" t="s">
        <v>785</v>
      </c>
      <c r="C59" t="s">
        <v>99</v>
      </c>
      <c r="D59" t="s">
        <v>100</v>
      </c>
      <c r="E59">
        <v>17553</v>
      </c>
      <c r="F59">
        <v>54950</v>
      </c>
      <c r="G59">
        <v>141596</v>
      </c>
      <c r="H59">
        <v>210329</v>
      </c>
      <c r="I59" t="s">
        <v>99</v>
      </c>
      <c r="J59">
        <v>424428</v>
      </c>
      <c r="K59" s="1">
        <f t="shared" si="6"/>
        <v>17.082520474615247</v>
      </c>
      <c r="L59" s="1">
        <f t="shared" si="5"/>
        <v>50.444127154664628</v>
      </c>
      <c r="N59" s="19">
        <v>2</v>
      </c>
      <c r="O59" s="19" t="s">
        <v>785</v>
      </c>
      <c r="P59" t="s">
        <v>99</v>
      </c>
      <c r="Q59" s="1">
        <f t="shared" si="7"/>
        <v>7.7262325438539501E-3</v>
      </c>
      <c r="R59" s="1">
        <v>17.082520474615247</v>
      </c>
      <c r="S59" s="1">
        <v>50.444127154664628</v>
      </c>
      <c r="AF59">
        <f t="shared" si="8"/>
        <v>1.3198352562202374E-3</v>
      </c>
      <c r="AG59">
        <f t="shared" si="9"/>
        <v>3.897430568686766E-3</v>
      </c>
      <c r="AH59">
        <f t="shared" si="10"/>
        <v>7.7262325438539501E-3</v>
      </c>
      <c r="AJ59" s="19" t="s">
        <v>785</v>
      </c>
      <c r="AK59">
        <v>7.7262325438539501E-3</v>
      </c>
      <c r="AL59">
        <v>1.3198352562202374E-3</v>
      </c>
      <c r="AM59">
        <v>3.897430568686766E-3</v>
      </c>
      <c r="AN59" t="s">
        <v>99</v>
      </c>
    </row>
    <row r="60" spans="1:40" x14ac:dyDescent="0.25">
      <c r="A60" s="19">
        <v>2</v>
      </c>
      <c r="B60" s="19" t="s">
        <v>785</v>
      </c>
      <c r="C60" t="s">
        <v>365</v>
      </c>
      <c r="D60" t="s">
        <v>366</v>
      </c>
      <c r="E60">
        <v>26426</v>
      </c>
      <c r="F60">
        <v>86360</v>
      </c>
      <c r="G60">
        <v>28061</v>
      </c>
      <c r="H60">
        <v>178262</v>
      </c>
      <c r="I60" t="s">
        <v>365</v>
      </c>
      <c r="J60">
        <v>319109</v>
      </c>
      <c r="K60" s="1">
        <f t="shared" si="6"/>
        <v>35.344036050377767</v>
      </c>
      <c r="L60" s="1">
        <f t="shared" si="5"/>
        <v>44.137583082896441</v>
      </c>
      <c r="N60" s="19">
        <v>2</v>
      </c>
      <c r="O60" s="19" t="s">
        <v>785</v>
      </c>
      <c r="P60" t="s">
        <v>365</v>
      </c>
      <c r="Q60" s="1">
        <f t="shared" si="7"/>
        <v>5.809019058207022E-3</v>
      </c>
      <c r="R60" s="1">
        <v>35.344036050377767</v>
      </c>
      <c r="S60" s="1">
        <v>44.137583082896441</v>
      </c>
      <c r="AF60">
        <f t="shared" si="8"/>
        <v>2.053141790106005E-3</v>
      </c>
      <c r="AG60">
        <f t="shared" si="9"/>
        <v>2.5639606131174129E-3</v>
      </c>
      <c r="AH60">
        <f t="shared" si="10"/>
        <v>5.809019058207022E-3</v>
      </c>
      <c r="AJ60" s="19" t="s">
        <v>785</v>
      </c>
      <c r="AK60">
        <v>5.809019058207022E-3</v>
      </c>
      <c r="AL60">
        <v>2.053141790106005E-3</v>
      </c>
      <c r="AM60">
        <v>2.5639606131174129E-3</v>
      </c>
      <c r="AN60" t="s">
        <v>365</v>
      </c>
    </row>
    <row r="61" spans="1:40" x14ac:dyDescent="0.25">
      <c r="A61" s="19">
        <v>2</v>
      </c>
      <c r="B61" s="19" t="s">
        <v>785</v>
      </c>
      <c r="C61" t="s">
        <v>580</v>
      </c>
      <c r="D61" t="s">
        <v>581</v>
      </c>
      <c r="E61">
        <v>80</v>
      </c>
      <c r="F61">
        <v>66</v>
      </c>
      <c r="G61">
        <v>108</v>
      </c>
      <c r="H61">
        <v>151</v>
      </c>
      <c r="I61" t="s">
        <v>580</v>
      </c>
      <c r="J61">
        <v>405</v>
      </c>
      <c r="K61" s="1">
        <f t="shared" si="6"/>
        <v>36.049382716049379</v>
      </c>
      <c r="L61" s="1">
        <f t="shared" si="5"/>
        <v>62.716049382716058</v>
      </c>
      <c r="N61" s="19">
        <v>2</v>
      </c>
      <c r="O61" s="19" t="s">
        <v>785</v>
      </c>
      <c r="P61" t="s">
        <v>580</v>
      </c>
      <c r="Q61" s="1">
        <f t="shared" si="7"/>
        <v>7.3725677388410978E-6</v>
      </c>
      <c r="R61" s="1">
        <v>36.049382716049379</v>
      </c>
      <c r="S61" s="1">
        <v>62.716049382716058</v>
      </c>
      <c r="AF61">
        <f t="shared" si="8"/>
        <v>2.6577651601748158E-6</v>
      </c>
      <c r="AG61">
        <f t="shared" si="9"/>
        <v>4.6237832238657756E-6</v>
      </c>
      <c r="AH61">
        <f t="shared" si="10"/>
        <v>7.3725677388410978E-6</v>
      </c>
      <c r="AJ61" s="19" t="s">
        <v>785</v>
      </c>
      <c r="AK61">
        <v>7.3725677388410978E-6</v>
      </c>
      <c r="AL61">
        <v>2.6577651601748158E-6</v>
      </c>
      <c r="AM61">
        <v>4.6237832238657756E-6</v>
      </c>
      <c r="AN61" t="s">
        <v>580</v>
      </c>
    </row>
    <row r="62" spans="1:40" x14ac:dyDescent="0.25">
      <c r="A62" s="19">
        <v>2</v>
      </c>
      <c r="B62" s="19" t="s">
        <v>785</v>
      </c>
      <c r="C62" t="s">
        <v>69</v>
      </c>
      <c r="D62" t="s">
        <v>70</v>
      </c>
      <c r="E62">
        <v>11612</v>
      </c>
      <c r="F62">
        <v>8267</v>
      </c>
      <c r="G62">
        <v>12069</v>
      </c>
      <c r="H62">
        <v>26074</v>
      </c>
      <c r="I62" t="s">
        <v>69</v>
      </c>
      <c r="J62">
        <v>58022</v>
      </c>
      <c r="K62" s="1">
        <f t="shared" si="6"/>
        <v>34.261142325324876</v>
      </c>
      <c r="L62" s="1">
        <f t="shared" si="5"/>
        <v>55.061873082623833</v>
      </c>
      <c r="N62" s="19">
        <v>2</v>
      </c>
      <c r="O62" s="19" t="s">
        <v>785</v>
      </c>
      <c r="P62" t="s">
        <v>69</v>
      </c>
      <c r="Q62" s="1">
        <f t="shared" si="7"/>
        <v>1.0562250008470078E-3</v>
      </c>
      <c r="R62" s="1">
        <v>34.261142325324876</v>
      </c>
      <c r="S62" s="1">
        <v>55.061873082623833</v>
      </c>
      <c r="AF62">
        <f t="shared" si="8"/>
        <v>3.6187475081585728E-4</v>
      </c>
      <c r="AG62">
        <f t="shared" si="9"/>
        <v>5.8157726943332201E-4</v>
      </c>
      <c r="AH62">
        <f t="shared" si="10"/>
        <v>1.0562250008470078E-3</v>
      </c>
      <c r="AJ62" s="19" t="s">
        <v>785</v>
      </c>
      <c r="AK62">
        <v>1.0562250008470078E-3</v>
      </c>
      <c r="AL62">
        <v>3.6187475081585728E-4</v>
      </c>
      <c r="AM62">
        <v>5.8157726943332201E-4</v>
      </c>
      <c r="AN62" t="s">
        <v>69</v>
      </c>
    </row>
    <row r="63" spans="1:40" x14ac:dyDescent="0.25">
      <c r="A63" s="19">
        <v>2</v>
      </c>
      <c r="B63" s="19" t="s">
        <v>785</v>
      </c>
      <c r="C63" t="s">
        <v>568</v>
      </c>
      <c r="D63" t="s">
        <v>569</v>
      </c>
      <c r="E63">
        <v>229127</v>
      </c>
      <c r="F63">
        <v>919284</v>
      </c>
      <c r="G63">
        <v>950027</v>
      </c>
      <c r="H63">
        <v>3366682</v>
      </c>
      <c r="I63" t="s">
        <v>568</v>
      </c>
      <c r="J63">
        <v>5465120</v>
      </c>
      <c r="K63" s="1">
        <f t="shared" si="6"/>
        <v>21.0134635653014</v>
      </c>
      <c r="L63" s="1">
        <f t="shared" si="5"/>
        <v>38.396924495710984</v>
      </c>
      <c r="N63" s="19">
        <v>2</v>
      </c>
      <c r="O63" s="19" t="s">
        <v>785</v>
      </c>
      <c r="P63" t="s">
        <v>568</v>
      </c>
      <c r="Q63" s="1">
        <f t="shared" si="7"/>
        <v>9.9486339261469783E-2</v>
      </c>
      <c r="R63" s="1">
        <v>21.0134635653014</v>
      </c>
      <c r="S63" s="1">
        <v>38.396924495710984</v>
      </c>
      <c r="AF63">
        <f t="shared" si="8"/>
        <v>2.0905525653161099E-2</v>
      </c>
      <c r="AG63">
        <f t="shared" si="9"/>
        <v>3.8199694569773422E-2</v>
      </c>
      <c r="AH63">
        <f t="shared" si="10"/>
        <v>9.9486339261469783E-2</v>
      </c>
      <c r="AJ63" s="19" t="s">
        <v>785</v>
      </c>
      <c r="AK63">
        <v>9.9486339261469783E-2</v>
      </c>
      <c r="AL63">
        <v>2.0905525653161099E-2</v>
      </c>
      <c r="AM63">
        <v>3.8199694569773422E-2</v>
      </c>
      <c r="AN63" t="s">
        <v>568</v>
      </c>
    </row>
    <row r="64" spans="1:40" x14ac:dyDescent="0.25">
      <c r="A64" s="19">
        <v>2</v>
      </c>
      <c r="B64" s="19" t="s">
        <v>785</v>
      </c>
      <c r="C64" t="s">
        <v>497</v>
      </c>
      <c r="D64" t="s">
        <v>498</v>
      </c>
      <c r="E64">
        <v>27028</v>
      </c>
      <c r="F64">
        <v>333808</v>
      </c>
      <c r="G64">
        <v>64826</v>
      </c>
      <c r="H64">
        <v>770982</v>
      </c>
      <c r="I64" t="s">
        <v>497</v>
      </c>
      <c r="J64">
        <v>1196644</v>
      </c>
      <c r="K64" s="1">
        <f t="shared" si="6"/>
        <v>30.153997345910732</v>
      </c>
      <c r="L64" s="1">
        <f t="shared" si="5"/>
        <v>35.57131444272482</v>
      </c>
      <c r="N64" s="19">
        <v>2</v>
      </c>
      <c r="O64" s="19" t="s">
        <v>785</v>
      </c>
      <c r="P64" t="s">
        <v>497</v>
      </c>
      <c r="Q64" s="1">
        <f t="shared" si="7"/>
        <v>2.1783552961179672E-2</v>
      </c>
      <c r="R64" s="1">
        <v>30.153997345910732</v>
      </c>
      <c r="S64" s="1">
        <v>35.57131444272482</v>
      </c>
      <c r="AF64">
        <f t="shared" si="8"/>
        <v>6.5686119817591768E-3</v>
      </c>
      <c r="AG64">
        <f t="shared" si="9"/>
        <v>7.7486961206187149E-3</v>
      </c>
      <c r="AH64">
        <f t="shared" si="10"/>
        <v>2.1783552961179672E-2</v>
      </c>
      <c r="AJ64" s="19" t="s">
        <v>785</v>
      </c>
      <c r="AK64">
        <v>2.1783552961179672E-2</v>
      </c>
      <c r="AL64">
        <v>6.5686119817591768E-3</v>
      </c>
      <c r="AM64">
        <v>7.7486961206187149E-3</v>
      </c>
      <c r="AN64" t="s">
        <v>497</v>
      </c>
    </row>
    <row r="65" spans="1:40" x14ac:dyDescent="0.25">
      <c r="A65" s="19">
        <v>2</v>
      </c>
      <c r="B65" s="19" t="s">
        <v>785</v>
      </c>
      <c r="C65" t="s">
        <v>635</v>
      </c>
      <c r="D65" t="s">
        <v>636</v>
      </c>
      <c r="E65">
        <v>313764</v>
      </c>
      <c r="F65">
        <v>283904</v>
      </c>
      <c r="G65">
        <v>1203662</v>
      </c>
      <c r="H65">
        <v>2588093</v>
      </c>
      <c r="I65" t="s">
        <v>635</v>
      </c>
      <c r="J65">
        <v>4389423</v>
      </c>
      <c r="K65" s="1">
        <f t="shared" si="6"/>
        <v>13.616094871694981</v>
      </c>
      <c r="L65" s="1">
        <f t="shared" si="5"/>
        <v>41.037967860468221</v>
      </c>
      <c r="N65" s="19">
        <v>2</v>
      </c>
      <c r="O65" s="19" t="s">
        <v>785</v>
      </c>
      <c r="P65" t="s">
        <v>635</v>
      </c>
      <c r="Q65" s="1">
        <f t="shared" si="7"/>
        <v>7.9904489881301513E-2</v>
      </c>
      <c r="R65" s="1">
        <v>13.616094871694981</v>
      </c>
      <c r="S65" s="1">
        <v>41.037967860468221</v>
      </c>
      <c r="AF65">
        <f t="shared" si="8"/>
        <v>1.087987114898193E-2</v>
      </c>
      <c r="AG65">
        <f t="shared" si="9"/>
        <v>3.2791178876559593E-2</v>
      </c>
      <c r="AH65">
        <f t="shared" si="10"/>
        <v>7.9904489881301513E-2</v>
      </c>
      <c r="AJ65" s="19" t="s">
        <v>785</v>
      </c>
      <c r="AK65">
        <v>7.9904489881301513E-2</v>
      </c>
      <c r="AL65">
        <v>1.087987114898193E-2</v>
      </c>
      <c r="AM65">
        <v>3.2791178876559593E-2</v>
      </c>
      <c r="AN65" t="s">
        <v>635</v>
      </c>
    </row>
    <row r="66" spans="1:40" x14ac:dyDescent="0.25">
      <c r="A66" s="19">
        <v>2</v>
      </c>
      <c r="B66" s="19" t="s">
        <v>785</v>
      </c>
      <c r="C66" t="s">
        <v>228</v>
      </c>
      <c r="D66" t="s">
        <v>223</v>
      </c>
      <c r="E66">
        <v>89465</v>
      </c>
      <c r="F66">
        <v>1376202</v>
      </c>
      <c r="G66">
        <v>352598</v>
      </c>
      <c r="H66">
        <v>10448989</v>
      </c>
      <c r="I66" t="s">
        <v>228</v>
      </c>
      <c r="J66">
        <v>12267254</v>
      </c>
      <c r="K66" s="1">
        <f t="shared" ref="K66:K97" si="11">(E66+F66)/J66 *100</f>
        <v>11.947800216739623</v>
      </c>
      <c r="L66" s="1">
        <f t="shared" si="5"/>
        <v>14.822102811273002</v>
      </c>
      <c r="N66" s="19">
        <v>2</v>
      </c>
      <c r="O66" s="19" t="s">
        <v>785</v>
      </c>
      <c r="P66" t="s">
        <v>228</v>
      </c>
      <c r="Q66" s="1">
        <f t="shared" ref="Q66:Q97" si="12">J66/$J$112*100</f>
        <v>0.22331150885078868</v>
      </c>
      <c r="R66" s="1">
        <v>11.947800216739623</v>
      </c>
      <c r="S66" s="1">
        <v>14.822102811273002</v>
      </c>
      <c r="AF66">
        <f t="shared" ref="AF66:AF97" si="13">(E66+F66)/ $J$112*100</f>
        <v>2.6680812938479053E-2</v>
      </c>
      <c r="AG66">
        <f t="shared" ref="AG66:AG97" si="14">(E66+F66+G66)/$J$112*100</f>
        <v>3.3099461431268913E-2</v>
      </c>
      <c r="AH66">
        <f t="shared" ref="AH66:AH97" si="15">J66/$J$112*100</f>
        <v>0.22331150885078868</v>
      </c>
      <c r="AJ66" s="19" t="s">
        <v>785</v>
      </c>
      <c r="AK66">
        <v>0.22331150885078868</v>
      </c>
      <c r="AL66">
        <v>2.6680812938479053E-2</v>
      </c>
      <c r="AM66">
        <v>3.3099461431268913E-2</v>
      </c>
      <c r="AN66" t="s">
        <v>228</v>
      </c>
    </row>
    <row r="67" spans="1:40" x14ac:dyDescent="0.25">
      <c r="A67" s="19">
        <v>2</v>
      </c>
      <c r="B67" s="19" t="s">
        <v>785</v>
      </c>
      <c r="C67" t="s">
        <v>224</v>
      </c>
      <c r="D67" t="s">
        <v>225</v>
      </c>
      <c r="E67">
        <v>47186</v>
      </c>
      <c r="F67">
        <v>727202</v>
      </c>
      <c r="G67">
        <v>720242</v>
      </c>
      <c r="H67">
        <v>9648527</v>
      </c>
      <c r="I67" t="s">
        <v>224</v>
      </c>
      <c r="J67">
        <v>11143157</v>
      </c>
      <c r="K67" s="1">
        <f t="shared" si="11"/>
        <v>6.9494488859844665</v>
      </c>
      <c r="L67" s="1">
        <f t="shared" ref="L67:L111" si="16">(E67+F67+G67)/J67*100</f>
        <v>13.412985206975007</v>
      </c>
      <c r="N67" s="19">
        <v>2</v>
      </c>
      <c r="O67" s="19" t="s">
        <v>785</v>
      </c>
      <c r="P67" t="s">
        <v>224</v>
      </c>
      <c r="Q67" s="1">
        <f t="shared" si="12"/>
        <v>0.20284859211615153</v>
      </c>
      <c r="R67" s="13">
        <v>6.9494488859844665</v>
      </c>
      <c r="S67" s="13">
        <v>13.412985206975007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F67">
        <f t="shared" si="13"/>
        <v>1.4096859225051063E-2</v>
      </c>
      <c r="AG67">
        <f t="shared" si="14"/>
        <v>2.720805165309647E-2</v>
      </c>
      <c r="AH67">
        <f t="shared" si="15"/>
        <v>0.20284859211615153</v>
      </c>
      <c r="AJ67" s="19" t="s">
        <v>785</v>
      </c>
      <c r="AK67">
        <v>0.20284859211615153</v>
      </c>
      <c r="AL67">
        <v>1.4096859225051063E-2</v>
      </c>
      <c r="AM67">
        <v>2.720805165309647E-2</v>
      </c>
      <c r="AN67" t="s">
        <v>224</v>
      </c>
    </row>
    <row r="68" spans="1:40" x14ac:dyDescent="0.25">
      <c r="A68" s="19">
        <v>2</v>
      </c>
      <c r="B68" s="19" t="s">
        <v>785</v>
      </c>
      <c r="C68" t="s">
        <v>4</v>
      </c>
      <c r="D68" t="s">
        <v>5</v>
      </c>
      <c r="E68">
        <v>753705</v>
      </c>
      <c r="F68">
        <v>425369</v>
      </c>
      <c r="G68">
        <v>1609849</v>
      </c>
      <c r="H68">
        <v>4307565</v>
      </c>
      <c r="I68" t="s">
        <v>4</v>
      </c>
      <c r="J68">
        <v>7096488</v>
      </c>
      <c r="K68" s="1">
        <f t="shared" si="11"/>
        <v>16.614894578839561</v>
      </c>
      <c r="L68" s="1">
        <f t="shared" si="16"/>
        <v>39.300045318191195</v>
      </c>
      <c r="N68" s="19">
        <v>2</v>
      </c>
      <c r="O68" s="19" t="s">
        <v>785</v>
      </c>
      <c r="P68" t="s">
        <v>4</v>
      </c>
      <c r="Q68" s="1">
        <f t="shared" si="12"/>
        <v>0.12918355182190863</v>
      </c>
      <c r="R68" s="11">
        <v>16.614894578839561</v>
      </c>
      <c r="S68" s="11">
        <v>39.300045318191195</v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F68">
        <f t="shared" si="13"/>
        <v>2.1463710948410691E-2</v>
      </c>
      <c r="AG68">
        <f t="shared" si="14"/>
        <v>5.0769194409659095E-2</v>
      </c>
      <c r="AH68">
        <f t="shared" si="15"/>
        <v>0.12918355182190863</v>
      </c>
      <c r="AJ68" s="19" t="s">
        <v>785</v>
      </c>
      <c r="AK68">
        <v>0.12918355182190863</v>
      </c>
      <c r="AL68">
        <v>2.1463710948410691E-2</v>
      </c>
      <c r="AM68">
        <v>5.0769194409659095E-2</v>
      </c>
      <c r="AN68" t="s">
        <v>4</v>
      </c>
    </row>
    <row r="69" spans="1:40" x14ac:dyDescent="0.25">
      <c r="A69" s="19">
        <v>2</v>
      </c>
      <c r="B69" s="19" t="s">
        <v>785</v>
      </c>
      <c r="C69" t="s">
        <v>180</v>
      </c>
      <c r="D69" t="s">
        <v>181</v>
      </c>
      <c r="E69">
        <v>10377</v>
      </c>
      <c r="F69">
        <v>836</v>
      </c>
      <c r="G69">
        <v>14462</v>
      </c>
      <c r="H69">
        <v>13832</v>
      </c>
      <c r="I69" t="s">
        <v>180</v>
      </c>
      <c r="J69">
        <v>39507</v>
      </c>
      <c r="K69" s="1">
        <f t="shared" si="11"/>
        <v>28.382311995342597</v>
      </c>
      <c r="L69" s="1">
        <f t="shared" si="16"/>
        <v>64.98848305363606</v>
      </c>
      <c r="N69" s="19">
        <v>2</v>
      </c>
      <c r="O69" s="19" t="s">
        <v>785</v>
      </c>
      <c r="P69" t="s">
        <v>180</v>
      </c>
      <c r="Q69" s="1">
        <f t="shared" si="12"/>
        <v>7.191803300207291E-4</v>
      </c>
      <c r="R69" s="1">
        <v>28.382311995342597</v>
      </c>
      <c r="S69" s="1">
        <v>64.98848305363606</v>
      </c>
      <c r="AF69">
        <f t="shared" si="13"/>
        <v>2.0412000507561784E-4</v>
      </c>
      <c r="AG69">
        <f t="shared" si="14"/>
        <v>4.6738438690060546E-4</v>
      </c>
      <c r="AH69">
        <f t="shared" si="15"/>
        <v>7.191803300207291E-4</v>
      </c>
      <c r="AJ69" s="19" t="s">
        <v>785</v>
      </c>
      <c r="AK69">
        <v>7.191803300207291E-4</v>
      </c>
      <c r="AL69">
        <v>2.0412000507561784E-4</v>
      </c>
      <c r="AM69">
        <v>4.6738438690060546E-4</v>
      </c>
      <c r="AN69" t="s">
        <v>180</v>
      </c>
    </row>
    <row r="70" spans="1:40" x14ac:dyDescent="0.25">
      <c r="A70" s="19">
        <v>2</v>
      </c>
      <c r="B70" s="19" t="s">
        <v>785</v>
      </c>
      <c r="C70" t="s">
        <v>22</v>
      </c>
      <c r="D70" t="s">
        <v>23</v>
      </c>
      <c r="E70">
        <v>2032233</v>
      </c>
      <c r="F70">
        <v>865980</v>
      </c>
      <c r="G70">
        <v>5436528</v>
      </c>
      <c r="H70">
        <v>6014077</v>
      </c>
      <c r="I70" t="s">
        <v>22</v>
      </c>
      <c r="J70">
        <v>14348818</v>
      </c>
      <c r="K70" s="1">
        <f t="shared" si="11"/>
        <v>20.198269989904393</v>
      </c>
      <c r="L70" s="1">
        <f t="shared" si="16"/>
        <v>58.086603370396084</v>
      </c>
      <c r="N70" s="19">
        <v>2</v>
      </c>
      <c r="O70" s="19" t="s">
        <v>785</v>
      </c>
      <c r="P70" t="s">
        <v>22</v>
      </c>
      <c r="Q70" s="1">
        <f t="shared" si="12"/>
        <v>0.26120403130198133</v>
      </c>
      <c r="R70" s="1">
        <v>20.198269989904393</v>
      </c>
      <c r="S70" s="1">
        <v>58.086603370396084</v>
      </c>
      <c r="AF70">
        <f t="shared" si="13"/>
        <v>5.2758695466888585E-2</v>
      </c>
      <c r="AG70">
        <f t="shared" si="14"/>
        <v>0.15172454964986715</v>
      </c>
      <c r="AH70">
        <f t="shared" si="15"/>
        <v>0.26120403130198133</v>
      </c>
      <c r="AJ70" s="19" t="s">
        <v>785</v>
      </c>
      <c r="AK70">
        <v>0.26120403130198133</v>
      </c>
      <c r="AL70">
        <v>5.2758695466888585E-2</v>
      </c>
      <c r="AM70">
        <v>0.15172454964986715</v>
      </c>
      <c r="AN70" t="s">
        <v>22</v>
      </c>
    </row>
    <row r="71" spans="1:40" x14ac:dyDescent="0.25">
      <c r="A71" s="19">
        <v>2</v>
      </c>
      <c r="B71" s="19" t="s">
        <v>785</v>
      </c>
      <c r="C71" t="s">
        <v>534</v>
      </c>
      <c r="D71" t="s">
        <v>535</v>
      </c>
      <c r="E71">
        <v>280836</v>
      </c>
      <c r="F71">
        <v>141907</v>
      </c>
      <c r="G71">
        <v>428551</v>
      </c>
      <c r="H71">
        <v>1286312</v>
      </c>
      <c r="I71" t="s">
        <v>534</v>
      </c>
      <c r="J71">
        <v>2137606</v>
      </c>
      <c r="K71" s="1">
        <f t="shared" si="11"/>
        <v>19.776469564550251</v>
      </c>
      <c r="L71" s="1">
        <f t="shared" si="16"/>
        <v>39.82464495327951</v>
      </c>
      <c r="N71" s="19">
        <v>2</v>
      </c>
      <c r="O71" s="19" t="s">
        <v>785</v>
      </c>
      <c r="P71" t="s">
        <v>534</v>
      </c>
      <c r="Q71" s="1">
        <f t="shared" si="12"/>
        <v>3.8912703787538673E-2</v>
      </c>
      <c r="R71" s="1">
        <v>19.776469564550251</v>
      </c>
      <c r="S71" s="1">
        <v>39.82464495327951</v>
      </c>
      <c r="AF71">
        <f t="shared" si="13"/>
        <v>7.6955590212861788E-3</v>
      </c>
      <c r="AG71">
        <f t="shared" si="14"/>
        <v>1.5496846125108626E-2</v>
      </c>
      <c r="AH71">
        <f t="shared" si="15"/>
        <v>3.8912703787538673E-2</v>
      </c>
      <c r="AJ71" s="19" t="s">
        <v>785</v>
      </c>
      <c r="AK71">
        <v>3.8912703787538673E-2</v>
      </c>
      <c r="AL71">
        <v>7.6955590212861788E-3</v>
      </c>
      <c r="AM71">
        <v>1.5496846125108626E-2</v>
      </c>
      <c r="AN71" t="s">
        <v>534</v>
      </c>
    </row>
    <row r="72" spans="1:40" x14ac:dyDescent="0.25">
      <c r="A72" s="19">
        <v>2</v>
      </c>
      <c r="B72" s="19" t="s">
        <v>785</v>
      </c>
      <c r="C72" t="s">
        <v>248</v>
      </c>
      <c r="D72" t="s">
        <v>249</v>
      </c>
      <c r="E72">
        <v>12976</v>
      </c>
      <c r="F72">
        <v>98766</v>
      </c>
      <c r="G72">
        <v>1074546</v>
      </c>
      <c r="H72">
        <v>2019635</v>
      </c>
      <c r="I72" t="s">
        <v>248</v>
      </c>
      <c r="J72">
        <v>3205923</v>
      </c>
      <c r="K72" s="1">
        <f t="shared" si="11"/>
        <v>3.4854860831030567</v>
      </c>
      <c r="L72" s="1">
        <f t="shared" si="16"/>
        <v>37.0030097416563</v>
      </c>
      <c r="N72" s="19">
        <v>2</v>
      </c>
      <c r="O72" s="19" t="s">
        <v>785</v>
      </c>
      <c r="P72" t="s">
        <v>248</v>
      </c>
      <c r="Q72" s="1">
        <f t="shared" si="12"/>
        <v>5.8360208600021411E-2</v>
      </c>
      <c r="R72" s="1">
        <v>3.4854860831030567</v>
      </c>
      <c r="S72" s="1">
        <v>37.0030097416563</v>
      </c>
      <c r="AF72">
        <f t="shared" si="13"/>
        <v>2.0341369488236596E-3</v>
      </c>
      <c r="AG72">
        <f t="shared" si="14"/>
        <v>2.159503367351686E-2</v>
      </c>
      <c r="AH72">
        <f t="shared" si="15"/>
        <v>5.8360208600021411E-2</v>
      </c>
      <c r="AJ72" s="19" t="s">
        <v>785</v>
      </c>
      <c r="AK72">
        <v>5.8360208600021411E-2</v>
      </c>
      <c r="AL72">
        <v>2.0341369488236596E-3</v>
      </c>
      <c r="AM72">
        <v>2.159503367351686E-2</v>
      </c>
      <c r="AN72" t="s">
        <v>248</v>
      </c>
    </row>
    <row r="73" spans="1:40" x14ac:dyDescent="0.25">
      <c r="A73" s="19">
        <v>2</v>
      </c>
      <c r="B73" s="19" t="s">
        <v>785</v>
      </c>
      <c r="C73" t="s">
        <v>369</v>
      </c>
      <c r="D73" t="s">
        <v>370</v>
      </c>
      <c r="E73">
        <v>1641143</v>
      </c>
      <c r="F73">
        <v>4249945</v>
      </c>
      <c r="G73">
        <v>1937102</v>
      </c>
      <c r="H73">
        <v>18284792</v>
      </c>
      <c r="I73" t="s">
        <v>369</v>
      </c>
      <c r="J73">
        <v>26112982</v>
      </c>
      <c r="K73" s="1">
        <f t="shared" si="11"/>
        <v>22.559997169224104</v>
      </c>
      <c r="L73" s="1">
        <f t="shared" si="16"/>
        <v>29.978154161022285</v>
      </c>
      <c r="N73" s="19">
        <v>2</v>
      </c>
      <c r="O73" s="19" t="s">
        <v>785</v>
      </c>
      <c r="P73" t="s">
        <v>369</v>
      </c>
      <c r="Q73" s="1">
        <f t="shared" si="12"/>
        <v>0.47535735471145263</v>
      </c>
      <c r="R73" s="1">
        <v>22.559997169224104</v>
      </c>
      <c r="S73" s="1">
        <v>29.978154161022285</v>
      </c>
      <c r="AF73">
        <f t="shared" si="13"/>
        <v>0.1072406057666023</v>
      </c>
      <c r="AG73">
        <f t="shared" si="14"/>
        <v>0.14250336061115679</v>
      </c>
      <c r="AH73">
        <f t="shared" si="15"/>
        <v>0.47535735471145263</v>
      </c>
      <c r="AJ73" s="19" t="s">
        <v>785</v>
      </c>
      <c r="AK73">
        <v>0.47535735471145263</v>
      </c>
      <c r="AL73">
        <v>0.1072406057666023</v>
      </c>
      <c r="AM73">
        <v>0.14250336061115679</v>
      </c>
      <c r="AN73" t="s">
        <v>369</v>
      </c>
    </row>
    <row r="74" spans="1:40" x14ac:dyDescent="0.25">
      <c r="A74" s="19">
        <v>2</v>
      </c>
      <c r="B74" s="19" t="s">
        <v>785</v>
      </c>
      <c r="C74" t="s">
        <v>34</v>
      </c>
      <c r="D74" t="s">
        <v>35</v>
      </c>
      <c r="E74">
        <v>4805</v>
      </c>
      <c r="F74">
        <v>208292</v>
      </c>
      <c r="G74">
        <v>55177</v>
      </c>
      <c r="H74">
        <v>461825</v>
      </c>
      <c r="I74" t="s">
        <v>34</v>
      </c>
      <c r="J74">
        <v>730099</v>
      </c>
      <c r="K74" s="1">
        <f t="shared" si="11"/>
        <v>29.187411570211712</v>
      </c>
      <c r="L74" s="1">
        <f t="shared" si="16"/>
        <v>36.744879803971791</v>
      </c>
      <c r="N74" s="19">
        <v>2</v>
      </c>
      <c r="O74" s="19" t="s">
        <v>785</v>
      </c>
      <c r="P74" t="s">
        <v>34</v>
      </c>
      <c r="Q74" s="1">
        <f t="shared" si="12"/>
        <v>1.3290627984099128E-2</v>
      </c>
      <c r="R74" s="1">
        <v>29.187411570211712</v>
      </c>
      <c r="S74" s="1">
        <v>36.744879803971791</v>
      </c>
      <c r="AF74">
        <f t="shared" si="13"/>
        <v>3.8791902899847448E-3</v>
      </c>
      <c r="AG74">
        <f t="shared" si="14"/>
        <v>4.8836252779502634E-3</v>
      </c>
      <c r="AH74">
        <f t="shared" si="15"/>
        <v>1.3290627984099128E-2</v>
      </c>
      <c r="AJ74" s="19" t="s">
        <v>785</v>
      </c>
      <c r="AK74">
        <v>1.3290627984099128E-2</v>
      </c>
      <c r="AL74">
        <v>3.8791902899847448E-3</v>
      </c>
      <c r="AM74">
        <v>4.8836252779502634E-3</v>
      </c>
      <c r="AN74" t="s">
        <v>34</v>
      </c>
    </row>
    <row r="75" spans="1:40" x14ac:dyDescent="0.25">
      <c r="A75" s="19">
        <v>2</v>
      </c>
      <c r="B75" s="19" t="s">
        <v>785</v>
      </c>
      <c r="C75" t="s">
        <v>160</v>
      </c>
      <c r="D75" t="s">
        <v>161</v>
      </c>
      <c r="E75">
        <v>2891212</v>
      </c>
      <c r="F75">
        <v>4717872</v>
      </c>
      <c r="G75">
        <v>30043205</v>
      </c>
      <c r="H75">
        <v>29042889</v>
      </c>
      <c r="I75" t="s">
        <v>160</v>
      </c>
      <c r="J75">
        <v>66695178</v>
      </c>
      <c r="K75" s="1">
        <f t="shared" si="11"/>
        <v>11.408746821246957</v>
      </c>
      <c r="L75" s="1">
        <f t="shared" si="16"/>
        <v>56.454289693926597</v>
      </c>
      <c r="N75" s="19">
        <v>2</v>
      </c>
      <c r="O75" s="19" t="s">
        <v>785</v>
      </c>
      <c r="P75" t="s">
        <v>160</v>
      </c>
      <c r="Q75" s="1">
        <f t="shared" si="12"/>
        <v>1.214110413972999</v>
      </c>
      <c r="R75" s="1">
        <v>11.408746821246957</v>
      </c>
      <c r="S75" s="1">
        <v>56.454289693926597</v>
      </c>
      <c r="AF75">
        <f t="shared" si="13"/>
        <v>0.13851478326057279</v>
      </c>
      <c r="AG75">
        <f t="shared" si="14"/>
        <v>0.68541741030844827</v>
      </c>
      <c r="AH75">
        <f t="shared" si="15"/>
        <v>1.214110413972999</v>
      </c>
      <c r="AJ75" s="19" t="s">
        <v>785</v>
      </c>
      <c r="AK75">
        <v>1.214110413972999</v>
      </c>
      <c r="AL75">
        <v>0.13851478326057279</v>
      </c>
      <c r="AM75">
        <v>0.68541741030844827</v>
      </c>
      <c r="AN75" t="s">
        <v>160</v>
      </c>
    </row>
    <row r="76" spans="1:40" x14ac:dyDescent="0.25">
      <c r="A76" s="19">
        <v>2</v>
      </c>
      <c r="B76" s="19" t="s">
        <v>785</v>
      </c>
      <c r="C76" t="s">
        <v>556</v>
      </c>
      <c r="D76" t="s">
        <v>557</v>
      </c>
      <c r="E76">
        <v>2149909</v>
      </c>
      <c r="F76">
        <v>410137</v>
      </c>
      <c r="G76">
        <v>7491279</v>
      </c>
      <c r="H76">
        <v>5591428</v>
      </c>
      <c r="I76" t="s">
        <v>556</v>
      </c>
      <c r="J76">
        <v>15642753</v>
      </c>
      <c r="K76" s="1">
        <f t="shared" si="11"/>
        <v>16.365699822786947</v>
      </c>
      <c r="L76" s="1">
        <f t="shared" si="16"/>
        <v>64.255473445115456</v>
      </c>
      <c r="N76" s="19">
        <v>2</v>
      </c>
      <c r="O76" s="19" t="s">
        <v>785</v>
      </c>
      <c r="P76" t="s">
        <v>556</v>
      </c>
      <c r="Q76" s="1">
        <f t="shared" si="12"/>
        <v>0.28475865707274023</v>
      </c>
      <c r="R76" s="1">
        <v>16.365699822786947</v>
      </c>
      <c r="S76" s="1">
        <v>64.255473445115456</v>
      </c>
      <c r="AF76">
        <f t="shared" si="13"/>
        <v>4.6602747035923944E-2</v>
      </c>
      <c r="AG76">
        <f t="shared" si="14"/>
        <v>0.18297302327804199</v>
      </c>
      <c r="AH76">
        <f t="shared" si="15"/>
        <v>0.28475865707274023</v>
      </c>
      <c r="AJ76" s="19" t="s">
        <v>785</v>
      </c>
      <c r="AK76">
        <v>0.28475865707274023</v>
      </c>
      <c r="AL76">
        <v>4.6602747035923944E-2</v>
      </c>
      <c r="AM76">
        <v>0.18297302327804199</v>
      </c>
      <c r="AN76" t="s">
        <v>556</v>
      </c>
    </row>
    <row r="77" spans="1:40" x14ac:dyDescent="0.25">
      <c r="A77" s="19">
        <v>2</v>
      </c>
      <c r="B77" s="19" t="s">
        <v>785</v>
      </c>
      <c r="C77" t="s">
        <v>395</v>
      </c>
      <c r="D77" t="s">
        <v>396</v>
      </c>
      <c r="E77">
        <v>274158</v>
      </c>
      <c r="F77">
        <v>61715</v>
      </c>
      <c r="G77">
        <v>495009</v>
      </c>
      <c r="H77">
        <v>464123</v>
      </c>
      <c r="I77" t="s">
        <v>395</v>
      </c>
      <c r="J77">
        <v>1295005</v>
      </c>
      <c r="K77" s="1">
        <f t="shared" si="11"/>
        <v>25.936038856992834</v>
      </c>
      <c r="L77" s="1">
        <f t="shared" si="16"/>
        <v>64.160524476739468</v>
      </c>
      <c r="N77" s="19">
        <v>2</v>
      </c>
      <c r="O77" s="19" t="s">
        <v>785</v>
      </c>
      <c r="P77" t="s">
        <v>395</v>
      </c>
      <c r="Q77" s="1">
        <f t="shared" si="12"/>
        <v>2.3574103912686214E-2</v>
      </c>
      <c r="R77" s="1">
        <v>25.936038856992834</v>
      </c>
      <c r="S77" s="1">
        <v>64.160524476739468</v>
      </c>
      <c r="AF77">
        <f t="shared" si="13"/>
        <v>6.1141887509821632E-3</v>
      </c>
      <c r="AG77">
        <f t="shared" si="14"/>
        <v>1.5125268711071036E-2</v>
      </c>
      <c r="AH77">
        <f t="shared" si="15"/>
        <v>2.3574103912686214E-2</v>
      </c>
      <c r="AJ77" s="19" t="s">
        <v>785</v>
      </c>
      <c r="AK77">
        <v>2.3574103912686214E-2</v>
      </c>
      <c r="AL77">
        <v>6.1141887509821632E-3</v>
      </c>
      <c r="AM77">
        <v>1.5125268711071036E-2</v>
      </c>
      <c r="AN77" t="s">
        <v>395</v>
      </c>
    </row>
    <row r="78" spans="1:40" x14ac:dyDescent="0.25">
      <c r="A78" s="19">
        <v>2</v>
      </c>
      <c r="B78" s="19" t="s">
        <v>785</v>
      </c>
      <c r="C78" t="s">
        <v>662</v>
      </c>
      <c r="D78" t="s">
        <v>663</v>
      </c>
      <c r="F78">
        <v>413882</v>
      </c>
      <c r="G78">
        <v>246561</v>
      </c>
      <c r="H78">
        <v>43098996</v>
      </c>
      <c r="I78" t="s">
        <v>662</v>
      </c>
      <c r="J78">
        <v>43759439</v>
      </c>
      <c r="K78" s="1">
        <f t="shared" si="11"/>
        <v>0.94581194242458178</v>
      </c>
      <c r="L78" s="1">
        <f t="shared" si="16"/>
        <v>1.5092583796606716</v>
      </c>
      <c r="N78" s="19">
        <v>2</v>
      </c>
      <c r="O78" s="19" t="s">
        <v>785</v>
      </c>
      <c r="P78" t="s">
        <v>662</v>
      </c>
      <c r="Q78" s="1">
        <f t="shared" si="12"/>
        <v>0.79659118084243197</v>
      </c>
      <c r="R78" s="1">
        <v>0.94581194242458178</v>
      </c>
      <c r="S78" s="1">
        <v>1.5092583796606716</v>
      </c>
      <c r="AF78">
        <f t="shared" si="13"/>
        <v>7.5342545207087198E-3</v>
      </c>
      <c r="AG78">
        <f t="shared" si="14"/>
        <v>1.2022619148502299E-2</v>
      </c>
      <c r="AH78">
        <f t="shared" si="15"/>
        <v>0.79659118084243197</v>
      </c>
      <c r="AJ78" s="19" t="s">
        <v>785</v>
      </c>
      <c r="AK78">
        <v>0.79659118084243197</v>
      </c>
      <c r="AL78">
        <v>7.5342545207087198E-3</v>
      </c>
      <c r="AM78">
        <v>1.2022619148502299E-2</v>
      </c>
      <c r="AN78" t="s">
        <v>662</v>
      </c>
    </row>
    <row r="79" spans="1:40" x14ac:dyDescent="0.25">
      <c r="A79" s="19">
        <v>2</v>
      </c>
      <c r="B79" s="19" t="s">
        <v>785</v>
      </c>
      <c r="C79" t="s">
        <v>695</v>
      </c>
      <c r="D79" t="s">
        <v>696</v>
      </c>
      <c r="E79">
        <v>74961</v>
      </c>
      <c r="F79">
        <v>58086</v>
      </c>
      <c r="G79">
        <v>189364</v>
      </c>
      <c r="H79">
        <v>643333</v>
      </c>
      <c r="I79" t="s">
        <v>695</v>
      </c>
      <c r="J79">
        <v>965744</v>
      </c>
      <c r="K79" s="1">
        <f t="shared" si="11"/>
        <v>13.776632316638779</v>
      </c>
      <c r="L79" s="1">
        <f t="shared" si="16"/>
        <v>33.38472721549396</v>
      </c>
      <c r="N79" s="19">
        <v>2</v>
      </c>
      <c r="O79" s="19" t="s">
        <v>785</v>
      </c>
      <c r="P79" t="s">
        <v>695</v>
      </c>
      <c r="Q79" s="1">
        <f t="shared" si="12"/>
        <v>1.758027915649224E-2</v>
      </c>
      <c r="R79" s="1">
        <v>13.776632316638779</v>
      </c>
      <c r="S79" s="1">
        <v>33.38472721549396</v>
      </c>
      <c r="AF79">
        <f t="shared" si="13"/>
        <v>2.4219704196286212E-3</v>
      </c>
      <c r="AG79">
        <f t="shared" si="14"/>
        <v>5.869128240117278E-3</v>
      </c>
      <c r="AH79">
        <f t="shared" si="15"/>
        <v>1.758027915649224E-2</v>
      </c>
      <c r="AJ79" s="19" t="s">
        <v>785</v>
      </c>
      <c r="AK79">
        <v>1.758027915649224E-2</v>
      </c>
      <c r="AL79">
        <v>2.4219704196286212E-3</v>
      </c>
      <c r="AM79">
        <v>5.869128240117278E-3</v>
      </c>
      <c r="AN79" t="s">
        <v>695</v>
      </c>
    </row>
    <row r="80" spans="1:40" x14ac:dyDescent="0.25">
      <c r="A80" s="19">
        <v>2</v>
      </c>
      <c r="B80" s="19" t="s">
        <v>785</v>
      </c>
      <c r="C80" t="s">
        <v>77</v>
      </c>
      <c r="D80" t="s">
        <v>78</v>
      </c>
      <c r="E80">
        <v>3782611</v>
      </c>
      <c r="F80">
        <v>895384</v>
      </c>
      <c r="G80">
        <v>10970260</v>
      </c>
      <c r="H80">
        <v>9680022</v>
      </c>
      <c r="I80" t="s">
        <v>77</v>
      </c>
      <c r="J80">
        <v>25328277</v>
      </c>
      <c r="K80" s="1">
        <f t="shared" si="11"/>
        <v>18.469456094467066</v>
      </c>
      <c r="L80" s="1">
        <f t="shared" si="16"/>
        <v>61.781758782881283</v>
      </c>
      <c r="N80" s="19">
        <v>2</v>
      </c>
      <c r="O80" s="19" t="s">
        <v>785</v>
      </c>
      <c r="P80" t="s">
        <v>77</v>
      </c>
      <c r="Q80" s="1">
        <f t="shared" si="12"/>
        <v>0.4610726861497062</v>
      </c>
      <c r="R80" s="15">
        <v>18.469456094467066</v>
      </c>
      <c r="S80" s="15">
        <v>61.781758782881283</v>
      </c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F80">
        <f t="shared" si="13"/>
        <v>8.5157617331999919E-2</v>
      </c>
      <c r="AG80">
        <f t="shared" si="14"/>
        <v>0.28485881477076275</v>
      </c>
      <c r="AH80">
        <f t="shared" si="15"/>
        <v>0.4610726861497062</v>
      </c>
      <c r="AJ80" s="19" t="s">
        <v>785</v>
      </c>
      <c r="AK80">
        <v>0.4610726861497062</v>
      </c>
      <c r="AL80">
        <v>8.5157617331999919E-2</v>
      </c>
      <c r="AM80">
        <v>0.28485881477076275</v>
      </c>
      <c r="AN80" t="s">
        <v>77</v>
      </c>
    </row>
    <row r="81" spans="1:40" x14ac:dyDescent="0.25">
      <c r="A81" s="19">
        <v>2</v>
      </c>
      <c r="B81" s="19" t="s">
        <v>785</v>
      </c>
      <c r="C81" s="12" t="s">
        <v>652</v>
      </c>
      <c r="D81" s="12" t="s">
        <v>653</v>
      </c>
      <c r="E81" s="12">
        <v>4779</v>
      </c>
      <c r="F81" s="12">
        <v>18404</v>
      </c>
      <c r="G81" s="12"/>
      <c r="H81" s="12">
        <v>15139</v>
      </c>
      <c r="I81" s="12" t="s">
        <v>652</v>
      </c>
      <c r="J81" s="12">
        <v>38322</v>
      </c>
      <c r="K81" s="13">
        <f t="shared" si="11"/>
        <v>60.495276864464273</v>
      </c>
      <c r="L81" s="1">
        <f t="shared" si="16"/>
        <v>60.495276864464273</v>
      </c>
      <c r="N81" s="19">
        <v>2</v>
      </c>
      <c r="O81" s="19" t="s">
        <v>785</v>
      </c>
      <c r="P81" s="12" t="s">
        <v>652</v>
      </c>
      <c r="Q81" s="1">
        <f t="shared" si="12"/>
        <v>6.9760874293300879E-4</v>
      </c>
      <c r="R81" s="1">
        <v>60.495276864464273</v>
      </c>
      <c r="S81" s="1">
        <v>60.495276864464273</v>
      </c>
      <c r="AF81">
        <f t="shared" si="13"/>
        <v>4.2202034046803257E-4</v>
      </c>
      <c r="AG81">
        <f t="shared" si="14"/>
        <v>4.2202034046803257E-4</v>
      </c>
      <c r="AH81">
        <f t="shared" si="15"/>
        <v>6.9760874293300879E-4</v>
      </c>
      <c r="AJ81" s="19" t="s">
        <v>785</v>
      </c>
      <c r="AK81">
        <v>6.9760874293300879E-4</v>
      </c>
      <c r="AL81">
        <v>4.2202034046803257E-4</v>
      </c>
      <c r="AM81">
        <v>4.2202034046803257E-4</v>
      </c>
      <c r="AN81" s="12" t="s">
        <v>652</v>
      </c>
    </row>
    <row r="82" spans="1:40" x14ac:dyDescent="0.25">
      <c r="A82" s="19">
        <v>2</v>
      </c>
      <c r="B82" s="19" t="s">
        <v>785</v>
      </c>
      <c r="C82" s="10" t="s">
        <v>604</v>
      </c>
      <c r="D82" s="10" t="s">
        <v>605</v>
      </c>
      <c r="E82" s="10">
        <v>815</v>
      </c>
      <c r="F82" s="10">
        <v>33036</v>
      </c>
      <c r="G82" s="10">
        <v>12030</v>
      </c>
      <c r="H82" s="10">
        <v>1785801</v>
      </c>
      <c r="I82" s="10" t="s">
        <v>604</v>
      </c>
      <c r="J82" s="10">
        <v>1831682</v>
      </c>
      <c r="K82" s="11">
        <f t="shared" si="11"/>
        <v>1.8480828003987593</v>
      </c>
      <c r="L82" s="1">
        <f t="shared" si="16"/>
        <v>2.5048561922866521</v>
      </c>
      <c r="N82" s="19">
        <v>2</v>
      </c>
      <c r="O82" s="19" t="s">
        <v>785</v>
      </c>
      <c r="P82" s="10" t="s">
        <v>604</v>
      </c>
      <c r="Q82" s="1">
        <f t="shared" si="12"/>
        <v>3.3343702767940596E-2</v>
      </c>
      <c r="R82" s="1">
        <v>1.8480828003987593</v>
      </c>
      <c r="S82" s="1">
        <v>2.5048561922866521</v>
      </c>
      <c r="AF82">
        <f t="shared" si="13"/>
        <v>6.1621923587039515E-4</v>
      </c>
      <c r="AG82">
        <f t="shared" si="14"/>
        <v>8.3521180352041577E-4</v>
      </c>
      <c r="AH82">
        <f t="shared" si="15"/>
        <v>3.3343702767940596E-2</v>
      </c>
      <c r="AJ82" s="19" t="s">
        <v>785</v>
      </c>
      <c r="AK82">
        <v>3.3343702767940596E-2</v>
      </c>
      <c r="AL82">
        <v>6.1621923587039515E-4</v>
      </c>
      <c r="AM82">
        <v>8.3521180352041577E-4</v>
      </c>
      <c r="AN82" s="10" t="s">
        <v>604</v>
      </c>
    </row>
    <row r="83" spans="1:40" x14ac:dyDescent="0.25">
      <c r="A83" s="19">
        <v>2</v>
      </c>
      <c r="B83" s="19" t="s">
        <v>785</v>
      </c>
      <c r="C83" t="s">
        <v>521</v>
      </c>
      <c r="D83" t="s">
        <v>412</v>
      </c>
      <c r="E83">
        <v>25756</v>
      </c>
      <c r="F83">
        <v>11491</v>
      </c>
      <c r="G83">
        <v>28460</v>
      </c>
      <c r="H83">
        <v>43958</v>
      </c>
      <c r="I83" t="s">
        <v>521</v>
      </c>
      <c r="J83">
        <v>109665</v>
      </c>
      <c r="K83" s="1">
        <f t="shared" si="11"/>
        <v>33.964345962704598</v>
      </c>
      <c r="L83" s="1">
        <f t="shared" si="16"/>
        <v>59.916108147540236</v>
      </c>
      <c r="N83" s="19">
        <v>2</v>
      </c>
      <c r="O83" s="19" t="s">
        <v>785</v>
      </c>
      <c r="P83" t="s">
        <v>521</v>
      </c>
      <c r="Q83" s="1">
        <f t="shared" si="12"/>
        <v>1.9963275088395287E-3</v>
      </c>
      <c r="R83" s="1">
        <v>33.964345962704598</v>
      </c>
      <c r="S83" s="1">
        <v>59.916108147540236</v>
      </c>
      <c r="AF83">
        <f t="shared" si="13"/>
        <v>6.7803958165089972E-4</v>
      </c>
      <c r="AG83">
        <f t="shared" si="14"/>
        <v>1.1961217491753878E-3</v>
      </c>
      <c r="AH83">
        <f t="shared" si="15"/>
        <v>1.9963275088395287E-3</v>
      </c>
      <c r="AJ83" s="19" t="s">
        <v>785</v>
      </c>
      <c r="AK83">
        <v>1.9963275088395287E-3</v>
      </c>
      <c r="AL83">
        <v>6.7803958165089972E-4</v>
      </c>
      <c r="AM83">
        <v>1.1961217491753878E-3</v>
      </c>
      <c r="AN83" t="s">
        <v>521</v>
      </c>
    </row>
    <row r="84" spans="1:40" x14ac:dyDescent="0.25">
      <c r="A84" s="19">
        <v>2</v>
      </c>
      <c r="B84" s="19" t="s">
        <v>785</v>
      </c>
      <c r="C84" t="s">
        <v>413</v>
      </c>
      <c r="D84" t="s">
        <v>414</v>
      </c>
      <c r="E84">
        <v>544</v>
      </c>
      <c r="F84">
        <v>5904</v>
      </c>
      <c r="G84">
        <v>2609</v>
      </c>
      <c r="H84">
        <v>44544</v>
      </c>
      <c r="I84" t="s">
        <v>413</v>
      </c>
      <c r="J84">
        <v>53601</v>
      </c>
      <c r="K84" s="1">
        <f t="shared" si="11"/>
        <v>12.029626312941923</v>
      </c>
      <c r="L84" s="1">
        <f t="shared" si="16"/>
        <v>16.897072815805675</v>
      </c>
      <c r="N84" s="19">
        <v>2</v>
      </c>
      <c r="O84" s="19" t="s">
        <v>785</v>
      </c>
      <c r="P84" t="s">
        <v>413</v>
      </c>
      <c r="Q84" s="1">
        <f t="shared" si="12"/>
        <v>9.7574568733239931E-4</v>
      </c>
      <c r="R84" s="1">
        <v>12.029626312941923</v>
      </c>
      <c r="S84" s="1">
        <v>16.897072815805675</v>
      </c>
      <c r="AF84">
        <f t="shared" si="13"/>
        <v>1.1737855995073434E-4</v>
      </c>
      <c r="AG84">
        <f t="shared" si="14"/>
        <v>1.6487245928563908E-4</v>
      </c>
      <c r="AH84">
        <f t="shared" si="15"/>
        <v>9.7574568733239931E-4</v>
      </c>
      <c r="AJ84" s="19" t="s">
        <v>785</v>
      </c>
      <c r="AK84">
        <v>9.7574568733239931E-4</v>
      </c>
      <c r="AL84">
        <v>1.1737855995073434E-4</v>
      </c>
      <c r="AM84">
        <v>1.6487245928563908E-4</v>
      </c>
      <c r="AN84" t="s">
        <v>413</v>
      </c>
    </row>
    <row r="85" spans="1:40" x14ac:dyDescent="0.25">
      <c r="A85" s="19">
        <v>2</v>
      </c>
      <c r="B85" s="19" t="s">
        <v>785</v>
      </c>
      <c r="C85" t="s">
        <v>487</v>
      </c>
      <c r="D85" t="s">
        <v>488</v>
      </c>
      <c r="E85">
        <v>105074</v>
      </c>
      <c r="F85">
        <v>248135</v>
      </c>
      <c r="G85">
        <v>265225</v>
      </c>
      <c r="H85">
        <v>3956873</v>
      </c>
      <c r="I85" t="s">
        <v>487</v>
      </c>
      <c r="J85">
        <v>4575307</v>
      </c>
      <c r="K85" s="1">
        <f t="shared" si="11"/>
        <v>7.7198972659102445</v>
      </c>
      <c r="L85" s="1">
        <f t="shared" si="16"/>
        <v>13.516776032733979</v>
      </c>
      <c r="N85" s="19">
        <v>2</v>
      </c>
      <c r="O85" s="19" t="s">
        <v>785</v>
      </c>
      <c r="P85" t="s">
        <v>487</v>
      </c>
      <c r="Q85" s="1">
        <f t="shared" si="12"/>
        <v>8.3288298230849003E-2</v>
      </c>
      <c r="R85" s="11">
        <v>7.7198972659102445</v>
      </c>
      <c r="S85" s="11">
        <v>13.516776032733979</v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F85">
        <f t="shared" si="13"/>
        <v>6.4297710579464826E-3</v>
      </c>
      <c r="AG85">
        <f t="shared" si="14"/>
        <v>1.1257892733339396E-2</v>
      </c>
      <c r="AH85">
        <f t="shared" si="15"/>
        <v>8.3288298230849003E-2</v>
      </c>
      <c r="AJ85" s="19" t="s">
        <v>785</v>
      </c>
      <c r="AK85">
        <v>8.3288298230849003E-2</v>
      </c>
      <c r="AL85">
        <v>6.4297710579464826E-3</v>
      </c>
      <c r="AM85">
        <v>1.1257892733339396E-2</v>
      </c>
      <c r="AN85" t="s">
        <v>487</v>
      </c>
    </row>
    <row r="86" spans="1:40" x14ac:dyDescent="0.25">
      <c r="A86" s="19">
        <v>2</v>
      </c>
      <c r="B86" s="19" t="s">
        <v>785</v>
      </c>
      <c r="C86" t="s">
        <v>483</v>
      </c>
      <c r="D86" t="s">
        <v>484</v>
      </c>
      <c r="E86">
        <v>14622</v>
      </c>
      <c r="F86">
        <v>113959</v>
      </c>
      <c r="G86">
        <v>3035</v>
      </c>
      <c r="H86">
        <v>142566</v>
      </c>
      <c r="I86" t="s">
        <v>483</v>
      </c>
      <c r="J86">
        <v>274182</v>
      </c>
      <c r="K86" s="1">
        <f t="shared" si="11"/>
        <v>46.896222217359274</v>
      </c>
      <c r="L86" s="1">
        <f t="shared" si="16"/>
        <v>48.003151191544305</v>
      </c>
      <c r="N86" s="19">
        <v>2</v>
      </c>
      <c r="O86" s="19" t="s">
        <v>785</v>
      </c>
      <c r="P86" t="s">
        <v>483</v>
      </c>
      <c r="Q86" s="1">
        <f t="shared" si="12"/>
        <v>4.9911737475825434E-3</v>
      </c>
      <c r="R86" s="1">
        <v>46.896222217359274</v>
      </c>
      <c r="S86" s="1">
        <v>48.003151191544305</v>
      </c>
      <c r="AF86">
        <f t="shared" si="13"/>
        <v>2.3406719319208078E-3</v>
      </c>
      <c r="AG86">
        <f t="shared" si="14"/>
        <v>2.3959206802847159E-3</v>
      </c>
      <c r="AH86">
        <f t="shared" si="15"/>
        <v>4.9911737475825434E-3</v>
      </c>
      <c r="AJ86" s="19" t="s">
        <v>785</v>
      </c>
      <c r="AK86">
        <v>4.9911737475825434E-3</v>
      </c>
      <c r="AL86">
        <v>2.3406719319208078E-3</v>
      </c>
      <c r="AM86">
        <v>2.3959206802847159E-3</v>
      </c>
      <c r="AN86" t="s">
        <v>483</v>
      </c>
    </row>
    <row r="87" spans="1:40" x14ac:dyDescent="0.25">
      <c r="A87" s="19">
        <v>2</v>
      </c>
      <c r="B87" s="19" t="s">
        <v>785</v>
      </c>
      <c r="C87" t="s">
        <v>669</v>
      </c>
      <c r="D87" t="s">
        <v>670</v>
      </c>
      <c r="E87">
        <v>4527</v>
      </c>
      <c r="F87">
        <v>7814</v>
      </c>
      <c r="G87">
        <v>509</v>
      </c>
      <c r="H87">
        <v>26849</v>
      </c>
      <c r="I87" t="s">
        <v>669</v>
      </c>
      <c r="J87">
        <v>39699</v>
      </c>
      <c r="K87" s="1">
        <f t="shared" si="11"/>
        <v>31.0864253507645</v>
      </c>
      <c r="L87" s="1">
        <f t="shared" si="16"/>
        <v>32.368573515705684</v>
      </c>
      <c r="N87" s="19">
        <v>2</v>
      </c>
      <c r="O87" s="19" t="s">
        <v>785</v>
      </c>
      <c r="P87" t="s">
        <v>669</v>
      </c>
      <c r="Q87" s="1">
        <f t="shared" si="12"/>
        <v>7.2267547324506856E-4</v>
      </c>
      <c r="R87" s="1">
        <v>31.0864253507645</v>
      </c>
      <c r="S87" s="1">
        <v>32.368573515705684</v>
      </c>
      <c r="AF87">
        <f t="shared" si="13"/>
        <v>2.2465397151861234E-4</v>
      </c>
      <c r="AG87">
        <f t="shared" si="14"/>
        <v>2.3391974183730398E-4</v>
      </c>
      <c r="AH87">
        <f t="shared" si="15"/>
        <v>7.2267547324506856E-4</v>
      </c>
      <c r="AJ87" s="19" t="s">
        <v>785</v>
      </c>
      <c r="AK87">
        <v>7.2267547324506856E-4</v>
      </c>
      <c r="AL87">
        <v>2.2465397151861234E-4</v>
      </c>
      <c r="AM87">
        <v>2.3391974183730398E-4</v>
      </c>
      <c r="AN87" t="s">
        <v>669</v>
      </c>
    </row>
    <row r="88" spans="1:40" x14ac:dyDescent="0.25">
      <c r="A88" s="19">
        <v>2</v>
      </c>
      <c r="B88" s="19" t="s">
        <v>785</v>
      </c>
      <c r="C88" t="s">
        <v>703</v>
      </c>
      <c r="D88" t="s">
        <v>704</v>
      </c>
      <c r="E88">
        <v>1856606</v>
      </c>
      <c r="F88">
        <v>722530</v>
      </c>
      <c r="G88">
        <v>4579917</v>
      </c>
      <c r="H88">
        <v>1380569</v>
      </c>
      <c r="I88" t="s">
        <v>703</v>
      </c>
      <c r="J88">
        <v>8539622</v>
      </c>
      <c r="K88" s="1">
        <f t="shared" si="11"/>
        <v>30.201992547211105</v>
      </c>
      <c r="L88" s="1">
        <f t="shared" si="16"/>
        <v>83.833371078954073</v>
      </c>
      <c r="N88" s="19">
        <v>2</v>
      </c>
      <c r="O88" s="19" t="s">
        <v>785</v>
      </c>
      <c r="P88" t="s">
        <v>703</v>
      </c>
      <c r="Q88" s="1">
        <f t="shared" si="12"/>
        <v>0.15545417693604369</v>
      </c>
      <c r="R88" s="1">
        <v>30.201992547211105</v>
      </c>
      <c r="S88" s="1">
        <v>83.833371078954073</v>
      </c>
      <c r="AF88">
        <f t="shared" si="13"/>
        <v>4.6950258932552287E-2</v>
      </c>
      <c r="AG88">
        <f t="shared" si="14"/>
        <v>0.13032247700852734</v>
      </c>
      <c r="AH88">
        <f t="shared" si="15"/>
        <v>0.15545417693604369</v>
      </c>
      <c r="AJ88" s="19" t="s">
        <v>785</v>
      </c>
      <c r="AK88">
        <v>0.15545417693604369</v>
      </c>
      <c r="AL88">
        <v>4.6950258932552287E-2</v>
      </c>
      <c r="AM88">
        <v>0.13032247700852734</v>
      </c>
      <c r="AN88" t="s">
        <v>703</v>
      </c>
    </row>
    <row r="89" spans="1:40" x14ac:dyDescent="0.25">
      <c r="A89" s="19">
        <v>2</v>
      </c>
      <c r="B89" s="19" t="s">
        <v>785</v>
      </c>
      <c r="C89" t="s">
        <v>176</v>
      </c>
      <c r="D89" t="s">
        <v>177</v>
      </c>
      <c r="E89">
        <v>5773</v>
      </c>
      <c r="F89">
        <v>24914</v>
      </c>
      <c r="G89">
        <v>67465</v>
      </c>
      <c r="H89">
        <v>338854</v>
      </c>
      <c r="I89" t="s">
        <v>176</v>
      </c>
      <c r="J89">
        <v>437006</v>
      </c>
      <c r="K89" s="1">
        <f t="shared" si="11"/>
        <v>7.0221003830611011</v>
      </c>
      <c r="L89" s="1">
        <f t="shared" si="16"/>
        <v>22.460103522606097</v>
      </c>
      <c r="N89" s="19">
        <v>2</v>
      </c>
      <c r="O89" s="19" t="s">
        <v>785</v>
      </c>
      <c r="P89" t="s">
        <v>176</v>
      </c>
      <c r="Q89" s="1">
        <f t="shared" si="12"/>
        <v>7.9552008327901051E-3</v>
      </c>
      <c r="R89" s="1">
        <v>7.0221003830611011</v>
      </c>
      <c r="S89" s="1">
        <v>22.460103522606097</v>
      </c>
      <c r="AF89">
        <f t="shared" si="13"/>
        <v>5.5862218815263404E-4</v>
      </c>
      <c r="AG89">
        <f t="shared" si="14"/>
        <v>1.7867463424758804E-3</v>
      </c>
      <c r="AH89">
        <f t="shared" si="15"/>
        <v>7.9552008327901051E-3</v>
      </c>
      <c r="AJ89" s="19" t="s">
        <v>785</v>
      </c>
      <c r="AK89">
        <v>7.9552008327901051E-3</v>
      </c>
      <c r="AL89">
        <v>5.5862218815263404E-4</v>
      </c>
      <c r="AM89">
        <v>1.7867463424758804E-3</v>
      </c>
      <c r="AN89" t="s">
        <v>176</v>
      </c>
    </row>
    <row r="90" spans="1:40" x14ac:dyDescent="0.25">
      <c r="A90" s="19">
        <v>2</v>
      </c>
      <c r="B90" s="19" t="s">
        <v>785</v>
      </c>
      <c r="C90" s="10" t="s">
        <v>665</v>
      </c>
      <c r="D90" s="10" t="s">
        <v>666</v>
      </c>
      <c r="E90" s="10"/>
      <c r="F90" s="10"/>
      <c r="G90" s="10"/>
      <c r="H90" s="10">
        <v>94</v>
      </c>
      <c r="I90" s="10" t="s">
        <v>665</v>
      </c>
      <c r="J90" s="10">
        <v>94</v>
      </c>
      <c r="K90" s="11">
        <f t="shared" si="11"/>
        <v>0</v>
      </c>
      <c r="L90" s="1">
        <f t="shared" si="16"/>
        <v>0</v>
      </c>
      <c r="N90" s="19">
        <v>2</v>
      </c>
      <c r="O90" s="19" t="s">
        <v>785</v>
      </c>
      <c r="P90" s="10" t="s">
        <v>665</v>
      </c>
      <c r="Q90" s="1">
        <f t="shared" si="12"/>
        <v>1.7111638702495389E-6</v>
      </c>
      <c r="R90" s="1">
        <v>0</v>
      </c>
      <c r="S90" s="1">
        <v>0</v>
      </c>
      <c r="AF90">
        <f t="shared" si="13"/>
        <v>0</v>
      </c>
      <c r="AG90">
        <f t="shared" si="14"/>
        <v>0</v>
      </c>
      <c r="AH90">
        <f t="shared" si="15"/>
        <v>1.7111638702495389E-6</v>
      </c>
      <c r="AJ90" s="19" t="s">
        <v>785</v>
      </c>
      <c r="AK90">
        <v>1.7111638702495389E-6</v>
      </c>
      <c r="AL90">
        <v>0</v>
      </c>
      <c r="AM90">
        <v>0</v>
      </c>
      <c r="AN90" s="10" t="s">
        <v>665</v>
      </c>
    </row>
    <row r="91" spans="1:40" x14ac:dyDescent="0.25">
      <c r="A91" s="19">
        <v>2</v>
      </c>
      <c r="B91" s="19" t="s">
        <v>785</v>
      </c>
      <c r="C91" s="20" t="s">
        <v>10</v>
      </c>
      <c r="D91" s="20" t="s">
        <v>11</v>
      </c>
      <c r="E91" s="20">
        <v>202808</v>
      </c>
      <c r="F91" s="20">
        <v>955566</v>
      </c>
      <c r="G91" s="20">
        <v>567215</v>
      </c>
      <c r="H91" s="20">
        <v>2763415</v>
      </c>
      <c r="I91" s="20" t="s">
        <v>10</v>
      </c>
      <c r="J91" s="20">
        <v>4489004</v>
      </c>
      <c r="K91" s="15">
        <f t="shared" si="11"/>
        <v>25.804699661662138</v>
      </c>
      <c r="L91" s="1">
        <f t="shared" si="16"/>
        <v>38.440353361235594</v>
      </c>
      <c r="N91" s="19">
        <v>2</v>
      </c>
      <c r="O91" s="19" t="s">
        <v>785</v>
      </c>
      <c r="P91" s="20" t="s">
        <v>10</v>
      </c>
      <c r="Q91" s="1">
        <f t="shared" si="12"/>
        <v>8.1717249555379373E-2</v>
      </c>
      <c r="R91" s="1">
        <v>25.804699661662138</v>
      </c>
      <c r="S91" s="1">
        <v>38.440353361235594</v>
      </c>
      <c r="AF91">
        <f t="shared" si="13"/>
        <v>2.1086890819536588E-2</v>
      </c>
      <c r="AG91">
        <f t="shared" si="14"/>
        <v>3.1412399486170549E-2</v>
      </c>
      <c r="AH91">
        <f t="shared" si="15"/>
        <v>8.1717249555379373E-2</v>
      </c>
      <c r="AJ91" s="19" t="s">
        <v>785</v>
      </c>
      <c r="AK91">
        <v>8.1717249555379373E-2</v>
      </c>
      <c r="AL91">
        <v>2.1086890819536588E-2</v>
      </c>
      <c r="AM91">
        <v>3.1412399486170549E-2</v>
      </c>
      <c r="AN91" s="20" t="s">
        <v>10</v>
      </c>
    </row>
    <row r="92" spans="1:40" x14ac:dyDescent="0.25">
      <c r="A92" s="19">
        <v>3</v>
      </c>
      <c r="B92" s="19" t="s">
        <v>797</v>
      </c>
      <c r="C92" t="s">
        <v>594</v>
      </c>
      <c r="D92" t="s">
        <v>595</v>
      </c>
      <c r="E92">
        <v>3256313</v>
      </c>
      <c r="F92">
        <v>2087775</v>
      </c>
      <c r="G92">
        <v>19306541</v>
      </c>
      <c r="H92">
        <v>74698505</v>
      </c>
      <c r="I92" t="s">
        <v>594</v>
      </c>
      <c r="J92">
        <v>99349134</v>
      </c>
      <c r="K92" s="1">
        <f t="shared" si="11"/>
        <v>5.3790987247055426</v>
      </c>
      <c r="L92" s="1">
        <f t="shared" si="16"/>
        <v>24.81212267033953</v>
      </c>
      <c r="N92" s="19">
        <v>3</v>
      </c>
      <c r="O92" s="19" t="s">
        <v>797</v>
      </c>
      <c r="P92" t="s">
        <v>594</v>
      </c>
      <c r="Q92" s="1">
        <f t="shared" si="12"/>
        <v>1.8085388153338304</v>
      </c>
      <c r="R92" s="1">
        <v>5.3790987247055426</v>
      </c>
      <c r="S92" s="1">
        <v>24.81212267033953</v>
      </c>
      <c r="AF92">
        <f t="shared" si="13"/>
        <v>9.7283088351426794E-2</v>
      </c>
      <c r="AG92">
        <f t="shared" si="14"/>
        <v>0.44873686940133534</v>
      </c>
      <c r="AH92">
        <f t="shared" si="15"/>
        <v>1.8085388153338304</v>
      </c>
      <c r="AJ92" s="19" t="s">
        <v>797</v>
      </c>
      <c r="AK92">
        <v>1.8085388153338304</v>
      </c>
      <c r="AL92">
        <v>9.7283088351426794E-2</v>
      </c>
      <c r="AM92">
        <v>0.44873686940133534</v>
      </c>
      <c r="AN92" t="s">
        <v>594</v>
      </c>
    </row>
    <row r="93" spans="1:40" x14ac:dyDescent="0.25">
      <c r="A93" s="19">
        <v>3</v>
      </c>
      <c r="B93" s="19" t="s">
        <v>797</v>
      </c>
      <c r="C93" t="s">
        <v>611</v>
      </c>
      <c r="D93" t="s">
        <v>612</v>
      </c>
      <c r="E93">
        <v>761635</v>
      </c>
      <c r="F93">
        <v>3225606</v>
      </c>
      <c r="G93">
        <v>18615864</v>
      </c>
      <c r="H93">
        <v>43464345</v>
      </c>
      <c r="I93" t="s">
        <v>611</v>
      </c>
      <c r="J93">
        <v>66067450</v>
      </c>
      <c r="K93" s="1">
        <f t="shared" si="11"/>
        <v>6.0351065464158218</v>
      </c>
      <c r="L93" s="1">
        <f t="shared" si="16"/>
        <v>34.212164991989248</v>
      </c>
      <c r="N93" s="19">
        <v>3</v>
      </c>
      <c r="O93" s="19" t="s">
        <v>797</v>
      </c>
      <c r="P93" t="s">
        <v>611</v>
      </c>
      <c r="Q93" s="1">
        <f t="shared" si="12"/>
        <v>1.2026833344629564</v>
      </c>
      <c r="R93" s="1">
        <v>6.0351065464158218</v>
      </c>
      <c r="S93" s="1">
        <v>34.212164991989248</v>
      </c>
      <c r="AF93">
        <f t="shared" si="13"/>
        <v>7.258322065082598E-2</v>
      </c>
      <c r="AG93">
        <f t="shared" si="14"/>
        <v>0.41146400671762445</v>
      </c>
      <c r="AH93">
        <f t="shared" si="15"/>
        <v>1.2026833344629564</v>
      </c>
      <c r="AJ93" s="19" t="s">
        <v>797</v>
      </c>
      <c r="AK93">
        <v>1.2026833344629564</v>
      </c>
      <c r="AL93">
        <v>7.258322065082598E-2</v>
      </c>
      <c r="AM93">
        <v>0.41146400671762445</v>
      </c>
      <c r="AN93" t="s">
        <v>611</v>
      </c>
    </row>
    <row r="94" spans="1:40" x14ac:dyDescent="0.25">
      <c r="A94" s="19">
        <v>3</v>
      </c>
      <c r="B94" s="19" t="s">
        <v>797</v>
      </c>
      <c r="C94" t="s">
        <v>479</v>
      </c>
      <c r="D94" t="s">
        <v>480</v>
      </c>
      <c r="E94">
        <v>36218045</v>
      </c>
      <c r="F94">
        <v>18885209</v>
      </c>
      <c r="G94">
        <v>55806223</v>
      </c>
      <c r="H94">
        <v>73150948</v>
      </c>
      <c r="I94" t="s">
        <v>479</v>
      </c>
      <c r="J94">
        <v>184060425</v>
      </c>
      <c r="K94" s="1">
        <f t="shared" si="11"/>
        <v>29.937589245488265</v>
      </c>
      <c r="L94" s="1">
        <f t="shared" si="16"/>
        <v>60.257101438291258</v>
      </c>
      <c r="N94" s="19">
        <v>3</v>
      </c>
      <c r="O94" s="19" t="s">
        <v>797</v>
      </c>
      <c r="P94" t="s">
        <v>479</v>
      </c>
      <c r="Q94" s="1">
        <f t="shared" si="12"/>
        <v>3.3506122255614361</v>
      </c>
      <c r="R94" s="1">
        <v>29.937589245488265</v>
      </c>
      <c r="S94" s="1">
        <v>60.257101438291258</v>
      </c>
      <c r="AF94">
        <f t="shared" si="13"/>
        <v>1.0030925252976954</v>
      </c>
      <c r="AG94">
        <f t="shared" si="14"/>
        <v>2.0189818075603427</v>
      </c>
      <c r="AH94">
        <f t="shared" si="15"/>
        <v>3.3506122255614361</v>
      </c>
      <c r="AJ94" s="19" t="s">
        <v>797</v>
      </c>
      <c r="AK94">
        <v>3.3506122255614361</v>
      </c>
      <c r="AL94">
        <v>1.0030925252976954</v>
      </c>
      <c r="AM94">
        <v>2.0189818075603427</v>
      </c>
      <c r="AN94" t="s">
        <v>479</v>
      </c>
    </row>
    <row r="95" spans="1:40" x14ac:dyDescent="0.25">
      <c r="A95" s="19">
        <v>3</v>
      </c>
      <c r="B95" s="19" t="s">
        <v>797</v>
      </c>
      <c r="C95" t="s">
        <v>517</v>
      </c>
      <c r="D95" t="s">
        <v>518</v>
      </c>
      <c r="E95">
        <v>1152888</v>
      </c>
      <c r="F95">
        <v>780998</v>
      </c>
      <c r="G95">
        <v>3123659</v>
      </c>
      <c r="H95">
        <v>2391593</v>
      </c>
      <c r="I95" t="s">
        <v>517</v>
      </c>
      <c r="J95">
        <v>7449138</v>
      </c>
      <c r="K95" s="1">
        <f t="shared" si="11"/>
        <v>25.961205175686096</v>
      </c>
      <c r="L95" s="1">
        <f t="shared" si="16"/>
        <v>67.894365764199833</v>
      </c>
      <c r="N95" s="19">
        <v>3</v>
      </c>
      <c r="O95" s="19" t="s">
        <v>797</v>
      </c>
      <c r="P95" t="s">
        <v>517</v>
      </c>
      <c r="Q95" s="1">
        <f t="shared" si="12"/>
        <v>0.1356031469159884</v>
      </c>
      <c r="R95" s="1">
        <v>25.961205175686096</v>
      </c>
      <c r="S95" s="1">
        <v>67.894365764199833</v>
      </c>
      <c r="AF95">
        <f t="shared" si="13"/>
        <v>3.5204211195546807E-2</v>
      </c>
      <c r="AG95">
        <f t="shared" si="14"/>
        <v>9.2066896554906422E-2</v>
      </c>
      <c r="AH95">
        <f t="shared" si="15"/>
        <v>0.1356031469159884</v>
      </c>
      <c r="AJ95" s="19" t="s">
        <v>797</v>
      </c>
      <c r="AK95">
        <v>0.1356031469159884</v>
      </c>
      <c r="AL95">
        <v>3.5204211195546807E-2</v>
      </c>
      <c r="AM95">
        <v>9.2066896554906422E-2</v>
      </c>
      <c r="AN95" t="s">
        <v>517</v>
      </c>
    </row>
    <row r="96" spans="1:40" x14ac:dyDescent="0.25">
      <c r="A96" s="19">
        <v>3</v>
      </c>
      <c r="B96" s="19" t="s">
        <v>797</v>
      </c>
      <c r="C96" t="s">
        <v>195</v>
      </c>
      <c r="D96" t="s">
        <v>196</v>
      </c>
      <c r="E96">
        <v>2040685</v>
      </c>
      <c r="F96">
        <v>5799757</v>
      </c>
      <c r="G96">
        <v>75866653</v>
      </c>
      <c r="H96">
        <v>37766131</v>
      </c>
      <c r="I96" t="s">
        <v>195</v>
      </c>
      <c r="J96">
        <v>121473226</v>
      </c>
      <c r="K96" s="1">
        <f t="shared" si="11"/>
        <v>6.4544610019659805</v>
      </c>
      <c r="L96" s="1">
        <f t="shared" si="16"/>
        <v>68.90991353106898</v>
      </c>
      <c r="N96" s="19">
        <v>3</v>
      </c>
      <c r="O96" s="19" t="s">
        <v>797</v>
      </c>
      <c r="P96" t="s">
        <v>195</v>
      </c>
      <c r="Q96" s="1">
        <f t="shared" si="12"/>
        <v>2.2112829312112439</v>
      </c>
      <c r="R96" s="1">
        <v>6.4544610019659805</v>
      </c>
      <c r="S96" s="1">
        <v>68.90991353106898</v>
      </c>
      <c r="AF96">
        <f t="shared" si="13"/>
        <v>0.14272639443815993</v>
      </c>
      <c r="AG96">
        <f t="shared" si="14"/>
        <v>1.5237931558249556</v>
      </c>
      <c r="AH96">
        <f t="shared" si="15"/>
        <v>2.2112829312112439</v>
      </c>
      <c r="AJ96" s="19" t="s">
        <v>797</v>
      </c>
      <c r="AK96">
        <v>2.2112829312112439</v>
      </c>
      <c r="AL96">
        <v>0.14272639443815993</v>
      </c>
      <c r="AM96">
        <v>1.5237931558249556</v>
      </c>
      <c r="AN96" t="s">
        <v>195</v>
      </c>
    </row>
    <row r="97" spans="1:40" x14ac:dyDescent="0.25">
      <c r="A97" s="19">
        <v>3</v>
      </c>
      <c r="B97" s="19" t="s">
        <v>797</v>
      </c>
      <c r="C97" t="s">
        <v>449</v>
      </c>
      <c r="D97" t="s">
        <v>450</v>
      </c>
      <c r="E97">
        <v>3</v>
      </c>
      <c r="F97">
        <v>8652</v>
      </c>
      <c r="G97">
        <v>17798</v>
      </c>
      <c r="H97">
        <v>35040</v>
      </c>
      <c r="I97" t="s">
        <v>449</v>
      </c>
      <c r="J97">
        <v>61493</v>
      </c>
      <c r="K97" s="1">
        <f t="shared" si="11"/>
        <v>14.074772738360464</v>
      </c>
      <c r="L97" s="1">
        <f t="shared" si="16"/>
        <v>43.017904476932337</v>
      </c>
      <c r="N97" s="19">
        <v>3</v>
      </c>
      <c r="O97" s="19" t="s">
        <v>797</v>
      </c>
      <c r="P97" t="s">
        <v>449</v>
      </c>
      <c r="Q97" s="1">
        <f t="shared" si="12"/>
        <v>1.11941063694952E-3</v>
      </c>
      <c r="R97" s="11">
        <v>14.074772738360464</v>
      </c>
      <c r="S97" s="11">
        <v>43.017904476932337</v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F97">
        <f t="shared" si="13"/>
        <v>1.5755450315967827E-4</v>
      </c>
      <c r="AG97">
        <f t="shared" si="14"/>
        <v>4.8154699850756441E-4</v>
      </c>
      <c r="AH97">
        <f t="shared" si="15"/>
        <v>1.11941063694952E-3</v>
      </c>
      <c r="AJ97" s="19" t="s">
        <v>797</v>
      </c>
      <c r="AK97">
        <v>1.11941063694952E-3</v>
      </c>
      <c r="AL97">
        <v>1.5755450315967827E-4</v>
      </c>
      <c r="AM97">
        <v>4.8154699850756441E-4</v>
      </c>
      <c r="AN97" t="s">
        <v>449</v>
      </c>
    </row>
    <row r="98" spans="1:40" x14ac:dyDescent="0.25">
      <c r="A98" s="19">
        <v>3</v>
      </c>
      <c r="B98" s="19" t="s">
        <v>797</v>
      </c>
      <c r="C98" t="s">
        <v>538</v>
      </c>
      <c r="D98" t="s">
        <v>539</v>
      </c>
      <c r="E98">
        <v>5487363</v>
      </c>
      <c r="F98">
        <v>1331697</v>
      </c>
      <c r="G98">
        <v>3046742</v>
      </c>
      <c r="H98">
        <v>3220138</v>
      </c>
      <c r="I98" t="s">
        <v>538</v>
      </c>
      <c r="J98">
        <v>13085940</v>
      </c>
      <c r="K98" s="1">
        <f t="shared" ref="K98:K111" si="17">(E98+F98)/J98 *100</f>
        <v>52.10982168648183</v>
      </c>
      <c r="L98" s="1">
        <f t="shared" si="16"/>
        <v>75.392382969813397</v>
      </c>
      <c r="N98" s="19">
        <v>3</v>
      </c>
      <c r="O98" s="19" t="s">
        <v>797</v>
      </c>
      <c r="P98" t="s">
        <v>538</v>
      </c>
      <c r="Q98" s="1">
        <f t="shared" ref="Q98:Q111" si="18">J98/$J$112*100</f>
        <v>0.23821476315163032</v>
      </c>
      <c r="R98" s="1">
        <v>52.10982168648183</v>
      </c>
      <c r="S98" s="1">
        <v>75.392382969813397</v>
      </c>
      <c r="AF98">
        <f t="shared" ref="AF98:AF111" si="19">(E98+F98)/ $J$112*100</f>
        <v>0.12413328830918957</v>
      </c>
      <c r="AG98">
        <f t="shared" ref="AG98:AG111" si="20">(E98+F98+G98)/$J$112*100</f>
        <v>0.17959578652591107</v>
      </c>
      <c r="AH98">
        <f t="shared" ref="AH98:AH111" si="21">J98/$J$112*100</f>
        <v>0.23821476315163032</v>
      </c>
      <c r="AJ98" s="19" t="s">
        <v>797</v>
      </c>
      <c r="AK98">
        <v>0.23821476315163032</v>
      </c>
      <c r="AL98">
        <v>0.12413328830918957</v>
      </c>
      <c r="AM98">
        <v>0.17959578652591107</v>
      </c>
      <c r="AN98" t="s">
        <v>538</v>
      </c>
    </row>
    <row r="99" spans="1:40" x14ac:dyDescent="0.25">
      <c r="A99" s="19">
        <v>3</v>
      </c>
      <c r="B99" s="19" t="s">
        <v>797</v>
      </c>
      <c r="C99" t="s">
        <v>152</v>
      </c>
      <c r="D99" t="s">
        <v>153</v>
      </c>
      <c r="E99">
        <v>2843633</v>
      </c>
      <c r="F99">
        <v>10388104</v>
      </c>
      <c r="G99">
        <v>19561532</v>
      </c>
      <c r="H99">
        <v>14464810</v>
      </c>
      <c r="I99" t="s">
        <v>152</v>
      </c>
      <c r="J99">
        <v>47258079</v>
      </c>
      <c r="K99" s="1">
        <f t="shared" si="17"/>
        <v>27.998888824913937</v>
      </c>
      <c r="L99" s="1">
        <f t="shared" si="16"/>
        <v>69.39187900549237</v>
      </c>
      <c r="N99" s="19">
        <v>3</v>
      </c>
      <c r="O99" s="19" t="s">
        <v>797</v>
      </c>
      <c r="P99" t="s">
        <v>152</v>
      </c>
      <c r="Q99" s="1">
        <f t="shared" si="18"/>
        <v>0.86027997193828154</v>
      </c>
      <c r="R99" s="1">
        <v>27.998888824913937</v>
      </c>
      <c r="S99" s="1">
        <v>69.39187900549237</v>
      </c>
      <c r="AF99">
        <f t="shared" si="19"/>
        <v>0.24086883292600025</v>
      </c>
      <c r="AG99">
        <f t="shared" si="20"/>
        <v>0.59696443723589598</v>
      </c>
      <c r="AH99">
        <f t="shared" si="21"/>
        <v>0.86027997193828154</v>
      </c>
      <c r="AJ99" s="19" t="s">
        <v>797</v>
      </c>
      <c r="AK99">
        <v>0.86027997193828154</v>
      </c>
      <c r="AL99">
        <v>0.24086883292600025</v>
      </c>
      <c r="AM99">
        <v>0.59696443723589598</v>
      </c>
      <c r="AN99" t="s">
        <v>152</v>
      </c>
    </row>
    <row r="100" spans="1:40" x14ac:dyDescent="0.25">
      <c r="A100" s="19">
        <v>3</v>
      </c>
      <c r="B100" s="19" t="s">
        <v>797</v>
      </c>
      <c r="C100" s="10" t="s">
        <v>689</v>
      </c>
      <c r="D100" s="10" t="s">
        <v>690</v>
      </c>
      <c r="E100" s="10">
        <v>71985</v>
      </c>
      <c r="F100" s="10">
        <v>119320</v>
      </c>
      <c r="G100" s="10">
        <v>20013</v>
      </c>
      <c r="H100" s="10">
        <v>45688333</v>
      </c>
      <c r="I100" s="10" t="s">
        <v>689</v>
      </c>
      <c r="J100" s="10">
        <v>45899651</v>
      </c>
      <c r="K100" s="11">
        <f t="shared" si="17"/>
        <v>0.41678966142901613</v>
      </c>
      <c r="L100" s="1">
        <f t="shared" si="16"/>
        <v>0.46039130014300111</v>
      </c>
      <c r="N100" s="19">
        <v>3</v>
      </c>
      <c r="O100" s="19" t="s">
        <v>797</v>
      </c>
      <c r="P100" s="10" t="s">
        <v>689</v>
      </c>
      <c r="Q100" s="1">
        <f t="shared" si="18"/>
        <v>0.83555132391769271</v>
      </c>
      <c r="R100" s="1">
        <v>0.41678966142901613</v>
      </c>
      <c r="S100" s="1">
        <v>0.46039130014300111</v>
      </c>
      <c r="AF100">
        <f t="shared" si="19"/>
        <v>3.4824915340222135E-3</v>
      </c>
      <c r="AG100">
        <f t="shared" si="20"/>
        <v>3.8468056035467239E-3</v>
      </c>
      <c r="AH100">
        <f t="shared" si="21"/>
        <v>0.83555132391769271</v>
      </c>
      <c r="AJ100" s="19" t="s">
        <v>797</v>
      </c>
      <c r="AK100">
        <v>0.83555132391769271</v>
      </c>
      <c r="AL100">
        <v>3.4824915340222135E-3</v>
      </c>
      <c r="AM100">
        <v>3.8468056035467239E-3</v>
      </c>
      <c r="AN100" s="10" t="s">
        <v>689</v>
      </c>
    </row>
    <row r="101" spans="1:40" x14ac:dyDescent="0.25">
      <c r="A101" s="19">
        <v>3</v>
      </c>
      <c r="B101" s="19" t="s">
        <v>797</v>
      </c>
      <c r="C101" t="s">
        <v>136</v>
      </c>
      <c r="D101" t="s">
        <v>137</v>
      </c>
      <c r="E101">
        <v>15773007</v>
      </c>
      <c r="F101">
        <v>32850697</v>
      </c>
      <c r="G101">
        <v>313213181</v>
      </c>
      <c r="H101">
        <v>229722673</v>
      </c>
      <c r="I101" t="s">
        <v>136</v>
      </c>
      <c r="J101">
        <v>591559558</v>
      </c>
      <c r="K101" s="1">
        <f t="shared" si="17"/>
        <v>8.2195787968318132</v>
      </c>
      <c r="L101" s="1">
        <f t="shared" si="16"/>
        <v>61.16660277171956</v>
      </c>
      <c r="N101" s="19">
        <v>3</v>
      </c>
      <c r="O101" s="19" t="s">
        <v>797</v>
      </c>
      <c r="P101" t="s">
        <v>136</v>
      </c>
      <c r="Q101" s="1">
        <f t="shared" si="18"/>
        <v>10.768673859046665</v>
      </c>
      <c r="R101" s="1">
        <v>8.2195787968318132</v>
      </c>
      <c r="S101" s="1">
        <v>61.16660277171956</v>
      </c>
      <c r="AF101">
        <f t="shared" si="19"/>
        <v>0.88513963321817002</v>
      </c>
      <c r="AG101">
        <f t="shared" si="20"/>
        <v>6.5868319631450776</v>
      </c>
      <c r="AH101">
        <f t="shared" si="21"/>
        <v>10.768673859046665</v>
      </c>
      <c r="AJ101" s="19" t="s">
        <v>797</v>
      </c>
      <c r="AK101">
        <v>10.768673859046665</v>
      </c>
      <c r="AL101">
        <v>0.88513963321817002</v>
      </c>
      <c r="AM101">
        <v>6.5868319631450776</v>
      </c>
      <c r="AN101" t="s">
        <v>136</v>
      </c>
    </row>
    <row r="102" spans="1:40" x14ac:dyDescent="0.25">
      <c r="A102" s="19">
        <v>3</v>
      </c>
      <c r="B102" s="19" t="s">
        <v>797</v>
      </c>
      <c r="C102" t="s">
        <v>164</v>
      </c>
      <c r="D102" t="s">
        <v>165</v>
      </c>
      <c r="E102">
        <v>386213</v>
      </c>
      <c r="F102">
        <v>3244317</v>
      </c>
      <c r="G102">
        <v>19926202</v>
      </c>
      <c r="H102">
        <v>13816003</v>
      </c>
      <c r="I102" t="s">
        <v>164</v>
      </c>
      <c r="J102">
        <v>37372735</v>
      </c>
      <c r="K102" s="1">
        <f t="shared" si="17"/>
        <v>9.7143813531442103</v>
      </c>
      <c r="L102" s="1">
        <f t="shared" si="16"/>
        <v>63.031865342474937</v>
      </c>
      <c r="N102" s="19">
        <v>3</v>
      </c>
      <c r="O102" s="19" t="s">
        <v>797</v>
      </c>
      <c r="P102" t="s">
        <v>164</v>
      </c>
      <c r="Q102" s="1">
        <f t="shared" si="18"/>
        <v>0.68032844536606807</v>
      </c>
      <c r="R102" s="1">
        <v>9.7143813531442103</v>
      </c>
      <c r="S102" s="1">
        <v>63.031865342474937</v>
      </c>
      <c r="AF102">
        <f t="shared" si="19"/>
        <v>6.6089699636777216E-2</v>
      </c>
      <c r="AG102">
        <f t="shared" si="20"/>
        <v>0.42882370956969318</v>
      </c>
      <c r="AH102">
        <f t="shared" si="21"/>
        <v>0.68032844536606807</v>
      </c>
      <c r="AJ102" s="19" t="s">
        <v>797</v>
      </c>
      <c r="AK102">
        <v>0.68032844536606807</v>
      </c>
      <c r="AL102">
        <v>6.6089699636777216E-2</v>
      </c>
      <c r="AM102">
        <v>0.42882370956969318</v>
      </c>
      <c r="AN102" t="s">
        <v>164</v>
      </c>
    </row>
    <row r="103" spans="1:40" x14ac:dyDescent="0.25">
      <c r="A103" s="19">
        <v>3</v>
      </c>
      <c r="B103" s="19" t="s">
        <v>797</v>
      </c>
      <c r="C103" t="s">
        <v>148</v>
      </c>
      <c r="D103" t="s">
        <v>149</v>
      </c>
      <c r="E103">
        <v>12964052</v>
      </c>
      <c r="F103">
        <v>17212511</v>
      </c>
      <c r="G103">
        <v>50947091</v>
      </c>
      <c r="H103">
        <v>95136163</v>
      </c>
      <c r="I103" t="s">
        <v>148</v>
      </c>
      <c r="J103">
        <v>176259817</v>
      </c>
      <c r="K103" s="1">
        <f t="shared" si="17"/>
        <v>17.120500584656799</v>
      </c>
      <c r="L103" s="1">
        <f t="shared" si="16"/>
        <v>46.025041544210836</v>
      </c>
      <c r="N103" s="19">
        <v>3</v>
      </c>
      <c r="O103" s="19" t="s">
        <v>797</v>
      </c>
      <c r="P103" t="s">
        <v>148</v>
      </c>
      <c r="Q103" s="1">
        <f t="shared" si="18"/>
        <v>3.2086109641191003</v>
      </c>
      <c r="R103" s="1">
        <v>17.120500584656799</v>
      </c>
      <c r="S103" s="1">
        <v>46.025041544210836</v>
      </c>
      <c r="AF103">
        <f t="shared" si="19"/>
        <v>0.54933025887137277</v>
      </c>
      <c r="AG103">
        <f t="shared" si="20"/>
        <v>1.4767645292279201</v>
      </c>
      <c r="AH103">
        <f t="shared" si="21"/>
        <v>3.2086109641191003</v>
      </c>
      <c r="AJ103" s="19" t="s">
        <v>797</v>
      </c>
      <c r="AK103">
        <v>3.2086109641191003</v>
      </c>
      <c r="AL103">
        <v>0.54933025887137277</v>
      </c>
      <c r="AM103">
        <v>1.4767645292279201</v>
      </c>
      <c r="AN103" t="s">
        <v>148</v>
      </c>
    </row>
    <row r="104" spans="1:40" x14ac:dyDescent="0.25">
      <c r="A104" s="19">
        <v>3</v>
      </c>
      <c r="B104" s="19" t="s">
        <v>797</v>
      </c>
      <c r="C104" t="s">
        <v>607</v>
      </c>
      <c r="D104" t="s">
        <v>608</v>
      </c>
      <c r="E104">
        <v>1035669</v>
      </c>
      <c r="F104">
        <v>1147359</v>
      </c>
      <c r="G104">
        <v>16637826</v>
      </c>
      <c r="H104">
        <v>58034776</v>
      </c>
      <c r="I104" t="s">
        <v>607</v>
      </c>
      <c r="J104">
        <v>76855630</v>
      </c>
      <c r="K104" s="1">
        <f t="shared" si="17"/>
        <v>2.8404269147230985</v>
      </c>
      <c r="L104" s="1">
        <f t="shared" si="16"/>
        <v>24.488582033612893</v>
      </c>
      <c r="N104" s="19">
        <v>3</v>
      </c>
      <c r="O104" s="19" t="s">
        <v>797</v>
      </c>
      <c r="P104" t="s">
        <v>607</v>
      </c>
      <c r="Q104" s="1">
        <f t="shared" si="18"/>
        <v>1.3990699710773038</v>
      </c>
      <c r="R104" s="1">
        <v>2.8404269147230985</v>
      </c>
      <c r="S104" s="1">
        <v>24.488582033612893</v>
      </c>
      <c r="AF104">
        <f t="shared" si="19"/>
        <v>3.9739560014288404E-2</v>
      </c>
      <c r="AG104">
        <f t="shared" si="20"/>
        <v>0.34261239757490969</v>
      </c>
      <c r="AH104">
        <f t="shared" si="21"/>
        <v>1.3990699710773038</v>
      </c>
      <c r="AJ104" s="19" t="s">
        <v>797</v>
      </c>
      <c r="AK104">
        <v>1.3990699710773038</v>
      </c>
      <c r="AL104">
        <v>3.9739560014288404E-2</v>
      </c>
      <c r="AM104">
        <v>0.34261239757490969</v>
      </c>
      <c r="AN104" t="s">
        <v>607</v>
      </c>
    </row>
    <row r="105" spans="1:40" x14ac:dyDescent="0.25">
      <c r="A105" s="19">
        <v>4</v>
      </c>
      <c r="B105" s="19" t="s">
        <v>804</v>
      </c>
      <c r="C105" s="12" t="s">
        <v>123</v>
      </c>
      <c r="D105" s="12" t="s">
        <v>124</v>
      </c>
      <c r="E105" s="12">
        <v>14184171</v>
      </c>
      <c r="F105" s="12">
        <v>484726</v>
      </c>
      <c r="G105" s="12">
        <v>7188361</v>
      </c>
      <c r="H105" s="12">
        <v>1016860</v>
      </c>
      <c r="I105" s="12" t="s">
        <v>123</v>
      </c>
      <c r="J105" s="12">
        <v>22874118</v>
      </c>
      <c r="K105" s="13">
        <f t="shared" si="17"/>
        <v>64.128798321316694</v>
      </c>
      <c r="L105" s="1">
        <f t="shared" si="16"/>
        <v>95.554538977196842</v>
      </c>
      <c r="N105" s="19">
        <v>4</v>
      </c>
      <c r="O105" s="19" t="s">
        <v>804</v>
      </c>
      <c r="P105" s="12" t="s">
        <v>123</v>
      </c>
      <c r="Q105" s="1">
        <f t="shared" si="18"/>
        <v>0.41639749239813445</v>
      </c>
      <c r="R105" s="1">
        <v>64.128798321316694</v>
      </c>
      <c r="S105" s="1">
        <v>95.554538977196842</v>
      </c>
      <c r="AF105">
        <f t="shared" si="19"/>
        <v>0.26703070811501967</v>
      </c>
      <c r="AG105">
        <f t="shared" si="20"/>
        <v>0.39788670417364569</v>
      </c>
      <c r="AH105">
        <f t="shared" si="21"/>
        <v>0.41639749239813445</v>
      </c>
      <c r="AJ105" s="19" t="s">
        <v>804</v>
      </c>
      <c r="AK105">
        <v>0.41639749239813445</v>
      </c>
      <c r="AL105">
        <v>0.26703070811501967</v>
      </c>
      <c r="AM105">
        <v>0.39788670417364569</v>
      </c>
      <c r="AN105" s="12" t="s">
        <v>123</v>
      </c>
    </row>
    <row r="106" spans="1:40" x14ac:dyDescent="0.25">
      <c r="A106" s="19">
        <v>4</v>
      </c>
      <c r="B106" s="19" t="s">
        <v>804</v>
      </c>
      <c r="C106" s="12" t="s">
        <v>85</v>
      </c>
      <c r="D106" s="12" t="s">
        <v>86</v>
      </c>
      <c r="E106" s="12">
        <v>6906741</v>
      </c>
      <c r="F106" s="12">
        <v>70450</v>
      </c>
      <c r="G106" s="12">
        <v>897431</v>
      </c>
      <c r="H106" s="12">
        <v>82273</v>
      </c>
      <c r="I106" s="12" t="s">
        <v>85</v>
      </c>
      <c r="J106" s="12">
        <v>7956895</v>
      </c>
      <c r="K106" s="13">
        <f t="shared" si="17"/>
        <v>87.687357945530266</v>
      </c>
      <c r="L106" s="1">
        <f t="shared" si="16"/>
        <v>98.966016266395371</v>
      </c>
      <c r="N106" s="19">
        <v>4</v>
      </c>
      <c r="O106" s="19" t="s">
        <v>804</v>
      </c>
      <c r="P106" s="12" t="s">
        <v>85</v>
      </c>
      <c r="Q106" s="1">
        <f t="shared" si="18"/>
        <v>0.14484628982307665</v>
      </c>
      <c r="R106" s="13">
        <v>87.687357945530266</v>
      </c>
      <c r="S106" s="13">
        <v>98.966016266395371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F106">
        <f t="shared" si="19"/>
        <v>0.12701188462798138</v>
      </c>
      <c r="AG106">
        <f t="shared" si="20"/>
        <v>0.14334860274757621</v>
      </c>
      <c r="AH106">
        <f t="shared" si="21"/>
        <v>0.14484628982307665</v>
      </c>
      <c r="AJ106" s="19" t="s">
        <v>804</v>
      </c>
      <c r="AK106">
        <v>0.14484628982307665</v>
      </c>
      <c r="AL106">
        <v>0.12701188462798138</v>
      </c>
      <c r="AM106">
        <v>0.14334860274757621</v>
      </c>
      <c r="AN106" s="12" t="s">
        <v>85</v>
      </c>
    </row>
    <row r="107" spans="1:40" x14ac:dyDescent="0.25">
      <c r="A107" s="19">
        <v>4</v>
      </c>
      <c r="B107" s="19" t="s">
        <v>804</v>
      </c>
      <c r="C107" t="s">
        <v>350</v>
      </c>
      <c r="D107" t="s">
        <v>349</v>
      </c>
      <c r="E107">
        <v>25301</v>
      </c>
      <c r="F107">
        <v>1037</v>
      </c>
      <c r="G107">
        <v>5056</v>
      </c>
      <c r="H107">
        <v>7106</v>
      </c>
      <c r="I107" t="s">
        <v>350</v>
      </c>
      <c r="J107">
        <v>38500</v>
      </c>
      <c r="K107" s="1">
        <f t="shared" si="17"/>
        <v>68.410389610389615</v>
      </c>
      <c r="L107" s="1">
        <f t="shared" si="16"/>
        <v>81.542857142857144</v>
      </c>
      <c r="N107" s="19">
        <v>4</v>
      </c>
      <c r="O107" s="19" t="s">
        <v>804</v>
      </c>
      <c r="P107" t="s">
        <v>350</v>
      </c>
      <c r="Q107" s="1">
        <f t="shared" si="18"/>
        <v>7.0084903196390692E-4</v>
      </c>
      <c r="R107" s="13">
        <v>68.410389610389615</v>
      </c>
      <c r="S107" s="13">
        <v>81.542857142857144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F107">
        <f t="shared" si="19"/>
        <v>4.7945355334715268E-4</v>
      </c>
      <c r="AG107">
        <f t="shared" si="20"/>
        <v>5.7149232492142575E-4</v>
      </c>
      <c r="AH107">
        <f t="shared" si="21"/>
        <v>7.0084903196390692E-4</v>
      </c>
      <c r="AJ107" s="19" t="s">
        <v>804</v>
      </c>
      <c r="AK107">
        <v>7.0084903196390692E-4</v>
      </c>
      <c r="AL107">
        <v>4.7945355334715268E-4</v>
      </c>
      <c r="AM107">
        <v>5.7149232492142575E-4</v>
      </c>
      <c r="AN107" t="s">
        <v>350</v>
      </c>
    </row>
    <row r="108" spans="1:40" x14ac:dyDescent="0.25">
      <c r="A108" s="19">
        <v>6</v>
      </c>
      <c r="B108" s="19" t="s">
        <v>810</v>
      </c>
      <c r="C108" t="s">
        <v>542</v>
      </c>
      <c r="D108" t="s">
        <v>543</v>
      </c>
      <c r="E108">
        <v>29291</v>
      </c>
      <c r="F108">
        <v>29352</v>
      </c>
      <c r="G108">
        <v>129441</v>
      </c>
      <c r="H108">
        <v>211224</v>
      </c>
      <c r="I108" t="s">
        <v>542</v>
      </c>
      <c r="J108">
        <v>399308</v>
      </c>
      <c r="K108" s="1">
        <f t="shared" si="17"/>
        <v>14.686157051699439</v>
      </c>
      <c r="L108" s="1">
        <f t="shared" si="16"/>
        <v>47.102487303034252</v>
      </c>
      <c r="N108" s="19">
        <v>6</v>
      </c>
      <c r="O108" s="19" t="s">
        <v>810</v>
      </c>
      <c r="P108" t="s">
        <v>542</v>
      </c>
      <c r="Q108" s="1">
        <f t="shared" si="18"/>
        <v>7.2689513053362008E-3</v>
      </c>
      <c r="R108" s="1">
        <v>14.686157051699439</v>
      </c>
      <c r="S108" s="1">
        <v>47.102487303034252</v>
      </c>
      <c r="AF108">
        <f t="shared" si="19"/>
        <v>1.0675296047132309E-3</v>
      </c>
      <c r="AG108">
        <f t="shared" si="20"/>
        <v>3.4238568656597261E-3</v>
      </c>
      <c r="AH108">
        <f t="shared" si="21"/>
        <v>7.2689513053362008E-3</v>
      </c>
      <c r="AJ108" s="19" t="s">
        <v>810</v>
      </c>
      <c r="AK108">
        <v>7.2689513053362008E-3</v>
      </c>
      <c r="AL108">
        <v>1.0675296047132309E-3</v>
      </c>
      <c r="AM108">
        <v>3.4238568656597261E-3</v>
      </c>
      <c r="AN108" t="s">
        <v>542</v>
      </c>
    </row>
    <row r="109" spans="1:40" x14ac:dyDescent="0.25">
      <c r="A109" s="19">
        <v>6</v>
      </c>
      <c r="B109" s="19" t="s">
        <v>810</v>
      </c>
      <c r="C109" t="s">
        <v>231</v>
      </c>
      <c r="D109" t="s">
        <v>232</v>
      </c>
      <c r="E109">
        <v>210497</v>
      </c>
      <c r="F109">
        <v>1759906</v>
      </c>
      <c r="G109">
        <v>4769054</v>
      </c>
      <c r="H109">
        <v>7253397</v>
      </c>
      <c r="I109" t="s">
        <v>231</v>
      </c>
      <c r="J109">
        <v>13992854</v>
      </c>
      <c r="K109" s="1">
        <f t="shared" si="17"/>
        <v>14.081494740100911</v>
      </c>
      <c r="L109" s="1">
        <f t="shared" si="16"/>
        <v>48.16356262989666</v>
      </c>
      <c r="N109" s="19">
        <v>6</v>
      </c>
      <c r="O109" s="19" t="s">
        <v>810</v>
      </c>
      <c r="P109" t="s">
        <v>231</v>
      </c>
      <c r="Q109" s="1">
        <f t="shared" si="18"/>
        <v>0.25472410857953981</v>
      </c>
      <c r="R109" s="1">
        <v>14.081494740100911</v>
      </c>
      <c r="S109" s="1">
        <v>48.16356262989666</v>
      </c>
      <c r="AF109">
        <f t="shared" si="19"/>
        <v>3.5868961951396834E-2</v>
      </c>
      <c r="AG109">
        <f t="shared" si="20"/>
        <v>0.12268420556915262</v>
      </c>
      <c r="AH109">
        <f t="shared" si="21"/>
        <v>0.25472410857953981</v>
      </c>
      <c r="AJ109" s="19" t="s">
        <v>810</v>
      </c>
      <c r="AK109">
        <v>0.25472410857953981</v>
      </c>
      <c r="AL109">
        <v>3.5868961951396834E-2</v>
      </c>
      <c r="AM109">
        <v>0.12268420556915262</v>
      </c>
      <c r="AN109" t="s">
        <v>231</v>
      </c>
    </row>
    <row r="110" spans="1:40" x14ac:dyDescent="0.25">
      <c r="A110" s="19">
        <v>6</v>
      </c>
      <c r="B110" s="19" t="s">
        <v>810</v>
      </c>
      <c r="C110" t="s">
        <v>267</v>
      </c>
      <c r="D110" t="s">
        <v>266</v>
      </c>
      <c r="E110">
        <v>3296</v>
      </c>
      <c r="F110">
        <v>12437</v>
      </c>
      <c r="G110">
        <v>101070</v>
      </c>
      <c r="H110">
        <v>399947</v>
      </c>
      <c r="I110" t="s">
        <v>267</v>
      </c>
      <c r="J110">
        <v>516750</v>
      </c>
      <c r="K110" s="1">
        <f t="shared" si="17"/>
        <v>3.0446057087566523</v>
      </c>
      <c r="L110" s="1">
        <f t="shared" si="16"/>
        <v>22.603386550556362</v>
      </c>
      <c r="N110" s="19">
        <v>6</v>
      </c>
      <c r="O110" s="19" t="s">
        <v>810</v>
      </c>
      <c r="P110" t="s">
        <v>267</v>
      </c>
      <c r="Q110" s="1">
        <f t="shared" si="18"/>
        <v>9.4068503186324395E-3</v>
      </c>
      <c r="R110" s="1">
        <v>3.0446057087566523</v>
      </c>
      <c r="S110" s="1">
        <v>22.603386550556362</v>
      </c>
      <c r="AF110">
        <f t="shared" si="19"/>
        <v>2.8640150181527655E-4</v>
      </c>
      <c r="AG110">
        <f t="shared" si="20"/>
        <v>2.1262667397527329E-3</v>
      </c>
      <c r="AH110">
        <f t="shared" si="21"/>
        <v>9.4068503186324395E-3</v>
      </c>
      <c r="AJ110" s="19" t="s">
        <v>810</v>
      </c>
      <c r="AK110">
        <v>9.4068503186324395E-3</v>
      </c>
      <c r="AL110">
        <v>2.8640150181527655E-4</v>
      </c>
      <c r="AM110">
        <v>2.1262667397527329E-3</v>
      </c>
      <c r="AN110" t="s">
        <v>267</v>
      </c>
    </row>
    <row r="111" spans="1:40" x14ac:dyDescent="0.25">
      <c r="A111" s="26">
        <v>6</v>
      </c>
      <c r="B111" s="26" t="s">
        <v>810</v>
      </c>
      <c r="C111" s="2" t="s">
        <v>74</v>
      </c>
      <c r="D111" s="2" t="s">
        <v>73</v>
      </c>
      <c r="E111" s="2">
        <v>1871062</v>
      </c>
      <c r="F111" s="2">
        <v>344385</v>
      </c>
      <c r="G111" s="2">
        <v>2117164</v>
      </c>
      <c r="H111" s="2">
        <v>835169</v>
      </c>
      <c r="I111" s="2" t="s">
        <v>74</v>
      </c>
      <c r="J111" s="2">
        <v>5167780</v>
      </c>
      <c r="K111" s="3">
        <f t="shared" si="17"/>
        <v>42.870381479087733</v>
      </c>
      <c r="L111" s="1">
        <f t="shared" si="16"/>
        <v>83.838921161504558</v>
      </c>
      <c r="N111" s="26">
        <v>6</v>
      </c>
      <c r="O111" s="26" t="s">
        <v>810</v>
      </c>
      <c r="P111" s="2" t="s">
        <v>74</v>
      </c>
      <c r="Q111" s="1">
        <f t="shared" si="18"/>
        <v>9.4073600270193222E-2</v>
      </c>
      <c r="R111" s="1">
        <v>42.870381479087733</v>
      </c>
      <c r="S111" s="1">
        <v>83.838921161504558</v>
      </c>
      <c r="AF111" s="2">
        <f t="shared" si="19"/>
        <v>4.032971130694394E-2</v>
      </c>
      <c r="AG111" s="2">
        <f t="shared" si="20"/>
        <v>7.8870291564316214E-2</v>
      </c>
      <c r="AH111" s="2">
        <f t="shared" si="21"/>
        <v>9.4073600270193222E-2</v>
      </c>
      <c r="AI111" s="2"/>
      <c r="AJ111" s="26" t="s">
        <v>810</v>
      </c>
      <c r="AK111">
        <v>9.4073600270193222E-2</v>
      </c>
      <c r="AL111">
        <v>4.032971130694394E-2</v>
      </c>
      <c r="AM111">
        <v>7.8870291564316214E-2</v>
      </c>
      <c r="AN111" s="2" t="s">
        <v>74</v>
      </c>
    </row>
    <row r="112" spans="1:40" x14ac:dyDescent="0.25">
      <c r="J112">
        <f>SUM(J2:J111)</f>
        <v>5493337116</v>
      </c>
      <c r="AF112">
        <f t="shared" ref="AF112:AH112" si="22">SUM(AF2:AF111)</f>
        <v>10.426071946901429</v>
      </c>
      <c r="AG112">
        <f t="shared" si="22"/>
        <v>37.008698229690097</v>
      </c>
      <c r="AH112">
        <f t="shared" si="22"/>
        <v>100.00000000000004</v>
      </c>
      <c r="AK112">
        <v>100.00000000000004</v>
      </c>
      <c r="AL112">
        <v>10.426071946901429</v>
      </c>
      <c r="AM112">
        <v>37.008698229690097</v>
      </c>
    </row>
  </sheetData>
  <sortState ref="A2:K111">
    <sortCondition ref="A2:A111"/>
    <sortCondition ref="C2:C11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14"/>
  <sheetViews>
    <sheetView workbookViewId="0">
      <selection activeCell="J25" sqref="J25"/>
    </sheetView>
  </sheetViews>
  <sheetFormatPr defaultRowHeight="15" x14ac:dyDescent="0.25"/>
  <cols>
    <col min="11" max="11" width="11.7109375" bestFit="1" customWidth="1"/>
  </cols>
  <sheetData>
    <row r="7" spans="4:14" x14ac:dyDescent="0.25">
      <c r="D7" s="37" t="s">
        <v>959</v>
      </c>
    </row>
    <row r="9" spans="4:14" ht="15.75" thickBot="1" x14ac:dyDescent="0.3">
      <c r="K9" t="s">
        <v>964</v>
      </c>
    </row>
    <row r="10" spans="4:14" ht="18.75" thickBot="1" x14ac:dyDescent="0.3">
      <c r="J10" t="s">
        <v>960</v>
      </c>
      <c r="K10" s="38">
        <v>269169.2</v>
      </c>
      <c r="L10">
        <f>K10/K14*100</f>
        <v>3.4415453253134958</v>
      </c>
      <c r="N10" s="39">
        <v>3.4</v>
      </c>
    </row>
    <row r="11" spans="4:14" ht="19.5" thickTop="1" thickBot="1" x14ac:dyDescent="0.3">
      <c r="J11" t="s">
        <v>961</v>
      </c>
      <c r="K11" s="38">
        <v>306354.5</v>
      </c>
      <c r="L11">
        <f>K11/K14*100</f>
        <v>3.9169893782934797</v>
      </c>
      <c r="N11" s="40">
        <v>3.9</v>
      </c>
    </row>
    <row r="12" spans="4:14" ht="18.75" thickBot="1" x14ac:dyDescent="0.3">
      <c r="J12" t="s">
        <v>962</v>
      </c>
      <c r="K12" s="38">
        <v>1405561.5</v>
      </c>
      <c r="L12">
        <f>K12/K14*100</f>
        <v>17.971237458690016</v>
      </c>
      <c r="N12" s="41">
        <v>18</v>
      </c>
    </row>
    <row r="13" spans="4:14" ht="18.75" thickBot="1" x14ac:dyDescent="0.3">
      <c r="J13" t="s">
        <v>963</v>
      </c>
      <c r="K13" s="38">
        <v>5840087.4000000004</v>
      </c>
      <c r="L13">
        <f>K13/K14*100</f>
        <v>74.67022783770301</v>
      </c>
      <c r="N13" s="42">
        <v>74.7</v>
      </c>
    </row>
    <row r="14" spans="4:14" x14ac:dyDescent="0.25">
      <c r="K14" s="38">
        <f>SUM(K10:K13)</f>
        <v>7821172.6000000006</v>
      </c>
      <c r="L14">
        <f>SUM(L10:L13)</f>
        <v>100</v>
      </c>
      <c r="N14">
        <f>SUM(N10:N13)</f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workbookViewId="0">
      <pane xSplit="21" ySplit="1" topLeftCell="W20" activePane="bottomRight" state="frozen"/>
      <selection pane="topRight" activeCell="V1" sqref="V1"/>
      <selection pane="bottomLeft" activeCell="A2" sqref="A2"/>
      <selection pane="bottomRight" activeCell="AO60" sqref="AO60"/>
    </sheetView>
  </sheetViews>
  <sheetFormatPr defaultRowHeight="15" x14ac:dyDescent="0.25"/>
  <cols>
    <col min="1" max="1" width="10.7109375" customWidth="1"/>
    <col min="2" max="2" width="19.140625" customWidth="1"/>
    <col min="3" max="10" width="5.7109375" customWidth="1"/>
    <col min="11" max="13" width="0.85546875" customWidth="1"/>
    <col min="14" max="14" width="3.85546875" customWidth="1"/>
    <col min="15" max="20" width="0.85546875" customWidth="1"/>
    <col min="21" max="23" width="0.85546875" style="1" customWidth="1"/>
    <col min="24" max="26" width="0.85546875" customWidth="1"/>
    <col min="27" max="27" width="6.28515625" customWidth="1"/>
    <col min="29" max="29" width="6" customWidth="1"/>
    <col min="30" max="30" width="30" customWidth="1"/>
    <col min="31" max="32" width="13" customWidth="1"/>
    <col min="33" max="33" width="16" customWidth="1"/>
    <col min="34" max="34" width="9.85546875" customWidth="1"/>
  </cols>
  <sheetData>
    <row r="1" spans="1:37" x14ac:dyDescent="0.25">
      <c r="A1" s="19" t="s">
        <v>755</v>
      </c>
      <c r="B1" s="19" t="s">
        <v>756</v>
      </c>
      <c r="C1" s="19" t="s">
        <v>757</v>
      </c>
      <c r="D1" s="19" t="s">
        <v>758</v>
      </c>
      <c r="E1" s="19" t="s">
        <v>759</v>
      </c>
      <c r="F1" s="19" t="s">
        <v>760</v>
      </c>
      <c r="G1" s="19" t="s">
        <v>761</v>
      </c>
      <c r="H1" s="19" t="s">
        <v>762</v>
      </c>
      <c r="I1" s="19" t="s">
        <v>0</v>
      </c>
      <c r="J1" s="19" t="s">
        <v>1</v>
      </c>
      <c r="N1" t="s">
        <v>0</v>
      </c>
      <c r="O1" t="s">
        <v>1</v>
      </c>
      <c r="P1" t="s">
        <v>721</v>
      </c>
      <c r="Q1" t="s">
        <v>722</v>
      </c>
      <c r="R1" t="s">
        <v>723</v>
      </c>
      <c r="S1" t="s">
        <v>724</v>
      </c>
      <c r="T1" t="s">
        <v>725</v>
      </c>
      <c r="X1" t="s">
        <v>941</v>
      </c>
      <c r="Y1" t="s">
        <v>940</v>
      </c>
      <c r="Z1" t="s">
        <v>944</v>
      </c>
      <c r="AA1" t="s">
        <v>948</v>
      </c>
    </row>
    <row r="2" spans="1:37" s="20" customFormat="1" x14ac:dyDescent="0.25">
      <c r="A2" s="31">
        <v>1</v>
      </c>
      <c r="B2" s="31" t="s">
        <v>748</v>
      </c>
      <c r="C2" s="31" t="s">
        <v>749</v>
      </c>
      <c r="D2" s="31" t="s">
        <v>750</v>
      </c>
      <c r="E2" s="31" t="s">
        <v>763</v>
      </c>
      <c r="F2" s="31" t="s">
        <v>764</v>
      </c>
      <c r="G2" s="31" t="s">
        <v>765</v>
      </c>
      <c r="H2" s="31" t="s">
        <v>766</v>
      </c>
      <c r="I2" s="31" t="s">
        <v>685</v>
      </c>
      <c r="J2" s="31" t="s">
        <v>686</v>
      </c>
      <c r="K2" s="32"/>
      <c r="L2" s="32"/>
      <c r="M2" s="32"/>
      <c r="N2" s="32" t="s">
        <v>685</v>
      </c>
      <c r="O2" s="32" t="s">
        <v>686</v>
      </c>
      <c r="P2" s="32">
        <v>1964386</v>
      </c>
      <c r="Q2" s="32">
        <v>513353</v>
      </c>
      <c r="R2" s="32">
        <v>115822</v>
      </c>
      <c r="S2" s="32">
        <v>282127</v>
      </c>
      <c r="T2" s="32">
        <v>2875688</v>
      </c>
      <c r="U2" s="33"/>
      <c r="V2" s="33"/>
      <c r="W2" s="33"/>
      <c r="Y2" s="20" t="s">
        <v>729</v>
      </c>
    </row>
    <row r="3" spans="1:37" x14ac:dyDescent="0.25">
      <c r="A3" s="19">
        <v>1</v>
      </c>
      <c r="B3" s="19" t="s">
        <v>748</v>
      </c>
      <c r="C3" s="19" t="s">
        <v>749</v>
      </c>
      <c r="D3" s="19" t="s">
        <v>750</v>
      </c>
      <c r="E3" s="19" t="s">
        <v>910</v>
      </c>
      <c r="F3" s="19" t="s">
        <v>911</v>
      </c>
      <c r="G3" s="19" t="s">
        <v>912</v>
      </c>
      <c r="H3" s="19" t="s">
        <v>913</v>
      </c>
      <c r="I3" s="19" t="s">
        <v>709</v>
      </c>
      <c r="J3" s="19" t="s">
        <v>710</v>
      </c>
      <c r="N3" t="s">
        <v>709</v>
      </c>
      <c r="O3" t="s">
        <v>710</v>
      </c>
      <c r="P3">
        <v>12457</v>
      </c>
      <c r="Q3">
        <v>815</v>
      </c>
      <c r="R3">
        <v>5994</v>
      </c>
      <c r="S3">
        <v>15087</v>
      </c>
      <c r="T3">
        <v>34353</v>
      </c>
    </row>
    <row r="4" spans="1:37" s="2" customFormat="1" x14ac:dyDescent="0.25">
      <c r="A4" s="26">
        <v>1</v>
      </c>
      <c r="B4" s="26" t="s">
        <v>748</v>
      </c>
      <c r="C4" s="26" t="s">
        <v>749</v>
      </c>
      <c r="D4" s="26" t="s">
        <v>750</v>
      </c>
      <c r="E4" s="26" t="s">
        <v>751</v>
      </c>
      <c r="F4" s="26" t="s">
        <v>752</v>
      </c>
      <c r="G4" s="26" t="s">
        <v>753</v>
      </c>
      <c r="H4" s="26" t="s">
        <v>754</v>
      </c>
      <c r="I4" s="26" t="s">
        <v>715</v>
      </c>
      <c r="J4" s="26" t="s">
        <v>716</v>
      </c>
      <c r="N4" s="2" t="s">
        <v>715</v>
      </c>
      <c r="O4" s="2" t="s">
        <v>716</v>
      </c>
      <c r="P4" s="2">
        <v>337160</v>
      </c>
      <c r="Q4" s="2">
        <v>39794</v>
      </c>
      <c r="R4" s="2">
        <v>1381340</v>
      </c>
      <c r="S4" s="2">
        <v>327480</v>
      </c>
      <c r="T4" s="2">
        <v>2085774</v>
      </c>
      <c r="U4" s="3"/>
      <c r="V4" s="26" t="s">
        <v>749</v>
      </c>
      <c r="W4" s="26" t="s">
        <v>750</v>
      </c>
      <c r="X4" s="2">
        <f>SUM(T2:T4)</f>
        <v>4995815</v>
      </c>
      <c r="Y4" s="2">
        <f>SUM(Q4+R2:R4)</f>
        <v>1421134</v>
      </c>
      <c r="Z4" s="2">
        <f>SUM(P2:P4+Q2:Q4+R2:R4)</f>
        <v>1758294</v>
      </c>
      <c r="AA4" s="2">
        <f>SUM(P2:P4+Q2:Q4+R2:R4+S2:S4)</f>
        <v>2085774</v>
      </c>
    </row>
    <row r="5" spans="1:37" x14ac:dyDescent="0.25">
      <c r="A5" s="19">
        <v>1</v>
      </c>
      <c r="B5" s="19" t="s">
        <v>748</v>
      </c>
      <c r="C5" s="19" t="s">
        <v>767</v>
      </c>
      <c r="D5" s="19" t="s">
        <v>768</v>
      </c>
      <c r="E5" s="19" t="s">
        <v>769</v>
      </c>
      <c r="F5" s="19" t="s">
        <v>770</v>
      </c>
      <c r="G5" s="19" t="s">
        <v>771</v>
      </c>
      <c r="H5" s="19" t="s">
        <v>772</v>
      </c>
      <c r="I5" s="19" t="s">
        <v>475</v>
      </c>
      <c r="J5" s="19" t="s">
        <v>476</v>
      </c>
      <c r="N5" t="s">
        <v>475</v>
      </c>
      <c r="O5" t="s">
        <v>476</v>
      </c>
      <c r="P5">
        <v>979567</v>
      </c>
      <c r="Q5">
        <v>2501925</v>
      </c>
      <c r="R5">
        <v>6858008</v>
      </c>
      <c r="S5">
        <v>55591733</v>
      </c>
      <c r="T5">
        <v>65931233</v>
      </c>
      <c r="AD5" t="s">
        <v>949</v>
      </c>
      <c r="AE5" t="s">
        <v>941</v>
      </c>
      <c r="AG5" t="s">
        <v>940</v>
      </c>
      <c r="AH5" t="s">
        <v>944</v>
      </c>
      <c r="AI5" t="s">
        <v>939</v>
      </c>
      <c r="AJ5" t="s">
        <v>942</v>
      </c>
      <c r="AK5" t="s">
        <v>943</v>
      </c>
    </row>
    <row r="6" spans="1:37" x14ac:dyDescent="0.25">
      <c r="A6" s="19">
        <v>1</v>
      </c>
      <c r="B6" s="19" t="s">
        <v>748</v>
      </c>
      <c r="C6" s="19" t="s">
        <v>767</v>
      </c>
      <c r="D6" s="19" t="s">
        <v>768</v>
      </c>
      <c r="E6" s="19" t="s">
        <v>769</v>
      </c>
      <c r="F6" s="19" t="s">
        <v>770</v>
      </c>
      <c r="G6" s="19" t="s">
        <v>771</v>
      </c>
      <c r="H6" s="19" t="s">
        <v>772</v>
      </c>
      <c r="I6" s="19" t="s">
        <v>501</v>
      </c>
      <c r="J6" s="19" t="s">
        <v>502</v>
      </c>
      <c r="N6" t="s">
        <v>501</v>
      </c>
      <c r="O6" t="s">
        <v>502</v>
      </c>
      <c r="P6">
        <v>69418</v>
      </c>
      <c r="Q6">
        <v>579794</v>
      </c>
      <c r="R6">
        <v>626991</v>
      </c>
      <c r="S6">
        <v>23739460</v>
      </c>
      <c r="T6">
        <v>25015663</v>
      </c>
      <c r="AC6" t="s">
        <v>749</v>
      </c>
      <c r="AD6" t="s">
        <v>750</v>
      </c>
      <c r="AE6">
        <v>4995815</v>
      </c>
      <c r="AG6">
        <v>1421134</v>
      </c>
      <c r="AH6">
        <v>1758294</v>
      </c>
      <c r="AI6">
        <f>AE6/$AE$15*100</f>
        <v>9.0943171600539358E-2</v>
      </c>
      <c r="AJ6">
        <f>AG6/AE6*100</f>
        <v>28.446489711888852</v>
      </c>
      <c r="AK6">
        <f>AH6/AE6*100</f>
        <v>35.195338498323096</v>
      </c>
    </row>
    <row r="7" spans="1:37" x14ac:dyDescent="0.25">
      <c r="A7" s="19">
        <v>1</v>
      </c>
      <c r="B7" s="19" t="s">
        <v>748</v>
      </c>
      <c r="C7" s="19" t="s">
        <v>767</v>
      </c>
      <c r="D7" s="19" t="s">
        <v>768</v>
      </c>
      <c r="E7" s="19" t="s">
        <v>769</v>
      </c>
      <c r="F7" s="19" t="s">
        <v>770</v>
      </c>
      <c r="G7" s="19" t="s">
        <v>848</v>
      </c>
      <c r="H7" s="19" t="s">
        <v>849</v>
      </c>
      <c r="I7" s="19" t="s">
        <v>313</v>
      </c>
      <c r="J7" s="19" t="s">
        <v>314</v>
      </c>
      <c r="N7" t="s">
        <v>313</v>
      </c>
      <c r="O7" t="s">
        <v>314</v>
      </c>
      <c r="P7">
        <v>2813510</v>
      </c>
      <c r="Q7">
        <v>3104575</v>
      </c>
      <c r="R7">
        <v>15882076</v>
      </c>
      <c r="S7">
        <v>35936874</v>
      </c>
      <c r="T7">
        <v>57737035</v>
      </c>
      <c r="AC7" t="s">
        <v>767</v>
      </c>
      <c r="AD7" t="s">
        <v>768</v>
      </c>
      <c r="AE7">
        <v>2838458700</v>
      </c>
      <c r="AG7">
        <v>303232733</v>
      </c>
      <c r="AH7">
        <v>982382427</v>
      </c>
      <c r="AI7">
        <f t="shared" ref="AI7:AI14" si="0">AE7/$AE$15*100</f>
        <v>51.670935900377387</v>
      </c>
      <c r="AJ7">
        <f t="shared" ref="AJ7:AJ14" si="1">AG7/AE7*100</f>
        <v>10.683006696556832</v>
      </c>
      <c r="AK7">
        <f t="shared" ref="AK7:AK14" si="2">AH7/AE7*100</f>
        <v>34.609713609713609</v>
      </c>
    </row>
    <row r="8" spans="1:37" x14ac:dyDescent="0.25">
      <c r="A8" s="19">
        <v>1</v>
      </c>
      <c r="B8" s="19" t="s">
        <v>748</v>
      </c>
      <c r="C8" s="19" t="s">
        <v>767</v>
      </c>
      <c r="D8" s="19" t="s">
        <v>768</v>
      </c>
      <c r="E8" s="19" t="s">
        <v>769</v>
      </c>
      <c r="F8" s="19" t="s">
        <v>770</v>
      </c>
      <c r="G8" s="19" t="s">
        <v>777</v>
      </c>
      <c r="H8" s="19" t="s">
        <v>778</v>
      </c>
      <c r="I8" s="19" t="s">
        <v>586</v>
      </c>
      <c r="J8" s="19" t="s">
        <v>587</v>
      </c>
      <c r="N8" s="20" t="s">
        <v>586</v>
      </c>
      <c r="O8" s="20" t="s">
        <v>587</v>
      </c>
      <c r="P8" s="20">
        <v>1775690</v>
      </c>
      <c r="Q8" s="20">
        <v>1872376</v>
      </c>
      <c r="R8" s="20">
        <v>12954828</v>
      </c>
      <c r="S8" s="20">
        <v>15347835</v>
      </c>
      <c r="T8" s="20">
        <v>31950729</v>
      </c>
      <c r="AC8" t="s">
        <v>828</v>
      </c>
      <c r="AD8" t="s">
        <v>829</v>
      </c>
      <c r="AE8">
        <v>39699</v>
      </c>
      <c r="AG8">
        <v>12341</v>
      </c>
      <c r="AH8">
        <v>12850</v>
      </c>
      <c r="AI8">
        <f t="shared" si="0"/>
        <v>7.2267547324506856E-4</v>
      </c>
      <c r="AJ8">
        <f t="shared" si="1"/>
        <v>31.0864253507645</v>
      </c>
      <c r="AK8">
        <f t="shared" si="2"/>
        <v>32.368573515705684</v>
      </c>
    </row>
    <row r="9" spans="1:37" x14ac:dyDescent="0.25">
      <c r="A9" s="19">
        <v>1</v>
      </c>
      <c r="B9" s="19" t="s">
        <v>748</v>
      </c>
      <c r="C9" s="19" t="s">
        <v>767</v>
      </c>
      <c r="D9" s="19" t="s">
        <v>768</v>
      </c>
      <c r="E9" s="19" t="s">
        <v>769</v>
      </c>
      <c r="F9" s="19" t="s">
        <v>770</v>
      </c>
      <c r="G9" s="19" t="s">
        <v>777</v>
      </c>
      <c r="H9" s="19" t="s">
        <v>778</v>
      </c>
      <c r="I9" s="19" t="s">
        <v>619</v>
      </c>
      <c r="J9" s="19" t="s">
        <v>620</v>
      </c>
      <c r="N9" t="s">
        <v>619</v>
      </c>
      <c r="O9" t="s">
        <v>620</v>
      </c>
      <c r="P9">
        <v>850522</v>
      </c>
      <c r="Q9">
        <v>91488</v>
      </c>
      <c r="R9">
        <v>2819633</v>
      </c>
      <c r="S9">
        <v>2290687</v>
      </c>
      <c r="T9">
        <v>6052330</v>
      </c>
      <c r="AC9" t="s">
        <v>786</v>
      </c>
      <c r="AD9" t="s">
        <v>787</v>
      </c>
      <c r="AE9">
        <v>963792069</v>
      </c>
      <c r="AG9">
        <v>35148650</v>
      </c>
      <c r="AH9">
        <v>154354116</v>
      </c>
      <c r="AI9">
        <f t="shared" si="0"/>
        <v>17.544746456445221</v>
      </c>
      <c r="AJ9">
        <f t="shared" si="1"/>
        <v>3.6469121432457023</v>
      </c>
      <c r="AK9">
        <f t="shared" si="2"/>
        <v>16.015292194731686</v>
      </c>
    </row>
    <row r="10" spans="1:37" x14ac:dyDescent="0.25">
      <c r="A10" s="31">
        <v>1</v>
      </c>
      <c r="B10" s="31" t="s">
        <v>748</v>
      </c>
      <c r="C10" s="31" t="s">
        <v>767</v>
      </c>
      <c r="D10" s="31" t="s">
        <v>768</v>
      </c>
      <c r="E10" s="31" t="s">
        <v>773</v>
      </c>
      <c r="F10" s="31" t="s">
        <v>774</v>
      </c>
      <c r="G10" s="31" t="s">
        <v>775</v>
      </c>
      <c r="H10" s="31" t="s">
        <v>776</v>
      </c>
      <c r="I10" s="31" t="s">
        <v>303</v>
      </c>
      <c r="J10" s="31" t="s">
        <v>304</v>
      </c>
      <c r="K10" s="20"/>
      <c r="L10" s="20"/>
      <c r="M10" s="20"/>
      <c r="N10" s="20" t="s">
        <v>303</v>
      </c>
      <c r="O10" s="20" t="s">
        <v>304</v>
      </c>
      <c r="P10" s="20">
        <v>572488</v>
      </c>
      <c r="Q10" s="20">
        <v>2102484</v>
      </c>
      <c r="R10" s="20">
        <v>2815290</v>
      </c>
      <c r="S10" s="20">
        <v>51666408</v>
      </c>
      <c r="T10" s="20">
        <v>57156670</v>
      </c>
      <c r="X10" t="s">
        <v>729</v>
      </c>
      <c r="Y10" t="s">
        <v>729</v>
      </c>
      <c r="Z10" t="s">
        <v>729</v>
      </c>
      <c r="AA10" t="s">
        <v>729</v>
      </c>
      <c r="AC10" s="20" t="s">
        <v>817</v>
      </c>
      <c r="AD10" s="20" t="s">
        <v>818</v>
      </c>
      <c r="AE10" s="20">
        <v>168352352</v>
      </c>
      <c r="AF10" s="20"/>
      <c r="AG10" s="20">
        <v>26471446</v>
      </c>
      <c r="AH10" s="20">
        <v>75588995</v>
      </c>
      <c r="AI10">
        <f t="shared" si="0"/>
        <v>3.0646644916375818</v>
      </c>
      <c r="AJ10">
        <f t="shared" si="1"/>
        <v>15.723834972023438</v>
      </c>
      <c r="AK10">
        <f t="shared" si="2"/>
        <v>44.899280646818646</v>
      </c>
    </row>
    <row r="11" spans="1:37" x14ac:dyDescent="0.25">
      <c r="A11" s="19">
        <v>1</v>
      </c>
      <c r="B11" s="19" t="s">
        <v>748</v>
      </c>
      <c r="C11" s="19" t="s">
        <v>767</v>
      </c>
      <c r="D11" s="19" t="s">
        <v>768</v>
      </c>
      <c r="E11" s="19" t="s">
        <v>773</v>
      </c>
      <c r="F11" s="19" t="s">
        <v>774</v>
      </c>
      <c r="G11" s="19" t="s">
        <v>775</v>
      </c>
      <c r="H11" s="19" t="s">
        <v>776</v>
      </c>
      <c r="I11" s="19" t="s">
        <v>201</v>
      </c>
      <c r="J11" s="19" t="s">
        <v>202</v>
      </c>
      <c r="N11" t="s">
        <v>201</v>
      </c>
      <c r="O11" t="s">
        <v>202</v>
      </c>
      <c r="P11">
        <v>263807</v>
      </c>
      <c r="Q11">
        <v>4280948</v>
      </c>
      <c r="R11">
        <v>4832959</v>
      </c>
      <c r="S11">
        <v>68249273</v>
      </c>
      <c r="T11">
        <v>77626987</v>
      </c>
      <c r="AC11" t="s">
        <v>798</v>
      </c>
      <c r="AD11" t="s">
        <v>799</v>
      </c>
      <c r="AE11">
        <v>492767368</v>
      </c>
      <c r="AG11">
        <v>75561862</v>
      </c>
      <c r="AH11">
        <v>192118730</v>
      </c>
      <c r="AI11">
        <f t="shared" si="0"/>
        <v>8.9702735804208391</v>
      </c>
      <c r="AJ11">
        <f t="shared" si="1"/>
        <v>15.334185440623576</v>
      </c>
      <c r="AK11">
        <f t="shared" si="2"/>
        <v>38.987713569539771</v>
      </c>
    </row>
    <row r="12" spans="1:37" x14ac:dyDescent="0.25">
      <c r="A12" s="19">
        <v>1</v>
      </c>
      <c r="B12" s="19" t="s">
        <v>748</v>
      </c>
      <c r="C12" s="19" t="s">
        <v>767</v>
      </c>
      <c r="D12" s="19" t="s">
        <v>768</v>
      </c>
      <c r="E12" s="19" t="s">
        <v>773</v>
      </c>
      <c r="F12" s="19" t="s">
        <v>774</v>
      </c>
      <c r="G12" s="19" t="s">
        <v>775</v>
      </c>
      <c r="H12" s="19" t="s">
        <v>776</v>
      </c>
      <c r="I12" s="19" t="s">
        <v>209</v>
      </c>
      <c r="J12" s="19" t="s">
        <v>210</v>
      </c>
      <c r="N12" s="20" t="s">
        <v>209</v>
      </c>
      <c r="O12" s="20" t="s">
        <v>210</v>
      </c>
      <c r="P12" s="20">
        <v>8863901</v>
      </c>
      <c r="Q12" s="20">
        <v>23562759</v>
      </c>
      <c r="R12" s="20">
        <v>37179198</v>
      </c>
      <c r="S12" s="20">
        <v>167411358</v>
      </c>
      <c r="T12" s="20">
        <v>237017216</v>
      </c>
      <c r="AC12" t="s">
        <v>868</v>
      </c>
      <c r="AD12" t="s">
        <v>869</v>
      </c>
      <c r="AE12">
        <v>973984908</v>
      </c>
      <c r="AG12">
        <v>103511631</v>
      </c>
      <c r="AH12">
        <v>583044088</v>
      </c>
      <c r="AI12">
        <f t="shared" si="0"/>
        <v>17.730295582318309</v>
      </c>
      <c r="AJ12">
        <f t="shared" si="1"/>
        <v>10.62764218929766</v>
      </c>
      <c r="AK12">
        <f t="shared" si="2"/>
        <v>59.861716871695101</v>
      </c>
    </row>
    <row r="13" spans="1:37" x14ac:dyDescent="0.25">
      <c r="A13" s="19">
        <v>1</v>
      </c>
      <c r="B13" s="19" t="s">
        <v>748</v>
      </c>
      <c r="C13" s="19" t="s">
        <v>767</v>
      </c>
      <c r="D13" s="19" t="s">
        <v>768</v>
      </c>
      <c r="E13" s="19" t="s">
        <v>769</v>
      </c>
      <c r="F13" s="19" t="s">
        <v>770</v>
      </c>
      <c r="G13" s="19" t="s">
        <v>777</v>
      </c>
      <c r="H13" s="19" t="s">
        <v>778</v>
      </c>
      <c r="I13" s="19" t="s">
        <v>639</v>
      </c>
      <c r="J13" s="19" t="s">
        <v>640</v>
      </c>
      <c r="N13" t="s">
        <v>639</v>
      </c>
      <c r="O13" t="s">
        <v>640</v>
      </c>
      <c r="P13">
        <v>4</v>
      </c>
      <c r="Q13">
        <v>537041</v>
      </c>
      <c r="R13">
        <v>213862</v>
      </c>
      <c r="S13">
        <v>37052365</v>
      </c>
      <c r="T13">
        <v>37803272</v>
      </c>
      <c r="AC13" t="s">
        <v>805</v>
      </c>
      <c r="AD13" t="s">
        <v>806</v>
      </c>
      <c r="AE13">
        <v>30869513</v>
      </c>
      <c r="AG13">
        <v>21672426</v>
      </c>
      <c r="AH13">
        <v>29763274</v>
      </c>
      <c r="AI13">
        <f t="shared" si="0"/>
        <v>0.56194463125317506</v>
      </c>
      <c r="AJ13">
        <f t="shared" si="1"/>
        <v>70.206569180407868</v>
      </c>
      <c r="AK13">
        <f t="shared" si="2"/>
        <v>96.416402811408133</v>
      </c>
    </row>
    <row r="14" spans="1:37" x14ac:dyDescent="0.25">
      <c r="A14" s="19">
        <v>1</v>
      </c>
      <c r="B14" s="19" t="s">
        <v>748</v>
      </c>
      <c r="C14" s="19" t="s">
        <v>767</v>
      </c>
      <c r="D14" s="19" t="s">
        <v>768</v>
      </c>
      <c r="E14" s="19" t="s">
        <v>773</v>
      </c>
      <c r="F14" s="19" t="s">
        <v>774</v>
      </c>
      <c r="G14" s="19" t="s">
        <v>775</v>
      </c>
      <c r="H14" s="19" t="s">
        <v>776</v>
      </c>
      <c r="I14" s="19" t="s">
        <v>377</v>
      </c>
      <c r="J14" s="19" t="s">
        <v>378</v>
      </c>
      <c r="N14" t="s">
        <v>377</v>
      </c>
      <c r="O14" t="s">
        <v>378</v>
      </c>
      <c r="P14">
        <v>2276948</v>
      </c>
      <c r="Q14">
        <v>17824253</v>
      </c>
      <c r="R14">
        <v>19493611</v>
      </c>
      <c r="S14">
        <v>305606408</v>
      </c>
      <c r="T14">
        <v>345201220</v>
      </c>
      <c r="AC14" t="s">
        <v>811</v>
      </c>
      <c r="AD14" t="s">
        <v>812</v>
      </c>
      <c r="AE14" s="2">
        <v>20076692</v>
      </c>
      <c r="AF14" s="2"/>
      <c r="AG14" s="2">
        <v>4260226</v>
      </c>
      <c r="AH14" s="2">
        <v>11376955</v>
      </c>
      <c r="AI14" s="2">
        <f t="shared" si="0"/>
        <v>0.36547351047370163</v>
      </c>
      <c r="AJ14">
        <f t="shared" si="1"/>
        <v>21.219760705598311</v>
      </c>
      <c r="AK14">
        <f t="shared" si="2"/>
        <v>56.667477889285742</v>
      </c>
    </row>
    <row r="15" spans="1:37" x14ac:dyDescent="0.25">
      <c r="A15" s="19">
        <v>1</v>
      </c>
      <c r="B15" s="19" t="s">
        <v>748</v>
      </c>
      <c r="C15" s="19" t="s">
        <v>767</v>
      </c>
      <c r="D15" s="19" t="s">
        <v>768</v>
      </c>
      <c r="E15" s="19" t="s">
        <v>773</v>
      </c>
      <c r="F15" s="19" t="s">
        <v>774</v>
      </c>
      <c r="G15" s="19" t="s">
        <v>852</v>
      </c>
      <c r="H15" s="19" t="s">
        <v>853</v>
      </c>
      <c r="I15" s="19" t="s">
        <v>107</v>
      </c>
      <c r="J15" s="19" t="s">
        <v>108</v>
      </c>
      <c r="N15" t="s">
        <v>107</v>
      </c>
      <c r="O15" t="s">
        <v>108</v>
      </c>
      <c r="P15">
        <v>46787975</v>
      </c>
      <c r="Q15">
        <v>6160603</v>
      </c>
      <c r="R15">
        <v>110147430</v>
      </c>
      <c r="S15">
        <v>20615491</v>
      </c>
      <c r="T15">
        <v>183711499</v>
      </c>
      <c r="AE15">
        <f>SUM(AE6:AE14)</f>
        <v>5493337116</v>
      </c>
      <c r="AG15" t="s">
        <v>729</v>
      </c>
      <c r="AI15" s="27">
        <f>SUM(AI6:AI14)</f>
        <v>100</v>
      </c>
      <c r="AJ15" s="27" t="s">
        <v>729</v>
      </c>
      <c r="AK15" s="27" t="s">
        <v>729</v>
      </c>
    </row>
    <row r="16" spans="1:37" x14ac:dyDescent="0.25">
      <c r="A16" s="19">
        <v>1</v>
      </c>
      <c r="B16" s="19" t="s">
        <v>748</v>
      </c>
      <c r="C16" s="19" t="s">
        <v>767</v>
      </c>
      <c r="D16" s="19" t="s">
        <v>768</v>
      </c>
      <c r="E16" s="19" t="s">
        <v>773</v>
      </c>
      <c r="F16" s="19" t="s">
        <v>774</v>
      </c>
      <c r="G16" s="19" t="s">
        <v>852</v>
      </c>
      <c r="H16" s="19" t="s">
        <v>853</v>
      </c>
      <c r="I16" s="19" t="s">
        <v>431</v>
      </c>
      <c r="J16" s="19" t="s">
        <v>432</v>
      </c>
      <c r="N16" t="s">
        <v>431</v>
      </c>
      <c r="O16" t="s">
        <v>432</v>
      </c>
      <c r="P16">
        <v>5636853</v>
      </c>
      <c r="Q16">
        <v>2924460</v>
      </c>
      <c r="R16">
        <v>41320478</v>
      </c>
      <c r="S16">
        <v>24131714</v>
      </c>
      <c r="T16">
        <v>74013505</v>
      </c>
    </row>
    <row r="17" spans="1:34" x14ac:dyDescent="0.25">
      <c r="A17" s="19">
        <v>1</v>
      </c>
      <c r="B17" s="19" t="s">
        <v>748</v>
      </c>
      <c r="C17" s="19" t="s">
        <v>767</v>
      </c>
      <c r="D17" s="19" t="s">
        <v>768</v>
      </c>
      <c r="E17" s="19" t="s">
        <v>773</v>
      </c>
      <c r="F17" s="19" t="s">
        <v>774</v>
      </c>
      <c r="G17" s="19" t="s">
        <v>850</v>
      </c>
      <c r="H17" s="19" t="s">
        <v>851</v>
      </c>
      <c r="I17" s="19" t="s">
        <v>345</v>
      </c>
      <c r="J17" s="19" t="s">
        <v>346</v>
      </c>
      <c r="N17" t="s">
        <v>345</v>
      </c>
      <c r="O17" t="s">
        <v>346</v>
      </c>
      <c r="P17">
        <v>9151293</v>
      </c>
      <c r="Q17">
        <v>1571633</v>
      </c>
      <c r="R17">
        <v>39961937</v>
      </c>
      <c r="S17">
        <v>21948305</v>
      </c>
      <c r="T17">
        <v>72633168</v>
      </c>
    </row>
    <row r="18" spans="1:34" x14ac:dyDescent="0.25">
      <c r="A18" s="19">
        <v>1</v>
      </c>
      <c r="B18" s="19" t="s">
        <v>748</v>
      </c>
      <c r="C18" s="19" t="s">
        <v>767</v>
      </c>
      <c r="D18" s="19" t="s">
        <v>768</v>
      </c>
      <c r="E18" s="19" t="s">
        <v>773</v>
      </c>
      <c r="F18" s="19" t="s">
        <v>774</v>
      </c>
      <c r="G18" s="19" t="s">
        <v>850</v>
      </c>
      <c r="H18" s="19" t="s">
        <v>851</v>
      </c>
      <c r="I18" s="19" t="s">
        <v>14</v>
      </c>
      <c r="J18" s="19" t="s">
        <v>15</v>
      </c>
      <c r="N18" t="s">
        <v>14</v>
      </c>
      <c r="O18" t="s">
        <v>15</v>
      </c>
      <c r="P18">
        <v>8845873</v>
      </c>
      <c r="Q18">
        <v>3267432</v>
      </c>
      <c r="R18">
        <v>30042766</v>
      </c>
      <c r="S18">
        <v>30182864</v>
      </c>
      <c r="T18">
        <v>72338935</v>
      </c>
      <c r="AD18" t="s">
        <v>949</v>
      </c>
      <c r="AE18" t="s">
        <v>939</v>
      </c>
      <c r="AG18" t="s">
        <v>942</v>
      </c>
      <c r="AH18" t="s">
        <v>943</v>
      </c>
    </row>
    <row r="19" spans="1:34" x14ac:dyDescent="0.25">
      <c r="A19" s="19">
        <v>1</v>
      </c>
      <c r="B19" s="19" t="s">
        <v>748</v>
      </c>
      <c r="C19" s="19" t="s">
        <v>767</v>
      </c>
      <c r="D19" s="19" t="s">
        <v>768</v>
      </c>
      <c r="E19" s="19" t="s">
        <v>773</v>
      </c>
      <c r="F19" s="19" t="s">
        <v>774</v>
      </c>
      <c r="G19" s="19" t="s">
        <v>850</v>
      </c>
      <c r="H19" s="19" t="s">
        <v>851</v>
      </c>
      <c r="I19" s="19" t="s">
        <v>61</v>
      </c>
      <c r="J19" s="19" t="s">
        <v>62</v>
      </c>
      <c r="K19" s="12"/>
      <c r="L19" s="12"/>
      <c r="M19" s="12"/>
      <c r="N19" s="12" t="s">
        <v>61</v>
      </c>
      <c r="O19" s="12" t="s">
        <v>62</v>
      </c>
      <c r="P19" s="12">
        <v>11990020</v>
      </c>
      <c r="Q19" s="12">
        <v>277175</v>
      </c>
      <c r="R19" s="12">
        <v>6128813</v>
      </c>
      <c r="S19" s="12">
        <v>588959</v>
      </c>
      <c r="T19" s="12">
        <v>18984967</v>
      </c>
      <c r="U19" s="13"/>
      <c r="V19" s="13"/>
      <c r="W19" s="13"/>
      <c r="AC19" t="s">
        <v>749</v>
      </c>
      <c r="AD19" t="s">
        <v>750</v>
      </c>
      <c r="AE19">
        <v>9.0943171600539358E-2</v>
      </c>
      <c r="AG19">
        <v>28.446489711888852</v>
      </c>
      <c r="AH19">
        <v>35.195338498323096</v>
      </c>
    </row>
    <row r="20" spans="1:34" x14ac:dyDescent="0.25">
      <c r="A20" s="19">
        <v>1</v>
      </c>
      <c r="B20" s="19" t="s">
        <v>748</v>
      </c>
      <c r="C20" s="19" t="s">
        <v>767</v>
      </c>
      <c r="D20" s="19" t="s">
        <v>768</v>
      </c>
      <c r="E20" s="19" t="s">
        <v>773</v>
      </c>
      <c r="F20" s="19" t="s">
        <v>774</v>
      </c>
      <c r="G20" s="19" t="s">
        <v>854</v>
      </c>
      <c r="H20" s="19" t="s">
        <v>855</v>
      </c>
      <c r="I20" s="19" t="s">
        <v>191</v>
      </c>
      <c r="J20" s="19" t="s">
        <v>192</v>
      </c>
      <c r="N20" t="s">
        <v>191</v>
      </c>
      <c r="O20" t="s">
        <v>192</v>
      </c>
      <c r="P20">
        <v>11876785</v>
      </c>
      <c r="Q20">
        <v>8593796</v>
      </c>
      <c r="R20">
        <v>60674847</v>
      </c>
      <c r="S20">
        <v>23150238</v>
      </c>
      <c r="T20">
        <v>104295666</v>
      </c>
      <c r="AC20" t="s">
        <v>767</v>
      </c>
      <c r="AD20" t="s">
        <v>768</v>
      </c>
      <c r="AE20">
        <v>51.670935900377387</v>
      </c>
      <c r="AG20">
        <v>10.683006696556832</v>
      </c>
      <c r="AH20">
        <v>34.609713609713609</v>
      </c>
    </row>
    <row r="21" spans="1:34" x14ac:dyDescent="0.25">
      <c r="A21" s="19">
        <v>1</v>
      </c>
      <c r="B21" s="19" t="s">
        <v>748</v>
      </c>
      <c r="C21" s="19" t="s">
        <v>767</v>
      </c>
      <c r="D21" s="19" t="s">
        <v>768</v>
      </c>
      <c r="E21" s="19" t="s">
        <v>773</v>
      </c>
      <c r="F21" s="19" t="s">
        <v>774</v>
      </c>
      <c r="G21" s="19" t="s">
        <v>854</v>
      </c>
      <c r="H21" s="19" t="s">
        <v>855</v>
      </c>
      <c r="I21" s="19" t="s">
        <v>465</v>
      </c>
      <c r="J21" s="19" t="s">
        <v>466</v>
      </c>
      <c r="N21" t="s">
        <v>465</v>
      </c>
      <c r="O21" t="s">
        <v>466</v>
      </c>
      <c r="P21">
        <v>3325895</v>
      </c>
      <c r="Q21">
        <v>12809450</v>
      </c>
      <c r="R21">
        <v>58037550</v>
      </c>
      <c r="S21">
        <v>75991366</v>
      </c>
      <c r="T21">
        <v>150164261</v>
      </c>
      <c r="AC21" t="s">
        <v>828</v>
      </c>
      <c r="AD21" t="s">
        <v>829</v>
      </c>
      <c r="AE21">
        <v>7.2267547324506856E-4</v>
      </c>
      <c r="AG21">
        <v>31.0864253507645</v>
      </c>
      <c r="AH21">
        <v>32.368573515705684</v>
      </c>
    </row>
    <row r="22" spans="1:34" x14ac:dyDescent="0.25">
      <c r="A22" s="19">
        <v>1</v>
      </c>
      <c r="B22" s="19" t="s">
        <v>748</v>
      </c>
      <c r="C22" s="19" t="s">
        <v>767</v>
      </c>
      <c r="D22" s="19" t="s">
        <v>768</v>
      </c>
      <c r="E22" s="19" t="s">
        <v>779</v>
      </c>
      <c r="F22" s="19" t="s">
        <v>780</v>
      </c>
      <c r="G22" s="19" t="s">
        <v>783</v>
      </c>
      <c r="H22" s="19" t="s">
        <v>784</v>
      </c>
      <c r="I22" s="19" t="s">
        <v>252</v>
      </c>
      <c r="J22" s="19" t="s">
        <v>253</v>
      </c>
      <c r="N22" t="s">
        <v>252</v>
      </c>
      <c r="O22" t="s">
        <v>253</v>
      </c>
      <c r="P22">
        <v>104297</v>
      </c>
      <c r="Q22">
        <v>1168888</v>
      </c>
      <c r="R22">
        <v>2479028</v>
      </c>
      <c r="S22">
        <v>23296271</v>
      </c>
      <c r="T22">
        <v>27048484</v>
      </c>
      <c r="AC22" t="s">
        <v>786</v>
      </c>
      <c r="AD22" t="s">
        <v>787</v>
      </c>
      <c r="AE22">
        <v>17.544746456445221</v>
      </c>
      <c r="AG22">
        <v>3.6469121432457023</v>
      </c>
      <c r="AH22">
        <v>16.015292194731686</v>
      </c>
    </row>
    <row r="23" spans="1:34" x14ac:dyDescent="0.25">
      <c r="A23" s="19">
        <v>1</v>
      </c>
      <c r="B23" s="19" t="s">
        <v>748</v>
      </c>
      <c r="C23" s="19" t="s">
        <v>767</v>
      </c>
      <c r="D23" s="19" t="s">
        <v>768</v>
      </c>
      <c r="E23" s="19" t="s">
        <v>779</v>
      </c>
      <c r="F23" s="19" t="s">
        <v>780</v>
      </c>
      <c r="G23" s="19" t="s">
        <v>783</v>
      </c>
      <c r="H23" s="19" t="s">
        <v>784</v>
      </c>
      <c r="I23" s="19" t="s">
        <v>277</v>
      </c>
      <c r="J23" s="19" t="s">
        <v>278</v>
      </c>
      <c r="N23" t="s">
        <v>277</v>
      </c>
      <c r="O23" t="s">
        <v>278</v>
      </c>
      <c r="P23">
        <v>670800</v>
      </c>
      <c r="Q23">
        <v>3051529</v>
      </c>
      <c r="R23">
        <v>3007201</v>
      </c>
      <c r="S23">
        <v>36392106</v>
      </c>
      <c r="T23">
        <v>43121636</v>
      </c>
      <c r="AC23" t="s">
        <v>817</v>
      </c>
      <c r="AD23" t="s">
        <v>818</v>
      </c>
      <c r="AE23">
        <v>3.0646644916375818</v>
      </c>
      <c r="AG23">
        <v>15.723834972023438</v>
      </c>
      <c r="AH23">
        <v>44.899280646818646</v>
      </c>
    </row>
    <row r="24" spans="1:34" x14ac:dyDescent="0.25">
      <c r="A24" s="19">
        <v>1</v>
      </c>
      <c r="B24" s="19" t="s">
        <v>748</v>
      </c>
      <c r="C24" s="19" t="s">
        <v>767</v>
      </c>
      <c r="D24" s="19" t="s">
        <v>768</v>
      </c>
      <c r="E24" s="19" t="s">
        <v>779</v>
      </c>
      <c r="F24" s="19" t="s">
        <v>780</v>
      </c>
      <c r="G24" s="19" t="s">
        <v>781</v>
      </c>
      <c r="H24" s="19" t="s">
        <v>782</v>
      </c>
      <c r="I24" s="19" t="s">
        <v>493</v>
      </c>
      <c r="J24" s="19" t="s">
        <v>494</v>
      </c>
      <c r="N24" t="s">
        <v>493</v>
      </c>
      <c r="O24" t="s">
        <v>494</v>
      </c>
      <c r="P24">
        <v>946913</v>
      </c>
      <c r="Q24">
        <v>10796526</v>
      </c>
      <c r="R24">
        <v>6548438</v>
      </c>
      <c r="S24">
        <v>108257198</v>
      </c>
      <c r="T24">
        <v>126549075</v>
      </c>
      <c r="AC24" t="s">
        <v>798</v>
      </c>
      <c r="AD24" t="s">
        <v>799</v>
      </c>
      <c r="AE24">
        <v>8.9702735804208391</v>
      </c>
      <c r="AG24">
        <v>15.334185440623576</v>
      </c>
      <c r="AH24">
        <v>38.987713569539771</v>
      </c>
    </row>
    <row r="25" spans="1:34" x14ac:dyDescent="0.25">
      <c r="A25" s="19">
        <v>1</v>
      </c>
      <c r="B25" s="19" t="s">
        <v>748</v>
      </c>
      <c r="C25" s="19" t="s">
        <v>767</v>
      </c>
      <c r="D25" s="19" t="s">
        <v>768</v>
      </c>
      <c r="E25" s="19" t="s">
        <v>779</v>
      </c>
      <c r="F25" s="19" t="s">
        <v>780</v>
      </c>
      <c r="G25" s="19" t="s">
        <v>781</v>
      </c>
      <c r="H25" s="19" t="s">
        <v>782</v>
      </c>
      <c r="I25" s="19" t="s">
        <v>399</v>
      </c>
      <c r="J25" s="19" t="s">
        <v>400</v>
      </c>
      <c r="N25" t="s">
        <v>399</v>
      </c>
      <c r="O25" t="s">
        <v>400</v>
      </c>
      <c r="P25">
        <v>671446</v>
      </c>
      <c r="Q25">
        <v>852108</v>
      </c>
      <c r="R25">
        <v>2295756</v>
      </c>
      <c r="S25">
        <v>15498712</v>
      </c>
      <c r="T25">
        <v>19318022</v>
      </c>
      <c r="AC25" t="s">
        <v>868</v>
      </c>
      <c r="AD25" t="s">
        <v>869</v>
      </c>
      <c r="AE25">
        <v>17.730295582318309</v>
      </c>
      <c r="AG25">
        <v>10.62764218929766</v>
      </c>
      <c r="AH25">
        <v>59.861716871695101</v>
      </c>
    </row>
    <row r="26" spans="1:34" x14ac:dyDescent="0.25">
      <c r="A26" s="19">
        <v>1</v>
      </c>
      <c r="B26" s="19" t="s">
        <v>748</v>
      </c>
      <c r="C26" s="19" t="s">
        <v>767</v>
      </c>
      <c r="D26" s="19" t="s">
        <v>768</v>
      </c>
      <c r="E26" s="19" t="s">
        <v>779</v>
      </c>
      <c r="F26" s="19" t="s">
        <v>780</v>
      </c>
      <c r="G26" s="19" t="s">
        <v>781</v>
      </c>
      <c r="H26" s="19" t="s">
        <v>782</v>
      </c>
      <c r="I26" s="19" t="s">
        <v>505</v>
      </c>
      <c r="J26" s="19" t="s">
        <v>506</v>
      </c>
      <c r="N26" t="s">
        <v>505</v>
      </c>
      <c r="O26" t="s">
        <v>506</v>
      </c>
      <c r="P26">
        <v>2014871</v>
      </c>
      <c r="Q26">
        <v>1196424</v>
      </c>
      <c r="R26">
        <v>1911365</v>
      </c>
      <c r="S26">
        <v>11087187</v>
      </c>
      <c r="T26">
        <v>16209847</v>
      </c>
      <c r="AC26" t="s">
        <v>805</v>
      </c>
      <c r="AD26" t="s">
        <v>806</v>
      </c>
      <c r="AE26">
        <v>0.56194463125317506</v>
      </c>
      <c r="AG26">
        <v>70.206569180407868</v>
      </c>
      <c r="AH26">
        <v>96.416402811408133</v>
      </c>
    </row>
    <row r="27" spans="1:34" x14ac:dyDescent="0.25">
      <c r="A27" s="19">
        <v>1</v>
      </c>
      <c r="B27" s="19" t="s">
        <v>748</v>
      </c>
      <c r="C27" s="19" t="s">
        <v>767</v>
      </c>
      <c r="D27" s="19" t="s">
        <v>768</v>
      </c>
      <c r="E27" s="19" t="s">
        <v>779</v>
      </c>
      <c r="F27" s="19" t="s">
        <v>780</v>
      </c>
      <c r="G27" s="19" t="s">
        <v>891</v>
      </c>
      <c r="H27" s="19" t="s">
        <v>892</v>
      </c>
      <c r="I27" s="19" t="s">
        <v>131</v>
      </c>
      <c r="J27" s="19" t="s">
        <v>132</v>
      </c>
      <c r="N27" t="s">
        <v>131</v>
      </c>
      <c r="O27" t="s">
        <v>132</v>
      </c>
      <c r="P27">
        <v>477227</v>
      </c>
      <c r="Q27">
        <v>612297</v>
      </c>
      <c r="R27">
        <v>3101173</v>
      </c>
      <c r="S27">
        <v>5313479</v>
      </c>
      <c r="T27">
        <v>9504176</v>
      </c>
      <c r="AC27" t="s">
        <v>811</v>
      </c>
      <c r="AD27" t="s">
        <v>812</v>
      </c>
      <c r="AE27">
        <v>0.36547351047370163</v>
      </c>
      <c r="AG27">
        <v>21.219760705598311</v>
      </c>
      <c r="AH27">
        <v>56.667477889285742</v>
      </c>
    </row>
    <row r="28" spans="1:34" x14ac:dyDescent="0.25">
      <c r="A28" s="19">
        <v>1</v>
      </c>
      <c r="B28" s="19" t="s">
        <v>748</v>
      </c>
      <c r="C28" s="19" t="s">
        <v>767</v>
      </c>
      <c r="D28" s="19" t="s">
        <v>768</v>
      </c>
      <c r="E28" s="19" t="s">
        <v>779</v>
      </c>
      <c r="F28" s="19" t="s">
        <v>780</v>
      </c>
      <c r="G28" s="19" t="s">
        <v>856</v>
      </c>
      <c r="H28" s="19" t="s">
        <v>47</v>
      </c>
      <c r="I28" s="19" t="s">
        <v>48</v>
      </c>
      <c r="J28" s="19" t="s">
        <v>47</v>
      </c>
      <c r="N28" t="s">
        <v>48</v>
      </c>
      <c r="O28" t="s">
        <v>47</v>
      </c>
      <c r="P28">
        <v>51184</v>
      </c>
      <c r="Q28">
        <v>103756</v>
      </c>
      <c r="R28">
        <v>125821</v>
      </c>
      <c r="S28">
        <v>735444</v>
      </c>
      <c r="T28">
        <v>1016205</v>
      </c>
      <c r="AE28">
        <v>100</v>
      </c>
      <c r="AG28">
        <v>10.399734022076355</v>
      </c>
      <c r="AH28">
        <v>36.961134664141014</v>
      </c>
    </row>
    <row r="29" spans="1:34" x14ac:dyDescent="0.25">
      <c r="A29" s="19">
        <v>1</v>
      </c>
      <c r="B29" s="19" t="s">
        <v>748</v>
      </c>
      <c r="C29" s="19" t="s">
        <v>767</v>
      </c>
      <c r="D29" s="19" t="s">
        <v>768</v>
      </c>
      <c r="E29" s="19" t="s">
        <v>779</v>
      </c>
      <c r="F29" s="19" t="s">
        <v>780</v>
      </c>
      <c r="G29" s="19" t="s">
        <v>905</v>
      </c>
      <c r="H29" s="19" t="s">
        <v>906</v>
      </c>
      <c r="I29" s="19" t="s">
        <v>317</v>
      </c>
      <c r="J29" s="19" t="s">
        <v>318</v>
      </c>
      <c r="N29" t="s">
        <v>317</v>
      </c>
      <c r="O29" t="s">
        <v>318</v>
      </c>
      <c r="P29">
        <v>849739</v>
      </c>
      <c r="Q29">
        <v>417113</v>
      </c>
      <c r="R29">
        <v>2386625</v>
      </c>
      <c r="S29">
        <v>6063206</v>
      </c>
      <c r="T29">
        <v>9716683</v>
      </c>
    </row>
    <row r="30" spans="1:34" x14ac:dyDescent="0.25">
      <c r="A30" s="19">
        <v>1</v>
      </c>
      <c r="B30" s="19" t="s">
        <v>748</v>
      </c>
      <c r="C30" s="19" t="s">
        <v>767</v>
      </c>
      <c r="D30" s="19" t="s">
        <v>768</v>
      </c>
      <c r="E30" s="19" t="s">
        <v>773</v>
      </c>
      <c r="F30" s="19" t="s">
        <v>774</v>
      </c>
      <c r="G30" s="19" t="s">
        <v>839</v>
      </c>
      <c r="H30" s="19" t="s">
        <v>840</v>
      </c>
      <c r="I30" s="19" t="s">
        <v>234</v>
      </c>
      <c r="J30" s="19" t="s">
        <v>235</v>
      </c>
      <c r="N30" t="s">
        <v>234</v>
      </c>
      <c r="O30" t="s">
        <v>235</v>
      </c>
      <c r="P30">
        <v>44037</v>
      </c>
      <c r="Q30">
        <v>418810</v>
      </c>
      <c r="R30">
        <v>973468</v>
      </c>
      <c r="S30">
        <v>8575656</v>
      </c>
      <c r="T30">
        <v>10011971</v>
      </c>
    </row>
    <row r="31" spans="1:34" x14ac:dyDescent="0.25">
      <c r="A31" s="19">
        <v>1</v>
      </c>
      <c r="B31" s="19" t="s">
        <v>748</v>
      </c>
      <c r="C31" s="19" t="s">
        <v>767</v>
      </c>
      <c r="D31" s="19" t="s">
        <v>768</v>
      </c>
      <c r="E31" s="19" t="s">
        <v>779</v>
      </c>
      <c r="F31" s="19" t="s">
        <v>780</v>
      </c>
      <c r="G31" s="19" t="s">
        <v>781</v>
      </c>
      <c r="H31" s="19" t="s">
        <v>782</v>
      </c>
      <c r="I31" s="19" t="s">
        <v>331</v>
      </c>
      <c r="J31" s="19" t="s">
        <v>332</v>
      </c>
      <c r="N31" t="s">
        <v>331</v>
      </c>
      <c r="O31" t="s">
        <v>332</v>
      </c>
      <c r="P31">
        <v>105931</v>
      </c>
      <c r="Q31">
        <v>731315</v>
      </c>
      <c r="R31">
        <v>87832</v>
      </c>
      <c r="S31">
        <v>7573334</v>
      </c>
      <c r="T31">
        <v>8498412</v>
      </c>
    </row>
    <row r="32" spans="1:34" x14ac:dyDescent="0.25">
      <c r="A32" s="19">
        <v>1</v>
      </c>
      <c r="B32" s="19" t="s">
        <v>748</v>
      </c>
      <c r="C32" s="19" t="s">
        <v>767</v>
      </c>
      <c r="D32" s="19" t="s">
        <v>768</v>
      </c>
      <c r="E32" s="19" t="s">
        <v>773</v>
      </c>
      <c r="F32" s="19" t="s">
        <v>774</v>
      </c>
      <c r="G32" s="19" t="s">
        <v>775</v>
      </c>
      <c r="H32" s="19" t="s">
        <v>776</v>
      </c>
      <c r="I32" s="19" t="s">
        <v>269</v>
      </c>
      <c r="J32" s="19" t="s">
        <v>270</v>
      </c>
      <c r="N32" t="s">
        <v>269</v>
      </c>
      <c r="O32" t="s">
        <v>270</v>
      </c>
      <c r="P32">
        <v>356244</v>
      </c>
      <c r="Q32">
        <v>2866985</v>
      </c>
      <c r="R32">
        <v>5287709</v>
      </c>
      <c r="S32">
        <v>11641415</v>
      </c>
      <c r="T32">
        <v>20152353</v>
      </c>
    </row>
    <row r="33" spans="1:35" x14ac:dyDescent="0.25">
      <c r="A33" s="19">
        <v>1</v>
      </c>
      <c r="B33" s="19" t="s">
        <v>748</v>
      </c>
      <c r="C33" s="19" t="s">
        <v>767</v>
      </c>
      <c r="D33" s="19" t="s">
        <v>768</v>
      </c>
      <c r="E33" s="19" t="s">
        <v>779</v>
      </c>
      <c r="F33" s="19" t="s">
        <v>780</v>
      </c>
      <c r="G33" s="19" t="s">
        <v>781</v>
      </c>
      <c r="H33" s="19" t="s">
        <v>782</v>
      </c>
      <c r="I33" s="19" t="s">
        <v>643</v>
      </c>
      <c r="J33" s="19" t="s">
        <v>644</v>
      </c>
      <c r="N33" t="s">
        <v>643</v>
      </c>
      <c r="O33" t="s">
        <v>644</v>
      </c>
      <c r="P33">
        <v>164412</v>
      </c>
      <c r="Q33">
        <v>233803</v>
      </c>
      <c r="R33">
        <v>1186475</v>
      </c>
      <c r="S33">
        <v>4860979</v>
      </c>
      <c r="T33">
        <v>6445669</v>
      </c>
    </row>
    <row r="34" spans="1:35" x14ac:dyDescent="0.25">
      <c r="A34" s="19">
        <v>1</v>
      </c>
      <c r="B34" s="19" t="s">
        <v>748</v>
      </c>
      <c r="C34" s="19" t="s">
        <v>767</v>
      </c>
      <c r="D34" s="19" t="s">
        <v>768</v>
      </c>
      <c r="E34" s="19" t="s">
        <v>914</v>
      </c>
      <c r="F34" s="19" t="s">
        <v>915</v>
      </c>
      <c r="G34" s="19" t="s">
        <v>916</v>
      </c>
      <c r="H34" s="19" t="s">
        <v>917</v>
      </c>
      <c r="I34" s="19" t="s">
        <v>238</v>
      </c>
      <c r="J34" s="19" t="s">
        <v>239</v>
      </c>
      <c r="N34" t="s">
        <v>238</v>
      </c>
      <c r="O34" t="s">
        <v>239</v>
      </c>
      <c r="P34">
        <v>1531108</v>
      </c>
      <c r="Q34">
        <v>5113077</v>
      </c>
      <c r="R34">
        <v>12177793</v>
      </c>
      <c r="S34">
        <v>14647840</v>
      </c>
      <c r="T34">
        <v>33469818</v>
      </c>
    </row>
    <row r="35" spans="1:35" x14ac:dyDescent="0.25">
      <c r="A35" s="19">
        <v>1</v>
      </c>
      <c r="B35" s="19" t="s">
        <v>748</v>
      </c>
      <c r="C35" s="19" t="s">
        <v>767</v>
      </c>
      <c r="D35" s="19" t="s">
        <v>768</v>
      </c>
      <c r="E35" s="19" t="s">
        <v>914</v>
      </c>
      <c r="F35" s="19" t="s">
        <v>915</v>
      </c>
      <c r="G35" s="19" t="s">
        <v>916</v>
      </c>
      <c r="H35" s="19" t="s">
        <v>917</v>
      </c>
      <c r="I35" s="19" t="s">
        <v>289</v>
      </c>
      <c r="J35" s="19" t="s">
        <v>290</v>
      </c>
      <c r="N35" t="s">
        <v>289</v>
      </c>
      <c r="O35" t="s">
        <v>290</v>
      </c>
      <c r="P35">
        <v>19592</v>
      </c>
      <c r="Q35">
        <v>127658</v>
      </c>
      <c r="R35">
        <v>238849</v>
      </c>
      <c r="S35">
        <v>570150</v>
      </c>
      <c r="T35">
        <v>956249</v>
      </c>
    </row>
    <row r="36" spans="1:35" x14ac:dyDescent="0.25">
      <c r="A36" s="19">
        <v>1</v>
      </c>
      <c r="B36" s="19" t="s">
        <v>748</v>
      </c>
      <c r="C36" s="19" t="s">
        <v>767</v>
      </c>
      <c r="D36" s="19" t="s">
        <v>768</v>
      </c>
      <c r="E36" s="19" t="s">
        <v>769</v>
      </c>
      <c r="F36" s="19" t="s">
        <v>770</v>
      </c>
      <c r="G36" s="19" t="s">
        <v>771</v>
      </c>
      <c r="H36" s="19" t="s">
        <v>772</v>
      </c>
      <c r="I36" s="19" t="s">
        <v>242</v>
      </c>
      <c r="J36" s="19" t="s">
        <v>243</v>
      </c>
      <c r="N36" t="s">
        <v>242</v>
      </c>
      <c r="O36" t="s">
        <v>243</v>
      </c>
      <c r="P36">
        <v>432567</v>
      </c>
      <c r="Q36">
        <v>3835007</v>
      </c>
      <c r="R36">
        <v>8988950</v>
      </c>
      <c r="S36">
        <v>173731544</v>
      </c>
      <c r="T36">
        <v>186988068</v>
      </c>
      <c r="AD36" s="2"/>
      <c r="AE36" s="2"/>
      <c r="AF36" s="2"/>
      <c r="AG36" s="2"/>
      <c r="AH36" s="2"/>
    </row>
    <row r="37" spans="1:35" x14ac:dyDescent="0.25">
      <c r="A37" s="19">
        <v>1</v>
      </c>
      <c r="B37" s="19" t="s">
        <v>748</v>
      </c>
      <c r="C37" s="19" t="s">
        <v>767</v>
      </c>
      <c r="D37" s="19" t="s">
        <v>768</v>
      </c>
      <c r="E37" s="19" t="s">
        <v>918</v>
      </c>
      <c r="F37" s="19" t="s">
        <v>919</v>
      </c>
      <c r="G37" s="19" t="s">
        <v>920</v>
      </c>
      <c r="H37" s="19" t="s">
        <v>921</v>
      </c>
      <c r="I37" s="19" t="s">
        <v>293</v>
      </c>
      <c r="J37" s="19" t="s">
        <v>294</v>
      </c>
      <c r="N37" t="s">
        <v>293</v>
      </c>
      <c r="O37" t="s">
        <v>294</v>
      </c>
      <c r="P37">
        <v>2861849</v>
      </c>
      <c r="Q37">
        <v>3711931</v>
      </c>
      <c r="R37">
        <v>10269076</v>
      </c>
      <c r="S37">
        <v>11304413</v>
      </c>
      <c r="T37">
        <v>28147269</v>
      </c>
      <c r="AD37" s="29"/>
      <c r="AE37" s="29"/>
      <c r="AF37" s="29"/>
      <c r="AG37" s="29"/>
      <c r="AH37" s="29"/>
    </row>
    <row r="38" spans="1:35" x14ac:dyDescent="0.25">
      <c r="A38" s="19">
        <v>1</v>
      </c>
      <c r="B38" s="19" t="s">
        <v>748</v>
      </c>
      <c r="C38" s="19" t="s">
        <v>767</v>
      </c>
      <c r="D38" s="19" t="s">
        <v>768</v>
      </c>
      <c r="E38" s="19" t="s">
        <v>773</v>
      </c>
      <c r="F38" s="19" t="s">
        <v>774</v>
      </c>
      <c r="G38" s="19" t="s">
        <v>852</v>
      </c>
      <c r="H38" s="19" t="s">
        <v>853</v>
      </c>
      <c r="I38" s="19" t="s">
        <v>111</v>
      </c>
      <c r="J38" s="19" t="s">
        <v>112</v>
      </c>
      <c r="N38" t="s">
        <v>111</v>
      </c>
      <c r="O38" t="s">
        <v>112</v>
      </c>
      <c r="P38">
        <v>1586570</v>
      </c>
      <c r="Q38">
        <v>575980</v>
      </c>
      <c r="R38">
        <v>18829193</v>
      </c>
      <c r="S38">
        <v>7800146</v>
      </c>
      <c r="T38">
        <v>28791889</v>
      </c>
    </row>
    <row r="39" spans="1:35" x14ac:dyDescent="0.25">
      <c r="A39" s="19">
        <v>1</v>
      </c>
      <c r="B39" s="19" t="s">
        <v>748</v>
      </c>
      <c r="C39" s="19" t="s">
        <v>767</v>
      </c>
      <c r="D39" s="19" t="s">
        <v>768</v>
      </c>
      <c r="E39" s="19" t="s">
        <v>773</v>
      </c>
      <c r="F39" s="19" t="s">
        <v>774</v>
      </c>
      <c r="G39" s="19" t="s">
        <v>852</v>
      </c>
      <c r="H39" s="19" t="s">
        <v>853</v>
      </c>
      <c r="I39" s="19" t="s">
        <v>117</v>
      </c>
      <c r="J39" s="19" t="s">
        <v>118</v>
      </c>
      <c r="N39" t="s">
        <v>117</v>
      </c>
      <c r="O39" t="s">
        <v>118</v>
      </c>
      <c r="P39">
        <v>8809178</v>
      </c>
      <c r="Q39">
        <v>6262249</v>
      </c>
      <c r="R39">
        <v>86567844</v>
      </c>
      <c r="S39">
        <v>58470271</v>
      </c>
      <c r="T39">
        <v>160109542</v>
      </c>
    </row>
    <row r="40" spans="1:35" x14ac:dyDescent="0.25">
      <c r="A40" s="19">
        <v>1</v>
      </c>
      <c r="B40" s="19" t="s">
        <v>748</v>
      </c>
      <c r="C40" s="19" t="s">
        <v>767</v>
      </c>
      <c r="D40" s="19" t="s">
        <v>768</v>
      </c>
      <c r="E40" s="19" t="s">
        <v>773</v>
      </c>
      <c r="F40" s="19" t="s">
        <v>774</v>
      </c>
      <c r="G40" s="19" t="s">
        <v>775</v>
      </c>
      <c r="H40" s="19" t="s">
        <v>776</v>
      </c>
      <c r="I40" s="19" t="s">
        <v>256</v>
      </c>
      <c r="J40" s="19" t="s">
        <v>257</v>
      </c>
      <c r="N40" t="s">
        <v>256</v>
      </c>
      <c r="O40" t="s">
        <v>257</v>
      </c>
      <c r="P40">
        <v>4053544</v>
      </c>
      <c r="Q40">
        <v>7851511</v>
      </c>
      <c r="R40">
        <v>28179727</v>
      </c>
      <c r="S40">
        <v>157414389</v>
      </c>
      <c r="T40">
        <v>197499171</v>
      </c>
    </row>
    <row r="41" spans="1:35" x14ac:dyDescent="0.25">
      <c r="A41" s="19">
        <v>1</v>
      </c>
      <c r="B41" s="19" t="s">
        <v>748</v>
      </c>
      <c r="C41" s="19" t="s">
        <v>767</v>
      </c>
      <c r="D41" s="19" t="s">
        <v>768</v>
      </c>
      <c r="E41" s="19" t="s">
        <v>779</v>
      </c>
      <c r="F41" s="19" t="s">
        <v>780</v>
      </c>
      <c r="G41" s="19" t="s">
        <v>783</v>
      </c>
      <c r="H41" s="19" t="s">
        <v>784</v>
      </c>
      <c r="I41" s="19" t="s">
        <v>427</v>
      </c>
      <c r="J41" s="19" t="s">
        <v>428</v>
      </c>
      <c r="N41" t="s">
        <v>427</v>
      </c>
      <c r="O41" t="s">
        <v>428</v>
      </c>
      <c r="P41">
        <v>15308</v>
      </c>
      <c r="Q41">
        <v>44122</v>
      </c>
      <c r="R41">
        <v>68101</v>
      </c>
      <c r="S41">
        <v>1082314</v>
      </c>
      <c r="T41">
        <v>1209845</v>
      </c>
    </row>
    <row r="42" spans="1:35" x14ac:dyDescent="0.25">
      <c r="A42" s="19">
        <v>1</v>
      </c>
      <c r="B42" s="19" t="s">
        <v>748</v>
      </c>
      <c r="C42" s="19" t="s">
        <v>767</v>
      </c>
      <c r="D42" s="19" t="s">
        <v>768</v>
      </c>
      <c r="E42" s="19" t="s">
        <v>779</v>
      </c>
      <c r="F42" s="19" t="s">
        <v>780</v>
      </c>
      <c r="G42" s="19" t="s">
        <v>783</v>
      </c>
      <c r="H42" s="19" t="s">
        <v>784</v>
      </c>
      <c r="I42" s="19" t="s">
        <v>205</v>
      </c>
      <c r="J42" s="19" t="s">
        <v>206</v>
      </c>
      <c r="N42" t="s">
        <v>205</v>
      </c>
      <c r="O42" t="s">
        <v>206</v>
      </c>
      <c r="P42">
        <v>870531</v>
      </c>
      <c r="Q42">
        <v>7483473</v>
      </c>
      <c r="R42">
        <v>10443084</v>
      </c>
      <c r="S42">
        <v>45386266</v>
      </c>
      <c r="T42">
        <v>64183354</v>
      </c>
    </row>
    <row r="43" spans="1:35" x14ac:dyDescent="0.25">
      <c r="A43" s="19">
        <v>1</v>
      </c>
      <c r="B43" s="19" t="s">
        <v>748</v>
      </c>
      <c r="C43" s="19" t="s">
        <v>767</v>
      </c>
      <c r="D43" s="19" t="s">
        <v>768</v>
      </c>
      <c r="E43" s="19" t="s">
        <v>773</v>
      </c>
      <c r="F43" s="19" t="s">
        <v>774</v>
      </c>
      <c r="G43" s="19" t="s">
        <v>775</v>
      </c>
      <c r="H43" s="19" t="s">
        <v>776</v>
      </c>
      <c r="I43" s="19" t="s">
        <v>323</v>
      </c>
      <c r="J43" s="19" t="s">
        <v>324</v>
      </c>
      <c r="N43" t="s">
        <v>323</v>
      </c>
      <c r="O43" t="s">
        <v>324</v>
      </c>
      <c r="P43">
        <v>229691</v>
      </c>
      <c r="Q43">
        <v>1623056</v>
      </c>
      <c r="R43">
        <v>2094814</v>
      </c>
      <c r="S43">
        <v>40339615</v>
      </c>
      <c r="T43">
        <v>44287176</v>
      </c>
    </row>
    <row r="44" spans="1:35" x14ac:dyDescent="0.25">
      <c r="A44" s="19">
        <v>1</v>
      </c>
      <c r="B44" s="19" t="s">
        <v>748</v>
      </c>
      <c r="C44" s="19" t="s">
        <v>767</v>
      </c>
      <c r="D44" s="19" t="s">
        <v>768</v>
      </c>
      <c r="E44" s="19" t="s">
        <v>773</v>
      </c>
      <c r="F44" s="19" t="s">
        <v>774</v>
      </c>
      <c r="G44" s="19" t="s">
        <v>775</v>
      </c>
      <c r="H44" s="19" t="s">
        <v>776</v>
      </c>
      <c r="I44" s="19" t="s">
        <v>381</v>
      </c>
      <c r="J44" s="19" t="s">
        <v>382</v>
      </c>
      <c r="N44" t="s">
        <v>381</v>
      </c>
      <c r="O44" t="s">
        <v>382</v>
      </c>
      <c r="P44">
        <v>2774701</v>
      </c>
      <c r="Q44">
        <v>5179150</v>
      </c>
      <c r="R44">
        <v>19798056</v>
      </c>
      <c r="S44">
        <v>134566102</v>
      </c>
      <c r="T44">
        <v>162318009</v>
      </c>
      <c r="AD44" s="20"/>
      <c r="AE44" s="20"/>
      <c r="AF44" s="20"/>
      <c r="AG44" s="20"/>
      <c r="AH44" s="20"/>
    </row>
    <row r="45" spans="1:35" x14ac:dyDescent="0.25">
      <c r="A45" s="19">
        <v>1</v>
      </c>
      <c r="B45" s="19" t="s">
        <v>748</v>
      </c>
      <c r="C45" s="19" t="s">
        <v>767</v>
      </c>
      <c r="D45" s="19" t="s">
        <v>768</v>
      </c>
      <c r="E45" s="19" t="s">
        <v>769</v>
      </c>
      <c r="F45" s="19" t="s">
        <v>770</v>
      </c>
      <c r="G45" s="19" t="s">
        <v>771</v>
      </c>
      <c r="H45" s="19" t="s">
        <v>772</v>
      </c>
      <c r="I45" s="19" t="s">
        <v>574</v>
      </c>
      <c r="J45" s="19" t="s">
        <v>575</v>
      </c>
      <c r="N45" t="s">
        <v>574</v>
      </c>
      <c r="O45" t="s">
        <v>575</v>
      </c>
      <c r="P45">
        <v>373728</v>
      </c>
      <c r="Q45">
        <v>453741</v>
      </c>
      <c r="R45">
        <v>270900</v>
      </c>
      <c r="S45">
        <v>7767866</v>
      </c>
      <c r="T45">
        <v>8866235</v>
      </c>
      <c r="AD45" s="20"/>
      <c r="AE45" s="20"/>
      <c r="AF45" s="20"/>
      <c r="AG45" s="20"/>
      <c r="AH45" s="20"/>
    </row>
    <row r="46" spans="1:35" s="2" customFormat="1" x14ac:dyDescent="0.25">
      <c r="A46" s="26">
        <v>1</v>
      </c>
      <c r="B46" s="26" t="s">
        <v>748</v>
      </c>
      <c r="C46" s="26" t="s">
        <v>767</v>
      </c>
      <c r="D46" s="26" t="s">
        <v>768</v>
      </c>
      <c r="E46" s="26" t="s">
        <v>773</v>
      </c>
      <c r="F46" s="26" t="s">
        <v>774</v>
      </c>
      <c r="G46" s="26" t="s">
        <v>850</v>
      </c>
      <c r="H46" s="26" t="s">
        <v>851</v>
      </c>
      <c r="I46" s="26" t="s">
        <v>51</v>
      </c>
      <c r="J46" s="26" t="s">
        <v>52</v>
      </c>
      <c r="N46" s="2" t="s">
        <v>51</v>
      </c>
      <c r="O46" s="2" t="s">
        <v>52</v>
      </c>
      <c r="P46" s="2">
        <v>116103</v>
      </c>
      <c r="Q46" s="2">
        <v>247912</v>
      </c>
      <c r="R46" s="2">
        <v>1842139</v>
      </c>
      <c r="S46" s="2">
        <v>4199032</v>
      </c>
      <c r="T46" s="2">
        <v>6405186</v>
      </c>
      <c r="U46" s="3"/>
      <c r="V46" s="26" t="s">
        <v>767</v>
      </c>
      <c r="W46" s="26" t="s">
        <v>768</v>
      </c>
      <c r="X46" s="2">
        <f>SUM(T5:T46)</f>
        <v>2838458700</v>
      </c>
      <c r="Y46" s="2">
        <f>SUM(P5:Q46)</f>
        <v>303232733</v>
      </c>
      <c r="Z46" s="2">
        <f>SUM(P5:R46)</f>
        <v>982382427</v>
      </c>
      <c r="AA46" s="2">
        <f>SUM(P5:S46)</f>
        <v>2838458700</v>
      </c>
      <c r="AD46"/>
      <c r="AE46"/>
      <c r="AF46"/>
      <c r="AG46"/>
      <c r="AH46"/>
    </row>
    <row r="47" spans="1:35" s="29" customFormat="1" x14ac:dyDescent="0.25">
      <c r="A47" s="28">
        <v>2</v>
      </c>
      <c r="B47" s="28" t="s">
        <v>785</v>
      </c>
      <c r="C47" s="28" t="s">
        <v>828</v>
      </c>
      <c r="D47" s="28" t="s">
        <v>829</v>
      </c>
      <c r="E47" s="28" t="s">
        <v>830</v>
      </c>
      <c r="F47" s="28" t="s">
        <v>831</v>
      </c>
      <c r="G47" s="28" t="s">
        <v>832</v>
      </c>
      <c r="H47" s="28" t="s">
        <v>833</v>
      </c>
      <c r="I47" s="28" t="s">
        <v>669</v>
      </c>
      <c r="J47" s="28" t="s">
        <v>670</v>
      </c>
      <c r="N47" s="29" t="s">
        <v>669</v>
      </c>
      <c r="O47" s="29" t="s">
        <v>670</v>
      </c>
      <c r="P47" s="29">
        <v>4527</v>
      </c>
      <c r="Q47" s="29">
        <v>7814</v>
      </c>
      <c r="R47" s="29">
        <v>509</v>
      </c>
      <c r="S47" s="29">
        <v>26849</v>
      </c>
      <c r="T47" s="29">
        <v>39699</v>
      </c>
      <c r="U47" s="30"/>
      <c r="V47" s="28" t="s">
        <v>828</v>
      </c>
      <c r="W47" s="28" t="s">
        <v>829</v>
      </c>
      <c r="X47" s="29">
        <f>T47</f>
        <v>39699</v>
      </c>
      <c r="Y47" s="29">
        <f>P47+Q47</f>
        <v>12341</v>
      </c>
      <c r="Z47" s="29">
        <f>P47+Q47+R47</f>
        <v>12850</v>
      </c>
      <c r="AA47" s="29">
        <f>P47+Q47+R47+S47</f>
        <v>39699</v>
      </c>
      <c r="AD47" t="s">
        <v>949</v>
      </c>
      <c r="AE47" t="s">
        <v>939</v>
      </c>
      <c r="AF47" t="s">
        <v>956</v>
      </c>
      <c r="AG47" s="29" t="s">
        <v>950</v>
      </c>
      <c r="AH47" t="s">
        <v>949</v>
      </c>
      <c r="AI47" t="s">
        <v>729</v>
      </c>
    </row>
    <row r="48" spans="1:35" x14ac:dyDescent="0.25">
      <c r="A48" s="19">
        <v>2</v>
      </c>
      <c r="B48" s="19" t="s">
        <v>785</v>
      </c>
      <c r="C48" s="19" t="s">
        <v>786</v>
      </c>
      <c r="D48" s="19" t="s">
        <v>787</v>
      </c>
      <c r="E48" s="19" t="s">
        <v>857</v>
      </c>
      <c r="F48" s="19" t="s">
        <v>858</v>
      </c>
      <c r="G48" s="19" t="s">
        <v>859</v>
      </c>
      <c r="H48" s="19" t="s">
        <v>860</v>
      </c>
      <c r="I48" s="19" t="s">
        <v>359</v>
      </c>
      <c r="J48" s="19" t="s">
        <v>360</v>
      </c>
      <c r="N48" t="s">
        <v>359</v>
      </c>
      <c r="O48" t="s">
        <v>360</v>
      </c>
      <c r="P48">
        <v>2211783</v>
      </c>
      <c r="Q48">
        <v>787117</v>
      </c>
      <c r="R48">
        <v>7035160</v>
      </c>
      <c r="S48">
        <v>6729142</v>
      </c>
      <c r="T48">
        <v>16763202</v>
      </c>
      <c r="AC48" t="s">
        <v>749</v>
      </c>
      <c r="AD48" t="s">
        <v>750</v>
      </c>
      <c r="AE48">
        <v>9.0943171600539358E-2</v>
      </c>
      <c r="AF48" t="s">
        <v>952</v>
      </c>
      <c r="AG48">
        <v>28.446489711888852</v>
      </c>
      <c r="AH48" t="s">
        <v>750</v>
      </c>
      <c r="AI48" t="s">
        <v>729</v>
      </c>
    </row>
    <row r="49" spans="1:35" x14ac:dyDescent="0.25">
      <c r="A49" s="19">
        <v>2</v>
      </c>
      <c r="B49" s="19" t="s">
        <v>785</v>
      </c>
      <c r="C49" s="19" t="s">
        <v>786</v>
      </c>
      <c r="D49" s="19" t="s">
        <v>787</v>
      </c>
      <c r="E49" s="19" t="s">
        <v>857</v>
      </c>
      <c r="F49" s="19" t="s">
        <v>858</v>
      </c>
      <c r="G49" s="19" t="s">
        <v>859</v>
      </c>
      <c r="H49" s="19" t="s">
        <v>861</v>
      </c>
      <c r="I49" s="19" t="s">
        <v>341</v>
      </c>
      <c r="J49" s="19" t="s">
        <v>342</v>
      </c>
      <c r="N49" t="s">
        <v>341</v>
      </c>
      <c r="O49" t="s">
        <v>342</v>
      </c>
      <c r="P49">
        <v>658658</v>
      </c>
      <c r="Q49">
        <v>732835</v>
      </c>
      <c r="R49">
        <v>2309136</v>
      </c>
      <c r="S49">
        <v>5799862</v>
      </c>
      <c r="T49">
        <v>9500491</v>
      </c>
      <c r="AC49" t="s">
        <v>749</v>
      </c>
      <c r="AD49" t="s">
        <v>750</v>
      </c>
      <c r="AE49">
        <v>9.0943171600539358E-2</v>
      </c>
      <c r="AF49" t="s">
        <v>958</v>
      </c>
      <c r="AG49">
        <v>35.195338498323096</v>
      </c>
      <c r="AH49" t="s">
        <v>750</v>
      </c>
      <c r="AI49" t="s">
        <v>729</v>
      </c>
    </row>
    <row r="50" spans="1:35" x14ac:dyDescent="0.25">
      <c r="A50" s="19">
        <v>2</v>
      </c>
      <c r="B50" s="19" t="s">
        <v>785</v>
      </c>
      <c r="C50" s="19" t="s">
        <v>786</v>
      </c>
      <c r="D50" s="19" t="s">
        <v>787</v>
      </c>
      <c r="E50" s="19" t="s">
        <v>857</v>
      </c>
      <c r="F50" s="19" t="s">
        <v>858</v>
      </c>
      <c r="G50" s="19" t="s">
        <v>885</v>
      </c>
      <c r="H50" s="19" t="s">
        <v>886</v>
      </c>
      <c r="I50" s="19" t="s">
        <v>419</v>
      </c>
      <c r="J50" s="19" t="s">
        <v>420</v>
      </c>
      <c r="N50" t="s">
        <v>419</v>
      </c>
      <c r="O50" t="s">
        <v>420</v>
      </c>
      <c r="P50">
        <v>965711</v>
      </c>
      <c r="Q50">
        <v>2238567</v>
      </c>
      <c r="R50">
        <v>3855246</v>
      </c>
      <c r="S50">
        <v>31784124</v>
      </c>
      <c r="T50">
        <v>38843648</v>
      </c>
      <c r="AC50" t="s">
        <v>767</v>
      </c>
      <c r="AD50" t="s">
        <v>768</v>
      </c>
      <c r="AE50">
        <v>51.670935900377387</v>
      </c>
      <c r="AF50" t="s">
        <v>952</v>
      </c>
      <c r="AG50">
        <v>10.683006696556832</v>
      </c>
      <c r="AH50" t="s">
        <v>768</v>
      </c>
      <c r="AI50" t="s">
        <v>729</v>
      </c>
    </row>
    <row r="51" spans="1:35" x14ac:dyDescent="0.25">
      <c r="A51" s="19">
        <v>2</v>
      </c>
      <c r="B51" s="19" t="s">
        <v>785</v>
      </c>
      <c r="C51" s="19" t="s">
        <v>786</v>
      </c>
      <c r="D51" s="19" t="s">
        <v>787</v>
      </c>
      <c r="E51" s="19" t="s">
        <v>788</v>
      </c>
      <c r="F51" s="19" t="s">
        <v>789</v>
      </c>
      <c r="G51" s="19" t="s">
        <v>862</v>
      </c>
      <c r="H51" s="19" t="s">
        <v>863</v>
      </c>
      <c r="I51" s="19" t="s">
        <v>65</v>
      </c>
      <c r="J51" s="19" t="s">
        <v>66</v>
      </c>
      <c r="N51" t="s">
        <v>65</v>
      </c>
      <c r="O51" t="s">
        <v>66</v>
      </c>
      <c r="P51">
        <v>5183772</v>
      </c>
      <c r="Q51">
        <v>1762588</v>
      </c>
      <c r="R51">
        <v>15815713</v>
      </c>
      <c r="S51">
        <v>28966545</v>
      </c>
      <c r="T51">
        <v>51728618</v>
      </c>
      <c r="AC51" t="s">
        <v>767</v>
      </c>
      <c r="AD51" t="s">
        <v>768</v>
      </c>
      <c r="AE51">
        <v>51.670935900377387</v>
      </c>
      <c r="AF51" t="s">
        <v>958</v>
      </c>
      <c r="AG51">
        <v>34.609713609713609</v>
      </c>
      <c r="AH51" t="s">
        <v>768</v>
      </c>
      <c r="AI51" t="s">
        <v>729</v>
      </c>
    </row>
    <row r="52" spans="1:35" x14ac:dyDescent="0.25">
      <c r="A52" s="19">
        <v>2</v>
      </c>
      <c r="B52" s="19" t="s">
        <v>785</v>
      </c>
      <c r="C52" s="19" t="s">
        <v>786</v>
      </c>
      <c r="D52" s="19" t="s">
        <v>787</v>
      </c>
      <c r="E52" s="19" t="s">
        <v>788</v>
      </c>
      <c r="F52" s="19" t="s">
        <v>789</v>
      </c>
      <c r="G52" s="19" t="s">
        <v>862</v>
      </c>
      <c r="H52" s="19" t="s">
        <v>863</v>
      </c>
      <c r="I52" s="19" t="s">
        <v>385</v>
      </c>
      <c r="J52" s="19" t="s">
        <v>386</v>
      </c>
      <c r="N52" t="s">
        <v>385</v>
      </c>
      <c r="O52" t="s">
        <v>386</v>
      </c>
      <c r="P52">
        <v>514777</v>
      </c>
      <c r="Q52">
        <v>1328659</v>
      </c>
      <c r="R52">
        <v>11552076</v>
      </c>
      <c r="S52">
        <v>13669143</v>
      </c>
      <c r="T52">
        <v>27064655</v>
      </c>
      <c r="AC52" t="s">
        <v>828</v>
      </c>
      <c r="AD52" t="s">
        <v>829</v>
      </c>
      <c r="AE52">
        <v>7.2267547324506856E-4</v>
      </c>
      <c r="AF52" t="s">
        <v>952</v>
      </c>
      <c r="AG52">
        <v>31.0864253507645</v>
      </c>
      <c r="AH52" t="s">
        <v>829</v>
      </c>
      <c r="AI52" t="s">
        <v>729</v>
      </c>
    </row>
    <row r="53" spans="1:35" x14ac:dyDescent="0.25">
      <c r="A53" s="19">
        <v>2</v>
      </c>
      <c r="B53" s="19" t="s">
        <v>785</v>
      </c>
      <c r="C53" s="19" t="s">
        <v>786</v>
      </c>
      <c r="D53" s="19" t="s">
        <v>787</v>
      </c>
      <c r="E53" s="19" t="s">
        <v>788</v>
      </c>
      <c r="F53" s="19" t="s">
        <v>789</v>
      </c>
      <c r="G53" s="19" t="s">
        <v>862</v>
      </c>
      <c r="H53" s="19" t="s">
        <v>863</v>
      </c>
      <c r="I53" s="19" t="s">
        <v>41</v>
      </c>
      <c r="J53" s="19" t="s">
        <v>42</v>
      </c>
      <c r="N53" t="s">
        <v>41</v>
      </c>
      <c r="O53" t="s">
        <v>42</v>
      </c>
      <c r="P53">
        <v>94237</v>
      </c>
      <c r="Q53">
        <v>289610</v>
      </c>
      <c r="R53">
        <v>317195</v>
      </c>
      <c r="S53">
        <v>4774193</v>
      </c>
      <c r="T53">
        <v>5475235</v>
      </c>
      <c r="AC53" t="s">
        <v>828</v>
      </c>
      <c r="AD53" t="s">
        <v>829</v>
      </c>
      <c r="AE53">
        <v>7.2267547324506856E-4</v>
      </c>
      <c r="AF53" t="s">
        <v>958</v>
      </c>
      <c r="AG53">
        <v>32.368573515705684</v>
      </c>
      <c r="AH53" t="s">
        <v>829</v>
      </c>
      <c r="AI53" t="s">
        <v>729</v>
      </c>
    </row>
    <row r="54" spans="1:35" x14ac:dyDescent="0.25">
      <c r="A54" s="19">
        <v>2</v>
      </c>
      <c r="B54" s="19" t="s">
        <v>785</v>
      </c>
      <c r="C54" s="19" t="s">
        <v>786</v>
      </c>
      <c r="D54" s="19" t="s">
        <v>787</v>
      </c>
      <c r="E54" s="19" t="s">
        <v>788</v>
      </c>
      <c r="F54" s="19" t="s">
        <v>789</v>
      </c>
      <c r="G54" s="19" t="s">
        <v>791</v>
      </c>
      <c r="H54" s="19" t="s">
        <v>838</v>
      </c>
      <c r="I54" s="19" t="s">
        <v>217</v>
      </c>
      <c r="J54" s="19" t="s">
        <v>218</v>
      </c>
      <c r="N54" t="s">
        <v>217</v>
      </c>
      <c r="O54" t="s">
        <v>218</v>
      </c>
      <c r="P54">
        <v>422361</v>
      </c>
      <c r="Q54">
        <v>2951067</v>
      </c>
      <c r="R54">
        <v>38226492</v>
      </c>
      <c r="S54">
        <v>273210591</v>
      </c>
      <c r="T54">
        <v>314810511</v>
      </c>
      <c r="AC54" t="s">
        <v>786</v>
      </c>
      <c r="AD54" t="s">
        <v>787</v>
      </c>
      <c r="AE54">
        <v>17.544746456445221</v>
      </c>
      <c r="AF54" t="s">
        <v>952</v>
      </c>
      <c r="AG54">
        <v>3.6469121432457023</v>
      </c>
      <c r="AH54" t="s">
        <v>787</v>
      </c>
      <c r="AI54" t="s">
        <v>729</v>
      </c>
    </row>
    <row r="55" spans="1:35" x14ac:dyDescent="0.25">
      <c r="A55" s="19">
        <v>2</v>
      </c>
      <c r="B55" s="19" t="s">
        <v>785</v>
      </c>
      <c r="C55" s="19" t="s">
        <v>786</v>
      </c>
      <c r="D55" s="19" t="s">
        <v>787</v>
      </c>
      <c r="E55" s="19" t="s">
        <v>788</v>
      </c>
      <c r="F55" s="19" t="s">
        <v>789</v>
      </c>
      <c r="G55" s="19" t="s">
        <v>791</v>
      </c>
      <c r="H55" s="19" t="s">
        <v>792</v>
      </c>
      <c r="I55" s="19" t="s">
        <v>262</v>
      </c>
      <c r="J55" s="19" t="s">
        <v>263</v>
      </c>
      <c r="N55" t="s">
        <v>262</v>
      </c>
      <c r="O55" t="s">
        <v>263</v>
      </c>
      <c r="P55">
        <v>366104</v>
      </c>
      <c r="Q55">
        <v>1599485</v>
      </c>
      <c r="R55">
        <v>5025277</v>
      </c>
      <c r="S55">
        <v>117734659</v>
      </c>
      <c r="T55">
        <v>124725525</v>
      </c>
      <c r="AC55" t="s">
        <v>786</v>
      </c>
      <c r="AD55" t="s">
        <v>787</v>
      </c>
      <c r="AE55">
        <v>17.544746456445221</v>
      </c>
      <c r="AF55" t="s">
        <v>958</v>
      </c>
      <c r="AG55">
        <v>16.015292194731686</v>
      </c>
      <c r="AH55" t="s">
        <v>787</v>
      </c>
      <c r="AI55" t="s">
        <v>729</v>
      </c>
    </row>
    <row r="56" spans="1:35" x14ac:dyDescent="0.25">
      <c r="A56" s="19">
        <v>2</v>
      </c>
      <c r="B56" s="19" t="s">
        <v>785</v>
      </c>
      <c r="C56" s="19" t="s">
        <v>786</v>
      </c>
      <c r="D56" s="19" t="s">
        <v>787</v>
      </c>
      <c r="E56" s="19" t="s">
        <v>788</v>
      </c>
      <c r="F56" s="19" t="s">
        <v>789</v>
      </c>
      <c r="G56" s="19" t="s">
        <v>791</v>
      </c>
      <c r="H56" s="19" t="s">
        <v>792</v>
      </c>
      <c r="I56" s="19" t="s">
        <v>403</v>
      </c>
      <c r="J56" s="19" t="s">
        <v>404</v>
      </c>
      <c r="N56" t="s">
        <v>403</v>
      </c>
      <c r="O56" t="s">
        <v>404</v>
      </c>
      <c r="P56">
        <v>96318</v>
      </c>
      <c r="Q56">
        <v>2073144</v>
      </c>
      <c r="R56">
        <v>14624598</v>
      </c>
      <c r="S56">
        <v>221756653</v>
      </c>
      <c r="T56">
        <v>238550713</v>
      </c>
      <c r="AC56" t="s">
        <v>817</v>
      </c>
      <c r="AD56" t="s">
        <v>818</v>
      </c>
      <c r="AE56">
        <v>3.0646644916375818</v>
      </c>
      <c r="AF56" t="s">
        <v>952</v>
      </c>
      <c r="AG56">
        <v>15.723834972023438</v>
      </c>
      <c r="AH56" t="s">
        <v>818</v>
      </c>
      <c r="AI56" t="s">
        <v>729</v>
      </c>
    </row>
    <row r="57" spans="1:35" x14ac:dyDescent="0.25">
      <c r="A57" s="19">
        <v>2</v>
      </c>
      <c r="B57" s="19" t="s">
        <v>785</v>
      </c>
      <c r="C57" s="19" t="s">
        <v>786</v>
      </c>
      <c r="D57" s="19" t="s">
        <v>787</v>
      </c>
      <c r="E57" s="19" t="s">
        <v>788</v>
      </c>
      <c r="F57" s="19" t="s">
        <v>789</v>
      </c>
      <c r="G57" s="19" t="s">
        <v>791</v>
      </c>
      <c r="H57" s="19" t="s">
        <v>792</v>
      </c>
      <c r="I57" s="19" t="s">
        <v>307</v>
      </c>
      <c r="J57" s="19" t="s">
        <v>308</v>
      </c>
      <c r="N57" t="s">
        <v>307</v>
      </c>
      <c r="O57" t="s">
        <v>308</v>
      </c>
      <c r="P57">
        <v>54823</v>
      </c>
      <c r="Q57">
        <v>1399526</v>
      </c>
      <c r="R57">
        <v>521443</v>
      </c>
      <c r="S57">
        <v>38336373</v>
      </c>
      <c r="T57">
        <v>40312165</v>
      </c>
      <c r="AC57" t="s">
        <v>817</v>
      </c>
      <c r="AD57" t="s">
        <v>818</v>
      </c>
      <c r="AE57">
        <v>3.0646644916375818</v>
      </c>
      <c r="AF57" t="s">
        <v>958</v>
      </c>
      <c r="AG57">
        <v>44.899280646818646</v>
      </c>
      <c r="AH57" t="s">
        <v>818</v>
      </c>
      <c r="AI57" t="s">
        <v>729</v>
      </c>
    </row>
    <row r="58" spans="1:35" x14ac:dyDescent="0.25">
      <c r="A58" s="19">
        <v>2</v>
      </c>
      <c r="B58" s="19" t="s">
        <v>785</v>
      </c>
      <c r="C58" s="19" t="s">
        <v>786</v>
      </c>
      <c r="D58" s="19" t="s">
        <v>787</v>
      </c>
      <c r="E58" s="19" t="s">
        <v>793</v>
      </c>
      <c r="F58" s="19" t="s">
        <v>794</v>
      </c>
      <c r="G58" s="19" t="s">
        <v>795</v>
      </c>
      <c r="H58" s="19" t="s">
        <v>796</v>
      </c>
      <c r="I58" s="19" t="s">
        <v>389</v>
      </c>
      <c r="J58" s="19" t="s">
        <v>390</v>
      </c>
      <c r="N58" t="s">
        <v>389</v>
      </c>
      <c r="O58" t="s">
        <v>390</v>
      </c>
      <c r="P58">
        <v>166972</v>
      </c>
      <c r="Q58">
        <v>361377</v>
      </c>
      <c r="R58">
        <v>47337</v>
      </c>
      <c r="S58">
        <v>818228</v>
      </c>
      <c r="T58">
        <v>1393914</v>
      </c>
      <c r="AC58" t="s">
        <v>798</v>
      </c>
      <c r="AD58" t="s">
        <v>799</v>
      </c>
      <c r="AE58">
        <v>8.9702735804208391</v>
      </c>
      <c r="AF58" t="s">
        <v>952</v>
      </c>
      <c r="AG58">
        <v>15.334185440623576</v>
      </c>
      <c r="AH58" t="s">
        <v>799</v>
      </c>
      <c r="AI58" t="s">
        <v>729</v>
      </c>
    </row>
    <row r="59" spans="1:35" x14ac:dyDescent="0.25">
      <c r="A59" s="19">
        <v>2</v>
      </c>
      <c r="B59" s="19" t="s">
        <v>785</v>
      </c>
      <c r="C59" s="19" t="s">
        <v>786</v>
      </c>
      <c r="D59" s="19" t="s">
        <v>787</v>
      </c>
      <c r="E59" s="19" t="s">
        <v>793</v>
      </c>
      <c r="F59" s="19" t="s">
        <v>794</v>
      </c>
      <c r="G59" s="19" t="s">
        <v>887</v>
      </c>
      <c r="H59" s="19" t="s">
        <v>888</v>
      </c>
      <c r="I59" s="19" t="s">
        <v>91</v>
      </c>
      <c r="J59" s="19" t="s">
        <v>92</v>
      </c>
      <c r="N59" t="s">
        <v>91</v>
      </c>
      <c r="O59" t="s">
        <v>92</v>
      </c>
      <c r="P59">
        <v>332</v>
      </c>
      <c r="Q59">
        <v>176</v>
      </c>
      <c r="R59">
        <v>2304</v>
      </c>
      <c r="S59">
        <v>3066</v>
      </c>
      <c r="T59">
        <v>5878</v>
      </c>
      <c r="AC59" t="s">
        <v>798</v>
      </c>
      <c r="AD59" t="s">
        <v>799</v>
      </c>
      <c r="AE59">
        <v>8.9702735804208391</v>
      </c>
      <c r="AF59" t="s">
        <v>958</v>
      </c>
      <c r="AG59">
        <v>38.987713569539771</v>
      </c>
      <c r="AH59" t="s">
        <v>799</v>
      </c>
      <c r="AI59" t="s">
        <v>729</v>
      </c>
    </row>
    <row r="60" spans="1:35" s="20" customFormat="1" x14ac:dyDescent="0.25">
      <c r="A60" s="31">
        <v>2</v>
      </c>
      <c r="B60" s="31" t="s">
        <v>785</v>
      </c>
      <c r="C60" s="31" t="s">
        <v>786</v>
      </c>
      <c r="D60" s="31" t="s">
        <v>787</v>
      </c>
      <c r="E60" s="31" t="s">
        <v>793</v>
      </c>
      <c r="F60" s="31" t="s">
        <v>794</v>
      </c>
      <c r="G60" s="31" t="s">
        <v>887</v>
      </c>
      <c r="H60" s="31" t="s">
        <v>888</v>
      </c>
      <c r="I60" s="31" t="s">
        <v>99</v>
      </c>
      <c r="J60" s="31" t="s">
        <v>100</v>
      </c>
      <c r="N60" s="20" t="s">
        <v>99</v>
      </c>
      <c r="O60" s="20" t="s">
        <v>100</v>
      </c>
      <c r="P60" s="20">
        <v>17553</v>
      </c>
      <c r="Q60" s="20">
        <v>54950</v>
      </c>
      <c r="R60" s="20">
        <v>141596</v>
      </c>
      <c r="S60" s="20">
        <v>210329</v>
      </c>
      <c r="T60" s="20">
        <v>424428</v>
      </c>
      <c r="U60" s="15"/>
      <c r="V60" s="15"/>
      <c r="W60" s="15"/>
      <c r="AC60" t="s">
        <v>868</v>
      </c>
      <c r="AD60" t="s">
        <v>869</v>
      </c>
      <c r="AE60">
        <v>17.730295582318309</v>
      </c>
      <c r="AF60" t="s">
        <v>952</v>
      </c>
      <c r="AG60">
        <v>10.62764218929766</v>
      </c>
      <c r="AH60" t="s">
        <v>869</v>
      </c>
      <c r="AI60" t="s">
        <v>729</v>
      </c>
    </row>
    <row r="61" spans="1:35" x14ac:dyDescent="0.25">
      <c r="A61" s="31">
        <v>2</v>
      </c>
      <c r="B61" s="31" t="s">
        <v>785</v>
      </c>
      <c r="C61" s="31" t="s">
        <v>786</v>
      </c>
      <c r="D61" s="31" t="s">
        <v>787</v>
      </c>
      <c r="E61" s="31" t="s">
        <v>793</v>
      </c>
      <c r="F61" s="31" t="s">
        <v>794</v>
      </c>
      <c r="G61" s="31" t="s">
        <v>795</v>
      </c>
      <c r="H61" s="31" t="s">
        <v>796</v>
      </c>
      <c r="I61" s="31" t="s">
        <v>365</v>
      </c>
      <c r="J61" s="31" t="s">
        <v>366</v>
      </c>
      <c r="K61" s="20"/>
      <c r="L61" s="20"/>
      <c r="M61" s="20"/>
      <c r="N61" s="20" t="s">
        <v>365</v>
      </c>
      <c r="O61" s="20" t="s">
        <v>366</v>
      </c>
      <c r="P61" s="20">
        <v>26426</v>
      </c>
      <c r="Q61" s="20">
        <v>86360</v>
      </c>
      <c r="R61" s="20">
        <v>28061</v>
      </c>
      <c r="S61" s="20">
        <v>178262</v>
      </c>
      <c r="T61" s="20">
        <v>319109</v>
      </c>
      <c r="U61" s="15"/>
      <c r="V61" s="15"/>
      <c r="W61" s="15"/>
      <c r="X61" s="20"/>
      <c r="Y61" s="20"/>
      <c r="Z61" s="20"/>
      <c r="AA61" s="20"/>
      <c r="AC61" t="s">
        <v>868</v>
      </c>
      <c r="AD61" t="s">
        <v>869</v>
      </c>
      <c r="AE61">
        <v>17.730295582318309</v>
      </c>
      <c r="AF61" t="s">
        <v>958</v>
      </c>
      <c r="AG61">
        <v>59.861716871695101</v>
      </c>
      <c r="AH61" t="s">
        <v>869</v>
      </c>
      <c r="AI61" t="s">
        <v>729</v>
      </c>
    </row>
    <row r="62" spans="1:35" x14ac:dyDescent="0.25">
      <c r="A62" s="19">
        <v>2</v>
      </c>
      <c r="B62" s="19" t="s">
        <v>785</v>
      </c>
      <c r="C62" s="19" t="s">
        <v>786</v>
      </c>
      <c r="D62" s="19" t="s">
        <v>787</v>
      </c>
      <c r="E62" s="19" t="s">
        <v>788</v>
      </c>
      <c r="F62" s="19" t="s">
        <v>789</v>
      </c>
      <c r="G62" s="19" t="s">
        <v>864</v>
      </c>
      <c r="H62" s="19" t="s">
        <v>865</v>
      </c>
      <c r="I62" s="19" t="s">
        <v>556</v>
      </c>
      <c r="J62" s="19" t="s">
        <v>557</v>
      </c>
      <c r="N62" t="s">
        <v>556</v>
      </c>
      <c r="O62" t="s">
        <v>557</v>
      </c>
      <c r="P62">
        <v>2149909</v>
      </c>
      <c r="Q62">
        <v>410137</v>
      </c>
      <c r="R62">
        <v>7491279</v>
      </c>
      <c r="S62">
        <v>5591428</v>
      </c>
      <c r="T62">
        <v>15642753</v>
      </c>
      <c r="AC62" t="s">
        <v>805</v>
      </c>
      <c r="AD62" t="s">
        <v>806</v>
      </c>
      <c r="AE62">
        <v>0.56194463125317506</v>
      </c>
      <c r="AF62" t="s">
        <v>952</v>
      </c>
      <c r="AG62">
        <v>70.206569180407868</v>
      </c>
      <c r="AH62" t="s">
        <v>806</v>
      </c>
      <c r="AI62" t="s">
        <v>729</v>
      </c>
    </row>
    <row r="63" spans="1:35" x14ac:dyDescent="0.25">
      <c r="A63" s="19">
        <v>2</v>
      </c>
      <c r="B63" s="19" t="s">
        <v>785</v>
      </c>
      <c r="C63" s="19" t="s">
        <v>786</v>
      </c>
      <c r="D63" s="19" t="s">
        <v>787</v>
      </c>
      <c r="E63" s="19" t="s">
        <v>788</v>
      </c>
      <c r="F63" s="19" t="s">
        <v>789</v>
      </c>
      <c r="G63" s="19" t="s">
        <v>864</v>
      </c>
      <c r="H63" s="19" t="s">
        <v>865</v>
      </c>
      <c r="I63" s="19" t="s">
        <v>395</v>
      </c>
      <c r="J63" s="19" t="s">
        <v>396</v>
      </c>
      <c r="N63" t="s">
        <v>395</v>
      </c>
      <c r="O63" t="s">
        <v>396</v>
      </c>
      <c r="P63">
        <v>274158</v>
      </c>
      <c r="Q63">
        <v>61715</v>
      </c>
      <c r="R63">
        <v>495009</v>
      </c>
      <c r="S63">
        <v>464123</v>
      </c>
      <c r="T63">
        <v>1295005</v>
      </c>
      <c r="AC63" t="s">
        <v>805</v>
      </c>
      <c r="AD63" t="s">
        <v>806</v>
      </c>
      <c r="AE63">
        <v>0.56194463125317506</v>
      </c>
      <c r="AF63" t="s">
        <v>958</v>
      </c>
      <c r="AG63">
        <v>96.416402811408133</v>
      </c>
      <c r="AH63" t="s">
        <v>806</v>
      </c>
      <c r="AI63" t="s">
        <v>729</v>
      </c>
    </row>
    <row r="64" spans="1:35" x14ac:dyDescent="0.25">
      <c r="A64" s="19">
        <v>2</v>
      </c>
      <c r="B64" s="19" t="s">
        <v>785</v>
      </c>
      <c r="C64" s="19" t="s">
        <v>786</v>
      </c>
      <c r="D64" s="19" t="s">
        <v>787</v>
      </c>
      <c r="E64" s="19" t="s">
        <v>788</v>
      </c>
      <c r="F64" s="19" t="s">
        <v>789</v>
      </c>
      <c r="G64" s="19" t="s">
        <v>791</v>
      </c>
      <c r="H64" s="19" t="s">
        <v>792</v>
      </c>
      <c r="I64" s="19" t="s">
        <v>662</v>
      </c>
      <c r="J64" s="19" t="s">
        <v>663</v>
      </c>
      <c r="N64" t="s">
        <v>662</v>
      </c>
      <c r="O64" t="s">
        <v>663</v>
      </c>
      <c r="Q64">
        <v>413882</v>
      </c>
      <c r="R64">
        <v>246561</v>
      </c>
      <c r="S64">
        <v>43098996</v>
      </c>
      <c r="T64">
        <v>43759439</v>
      </c>
      <c r="AC64" t="s">
        <v>811</v>
      </c>
      <c r="AD64" t="s">
        <v>812</v>
      </c>
      <c r="AE64">
        <v>0.36547351047370163</v>
      </c>
      <c r="AF64" t="s">
        <v>952</v>
      </c>
      <c r="AG64">
        <v>21.219760705598311</v>
      </c>
      <c r="AH64" t="s">
        <v>812</v>
      </c>
      <c r="AI64" t="s">
        <v>729</v>
      </c>
    </row>
    <row r="65" spans="1:35" x14ac:dyDescent="0.25">
      <c r="A65" s="19">
        <v>2</v>
      </c>
      <c r="B65" s="19" t="s">
        <v>785</v>
      </c>
      <c r="C65" s="19" t="s">
        <v>786</v>
      </c>
      <c r="D65" s="19" t="s">
        <v>787</v>
      </c>
      <c r="E65" s="19" t="s">
        <v>788</v>
      </c>
      <c r="F65" s="19" t="s">
        <v>789</v>
      </c>
      <c r="G65" s="19" t="s">
        <v>841</v>
      </c>
      <c r="H65" s="19" t="s">
        <v>842</v>
      </c>
      <c r="I65" s="19" t="s">
        <v>695</v>
      </c>
      <c r="J65" s="19" t="s">
        <v>696</v>
      </c>
      <c r="N65" t="s">
        <v>695</v>
      </c>
      <c r="O65" t="s">
        <v>696</v>
      </c>
      <c r="P65">
        <v>74961</v>
      </c>
      <c r="Q65">
        <v>58086</v>
      </c>
      <c r="R65">
        <v>189364</v>
      </c>
      <c r="S65">
        <v>643333</v>
      </c>
      <c r="T65">
        <v>965744</v>
      </c>
      <c r="AC65" t="s">
        <v>811</v>
      </c>
      <c r="AD65" t="s">
        <v>812</v>
      </c>
      <c r="AE65">
        <v>0.36547351047370163</v>
      </c>
      <c r="AF65" t="s">
        <v>958</v>
      </c>
      <c r="AG65">
        <v>56.667477889285742</v>
      </c>
      <c r="AH65" t="s">
        <v>812</v>
      </c>
    </row>
    <row r="66" spans="1:35" x14ac:dyDescent="0.25">
      <c r="A66" s="19">
        <v>2</v>
      </c>
      <c r="B66" s="19" t="s">
        <v>785</v>
      </c>
      <c r="C66" s="19" t="s">
        <v>786</v>
      </c>
      <c r="D66" s="19" t="s">
        <v>787</v>
      </c>
      <c r="E66" s="19" t="s">
        <v>788</v>
      </c>
      <c r="F66" s="19" t="s">
        <v>789</v>
      </c>
      <c r="G66" s="19" t="s">
        <v>862</v>
      </c>
      <c r="H66" s="19" t="s">
        <v>863</v>
      </c>
      <c r="I66" s="19" t="s">
        <v>77</v>
      </c>
      <c r="J66" s="19" t="s">
        <v>78</v>
      </c>
      <c r="N66" t="s">
        <v>77</v>
      </c>
      <c r="O66" t="s">
        <v>78</v>
      </c>
      <c r="P66">
        <v>3782611</v>
      </c>
      <c r="Q66">
        <v>895384</v>
      </c>
      <c r="R66">
        <v>10970260</v>
      </c>
      <c r="S66">
        <v>9680022</v>
      </c>
      <c r="T66">
        <v>25328277</v>
      </c>
      <c r="AI66" s="20"/>
    </row>
    <row r="67" spans="1:35" x14ac:dyDescent="0.25">
      <c r="A67" s="19">
        <v>2</v>
      </c>
      <c r="B67" s="19" t="s">
        <v>785</v>
      </c>
      <c r="C67" s="19" t="s">
        <v>786</v>
      </c>
      <c r="D67" s="19" t="s">
        <v>787</v>
      </c>
      <c r="E67" s="19" t="s">
        <v>788</v>
      </c>
      <c r="F67" s="19" t="s">
        <v>789</v>
      </c>
      <c r="G67" s="19" t="s">
        <v>841</v>
      </c>
      <c r="H67" s="19" t="s">
        <v>909</v>
      </c>
      <c r="I67" s="19" t="s">
        <v>652</v>
      </c>
      <c r="J67" s="19" t="s">
        <v>653</v>
      </c>
      <c r="K67" s="12"/>
      <c r="L67" s="12"/>
      <c r="M67" s="12"/>
      <c r="N67" s="12" t="s">
        <v>652</v>
      </c>
      <c r="O67" s="12" t="s">
        <v>653</v>
      </c>
      <c r="P67" s="12">
        <v>4779</v>
      </c>
      <c r="Q67" s="12">
        <v>18404</v>
      </c>
      <c r="R67" s="12"/>
      <c r="S67" s="12">
        <v>15139</v>
      </c>
      <c r="T67" s="12">
        <v>38322</v>
      </c>
      <c r="U67" s="13"/>
      <c r="V67" s="13"/>
      <c r="W67" s="13"/>
    </row>
    <row r="68" spans="1:35" x14ac:dyDescent="0.25">
      <c r="A68" s="19">
        <v>2</v>
      </c>
      <c r="B68" s="19" t="s">
        <v>785</v>
      </c>
      <c r="C68" s="19" t="s">
        <v>786</v>
      </c>
      <c r="D68" s="19" t="s">
        <v>787</v>
      </c>
      <c r="E68" s="19" t="s">
        <v>788</v>
      </c>
      <c r="F68" s="19" t="s">
        <v>789</v>
      </c>
      <c r="G68" s="19" t="s">
        <v>841</v>
      </c>
      <c r="H68" s="19" t="s">
        <v>842</v>
      </c>
      <c r="I68" s="19" t="s">
        <v>604</v>
      </c>
      <c r="J68" s="19" t="s">
        <v>605</v>
      </c>
      <c r="K68" s="10"/>
      <c r="L68" s="10"/>
      <c r="M68" s="10"/>
      <c r="N68" s="10" t="s">
        <v>604</v>
      </c>
      <c r="O68" s="10" t="s">
        <v>605</v>
      </c>
      <c r="P68" s="10">
        <v>815</v>
      </c>
      <c r="Q68" s="10">
        <v>33036</v>
      </c>
      <c r="R68" s="10">
        <v>12030</v>
      </c>
      <c r="S68" s="10">
        <v>1785801</v>
      </c>
      <c r="T68" s="10">
        <v>1831682</v>
      </c>
      <c r="U68" s="11"/>
      <c r="V68" s="11"/>
      <c r="W68" s="11"/>
      <c r="AD68" s="2"/>
      <c r="AE68" s="2"/>
      <c r="AF68" s="2"/>
      <c r="AG68" s="2"/>
      <c r="AH68" s="2"/>
    </row>
    <row r="69" spans="1:35" x14ac:dyDescent="0.25">
      <c r="A69" s="19">
        <v>2</v>
      </c>
      <c r="B69" s="19" t="s">
        <v>785</v>
      </c>
      <c r="C69" s="19" t="s">
        <v>786</v>
      </c>
      <c r="D69" s="19" t="s">
        <v>787</v>
      </c>
      <c r="E69" s="19" t="s">
        <v>788</v>
      </c>
      <c r="F69" s="19" t="s">
        <v>789</v>
      </c>
      <c r="G69" s="19" t="s">
        <v>790</v>
      </c>
      <c r="H69" s="19" t="s">
        <v>412</v>
      </c>
      <c r="I69" s="19" t="s">
        <v>521</v>
      </c>
      <c r="J69" s="19" t="s">
        <v>412</v>
      </c>
      <c r="N69" t="s">
        <v>521</v>
      </c>
      <c r="O69" t="s">
        <v>412</v>
      </c>
      <c r="P69">
        <v>25756</v>
      </c>
      <c r="Q69">
        <v>11491</v>
      </c>
      <c r="R69">
        <v>28460</v>
      </c>
      <c r="S69">
        <v>43958</v>
      </c>
      <c r="T69">
        <v>109665</v>
      </c>
    </row>
    <row r="70" spans="1:35" x14ac:dyDescent="0.25">
      <c r="A70" s="19">
        <v>2</v>
      </c>
      <c r="B70" s="19" t="s">
        <v>785</v>
      </c>
      <c r="C70" s="19" t="s">
        <v>786</v>
      </c>
      <c r="D70" s="19" t="s">
        <v>787</v>
      </c>
      <c r="E70" s="19" t="s">
        <v>788</v>
      </c>
      <c r="F70" s="19" t="s">
        <v>789</v>
      </c>
      <c r="G70" s="19" t="s">
        <v>790</v>
      </c>
      <c r="H70" s="19" t="s">
        <v>412</v>
      </c>
      <c r="I70" s="19" t="s">
        <v>413</v>
      </c>
      <c r="J70" s="19" t="s">
        <v>414</v>
      </c>
      <c r="N70" t="s">
        <v>413</v>
      </c>
      <c r="O70" t="s">
        <v>414</v>
      </c>
      <c r="P70">
        <v>544</v>
      </c>
      <c r="Q70">
        <v>5904</v>
      </c>
      <c r="R70">
        <v>2609</v>
      </c>
      <c r="S70">
        <v>44544</v>
      </c>
      <c r="T70">
        <v>53601</v>
      </c>
    </row>
    <row r="71" spans="1:35" x14ac:dyDescent="0.25">
      <c r="A71" s="19">
        <v>2</v>
      </c>
      <c r="B71" s="19" t="s">
        <v>785</v>
      </c>
      <c r="C71" s="19" t="s">
        <v>786</v>
      </c>
      <c r="D71" s="19" t="s">
        <v>787</v>
      </c>
      <c r="E71" s="19" t="s">
        <v>788</v>
      </c>
      <c r="F71" s="19" t="s">
        <v>789</v>
      </c>
      <c r="G71" s="19" t="s">
        <v>790</v>
      </c>
      <c r="H71" s="19" t="s">
        <v>412</v>
      </c>
      <c r="I71" s="19" t="s">
        <v>487</v>
      </c>
      <c r="J71" s="19" t="s">
        <v>488</v>
      </c>
      <c r="N71" t="s">
        <v>487</v>
      </c>
      <c r="O71" t="s">
        <v>488</v>
      </c>
      <c r="P71">
        <v>105074</v>
      </c>
      <c r="Q71">
        <v>248135</v>
      </c>
      <c r="R71">
        <v>265225</v>
      </c>
      <c r="S71">
        <v>3956873</v>
      </c>
      <c r="T71">
        <v>4575307</v>
      </c>
    </row>
    <row r="72" spans="1:35" s="2" customFormat="1" x14ac:dyDescent="0.25">
      <c r="A72" s="26">
        <v>2</v>
      </c>
      <c r="B72" s="26" t="s">
        <v>785</v>
      </c>
      <c r="C72" s="26" t="s">
        <v>786</v>
      </c>
      <c r="D72" s="26" t="s">
        <v>787</v>
      </c>
      <c r="E72" s="26" t="s">
        <v>788</v>
      </c>
      <c r="F72" s="26" t="s">
        <v>789</v>
      </c>
      <c r="G72" s="26" t="s">
        <v>790</v>
      </c>
      <c r="H72" s="26" t="s">
        <v>412</v>
      </c>
      <c r="I72" s="26" t="s">
        <v>483</v>
      </c>
      <c r="J72" s="26" t="s">
        <v>484</v>
      </c>
      <c r="N72" s="2" t="s">
        <v>483</v>
      </c>
      <c r="O72" s="2" t="s">
        <v>484</v>
      </c>
      <c r="P72" s="2">
        <v>14622</v>
      </c>
      <c r="Q72" s="2">
        <v>113959</v>
      </c>
      <c r="R72" s="2">
        <v>3035</v>
      </c>
      <c r="S72" s="2">
        <v>142566</v>
      </c>
      <c r="T72" s="2">
        <v>274182</v>
      </c>
      <c r="U72" s="3"/>
      <c r="V72" s="26" t="s">
        <v>786</v>
      </c>
      <c r="W72" s="26" t="s">
        <v>787</v>
      </c>
      <c r="X72" s="2">
        <f>SUM(T48:T72)</f>
        <v>963792069</v>
      </c>
      <c r="Y72" s="2">
        <f>SUM(P48:Q72)</f>
        <v>35148650</v>
      </c>
      <c r="Z72" s="2">
        <f>SUM(P48:R72)</f>
        <v>154354116</v>
      </c>
      <c r="AA72" s="2">
        <f>SUM(P48:S72)</f>
        <v>963792069</v>
      </c>
      <c r="AC72" s="20"/>
      <c r="AD72"/>
      <c r="AE72"/>
      <c r="AF72"/>
      <c r="AG72"/>
      <c r="AH72"/>
      <c r="AI72"/>
    </row>
    <row r="73" spans="1:35" x14ac:dyDescent="0.25">
      <c r="A73" s="19">
        <v>2</v>
      </c>
      <c r="B73" s="19" t="s">
        <v>785</v>
      </c>
      <c r="C73" s="19" t="s">
        <v>817</v>
      </c>
      <c r="D73" s="19" t="s">
        <v>818</v>
      </c>
      <c r="E73" s="19" t="s">
        <v>819</v>
      </c>
      <c r="F73" s="19" t="s">
        <v>820</v>
      </c>
      <c r="G73" s="19" t="s">
        <v>827</v>
      </c>
      <c r="H73" s="19" t="s">
        <v>223</v>
      </c>
      <c r="I73" s="19" t="s">
        <v>580</v>
      </c>
      <c r="J73" s="19" t="s">
        <v>581</v>
      </c>
      <c r="N73" t="s">
        <v>580</v>
      </c>
      <c r="O73" t="s">
        <v>581</v>
      </c>
      <c r="P73">
        <v>80</v>
      </c>
      <c r="Q73">
        <v>66</v>
      </c>
      <c r="R73">
        <v>108</v>
      </c>
      <c r="S73">
        <v>151</v>
      </c>
      <c r="T73">
        <v>405</v>
      </c>
    </row>
    <row r="74" spans="1:35" x14ac:dyDescent="0.25">
      <c r="A74" s="19">
        <v>2</v>
      </c>
      <c r="B74" s="19" t="s">
        <v>785</v>
      </c>
      <c r="C74" s="19" t="s">
        <v>817</v>
      </c>
      <c r="D74" s="19" t="s">
        <v>818</v>
      </c>
      <c r="E74" s="19" t="s">
        <v>843</v>
      </c>
      <c r="F74" s="19" t="s">
        <v>844</v>
      </c>
      <c r="G74" s="19" t="s">
        <v>866</v>
      </c>
      <c r="H74" s="19" t="s">
        <v>867</v>
      </c>
      <c r="I74" s="19" t="s">
        <v>69</v>
      </c>
      <c r="J74" s="19" t="s">
        <v>70</v>
      </c>
      <c r="N74" t="s">
        <v>69</v>
      </c>
      <c r="O74" t="s">
        <v>70</v>
      </c>
      <c r="P74">
        <v>11612</v>
      </c>
      <c r="Q74">
        <v>8267</v>
      </c>
      <c r="R74">
        <v>12069</v>
      </c>
      <c r="S74">
        <v>26074</v>
      </c>
      <c r="T74">
        <v>58022</v>
      </c>
      <c r="AD74" s="20"/>
      <c r="AE74" s="20"/>
      <c r="AF74" s="20"/>
      <c r="AG74" s="20"/>
      <c r="AH74" s="20"/>
    </row>
    <row r="75" spans="1:35" s="20" customFormat="1" x14ac:dyDescent="0.25">
      <c r="A75" s="31">
        <v>2</v>
      </c>
      <c r="B75" s="31" t="s">
        <v>785</v>
      </c>
      <c r="C75" s="31" t="s">
        <v>817</v>
      </c>
      <c r="D75" s="31" t="s">
        <v>818</v>
      </c>
      <c r="E75" s="31" t="s">
        <v>843</v>
      </c>
      <c r="F75" s="31" t="s">
        <v>844</v>
      </c>
      <c r="G75" s="31" t="s">
        <v>845</v>
      </c>
      <c r="H75" s="31" t="s">
        <v>846</v>
      </c>
      <c r="I75" s="31" t="s">
        <v>568</v>
      </c>
      <c r="J75" s="31" t="s">
        <v>569</v>
      </c>
      <c r="N75" s="20" t="s">
        <v>568</v>
      </c>
      <c r="O75" s="20" t="s">
        <v>569</v>
      </c>
      <c r="P75" s="20">
        <v>229127</v>
      </c>
      <c r="Q75" s="20">
        <v>919284</v>
      </c>
      <c r="R75" s="20">
        <v>950027</v>
      </c>
      <c r="S75" s="20">
        <v>3366682</v>
      </c>
      <c r="T75" s="20">
        <v>5465120</v>
      </c>
      <c r="U75" s="15"/>
      <c r="V75" s="15"/>
      <c r="W75" s="15"/>
      <c r="AC75"/>
      <c r="AD75"/>
      <c r="AE75"/>
      <c r="AF75"/>
      <c r="AG75"/>
      <c r="AH75"/>
      <c r="AI75"/>
    </row>
    <row r="76" spans="1:35" x14ac:dyDescent="0.25">
      <c r="A76" s="19">
        <v>2</v>
      </c>
      <c r="B76" s="19" t="s">
        <v>785</v>
      </c>
      <c r="C76" s="19" t="s">
        <v>817</v>
      </c>
      <c r="D76" s="19" t="s">
        <v>818</v>
      </c>
      <c r="E76" s="19" t="s">
        <v>819</v>
      </c>
      <c r="F76" s="19" t="s">
        <v>820</v>
      </c>
      <c r="G76" s="19" t="s">
        <v>821</v>
      </c>
      <c r="H76" s="19" t="s">
        <v>822</v>
      </c>
      <c r="I76" s="19" t="s">
        <v>497</v>
      </c>
      <c r="J76" s="19" t="s">
        <v>498</v>
      </c>
      <c r="N76" t="s">
        <v>497</v>
      </c>
      <c r="O76" t="s">
        <v>498</v>
      </c>
      <c r="P76">
        <v>27028</v>
      </c>
      <c r="Q76">
        <v>333808</v>
      </c>
      <c r="R76">
        <v>64826</v>
      </c>
      <c r="S76">
        <v>770982</v>
      </c>
      <c r="T76">
        <v>1196644</v>
      </c>
    </row>
    <row r="77" spans="1:35" x14ac:dyDescent="0.25">
      <c r="A77" s="19">
        <v>2</v>
      </c>
      <c r="B77" s="19" t="s">
        <v>785</v>
      </c>
      <c r="C77" s="19" t="s">
        <v>817</v>
      </c>
      <c r="D77" s="19" t="s">
        <v>818</v>
      </c>
      <c r="E77" s="19" t="s">
        <v>819</v>
      </c>
      <c r="F77" s="19" t="s">
        <v>820</v>
      </c>
      <c r="G77" s="19" t="s">
        <v>821</v>
      </c>
      <c r="H77" s="19" t="s">
        <v>822</v>
      </c>
      <c r="I77" s="19" t="s">
        <v>635</v>
      </c>
      <c r="J77" s="19" t="s">
        <v>636</v>
      </c>
      <c r="N77" t="s">
        <v>635</v>
      </c>
      <c r="O77" t="s">
        <v>636</v>
      </c>
      <c r="P77">
        <v>313764</v>
      </c>
      <c r="Q77">
        <v>283904</v>
      </c>
      <c r="R77">
        <v>1203662</v>
      </c>
      <c r="S77">
        <v>2588093</v>
      </c>
      <c r="T77">
        <v>4389423</v>
      </c>
      <c r="AD77" s="20"/>
      <c r="AE77" s="20"/>
      <c r="AF77" s="20"/>
      <c r="AG77" s="20"/>
      <c r="AH77" s="20"/>
    </row>
    <row r="78" spans="1:35" x14ac:dyDescent="0.25">
      <c r="A78" s="19">
        <v>2</v>
      </c>
      <c r="B78" s="19" t="s">
        <v>785</v>
      </c>
      <c r="C78" s="19" t="s">
        <v>817</v>
      </c>
      <c r="D78" s="19" t="s">
        <v>818</v>
      </c>
      <c r="E78" s="19" t="s">
        <v>819</v>
      </c>
      <c r="F78" s="19" t="s">
        <v>820</v>
      </c>
      <c r="G78" s="19" t="s">
        <v>827</v>
      </c>
      <c r="H78" s="19" t="s">
        <v>223</v>
      </c>
      <c r="I78" s="19" t="s">
        <v>228</v>
      </c>
      <c r="J78" s="19" t="s">
        <v>223</v>
      </c>
      <c r="N78" t="s">
        <v>228</v>
      </c>
      <c r="O78" t="s">
        <v>223</v>
      </c>
      <c r="P78">
        <v>89465</v>
      </c>
      <c r="Q78">
        <v>1376202</v>
      </c>
      <c r="R78">
        <v>352598</v>
      </c>
      <c r="S78">
        <v>10448989</v>
      </c>
      <c r="T78">
        <v>12267254</v>
      </c>
      <c r="AC78" s="2"/>
      <c r="AI78" s="2"/>
    </row>
    <row r="79" spans="1:35" x14ac:dyDescent="0.25">
      <c r="A79" s="19">
        <v>2</v>
      </c>
      <c r="B79" s="19" t="s">
        <v>785</v>
      </c>
      <c r="C79" s="19" t="s">
        <v>817</v>
      </c>
      <c r="D79" s="19" t="s">
        <v>818</v>
      </c>
      <c r="E79" s="19" t="s">
        <v>819</v>
      </c>
      <c r="F79" s="19" t="s">
        <v>820</v>
      </c>
      <c r="G79" s="19" t="s">
        <v>827</v>
      </c>
      <c r="H79" s="19" t="s">
        <v>223</v>
      </c>
      <c r="I79" s="19" t="s">
        <v>224</v>
      </c>
      <c r="J79" s="19" t="s">
        <v>225</v>
      </c>
      <c r="N79" t="s">
        <v>224</v>
      </c>
      <c r="O79" t="s">
        <v>225</v>
      </c>
      <c r="P79">
        <v>47186</v>
      </c>
      <c r="Q79">
        <v>727202</v>
      </c>
      <c r="R79">
        <v>720242</v>
      </c>
      <c r="S79">
        <v>9648527</v>
      </c>
      <c r="T79">
        <v>11143157</v>
      </c>
    </row>
    <row r="80" spans="1:35" x14ac:dyDescent="0.25">
      <c r="A80" s="19">
        <v>2</v>
      </c>
      <c r="B80" s="19" t="s">
        <v>785</v>
      </c>
      <c r="C80" s="19" t="s">
        <v>817</v>
      </c>
      <c r="D80" s="19" t="s">
        <v>818</v>
      </c>
      <c r="E80" s="19" t="s">
        <v>819</v>
      </c>
      <c r="F80" s="19" t="s">
        <v>820</v>
      </c>
      <c r="G80" s="19" t="s">
        <v>876</v>
      </c>
      <c r="H80" s="19" t="s">
        <v>877</v>
      </c>
      <c r="I80" s="19" t="s">
        <v>4</v>
      </c>
      <c r="J80" s="19" t="s">
        <v>5</v>
      </c>
      <c r="N80" t="s">
        <v>4</v>
      </c>
      <c r="O80" t="s">
        <v>5</v>
      </c>
      <c r="P80">
        <v>753705</v>
      </c>
      <c r="Q80">
        <v>425369</v>
      </c>
      <c r="R80">
        <v>1609849</v>
      </c>
      <c r="S80">
        <v>4307565</v>
      </c>
      <c r="T80">
        <v>7096488</v>
      </c>
    </row>
    <row r="81" spans="1:35" x14ac:dyDescent="0.25">
      <c r="A81" s="19">
        <v>2</v>
      </c>
      <c r="B81" s="19" t="s">
        <v>785</v>
      </c>
      <c r="C81" s="19" t="s">
        <v>817</v>
      </c>
      <c r="D81" s="19" t="s">
        <v>818</v>
      </c>
      <c r="E81" s="19" t="s">
        <v>819</v>
      </c>
      <c r="F81" s="19" t="s">
        <v>820</v>
      </c>
      <c r="G81" s="19" t="s">
        <v>876</v>
      </c>
      <c r="H81" s="19" t="s">
        <v>877</v>
      </c>
      <c r="I81" s="19" t="s">
        <v>180</v>
      </c>
      <c r="J81" s="19" t="s">
        <v>181</v>
      </c>
      <c r="N81" t="s">
        <v>180</v>
      </c>
      <c r="O81" t="s">
        <v>181</v>
      </c>
      <c r="P81">
        <v>10377</v>
      </c>
      <c r="Q81">
        <v>836</v>
      </c>
      <c r="R81">
        <v>14462</v>
      </c>
      <c r="S81">
        <v>13832</v>
      </c>
      <c r="T81">
        <v>39507</v>
      </c>
      <c r="AI81" s="20"/>
    </row>
    <row r="82" spans="1:35" x14ac:dyDescent="0.25">
      <c r="A82" s="19">
        <v>2</v>
      </c>
      <c r="B82" s="19" t="s">
        <v>785</v>
      </c>
      <c r="C82" s="19" t="s">
        <v>817</v>
      </c>
      <c r="D82" s="19" t="s">
        <v>818</v>
      </c>
      <c r="E82" s="19" t="s">
        <v>819</v>
      </c>
      <c r="F82" s="19" t="s">
        <v>820</v>
      </c>
      <c r="G82" s="19" t="s">
        <v>876</v>
      </c>
      <c r="H82" s="19" t="s">
        <v>877</v>
      </c>
      <c r="I82" s="19" t="s">
        <v>22</v>
      </c>
      <c r="J82" s="19" t="s">
        <v>23</v>
      </c>
      <c r="N82" t="s">
        <v>22</v>
      </c>
      <c r="O82" t="s">
        <v>23</v>
      </c>
      <c r="P82">
        <v>2032233</v>
      </c>
      <c r="Q82">
        <v>865980</v>
      </c>
      <c r="R82">
        <v>5436528</v>
      </c>
      <c r="S82">
        <v>6014077</v>
      </c>
      <c r="T82">
        <v>14348818</v>
      </c>
      <c r="AD82" t="s">
        <v>949</v>
      </c>
      <c r="AE82" t="s">
        <v>939</v>
      </c>
      <c r="AF82" t="s">
        <v>942</v>
      </c>
      <c r="AG82" t="s">
        <v>943</v>
      </c>
    </row>
    <row r="83" spans="1:35" x14ac:dyDescent="0.25">
      <c r="A83" s="19">
        <v>2</v>
      </c>
      <c r="B83" s="19" t="s">
        <v>785</v>
      </c>
      <c r="C83" s="19" t="s">
        <v>817</v>
      </c>
      <c r="D83" s="19" t="s">
        <v>818</v>
      </c>
      <c r="E83" s="19" t="s">
        <v>819</v>
      </c>
      <c r="F83" s="19" t="s">
        <v>820</v>
      </c>
      <c r="G83" s="19" t="s">
        <v>893</v>
      </c>
      <c r="H83" s="19" t="s">
        <v>894</v>
      </c>
      <c r="I83" s="19" t="s">
        <v>534</v>
      </c>
      <c r="J83" s="19" t="s">
        <v>535</v>
      </c>
      <c r="N83" t="s">
        <v>534</v>
      </c>
      <c r="O83" t="s">
        <v>535</v>
      </c>
      <c r="P83">
        <v>280836</v>
      </c>
      <c r="Q83">
        <v>141907</v>
      </c>
      <c r="R83">
        <v>428551</v>
      </c>
      <c r="S83">
        <v>1286312</v>
      </c>
      <c r="T83">
        <v>2137606</v>
      </c>
      <c r="AC83" t="s">
        <v>749</v>
      </c>
      <c r="AD83" t="s">
        <v>750</v>
      </c>
      <c r="AE83">
        <v>9.0943171600539358E-2</v>
      </c>
      <c r="AF83">
        <v>28.446489711888852</v>
      </c>
      <c r="AG83">
        <v>35.195338498323096</v>
      </c>
    </row>
    <row r="84" spans="1:35" x14ac:dyDescent="0.25">
      <c r="A84" s="19">
        <v>2</v>
      </c>
      <c r="B84" s="19" t="s">
        <v>785</v>
      </c>
      <c r="C84" s="19" t="s">
        <v>817</v>
      </c>
      <c r="D84" s="19" t="s">
        <v>818</v>
      </c>
      <c r="E84" s="19" t="s">
        <v>823</v>
      </c>
      <c r="F84" s="19" t="s">
        <v>824</v>
      </c>
      <c r="G84" s="19" t="s">
        <v>895</v>
      </c>
      <c r="H84" s="19" t="s">
        <v>896</v>
      </c>
      <c r="I84" s="19" t="s">
        <v>248</v>
      </c>
      <c r="J84" s="19" t="s">
        <v>249</v>
      </c>
      <c r="N84" t="s">
        <v>248</v>
      </c>
      <c r="O84" t="s">
        <v>249</v>
      </c>
      <c r="P84">
        <v>12976</v>
      </c>
      <c r="Q84">
        <v>98766</v>
      </c>
      <c r="R84">
        <v>1074546</v>
      </c>
      <c r="S84">
        <v>2019635</v>
      </c>
      <c r="T84">
        <v>3205923</v>
      </c>
      <c r="AC84" t="s">
        <v>767</v>
      </c>
      <c r="AD84" t="s">
        <v>768</v>
      </c>
      <c r="AE84">
        <v>51.670935900377387</v>
      </c>
      <c r="AF84">
        <v>10.683006696556832</v>
      </c>
      <c r="AG84">
        <v>34.609713609713609</v>
      </c>
    </row>
    <row r="85" spans="1:35" x14ac:dyDescent="0.25">
      <c r="A85" s="19">
        <v>2</v>
      </c>
      <c r="B85" s="19" t="s">
        <v>785</v>
      </c>
      <c r="C85" s="19" t="s">
        <v>817</v>
      </c>
      <c r="D85" s="19" t="s">
        <v>818</v>
      </c>
      <c r="E85" s="19" t="s">
        <v>823</v>
      </c>
      <c r="F85" s="19" t="s">
        <v>824</v>
      </c>
      <c r="G85" s="19" t="s">
        <v>825</v>
      </c>
      <c r="H85" s="19" t="s">
        <v>826</v>
      </c>
      <c r="I85" s="19" t="s">
        <v>369</v>
      </c>
      <c r="J85" s="19" t="s">
        <v>370</v>
      </c>
      <c r="N85" t="s">
        <v>369</v>
      </c>
      <c r="O85" t="s">
        <v>370</v>
      </c>
      <c r="P85">
        <v>1641143</v>
      </c>
      <c r="Q85">
        <v>4249945</v>
      </c>
      <c r="R85">
        <v>1937102</v>
      </c>
      <c r="S85">
        <v>18284792</v>
      </c>
      <c r="T85">
        <v>26112982</v>
      </c>
      <c r="AC85" t="s">
        <v>828</v>
      </c>
      <c r="AD85" t="s">
        <v>829</v>
      </c>
      <c r="AE85">
        <v>7.2267547324506856E-4</v>
      </c>
      <c r="AF85">
        <v>31.0864253507645</v>
      </c>
      <c r="AG85">
        <v>32.368573515705684</v>
      </c>
    </row>
    <row r="86" spans="1:35" s="20" customFormat="1" x14ac:dyDescent="0.25">
      <c r="A86" s="31">
        <v>2</v>
      </c>
      <c r="B86" s="31" t="s">
        <v>785</v>
      </c>
      <c r="C86" s="31" t="s">
        <v>817</v>
      </c>
      <c r="D86" s="31" t="s">
        <v>818</v>
      </c>
      <c r="E86" s="31" t="s">
        <v>823</v>
      </c>
      <c r="F86" s="31" t="s">
        <v>824</v>
      </c>
      <c r="G86" s="31" t="s">
        <v>889</v>
      </c>
      <c r="H86" s="31" t="s">
        <v>890</v>
      </c>
      <c r="I86" s="31" t="s">
        <v>34</v>
      </c>
      <c r="J86" s="31" t="s">
        <v>35</v>
      </c>
      <c r="N86" s="20" t="s">
        <v>34</v>
      </c>
      <c r="O86" s="20" t="s">
        <v>35</v>
      </c>
      <c r="P86" s="20">
        <v>4805</v>
      </c>
      <c r="Q86" s="20">
        <v>208292</v>
      </c>
      <c r="R86" s="20">
        <v>55177</v>
      </c>
      <c r="S86" s="20">
        <v>461825</v>
      </c>
      <c r="T86" s="20">
        <v>730099</v>
      </c>
      <c r="U86" s="15"/>
      <c r="V86" s="15"/>
      <c r="W86" s="15"/>
      <c r="AC86" t="s">
        <v>786</v>
      </c>
      <c r="AD86" t="s">
        <v>787</v>
      </c>
      <c r="AE86">
        <v>17.544746456445221</v>
      </c>
      <c r="AF86">
        <v>3.6469121432457023</v>
      </c>
      <c r="AG86">
        <v>16.015292194731686</v>
      </c>
      <c r="AI86"/>
    </row>
    <row r="87" spans="1:35" s="20" customFormat="1" x14ac:dyDescent="0.25">
      <c r="A87" s="31">
        <v>2</v>
      </c>
      <c r="B87" s="31" t="s">
        <v>785</v>
      </c>
      <c r="C87" s="31" t="s">
        <v>817</v>
      </c>
      <c r="D87" s="31" t="s">
        <v>818</v>
      </c>
      <c r="E87" s="31" t="s">
        <v>823</v>
      </c>
      <c r="F87" s="31" t="s">
        <v>824</v>
      </c>
      <c r="G87" s="31" t="s">
        <v>897</v>
      </c>
      <c r="H87" s="31" t="s">
        <v>898</v>
      </c>
      <c r="I87" s="31" t="s">
        <v>160</v>
      </c>
      <c r="J87" s="31" t="s">
        <v>161</v>
      </c>
      <c r="N87" s="20" t="s">
        <v>160</v>
      </c>
      <c r="O87" s="20" t="s">
        <v>161</v>
      </c>
      <c r="P87" s="20">
        <v>2891212</v>
      </c>
      <c r="Q87" s="20">
        <v>4717872</v>
      </c>
      <c r="R87" s="20">
        <v>30043205</v>
      </c>
      <c r="S87" s="20">
        <v>29042889</v>
      </c>
      <c r="T87" s="20">
        <v>66695178</v>
      </c>
      <c r="U87" s="15"/>
      <c r="V87" s="15"/>
      <c r="W87" s="15"/>
      <c r="AC87" t="s">
        <v>817</v>
      </c>
      <c r="AD87" t="s">
        <v>818</v>
      </c>
      <c r="AE87">
        <v>3.0646644916375818</v>
      </c>
      <c r="AF87">
        <v>15.723834972023438</v>
      </c>
      <c r="AG87">
        <v>44.899280646818646</v>
      </c>
      <c r="AI87"/>
    </row>
    <row r="88" spans="1:35" x14ac:dyDescent="0.25">
      <c r="A88" s="19">
        <v>2</v>
      </c>
      <c r="B88" s="19" t="s">
        <v>785</v>
      </c>
      <c r="C88" s="19" t="s">
        <v>817</v>
      </c>
      <c r="D88" s="19" t="s">
        <v>818</v>
      </c>
      <c r="E88" s="19" t="s">
        <v>834</v>
      </c>
      <c r="F88" s="19" t="s">
        <v>835</v>
      </c>
      <c r="G88" s="19" t="s">
        <v>836</v>
      </c>
      <c r="H88" s="19" t="s">
        <v>837</v>
      </c>
      <c r="I88" s="19" t="s">
        <v>703</v>
      </c>
      <c r="J88" s="19" t="s">
        <v>704</v>
      </c>
      <c r="N88" t="s">
        <v>703</v>
      </c>
      <c r="O88" t="s">
        <v>704</v>
      </c>
      <c r="P88">
        <v>1856606</v>
      </c>
      <c r="Q88">
        <v>722530</v>
      </c>
      <c r="R88">
        <v>4579917</v>
      </c>
      <c r="S88">
        <v>1380569</v>
      </c>
      <c r="T88">
        <v>8539622</v>
      </c>
      <c r="AC88" t="s">
        <v>798</v>
      </c>
      <c r="AD88" t="s">
        <v>799</v>
      </c>
      <c r="AE88">
        <v>8.9702735804208391</v>
      </c>
      <c r="AF88">
        <v>15.334185440623576</v>
      </c>
      <c r="AG88">
        <v>38.987713569539771</v>
      </c>
    </row>
    <row r="89" spans="1:35" x14ac:dyDescent="0.25">
      <c r="A89" s="19">
        <v>2</v>
      </c>
      <c r="B89" s="19" t="s">
        <v>785</v>
      </c>
      <c r="C89" s="19" t="s">
        <v>817</v>
      </c>
      <c r="D89" s="19" t="s">
        <v>818</v>
      </c>
      <c r="E89" s="19" t="s">
        <v>843</v>
      </c>
      <c r="F89" s="19" t="s">
        <v>844</v>
      </c>
      <c r="G89" s="19" t="s">
        <v>866</v>
      </c>
      <c r="H89" s="19" t="s">
        <v>867</v>
      </c>
      <c r="I89" s="19" t="s">
        <v>176</v>
      </c>
      <c r="J89" s="19" t="s">
        <v>177</v>
      </c>
      <c r="N89" t="s">
        <v>176</v>
      </c>
      <c r="O89" t="s">
        <v>177</v>
      </c>
      <c r="P89">
        <v>5773</v>
      </c>
      <c r="Q89">
        <v>24914</v>
      </c>
      <c r="R89">
        <v>67465</v>
      </c>
      <c r="S89">
        <v>338854</v>
      </c>
      <c r="T89">
        <v>437006</v>
      </c>
      <c r="AC89" t="s">
        <v>868</v>
      </c>
      <c r="AD89" t="s">
        <v>869</v>
      </c>
      <c r="AE89">
        <v>17.730295582318309</v>
      </c>
      <c r="AF89">
        <v>10.62764218929766</v>
      </c>
      <c r="AG89">
        <v>59.861716871695101</v>
      </c>
    </row>
    <row r="90" spans="1:35" x14ac:dyDescent="0.25">
      <c r="A90" s="19">
        <v>2</v>
      </c>
      <c r="B90" s="19" t="s">
        <v>785</v>
      </c>
      <c r="C90" s="19" t="s">
        <v>817</v>
      </c>
      <c r="D90" s="19" t="s">
        <v>818</v>
      </c>
      <c r="E90" s="19" t="s">
        <v>819</v>
      </c>
      <c r="F90" s="19" t="s">
        <v>820</v>
      </c>
      <c r="G90" s="19" t="s">
        <v>827</v>
      </c>
      <c r="H90" s="19" t="s">
        <v>223</v>
      </c>
      <c r="I90" s="19" t="s">
        <v>665</v>
      </c>
      <c r="J90" s="19" t="s">
        <v>666</v>
      </c>
      <c r="K90" s="10"/>
      <c r="L90" s="10"/>
      <c r="M90" s="10"/>
      <c r="N90" s="10" t="s">
        <v>665</v>
      </c>
      <c r="O90" s="10" t="s">
        <v>666</v>
      </c>
      <c r="P90" s="10"/>
      <c r="Q90" s="10"/>
      <c r="R90" s="10"/>
      <c r="S90" s="10">
        <v>94</v>
      </c>
      <c r="T90" s="10">
        <v>94</v>
      </c>
      <c r="U90" s="11"/>
      <c r="V90" s="11"/>
      <c r="W90" s="11"/>
      <c r="AC90" t="s">
        <v>805</v>
      </c>
      <c r="AD90" t="s">
        <v>806</v>
      </c>
      <c r="AE90">
        <v>0.56194463125317506</v>
      </c>
      <c r="AF90">
        <v>70.206569180407868</v>
      </c>
      <c r="AG90">
        <v>96.416402811408133</v>
      </c>
    </row>
    <row r="91" spans="1:35" s="2" customFormat="1" x14ac:dyDescent="0.25">
      <c r="A91" s="26">
        <v>2</v>
      </c>
      <c r="B91" s="26" t="s">
        <v>785</v>
      </c>
      <c r="C91" s="26" t="s">
        <v>817</v>
      </c>
      <c r="D91" s="26" t="s">
        <v>818</v>
      </c>
      <c r="E91" s="26" t="s">
        <v>819</v>
      </c>
      <c r="F91" s="26" t="s">
        <v>820</v>
      </c>
      <c r="G91" s="26" t="s">
        <v>876</v>
      </c>
      <c r="H91" s="26" t="s">
        <v>877</v>
      </c>
      <c r="I91" s="26" t="s">
        <v>10</v>
      </c>
      <c r="J91" s="26" t="s">
        <v>11</v>
      </c>
      <c r="N91" s="2" t="s">
        <v>10</v>
      </c>
      <c r="O91" s="2" t="s">
        <v>11</v>
      </c>
      <c r="P91" s="2">
        <v>202808</v>
      </c>
      <c r="Q91" s="2">
        <v>955566</v>
      </c>
      <c r="R91" s="2">
        <v>567215</v>
      </c>
      <c r="S91" s="2">
        <v>2763415</v>
      </c>
      <c r="T91" s="2">
        <v>4489004</v>
      </c>
      <c r="U91" s="3"/>
      <c r="V91" s="26" t="s">
        <v>817</v>
      </c>
      <c r="W91" s="26" t="s">
        <v>818</v>
      </c>
      <c r="X91" s="2">
        <f>SUM(T73:T91)</f>
        <v>168352352</v>
      </c>
      <c r="Y91" s="2">
        <f>SUM(P73:Q91)</f>
        <v>26471446</v>
      </c>
      <c r="Z91" s="2">
        <f>SUM(P73:R91)</f>
        <v>75588995</v>
      </c>
      <c r="AA91" s="2">
        <f>SUM(P73:S91)</f>
        <v>168352352</v>
      </c>
      <c r="AC91" t="s">
        <v>811</v>
      </c>
      <c r="AD91" t="s">
        <v>812</v>
      </c>
      <c r="AE91">
        <v>0.36547351047370163</v>
      </c>
      <c r="AF91">
        <v>21.219760705598311</v>
      </c>
      <c r="AG91">
        <v>56.667477889285742</v>
      </c>
      <c r="AI91"/>
    </row>
    <row r="92" spans="1:35" x14ac:dyDescent="0.25">
      <c r="A92" s="19">
        <v>3</v>
      </c>
      <c r="B92" s="19" t="s">
        <v>797</v>
      </c>
      <c r="C92" s="19" t="s">
        <v>798</v>
      </c>
      <c r="D92" s="19" t="s">
        <v>799</v>
      </c>
      <c r="E92" s="19" t="s">
        <v>800</v>
      </c>
      <c r="F92" s="19" t="s">
        <v>801</v>
      </c>
      <c r="G92" s="19" t="s">
        <v>802</v>
      </c>
      <c r="H92" s="19" t="s">
        <v>803</v>
      </c>
      <c r="I92" s="19" t="s">
        <v>594</v>
      </c>
      <c r="J92" s="19" t="s">
        <v>595</v>
      </c>
      <c r="N92" t="s">
        <v>594</v>
      </c>
      <c r="O92" t="s">
        <v>595</v>
      </c>
      <c r="P92">
        <v>3256313</v>
      </c>
      <c r="Q92">
        <v>2087775</v>
      </c>
      <c r="R92">
        <v>19306541</v>
      </c>
      <c r="S92">
        <v>74698505</v>
      </c>
      <c r="T92">
        <v>99349134</v>
      </c>
      <c r="AD92" s="20"/>
      <c r="AE92" s="20"/>
      <c r="AF92" s="20"/>
      <c r="AG92" s="20"/>
      <c r="AH92" s="20"/>
      <c r="AI92" s="20"/>
    </row>
    <row r="93" spans="1:35" x14ac:dyDescent="0.25">
      <c r="A93" s="19">
        <v>3</v>
      </c>
      <c r="B93" s="19" t="s">
        <v>797</v>
      </c>
      <c r="C93" s="19" t="s">
        <v>798</v>
      </c>
      <c r="D93" s="19" t="s">
        <v>799</v>
      </c>
      <c r="E93" s="19" t="s">
        <v>800</v>
      </c>
      <c r="F93" s="19" t="s">
        <v>801</v>
      </c>
      <c r="G93" s="19" t="s">
        <v>802</v>
      </c>
      <c r="H93" s="19" t="s">
        <v>803</v>
      </c>
      <c r="I93" s="19" t="s">
        <v>611</v>
      </c>
      <c r="J93" s="19" t="s">
        <v>612</v>
      </c>
      <c r="N93" t="s">
        <v>611</v>
      </c>
      <c r="O93" t="s">
        <v>612</v>
      </c>
      <c r="P93">
        <v>761635</v>
      </c>
      <c r="Q93">
        <v>3225606</v>
      </c>
      <c r="R93">
        <v>18615864</v>
      </c>
      <c r="S93">
        <v>43464345</v>
      </c>
      <c r="T93">
        <v>66067450</v>
      </c>
      <c r="AI93" s="20"/>
    </row>
    <row r="94" spans="1:35" x14ac:dyDescent="0.25">
      <c r="A94" s="19">
        <v>3</v>
      </c>
      <c r="B94" s="19" t="s">
        <v>797</v>
      </c>
      <c r="C94" s="19" t="s">
        <v>798</v>
      </c>
      <c r="D94" s="19" t="s">
        <v>799</v>
      </c>
      <c r="E94" s="19" t="s">
        <v>800</v>
      </c>
      <c r="F94" s="19" t="s">
        <v>801</v>
      </c>
      <c r="G94" s="19" t="s">
        <v>802</v>
      </c>
      <c r="H94" s="19" t="s">
        <v>803</v>
      </c>
      <c r="I94" s="19" t="s">
        <v>479</v>
      </c>
      <c r="J94" s="19" t="s">
        <v>480</v>
      </c>
      <c r="N94" t="s">
        <v>479</v>
      </c>
      <c r="O94" t="s">
        <v>480</v>
      </c>
      <c r="P94">
        <v>36218045</v>
      </c>
      <c r="Q94">
        <v>18885209</v>
      </c>
      <c r="R94">
        <v>55806223</v>
      </c>
      <c r="S94">
        <v>73150948</v>
      </c>
      <c r="T94">
        <v>184060425</v>
      </c>
      <c r="AD94" s="2"/>
      <c r="AE94" s="2"/>
      <c r="AF94" s="2"/>
      <c r="AG94" s="2"/>
      <c r="AH94" s="2"/>
    </row>
    <row r="95" spans="1:35" s="20" customFormat="1" x14ac:dyDescent="0.25">
      <c r="A95" s="31">
        <v>3</v>
      </c>
      <c r="B95" s="31" t="s">
        <v>797</v>
      </c>
      <c r="C95" s="31" t="s">
        <v>798</v>
      </c>
      <c r="D95" s="31" t="s">
        <v>799</v>
      </c>
      <c r="E95" s="31" t="s">
        <v>800</v>
      </c>
      <c r="F95" s="31" t="s">
        <v>801</v>
      </c>
      <c r="G95" s="31" t="s">
        <v>802</v>
      </c>
      <c r="H95" s="31" t="s">
        <v>803</v>
      </c>
      <c r="I95" s="31" t="s">
        <v>517</v>
      </c>
      <c r="J95" s="31" t="s">
        <v>518</v>
      </c>
      <c r="N95" s="20" t="s">
        <v>517</v>
      </c>
      <c r="O95" s="20" t="s">
        <v>518</v>
      </c>
      <c r="P95" s="20">
        <v>1152888</v>
      </c>
      <c r="Q95" s="20">
        <v>780998</v>
      </c>
      <c r="R95" s="20">
        <v>3123659</v>
      </c>
      <c r="S95" s="20">
        <v>2391593</v>
      </c>
      <c r="T95" s="20">
        <v>7449138</v>
      </c>
      <c r="U95" s="15"/>
      <c r="V95" s="15"/>
      <c r="W95" s="15"/>
      <c r="AC95"/>
      <c r="AD95"/>
      <c r="AE95"/>
      <c r="AF95"/>
      <c r="AG95"/>
      <c r="AH95"/>
      <c r="AI95"/>
    </row>
    <row r="96" spans="1:35" x14ac:dyDescent="0.25">
      <c r="A96" s="19">
        <v>3</v>
      </c>
      <c r="B96" s="19" t="s">
        <v>797</v>
      </c>
      <c r="C96" s="19" t="s">
        <v>798</v>
      </c>
      <c r="D96" s="19" t="s">
        <v>799</v>
      </c>
      <c r="E96" s="19" t="s">
        <v>800</v>
      </c>
      <c r="F96" s="19" t="s">
        <v>801</v>
      </c>
      <c r="G96" s="19" t="s">
        <v>802</v>
      </c>
      <c r="H96" s="19" t="s">
        <v>803</v>
      </c>
      <c r="I96" s="19" t="s">
        <v>538</v>
      </c>
      <c r="J96" s="19" t="s">
        <v>539</v>
      </c>
      <c r="N96" t="s">
        <v>538</v>
      </c>
      <c r="O96" t="s">
        <v>539</v>
      </c>
      <c r="P96">
        <v>5487363</v>
      </c>
      <c r="Q96">
        <v>1331697</v>
      </c>
      <c r="R96">
        <v>3046742</v>
      </c>
      <c r="S96">
        <v>3220138</v>
      </c>
      <c r="T96">
        <v>13085940</v>
      </c>
    </row>
    <row r="97" spans="1:36" x14ac:dyDescent="0.25">
      <c r="A97" s="19">
        <v>3</v>
      </c>
      <c r="B97" s="19" t="s">
        <v>797</v>
      </c>
      <c r="C97" s="19" t="s">
        <v>798</v>
      </c>
      <c r="D97" s="19" t="s">
        <v>799</v>
      </c>
      <c r="E97" s="19" t="s">
        <v>800</v>
      </c>
      <c r="F97" s="19" t="s">
        <v>801</v>
      </c>
      <c r="G97" s="19" t="s">
        <v>802</v>
      </c>
      <c r="H97" s="19" t="s">
        <v>803</v>
      </c>
      <c r="I97" s="19" t="s">
        <v>689</v>
      </c>
      <c r="J97" s="19" t="s">
        <v>690</v>
      </c>
      <c r="K97" s="10"/>
      <c r="L97" s="10"/>
      <c r="M97" s="10"/>
      <c r="N97" s="10" t="s">
        <v>689</v>
      </c>
      <c r="O97" s="10" t="s">
        <v>690</v>
      </c>
      <c r="P97" s="10">
        <v>71985</v>
      </c>
      <c r="Q97" s="10">
        <v>119320</v>
      </c>
      <c r="R97" s="10">
        <v>20013</v>
      </c>
      <c r="S97" s="10">
        <v>45688333</v>
      </c>
      <c r="T97" s="10">
        <v>45899651</v>
      </c>
      <c r="U97" s="11"/>
      <c r="V97" s="11"/>
      <c r="W97" s="11"/>
      <c r="AC97" s="2"/>
      <c r="AI97" s="2"/>
    </row>
    <row r="98" spans="1:36" s="2" customFormat="1" x14ac:dyDescent="0.25">
      <c r="A98" s="26">
        <v>3</v>
      </c>
      <c r="B98" s="26" t="s">
        <v>797</v>
      </c>
      <c r="C98" s="26" t="s">
        <v>798</v>
      </c>
      <c r="D98" s="26" t="s">
        <v>799</v>
      </c>
      <c r="E98" s="26" t="s">
        <v>800</v>
      </c>
      <c r="F98" s="26" t="s">
        <v>801</v>
      </c>
      <c r="G98" s="26" t="s">
        <v>802</v>
      </c>
      <c r="H98" s="26" t="s">
        <v>803</v>
      </c>
      <c r="I98" s="26" t="s">
        <v>607</v>
      </c>
      <c r="J98" s="34" t="s">
        <v>608</v>
      </c>
      <c r="N98" s="2" t="s">
        <v>607</v>
      </c>
      <c r="O98" s="2" t="s">
        <v>608</v>
      </c>
      <c r="P98" s="2">
        <v>1035669</v>
      </c>
      <c r="Q98" s="2">
        <v>1147359</v>
      </c>
      <c r="R98" s="2">
        <v>16637826</v>
      </c>
      <c r="S98" s="2">
        <v>58034776</v>
      </c>
      <c r="T98" s="2">
        <v>76855630</v>
      </c>
      <c r="U98" s="3"/>
      <c r="V98" s="26" t="s">
        <v>798</v>
      </c>
      <c r="W98" s="26" t="s">
        <v>799</v>
      </c>
      <c r="X98" s="2">
        <f>SUM(T92:T98)</f>
        <v>492767368</v>
      </c>
      <c r="Y98" s="2">
        <f>SUM(P92:Q98)</f>
        <v>75561862</v>
      </c>
      <c r="Z98" s="2">
        <f>SUM(P92:R98)</f>
        <v>192118730</v>
      </c>
      <c r="AA98" s="2">
        <f>SUM(P92:S98)</f>
        <v>492767368</v>
      </c>
      <c r="AC98" s="20"/>
      <c r="AD98" s="20"/>
      <c r="AE98" s="20"/>
      <c r="AF98" s="20"/>
      <c r="AG98" s="20"/>
      <c r="AH98" s="20"/>
      <c r="AI98"/>
    </row>
    <row r="99" spans="1:36" x14ac:dyDescent="0.25">
      <c r="A99" s="19">
        <v>3</v>
      </c>
      <c r="B99" s="19" t="s">
        <v>797</v>
      </c>
      <c r="C99" s="19" t="s">
        <v>868</v>
      </c>
      <c r="D99" s="19" t="s">
        <v>869</v>
      </c>
      <c r="E99" s="19" t="s">
        <v>870</v>
      </c>
      <c r="F99" s="19" t="s">
        <v>869</v>
      </c>
      <c r="G99" s="19" t="s">
        <v>871</v>
      </c>
      <c r="H99" s="19" t="s">
        <v>872</v>
      </c>
      <c r="I99" s="19" t="s">
        <v>195</v>
      </c>
      <c r="J99" s="19" t="s">
        <v>196</v>
      </c>
      <c r="N99" t="s">
        <v>195</v>
      </c>
      <c r="O99" t="s">
        <v>196</v>
      </c>
      <c r="P99">
        <v>2040685</v>
      </c>
      <c r="Q99">
        <v>5799757</v>
      </c>
      <c r="R99">
        <v>75866653</v>
      </c>
      <c r="S99">
        <v>37766131</v>
      </c>
      <c r="T99">
        <v>121473226</v>
      </c>
    </row>
    <row r="100" spans="1:36" x14ac:dyDescent="0.25">
      <c r="A100" s="19">
        <v>3</v>
      </c>
      <c r="B100" s="19" t="s">
        <v>797</v>
      </c>
      <c r="C100" s="19" t="s">
        <v>868</v>
      </c>
      <c r="D100" s="19" t="s">
        <v>869</v>
      </c>
      <c r="E100" s="19" t="s">
        <v>870</v>
      </c>
      <c r="F100" s="19" t="s">
        <v>869</v>
      </c>
      <c r="G100" s="19" t="s">
        <v>871</v>
      </c>
      <c r="H100" s="19" t="s">
        <v>872</v>
      </c>
      <c r="I100" s="19" t="s">
        <v>449</v>
      </c>
      <c r="J100" s="19" t="s">
        <v>450</v>
      </c>
      <c r="N100" t="s">
        <v>449</v>
      </c>
      <c r="O100" t="s">
        <v>450</v>
      </c>
      <c r="P100">
        <v>3</v>
      </c>
      <c r="Q100">
        <v>8652</v>
      </c>
      <c r="R100">
        <v>17798</v>
      </c>
      <c r="S100">
        <v>35040</v>
      </c>
      <c r="T100">
        <v>61493</v>
      </c>
      <c r="AD100" s="2"/>
      <c r="AE100" s="2"/>
      <c r="AF100" s="2"/>
      <c r="AG100" s="2"/>
      <c r="AH100" s="2"/>
    </row>
    <row r="101" spans="1:36" x14ac:dyDescent="0.25">
      <c r="A101" s="19">
        <v>3</v>
      </c>
      <c r="B101" s="19" t="s">
        <v>797</v>
      </c>
      <c r="C101" s="19" t="s">
        <v>868</v>
      </c>
      <c r="D101" s="19" t="s">
        <v>869</v>
      </c>
      <c r="E101" s="19" t="s">
        <v>870</v>
      </c>
      <c r="F101" s="19" t="s">
        <v>869</v>
      </c>
      <c r="G101" s="19" t="s">
        <v>871</v>
      </c>
      <c r="H101" s="19" t="s">
        <v>872</v>
      </c>
      <c r="I101" s="19" t="s">
        <v>152</v>
      </c>
      <c r="J101" s="19" t="s">
        <v>153</v>
      </c>
      <c r="N101" t="s">
        <v>152</v>
      </c>
      <c r="O101" t="s">
        <v>153</v>
      </c>
      <c r="P101">
        <v>2843633</v>
      </c>
      <c r="Q101">
        <v>10388104</v>
      </c>
      <c r="R101">
        <v>19561532</v>
      </c>
      <c r="S101">
        <v>14464810</v>
      </c>
      <c r="T101">
        <v>47258079</v>
      </c>
      <c r="AI101" s="20"/>
    </row>
    <row r="102" spans="1:36" x14ac:dyDescent="0.25">
      <c r="A102" s="19">
        <v>3</v>
      </c>
      <c r="B102" s="19" t="s">
        <v>797</v>
      </c>
      <c r="C102" s="19" t="s">
        <v>868</v>
      </c>
      <c r="D102" s="19" t="s">
        <v>869</v>
      </c>
      <c r="E102" s="19" t="s">
        <v>870</v>
      </c>
      <c r="F102" s="19" t="s">
        <v>869</v>
      </c>
      <c r="G102" s="19" t="s">
        <v>871</v>
      </c>
      <c r="H102" s="19" t="s">
        <v>872</v>
      </c>
      <c r="I102" s="19" t="s">
        <v>136</v>
      </c>
      <c r="J102" s="19" t="s">
        <v>137</v>
      </c>
      <c r="N102" t="s">
        <v>136</v>
      </c>
      <c r="O102" t="s">
        <v>137</v>
      </c>
      <c r="P102">
        <v>15773007</v>
      </c>
      <c r="Q102">
        <v>32850697</v>
      </c>
      <c r="R102">
        <v>313213181</v>
      </c>
      <c r="S102">
        <v>229722673</v>
      </c>
      <c r="T102">
        <v>591559558</v>
      </c>
      <c r="AC102" s="20"/>
    </row>
    <row r="103" spans="1:36" x14ac:dyDescent="0.25">
      <c r="A103" s="19">
        <v>3</v>
      </c>
      <c r="B103" s="19" t="s">
        <v>797</v>
      </c>
      <c r="C103" s="19" t="s">
        <v>868</v>
      </c>
      <c r="D103" s="19" t="s">
        <v>869</v>
      </c>
      <c r="E103" s="19" t="s">
        <v>870</v>
      </c>
      <c r="F103" s="19" t="s">
        <v>869</v>
      </c>
      <c r="G103" s="19" t="s">
        <v>871</v>
      </c>
      <c r="H103" s="19" t="s">
        <v>872</v>
      </c>
      <c r="I103" s="19" t="s">
        <v>164</v>
      </c>
      <c r="J103" s="19" t="s">
        <v>165</v>
      </c>
      <c r="N103" t="s">
        <v>164</v>
      </c>
      <c r="O103" t="s">
        <v>165</v>
      </c>
      <c r="P103">
        <v>386213</v>
      </c>
      <c r="Q103">
        <v>3244317</v>
      </c>
      <c r="R103">
        <v>19926202</v>
      </c>
      <c r="S103">
        <v>13816003</v>
      </c>
      <c r="T103">
        <v>37372735</v>
      </c>
      <c r="AD103" s="2"/>
      <c r="AE103" s="2"/>
      <c r="AF103" s="2"/>
      <c r="AG103" s="2"/>
      <c r="AH103" s="2"/>
    </row>
    <row r="104" spans="1:36" s="2" customFormat="1" x14ac:dyDescent="0.25">
      <c r="A104" s="26">
        <v>3</v>
      </c>
      <c r="B104" s="26" t="s">
        <v>797</v>
      </c>
      <c r="C104" s="26" t="s">
        <v>868</v>
      </c>
      <c r="D104" s="26" t="s">
        <v>869</v>
      </c>
      <c r="E104" s="26" t="s">
        <v>870</v>
      </c>
      <c r="F104" s="26" t="s">
        <v>869</v>
      </c>
      <c r="G104" s="26" t="s">
        <v>871</v>
      </c>
      <c r="H104" s="26" t="s">
        <v>872</v>
      </c>
      <c r="I104" s="26" t="s">
        <v>148</v>
      </c>
      <c r="J104" s="26" t="s">
        <v>149</v>
      </c>
      <c r="N104" s="2" t="s">
        <v>148</v>
      </c>
      <c r="O104" s="2" t="s">
        <v>149</v>
      </c>
      <c r="P104" s="2">
        <v>12964052</v>
      </c>
      <c r="Q104" s="2">
        <v>17212511</v>
      </c>
      <c r="R104" s="2">
        <v>50947091</v>
      </c>
      <c r="S104" s="2">
        <v>95136163</v>
      </c>
      <c r="T104" s="2">
        <v>176259817</v>
      </c>
      <c r="U104" s="3"/>
      <c r="V104" s="26" t="s">
        <v>868</v>
      </c>
      <c r="W104" s="26" t="s">
        <v>869</v>
      </c>
      <c r="X104" s="2">
        <f>SUM(T99:T104)</f>
        <v>973984908</v>
      </c>
      <c r="Y104" s="2">
        <f>SUM(P99:Q104)</f>
        <v>103511631</v>
      </c>
      <c r="Z104" s="2">
        <f>SUM(P99:R104)</f>
        <v>583044088</v>
      </c>
      <c r="AA104" s="2">
        <f>SUM(P99:S104)</f>
        <v>973984908</v>
      </c>
      <c r="AD104"/>
      <c r="AE104"/>
      <c r="AF104"/>
      <c r="AG104"/>
      <c r="AH104"/>
    </row>
    <row r="105" spans="1:36" x14ac:dyDescent="0.25">
      <c r="A105" s="19">
        <v>4</v>
      </c>
      <c r="B105" s="19" t="s">
        <v>804</v>
      </c>
      <c r="C105" s="19" t="s">
        <v>805</v>
      </c>
      <c r="D105" s="19" t="s">
        <v>806</v>
      </c>
      <c r="E105" s="19" t="s">
        <v>807</v>
      </c>
      <c r="F105" s="19" t="s">
        <v>808</v>
      </c>
      <c r="G105" s="19" t="s">
        <v>873</v>
      </c>
      <c r="H105" s="19" t="s">
        <v>874</v>
      </c>
      <c r="I105" s="19" t="s">
        <v>123</v>
      </c>
      <c r="J105" s="19" t="s">
        <v>124</v>
      </c>
      <c r="K105" s="12"/>
      <c r="L105" s="12"/>
      <c r="M105" s="12"/>
      <c r="N105" s="12" t="s">
        <v>123</v>
      </c>
      <c r="O105" s="12" t="s">
        <v>124</v>
      </c>
      <c r="P105" s="12">
        <v>14184171</v>
      </c>
      <c r="Q105" s="12">
        <v>484726</v>
      </c>
      <c r="R105" s="12">
        <v>7188361</v>
      </c>
      <c r="S105" s="12">
        <v>1016860</v>
      </c>
      <c r="T105" s="12">
        <v>22874118</v>
      </c>
      <c r="U105" s="13"/>
      <c r="V105" s="13"/>
      <c r="W105" s="13"/>
      <c r="AD105" t="s">
        <v>951</v>
      </c>
      <c r="AE105" t="s">
        <v>729</v>
      </c>
      <c r="AG105" t="s">
        <v>729</v>
      </c>
      <c r="AH105" t="s">
        <v>729</v>
      </c>
      <c r="AI105" t="s">
        <v>729</v>
      </c>
      <c r="AJ105" t="s">
        <v>729</v>
      </c>
    </row>
    <row r="106" spans="1:36" x14ac:dyDescent="0.25">
      <c r="A106" s="19">
        <v>4</v>
      </c>
      <c r="B106" s="19" t="s">
        <v>804</v>
      </c>
      <c r="C106" s="19" t="s">
        <v>805</v>
      </c>
      <c r="D106" s="19" t="s">
        <v>806</v>
      </c>
      <c r="E106" s="19" t="s">
        <v>807</v>
      </c>
      <c r="F106" s="19" t="s">
        <v>808</v>
      </c>
      <c r="G106" s="19" t="s">
        <v>873</v>
      </c>
      <c r="H106" s="19" t="s">
        <v>874</v>
      </c>
      <c r="I106" s="19" t="s">
        <v>85</v>
      </c>
      <c r="J106" s="19" t="s">
        <v>86</v>
      </c>
      <c r="K106" s="12"/>
      <c r="L106" s="12"/>
      <c r="M106" s="12"/>
      <c r="N106" s="12" t="s">
        <v>85</v>
      </c>
      <c r="O106" s="12" t="s">
        <v>86</v>
      </c>
      <c r="P106" s="12">
        <v>6906741</v>
      </c>
      <c r="Q106" s="12">
        <v>70450</v>
      </c>
      <c r="R106" s="12">
        <v>897431</v>
      </c>
      <c r="S106" s="12">
        <v>82273</v>
      </c>
      <c r="T106" s="12">
        <v>7956895</v>
      </c>
      <c r="U106" s="13"/>
      <c r="V106" s="13"/>
      <c r="W106" s="13"/>
      <c r="AD106" s="20"/>
      <c r="AE106" s="20"/>
      <c r="AF106" s="20"/>
      <c r="AG106" s="20"/>
      <c r="AH106" s="20"/>
    </row>
    <row r="107" spans="1:36" s="2" customFormat="1" x14ac:dyDescent="0.25">
      <c r="A107" s="26">
        <v>4</v>
      </c>
      <c r="B107" s="26" t="s">
        <v>804</v>
      </c>
      <c r="C107" s="26" t="s">
        <v>805</v>
      </c>
      <c r="D107" s="26" t="s">
        <v>806</v>
      </c>
      <c r="E107" s="26" t="s">
        <v>807</v>
      </c>
      <c r="F107" s="26" t="s">
        <v>808</v>
      </c>
      <c r="G107" s="26" t="s">
        <v>809</v>
      </c>
      <c r="H107" s="26" t="s">
        <v>349</v>
      </c>
      <c r="I107" s="26" t="s">
        <v>350</v>
      </c>
      <c r="J107" s="26" t="s">
        <v>349</v>
      </c>
      <c r="N107" s="2" t="s">
        <v>350</v>
      </c>
      <c r="O107" s="2" t="s">
        <v>349</v>
      </c>
      <c r="P107" s="2">
        <v>25301</v>
      </c>
      <c r="Q107" s="2">
        <v>1037</v>
      </c>
      <c r="R107" s="2">
        <v>5056</v>
      </c>
      <c r="S107" s="2">
        <v>7106</v>
      </c>
      <c r="T107" s="2">
        <v>38500</v>
      </c>
      <c r="U107" s="3"/>
      <c r="V107" s="26" t="s">
        <v>805</v>
      </c>
      <c r="W107" s="26" t="s">
        <v>806</v>
      </c>
      <c r="X107" s="2">
        <f>SUM(T105:T107)</f>
        <v>30869513</v>
      </c>
      <c r="Y107" s="2">
        <f>SUM(P105:Q107)</f>
        <v>21672426</v>
      </c>
      <c r="Z107" s="2">
        <f>SUM(P105:R107)</f>
        <v>29763274</v>
      </c>
      <c r="AA107" s="2">
        <f>SUM(P105:S107)</f>
        <v>30869513</v>
      </c>
      <c r="AC107"/>
      <c r="AD107"/>
      <c r="AE107"/>
      <c r="AF107"/>
      <c r="AG107"/>
      <c r="AH107"/>
      <c r="AI107"/>
    </row>
    <row r="108" spans="1:36" x14ac:dyDescent="0.25">
      <c r="A108" s="19">
        <v>6</v>
      </c>
      <c r="B108" s="19" t="s">
        <v>810</v>
      </c>
      <c r="C108" s="19" t="s">
        <v>811</v>
      </c>
      <c r="D108" s="19" t="s">
        <v>812</v>
      </c>
      <c r="E108" s="19" t="s">
        <v>813</v>
      </c>
      <c r="F108" s="19" t="s">
        <v>814</v>
      </c>
      <c r="G108" s="19" t="s">
        <v>815</v>
      </c>
      <c r="H108" s="19" t="s">
        <v>816</v>
      </c>
      <c r="I108" s="19" t="s">
        <v>542</v>
      </c>
      <c r="J108" s="19" t="s">
        <v>543</v>
      </c>
      <c r="N108" t="s">
        <v>542</v>
      </c>
      <c r="O108" t="s">
        <v>543</v>
      </c>
      <c r="P108">
        <v>29291</v>
      </c>
      <c r="Q108">
        <v>29352</v>
      </c>
      <c r="R108">
        <v>129441</v>
      </c>
      <c r="S108">
        <v>211224</v>
      </c>
      <c r="T108">
        <v>399308</v>
      </c>
      <c r="AC108" s="20"/>
    </row>
    <row r="109" spans="1:36" x14ac:dyDescent="0.25">
      <c r="A109" s="19">
        <v>6</v>
      </c>
      <c r="B109" s="19" t="s">
        <v>810</v>
      </c>
      <c r="C109" s="19" t="s">
        <v>811</v>
      </c>
      <c r="D109" s="19" t="s">
        <v>812</v>
      </c>
      <c r="E109" s="19" t="s">
        <v>813</v>
      </c>
      <c r="F109" s="19" t="s">
        <v>814</v>
      </c>
      <c r="G109" s="19" t="s">
        <v>815</v>
      </c>
      <c r="H109" s="21" t="s">
        <v>907</v>
      </c>
      <c r="I109" s="19" t="s">
        <v>231</v>
      </c>
      <c r="J109" s="19" t="s">
        <v>232</v>
      </c>
      <c r="N109" t="s">
        <v>231</v>
      </c>
      <c r="O109" t="s">
        <v>232</v>
      </c>
      <c r="P109">
        <v>210497</v>
      </c>
      <c r="Q109">
        <v>1759906</v>
      </c>
      <c r="R109">
        <v>4769054</v>
      </c>
      <c r="S109">
        <v>7253397</v>
      </c>
      <c r="T109">
        <v>13992854</v>
      </c>
    </row>
    <row r="110" spans="1:36" x14ac:dyDescent="0.25">
      <c r="A110" s="19">
        <v>6</v>
      </c>
      <c r="B110" s="19" t="s">
        <v>810</v>
      </c>
      <c r="C110" s="19" t="s">
        <v>811</v>
      </c>
      <c r="D110" s="19" t="s">
        <v>812</v>
      </c>
      <c r="E110" s="19" t="s">
        <v>813</v>
      </c>
      <c r="F110" s="19" t="s">
        <v>814</v>
      </c>
      <c r="G110" s="19" t="s">
        <v>908</v>
      </c>
      <c r="H110" s="19" t="s">
        <v>266</v>
      </c>
      <c r="I110" s="19" t="s">
        <v>267</v>
      </c>
      <c r="J110" s="19" t="s">
        <v>266</v>
      </c>
      <c r="N110" t="s">
        <v>267</v>
      </c>
      <c r="O110" t="s">
        <v>266</v>
      </c>
      <c r="P110">
        <v>3296</v>
      </c>
      <c r="Q110">
        <v>12437</v>
      </c>
      <c r="R110">
        <v>101070</v>
      </c>
      <c r="S110">
        <v>399947</v>
      </c>
      <c r="T110">
        <v>516750</v>
      </c>
      <c r="AC110" s="2"/>
      <c r="AI110" s="2"/>
    </row>
    <row r="111" spans="1:36" x14ac:dyDescent="0.25">
      <c r="A111" s="19">
        <v>6</v>
      </c>
      <c r="B111" s="19" t="s">
        <v>810</v>
      </c>
      <c r="C111" s="19" t="s">
        <v>811</v>
      </c>
      <c r="D111" s="19" t="s">
        <v>812</v>
      </c>
      <c r="E111" s="19" t="s">
        <v>813</v>
      </c>
      <c r="F111" s="19" t="s">
        <v>814</v>
      </c>
      <c r="G111" s="19" t="s">
        <v>875</v>
      </c>
      <c r="H111" s="19" t="s">
        <v>73</v>
      </c>
      <c r="I111" s="19" t="s">
        <v>74</v>
      </c>
      <c r="J111" s="19" t="s">
        <v>73</v>
      </c>
      <c r="N111" t="s">
        <v>74</v>
      </c>
      <c r="O111" t="s">
        <v>73</v>
      </c>
      <c r="P111">
        <v>1871062</v>
      </c>
      <c r="Q111">
        <v>344385</v>
      </c>
      <c r="R111">
        <v>2117164</v>
      </c>
      <c r="S111">
        <v>835169</v>
      </c>
      <c r="T111">
        <f>SUM(P111:S111)</f>
        <v>5167780</v>
      </c>
      <c r="V111" s="19" t="s">
        <v>811</v>
      </c>
      <c r="W111" s="19" t="s">
        <v>812</v>
      </c>
      <c r="X111">
        <f>SUM(T108:T111)</f>
        <v>20076692</v>
      </c>
      <c r="Y111">
        <f>SUM(P108:Q111)</f>
        <v>4260226</v>
      </c>
      <c r="Z111">
        <f>SUM(P108:R111)</f>
        <v>11376955</v>
      </c>
      <c r="AA111">
        <f>SUM(P108:S111)</f>
        <v>20076692</v>
      </c>
      <c r="AD111" t="s">
        <v>949</v>
      </c>
      <c r="AE111" t="s">
        <v>939</v>
      </c>
      <c r="AG111" t="s">
        <v>942</v>
      </c>
      <c r="AH111" t="s">
        <v>943</v>
      </c>
    </row>
    <row r="112" spans="1:36" x14ac:dyDescent="0.25">
      <c r="T112" t="s">
        <v>729</v>
      </c>
      <c r="AC112" t="s">
        <v>749</v>
      </c>
      <c r="AD112" t="s">
        <v>750</v>
      </c>
      <c r="AE112">
        <v>9.0943171600539358E-2</v>
      </c>
      <c r="AG112">
        <v>28.446489711888852</v>
      </c>
      <c r="AH112">
        <v>35.195338498323096</v>
      </c>
    </row>
    <row r="113" spans="29:39" x14ac:dyDescent="0.25">
      <c r="AC113" s="2" t="s">
        <v>767</v>
      </c>
      <c r="AD113" t="s">
        <v>768</v>
      </c>
      <c r="AE113">
        <v>51.670935900377387</v>
      </c>
      <c r="AG113">
        <v>10.683006696556832</v>
      </c>
      <c r="AH113">
        <v>34.609713609713609</v>
      </c>
      <c r="AI113" s="2"/>
    </row>
    <row r="114" spans="29:39" x14ac:dyDescent="0.25">
      <c r="AC114" t="s">
        <v>828</v>
      </c>
      <c r="AD114" t="s">
        <v>829</v>
      </c>
      <c r="AE114">
        <v>7.2267547324506856E-4</v>
      </c>
      <c r="AG114">
        <v>31.0864253507645</v>
      </c>
      <c r="AH114">
        <v>32.368573515705684</v>
      </c>
    </row>
    <row r="115" spans="29:39" x14ac:dyDescent="0.25">
      <c r="AC115" t="s">
        <v>786</v>
      </c>
      <c r="AD115" t="s">
        <v>787</v>
      </c>
      <c r="AE115">
        <v>17.544746456445221</v>
      </c>
      <c r="AG115">
        <v>3.6469121432457023</v>
      </c>
      <c r="AH115">
        <v>16.015292194731686</v>
      </c>
    </row>
    <row r="116" spans="29:39" x14ac:dyDescent="0.25">
      <c r="AC116" s="20" t="s">
        <v>817</v>
      </c>
      <c r="AD116" t="s">
        <v>818</v>
      </c>
      <c r="AE116">
        <v>3.0646644916375818</v>
      </c>
      <c r="AG116">
        <v>15.723834972023438</v>
      </c>
      <c r="AH116">
        <v>44.899280646818646</v>
      </c>
    </row>
    <row r="117" spans="29:39" x14ac:dyDescent="0.25">
      <c r="AC117" t="s">
        <v>798</v>
      </c>
      <c r="AD117" t="s">
        <v>799</v>
      </c>
      <c r="AE117">
        <v>8.9702735804208391</v>
      </c>
      <c r="AG117">
        <v>15.334185440623576</v>
      </c>
      <c r="AH117">
        <v>38.987713569539771</v>
      </c>
    </row>
    <row r="118" spans="29:39" x14ac:dyDescent="0.25">
      <c r="AC118" t="s">
        <v>868</v>
      </c>
      <c r="AD118" t="s">
        <v>869</v>
      </c>
      <c r="AE118">
        <v>17.730295582318309</v>
      </c>
      <c r="AG118">
        <v>10.62764218929766</v>
      </c>
      <c r="AH118">
        <v>59.861716871695101</v>
      </c>
    </row>
    <row r="119" spans="29:39" x14ac:dyDescent="0.25">
      <c r="AC119" t="s">
        <v>805</v>
      </c>
      <c r="AD119" t="s">
        <v>806</v>
      </c>
      <c r="AE119">
        <v>0.56194463125317506</v>
      </c>
      <c r="AG119">
        <v>70.206569180407868</v>
      </c>
      <c r="AH119">
        <v>96.416402811408133</v>
      </c>
    </row>
    <row r="120" spans="29:39" x14ac:dyDescent="0.25">
      <c r="AC120" t="s">
        <v>811</v>
      </c>
      <c r="AD120" t="s">
        <v>812</v>
      </c>
      <c r="AE120">
        <v>0.36547351047370163</v>
      </c>
      <c r="AG120">
        <v>21.219760705598311</v>
      </c>
      <c r="AH120">
        <v>56.667477889285742</v>
      </c>
    </row>
    <row r="121" spans="29:39" x14ac:dyDescent="0.25">
      <c r="AE121">
        <v>100</v>
      </c>
      <c r="AG121">
        <v>10.399734022076355</v>
      </c>
      <c r="AH121">
        <v>36.961134664141014</v>
      </c>
    </row>
    <row r="123" spans="29:39" x14ac:dyDescent="0.25">
      <c r="AC123" t="s">
        <v>957</v>
      </c>
      <c r="AD123" t="s">
        <v>750</v>
      </c>
      <c r="AE123" t="s">
        <v>768</v>
      </c>
      <c r="AG123" t="s">
        <v>829</v>
      </c>
      <c r="AH123" t="s">
        <v>787</v>
      </c>
      <c r="AI123" t="s">
        <v>818</v>
      </c>
      <c r="AJ123" t="s">
        <v>799</v>
      </c>
      <c r="AK123" t="s">
        <v>869</v>
      </c>
      <c r="AL123" t="s">
        <v>806</v>
      </c>
      <c r="AM123" t="s">
        <v>812</v>
      </c>
    </row>
    <row r="124" spans="29:39" x14ac:dyDescent="0.25">
      <c r="AC124" t="s">
        <v>939</v>
      </c>
      <c r="AD124">
        <v>9.0943171600539358E-2</v>
      </c>
      <c r="AE124">
        <v>51.670935900377387</v>
      </c>
      <c r="AG124">
        <v>7.2267547324506856E-4</v>
      </c>
      <c r="AH124">
        <v>17.544746456445221</v>
      </c>
      <c r="AI124">
        <v>3.0646644916375818</v>
      </c>
      <c r="AJ124">
        <v>8.9702735804208391</v>
      </c>
      <c r="AK124">
        <v>17.730295582318309</v>
      </c>
      <c r="AL124">
        <v>0.56194463125317506</v>
      </c>
      <c r="AM124">
        <v>0.36547351047370163</v>
      </c>
    </row>
    <row r="125" spans="29:39" x14ac:dyDescent="0.25">
      <c r="AC125" t="s">
        <v>942</v>
      </c>
      <c r="AD125">
        <v>28.446489711888852</v>
      </c>
      <c r="AE125">
        <v>10.683006696556832</v>
      </c>
      <c r="AG125">
        <v>31.0864253507645</v>
      </c>
      <c r="AH125">
        <v>3.6469121432457023</v>
      </c>
      <c r="AI125">
        <v>15.723834972023438</v>
      </c>
      <c r="AJ125">
        <v>15.334185440623576</v>
      </c>
      <c r="AK125">
        <v>10.62764218929766</v>
      </c>
      <c r="AL125">
        <v>70.206569180407868</v>
      </c>
      <c r="AM125">
        <v>21.219760705598311</v>
      </c>
    </row>
    <row r="126" spans="29:39" x14ac:dyDescent="0.25">
      <c r="AC126" t="s">
        <v>943</v>
      </c>
      <c r="AD126">
        <v>35.195338498323096</v>
      </c>
      <c r="AE126">
        <v>34.609713609713609</v>
      </c>
      <c r="AG126">
        <v>32.368573515705684</v>
      </c>
      <c r="AH126">
        <v>16.015292194731686</v>
      </c>
      <c r="AI126">
        <v>44.899280646818646</v>
      </c>
      <c r="AJ126">
        <v>38.987713569539771</v>
      </c>
      <c r="AK126">
        <v>59.861716871695101</v>
      </c>
      <c r="AL126">
        <v>96.416402811408133</v>
      </c>
      <c r="AM126">
        <v>56.667477889285742</v>
      </c>
    </row>
  </sheetData>
  <sortState ref="AC6:AD111">
    <sortCondition ref="AC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8"/>
  <sheetViews>
    <sheetView workbookViewId="0">
      <selection activeCell="E25" sqref="E25"/>
    </sheetView>
  </sheetViews>
  <sheetFormatPr defaultRowHeight="15" x14ac:dyDescent="0.25"/>
  <cols>
    <col min="10" max="10" width="53.5703125" bestFit="1" customWidth="1"/>
    <col min="17" max="17" width="5.42578125" customWidth="1"/>
    <col min="18" max="18" width="3.140625" customWidth="1"/>
    <col min="19" max="19" width="40.85546875" customWidth="1"/>
    <col min="21" max="21" width="16.42578125" customWidth="1"/>
    <col min="22" max="22" width="10" bestFit="1" customWidth="1"/>
  </cols>
  <sheetData>
    <row r="2" spans="2:22" x14ac:dyDescent="0.25">
      <c r="C2" t="s">
        <v>949</v>
      </c>
      <c r="D2" t="s">
        <v>941</v>
      </c>
      <c r="E2" t="s">
        <v>940</v>
      </c>
      <c r="F2" t="s">
        <v>944</v>
      </c>
      <c r="J2" t="s">
        <v>949</v>
      </c>
      <c r="K2" t="s">
        <v>953</v>
      </c>
      <c r="L2" t="s">
        <v>952</v>
      </c>
      <c r="M2">
        <v>3</v>
      </c>
      <c r="N2">
        <v>4</v>
      </c>
    </row>
    <row r="3" spans="2:22" x14ac:dyDescent="0.25">
      <c r="B3" t="s">
        <v>749</v>
      </c>
      <c r="C3" t="s">
        <v>750</v>
      </c>
      <c r="D3">
        <v>4995815</v>
      </c>
      <c r="E3">
        <v>1421134</v>
      </c>
      <c r="F3">
        <v>1758294</v>
      </c>
      <c r="I3" t="s">
        <v>749</v>
      </c>
      <c r="J3" t="s">
        <v>750</v>
      </c>
      <c r="K3">
        <v>4995815</v>
      </c>
      <c r="L3">
        <v>1421134</v>
      </c>
      <c r="M3">
        <f>F3-E3</f>
        <v>337160</v>
      </c>
      <c r="N3">
        <f>K3-L3-M3</f>
        <v>3237521</v>
      </c>
    </row>
    <row r="4" spans="2:22" x14ac:dyDescent="0.25">
      <c r="B4" t="s">
        <v>767</v>
      </c>
      <c r="C4" t="s">
        <v>768</v>
      </c>
      <c r="D4">
        <v>2838458700</v>
      </c>
      <c r="E4">
        <v>303232733</v>
      </c>
      <c r="F4">
        <v>982382427</v>
      </c>
      <c r="I4" t="s">
        <v>767</v>
      </c>
      <c r="J4" t="s">
        <v>768</v>
      </c>
      <c r="K4">
        <v>2838458700</v>
      </c>
      <c r="L4">
        <v>303232733</v>
      </c>
      <c r="M4">
        <f t="shared" ref="M4:M11" si="0">F4-E4</f>
        <v>679149694</v>
      </c>
      <c r="N4">
        <f t="shared" ref="N4:N11" si="1">K4-L4-M4</f>
        <v>1856076273</v>
      </c>
    </row>
    <row r="5" spans="2:22" x14ac:dyDescent="0.25">
      <c r="B5" t="s">
        <v>828</v>
      </c>
      <c r="C5" t="s">
        <v>829</v>
      </c>
      <c r="D5">
        <v>39699</v>
      </c>
      <c r="E5">
        <v>12341</v>
      </c>
      <c r="F5">
        <v>12850</v>
      </c>
      <c r="I5" t="s">
        <v>828</v>
      </c>
      <c r="J5" t="s">
        <v>829</v>
      </c>
      <c r="K5">
        <v>39699</v>
      </c>
      <c r="L5">
        <v>12341</v>
      </c>
      <c r="M5">
        <f t="shared" si="0"/>
        <v>509</v>
      </c>
      <c r="N5">
        <f t="shared" si="1"/>
        <v>26849</v>
      </c>
    </row>
    <row r="6" spans="2:22" x14ac:dyDescent="0.25">
      <c r="B6" t="s">
        <v>786</v>
      </c>
      <c r="C6" t="s">
        <v>787</v>
      </c>
      <c r="D6">
        <v>963792069</v>
      </c>
      <c r="E6">
        <v>35148650</v>
      </c>
      <c r="F6">
        <v>154354116</v>
      </c>
      <c r="I6" t="s">
        <v>786</v>
      </c>
      <c r="J6" t="s">
        <v>787</v>
      </c>
      <c r="K6">
        <v>963792069</v>
      </c>
      <c r="L6">
        <v>35148650</v>
      </c>
      <c r="M6">
        <f t="shared" si="0"/>
        <v>119205466</v>
      </c>
      <c r="N6">
        <f t="shared" si="1"/>
        <v>809437953</v>
      </c>
    </row>
    <row r="7" spans="2:22" x14ac:dyDescent="0.25">
      <c r="B7" s="20" t="s">
        <v>817</v>
      </c>
      <c r="C7" s="20" t="s">
        <v>818</v>
      </c>
      <c r="D7" s="20">
        <v>168352352</v>
      </c>
      <c r="E7" s="20">
        <v>26471446</v>
      </c>
      <c r="F7" s="20">
        <v>75588995</v>
      </c>
      <c r="I7" s="20" t="s">
        <v>817</v>
      </c>
      <c r="J7" s="20" t="s">
        <v>818</v>
      </c>
      <c r="K7" s="20">
        <v>168352352</v>
      </c>
      <c r="L7" s="20">
        <v>26471446</v>
      </c>
      <c r="M7">
        <f t="shared" si="0"/>
        <v>49117549</v>
      </c>
      <c r="N7">
        <f t="shared" si="1"/>
        <v>92763357</v>
      </c>
    </row>
    <row r="8" spans="2:22" x14ac:dyDescent="0.25">
      <c r="B8" t="s">
        <v>798</v>
      </c>
      <c r="C8" t="s">
        <v>799</v>
      </c>
      <c r="D8">
        <v>492767368</v>
      </c>
      <c r="E8">
        <v>75561862</v>
      </c>
      <c r="F8">
        <v>192118730</v>
      </c>
      <c r="I8" t="s">
        <v>798</v>
      </c>
      <c r="J8" t="s">
        <v>799</v>
      </c>
      <c r="K8">
        <v>492767368</v>
      </c>
      <c r="L8">
        <v>75561862</v>
      </c>
      <c r="M8">
        <f t="shared" si="0"/>
        <v>116556868</v>
      </c>
      <c r="N8">
        <f t="shared" si="1"/>
        <v>300648638</v>
      </c>
    </row>
    <row r="9" spans="2:22" x14ac:dyDescent="0.25">
      <c r="B9" t="s">
        <v>868</v>
      </c>
      <c r="C9" t="s">
        <v>869</v>
      </c>
      <c r="D9">
        <v>973984908</v>
      </c>
      <c r="E9">
        <v>103511631</v>
      </c>
      <c r="F9">
        <v>583044088</v>
      </c>
      <c r="I9" t="s">
        <v>868</v>
      </c>
      <c r="J9" t="s">
        <v>869</v>
      </c>
      <c r="K9">
        <v>973984908</v>
      </c>
      <c r="L9">
        <v>103511631</v>
      </c>
      <c r="M9">
        <f t="shared" si="0"/>
        <v>479532457</v>
      </c>
      <c r="N9">
        <f t="shared" si="1"/>
        <v>390940820</v>
      </c>
    </row>
    <row r="10" spans="2:22" x14ac:dyDescent="0.25">
      <c r="B10" t="s">
        <v>805</v>
      </c>
      <c r="C10" t="s">
        <v>806</v>
      </c>
      <c r="D10">
        <v>30869513</v>
      </c>
      <c r="E10">
        <v>21672426</v>
      </c>
      <c r="F10">
        <v>29763274</v>
      </c>
      <c r="I10" t="s">
        <v>805</v>
      </c>
      <c r="J10" t="s">
        <v>806</v>
      </c>
      <c r="K10">
        <v>30869513</v>
      </c>
      <c r="L10">
        <v>21672426</v>
      </c>
      <c r="M10">
        <f t="shared" si="0"/>
        <v>8090848</v>
      </c>
      <c r="N10">
        <f t="shared" si="1"/>
        <v>1106239</v>
      </c>
    </row>
    <row r="11" spans="2:22" x14ac:dyDescent="0.25">
      <c r="B11" t="s">
        <v>811</v>
      </c>
      <c r="C11" t="s">
        <v>812</v>
      </c>
      <c r="D11" s="2">
        <v>20076692</v>
      </c>
      <c r="E11" s="2">
        <v>4260226</v>
      </c>
      <c r="F11" s="2">
        <v>11376955</v>
      </c>
      <c r="I11" t="s">
        <v>811</v>
      </c>
      <c r="J11" t="s">
        <v>812</v>
      </c>
      <c r="K11" s="2">
        <v>20076692</v>
      </c>
      <c r="L11" s="2">
        <v>4260226</v>
      </c>
      <c r="M11">
        <f t="shared" si="0"/>
        <v>7116729</v>
      </c>
      <c r="N11">
        <f t="shared" si="1"/>
        <v>8699737</v>
      </c>
    </row>
    <row r="14" spans="2:22" x14ac:dyDescent="0.25">
      <c r="J14" t="s">
        <v>949</v>
      </c>
      <c r="K14" t="s">
        <v>952</v>
      </c>
      <c r="L14">
        <v>3</v>
      </c>
      <c r="M14">
        <v>4</v>
      </c>
      <c r="S14" t="s">
        <v>954</v>
      </c>
      <c r="T14" t="s">
        <v>956</v>
      </c>
      <c r="U14" t="s">
        <v>955</v>
      </c>
      <c r="V14" t="s">
        <v>729</v>
      </c>
    </row>
    <row r="15" spans="2:22" x14ac:dyDescent="0.25">
      <c r="J15" t="s">
        <v>750</v>
      </c>
      <c r="K15">
        <v>1421134</v>
      </c>
      <c r="L15">
        <v>337160</v>
      </c>
      <c r="M15">
        <v>3237521</v>
      </c>
      <c r="S15" t="s">
        <v>750</v>
      </c>
      <c r="T15" s="35" t="s">
        <v>952</v>
      </c>
      <c r="U15">
        <v>1421134</v>
      </c>
    </row>
    <row r="16" spans="2:22" x14ac:dyDescent="0.25">
      <c r="J16" t="s">
        <v>768</v>
      </c>
      <c r="K16">
        <v>303232733</v>
      </c>
      <c r="L16">
        <v>679149694</v>
      </c>
      <c r="M16">
        <v>1856076273</v>
      </c>
      <c r="S16" t="s">
        <v>750</v>
      </c>
      <c r="T16" s="35">
        <v>3</v>
      </c>
      <c r="U16">
        <v>337160</v>
      </c>
    </row>
    <row r="17" spans="10:21" x14ac:dyDescent="0.25">
      <c r="J17" t="s">
        <v>829</v>
      </c>
      <c r="K17">
        <v>12341</v>
      </c>
      <c r="L17">
        <v>509</v>
      </c>
      <c r="M17">
        <v>26849</v>
      </c>
      <c r="S17" t="s">
        <v>750</v>
      </c>
      <c r="T17" s="35">
        <v>4</v>
      </c>
      <c r="U17">
        <v>3237521</v>
      </c>
    </row>
    <row r="18" spans="10:21" x14ac:dyDescent="0.25">
      <c r="J18" t="s">
        <v>787</v>
      </c>
      <c r="K18">
        <v>35148650</v>
      </c>
      <c r="L18">
        <v>119205466</v>
      </c>
      <c r="M18">
        <v>809437953</v>
      </c>
      <c r="S18" t="s">
        <v>768</v>
      </c>
      <c r="T18" s="35" t="s">
        <v>952</v>
      </c>
      <c r="U18">
        <v>303232733</v>
      </c>
    </row>
    <row r="19" spans="10:21" x14ac:dyDescent="0.25">
      <c r="J19" t="s">
        <v>818</v>
      </c>
      <c r="K19">
        <v>26471446</v>
      </c>
      <c r="L19">
        <v>49117549</v>
      </c>
      <c r="M19">
        <v>92763357</v>
      </c>
      <c r="S19" t="s">
        <v>768</v>
      </c>
      <c r="T19" s="35">
        <v>3</v>
      </c>
      <c r="U19">
        <v>679149694</v>
      </c>
    </row>
    <row r="20" spans="10:21" x14ac:dyDescent="0.25">
      <c r="J20" t="s">
        <v>799</v>
      </c>
      <c r="K20">
        <v>75561862</v>
      </c>
      <c r="L20">
        <v>116556868</v>
      </c>
      <c r="M20">
        <v>300648638</v>
      </c>
      <c r="S20" t="s">
        <v>768</v>
      </c>
      <c r="T20" s="35">
        <v>4</v>
      </c>
      <c r="U20">
        <v>1856076273</v>
      </c>
    </row>
    <row r="21" spans="10:21" x14ac:dyDescent="0.25">
      <c r="J21" t="s">
        <v>869</v>
      </c>
      <c r="K21">
        <v>103511631</v>
      </c>
      <c r="L21">
        <v>479532457</v>
      </c>
      <c r="M21">
        <v>390940820</v>
      </c>
      <c r="S21" t="s">
        <v>829</v>
      </c>
      <c r="T21" s="35" t="s">
        <v>952</v>
      </c>
      <c r="U21">
        <v>12341</v>
      </c>
    </row>
    <row r="22" spans="10:21" x14ac:dyDescent="0.25">
      <c r="J22" t="s">
        <v>806</v>
      </c>
      <c r="K22">
        <v>21672426</v>
      </c>
      <c r="L22">
        <v>8090848</v>
      </c>
      <c r="M22">
        <v>1106239</v>
      </c>
      <c r="S22" t="s">
        <v>829</v>
      </c>
      <c r="T22" s="35">
        <v>3</v>
      </c>
      <c r="U22">
        <v>509</v>
      </c>
    </row>
    <row r="23" spans="10:21" x14ac:dyDescent="0.25">
      <c r="J23" t="s">
        <v>812</v>
      </c>
      <c r="K23">
        <v>4260226</v>
      </c>
      <c r="L23">
        <v>7116729</v>
      </c>
      <c r="M23">
        <v>8699737</v>
      </c>
      <c r="S23" t="s">
        <v>829</v>
      </c>
      <c r="T23" s="35">
        <v>4</v>
      </c>
      <c r="U23">
        <v>26849</v>
      </c>
    </row>
    <row r="24" spans="10:21" x14ac:dyDescent="0.25">
      <c r="S24" t="s">
        <v>787</v>
      </c>
      <c r="T24" s="35" t="s">
        <v>952</v>
      </c>
      <c r="U24">
        <v>35148650</v>
      </c>
    </row>
    <row r="25" spans="10:21" x14ac:dyDescent="0.25">
      <c r="S25" t="s">
        <v>787</v>
      </c>
      <c r="T25" s="35">
        <v>3</v>
      </c>
      <c r="U25">
        <v>119205466</v>
      </c>
    </row>
    <row r="26" spans="10:21" x14ac:dyDescent="0.25">
      <c r="S26" t="s">
        <v>787</v>
      </c>
      <c r="T26" s="35">
        <v>4</v>
      </c>
      <c r="U26">
        <v>809437953</v>
      </c>
    </row>
    <row r="27" spans="10:21" x14ac:dyDescent="0.25">
      <c r="S27" t="s">
        <v>818</v>
      </c>
      <c r="T27" s="35" t="s">
        <v>952</v>
      </c>
      <c r="U27">
        <v>26471446</v>
      </c>
    </row>
    <row r="28" spans="10:21" x14ac:dyDescent="0.25">
      <c r="S28" t="s">
        <v>818</v>
      </c>
      <c r="T28" s="35">
        <v>3</v>
      </c>
      <c r="U28">
        <v>49117549</v>
      </c>
    </row>
    <row r="29" spans="10:21" x14ac:dyDescent="0.25">
      <c r="S29" t="s">
        <v>818</v>
      </c>
      <c r="T29" s="35">
        <v>4</v>
      </c>
      <c r="U29">
        <v>92763357</v>
      </c>
    </row>
    <row r="30" spans="10:21" x14ac:dyDescent="0.25">
      <c r="S30" t="s">
        <v>799</v>
      </c>
      <c r="T30" s="35" t="s">
        <v>952</v>
      </c>
      <c r="U30">
        <v>75561862</v>
      </c>
    </row>
    <row r="31" spans="10:21" x14ac:dyDescent="0.25">
      <c r="S31" t="s">
        <v>799</v>
      </c>
      <c r="T31" s="35">
        <v>3</v>
      </c>
      <c r="U31">
        <v>116556868</v>
      </c>
    </row>
    <row r="32" spans="10:21" x14ac:dyDescent="0.25">
      <c r="S32" t="s">
        <v>799</v>
      </c>
      <c r="T32" s="35">
        <v>4</v>
      </c>
      <c r="U32">
        <v>300648638</v>
      </c>
    </row>
    <row r="33" spans="19:22" x14ac:dyDescent="0.25">
      <c r="S33" t="s">
        <v>869</v>
      </c>
      <c r="T33" s="35" t="s">
        <v>952</v>
      </c>
      <c r="U33">
        <v>103511631</v>
      </c>
      <c r="V33">
        <f>U33/V35*100</f>
        <v>10.62764218929766</v>
      </c>
    </row>
    <row r="34" spans="19:22" x14ac:dyDescent="0.25">
      <c r="S34" t="s">
        <v>869</v>
      </c>
      <c r="T34" s="35">
        <v>3</v>
      </c>
      <c r="U34">
        <v>479532457</v>
      </c>
      <c r="V34">
        <f>U34/V35*100</f>
        <v>49.234074682397441</v>
      </c>
    </row>
    <row r="35" spans="19:22" x14ac:dyDescent="0.25">
      <c r="S35" t="s">
        <v>869</v>
      </c>
      <c r="T35" s="35">
        <v>4</v>
      </c>
      <c r="U35">
        <v>390940820</v>
      </c>
      <c r="V35">
        <f>SUM(U33:U35)</f>
        <v>973984908</v>
      </c>
    </row>
    <row r="36" spans="19:22" x14ac:dyDescent="0.25">
      <c r="S36" t="s">
        <v>806</v>
      </c>
      <c r="T36" s="35" t="s">
        <v>952</v>
      </c>
      <c r="U36">
        <v>21672426</v>
      </c>
    </row>
    <row r="37" spans="19:22" x14ac:dyDescent="0.25">
      <c r="S37" t="s">
        <v>806</v>
      </c>
      <c r="T37" s="35">
        <v>3</v>
      </c>
      <c r="U37">
        <v>8090848</v>
      </c>
    </row>
    <row r="38" spans="19:22" x14ac:dyDescent="0.25">
      <c r="S38" t="s">
        <v>806</v>
      </c>
      <c r="T38" s="35">
        <v>4</v>
      </c>
      <c r="U38">
        <v>1106239</v>
      </c>
    </row>
    <row r="39" spans="19:22" x14ac:dyDescent="0.25">
      <c r="S39" t="s">
        <v>812</v>
      </c>
      <c r="T39" s="35" t="s">
        <v>952</v>
      </c>
      <c r="U39">
        <v>4260226</v>
      </c>
    </row>
    <row r="40" spans="19:22" x14ac:dyDescent="0.25">
      <c r="S40" t="s">
        <v>812</v>
      </c>
      <c r="T40" s="35">
        <v>3</v>
      </c>
      <c r="U40">
        <v>7116729</v>
      </c>
    </row>
    <row r="41" spans="19:22" x14ac:dyDescent="0.25">
      <c r="S41" t="s">
        <v>812</v>
      </c>
      <c r="T41" s="35">
        <v>4</v>
      </c>
      <c r="U41">
        <v>8699737</v>
      </c>
    </row>
    <row r="57" spans="19:22" x14ac:dyDescent="0.25">
      <c r="T57" t="s">
        <v>729</v>
      </c>
    </row>
    <row r="58" spans="19:22" x14ac:dyDescent="0.25">
      <c r="S58" t="s">
        <v>729</v>
      </c>
      <c r="T58" t="s">
        <v>729</v>
      </c>
      <c r="U58" t="s">
        <v>729</v>
      </c>
      <c r="V58" t="s">
        <v>729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10.7109375" bestFit="1" customWidth="1"/>
    <col min="2" max="2" width="80.7109375" bestFit="1" customWidth="1"/>
    <col min="3" max="3" width="13.7109375" customWidth="1"/>
    <col min="4" max="4" width="14.140625" customWidth="1"/>
    <col min="5" max="5" width="15.42578125" customWidth="1"/>
    <col min="6" max="6" width="14.85546875" customWidth="1"/>
    <col min="7" max="7" width="10.7109375" bestFit="1" customWidth="1"/>
    <col min="8" max="8" width="15.5703125" customWidth="1"/>
    <col min="9" max="9" width="8.85546875" style="1"/>
    <col min="10" max="10" width="9.140625" style="1"/>
  </cols>
  <sheetData>
    <row r="1" spans="1:14" x14ac:dyDescent="0.25">
      <c r="A1" t="s">
        <v>0</v>
      </c>
      <c r="B1" t="s">
        <v>1</v>
      </c>
      <c r="C1" t="s">
        <v>721</v>
      </c>
      <c r="D1" t="s">
        <v>722</v>
      </c>
      <c r="E1" t="s">
        <v>723</v>
      </c>
      <c r="F1" t="s">
        <v>724</v>
      </c>
      <c r="G1" t="s">
        <v>0</v>
      </c>
      <c r="H1" t="s">
        <v>725</v>
      </c>
      <c r="I1" s="1" t="s">
        <v>726</v>
      </c>
    </row>
    <row r="2" spans="1:14" x14ac:dyDescent="0.25">
      <c r="A2" s="4" t="s">
        <v>19</v>
      </c>
      <c r="B2" s="4" t="s">
        <v>18</v>
      </c>
      <c r="C2" s="4">
        <v>7619101</v>
      </c>
      <c r="D2" s="4">
        <v>6509238</v>
      </c>
      <c r="E2" s="4">
        <v>30213252</v>
      </c>
      <c r="F2" s="4">
        <v>172957885</v>
      </c>
      <c r="G2" s="4" t="s">
        <v>19</v>
      </c>
      <c r="H2" s="4">
        <v>217299476</v>
      </c>
      <c r="I2" s="5">
        <f>(C2+D2)/H2 *100</f>
        <v>6.5017823604876064</v>
      </c>
      <c r="J2" s="5"/>
    </row>
    <row r="3" spans="1:14" x14ac:dyDescent="0.25">
      <c r="A3" s="4" t="s">
        <v>33</v>
      </c>
      <c r="B3" s="4" t="s">
        <v>32</v>
      </c>
      <c r="C3" s="4">
        <v>11869833</v>
      </c>
      <c r="D3" s="4">
        <v>18924759</v>
      </c>
      <c r="E3" s="4">
        <v>31078532</v>
      </c>
      <c r="F3" s="4">
        <v>444476137</v>
      </c>
      <c r="G3" s="4" t="s">
        <v>33</v>
      </c>
      <c r="H3" s="4">
        <v>506349261</v>
      </c>
      <c r="I3" s="5">
        <f t="shared" ref="I3:I66" si="0">(C3+D3)/H3 *100</f>
        <v>6.0816899266690152</v>
      </c>
      <c r="J3" s="5"/>
    </row>
    <row r="4" spans="1:14" x14ac:dyDescent="0.25">
      <c r="A4" s="4" t="s">
        <v>8</v>
      </c>
      <c r="B4" s="4" t="s">
        <v>9</v>
      </c>
      <c r="C4" s="4">
        <v>595666</v>
      </c>
      <c r="D4" s="4">
        <v>333344</v>
      </c>
      <c r="E4" s="4">
        <v>787426</v>
      </c>
      <c r="F4" s="4">
        <v>7420729</v>
      </c>
      <c r="G4" s="4" t="s">
        <v>8</v>
      </c>
      <c r="H4" s="4">
        <v>9137165</v>
      </c>
      <c r="I4" s="5">
        <f t="shared" si="0"/>
        <v>10.167376861422554</v>
      </c>
      <c r="J4" s="5"/>
    </row>
    <row r="5" spans="1:14" x14ac:dyDescent="0.25">
      <c r="A5" s="4" t="s">
        <v>355</v>
      </c>
      <c r="B5" s="4" t="s">
        <v>356</v>
      </c>
      <c r="C5" s="4">
        <v>396</v>
      </c>
      <c r="D5" s="4">
        <v>7635</v>
      </c>
      <c r="E5" s="4">
        <v>4059</v>
      </c>
      <c r="F5" s="4">
        <v>842603</v>
      </c>
      <c r="G5" s="4" t="s">
        <v>355</v>
      </c>
      <c r="H5" s="4">
        <v>854693</v>
      </c>
      <c r="I5" s="5">
        <f t="shared" si="0"/>
        <v>0.93963563525148797</v>
      </c>
      <c r="J5" s="5"/>
    </row>
    <row r="6" spans="1:14" x14ac:dyDescent="0.25">
      <c r="A6" s="4" t="s">
        <v>55</v>
      </c>
      <c r="B6" s="4" t="s">
        <v>38</v>
      </c>
      <c r="C6" s="4">
        <v>923175</v>
      </c>
      <c r="D6" s="4">
        <v>12021648</v>
      </c>
      <c r="E6" s="4">
        <v>12897931</v>
      </c>
      <c r="F6" s="4">
        <v>127400384</v>
      </c>
      <c r="G6" s="4" t="s">
        <v>55</v>
      </c>
      <c r="H6" s="4">
        <v>153243138</v>
      </c>
      <c r="I6" s="5">
        <f t="shared" si="0"/>
        <v>8.4472447960443091</v>
      </c>
      <c r="J6" s="5"/>
    </row>
    <row r="7" spans="1:14" x14ac:dyDescent="0.25">
      <c r="A7" s="4" t="s">
        <v>39</v>
      </c>
      <c r="B7" s="4" t="s">
        <v>40</v>
      </c>
      <c r="C7" s="4">
        <v>593428</v>
      </c>
      <c r="D7" s="4">
        <v>7294062</v>
      </c>
      <c r="E7" s="4">
        <v>6843497</v>
      </c>
      <c r="F7" s="4">
        <v>641046167</v>
      </c>
      <c r="G7" s="4" t="s">
        <v>39</v>
      </c>
      <c r="H7" s="4">
        <v>655777154</v>
      </c>
      <c r="I7" s="5">
        <f t="shared" si="0"/>
        <v>1.2027698665452442</v>
      </c>
      <c r="J7" s="5"/>
    </row>
    <row r="8" spans="1:14" x14ac:dyDescent="0.25">
      <c r="A8" s="4" t="s">
        <v>20</v>
      </c>
      <c r="B8" s="4" t="s">
        <v>21</v>
      </c>
      <c r="C8" s="4">
        <v>980949</v>
      </c>
      <c r="D8" s="4">
        <v>6319061</v>
      </c>
      <c r="E8" s="4">
        <v>17391327</v>
      </c>
      <c r="F8" s="4">
        <v>479440481</v>
      </c>
      <c r="G8" s="4" t="s">
        <v>20</v>
      </c>
      <c r="H8" s="4">
        <v>504131818</v>
      </c>
      <c r="I8" s="5">
        <f t="shared" si="0"/>
        <v>1.4480359579287654</v>
      </c>
      <c r="J8" s="5"/>
    </row>
    <row r="9" spans="1:14" x14ac:dyDescent="0.25">
      <c r="A9" s="4" t="s">
        <v>186</v>
      </c>
      <c r="B9" s="4" t="s">
        <v>188</v>
      </c>
      <c r="C9" s="4">
        <v>6801</v>
      </c>
      <c r="D9" s="4">
        <v>44810</v>
      </c>
      <c r="E9" s="4">
        <v>328066</v>
      </c>
      <c r="F9" s="4">
        <v>3668814</v>
      </c>
      <c r="G9" s="4" t="s">
        <v>186</v>
      </c>
      <c r="H9" s="4">
        <v>4048491</v>
      </c>
      <c r="I9" s="5">
        <f t="shared" si="0"/>
        <v>1.2748206677500333</v>
      </c>
      <c r="J9" s="5"/>
    </row>
    <row r="10" spans="1:14" x14ac:dyDescent="0.25">
      <c r="A10" s="7" t="s">
        <v>106</v>
      </c>
      <c r="B10" s="7" t="s">
        <v>105</v>
      </c>
      <c r="C10" s="7">
        <v>495344</v>
      </c>
      <c r="D10" s="7">
        <v>2763171</v>
      </c>
      <c r="E10" s="7">
        <v>14480810</v>
      </c>
      <c r="F10" s="7">
        <v>62601090</v>
      </c>
      <c r="G10" s="7" t="s">
        <v>106</v>
      </c>
      <c r="H10" s="7">
        <v>80340415</v>
      </c>
      <c r="I10" s="8">
        <f t="shared" si="0"/>
        <v>4.0558851980040185</v>
      </c>
      <c r="J10" s="14"/>
      <c r="K10" t="s">
        <v>735</v>
      </c>
      <c r="L10" t="s">
        <v>738</v>
      </c>
      <c r="M10" t="s">
        <v>736</v>
      </c>
      <c r="N10" t="s">
        <v>737</v>
      </c>
    </row>
    <row r="11" spans="1:14" x14ac:dyDescent="0.25">
      <c r="A11" s="12" t="s">
        <v>685</v>
      </c>
      <c r="B11" s="12" t="s">
        <v>686</v>
      </c>
      <c r="C11" s="12">
        <v>1964386</v>
      </c>
      <c r="D11" s="12">
        <v>513353</v>
      </c>
      <c r="E11" s="12">
        <v>115822</v>
      </c>
      <c r="F11" s="12">
        <v>282127</v>
      </c>
      <c r="G11" s="12" t="s">
        <v>685</v>
      </c>
      <c r="H11" s="12">
        <v>2875688</v>
      </c>
      <c r="I11" s="13">
        <f t="shared" si="0"/>
        <v>86.161607239728369</v>
      </c>
      <c r="J11" s="13"/>
      <c r="K11">
        <f t="shared" ref="K11:K75" si="1">IF(I11&lt;1,1,0)</f>
        <v>0</v>
      </c>
      <c r="L11">
        <f>IF(AND(I11&gt;1, I11 &lt;17),1,0)</f>
        <v>0</v>
      </c>
      <c r="M11">
        <f>IF(AND(I11&gt;17, I11 &lt;50),1,0)</f>
        <v>0</v>
      </c>
      <c r="N11">
        <f>IF(AND(I11&gt;50, I11 &lt;100),1,0)</f>
        <v>1</v>
      </c>
    </row>
    <row r="12" spans="1:14" x14ac:dyDescent="0.25">
      <c r="A12" t="s">
        <v>475</v>
      </c>
      <c r="B12" t="s">
        <v>476</v>
      </c>
      <c r="C12">
        <v>979567</v>
      </c>
      <c r="D12">
        <v>2501925</v>
      </c>
      <c r="E12">
        <v>6858008</v>
      </c>
      <c r="F12">
        <v>55591733</v>
      </c>
      <c r="G12" t="s">
        <v>475</v>
      </c>
      <c r="H12">
        <v>65931233</v>
      </c>
      <c r="I12" s="1">
        <f t="shared" si="0"/>
        <v>5.2804897490693063</v>
      </c>
      <c r="K12">
        <f t="shared" si="1"/>
        <v>0</v>
      </c>
      <c r="L12">
        <f t="shared" ref="L12:L75" si="2">IF(AND(I12&gt;1, I12 &lt;17),1,0)</f>
        <v>1</v>
      </c>
      <c r="M12">
        <f t="shared" ref="M12:M75" si="3">IF(AND(I12&gt;17, I12 &lt;50),1,0)</f>
        <v>0</v>
      </c>
      <c r="N12">
        <f>IF(AND(I12&gt;50, I12 &lt;100),1,0)</f>
        <v>0</v>
      </c>
    </row>
    <row r="13" spans="1:14" x14ac:dyDescent="0.25">
      <c r="A13" t="s">
        <v>501</v>
      </c>
      <c r="B13" t="s">
        <v>502</v>
      </c>
      <c r="C13">
        <v>69418</v>
      </c>
      <c r="D13">
        <v>579794</v>
      </c>
      <c r="E13">
        <v>626991</v>
      </c>
      <c r="F13">
        <v>23739460</v>
      </c>
      <c r="G13" t="s">
        <v>501</v>
      </c>
      <c r="H13">
        <v>25015663</v>
      </c>
      <c r="I13" s="1">
        <f t="shared" si="0"/>
        <v>2.5952220414865677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ref="N13:N76" si="4">IF(AND(I13&gt;50, I13 &lt;100),1,0)</f>
        <v>0</v>
      </c>
    </row>
    <row r="14" spans="1:14" x14ac:dyDescent="0.25">
      <c r="A14" t="s">
        <v>313</v>
      </c>
      <c r="B14" t="s">
        <v>314</v>
      </c>
      <c r="C14">
        <v>2813510</v>
      </c>
      <c r="D14">
        <v>3104575</v>
      </c>
      <c r="E14">
        <v>15882076</v>
      </c>
      <c r="F14">
        <v>35936874</v>
      </c>
      <c r="G14" t="s">
        <v>313</v>
      </c>
      <c r="H14">
        <v>57737035</v>
      </c>
      <c r="I14" s="1">
        <f t="shared" si="0"/>
        <v>10.250067396082947</v>
      </c>
      <c r="K14">
        <f t="shared" si="1"/>
        <v>0</v>
      </c>
      <c r="L14">
        <f t="shared" si="2"/>
        <v>1</v>
      </c>
      <c r="M14">
        <f t="shared" si="3"/>
        <v>0</v>
      </c>
      <c r="N14">
        <f t="shared" si="4"/>
        <v>0</v>
      </c>
    </row>
    <row r="15" spans="1:14" x14ac:dyDescent="0.25">
      <c r="A15" t="s">
        <v>586</v>
      </c>
      <c r="B15" t="s">
        <v>587</v>
      </c>
      <c r="C15">
        <v>1775690</v>
      </c>
      <c r="D15">
        <v>1872376</v>
      </c>
      <c r="E15">
        <v>12954828</v>
      </c>
      <c r="F15">
        <v>15347835</v>
      </c>
      <c r="G15" t="s">
        <v>586</v>
      </c>
      <c r="H15">
        <v>31950729</v>
      </c>
      <c r="I15" s="1">
        <f t="shared" si="0"/>
        <v>11.417786429849535</v>
      </c>
      <c r="K15">
        <f t="shared" si="1"/>
        <v>0</v>
      </c>
      <c r="L15">
        <f t="shared" si="2"/>
        <v>1</v>
      </c>
      <c r="M15">
        <f t="shared" si="3"/>
        <v>0</v>
      </c>
      <c r="N15">
        <f t="shared" si="4"/>
        <v>0</v>
      </c>
    </row>
    <row r="16" spans="1:14" x14ac:dyDescent="0.25">
      <c r="A16" t="s">
        <v>619</v>
      </c>
      <c r="B16" t="s">
        <v>620</v>
      </c>
      <c r="C16">
        <v>850522</v>
      </c>
      <c r="D16">
        <v>91488</v>
      </c>
      <c r="E16">
        <v>2819633</v>
      </c>
      <c r="F16">
        <v>2290687</v>
      </c>
      <c r="G16" t="s">
        <v>619</v>
      </c>
      <c r="H16">
        <v>6052330</v>
      </c>
      <c r="I16" s="1">
        <f t="shared" si="0"/>
        <v>15.564418992355012</v>
      </c>
      <c r="K16">
        <f t="shared" si="1"/>
        <v>0</v>
      </c>
      <c r="L16">
        <f t="shared" si="2"/>
        <v>1</v>
      </c>
      <c r="M16">
        <f t="shared" si="3"/>
        <v>0</v>
      </c>
      <c r="N16">
        <f t="shared" si="4"/>
        <v>0</v>
      </c>
    </row>
    <row r="17" spans="1:14" x14ac:dyDescent="0.25">
      <c r="A17" t="s">
        <v>303</v>
      </c>
      <c r="B17" t="s">
        <v>304</v>
      </c>
      <c r="C17">
        <v>572488</v>
      </c>
      <c r="D17">
        <v>2102484</v>
      </c>
      <c r="E17">
        <v>2815290</v>
      </c>
      <c r="F17">
        <v>51666408</v>
      </c>
      <c r="G17" t="s">
        <v>303</v>
      </c>
      <c r="H17">
        <v>57156670</v>
      </c>
      <c r="I17" s="1">
        <f t="shared" si="0"/>
        <v>4.6800697101493141</v>
      </c>
      <c r="K17">
        <f t="shared" si="1"/>
        <v>0</v>
      </c>
      <c r="L17">
        <f t="shared" si="2"/>
        <v>1</v>
      </c>
      <c r="M17">
        <f t="shared" si="3"/>
        <v>0</v>
      </c>
      <c r="N17">
        <f t="shared" si="4"/>
        <v>0</v>
      </c>
    </row>
    <row r="18" spans="1:14" x14ac:dyDescent="0.25">
      <c r="A18" t="s">
        <v>201</v>
      </c>
      <c r="B18" t="s">
        <v>202</v>
      </c>
      <c r="C18">
        <v>263807</v>
      </c>
      <c r="D18">
        <v>4280948</v>
      </c>
      <c r="E18">
        <v>4832959</v>
      </c>
      <c r="F18">
        <v>68249273</v>
      </c>
      <c r="G18" t="s">
        <v>201</v>
      </c>
      <c r="H18">
        <v>77626987</v>
      </c>
      <c r="I18" s="1">
        <f t="shared" si="0"/>
        <v>5.8546069809459436</v>
      </c>
      <c r="K18">
        <f t="shared" si="1"/>
        <v>0</v>
      </c>
      <c r="L18">
        <f t="shared" si="2"/>
        <v>1</v>
      </c>
      <c r="M18">
        <f t="shared" si="3"/>
        <v>0</v>
      </c>
      <c r="N18">
        <f t="shared" si="4"/>
        <v>0</v>
      </c>
    </row>
    <row r="19" spans="1:14" x14ac:dyDescent="0.25">
      <c r="A19" t="s">
        <v>209</v>
      </c>
      <c r="B19" t="s">
        <v>210</v>
      </c>
      <c r="C19">
        <v>8863901</v>
      </c>
      <c r="D19">
        <v>23562759</v>
      </c>
      <c r="E19">
        <v>37179198</v>
      </c>
      <c r="F19">
        <v>167411358</v>
      </c>
      <c r="G19" t="s">
        <v>209</v>
      </c>
      <c r="H19">
        <v>237017216</v>
      </c>
      <c r="I19" s="1">
        <f t="shared" si="0"/>
        <v>13.681141204527522</v>
      </c>
      <c r="K19">
        <f t="shared" si="1"/>
        <v>0</v>
      </c>
      <c r="L19">
        <f t="shared" si="2"/>
        <v>1</v>
      </c>
      <c r="M19">
        <f t="shared" si="3"/>
        <v>0</v>
      </c>
      <c r="N19">
        <f t="shared" si="4"/>
        <v>0</v>
      </c>
    </row>
    <row r="20" spans="1:14" x14ac:dyDescent="0.25">
      <c r="A20" t="s">
        <v>639</v>
      </c>
      <c r="B20" t="s">
        <v>640</v>
      </c>
      <c r="C20">
        <v>4</v>
      </c>
      <c r="D20">
        <v>537041</v>
      </c>
      <c r="E20">
        <v>213862</v>
      </c>
      <c r="F20">
        <v>37052365</v>
      </c>
      <c r="G20" t="s">
        <v>639</v>
      </c>
      <c r="H20">
        <v>37803272</v>
      </c>
      <c r="I20" s="1">
        <f t="shared" si="0"/>
        <v>1.4206309972321973</v>
      </c>
      <c r="K20">
        <f t="shared" si="1"/>
        <v>0</v>
      </c>
      <c r="L20">
        <f t="shared" si="2"/>
        <v>1</v>
      </c>
      <c r="M20">
        <f t="shared" si="3"/>
        <v>0</v>
      </c>
      <c r="N20">
        <f t="shared" si="4"/>
        <v>0</v>
      </c>
    </row>
    <row r="21" spans="1:14" x14ac:dyDescent="0.25">
      <c r="A21" t="s">
        <v>377</v>
      </c>
      <c r="B21" t="s">
        <v>378</v>
      </c>
      <c r="C21">
        <v>2276948</v>
      </c>
      <c r="D21">
        <v>17824253</v>
      </c>
      <c r="E21">
        <v>19493611</v>
      </c>
      <c r="F21">
        <v>305606408</v>
      </c>
      <c r="G21" t="s">
        <v>377</v>
      </c>
      <c r="H21">
        <v>345201220</v>
      </c>
      <c r="I21" s="1">
        <f t="shared" si="0"/>
        <v>5.8230388061780314</v>
      </c>
      <c r="K21">
        <f t="shared" si="1"/>
        <v>0</v>
      </c>
      <c r="L21">
        <f t="shared" si="2"/>
        <v>1</v>
      </c>
      <c r="M21">
        <f t="shared" si="3"/>
        <v>0</v>
      </c>
      <c r="N21">
        <f t="shared" si="4"/>
        <v>0</v>
      </c>
    </row>
    <row r="22" spans="1:14" x14ac:dyDescent="0.25">
      <c r="A22" t="s">
        <v>107</v>
      </c>
      <c r="B22" t="s">
        <v>108</v>
      </c>
      <c r="C22">
        <v>46787975</v>
      </c>
      <c r="D22">
        <v>6160603</v>
      </c>
      <c r="E22">
        <v>110147430</v>
      </c>
      <c r="F22">
        <v>20615491</v>
      </c>
      <c r="G22" t="s">
        <v>107</v>
      </c>
      <c r="H22">
        <v>183711499</v>
      </c>
      <c r="I22" s="1">
        <f t="shared" si="0"/>
        <v>28.821591619586101</v>
      </c>
      <c r="K22">
        <f t="shared" si="1"/>
        <v>0</v>
      </c>
      <c r="L22">
        <f t="shared" si="2"/>
        <v>0</v>
      </c>
      <c r="M22">
        <f t="shared" si="3"/>
        <v>1</v>
      </c>
      <c r="N22">
        <f t="shared" si="4"/>
        <v>0</v>
      </c>
    </row>
    <row r="23" spans="1:14" x14ac:dyDescent="0.25">
      <c r="A23" t="s">
        <v>431</v>
      </c>
      <c r="B23" t="s">
        <v>432</v>
      </c>
      <c r="C23">
        <v>5636853</v>
      </c>
      <c r="D23">
        <v>2924460</v>
      </c>
      <c r="E23">
        <v>41320478</v>
      </c>
      <c r="F23">
        <v>24131714</v>
      </c>
      <c r="G23" t="s">
        <v>431</v>
      </c>
      <c r="H23">
        <v>74013505</v>
      </c>
      <c r="I23" s="1">
        <f t="shared" si="0"/>
        <v>11.567230872257706</v>
      </c>
      <c r="K23">
        <f t="shared" si="1"/>
        <v>0</v>
      </c>
      <c r="L23">
        <f t="shared" si="2"/>
        <v>1</v>
      </c>
      <c r="M23">
        <f t="shared" si="3"/>
        <v>0</v>
      </c>
      <c r="N23">
        <f t="shared" si="4"/>
        <v>0</v>
      </c>
    </row>
    <row r="24" spans="1:14" x14ac:dyDescent="0.25">
      <c r="A24" t="s">
        <v>345</v>
      </c>
      <c r="B24" t="s">
        <v>346</v>
      </c>
      <c r="C24">
        <v>9151293</v>
      </c>
      <c r="D24">
        <v>1571633</v>
      </c>
      <c r="E24">
        <v>39961937</v>
      </c>
      <c r="F24">
        <v>21948305</v>
      </c>
      <c r="G24" t="s">
        <v>345</v>
      </c>
      <c r="H24">
        <v>72633168</v>
      </c>
      <c r="I24" s="1">
        <f t="shared" si="0"/>
        <v>14.763125849061135</v>
      </c>
      <c r="K24">
        <f t="shared" si="1"/>
        <v>0</v>
      </c>
      <c r="L24">
        <f t="shared" si="2"/>
        <v>1</v>
      </c>
      <c r="M24">
        <f t="shared" si="3"/>
        <v>0</v>
      </c>
      <c r="N24">
        <f t="shared" si="4"/>
        <v>0</v>
      </c>
    </row>
    <row r="25" spans="1:14" x14ac:dyDescent="0.25">
      <c r="A25" t="s">
        <v>14</v>
      </c>
      <c r="B25" t="s">
        <v>15</v>
      </c>
      <c r="C25">
        <v>8845873</v>
      </c>
      <c r="D25">
        <v>3267432</v>
      </c>
      <c r="E25">
        <v>30042766</v>
      </c>
      <c r="F25">
        <v>30182864</v>
      </c>
      <c r="G25" t="s">
        <v>14</v>
      </c>
      <c r="H25">
        <v>72338935</v>
      </c>
      <c r="I25" s="1">
        <f t="shared" si="0"/>
        <v>16.74520781927464</v>
      </c>
      <c r="K25">
        <f t="shared" si="1"/>
        <v>0</v>
      </c>
      <c r="L25">
        <f t="shared" si="2"/>
        <v>1</v>
      </c>
      <c r="M25">
        <f t="shared" si="3"/>
        <v>0</v>
      </c>
      <c r="N25">
        <f t="shared" si="4"/>
        <v>0</v>
      </c>
    </row>
    <row r="26" spans="1:14" x14ac:dyDescent="0.25">
      <c r="A26" s="12" t="s">
        <v>61</v>
      </c>
      <c r="B26" s="12" t="s">
        <v>62</v>
      </c>
      <c r="C26" s="12">
        <v>11990020</v>
      </c>
      <c r="D26" s="12">
        <v>277175</v>
      </c>
      <c r="E26" s="12">
        <v>6128813</v>
      </c>
      <c r="F26" s="12">
        <v>588959</v>
      </c>
      <c r="G26" s="12" t="s">
        <v>61</v>
      </c>
      <c r="H26" s="12">
        <v>18984967</v>
      </c>
      <c r="I26" s="13">
        <f t="shared" si="0"/>
        <v>64.615308522790698</v>
      </c>
      <c r="J26" s="13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1</v>
      </c>
    </row>
    <row r="27" spans="1:14" x14ac:dyDescent="0.25">
      <c r="A27" t="s">
        <v>191</v>
      </c>
      <c r="B27" t="s">
        <v>192</v>
      </c>
      <c r="C27">
        <v>11876785</v>
      </c>
      <c r="D27">
        <v>8593796</v>
      </c>
      <c r="E27">
        <v>60674847</v>
      </c>
      <c r="F27">
        <v>23150238</v>
      </c>
      <c r="G27" t="s">
        <v>191</v>
      </c>
      <c r="H27">
        <v>104295666</v>
      </c>
      <c r="I27" s="1">
        <f t="shared" si="0"/>
        <v>19.627451249987704</v>
      </c>
      <c r="K27">
        <f t="shared" si="1"/>
        <v>0</v>
      </c>
      <c r="L27">
        <f t="shared" si="2"/>
        <v>0</v>
      </c>
      <c r="M27">
        <f t="shared" si="3"/>
        <v>1</v>
      </c>
      <c r="N27">
        <f t="shared" si="4"/>
        <v>0</v>
      </c>
    </row>
    <row r="28" spans="1:14" x14ac:dyDescent="0.25">
      <c r="A28" t="s">
        <v>465</v>
      </c>
      <c r="B28" t="s">
        <v>466</v>
      </c>
      <c r="C28">
        <v>3325895</v>
      </c>
      <c r="D28">
        <v>12809450</v>
      </c>
      <c r="E28">
        <v>58037550</v>
      </c>
      <c r="F28">
        <v>75991366</v>
      </c>
      <c r="G28" t="s">
        <v>465</v>
      </c>
      <c r="H28">
        <v>150164261</v>
      </c>
      <c r="I28" s="1">
        <f t="shared" si="0"/>
        <v>10.745129961382755</v>
      </c>
      <c r="K28">
        <f t="shared" si="1"/>
        <v>0</v>
      </c>
      <c r="L28">
        <f t="shared" si="2"/>
        <v>1</v>
      </c>
      <c r="M28">
        <f t="shared" si="3"/>
        <v>0</v>
      </c>
      <c r="N28">
        <f t="shared" si="4"/>
        <v>0</v>
      </c>
    </row>
    <row r="29" spans="1:14" x14ac:dyDescent="0.25">
      <c r="A29" t="s">
        <v>252</v>
      </c>
      <c r="B29" t="s">
        <v>253</v>
      </c>
      <c r="C29">
        <v>104297</v>
      </c>
      <c r="D29">
        <v>1168888</v>
      </c>
      <c r="E29">
        <v>2479028</v>
      </c>
      <c r="F29">
        <v>23296271</v>
      </c>
      <c r="G29" t="s">
        <v>252</v>
      </c>
      <c r="H29">
        <v>27048484</v>
      </c>
      <c r="I29" s="1">
        <f t="shared" si="0"/>
        <v>4.7070475373037546</v>
      </c>
      <c r="K29">
        <f t="shared" si="1"/>
        <v>0</v>
      </c>
      <c r="L29">
        <f t="shared" si="2"/>
        <v>1</v>
      </c>
      <c r="M29">
        <f t="shared" si="3"/>
        <v>0</v>
      </c>
      <c r="N29">
        <f t="shared" si="4"/>
        <v>0</v>
      </c>
    </row>
    <row r="30" spans="1:14" x14ac:dyDescent="0.25">
      <c r="A30" t="s">
        <v>277</v>
      </c>
      <c r="B30" t="s">
        <v>278</v>
      </c>
      <c r="C30">
        <v>670800</v>
      </c>
      <c r="D30">
        <v>3051529</v>
      </c>
      <c r="E30">
        <v>3007201</v>
      </c>
      <c r="F30">
        <v>36392106</v>
      </c>
      <c r="G30" t="s">
        <v>277</v>
      </c>
      <c r="H30">
        <v>43121636</v>
      </c>
      <c r="I30" s="1">
        <f t="shared" si="0"/>
        <v>8.632160894823194</v>
      </c>
      <c r="K30">
        <f t="shared" si="1"/>
        <v>0</v>
      </c>
      <c r="L30">
        <f t="shared" si="2"/>
        <v>1</v>
      </c>
      <c r="M30">
        <f t="shared" si="3"/>
        <v>0</v>
      </c>
      <c r="N30">
        <f t="shared" si="4"/>
        <v>0</v>
      </c>
    </row>
    <row r="31" spans="1:14" x14ac:dyDescent="0.25">
      <c r="A31" t="s">
        <v>493</v>
      </c>
      <c r="B31" t="s">
        <v>494</v>
      </c>
      <c r="C31">
        <v>946913</v>
      </c>
      <c r="D31">
        <v>10796526</v>
      </c>
      <c r="E31">
        <v>6548438</v>
      </c>
      <c r="F31">
        <v>108257198</v>
      </c>
      <c r="G31" t="s">
        <v>493</v>
      </c>
      <c r="H31">
        <v>126549075</v>
      </c>
      <c r="I31" s="1">
        <f t="shared" si="0"/>
        <v>9.2797509582744873</v>
      </c>
      <c r="K31">
        <f t="shared" si="1"/>
        <v>0</v>
      </c>
      <c r="L31">
        <f t="shared" si="2"/>
        <v>1</v>
      </c>
      <c r="M31">
        <f t="shared" si="3"/>
        <v>0</v>
      </c>
      <c r="N31">
        <f t="shared" si="4"/>
        <v>0</v>
      </c>
    </row>
    <row r="32" spans="1:14" x14ac:dyDescent="0.25">
      <c r="A32" t="s">
        <v>399</v>
      </c>
      <c r="B32" t="s">
        <v>400</v>
      </c>
      <c r="C32">
        <v>671446</v>
      </c>
      <c r="D32">
        <v>852108</v>
      </c>
      <c r="E32">
        <v>2295756</v>
      </c>
      <c r="F32">
        <v>15498712</v>
      </c>
      <c r="G32" t="s">
        <v>399</v>
      </c>
      <c r="H32">
        <v>19318022</v>
      </c>
      <c r="I32" s="1">
        <f t="shared" si="0"/>
        <v>7.8866977167745222</v>
      </c>
      <c r="K32">
        <f t="shared" si="1"/>
        <v>0</v>
      </c>
      <c r="L32">
        <f t="shared" si="2"/>
        <v>1</v>
      </c>
      <c r="M32">
        <f t="shared" si="3"/>
        <v>0</v>
      </c>
      <c r="N32">
        <f t="shared" si="4"/>
        <v>0</v>
      </c>
    </row>
    <row r="33" spans="1:14" x14ac:dyDescent="0.25">
      <c r="A33" t="s">
        <v>505</v>
      </c>
      <c r="B33" t="s">
        <v>506</v>
      </c>
      <c r="C33">
        <v>2014871</v>
      </c>
      <c r="D33">
        <v>1196424</v>
      </c>
      <c r="E33">
        <v>1911365</v>
      </c>
      <c r="F33">
        <v>11087187</v>
      </c>
      <c r="G33" t="s">
        <v>505</v>
      </c>
      <c r="H33">
        <v>16209847</v>
      </c>
      <c r="I33" s="1">
        <f t="shared" si="0"/>
        <v>19.81076687522097</v>
      </c>
      <c r="K33">
        <f t="shared" si="1"/>
        <v>0</v>
      </c>
      <c r="L33">
        <f t="shared" si="2"/>
        <v>0</v>
      </c>
      <c r="M33">
        <f t="shared" si="3"/>
        <v>1</v>
      </c>
      <c r="N33">
        <f t="shared" si="4"/>
        <v>0</v>
      </c>
    </row>
    <row r="34" spans="1:14" x14ac:dyDescent="0.25">
      <c r="A34" t="s">
        <v>131</v>
      </c>
      <c r="B34" t="s">
        <v>132</v>
      </c>
      <c r="C34">
        <v>477227</v>
      </c>
      <c r="D34">
        <v>612297</v>
      </c>
      <c r="E34">
        <v>3101173</v>
      </c>
      <c r="F34">
        <v>5313479</v>
      </c>
      <c r="G34" t="s">
        <v>131</v>
      </c>
      <c r="H34">
        <v>9504176</v>
      </c>
      <c r="I34" s="1">
        <f t="shared" si="0"/>
        <v>11.463634511818805</v>
      </c>
      <c r="K34">
        <f t="shared" si="1"/>
        <v>0</v>
      </c>
      <c r="L34">
        <f t="shared" si="2"/>
        <v>1</v>
      </c>
      <c r="M34">
        <f t="shared" si="3"/>
        <v>0</v>
      </c>
      <c r="N34">
        <f t="shared" si="4"/>
        <v>0</v>
      </c>
    </row>
    <row r="35" spans="1:14" x14ac:dyDescent="0.25">
      <c r="A35" t="s">
        <v>48</v>
      </c>
      <c r="B35" t="s">
        <v>47</v>
      </c>
      <c r="C35">
        <v>51184</v>
      </c>
      <c r="D35">
        <v>103756</v>
      </c>
      <c r="E35">
        <v>125821</v>
      </c>
      <c r="F35">
        <v>735444</v>
      </c>
      <c r="G35" t="s">
        <v>48</v>
      </c>
      <c r="H35">
        <v>1016205</v>
      </c>
      <c r="I35" s="1">
        <f t="shared" si="0"/>
        <v>15.246923603013171</v>
      </c>
      <c r="K35">
        <f t="shared" si="1"/>
        <v>0</v>
      </c>
      <c r="L35">
        <f t="shared" si="2"/>
        <v>1</v>
      </c>
      <c r="M35">
        <f t="shared" si="3"/>
        <v>0</v>
      </c>
      <c r="N35">
        <f t="shared" si="4"/>
        <v>0</v>
      </c>
    </row>
    <row r="36" spans="1:14" x14ac:dyDescent="0.25">
      <c r="A36" t="s">
        <v>317</v>
      </c>
      <c r="B36" t="s">
        <v>318</v>
      </c>
      <c r="C36">
        <v>849739</v>
      </c>
      <c r="D36">
        <v>417113</v>
      </c>
      <c r="E36">
        <v>2386625</v>
      </c>
      <c r="F36">
        <v>6063206</v>
      </c>
      <c r="G36" t="s">
        <v>317</v>
      </c>
      <c r="H36">
        <v>9716683</v>
      </c>
      <c r="I36" s="1">
        <f t="shared" si="0"/>
        <v>13.037906042627922</v>
      </c>
      <c r="K36">
        <f t="shared" si="1"/>
        <v>0</v>
      </c>
      <c r="L36">
        <f t="shared" si="2"/>
        <v>1</v>
      </c>
      <c r="M36">
        <f t="shared" si="3"/>
        <v>0</v>
      </c>
      <c r="N36">
        <f t="shared" si="4"/>
        <v>0</v>
      </c>
    </row>
    <row r="37" spans="1:14" x14ac:dyDescent="0.25">
      <c r="A37" t="s">
        <v>359</v>
      </c>
      <c r="B37" t="s">
        <v>360</v>
      </c>
      <c r="C37">
        <v>2211783</v>
      </c>
      <c r="D37">
        <v>787117</v>
      </c>
      <c r="E37">
        <v>7035160</v>
      </c>
      <c r="F37">
        <v>6729142</v>
      </c>
      <c r="G37" t="s">
        <v>359</v>
      </c>
      <c r="H37">
        <v>16763202</v>
      </c>
      <c r="I37" s="1">
        <f t="shared" si="0"/>
        <v>17.889780246041298</v>
      </c>
      <c r="K37">
        <f t="shared" si="1"/>
        <v>0</v>
      </c>
      <c r="L37">
        <f t="shared" si="2"/>
        <v>0</v>
      </c>
      <c r="M37">
        <f t="shared" si="3"/>
        <v>1</v>
      </c>
      <c r="N37">
        <f t="shared" si="4"/>
        <v>0</v>
      </c>
    </row>
    <row r="38" spans="1:14" x14ac:dyDescent="0.25">
      <c r="A38" t="s">
        <v>341</v>
      </c>
      <c r="B38" t="s">
        <v>342</v>
      </c>
      <c r="C38">
        <v>658658</v>
      </c>
      <c r="D38">
        <v>732835</v>
      </c>
      <c r="E38">
        <v>2309136</v>
      </c>
      <c r="F38">
        <v>5799862</v>
      </c>
      <c r="G38" t="s">
        <v>341</v>
      </c>
      <c r="H38">
        <v>9500491</v>
      </c>
      <c r="I38" s="1">
        <f t="shared" si="0"/>
        <v>14.646537742101962</v>
      </c>
      <c r="K38">
        <f t="shared" si="1"/>
        <v>0</v>
      </c>
      <c r="L38">
        <f t="shared" si="2"/>
        <v>1</v>
      </c>
      <c r="M38">
        <f t="shared" si="3"/>
        <v>0</v>
      </c>
      <c r="N38">
        <f t="shared" si="4"/>
        <v>0</v>
      </c>
    </row>
    <row r="39" spans="1:14" x14ac:dyDescent="0.25">
      <c r="A39" t="s">
        <v>419</v>
      </c>
      <c r="B39" t="s">
        <v>420</v>
      </c>
      <c r="C39">
        <v>965711</v>
      </c>
      <c r="D39">
        <v>2238567</v>
      </c>
      <c r="E39">
        <v>3855246</v>
      </c>
      <c r="F39">
        <v>31784124</v>
      </c>
      <c r="G39" t="s">
        <v>419</v>
      </c>
      <c r="H39">
        <v>38843648</v>
      </c>
      <c r="I39" s="1">
        <f t="shared" si="0"/>
        <v>8.2491685641884089</v>
      </c>
      <c r="K39">
        <f t="shared" si="1"/>
        <v>0</v>
      </c>
      <c r="L39">
        <f t="shared" si="2"/>
        <v>1</v>
      </c>
      <c r="M39">
        <f t="shared" si="3"/>
        <v>0</v>
      </c>
      <c r="N39">
        <f t="shared" si="4"/>
        <v>0</v>
      </c>
    </row>
    <row r="40" spans="1:14" x14ac:dyDescent="0.25">
      <c r="A40" t="s">
        <v>65</v>
      </c>
      <c r="B40" t="s">
        <v>66</v>
      </c>
      <c r="C40">
        <v>5183772</v>
      </c>
      <c r="D40">
        <v>1762588</v>
      </c>
      <c r="E40">
        <v>15815713</v>
      </c>
      <c r="F40">
        <v>28966545</v>
      </c>
      <c r="G40" t="s">
        <v>65</v>
      </c>
      <c r="H40">
        <v>51728618</v>
      </c>
      <c r="I40" s="1">
        <f t="shared" si="0"/>
        <v>13.428466231206873</v>
      </c>
      <c r="K40">
        <f t="shared" si="1"/>
        <v>0</v>
      </c>
      <c r="L40">
        <f t="shared" si="2"/>
        <v>1</v>
      </c>
      <c r="M40">
        <f t="shared" si="3"/>
        <v>0</v>
      </c>
      <c r="N40">
        <f t="shared" si="4"/>
        <v>0</v>
      </c>
    </row>
    <row r="41" spans="1:14" x14ac:dyDescent="0.25">
      <c r="A41" t="s">
        <v>385</v>
      </c>
      <c r="B41" t="s">
        <v>386</v>
      </c>
      <c r="C41">
        <v>514777</v>
      </c>
      <c r="D41">
        <v>1328659</v>
      </c>
      <c r="E41">
        <v>11552076</v>
      </c>
      <c r="F41">
        <v>13669143</v>
      </c>
      <c r="G41" t="s">
        <v>385</v>
      </c>
      <c r="H41">
        <v>27064655</v>
      </c>
      <c r="I41" s="1">
        <f t="shared" si="0"/>
        <v>6.811230366690431</v>
      </c>
      <c r="K41">
        <f t="shared" si="1"/>
        <v>0</v>
      </c>
      <c r="L41">
        <f t="shared" si="2"/>
        <v>1</v>
      </c>
      <c r="M41">
        <f t="shared" si="3"/>
        <v>0</v>
      </c>
      <c r="N41">
        <f t="shared" si="4"/>
        <v>0</v>
      </c>
    </row>
    <row r="42" spans="1:14" x14ac:dyDescent="0.25">
      <c r="A42" t="s">
        <v>41</v>
      </c>
      <c r="B42" t="s">
        <v>42</v>
      </c>
      <c r="C42">
        <v>94237</v>
      </c>
      <c r="D42">
        <v>289610</v>
      </c>
      <c r="E42">
        <v>317195</v>
      </c>
      <c r="F42">
        <v>4774193</v>
      </c>
      <c r="G42" t="s">
        <v>41</v>
      </c>
      <c r="H42">
        <v>5475235</v>
      </c>
      <c r="I42" s="1">
        <f t="shared" si="0"/>
        <v>7.0106031978536087</v>
      </c>
      <c r="K42">
        <f t="shared" si="1"/>
        <v>0</v>
      </c>
      <c r="L42">
        <f t="shared" si="2"/>
        <v>1</v>
      </c>
      <c r="M42">
        <f t="shared" si="3"/>
        <v>0</v>
      </c>
      <c r="N42">
        <f t="shared" si="4"/>
        <v>0</v>
      </c>
    </row>
    <row r="43" spans="1:14" x14ac:dyDescent="0.25">
      <c r="A43" t="s">
        <v>217</v>
      </c>
      <c r="B43" t="s">
        <v>218</v>
      </c>
      <c r="C43">
        <v>422361</v>
      </c>
      <c r="D43">
        <v>2951067</v>
      </c>
      <c r="E43">
        <v>38226492</v>
      </c>
      <c r="F43">
        <v>273210591</v>
      </c>
      <c r="G43" t="s">
        <v>217</v>
      </c>
      <c r="H43">
        <v>314810511</v>
      </c>
      <c r="I43" s="1">
        <f t="shared" si="0"/>
        <v>1.071574131779863</v>
      </c>
      <c r="K43">
        <f t="shared" si="1"/>
        <v>0</v>
      </c>
      <c r="L43">
        <f t="shared" si="2"/>
        <v>1</v>
      </c>
      <c r="M43">
        <f t="shared" si="3"/>
        <v>0</v>
      </c>
      <c r="N43">
        <f t="shared" si="4"/>
        <v>0</v>
      </c>
    </row>
    <row r="44" spans="1:14" x14ac:dyDescent="0.25">
      <c r="A44" t="s">
        <v>262</v>
      </c>
      <c r="B44" t="s">
        <v>263</v>
      </c>
      <c r="C44">
        <v>366104</v>
      </c>
      <c r="D44">
        <v>1599485</v>
      </c>
      <c r="E44">
        <v>5025277</v>
      </c>
      <c r="F44">
        <v>117734659</v>
      </c>
      <c r="G44" t="s">
        <v>262</v>
      </c>
      <c r="H44">
        <v>124725525</v>
      </c>
      <c r="I44" s="1">
        <f t="shared" si="0"/>
        <v>1.5759316306746354</v>
      </c>
      <c r="K44">
        <f t="shared" si="1"/>
        <v>0</v>
      </c>
      <c r="L44">
        <f t="shared" si="2"/>
        <v>1</v>
      </c>
      <c r="M44">
        <f t="shared" si="3"/>
        <v>0</v>
      </c>
      <c r="N44">
        <f t="shared" si="4"/>
        <v>0</v>
      </c>
    </row>
    <row r="45" spans="1:14" x14ac:dyDescent="0.25">
      <c r="A45" t="s">
        <v>403</v>
      </c>
      <c r="B45" t="s">
        <v>404</v>
      </c>
      <c r="C45">
        <v>96318</v>
      </c>
      <c r="D45">
        <v>2073144</v>
      </c>
      <c r="E45">
        <v>14624598</v>
      </c>
      <c r="F45">
        <v>221756653</v>
      </c>
      <c r="G45" t="s">
        <v>403</v>
      </c>
      <c r="H45">
        <v>238550713</v>
      </c>
      <c r="I45" s="1">
        <f t="shared" si="0"/>
        <v>0.90943429710059176</v>
      </c>
      <c r="K45">
        <f t="shared" si="1"/>
        <v>1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5">
      <c r="A46" t="s">
        <v>307</v>
      </c>
      <c r="B46" t="s">
        <v>308</v>
      </c>
      <c r="C46">
        <v>54823</v>
      </c>
      <c r="D46">
        <v>1399526</v>
      </c>
      <c r="E46">
        <v>521443</v>
      </c>
      <c r="F46">
        <v>38336373</v>
      </c>
      <c r="G46" t="s">
        <v>307</v>
      </c>
      <c r="H46">
        <v>40312165</v>
      </c>
      <c r="I46" s="1">
        <f t="shared" si="0"/>
        <v>3.6077174222719126</v>
      </c>
      <c r="K46">
        <f t="shared" si="1"/>
        <v>0</v>
      </c>
      <c r="L46">
        <f t="shared" si="2"/>
        <v>1</v>
      </c>
      <c r="M46">
        <f t="shared" si="3"/>
        <v>0</v>
      </c>
      <c r="N46">
        <f t="shared" si="4"/>
        <v>0</v>
      </c>
    </row>
    <row r="47" spans="1:14" x14ac:dyDescent="0.25">
      <c r="A47" t="s">
        <v>389</v>
      </c>
      <c r="B47" t="s">
        <v>390</v>
      </c>
      <c r="C47">
        <v>166972</v>
      </c>
      <c r="D47">
        <v>361377</v>
      </c>
      <c r="E47">
        <v>47337</v>
      </c>
      <c r="F47">
        <v>818228</v>
      </c>
      <c r="G47" t="s">
        <v>389</v>
      </c>
      <c r="H47">
        <v>1393914</v>
      </c>
      <c r="I47" s="1">
        <f t="shared" si="0"/>
        <v>37.903988337874509</v>
      </c>
      <c r="K47">
        <f t="shared" si="1"/>
        <v>0</v>
      </c>
      <c r="L47">
        <f t="shared" si="2"/>
        <v>0</v>
      </c>
      <c r="M47">
        <f t="shared" si="3"/>
        <v>1</v>
      </c>
      <c r="N47">
        <f t="shared" si="4"/>
        <v>0</v>
      </c>
    </row>
    <row r="48" spans="1:14" x14ac:dyDescent="0.25">
      <c r="A48" t="s">
        <v>91</v>
      </c>
      <c r="B48" t="s">
        <v>92</v>
      </c>
      <c r="C48">
        <v>332</v>
      </c>
      <c r="D48">
        <v>176</v>
      </c>
      <c r="E48">
        <v>2304</v>
      </c>
      <c r="F48">
        <v>3066</v>
      </c>
      <c r="G48" t="s">
        <v>91</v>
      </c>
      <c r="H48">
        <v>5878</v>
      </c>
      <c r="I48" s="1">
        <f t="shared" si="0"/>
        <v>8.6423953725757059</v>
      </c>
      <c r="K48">
        <f t="shared" si="1"/>
        <v>0</v>
      </c>
      <c r="L48">
        <f t="shared" si="2"/>
        <v>1</v>
      </c>
      <c r="M48">
        <f t="shared" si="3"/>
        <v>0</v>
      </c>
      <c r="N48">
        <f t="shared" si="4"/>
        <v>0</v>
      </c>
    </row>
    <row r="49" spans="1:14" x14ac:dyDescent="0.25">
      <c r="A49" t="s">
        <v>99</v>
      </c>
      <c r="B49" t="s">
        <v>100</v>
      </c>
      <c r="C49">
        <v>17553</v>
      </c>
      <c r="D49">
        <v>54950</v>
      </c>
      <c r="E49">
        <v>141596</v>
      </c>
      <c r="F49">
        <v>210329</v>
      </c>
      <c r="G49" t="s">
        <v>99</v>
      </c>
      <c r="H49">
        <v>424428</v>
      </c>
      <c r="I49" s="1">
        <f t="shared" si="0"/>
        <v>17.082520474615247</v>
      </c>
      <c r="K49">
        <f t="shared" si="1"/>
        <v>0</v>
      </c>
      <c r="L49">
        <f t="shared" si="2"/>
        <v>0</v>
      </c>
      <c r="M49">
        <f t="shared" si="3"/>
        <v>1</v>
      </c>
      <c r="N49">
        <f t="shared" si="4"/>
        <v>0</v>
      </c>
    </row>
    <row r="50" spans="1:14" x14ac:dyDescent="0.25">
      <c r="A50" t="s">
        <v>365</v>
      </c>
      <c r="B50" t="s">
        <v>366</v>
      </c>
      <c r="C50">
        <v>26426</v>
      </c>
      <c r="D50">
        <v>86360</v>
      </c>
      <c r="E50">
        <v>28061</v>
      </c>
      <c r="F50">
        <v>178262</v>
      </c>
      <c r="G50" t="s">
        <v>365</v>
      </c>
      <c r="H50">
        <v>319109</v>
      </c>
      <c r="I50" s="1">
        <f t="shared" si="0"/>
        <v>35.344036050377767</v>
      </c>
      <c r="K50">
        <f t="shared" si="1"/>
        <v>0</v>
      </c>
      <c r="L50">
        <f t="shared" si="2"/>
        <v>0</v>
      </c>
      <c r="M50">
        <f t="shared" si="3"/>
        <v>1</v>
      </c>
      <c r="N50">
        <f t="shared" si="4"/>
        <v>0</v>
      </c>
    </row>
    <row r="51" spans="1:14" x14ac:dyDescent="0.25">
      <c r="A51" t="s">
        <v>580</v>
      </c>
      <c r="B51" t="s">
        <v>581</v>
      </c>
      <c r="C51">
        <v>80</v>
      </c>
      <c r="D51">
        <v>66</v>
      </c>
      <c r="E51">
        <v>108</v>
      </c>
      <c r="F51">
        <v>151</v>
      </c>
      <c r="G51" t="s">
        <v>580</v>
      </c>
      <c r="H51">
        <v>405</v>
      </c>
      <c r="I51" s="1">
        <f t="shared" si="0"/>
        <v>36.049382716049379</v>
      </c>
      <c r="K51">
        <f t="shared" si="1"/>
        <v>0</v>
      </c>
      <c r="L51">
        <f t="shared" si="2"/>
        <v>0</v>
      </c>
      <c r="M51">
        <f t="shared" si="3"/>
        <v>1</v>
      </c>
      <c r="N51">
        <f t="shared" si="4"/>
        <v>0</v>
      </c>
    </row>
    <row r="52" spans="1:14" x14ac:dyDescent="0.25">
      <c r="A52" t="s">
        <v>69</v>
      </c>
      <c r="B52" t="s">
        <v>70</v>
      </c>
      <c r="C52">
        <v>11612</v>
      </c>
      <c r="D52">
        <v>8267</v>
      </c>
      <c r="E52">
        <v>12069</v>
      </c>
      <c r="F52">
        <v>26074</v>
      </c>
      <c r="G52" t="s">
        <v>69</v>
      </c>
      <c r="H52">
        <v>58022</v>
      </c>
      <c r="I52" s="1">
        <f t="shared" si="0"/>
        <v>34.261142325324876</v>
      </c>
      <c r="K52">
        <f t="shared" si="1"/>
        <v>0</v>
      </c>
      <c r="L52">
        <f t="shared" si="2"/>
        <v>0</v>
      </c>
      <c r="M52">
        <f t="shared" si="3"/>
        <v>1</v>
      </c>
      <c r="N52">
        <f t="shared" si="4"/>
        <v>0</v>
      </c>
    </row>
    <row r="53" spans="1:14" x14ac:dyDescent="0.25">
      <c r="A53" t="s">
        <v>568</v>
      </c>
      <c r="B53" t="s">
        <v>569</v>
      </c>
      <c r="C53">
        <v>229127</v>
      </c>
      <c r="D53">
        <v>919284</v>
      </c>
      <c r="E53">
        <v>950027</v>
      </c>
      <c r="F53">
        <v>3366682</v>
      </c>
      <c r="G53" t="s">
        <v>568</v>
      </c>
      <c r="H53">
        <v>5465120</v>
      </c>
      <c r="I53" s="1">
        <f t="shared" si="0"/>
        <v>21.0134635653014</v>
      </c>
      <c r="K53">
        <f t="shared" si="1"/>
        <v>0</v>
      </c>
      <c r="L53">
        <f t="shared" si="2"/>
        <v>0</v>
      </c>
      <c r="M53">
        <f t="shared" si="3"/>
        <v>1</v>
      </c>
      <c r="N53">
        <f t="shared" si="4"/>
        <v>0</v>
      </c>
    </row>
    <row r="54" spans="1:14" x14ac:dyDescent="0.25">
      <c r="A54" t="s">
        <v>497</v>
      </c>
      <c r="B54" t="s">
        <v>498</v>
      </c>
      <c r="C54">
        <v>27028</v>
      </c>
      <c r="D54">
        <v>333808</v>
      </c>
      <c r="E54">
        <v>64826</v>
      </c>
      <c r="F54">
        <v>770982</v>
      </c>
      <c r="G54" t="s">
        <v>497</v>
      </c>
      <c r="H54">
        <v>1196644</v>
      </c>
      <c r="I54" s="1">
        <f t="shared" si="0"/>
        <v>30.153997345910732</v>
      </c>
      <c r="K54">
        <f t="shared" si="1"/>
        <v>0</v>
      </c>
      <c r="L54">
        <f t="shared" si="2"/>
        <v>0</v>
      </c>
      <c r="M54">
        <f t="shared" si="3"/>
        <v>1</v>
      </c>
      <c r="N54">
        <f t="shared" si="4"/>
        <v>0</v>
      </c>
    </row>
    <row r="55" spans="1:14" x14ac:dyDescent="0.25">
      <c r="A55" t="s">
        <v>635</v>
      </c>
      <c r="B55" t="s">
        <v>636</v>
      </c>
      <c r="C55">
        <v>313764</v>
      </c>
      <c r="D55">
        <v>283904</v>
      </c>
      <c r="E55">
        <v>1203662</v>
      </c>
      <c r="F55">
        <v>2588093</v>
      </c>
      <c r="G55" t="s">
        <v>635</v>
      </c>
      <c r="H55">
        <v>4389423</v>
      </c>
      <c r="I55" s="1">
        <f t="shared" si="0"/>
        <v>13.616094871694981</v>
      </c>
      <c r="K55">
        <f t="shared" si="1"/>
        <v>0</v>
      </c>
      <c r="L55">
        <f t="shared" si="2"/>
        <v>1</v>
      </c>
      <c r="M55">
        <f t="shared" si="3"/>
        <v>0</v>
      </c>
      <c r="N55">
        <f t="shared" si="4"/>
        <v>0</v>
      </c>
    </row>
    <row r="56" spans="1:14" x14ac:dyDescent="0.25">
      <c r="A56" t="s">
        <v>228</v>
      </c>
      <c r="B56" t="s">
        <v>223</v>
      </c>
      <c r="C56">
        <v>89465</v>
      </c>
      <c r="D56">
        <v>1376202</v>
      </c>
      <c r="E56">
        <v>352598</v>
      </c>
      <c r="F56">
        <v>10448989</v>
      </c>
      <c r="G56" t="s">
        <v>228</v>
      </c>
      <c r="H56">
        <v>12267254</v>
      </c>
      <c r="I56" s="1">
        <f t="shared" si="0"/>
        <v>11.947800216739623</v>
      </c>
      <c r="K56">
        <f t="shared" si="1"/>
        <v>0</v>
      </c>
      <c r="L56">
        <f t="shared" si="2"/>
        <v>1</v>
      </c>
      <c r="M56">
        <f t="shared" si="3"/>
        <v>0</v>
      </c>
      <c r="N56">
        <f t="shared" si="4"/>
        <v>0</v>
      </c>
    </row>
    <row r="57" spans="1:14" x14ac:dyDescent="0.25">
      <c r="A57" t="s">
        <v>224</v>
      </c>
      <c r="B57" t="s">
        <v>225</v>
      </c>
      <c r="C57">
        <v>47186</v>
      </c>
      <c r="D57">
        <v>727202</v>
      </c>
      <c r="E57">
        <v>720242</v>
      </c>
      <c r="F57">
        <v>9648527</v>
      </c>
      <c r="G57" t="s">
        <v>224</v>
      </c>
      <c r="H57">
        <v>11143157</v>
      </c>
      <c r="I57" s="1">
        <f t="shared" si="0"/>
        <v>6.9494488859844665</v>
      </c>
      <c r="K57">
        <f t="shared" si="1"/>
        <v>0</v>
      </c>
      <c r="L57">
        <f t="shared" si="2"/>
        <v>1</v>
      </c>
      <c r="M57">
        <f t="shared" si="3"/>
        <v>0</v>
      </c>
      <c r="N57">
        <f t="shared" si="4"/>
        <v>0</v>
      </c>
    </row>
    <row r="58" spans="1:14" x14ac:dyDescent="0.25">
      <c r="A58" t="s">
        <v>4</v>
      </c>
      <c r="B58" t="s">
        <v>5</v>
      </c>
      <c r="C58">
        <v>753705</v>
      </c>
      <c r="D58">
        <v>425369</v>
      </c>
      <c r="E58">
        <v>1609849</v>
      </c>
      <c r="F58">
        <v>4307565</v>
      </c>
      <c r="G58" t="s">
        <v>4</v>
      </c>
      <c r="H58">
        <v>7096488</v>
      </c>
      <c r="I58" s="1">
        <f t="shared" si="0"/>
        <v>16.614894578839561</v>
      </c>
      <c r="K58">
        <f t="shared" si="1"/>
        <v>0</v>
      </c>
      <c r="L58">
        <f t="shared" si="2"/>
        <v>1</v>
      </c>
      <c r="M58">
        <f t="shared" si="3"/>
        <v>0</v>
      </c>
      <c r="N58">
        <f t="shared" si="4"/>
        <v>0</v>
      </c>
    </row>
    <row r="59" spans="1:14" x14ac:dyDescent="0.25">
      <c r="A59" t="s">
        <v>180</v>
      </c>
      <c r="B59" t="s">
        <v>181</v>
      </c>
      <c r="C59">
        <v>10377</v>
      </c>
      <c r="D59">
        <v>836</v>
      </c>
      <c r="E59">
        <v>14462</v>
      </c>
      <c r="F59">
        <v>13832</v>
      </c>
      <c r="G59" t="s">
        <v>180</v>
      </c>
      <c r="H59">
        <v>39507</v>
      </c>
      <c r="I59" s="1">
        <f t="shared" si="0"/>
        <v>28.382311995342597</v>
      </c>
      <c r="K59">
        <f t="shared" si="1"/>
        <v>0</v>
      </c>
      <c r="L59">
        <f t="shared" si="2"/>
        <v>0</v>
      </c>
      <c r="M59">
        <f t="shared" si="3"/>
        <v>1</v>
      </c>
      <c r="N59">
        <f t="shared" si="4"/>
        <v>0</v>
      </c>
    </row>
    <row r="60" spans="1:14" x14ac:dyDescent="0.25">
      <c r="A60" t="s">
        <v>22</v>
      </c>
      <c r="B60" t="s">
        <v>23</v>
      </c>
      <c r="C60">
        <v>2032233</v>
      </c>
      <c r="D60">
        <v>865980</v>
      </c>
      <c r="E60">
        <v>5436528</v>
      </c>
      <c r="F60">
        <v>6014077</v>
      </c>
      <c r="G60" t="s">
        <v>22</v>
      </c>
      <c r="H60">
        <v>14348818</v>
      </c>
      <c r="I60" s="1">
        <f t="shared" si="0"/>
        <v>20.198269989904393</v>
      </c>
      <c r="K60">
        <f t="shared" si="1"/>
        <v>0</v>
      </c>
      <c r="L60">
        <f t="shared" si="2"/>
        <v>0</v>
      </c>
      <c r="M60">
        <f t="shared" si="3"/>
        <v>1</v>
      </c>
      <c r="N60">
        <f t="shared" si="4"/>
        <v>0</v>
      </c>
    </row>
    <row r="61" spans="1:14" x14ac:dyDescent="0.25">
      <c r="A61" t="s">
        <v>534</v>
      </c>
      <c r="B61" t="s">
        <v>535</v>
      </c>
      <c r="C61">
        <v>280836</v>
      </c>
      <c r="D61">
        <v>141907</v>
      </c>
      <c r="E61">
        <v>428551</v>
      </c>
      <c r="F61">
        <v>1286312</v>
      </c>
      <c r="G61" t="s">
        <v>534</v>
      </c>
      <c r="H61">
        <v>2137606</v>
      </c>
      <c r="I61" s="1">
        <f t="shared" si="0"/>
        <v>19.776469564550251</v>
      </c>
      <c r="K61">
        <f t="shared" si="1"/>
        <v>0</v>
      </c>
      <c r="L61">
        <f t="shared" si="2"/>
        <v>0</v>
      </c>
      <c r="M61">
        <f t="shared" si="3"/>
        <v>1</v>
      </c>
      <c r="N61">
        <f t="shared" si="4"/>
        <v>0</v>
      </c>
    </row>
    <row r="62" spans="1:14" x14ac:dyDescent="0.25">
      <c r="A62" t="s">
        <v>248</v>
      </c>
      <c r="B62" t="s">
        <v>249</v>
      </c>
      <c r="C62">
        <v>12976</v>
      </c>
      <c r="D62">
        <v>98766</v>
      </c>
      <c r="E62">
        <v>1074546</v>
      </c>
      <c r="F62">
        <v>2019635</v>
      </c>
      <c r="G62" t="s">
        <v>248</v>
      </c>
      <c r="H62">
        <v>3205923</v>
      </c>
      <c r="I62" s="1">
        <f t="shared" si="0"/>
        <v>3.4854860831030567</v>
      </c>
      <c r="K62">
        <f t="shared" si="1"/>
        <v>0</v>
      </c>
      <c r="L62">
        <f t="shared" si="2"/>
        <v>1</v>
      </c>
      <c r="M62">
        <f t="shared" si="3"/>
        <v>0</v>
      </c>
      <c r="N62">
        <f t="shared" si="4"/>
        <v>0</v>
      </c>
    </row>
    <row r="63" spans="1:14" x14ac:dyDescent="0.25">
      <c r="A63" t="s">
        <v>369</v>
      </c>
      <c r="B63" t="s">
        <v>370</v>
      </c>
      <c r="C63">
        <v>1641143</v>
      </c>
      <c r="D63">
        <v>4249945</v>
      </c>
      <c r="E63">
        <v>1937102</v>
      </c>
      <c r="F63">
        <v>18284792</v>
      </c>
      <c r="G63" t="s">
        <v>369</v>
      </c>
      <c r="H63">
        <v>26112982</v>
      </c>
      <c r="I63" s="1">
        <f t="shared" si="0"/>
        <v>22.559997169224104</v>
      </c>
      <c r="K63">
        <f t="shared" si="1"/>
        <v>0</v>
      </c>
      <c r="L63">
        <f t="shared" si="2"/>
        <v>0</v>
      </c>
      <c r="M63">
        <f t="shared" si="3"/>
        <v>1</v>
      </c>
      <c r="N63">
        <f t="shared" si="4"/>
        <v>0</v>
      </c>
    </row>
    <row r="64" spans="1:14" x14ac:dyDescent="0.25">
      <c r="A64" t="s">
        <v>34</v>
      </c>
      <c r="B64" t="s">
        <v>35</v>
      </c>
      <c r="C64">
        <v>4805</v>
      </c>
      <c r="D64">
        <v>208292</v>
      </c>
      <c r="E64">
        <v>55177</v>
      </c>
      <c r="F64">
        <v>461825</v>
      </c>
      <c r="G64" t="s">
        <v>34</v>
      </c>
      <c r="H64">
        <v>730099</v>
      </c>
      <c r="I64" s="1">
        <f t="shared" si="0"/>
        <v>29.187411570211712</v>
      </c>
      <c r="K64">
        <f t="shared" si="1"/>
        <v>0</v>
      </c>
      <c r="L64">
        <f t="shared" si="2"/>
        <v>0</v>
      </c>
      <c r="M64">
        <f t="shared" si="3"/>
        <v>1</v>
      </c>
      <c r="N64">
        <f t="shared" si="4"/>
        <v>0</v>
      </c>
    </row>
    <row r="65" spans="1:14" x14ac:dyDescent="0.25">
      <c r="A65" t="s">
        <v>160</v>
      </c>
      <c r="B65" t="s">
        <v>161</v>
      </c>
      <c r="C65">
        <v>2891212</v>
      </c>
      <c r="D65">
        <v>4717872</v>
      </c>
      <c r="E65">
        <v>30043205</v>
      </c>
      <c r="F65">
        <v>29042889</v>
      </c>
      <c r="G65" t="s">
        <v>160</v>
      </c>
      <c r="H65">
        <v>66695178</v>
      </c>
      <c r="I65" s="1">
        <f t="shared" si="0"/>
        <v>11.408746821246957</v>
      </c>
      <c r="K65">
        <f t="shared" si="1"/>
        <v>0</v>
      </c>
      <c r="L65">
        <f t="shared" si="2"/>
        <v>1</v>
      </c>
      <c r="M65">
        <f t="shared" si="3"/>
        <v>0</v>
      </c>
      <c r="N65">
        <f t="shared" si="4"/>
        <v>0</v>
      </c>
    </row>
    <row r="66" spans="1:14" x14ac:dyDescent="0.25">
      <c r="A66" t="s">
        <v>594</v>
      </c>
      <c r="B66" t="s">
        <v>595</v>
      </c>
      <c r="C66">
        <v>3256313</v>
      </c>
      <c r="D66">
        <v>2087775</v>
      </c>
      <c r="E66">
        <v>19306541</v>
      </c>
      <c r="F66">
        <v>74698505</v>
      </c>
      <c r="G66" t="s">
        <v>594</v>
      </c>
      <c r="H66">
        <v>99349134</v>
      </c>
      <c r="I66" s="1">
        <f t="shared" si="0"/>
        <v>5.3790987247055426</v>
      </c>
      <c r="K66">
        <f t="shared" si="1"/>
        <v>0</v>
      </c>
      <c r="L66">
        <f t="shared" si="2"/>
        <v>1</v>
      </c>
      <c r="M66">
        <f t="shared" si="3"/>
        <v>0</v>
      </c>
      <c r="N66">
        <f t="shared" si="4"/>
        <v>0</v>
      </c>
    </row>
    <row r="67" spans="1:14" x14ac:dyDescent="0.25">
      <c r="A67" t="s">
        <v>611</v>
      </c>
      <c r="B67" t="s">
        <v>612</v>
      </c>
      <c r="C67">
        <v>761635</v>
      </c>
      <c r="D67">
        <v>3225606</v>
      </c>
      <c r="E67">
        <v>18615864</v>
      </c>
      <c r="F67">
        <v>43464345</v>
      </c>
      <c r="G67" t="s">
        <v>611</v>
      </c>
      <c r="H67">
        <v>66067450</v>
      </c>
      <c r="I67" s="1">
        <f t="shared" ref="I67:I122" si="5">(C67+D67)/H67 *100</f>
        <v>6.0351065464158218</v>
      </c>
      <c r="K67">
        <f t="shared" si="1"/>
        <v>0</v>
      </c>
      <c r="L67">
        <f t="shared" si="2"/>
        <v>1</v>
      </c>
      <c r="M67">
        <f t="shared" si="3"/>
        <v>0</v>
      </c>
      <c r="N67">
        <f t="shared" si="4"/>
        <v>0</v>
      </c>
    </row>
    <row r="68" spans="1:14" x14ac:dyDescent="0.25">
      <c r="A68" t="s">
        <v>479</v>
      </c>
      <c r="B68" t="s">
        <v>480</v>
      </c>
      <c r="C68">
        <v>36218045</v>
      </c>
      <c r="D68">
        <v>18885209</v>
      </c>
      <c r="E68">
        <v>55806223</v>
      </c>
      <c r="F68">
        <v>73150948</v>
      </c>
      <c r="G68" t="s">
        <v>479</v>
      </c>
      <c r="H68">
        <v>184060425</v>
      </c>
      <c r="I68" s="1">
        <f t="shared" si="5"/>
        <v>29.937589245488265</v>
      </c>
      <c r="K68">
        <f t="shared" si="1"/>
        <v>0</v>
      </c>
      <c r="L68">
        <f t="shared" si="2"/>
        <v>0</v>
      </c>
      <c r="M68">
        <f t="shared" si="3"/>
        <v>1</v>
      </c>
      <c r="N68">
        <f t="shared" si="4"/>
        <v>0</v>
      </c>
    </row>
    <row r="69" spans="1:14" x14ac:dyDescent="0.25">
      <c r="A69" t="s">
        <v>556</v>
      </c>
      <c r="B69" t="s">
        <v>557</v>
      </c>
      <c r="C69">
        <v>2149909</v>
      </c>
      <c r="D69">
        <v>410137</v>
      </c>
      <c r="E69">
        <v>7491279</v>
      </c>
      <c r="F69">
        <v>5591428</v>
      </c>
      <c r="G69" t="s">
        <v>556</v>
      </c>
      <c r="H69">
        <v>15642753</v>
      </c>
      <c r="I69" s="1">
        <f t="shared" si="5"/>
        <v>16.365699822786947</v>
      </c>
      <c r="K69">
        <f t="shared" si="1"/>
        <v>0</v>
      </c>
      <c r="L69">
        <f t="shared" si="2"/>
        <v>1</v>
      </c>
      <c r="M69">
        <f t="shared" si="3"/>
        <v>0</v>
      </c>
      <c r="N69">
        <f t="shared" si="4"/>
        <v>0</v>
      </c>
    </row>
    <row r="70" spans="1:14" x14ac:dyDescent="0.25">
      <c r="A70" t="s">
        <v>517</v>
      </c>
      <c r="B70" t="s">
        <v>518</v>
      </c>
      <c r="C70">
        <v>1152888</v>
      </c>
      <c r="D70">
        <v>780998</v>
      </c>
      <c r="E70">
        <v>3123659</v>
      </c>
      <c r="F70">
        <v>2391593</v>
      </c>
      <c r="G70" t="s">
        <v>517</v>
      </c>
      <c r="H70">
        <v>7449138</v>
      </c>
      <c r="I70" s="1">
        <f t="shared" si="5"/>
        <v>25.961205175686096</v>
      </c>
      <c r="K70">
        <f t="shared" si="1"/>
        <v>0</v>
      </c>
      <c r="L70">
        <f t="shared" si="2"/>
        <v>0</v>
      </c>
      <c r="M70">
        <f t="shared" si="3"/>
        <v>1</v>
      </c>
      <c r="N70">
        <f t="shared" si="4"/>
        <v>0</v>
      </c>
    </row>
    <row r="71" spans="1:14" x14ac:dyDescent="0.25">
      <c r="A71" t="s">
        <v>195</v>
      </c>
      <c r="B71" t="s">
        <v>196</v>
      </c>
      <c r="C71">
        <v>2040685</v>
      </c>
      <c r="D71">
        <v>5799757</v>
      </c>
      <c r="E71">
        <v>75866653</v>
      </c>
      <c r="F71">
        <v>37766131</v>
      </c>
      <c r="G71" t="s">
        <v>195</v>
      </c>
      <c r="H71">
        <v>121473226</v>
      </c>
      <c r="I71" s="1">
        <f t="shared" si="5"/>
        <v>6.4544610019659805</v>
      </c>
      <c r="K71">
        <f t="shared" si="1"/>
        <v>0</v>
      </c>
      <c r="L71">
        <f t="shared" si="2"/>
        <v>1</v>
      </c>
      <c r="M71">
        <f t="shared" si="3"/>
        <v>0</v>
      </c>
      <c r="N71">
        <f t="shared" si="4"/>
        <v>0</v>
      </c>
    </row>
    <row r="72" spans="1:14" x14ac:dyDescent="0.25">
      <c r="A72" t="s">
        <v>395</v>
      </c>
      <c r="B72" t="s">
        <v>396</v>
      </c>
      <c r="C72">
        <v>274158</v>
      </c>
      <c r="D72">
        <v>61715</v>
      </c>
      <c r="E72">
        <v>495009</v>
      </c>
      <c r="F72">
        <v>464123</v>
      </c>
      <c r="G72" t="s">
        <v>395</v>
      </c>
      <c r="H72">
        <v>1295005</v>
      </c>
      <c r="I72" s="1">
        <f t="shared" si="5"/>
        <v>25.936038856992834</v>
      </c>
      <c r="K72">
        <f t="shared" si="1"/>
        <v>0</v>
      </c>
      <c r="L72">
        <f t="shared" si="2"/>
        <v>0</v>
      </c>
      <c r="M72">
        <f t="shared" si="3"/>
        <v>1</v>
      </c>
      <c r="N72">
        <f t="shared" si="4"/>
        <v>0</v>
      </c>
    </row>
    <row r="73" spans="1:14" x14ac:dyDescent="0.25">
      <c r="A73" t="s">
        <v>449</v>
      </c>
      <c r="B73" t="s">
        <v>450</v>
      </c>
      <c r="C73">
        <v>3</v>
      </c>
      <c r="D73">
        <v>8652</v>
      </c>
      <c r="E73">
        <v>17798</v>
      </c>
      <c r="F73">
        <v>35040</v>
      </c>
      <c r="G73" t="s">
        <v>449</v>
      </c>
      <c r="H73">
        <v>61493</v>
      </c>
      <c r="I73" s="1">
        <f t="shared" si="5"/>
        <v>14.074772738360464</v>
      </c>
      <c r="K73">
        <f t="shared" si="1"/>
        <v>0</v>
      </c>
      <c r="L73">
        <f t="shared" si="2"/>
        <v>1</v>
      </c>
      <c r="M73">
        <f t="shared" si="3"/>
        <v>0</v>
      </c>
      <c r="N73">
        <f t="shared" si="4"/>
        <v>0</v>
      </c>
    </row>
    <row r="74" spans="1:14" x14ac:dyDescent="0.25">
      <c r="A74" s="12" t="s">
        <v>123</v>
      </c>
      <c r="B74" s="12" t="s">
        <v>124</v>
      </c>
      <c r="C74" s="12">
        <v>14184171</v>
      </c>
      <c r="D74" s="12">
        <v>484726</v>
      </c>
      <c r="E74" s="12">
        <v>7188361</v>
      </c>
      <c r="F74" s="12">
        <v>1016860</v>
      </c>
      <c r="G74" s="12" t="s">
        <v>123</v>
      </c>
      <c r="H74" s="12">
        <v>22874118</v>
      </c>
      <c r="I74" s="13">
        <f t="shared" si="5"/>
        <v>64.128798321316694</v>
      </c>
      <c r="J74" s="13"/>
      <c r="K74">
        <f t="shared" si="1"/>
        <v>0</v>
      </c>
      <c r="L74">
        <f t="shared" si="2"/>
        <v>0</v>
      </c>
      <c r="M74">
        <f t="shared" si="3"/>
        <v>0</v>
      </c>
      <c r="N74">
        <f t="shared" si="4"/>
        <v>1</v>
      </c>
    </row>
    <row r="75" spans="1:14" x14ac:dyDescent="0.25">
      <c r="A75" s="12" t="s">
        <v>85</v>
      </c>
      <c r="B75" s="12" t="s">
        <v>86</v>
      </c>
      <c r="C75" s="12">
        <v>6906741</v>
      </c>
      <c r="D75" s="12">
        <v>70450</v>
      </c>
      <c r="E75" s="12">
        <v>897431</v>
      </c>
      <c r="F75" s="12">
        <v>82273</v>
      </c>
      <c r="G75" s="12" t="s">
        <v>85</v>
      </c>
      <c r="H75" s="12">
        <v>7956895</v>
      </c>
      <c r="I75" s="13">
        <f t="shared" si="5"/>
        <v>87.687357945530266</v>
      </c>
      <c r="J75" s="13"/>
      <c r="K75">
        <f t="shared" si="1"/>
        <v>0</v>
      </c>
      <c r="L75">
        <f t="shared" si="2"/>
        <v>0</v>
      </c>
      <c r="M75">
        <f t="shared" si="3"/>
        <v>0</v>
      </c>
      <c r="N75">
        <f t="shared" si="4"/>
        <v>1</v>
      </c>
    </row>
    <row r="76" spans="1:14" x14ac:dyDescent="0.25">
      <c r="A76" t="s">
        <v>81</v>
      </c>
      <c r="B76" t="s">
        <v>82</v>
      </c>
      <c r="C76">
        <v>13</v>
      </c>
      <c r="D76">
        <v>93</v>
      </c>
      <c r="E76">
        <v>65</v>
      </c>
      <c r="F76">
        <v>1765</v>
      </c>
      <c r="G76" t="s">
        <v>81</v>
      </c>
      <c r="H76">
        <v>1936</v>
      </c>
      <c r="I76" s="1">
        <f t="shared" si="5"/>
        <v>5.4752066115702478</v>
      </c>
      <c r="K76">
        <f t="shared" ref="K76:K122" si="6">IF(I76&lt;1,1,0)</f>
        <v>0</v>
      </c>
      <c r="L76">
        <f t="shared" ref="L76:L122" si="7">IF(AND(I76&gt;1, I76 &lt;17),1,0)</f>
        <v>1</v>
      </c>
      <c r="M76">
        <f t="shared" ref="M76:M122" si="8">IF(AND(I76&gt;17, I76 &lt;50),1,0)</f>
        <v>0</v>
      </c>
      <c r="N76">
        <f t="shared" si="4"/>
        <v>0</v>
      </c>
    </row>
    <row r="77" spans="1:14" x14ac:dyDescent="0.25">
      <c r="A77" t="s">
        <v>542</v>
      </c>
      <c r="B77" t="s">
        <v>543</v>
      </c>
      <c r="C77">
        <v>29291</v>
      </c>
      <c r="D77">
        <v>29352</v>
      </c>
      <c r="E77">
        <v>129441</v>
      </c>
      <c r="F77">
        <v>211224</v>
      </c>
      <c r="G77" t="s">
        <v>542</v>
      </c>
      <c r="H77">
        <v>399308</v>
      </c>
      <c r="I77" s="1">
        <f t="shared" si="5"/>
        <v>14.686157051699439</v>
      </c>
      <c r="K77">
        <f t="shared" si="6"/>
        <v>0</v>
      </c>
      <c r="L77">
        <f t="shared" si="7"/>
        <v>1</v>
      </c>
      <c r="M77">
        <f t="shared" si="8"/>
        <v>0</v>
      </c>
      <c r="N77">
        <f t="shared" ref="N77:N122" si="9">IF(AND(I77&gt;50, I77 &lt;100),1,0)</f>
        <v>0</v>
      </c>
    </row>
    <row r="78" spans="1:14" x14ac:dyDescent="0.25">
      <c r="A78" t="s">
        <v>231</v>
      </c>
      <c r="B78" t="s">
        <v>232</v>
      </c>
      <c r="C78">
        <v>210497</v>
      </c>
      <c r="D78">
        <v>1759906</v>
      </c>
      <c r="E78">
        <v>4769054</v>
      </c>
      <c r="F78">
        <v>7253397</v>
      </c>
      <c r="G78" t="s">
        <v>231</v>
      </c>
      <c r="H78">
        <v>13992854</v>
      </c>
      <c r="I78" s="1">
        <f t="shared" si="5"/>
        <v>14.081494740100911</v>
      </c>
      <c r="K78">
        <f t="shared" si="6"/>
        <v>0</v>
      </c>
      <c r="L78">
        <f t="shared" si="7"/>
        <v>1</v>
      </c>
      <c r="M78">
        <f t="shared" si="8"/>
        <v>0</v>
      </c>
      <c r="N78">
        <f t="shared" si="9"/>
        <v>0</v>
      </c>
    </row>
    <row r="79" spans="1:14" x14ac:dyDescent="0.25">
      <c r="A79" t="s">
        <v>267</v>
      </c>
      <c r="B79" t="s">
        <v>266</v>
      </c>
      <c r="C79">
        <v>3296</v>
      </c>
      <c r="D79">
        <v>12437</v>
      </c>
      <c r="E79">
        <v>101070</v>
      </c>
      <c r="F79">
        <v>399947</v>
      </c>
      <c r="G79" t="s">
        <v>267</v>
      </c>
      <c r="H79">
        <v>516750</v>
      </c>
      <c r="I79" s="1">
        <f t="shared" si="5"/>
        <v>3.0446057087566523</v>
      </c>
      <c r="K79">
        <f t="shared" si="6"/>
        <v>0</v>
      </c>
      <c r="L79">
        <f t="shared" si="7"/>
        <v>1</v>
      </c>
      <c r="M79">
        <f t="shared" si="8"/>
        <v>0</v>
      </c>
      <c r="N79">
        <f t="shared" si="9"/>
        <v>0</v>
      </c>
    </row>
    <row r="80" spans="1:14" x14ac:dyDescent="0.25">
      <c r="A80" t="s">
        <v>538</v>
      </c>
      <c r="B80" t="s">
        <v>539</v>
      </c>
      <c r="C80">
        <v>5487363</v>
      </c>
      <c r="D80">
        <v>1331697</v>
      </c>
      <c r="E80">
        <v>3046742</v>
      </c>
      <c r="F80">
        <v>3220138</v>
      </c>
      <c r="G80" t="s">
        <v>538</v>
      </c>
      <c r="H80">
        <v>13085940</v>
      </c>
      <c r="I80" s="1">
        <f t="shared" si="5"/>
        <v>52.10982168648183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1</v>
      </c>
    </row>
    <row r="81" spans="1:14" x14ac:dyDescent="0.25">
      <c r="A81" t="s">
        <v>152</v>
      </c>
      <c r="B81" t="s">
        <v>153</v>
      </c>
      <c r="C81">
        <v>2843633</v>
      </c>
      <c r="D81">
        <v>10388104</v>
      </c>
      <c r="E81">
        <v>19561532</v>
      </c>
      <c r="F81">
        <v>14464810</v>
      </c>
      <c r="G81" t="s">
        <v>152</v>
      </c>
      <c r="H81">
        <v>47258079</v>
      </c>
      <c r="I81" s="1">
        <f t="shared" si="5"/>
        <v>27.998888824913937</v>
      </c>
      <c r="K81">
        <f t="shared" si="6"/>
        <v>0</v>
      </c>
      <c r="L81">
        <f t="shared" si="7"/>
        <v>0</v>
      </c>
      <c r="M81">
        <f t="shared" si="8"/>
        <v>1</v>
      </c>
      <c r="N81">
        <f t="shared" si="9"/>
        <v>0</v>
      </c>
    </row>
    <row r="82" spans="1:14" x14ac:dyDescent="0.25">
      <c r="A82" s="10" t="s">
        <v>689</v>
      </c>
      <c r="B82" s="10" t="s">
        <v>690</v>
      </c>
      <c r="C82" s="10">
        <v>71985</v>
      </c>
      <c r="D82" s="10">
        <v>119320</v>
      </c>
      <c r="E82" s="10">
        <v>20013</v>
      </c>
      <c r="F82" s="10">
        <v>45688333</v>
      </c>
      <c r="G82" s="10" t="s">
        <v>689</v>
      </c>
      <c r="H82" s="10">
        <v>45899651</v>
      </c>
      <c r="I82" s="11">
        <f t="shared" si="5"/>
        <v>0.41678966142901613</v>
      </c>
      <c r="J82" s="11"/>
      <c r="K82">
        <f t="shared" si="6"/>
        <v>1</v>
      </c>
      <c r="L82">
        <f t="shared" si="7"/>
        <v>0</v>
      </c>
      <c r="M82">
        <f t="shared" si="8"/>
        <v>0</v>
      </c>
      <c r="N82">
        <f t="shared" si="9"/>
        <v>0</v>
      </c>
    </row>
    <row r="83" spans="1:14" x14ac:dyDescent="0.25">
      <c r="A83" t="s">
        <v>350</v>
      </c>
      <c r="B83" t="s">
        <v>349</v>
      </c>
      <c r="C83">
        <v>25301</v>
      </c>
      <c r="D83">
        <v>1037</v>
      </c>
      <c r="E83">
        <v>5056</v>
      </c>
      <c r="F83">
        <v>7106</v>
      </c>
      <c r="G83" t="s">
        <v>350</v>
      </c>
      <c r="H83">
        <v>38500</v>
      </c>
      <c r="I83" s="1">
        <f t="shared" si="5"/>
        <v>68.410389610389615</v>
      </c>
      <c r="K83">
        <f t="shared" si="6"/>
        <v>0</v>
      </c>
      <c r="L83">
        <f t="shared" si="7"/>
        <v>0</v>
      </c>
      <c r="M83">
        <f t="shared" si="8"/>
        <v>0</v>
      </c>
      <c r="N83">
        <f t="shared" si="9"/>
        <v>1</v>
      </c>
    </row>
    <row r="84" spans="1:14" x14ac:dyDescent="0.25">
      <c r="A84" t="s">
        <v>709</v>
      </c>
      <c r="B84" t="s">
        <v>710</v>
      </c>
      <c r="C84">
        <v>12457</v>
      </c>
      <c r="D84">
        <v>815</v>
      </c>
      <c r="E84">
        <v>5994</v>
      </c>
      <c r="F84">
        <v>15087</v>
      </c>
      <c r="G84" t="s">
        <v>709</v>
      </c>
      <c r="H84">
        <v>34353</v>
      </c>
      <c r="I84" s="1">
        <f t="shared" si="5"/>
        <v>38.634180420923933</v>
      </c>
      <c r="K84">
        <f t="shared" si="6"/>
        <v>0</v>
      </c>
      <c r="L84">
        <f t="shared" si="7"/>
        <v>0</v>
      </c>
      <c r="M84">
        <f t="shared" si="8"/>
        <v>1</v>
      </c>
      <c r="N84">
        <f t="shared" si="9"/>
        <v>0</v>
      </c>
    </row>
    <row r="85" spans="1:14" x14ac:dyDescent="0.25">
      <c r="A85" t="s">
        <v>234</v>
      </c>
      <c r="B85" t="s">
        <v>235</v>
      </c>
      <c r="C85">
        <v>44037</v>
      </c>
      <c r="D85">
        <v>418810</v>
      </c>
      <c r="E85">
        <v>973468</v>
      </c>
      <c r="F85">
        <v>8575656</v>
      </c>
      <c r="G85" t="s">
        <v>234</v>
      </c>
      <c r="H85">
        <v>10011971</v>
      </c>
      <c r="I85" s="1">
        <f t="shared" si="5"/>
        <v>4.6229358834539171</v>
      </c>
      <c r="K85">
        <f t="shared" si="6"/>
        <v>0</v>
      </c>
      <c r="L85">
        <f t="shared" si="7"/>
        <v>1</v>
      </c>
      <c r="M85">
        <f t="shared" si="8"/>
        <v>0</v>
      </c>
      <c r="N85">
        <f t="shared" si="9"/>
        <v>0</v>
      </c>
    </row>
    <row r="86" spans="1:14" x14ac:dyDescent="0.25">
      <c r="A86" t="s">
        <v>331</v>
      </c>
      <c r="B86" t="s">
        <v>332</v>
      </c>
      <c r="C86">
        <v>105931</v>
      </c>
      <c r="D86">
        <v>731315</v>
      </c>
      <c r="E86">
        <v>87832</v>
      </c>
      <c r="F86">
        <v>7573334</v>
      </c>
      <c r="G86" t="s">
        <v>331</v>
      </c>
      <c r="H86">
        <v>8498412</v>
      </c>
      <c r="I86" s="1">
        <f t="shared" si="5"/>
        <v>9.8517934880069351</v>
      </c>
      <c r="K86">
        <f t="shared" si="6"/>
        <v>0</v>
      </c>
      <c r="L86">
        <f t="shared" si="7"/>
        <v>1</v>
      </c>
      <c r="M86">
        <f t="shared" si="8"/>
        <v>0</v>
      </c>
      <c r="N86">
        <f t="shared" si="9"/>
        <v>0</v>
      </c>
    </row>
    <row r="87" spans="1:14" x14ac:dyDescent="0.25">
      <c r="A87" t="s">
        <v>662</v>
      </c>
      <c r="B87" t="s">
        <v>663</v>
      </c>
      <c r="D87">
        <v>413882</v>
      </c>
      <c r="E87">
        <v>246561</v>
      </c>
      <c r="F87">
        <v>43098996</v>
      </c>
      <c r="G87" t="s">
        <v>662</v>
      </c>
      <c r="H87">
        <v>43759439</v>
      </c>
      <c r="I87" s="1">
        <f t="shared" si="5"/>
        <v>0.94581194242458178</v>
      </c>
      <c r="K87">
        <f t="shared" si="6"/>
        <v>1</v>
      </c>
      <c r="L87">
        <f t="shared" si="7"/>
        <v>0</v>
      </c>
      <c r="M87">
        <f t="shared" si="8"/>
        <v>0</v>
      </c>
      <c r="N87">
        <f t="shared" si="9"/>
        <v>0</v>
      </c>
    </row>
    <row r="88" spans="1:14" x14ac:dyDescent="0.25">
      <c r="A88" t="s">
        <v>269</v>
      </c>
      <c r="B88" t="s">
        <v>270</v>
      </c>
      <c r="C88">
        <v>356244</v>
      </c>
      <c r="D88">
        <v>2866985</v>
      </c>
      <c r="E88">
        <v>5287709</v>
      </c>
      <c r="F88">
        <v>11641415</v>
      </c>
      <c r="G88" t="s">
        <v>269</v>
      </c>
      <c r="H88">
        <v>20152353</v>
      </c>
      <c r="I88" s="1">
        <f t="shared" si="5"/>
        <v>15.994305975088865</v>
      </c>
      <c r="K88">
        <f t="shared" si="6"/>
        <v>0</v>
      </c>
      <c r="L88">
        <f t="shared" si="7"/>
        <v>1</v>
      </c>
      <c r="M88">
        <f t="shared" si="8"/>
        <v>0</v>
      </c>
      <c r="N88">
        <f t="shared" si="9"/>
        <v>0</v>
      </c>
    </row>
    <row r="89" spans="1:14" x14ac:dyDescent="0.25">
      <c r="A89" t="s">
        <v>643</v>
      </c>
      <c r="B89" t="s">
        <v>644</v>
      </c>
      <c r="C89">
        <v>164412</v>
      </c>
      <c r="D89">
        <v>233803</v>
      </c>
      <c r="E89">
        <v>1186475</v>
      </c>
      <c r="F89">
        <v>4860979</v>
      </c>
      <c r="G89" t="s">
        <v>643</v>
      </c>
      <c r="H89">
        <v>6445669</v>
      </c>
      <c r="I89" s="1">
        <f t="shared" si="5"/>
        <v>6.1780243447189109</v>
      </c>
      <c r="K89">
        <f t="shared" si="6"/>
        <v>0</v>
      </c>
      <c r="L89">
        <f t="shared" si="7"/>
        <v>1</v>
      </c>
      <c r="M89">
        <f t="shared" si="8"/>
        <v>0</v>
      </c>
      <c r="N89">
        <f t="shared" si="9"/>
        <v>0</v>
      </c>
    </row>
    <row r="90" spans="1:14" x14ac:dyDescent="0.25">
      <c r="A90" t="s">
        <v>695</v>
      </c>
      <c r="B90" t="s">
        <v>696</v>
      </c>
      <c r="C90">
        <v>74961</v>
      </c>
      <c r="D90">
        <v>58086</v>
      </c>
      <c r="E90">
        <v>189364</v>
      </c>
      <c r="F90">
        <v>643333</v>
      </c>
      <c r="G90" t="s">
        <v>695</v>
      </c>
      <c r="H90">
        <v>965744</v>
      </c>
      <c r="I90" s="1">
        <f t="shared" si="5"/>
        <v>13.776632316638779</v>
      </c>
      <c r="K90">
        <f t="shared" si="6"/>
        <v>0</v>
      </c>
      <c r="L90">
        <f t="shared" si="7"/>
        <v>1</v>
      </c>
      <c r="M90">
        <f t="shared" si="8"/>
        <v>0</v>
      </c>
      <c r="N90">
        <f t="shared" si="9"/>
        <v>0</v>
      </c>
    </row>
    <row r="91" spans="1:14" x14ac:dyDescent="0.25">
      <c r="A91" t="s">
        <v>77</v>
      </c>
      <c r="B91" t="s">
        <v>78</v>
      </c>
      <c r="C91">
        <v>3782611</v>
      </c>
      <c r="D91">
        <v>895384</v>
      </c>
      <c r="E91">
        <v>10970260</v>
      </c>
      <c r="F91">
        <v>9680022</v>
      </c>
      <c r="G91" t="s">
        <v>77</v>
      </c>
      <c r="H91">
        <v>25328277</v>
      </c>
      <c r="I91" s="1">
        <f t="shared" si="5"/>
        <v>18.469456094467066</v>
      </c>
      <c r="K91">
        <f t="shared" si="6"/>
        <v>0</v>
      </c>
      <c r="L91">
        <f t="shared" si="7"/>
        <v>0</v>
      </c>
      <c r="M91">
        <f t="shared" si="8"/>
        <v>1</v>
      </c>
      <c r="N91">
        <f t="shared" si="9"/>
        <v>0</v>
      </c>
    </row>
    <row r="92" spans="1:14" x14ac:dyDescent="0.25">
      <c r="A92" t="s">
        <v>136</v>
      </c>
      <c r="B92" t="s">
        <v>137</v>
      </c>
      <c r="C92">
        <v>15773007</v>
      </c>
      <c r="D92">
        <v>32850697</v>
      </c>
      <c r="E92">
        <v>313213181</v>
      </c>
      <c r="F92">
        <v>229722673</v>
      </c>
      <c r="G92" t="s">
        <v>136</v>
      </c>
      <c r="H92">
        <v>591559558</v>
      </c>
      <c r="I92" s="1">
        <f t="shared" si="5"/>
        <v>8.2195787968318132</v>
      </c>
      <c r="K92">
        <f t="shared" si="6"/>
        <v>0</v>
      </c>
      <c r="L92">
        <f t="shared" si="7"/>
        <v>1</v>
      </c>
      <c r="M92">
        <f t="shared" si="8"/>
        <v>0</v>
      </c>
      <c r="N92">
        <f t="shared" si="9"/>
        <v>0</v>
      </c>
    </row>
    <row r="93" spans="1:14" x14ac:dyDescent="0.25">
      <c r="A93" t="s">
        <v>164</v>
      </c>
      <c r="B93" t="s">
        <v>165</v>
      </c>
      <c r="C93">
        <v>386213</v>
      </c>
      <c r="D93">
        <v>3244317</v>
      </c>
      <c r="E93">
        <v>19926202</v>
      </c>
      <c r="F93">
        <v>13816003</v>
      </c>
      <c r="G93" t="s">
        <v>164</v>
      </c>
      <c r="H93">
        <v>37372735</v>
      </c>
      <c r="I93" s="1">
        <f t="shared" si="5"/>
        <v>9.7143813531442103</v>
      </c>
      <c r="K93">
        <f t="shared" si="6"/>
        <v>0</v>
      </c>
      <c r="L93">
        <f t="shared" si="7"/>
        <v>1</v>
      </c>
      <c r="M93">
        <f t="shared" si="8"/>
        <v>0</v>
      </c>
      <c r="N93">
        <f t="shared" si="9"/>
        <v>0</v>
      </c>
    </row>
    <row r="94" spans="1:14" x14ac:dyDescent="0.25">
      <c r="A94" t="s">
        <v>148</v>
      </c>
      <c r="B94" t="s">
        <v>149</v>
      </c>
      <c r="C94">
        <v>12964052</v>
      </c>
      <c r="D94">
        <v>17212511</v>
      </c>
      <c r="E94">
        <v>50947091</v>
      </c>
      <c r="F94">
        <v>95136163</v>
      </c>
      <c r="G94" t="s">
        <v>148</v>
      </c>
      <c r="H94">
        <v>176259817</v>
      </c>
      <c r="I94" s="1">
        <f t="shared" si="5"/>
        <v>17.120500584656799</v>
      </c>
      <c r="K94">
        <f t="shared" si="6"/>
        <v>0</v>
      </c>
      <c r="L94">
        <f t="shared" si="7"/>
        <v>0</v>
      </c>
      <c r="M94">
        <f t="shared" si="8"/>
        <v>1</v>
      </c>
      <c r="N94">
        <f t="shared" si="9"/>
        <v>0</v>
      </c>
    </row>
    <row r="95" spans="1:14" x14ac:dyDescent="0.25">
      <c r="A95" t="s">
        <v>28</v>
      </c>
      <c r="B95" t="s">
        <v>29</v>
      </c>
      <c r="C95">
        <v>1871</v>
      </c>
      <c r="D95">
        <v>12409</v>
      </c>
      <c r="E95">
        <v>97643</v>
      </c>
      <c r="F95">
        <v>106615</v>
      </c>
      <c r="G95" t="s">
        <v>28</v>
      </c>
      <c r="H95">
        <v>218538</v>
      </c>
      <c r="I95" s="1">
        <f t="shared" si="5"/>
        <v>6.5343327018642068</v>
      </c>
      <c r="K95">
        <f t="shared" si="6"/>
        <v>0</v>
      </c>
      <c r="L95">
        <f t="shared" si="7"/>
        <v>1</v>
      </c>
      <c r="M95">
        <f t="shared" si="8"/>
        <v>0</v>
      </c>
      <c r="N95">
        <f t="shared" si="9"/>
        <v>0</v>
      </c>
    </row>
    <row r="96" spans="1:14" x14ac:dyDescent="0.25">
      <c r="A96" t="s">
        <v>238</v>
      </c>
      <c r="B96" t="s">
        <v>239</v>
      </c>
      <c r="C96">
        <v>1531108</v>
      </c>
      <c r="D96">
        <v>5113077</v>
      </c>
      <c r="E96">
        <v>12177793</v>
      </c>
      <c r="F96">
        <v>14647840</v>
      </c>
      <c r="G96" t="s">
        <v>238</v>
      </c>
      <c r="H96">
        <v>33469818</v>
      </c>
      <c r="I96" s="1">
        <f t="shared" si="5"/>
        <v>19.851273167962848</v>
      </c>
      <c r="K96">
        <f t="shared" si="6"/>
        <v>0</v>
      </c>
      <c r="L96">
        <f t="shared" si="7"/>
        <v>0</v>
      </c>
      <c r="M96">
        <f t="shared" si="8"/>
        <v>1</v>
      </c>
      <c r="N96">
        <f t="shared" si="9"/>
        <v>0</v>
      </c>
    </row>
    <row r="97" spans="1:14" x14ac:dyDescent="0.25">
      <c r="A97" t="s">
        <v>289</v>
      </c>
      <c r="B97" t="s">
        <v>290</v>
      </c>
      <c r="C97">
        <v>19592</v>
      </c>
      <c r="D97">
        <v>127658</v>
      </c>
      <c r="E97">
        <v>238849</v>
      </c>
      <c r="F97">
        <v>570150</v>
      </c>
      <c r="G97" t="s">
        <v>289</v>
      </c>
      <c r="H97">
        <v>956249</v>
      </c>
      <c r="I97" s="1">
        <f t="shared" si="5"/>
        <v>15.398708913682524</v>
      </c>
      <c r="K97">
        <f t="shared" si="6"/>
        <v>0</v>
      </c>
      <c r="L97">
        <f t="shared" si="7"/>
        <v>1</v>
      </c>
      <c r="M97">
        <f t="shared" si="8"/>
        <v>0</v>
      </c>
      <c r="N97">
        <f t="shared" si="9"/>
        <v>0</v>
      </c>
    </row>
    <row r="98" spans="1:14" x14ac:dyDescent="0.25">
      <c r="A98" t="s">
        <v>242</v>
      </c>
      <c r="B98" t="s">
        <v>243</v>
      </c>
      <c r="C98">
        <v>432567</v>
      </c>
      <c r="D98">
        <v>3835007</v>
      </c>
      <c r="E98">
        <v>8988950</v>
      </c>
      <c r="F98">
        <v>173731544</v>
      </c>
      <c r="G98" t="s">
        <v>242</v>
      </c>
      <c r="H98">
        <v>186988068</v>
      </c>
      <c r="I98" s="1">
        <f t="shared" si="5"/>
        <v>2.2822707596508245</v>
      </c>
      <c r="K98">
        <f t="shared" si="6"/>
        <v>0</v>
      </c>
      <c r="L98">
        <f t="shared" si="7"/>
        <v>1</v>
      </c>
      <c r="M98">
        <f t="shared" si="8"/>
        <v>0</v>
      </c>
      <c r="N98">
        <f t="shared" si="9"/>
        <v>0</v>
      </c>
    </row>
    <row r="99" spans="1:14" x14ac:dyDescent="0.25">
      <c r="A99" s="12" t="s">
        <v>652</v>
      </c>
      <c r="B99" s="12" t="s">
        <v>653</v>
      </c>
      <c r="C99" s="12">
        <v>4779</v>
      </c>
      <c r="D99" s="12">
        <v>18404</v>
      </c>
      <c r="E99" s="12"/>
      <c r="F99" s="12">
        <v>15139</v>
      </c>
      <c r="G99" s="12" t="s">
        <v>652</v>
      </c>
      <c r="H99" s="12">
        <v>38322</v>
      </c>
      <c r="I99" s="13">
        <f t="shared" si="5"/>
        <v>60.495276864464273</v>
      </c>
      <c r="J99" s="13"/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1</v>
      </c>
    </row>
    <row r="100" spans="1:14" x14ac:dyDescent="0.25">
      <c r="A100" s="10" t="s">
        <v>604</v>
      </c>
      <c r="B100" s="10" t="s">
        <v>605</v>
      </c>
      <c r="C100" s="10">
        <v>815</v>
      </c>
      <c r="D100" s="10">
        <v>33036</v>
      </c>
      <c r="E100" s="10">
        <v>12030</v>
      </c>
      <c r="F100" s="10">
        <v>1785801</v>
      </c>
      <c r="G100" s="10" t="s">
        <v>604</v>
      </c>
      <c r="H100" s="10">
        <v>1831682</v>
      </c>
      <c r="I100" s="11">
        <f t="shared" si="5"/>
        <v>1.8480828003987593</v>
      </c>
      <c r="J100" s="11"/>
      <c r="K100">
        <f t="shared" si="6"/>
        <v>0</v>
      </c>
      <c r="L100">
        <f t="shared" si="7"/>
        <v>1</v>
      </c>
      <c r="M100">
        <f t="shared" si="8"/>
        <v>0</v>
      </c>
      <c r="N100">
        <f t="shared" si="9"/>
        <v>0</v>
      </c>
    </row>
    <row r="101" spans="1:14" x14ac:dyDescent="0.25">
      <c r="A101" t="s">
        <v>293</v>
      </c>
      <c r="B101" t="s">
        <v>294</v>
      </c>
      <c r="C101">
        <v>2861849</v>
      </c>
      <c r="D101">
        <v>3711931</v>
      </c>
      <c r="E101">
        <v>10269076</v>
      </c>
      <c r="F101">
        <v>11304413</v>
      </c>
      <c r="G101" t="s">
        <v>293</v>
      </c>
      <c r="H101">
        <v>28147269</v>
      </c>
      <c r="I101" s="1">
        <f t="shared" si="5"/>
        <v>23.354947863680842</v>
      </c>
      <c r="K101">
        <f t="shared" si="6"/>
        <v>0</v>
      </c>
      <c r="L101">
        <f t="shared" si="7"/>
        <v>0</v>
      </c>
      <c r="M101">
        <f t="shared" si="8"/>
        <v>1</v>
      </c>
      <c r="N101">
        <f t="shared" si="9"/>
        <v>0</v>
      </c>
    </row>
    <row r="102" spans="1:14" x14ac:dyDescent="0.25">
      <c r="A102" t="s">
        <v>111</v>
      </c>
      <c r="B102" t="s">
        <v>112</v>
      </c>
      <c r="C102">
        <v>1586570</v>
      </c>
      <c r="D102">
        <v>575980</v>
      </c>
      <c r="E102">
        <v>18829193</v>
      </c>
      <c r="F102">
        <v>7800146</v>
      </c>
      <c r="G102" t="s">
        <v>111</v>
      </c>
      <c r="H102">
        <v>28791889</v>
      </c>
      <c r="I102" s="1">
        <f t="shared" si="5"/>
        <v>7.5109694956103787</v>
      </c>
      <c r="K102">
        <f t="shared" si="6"/>
        <v>0</v>
      </c>
      <c r="L102">
        <f t="shared" si="7"/>
        <v>1</v>
      </c>
      <c r="M102">
        <f t="shared" si="8"/>
        <v>0</v>
      </c>
      <c r="N102">
        <f t="shared" si="9"/>
        <v>0</v>
      </c>
    </row>
    <row r="103" spans="1:14" x14ac:dyDescent="0.25">
      <c r="A103" t="s">
        <v>117</v>
      </c>
      <c r="B103" t="s">
        <v>118</v>
      </c>
      <c r="C103">
        <v>8809178</v>
      </c>
      <c r="D103">
        <v>6262249</v>
      </c>
      <c r="E103">
        <v>86567844</v>
      </c>
      <c r="F103">
        <v>58470271</v>
      </c>
      <c r="G103" t="s">
        <v>117</v>
      </c>
      <c r="H103">
        <v>160109542</v>
      </c>
      <c r="I103" s="1">
        <f t="shared" si="5"/>
        <v>9.4131972471696912</v>
      </c>
      <c r="K103">
        <f t="shared" si="6"/>
        <v>0</v>
      </c>
      <c r="L103">
        <f t="shared" si="7"/>
        <v>1</v>
      </c>
      <c r="M103">
        <f t="shared" si="8"/>
        <v>0</v>
      </c>
      <c r="N103">
        <f t="shared" si="9"/>
        <v>0</v>
      </c>
    </row>
    <row r="104" spans="1:14" x14ac:dyDescent="0.25">
      <c r="A104" t="s">
        <v>256</v>
      </c>
      <c r="B104" t="s">
        <v>257</v>
      </c>
      <c r="C104">
        <v>4053544</v>
      </c>
      <c r="D104">
        <v>7851511</v>
      </c>
      <c r="E104">
        <v>28179727</v>
      </c>
      <c r="F104">
        <v>157414389</v>
      </c>
      <c r="G104" t="s">
        <v>256</v>
      </c>
      <c r="H104">
        <v>197499171</v>
      </c>
      <c r="I104" s="1">
        <f t="shared" si="5"/>
        <v>6.0279012512918344</v>
      </c>
      <c r="K104">
        <f t="shared" si="6"/>
        <v>0</v>
      </c>
      <c r="L104">
        <f t="shared" si="7"/>
        <v>1</v>
      </c>
      <c r="M104">
        <f t="shared" si="8"/>
        <v>0</v>
      </c>
      <c r="N104">
        <f t="shared" si="9"/>
        <v>0</v>
      </c>
    </row>
    <row r="105" spans="1:14" x14ac:dyDescent="0.25">
      <c r="A105" t="s">
        <v>427</v>
      </c>
      <c r="B105" t="s">
        <v>428</v>
      </c>
      <c r="C105">
        <v>15308</v>
      </c>
      <c r="D105">
        <v>44122</v>
      </c>
      <c r="E105">
        <v>68101</v>
      </c>
      <c r="F105">
        <v>1082314</v>
      </c>
      <c r="G105" t="s">
        <v>427</v>
      </c>
      <c r="H105">
        <v>1209845</v>
      </c>
      <c r="I105" s="1">
        <f t="shared" si="5"/>
        <v>4.912199496629734</v>
      </c>
      <c r="K105">
        <f t="shared" si="6"/>
        <v>0</v>
      </c>
      <c r="L105">
        <f t="shared" si="7"/>
        <v>1</v>
      </c>
      <c r="M105">
        <f t="shared" si="8"/>
        <v>0</v>
      </c>
      <c r="N105">
        <f t="shared" si="9"/>
        <v>0</v>
      </c>
    </row>
    <row r="106" spans="1:14" x14ac:dyDescent="0.25">
      <c r="A106" t="s">
        <v>205</v>
      </c>
      <c r="B106" t="s">
        <v>206</v>
      </c>
      <c r="C106">
        <v>870531</v>
      </c>
      <c r="D106">
        <v>7483473</v>
      </c>
      <c r="E106">
        <v>10443084</v>
      </c>
      <c r="F106">
        <v>45386266</v>
      </c>
      <c r="G106" t="s">
        <v>205</v>
      </c>
      <c r="H106">
        <v>64183354</v>
      </c>
      <c r="I106" s="1">
        <f t="shared" si="5"/>
        <v>13.01584208266835</v>
      </c>
      <c r="K106">
        <f t="shared" si="6"/>
        <v>0</v>
      </c>
      <c r="L106">
        <f t="shared" si="7"/>
        <v>1</v>
      </c>
      <c r="M106">
        <f t="shared" si="8"/>
        <v>0</v>
      </c>
      <c r="N106">
        <f t="shared" si="9"/>
        <v>0</v>
      </c>
    </row>
    <row r="107" spans="1:14" x14ac:dyDescent="0.25">
      <c r="A107" t="s">
        <v>521</v>
      </c>
      <c r="B107" t="s">
        <v>412</v>
      </c>
      <c r="C107">
        <v>25756</v>
      </c>
      <c r="D107">
        <v>11491</v>
      </c>
      <c r="E107">
        <v>28460</v>
      </c>
      <c r="F107">
        <v>43958</v>
      </c>
      <c r="G107" t="s">
        <v>521</v>
      </c>
      <c r="H107">
        <v>109665</v>
      </c>
      <c r="I107" s="1">
        <f t="shared" si="5"/>
        <v>33.964345962704598</v>
      </c>
      <c r="K107">
        <f t="shared" si="6"/>
        <v>0</v>
      </c>
      <c r="L107">
        <f t="shared" si="7"/>
        <v>0</v>
      </c>
      <c r="M107">
        <f t="shared" si="8"/>
        <v>1</v>
      </c>
      <c r="N107">
        <f t="shared" si="9"/>
        <v>0</v>
      </c>
    </row>
    <row r="108" spans="1:14" x14ac:dyDescent="0.25">
      <c r="A108" t="s">
        <v>413</v>
      </c>
      <c r="B108" t="s">
        <v>414</v>
      </c>
      <c r="C108">
        <v>544</v>
      </c>
      <c r="D108">
        <v>5904</v>
      </c>
      <c r="E108">
        <v>2609</v>
      </c>
      <c r="F108">
        <v>44544</v>
      </c>
      <c r="G108" t="s">
        <v>413</v>
      </c>
      <c r="H108">
        <v>53601</v>
      </c>
      <c r="I108" s="1">
        <f t="shared" si="5"/>
        <v>12.029626312941923</v>
      </c>
      <c r="K108">
        <f t="shared" si="6"/>
        <v>0</v>
      </c>
      <c r="L108">
        <f t="shared" si="7"/>
        <v>1</v>
      </c>
      <c r="M108">
        <f t="shared" si="8"/>
        <v>0</v>
      </c>
      <c r="N108">
        <f t="shared" si="9"/>
        <v>0</v>
      </c>
    </row>
    <row r="109" spans="1:14" x14ac:dyDescent="0.25">
      <c r="A109" t="s">
        <v>487</v>
      </c>
      <c r="B109" t="s">
        <v>488</v>
      </c>
      <c r="C109">
        <v>105074</v>
      </c>
      <c r="D109">
        <v>248135</v>
      </c>
      <c r="E109">
        <v>265225</v>
      </c>
      <c r="F109">
        <v>3956873</v>
      </c>
      <c r="G109" t="s">
        <v>487</v>
      </c>
      <c r="H109">
        <v>4575307</v>
      </c>
      <c r="I109" s="1">
        <f t="shared" si="5"/>
        <v>7.7198972659102445</v>
      </c>
      <c r="K109">
        <f t="shared" si="6"/>
        <v>0</v>
      </c>
      <c r="L109">
        <f t="shared" si="7"/>
        <v>1</v>
      </c>
      <c r="M109">
        <f t="shared" si="8"/>
        <v>0</v>
      </c>
      <c r="N109">
        <f t="shared" si="9"/>
        <v>0</v>
      </c>
    </row>
    <row r="110" spans="1:14" x14ac:dyDescent="0.25">
      <c r="A110" t="s">
        <v>483</v>
      </c>
      <c r="B110" t="s">
        <v>484</v>
      </c>
      <c r="C110">
        <v>14622</v>
      </c>
      <c r="D110">
        <v>113959</v>
      </c>
      <c r="E110">
        <v>3035</v>
      </c>
      <c r="F110">
        <v>142566</v>
      </c>
      <c r="G110" t="s">
        <v>483</v>
      </c>
      <c r="H110">
        <v>274182</v>
      </c>
      <c r="I110" s="1">
        <f t="shared" si="5"/>
        <v>46.896222217359274</v>
      </c>
      <c r="K110">
        <f t="shared" si="6"/>
        <v>0</v>
      </c>
      <c r="L110">
        <f t="shared" si="7"/>
        <v>0</v>
      </c>
      <c r="M110">
        <f t="shared" si="8"/>
        <v>1</v>
      </c>
      <c r="N110">
        <f t="shared" si="9"/>
        <v>0</v>
      </c>
    </row>
    <row r="111" spans="1:14" x14ac:dyDescent="0.25">
      <c r="A111" t="s">
        <v>607</v>
      </c>
      <c r="B111" t="s">
        <v>608</v>
      </c>
      <c r="C111">
        <v>1035669</v>
      </c>
      <c r="D111">
        <v>1147359</v>
      </c>
      <c r="E111">
        <v>16637826</v>
      </c>
      <c r="F111">
        <v>58034776</v>
      </c>
      <c r="G111" t="s">
        <v>607</v>
      </c>
      <c r="H111">
        <v>76855630</v>
      </c>
      <c r="I111" s="1">
        <f t="shared" si="5"/>
        <v>2.8404269147230985</v>
      </c>
      <c r="K111">
        <f t="shared" si="6"/>
        <v>0</v>
      </c>
      <c r="L111">
        <f t="shared" si="7"/>
        <v>1</v>
      </c>
      <c r="M111">
        <f t="shared" si="8"/>
        <v>0</v>
      </c>
      <c r="N111">
        <f t="shared" si="9"/>
        <v>0</v>
      </c>
    </row>
    <row r="112" spans="1:14" x14ac:dyDescent="0.25">
      <c r="A112" t="s">
        <v>715</v>
      </c>
      <c r="B112" t="s">
        <v>716</v>
      </c>
      <c r="C112">
        <v>337160</v>
      </c>
      <c r="D112">
        <v>39794</v>
      </c>
      <c r="E112">
        <v>1381340</v>
      </c>
      <c r="F112">
        <v>327480</v>
      </c>
      <c r="G112" t="s">
        <v>715</v>
      </c>
      <c r="H112">
        <v>2085774</v>
      </c>
      <c r="I112" s="1">
        <f t="shared" si="5"/>
        <v>18.072619564727528</v>
      </c>
      <c r="K112">
        <f t="shared" si="6"/>
        <v>0</v>
      </c>
      <c r="L112">
        <f t="shared" si="7"/>
        <v>0</v>
      </c>
      <c r="M112">
        <f t="shared" si="8"/>
        <v>1</v>
      </c>
      <c r="N112">
        <f t="shared" si="9"/>
        <v>0</v>
      </c>
    </row>
    <row r="113" spans="1:15" x14ac:dyDescent="0.25">
      <c r="A113" t="s">
        <v>669</v>
      </c>
      <c r="B113" t="s">
        <v>670</v>
      </c>
      <c r="C113">
        <v>4527</v>
      </c>
      <c r="D113">
        <v>7814</v>
      </c>
      <c r="E113">
        <v>509</v>
      </c>
      <c r="F113">
        <v>26849</v>
      </c>
      <c r="G113" t="s">
        <v>669</v>
      </c>
      <c r="H113">
        <v>39699</v>
      </c>
      <c r="I113" s="1">
        <f t="shared" si="5"/>
        <v>31.0864253507645</v>
      </c>
      <c r="K113">
        <f t="shared" si="6"/>
        <v>0</v>
      </c>
      <c r="L113">
        <f t="shared" si="7"/>
        <v>0</v>
      </c>
      <c r="M113">
        <f t="shared" si="8"/>
        <v>1</v>
      </c>
      <c r="N113">
        <f t="shared" si="9"/>
        <v>0</v>
      </c>
    </row>
    <row r="114" spans="1:15" x14ac:dyDescent="0.25">
      <c r="A114" t="s">
        <v>703</v>
      </c>
      <c r="B114" t="s">
        <v>704</v>
      </c>
      <c r="C114">
        <v>1856606</v>
      </c>
      <c r="D114">
        <v>722530</v>
      </c>
      <c r="E114">
        <v>4579917</v>
      </c>
      <c r="F114">
        <v>1380569</v>
      </c>
      <c r="G114" t="s">
        <v>703</v>
      </c>
      <c r="H114">
        <v>8539622</v>
      </c>
      <c r="I114" s="1">
        <f t="shared" si="5"/>
        <v>30.201992547211105</v>
      </c>
      <c r="K114">
        <f t="shared" si="6"/>
        <v>0</v>
      </c>
      <c r="L114">
        <f t="shared" si="7"/>
        <v>0</v>
      </c>
      <c r="M114">
        <f t="shared" si="8"/>
        <v>1</v>
      </c>
      <c r="N114">
        <f t="shared" si="9"/>
        <v>0</v>
      </c>
    </row>
    <row r="115" spans="1:15" x14ac:dyDescent="0.25">
      <c r="A115" t="s">
        <v>176</v>
      </c>
      <c r="B115" t="s">
        <v>177</v>
      </c>
      <c r="C115">
        <v>5773</v>
      </c>
      <c r="D115">
        <v>24914</v>
      </c>
      <c r="E115">
        <v>67465</v>
      </c>
      <c r="F115">
        <v>338854</v>
      </c>
      <c r="G115" t="s">
        <v>176</v>
      </c>
      <c r="H115">
        <v>437006</v>
      </c>
      <c r="I115" s="1">
        <f t="shared" si="5"/>
        <v>7.0221003830611011</v>
      </c>
      <c r="K115">
        <f t="shared" si="6"/>
        <v>0</v>
      </c>
      <c r="L115">
        <f t="shared" si="7"/>
        <v>1</v>
      </c>
      <c r="M115">
        <f t="shared" si="8"/>
        <v>0</v>
      </c>
      <c r="N115">
        <f t="shared" si="9"/>
        <v>0</v>
      </c>
    </row>
    <row r="116" spans="1:15" x14ac:dyDescent="0.25">
      <c r="A116" s="10" t="s">
        <v>665</v>
      </c>
      <c r="B116" s="10" t="s">
        <v>666</v>
      </c>
      <c r="C116" s="10"/>
      <c r="D116" s="10"/>
      <c r="E116" s="10"/>
      <c r="F116" s="10">
        <v>94</v>
      </c>
      <c r="G116" s="10" t="s">
        <v>665</v>
      </c>
      <c r="H116" s="10">
        <v>94</v>
      </c>
      <c r="I116" s="11">
        <f t="shared" si="5"/>
        <v>0</v>
      </c>
      <c r="J116" s="11"/>
      <c r="K116">
        <f t="shared" si="6"/>
        <v>1</v>
      </c>
      <c r="L116">
        <f t="shared" si="7"/>
        <v>0</v>
      </c>
      <c r="M116">
        <f t="shared" si="8"/>
        <v>0</v>
      </c>
      <c r="N116">
        <f t="shared" si="9"/>
        <v>0</v>
      </c>
    </row>
    <row r="117" spans="1:15" x14ac:dyDescent="0.25">
      <c r="A117" t="s">
        <v>323</v>
      </c>
      <c r="B117" t="s">
        <v>324</v>
      </c>
      <c r="C117">
        <v>229691</v>
      </c>
      <c r="D117">
        <v>1623056</v>
      </c>
      <c r="E117">
        <v>2094814</v>
      </c>
      <c r="F117">
        <v>40339615</v>
      </c>
      <c r="G117" t="s">
        <v>323</v>
      </c>
      <c r="H117">
        <v>44287176</v>
      </c>
      <c r="I117" s="1">
        <f t="shared" si="5"/>
        <v>4.183484176096484</v>
      </c>
      <c r="K117">
        <f t="shared" si="6"/>
        <v>0</v>
      </c>
      <c r="L117">
        <f t="shared" si="7"/>
        <v>1</v>
      </c>
      <c r="M117">
        <f t="shared" si="8"/>
        <v>0</v>
      </c>
      <c r="N117">
        <f t="shared" si="9"/>
        <v>0</v>
      </c>
    </row>
    <row r="118" spans="1:15" x14ac:dyDescent="0.25">
      <c r="A118" t="s">
        <v>381</v>
      </c>
      <c r="B118" t="s">
        <v>382</v>
      </c>
      <c r="C118">
        <v>2774701</v>
      </c>
      <c r="D118">
        <v>5179150</v>
      </c>
      <c r="E118">
        <v>19798056</v>
      </c>
      <c r="F118">
        <v>134566102</v>
      </c>
      <c r="G118" t="s">
        <v>381</v>
      </c>
      <c r="H118">
        <v>162318009</v>
      </c>
      <c r="I118" s="1">
        <f t="shared" si="5"/>
        <v>4.9001654523744191</v>
      </c>
      <c r="K118">
        <f t="shared" si="6"/>
        <v>0</v>
      </c>
      <c r="L118">
        <f t="shared" si="7"/>
        <v>1</v>
      </c>
      <c r="M118">
        <f t="shared" si="8"/>
        <v>0</v>
      </c>
      <c r="N118">
        <f t="shared" si="9"/>
        <v>0</v>
      </c>
    </row>
    <row r="119" spans="1:15" x14ac:dyDescent="0.25">
      <c r="A119" t="s">
        <v>574</v>
      </c>
      <c r="B119" t="s">
        <v>575</v>
      </c>
      <c r="C119">
        <v>373728</v>
      </c>
      <c r="D119">
        <v>453741</v>
      </c>
      <c r="E119">
        <v>270900</v>
      </c>
      <c r="F119">
        <v>7767866</v>
      </c>
      <c r="G119" t="s">
        <v>574</v>
      </c>
      <c r="H119">
        <v>8866235</v>
      </c>
      <c r="I119" s="1">
        <f t="shared" si="5"/>
        <v>9.3328115034171777</v>
      </c>
      <c r="K119">
        <f t="shared" si="6"/>
        <v>0</v>
      </c>
      <c r="L119">
        <f t="shared" si="7"/>
        <v>1</v>
      </c>
      <c r="M119">
        <f t="shared" si="8"/>
        <v>0</v>
      </c>
      <c r="N119">
        <f t="shared" si="9"/>
        <v>0</v>
      </c>
    </row>
    <row r="120" spans="1:15" x14ac:dyDescent="0.25">
      <c r="A120" t="s">
        <v>51</v>
      </c>
      <c r="B120" t="s">
        <v>52</v>
      </c>
      <c r="C120">
        <v>116103</v>
      </c>
      <c r="D120">
        <v>247912</v>
      </c>
      <c r="E120">
        <v>1842139</v>
      </c>
      <c r="F120">
        <v>4199032</v>
      </c>
      <c r="G120" t="s">
        <v>51</v>
      </c>
      <c r="H120">
        <v>6405186</v>
      </c>
      <c r="I120" s="1">
        <f t="shared" si="5"/>
        <v>5.6831292643180067</v>
      </c>
      <c r="K120">
        <f t="shared" si="6"/>
        <v>0</v>
      </c>
      <c r="L120">
        <f t="shared" si="7"/>
        <v>1</v>
      </c>
      <c r="M120">
        <f t="shared" si="8"/>
        <v>0</v>
      </c>
      <c r="N120">
        <f t="shared" si="9"/>
        <v>0</v>
      </c>
    </row>
    <row r="121" spans="1:15" x14ac:dyDescent="0.25">
      <c r="A121" t="s">
        <v>74</v>
      </c>
      <c r="B121" t="s">
        <v>73</v>
      </c>
      <c r="C121">
        <v>1871062</v>
      </c>
      <c r="D121">
        <v>344385</v>
      </c>
      <c r="E121">
        <v>2117164</v>
      </c>
      <c r="F121">
        <v>835169</v>
      </c>
      <c r="G121" t="s">
        <v>74</v>
      </c>
      <c r="H121">
        <v>5167780</v>
      </c>
      <c r="I121" s="1">
        <f t="shared" si="5"/>
        <v>42.870381479087733</v>
      </c>
      <c r="K121">
        <f t="shared" si="6"/>
        <v>0</v>
      </c>
      <c r="L121">
        <f t="shared" si="7"/>
        <v>0</v>
      </c>
      <c r="M121">
        <f t="shared" si="8"/>
        <v>1</v>
      </c>
      <c r="N121">
        <f t="shared" si="9"/>
        <v>0</v>
      </c>
    </row>
    <row r="122" spans="1:15" x14ac:dyDescent="0.25">
      <c r="A122" s="2" t="s">
        <v>10</v>
      </c>
      <c r="B122" s="2" t="s">
        <v>11</v>
      </c>
      <c r="C122" s="2">
        <v>202808</v>
      </c>
      <c r="D122" s="2">
        <v>955566</v>
      </c>
      <c r="E122" s="2">
        <v>567215</v>
      </c>
      <c r="F122" s="2">
        <v>2763415</v>
      </c>
      <c r="G122" s="2" t="s">
        <v>10</v>
      </c>
      <c r="H122" s="2">
        <v>4489004</v>
      </c>
      <c r="I122" s="3">
        <f t="shared" si="5"/>
        <v>25.804699661662138</v>
      </c>
      <c r="J122" s="15"/>
      <c r="K122">
        <f t="shared" si="6"/>
        <v>0</v>
      </c>
      <c r="L122">
        <f t="shared" si="7"/>
        <v>0</v>
      </c>
      <c r="M122">
        <f t="shared" si="8"/>
        <v>1</v>
      </c>
      <c r="N122">
        <f t="shared" si="9"/>
        <v>0</v>
      </c>
    </row>
    <row r="123" spans="1:15" x14ac:dyDescent="0.25">
      <c r="B123" s="9" t="s">
        <v>730</v>
      </c>
      <c r="C123" s="1">
        <f>AVERAGE(C11:C122)</f>
        <v>2557983.418181818</v>
      </c>
      <c r="D123" s="1">
        <f t="shared" ref="D123:I123" si="10">AVERAGE(D11:D122)</f>
        <v>2625004.4144144142</v>
      </c>
      <c r="E123" s="1">
        <f t="shared" si="10"/>
        <v>13276099.854545455</v>
      </c>
      <c r="F123" s="1">
        <f t="shared" si="10"/>
        <v>30896722.678571429</v>
      </c>
      <c r="H123" s="1">
        <f t="shared" si="10"/>
        <v>49049621.339285716</v>
      </c>
      <c r="I123" s="1">
        <f t="shared" si="10"/>
        <v>17.539479727883599</v>
      </c>
      <c r="J123" t="s">
        <v>731</v>
      </c>
      <c r="K123">
        <f>SUM(K11:K122)</f>
        <v>4</v>
      </c>
      <c r="L123">
        <f t="shared" ref="L123:N123" si="11">SUM(L11:L122)</f>
        <v>69</v>
      </c>
      <c r="M123">
        <f t="shared" si="11"/>
        <v>32</v>
      </c>
      <c r="N123">
        <f t="shared" si="11"/>
        <v>7</v>
      </c>
      <c r="O123">
        <f>SUM(K123:N123)</f>
        <v>112</v>
      </c>
    </row>
    <row r="124" spans="1:15" x14ac:dyDescent="0.25">
      <c r="C124" s="1">
        <f>MIN(C11:C122)</f>
        <v>3</v>
      </c>
      <c r="D124" s="1">
        <f t="shared" ref="D124:I124" si="12">MIN(D11:D122)</f>
        <v>66</v>
      </c>
      <c r="E124" s="1">
        <f t="shared" si="12"/>
        <v>65</v>
      </c>
      <c r="F124" s="1">
        <f t="shared" si="12"/>
        <v>94</v>
      </c>
      <c r="H124" s="1">
        <f t="shared" si="12"/>
        <v>94</v>
      </c>
      <c r="I124" s="1">
        <f t="shared" si="12"/>
        <v>0</v>
      </c>
      <c r="J124" t="s">
        <v>732</v>
      </c>
      <c r="K124" t="s">
        <v>739</v>
      </c>
      <c r="L124" t="s">
        <v>740</v>
      </c>
      <c r="M124" t="s">
        <v>741</v>
      </c>
      <c r="N124" t="s">
        <v>742</v>
      </c>
    </row>
    <row r="125" spans="1:15" x14ac:dyDescent="0.25">
      <c r="C125" s="1">
        <f>MAX(C11:C122)</f>
        <v>46787975</v>
      </c>
      <c r="D125" s="1">
        <f t="shared" ref="D125:I125" si="13">MAX(D11:D122)</f>
        <v>32850697</v>
      </c>
      <c r="E125" s="1">
        <f t="shared" si="13"/>
        <v>313213181</v>
      </c>
      <c r="F125" s="1">
        <f t="shared" si="13"/>
        <v>305606408</v>
      </c>
      <c r="H125" s="1">
        <f t="shared" si="13"/>
        <v>591559558</v>
      </c>
      <c r="I125" s="1">
        <f t="shared" si="13"/>
        <v>87.687357945530266</v>
      </c>
      <c r="J125" t="s">
        <v>733</v>
      </c>
      <c r="L125" t="s">
        <v>743</v>
      </c>
    </row>
    <row r="126" spans="1:15" x14ac:dyDescent="0.25">
      <c r="M126">
        <f>73/112</f>
        <v>0.6517857142857143</v>
      </c>
    </row>
    <row r="127" spans="1:15" x14ac:dyDescent="0.25">
      <c r="B127" s="6" t="s">
        <v>727</v>
      </c>
      <c r="C127">
        <f>C123*900*0.0001</f>
        <v>230218.50763636362</v>
      </c>
      <c r="D127">
        <f t="shared" ref="D127:I127" si="14">D123*900*0.0001</f>
        <v>236250.39729729728</v>
      </c>
      <c r="E127">
        <f t="shared" si="14"/>
        <v>1194848.986909091</v>
      </c>
      <c r="F127">
        <f t="shared" si="14"/>
        <v>2780705.0410714289</v>
      </c>
      <c r="H127">
        <f t="shared" si="14"/>
        <v>4414465.9205357153</v>
      </c>
      <c r="I127">
        <f t="shared" si="14"/>
        <v>1.5785531755095239</v>
      </c>
      <c r="J127"/>
      <c r="K127" t="s">
        <v>731</v>
      </c>
    </row>
    <row r="128" spans="1:15" x14ac:dyDescent="0.25">
      <c r="C128">
        <f t="shared" ref="C128:I128" si="15">C124*900*0.0001</f>
        <v>0.27</v>
      </c>
      <c r="D128">
        <f t="shared" si="15"/>
        <v>5.94</v>
      </c>
      <c r="E128">
        <f t="shared" si="15"/>
        <v>5.8500000000000005</v>
      </c>
      <c r="F128">
        <f t="shared" si="15"/>
        <v>8.4600000000000009</v>
      </c>
      <c r="H128">
        <f t="shared" si="15"/>
        <v>8.4600000000000009</v>
      </c>
      <c r="I128">
        <f t="shared" si="15"/>
        <v>0</v>
      </c>
      <c r="J128"/>
      <c r="K128" t="s">
        <v>734</v>
      </c>
    </row>
    <row r="129" spans="3:11" x14ac:dyDescent="0.25">
      <c r="C129">
        <f t="shared" ref="C129:I129" si="16">C125*900*0.0001</f>
        <v>4210917.75</v>
      </c>
      <c r="D129">
        <f t="shared" si="16"/>
        <v>2956562.73</v>
      </c>
      <c r="E129">
        <f t="shared" si="16"/>
        <v>28189186.290000003</v>
      </c>
      <c r="F129">
        <f t="shared" si="16"/>
        <v>27504576.720000003</v>
      </c>
      <c r="H129">
        <f t="shared" si="16"/>
        <v>53240360.220000006</v>
      </c>
      <c r="I129">
        <f t="shared" si="16"/>
        <v>7.8918622150977251</v>
      </c>
      <c r="J129"/>
      <c r="K129" t="s">
        <v>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9"/>
  <sheetViews>
    <sheetView topLeftCell="T1" workbookViewId="0">
      <selection activeCell="AC1" sqref="C1:AC1048576"/>
    </sheetView>
  </sheetViews>
  <sheetFormatPr defaultRowHeight="15" x14ac:dyDescent="0.25"/>
  <cols>
    <col min="2" max="2" width="10.7109375" bestFit="1" customWidth="1"/>
    <col min="3" max="15" width="10.7109375" customWidth="1"/>
    <col min="16" max="16" width="10.7109375" bestFit="1" customWidth="1"/>
    <col min="17" max="17" width="80.7109375" bestFit="1" customWidth="1"/>
    <col min="18" max="18" width="13.7109375" customWidth="1"/>
    <col min="19" max="19" width="14.140625" customWidth="1"/>
    <col min="20" max="20" width="15.42578125" customWidth="1"/>
    <col min="21" max="21" width="14.85546875" customWidth="1"/>
    <col min="22" max="22" width="10.7109375" bestFit="1" customWidth="1"/>
    <col min="23" max="23" width="15.5703125" customWidth="1"/>
    <col min="24" max="25" width="9.140625" style="1"/>
    <col min="31" max="32" width="10.7109375" customWidth="1"/>
    <col min="33" max="33" width="9.140625" style="1"/>
    <col min="44" max="45" width="10.7109375" customWidth="1"/>
    <col min="46" max="46" width="9.140625" style="1"/>
  </cols>
  <sheetData>
    <row r="1" spans="1:46" x14ac:dyDescent="0.25">
      <c r="A1" t="s">
        <v>928</v>
      </c>
      <c r="B1" t="s">
        <v>0</v>
      </c>
      <c r="C1" s="19" t="s">
        <v>755</v>
      </c>
      <c r="D1" s="19" t="s">
        <v>756</v>
      </c>
      <c r="E1" s="19" t="s">
        <v>757</v>
      </c>
      <c r="F1" s="19" t="s">
        <v>758</v>
      </c>
      <c r="G1" s="19" t="s">
        <v>759</v>
      </c>
      <c r="H1" s="19" t="s">
        <v>760</v>
      </c>
      <c r="I1" s="19" t="s">
        <v>761</v>
      </c>
      <c r="J1" s="19" t="s">
        <v>762</v>
      </c>
      <c r="K1" s="19" t="s">
        <v>0</v>
      </c>
      <c r="L1" s="19" t="s">
        <v>1</v>
      </c>
      <c r="P1" t="s">
        <v>0</v>
      </c>
      <c r="Q1" t="s">
        <v>1</v>
      </c>
      <c r="R1" t="s">
        <v>721</v>
      </c>
      <c r="S1" t="s">
        <v>722</v>
      </c>
      <c r="T1" t="s">
        <v>723</v>
      </c>
      <c r="U1" t="s">
        <v>724</v>
      </c>
      <c r="V1" t="s">
        <v>0</v>
      </c>
      <c r="W1" t="s">
        <v>725</v>
      </c>
      <c r="X1" s="1" t="s">
        <v>726</v>
      </c>
      <c r="Z1" t="s">
        <v>735</v>
      </c>
      <c r="AA1" t="s">
        <v>738</v>
      </c>
      <c r="AB1" t="s">
        <v>736</v>
      </c>
      <c r="AC1" t="s">
        <v>737</v>
      </c>
      <c r="AE1" s="19" t="s">
        <v>755</v>
      </c>
      <c r="AF1" s="19" t="s">
        <v>756</v>
      </c>
      <c r="AG1" s="1" t="s">
        <v>726</v>
      </c>
      <c r="AR1" s="19" t="s">
        <v>755</v>
      </c>
      <c r="AS1" s="19" t="s">
        <v>756</v>
      </c>
      <c r="AT1" s="1" t="s">
        <v>726</v>
      </c>
    </row>
    <row r="2" spans="1:46" x14ac:dyDescent="0.25">
      <c r="A2">
        <f t="shared" ref="A2:A33" si="0">IF(B2=K2,1,0)</f>
        <v>1</v>
      </c>
      <c r="B2" t="s">
        <v>709</v>
      </c>
      <c r="C2" s="19">
        <v>1</v>
      </c>
      <c r="D2" s="19" t="s">
        <v>748</v>
      </c>
      <c r="E2" s="19" t="s">
        <v>749</v>
      </c>
      <c r="F2" s="19" t="s">
        <v>750</v>
      </c>
      <c r="G2" s="19" t="s">
        <v>910</v>
      </c>
      <c r="H2" s="19" t="s">
        <v>911</v>
      </c>
      <c r="I2" s="19" t="s">
        <v>912</v>
      </c>
      <c r="J2" s="19" t="s">
        <v>913</v>
      </c>
      <c r="K2" s="19" t="s">
        <v>709</v>
      </c>
      <c r="L2" s="19" t="s">
        <v>710</v>
      </c>
      <c r="P2" t="s">
        <v>709</v>
      </c>
      <c r="Q2" t="s">
        <v>710</v>
      </c>
      <c r="R2">
        <v>12457</v>
      </c>
      <c r="S2">
        <v>815</v>
      </c>
      <c r="T2">
        <v>5994</v>
      </c>
      <c r="U2">
        <v>15087</v>
      </c>
      <c r="V2" t="s">
        <v>709</v>
      </c>
      <c r="W2">
        <v>34353</v>
      </c>
      <c r="X2" s="1">
        <f t="shared" ref="X2:X33" si="1">(R2+S2)/W2 *100</f>
        <v>38.634180420923933</v>
      </c>
      <c r="Z2">
        <f t="shared" ref="Z2:Z33" si="2">IF(X2&lt;1,1,0)</f>
        <v>0</v>
      </c>
      <c r="AA2">
        <f t="shared" ref="AA2:AA33" si="3">IF(AND(X2&gt;1, X2 &lt;17),1,0)</f>
        <v>0</v>
      </c>
      <c r="AB2">
        <f t="shared" ref="AB2:AB33" si="4">IF(AND(X2&gt;17, X2 &lt;50),1,0)</f>
        <v>1</v>
      </c>
      <c r="AC2">
        <f t="shared" ref="AC2:AC33" si="5">IF(AND(X2&gt;50, X2 &lt;100),1,0)</f>
        <v>0</v>
      </c>
      <c r="AE2" s="19">
        <v>1</v>
      </c>
      <c r="AF2" s="19" t="s">
        <v>748</v>
      </c>
      <c r="AG2" s="1">
        <v>38.634180420923933</v>
      </c>
      <c r="AR2" s="19">
        <v>1</v>
      </c>
      <c r="AS2" s="19" t="s">
        <v>748</v>
      </c>
      <c r="AT2" s="1">
        <v>38.634180420923933</v>
      </c>
    </row>
    <row r="3" spans="1:46" x14ac:dyDescent="0.25">
      <c r="A3">
        <f t="shared" si="0"/>
        <v>1</v>
      </c>
      <c r="B3" t="s">
        <v>715</v>
      </c>
      <c r="C3" s="19">
        <v>1</v>
      </c>
      <c r="D3" s="19" t="s">
        <v>748</v>
      </c>
      <c r="E3" s="19" t="s">
        <v>749</v>
      </c>
      <c r="F3" s="19" t="s">
        <v>750</v>
      </c>
      <c r="G3" s="19" t="s">
        <v>751</v>
      </c>
      <c r="H3" s="19" t="s">
        <v>752</v>
      </c>
      <c r="I3" s="19" t="s">
        <v>753</v>
      </c>
      <c r="J3" s="19" t="s">
        <v>754</v>
      </c>
      <c r="K3" s="19" t="s">
        <v>715</v>
      </c>
      <c r="L3" s="19" t="s">
        <v>716</v>
      </c>
      <c r="P3" t="s">
        <v>715</v>
      </c>
      <c r="Q3" t="s">
        <v>716</v>
      </c>
      <c r="R3">
        <v>337160</v>
      </c>
      <c r="S3">
        <v>39794</v>
      </c>
      <c r="T3">
        <v>1381340</v>
      </c>
      <c r="U3">
        <v>327480</v>
      </c>
      <c r="V3" t="s">
        <v>715</v>
      </c>
      <c r="W3">
        <v>2085774</v>
      </c>
      <c r="X3" s="1">
        <f t="shared" si="1"/>
        <v>18.072619564727528</v>
      </c>
      <c r="Z3">
        <f t="shared" si="2"/>
        <v>0</v>
      </c>
      <c r="AA3">
        <f t="shared" si="3"/>
        <v>0</v>
      </c>
      <c r="AB3">
        <f t="shared" si="4"/>
        <v>1</v>
      </c>
      <c r="AC3">
        <f t="shared" si="5"/>
        <v>0</v>
      </c>
      <c r="AE3" s="19">
        <v>1</v>
      </c>
      <c r="AF3" s="19" t="s">
        <v>748</v>
      </c>
      <c r="AG3" s="1">
        <v>18.072619564727528</v>
      </c>
      <c r="AR3" s="19">
        <v>1</v>
      </c>
      <c r="AS3" s="19" t="s">
        <v>748</v>
      </c>
      <c r="AT3" s="1">
        <v>18.072619564727528</v>
      </c>
    </row>
    <row r="4" spans="1:46" x14ac:dyDescent="0.25">
      <c r="A4">
        <f t="shared" si="0"/>
        <v>1</v>
      </c>
      <c r="B4" s="12" t="s">
        <v>685</v>
      </c>
      <c r="C4" s="19">
        <v>1</v>
      </c>
      <c r="D4" s="19" t="s">
        <v>748</v>
      </c>
      <c r="E4" s="19" t="s">
        <v>749</v>
      </c>
      <c r="F4" s="19" t="s">
        <v>750</v>
      </c>
      <c r="G4" s="19" t="s">
        <v>763</v>
      </c>
      <c r="H4" s="19" t="s">
        <v>764</v>
      </c>
      <c r="I4" s="19" t="s">
        <v>765</v>
      </c>
      <c r="J4" s="19" t="s">
        <v>766</v>
      </c>
      <c r="K4" s="19" t="s">
        <v>685</v>
      </c>
      <c r="L4" s="19" t="s">
        <v>686</v>
      </c>
      <c r="M4" s="12"/>
      <c r="N4" s="12"/>
      <c r="O4" s="12"/>
      <c r="P4" s="12" t="s">
        <v>685</v>
      </c>
      <c r="Q4" s="12" t="s">
        <v>686</v>
      </c>
      <c r="R4" s="12">
        <v>1964386</v>
      </c>
      <c r="S4" s="12">
        <v>513353</v>
      </c>
      <c r="T4" s="12">
        <v>115822</v>
      </c>
      <c r="U4" s="12">
        <v>282127</v>
      </c>
      <c r="V4" s="12" t="s">
        <v>685</v>
      </c>
      <c r="W4" s="12">
        <v>2875688</v>
      </c>
      <c r="X4" s="13">
        <f t="shared" si="1"/>
        <v>86.161607239728369</v>
      </c>
      <c r="Y4" s="13"/>
      <c r="Z4">
        <f t="shared" si="2"/>
        <v>0</v>
      </c>
      <c r="AA4">
        <f t="shared" si="3"/>
        <v>0</v>
      </c>
      <c r="AB4">
        <f t="shared" si="4"/>
        <v>0</v>
      </c>
      <c r="AC4">
        <f t="shared" si="5"/>
        <v>1</v>
      </c>
      <c r="AE4" s="19">
        <v>1</v>
      </c>
      <c r="AF4" s="19" t="s">
        <v>748</v>
      </c>
      <c r="AG4" s="13">
        <v>86.161607239728369</v>
      </c>
      <c r="AR4" s="19">
        <v>1</v>
      </c>
      <c r="AS4" s="19" t="s">
        <v>748</v>
      </c>
      <c r="AT4" s="13">
        <v>86.161607239728369</v>
      </c>
    </row>
    <row r="5" spans="1:46" x14ac:dyDescent="0.25">
      <c r="A5">
        <f t="shared" si="0"/>
        <v>1</v>
      </c>
      <c r="B5" t="s">
        <v>475</v>
      </c>
      <c r="C5" s="19">
        <v>1</v>
      </c>
      <c r="D5" s="19" t="s">
        <v>748</v>
      </c>
      <c r="E5" s="19" t="s">
        <v>767</v>
      </c>
      <c r="F5" s="19" t="s">
        <v>768</v>
      </c>
      <c r="G5" s="19" t="s">
        <v>769</v>
      </c>
      <c r="H5" s="19" t="s">
        <v>770</v>
      </c>
      <c r="I5" s="19" t="s">
        <v>771</v>
      </c>
      <c r="J5" s="19" t="s">
        <v>772</v>
      </c>
      <c r="K5" s="19" t="s">
        <v>475</v>
      </c>
      <c r="L5" s="19" t="s">
        <v>476</v>
      </c>
      <c r="P5" t="s">
        <v>475</v>
      </c>
      <c r="Q5" t="s">
        <v>476</v>
      </c>
      <c r="R5">
        <v>979567</v>
      </c>
      <c r="S5">
        <v>2501925</v>
      </c>
      <c r="T5">
        <v>6858008</v>
      </c>
      <c r="U5">
        <v>55591733</v>
      </c>
      <c r="V5" t="s">
        <v>475</v>
      </c>
      <c r="W5">
        <v>65931233</v>
      </c>
      <c r="X5" s="1">
        <f t="shared" si="1"/>
        <v>5.2804897490693063</v>
      </c>
      <c r="Z5">
        <f t="shared" si="2"/>
        <v>0</v>
      </c>
      <c r="AA5">
        <f t="shared" si="3"/>
        <v>1</v>
      </c>
      <c r="AB5">
        <f t="shared" si="4"/>
        <v>0</v>
      </c>
      <c r="AC5">
        <f t="shared" si="5"/>
        <v>0</v>
      </c>
      <c r="AE5" s="19">
        <v>1</v>
      </c>
      <c r="AF5" s="19" t="s">
        <v>748</v>
      </c>
      <c r="AG5" s="1">
        <v>5.2804897490693063</v>
      </c>
      <c r="AR5" s="19">
        <v>1</v>
      </c>
      <c r="AS5" s="19" t="s">
        <v>748</v>
      </c>
      <c r="AT5" s="1">
        <v>5.2804897490693063</v>
      </c>
    </row>
    <row r="6" spans="1:46" x14ac:dyDescent="0.25">
      <c r="A6">
        <f t="shared" si="0"/>
        <v>1</v>
      </c>
      <c r="B6" t="s">
        <v>501</v>
      </c>
      <c r="C6" s="19">
        <v>1</v>
      </c>
      <c r="D6" s="19" t="s">
        <v>748</v>
      </c>
      <c r="E6" s="19" t="s">
        <v>767</v>
      </c>
      <c r="F6" s="19" t="s">
        <v>768</v>
      </c>
      <c r="G6" s="19" t="s">
        <v>769</v>
      </c>
      <c r="H6" s="19" t="s">
        <v>770</v>
      </c>
      <c r="I6" s="19" t="s">
        <v>771</v>
      </c>
      <c r="J6" s="19" t="s">
        <v>772</v>
      </c>
      <c r="K6" s="19" t="s">
        <v>501</v>
      </c>
      <c r="L6" s="19" t="s">
        <v>502</v>
      </c>
      <c r="P6" t="s">
        <v>501</v>
      </c>
      <c r="Q6" t="s">
        <v>502</v>
      </c>
      <c r="R6">
        <v>69418</v>
      </c>
      <c r="S6">
        <v>579794</v>
      </c>
      <c r="T6">
        <v>626991</v>
      </c>
      <c r="U6">
        <v>23739460</v>
      </c>
      <c r="V6" t="s">
        <v>501</v>
      </c>
      <c r="W6">
        <v>25015663</v>
      </c>
      <c r="X6" s="1">
        <f t="shared" si="1"/>
        <v>2.5952220414865677</v>
      </c>
      <c r="Z6">
        <f t="shared" si="2"/>
        <v>0</v>
      </c>
      <c r="AA6">
        <f t="shared" si="3"/>
        <v>1</v>
      </c>
      <c r="AB6">
        <f t="shared" si="4"/>
        <v>0</v>
      </c>
      <c r="AC6">
        <f t="shared" si="5"/>
        <v>0</v>
      </c>
      <c r="AE6" s="19">
        <v>1</v>
      </c>
      <c r="AF6" s="19" t="s">
        <v>748</v>
      </c>
      <c r="AG6" s="1">
        <v>2.5952220414865677</v>
      </c>
      <c r="AR6" s="19">
        <v>1</v>
      </c>
      <c r="AS6" s="19" t="s">
        <v>748</v>
      </c>
      <c r="AT6" s="1">
        <v>2.5952220414865677</v>
      </c>
    </row>
    <row r="7" spans="1:46" x14ac:dyDescent="0.25">
      <c r="A7">
        <f t="shared" si="0"/>
        <v>1</v>
      </c>
      <c r="B7" t="s">
        <v>242</v>
      </c>
      <c r="C7" s="19">
        <v>1</v>
      </c>
      <c r="D7" s="19" t="s">
        <v>748</v>
      </c>
      <c r="E7" s="19" t="s">
        <v>767</v>
      </c>
      <c r="F7" s="19" t="s">
        <v>768</v>
      </c>
      <c r="G7" s="19" t="s">
        <v>769</v>
      </c>
      <c r="H7" s="19" t="s">
        <v>770</v>
      </c>
      <c r="I7" s="19" t="s">
        <v>771</v>
      </c>
      <c r="J7" s="19" t="s">
        <v>772</v>
      </c>
      <c r="K7" s="19" t="s">
        <v>242</v>
      </c>
      <c r="L7" s="19" t="s">
        <v>243</v>
      </c>
      <c r="P7" t="s">
        <v>242</v>
      </c>
      <c r="Q7" t="s">
        <v>243</v>
      </c>
      <c r="R7">
        <v>432567</v>
      </c>
      <c r="S7">
        <v>3835007</v>
      </c>
      <c r="T7">
        <v>8988950</v>
      </c>
      <c r="U7">
        <v>173731544</v>
      </c>
      <c r="V7" t="s">
        <v>242</v>
      </c>
      <c r="W7">
        <v>186988068</v>
      </c>
      <c r="X7" s="1">
        <f t="shared" si="1"/>
        <v>2.2822707596508245</v>
      </c>
      <c r="Z7">
        <f t="shared" si="2"/>
        <v>0</v>
      </c>
      <c r="AA7">
        <f t="shared" si="3"/>
        <v>1</v>
      </c>
      <c r="AB7">
        <f t="shared" si="4"/>
        <v>0</v>
      </c>
      <c r="AC7">
        <f t="shared" si="5"/>
        <v>0</v>
      </c>
      <c r="AE7" s="19">
        <v>1</v>
      </c>
      <c r="AF7" s="19" t="s">
        <v>748</v>
      </c>
      <c r="AG7" s="1">
        <v>2.2822707596508245</v>
      </c>
      <c r="AR7" s="19">
        <v>1</v>
      </c>
      <c r="AS7" s="19" t="s">
        <v>748</v>
      </c>
      <c r="AT7" s="1">
        <v>2.2822707596508245</v>
      </c>
    </row>
    <row r="8" spans="1:46" x14ac:dyDescent="0.25">
      <c r="A8">
        <f t="shared" si="0"/>
        <v>1</v>
      </c>
      <c r="B8" t="s">
        <v>574</v>
      </c>
      <c r="C8" s="19">
        <v>1</v>
      </c>
      <c r="D8" s="19" t="s">
        <v>748</v>
      </c>
      <c r="E8" s="19" t="s">
        <v>767</v>
      </c>
      <c r="F8" s="19" t="s">
        <v>768</v>
      </c>
      <c r="G8" s="19" t="s">
        <v>769</v>
      </c>
      <c r="H8" s="19" t="s">
        <v>770</v>
      </c>
      <c r="I8" s="19" t="s">
        <v>771</v>
      </c>
      <c r="J8" s="19" t="s">
        <v>772</v>
      </c>
      <c r="K8" s="19" t="s">
        <v>574</v>
      </c>
      <c r="L8" s="19" t="s">
        <v>575</v>
      </c>
      <c r="P8" t="s">
        <v>574</v>
      </c>
      <c r="Q8" t="s">
        <v>575</v>
      </c>
      <c r="R8">
        <v>373728</v>
      </c>
      <c r="S8">
        <v>453741</v>
      </c>
      <c r="T8">
        <v>270900</v>
      </c>
      <c r="U8">
        <v>7767866</v>
      </c>
      <c r="V8" t="s">
        <v>574</v>
      </c>
      <c r="W8">
        <v>8866235</v>
      </c>
      <c r="X8" s="1">
        <f t="shared" si="1"/>
        <v>9.3328115034171777</v>
      </c>
      <c r="Z8">
        <f t="shared" si="2"/>
        <v>0</v>
      </c>
      <c r="AA8">
        <f t="shared" si="3"/>
        <v>1</v>
      </c>
      <c r="AB8">
        <f t="shared" si="4"/>
        <v>0</v>
      </c>
      <c r="AC8">
        <f t="shared" si="5"/>
        <v>0</v>
      </c>
      <c r="AE8" s="19">
        <v>1</v>
      </c>
      <c r="AF8" s="19" t="s">
        <v>748</v>
      </c>
      <c r="AG8" s="1">
        <v>9.3328115034171777</v>
      </c>
      <c r="AR8" s="19">
        <v>1</v>
      </c>
      <c r="AS8" s="19" t="s">
        <v>748</v>
      </c>
      <c r="AT8" s="1">
        <v>9.3328115034171777</v>
      </c>
    </row>
    <row r="9" spans="1:46" x14ac:dyDescent="0.25">
      <c r="A9">
        <f t="shared" si="0"/>
        <v>1</v>
      </c>
      <c r="B9" t="s">
        <v>313</v>
      </c>
      <c r="C9" s="19">
        <v>1</v>
      </c>
      <c r="D9" s="19" t="s">
        <v>748</v>
      </c>
      <c r="E9" s="19" t="s">
        <v>767</v>
      </c>
      <c r="F9" s="19" t="s">
        <v>768</v>
      </c>
      <c r="G9" s="19" t="s">
        <v>769</v>
      </c>
      <c r="H9" s="19" t="s">
        <v>770</v>
      </c>
      <c r="I9" s="19" t="s">
        <v>848</v>
      </c>
      <c r="J9" s="19" t="s">
        <v>849</v>
      </c>
      <c r="K9" s="19" t="s">
        <v>313</v>
      </c>
      <c r="L9" s="19" t="s">
        <v>314</v>
      </c>
      <c r="P9" t="s">
        <v>313</v>
      </c>
      <c r="Q9" t="s">
        <v>314</v>
      </c>
      <c r="R9">
        <v>2813510</v>
      </c>
      <c r="S9">
        <v>3104575</v>
      </c>
      <c r="T9">
        <v>15882076</v>
      </c>
      <c r="U9">
        <v>35936874</v>
      </c>
      <c r="V9" t="s">
        <v>313</v>
      </c>
      <c r="W9">
        <v>57737035</v>
      </c>
      <c r="X9" s="1">
        <f t="shared" si="1"/>
        <v>10.250067396082947</v>
      </c>
      <c r="Z9">
        <f t="shared" si="2"/>
        <v>0</v>
      </c>
      <c r="AA9">
        <f t="shared" si="3"/>
        <v>1</v>
      </c>
      <c r="AB9">
        <f t="shared" si="4"/>
        <v>0</v>
      </c>
      <c r="AC9">
        <f t="shared" si="5"/>
        <v>0</v>
      </c>
      <c r="AE9" s="19">
        <v>1</v>
      </c>
      <c r="AF9" s="19" t="s">
        <v>748</v>
      </c>
      <c r="AG9" s="1">
        <v>10.250067396082947</v>
      </c>
      <c r="AR9" s="19">
        <v>1</v>
      </c>
      <c r="AS9" s="19" t="s">
        <v>748</v>
      </c>
      <c r="AT9" s="1">
        <v>10.250067396082947</v>
      </c>
    </row>
    <row r="10" spans="1:46" x14ac:dyDescent="0.25">
      <c r="A10">
        <f t="shared" si="0"/>
        <v>1</v>
      </c>
      <c r="B10" s="2" t="s">
        <v>586</v>
      </c>
      <c r="C10" s="19">
        <v>1</v>
      </c>
      <c r="D10" s="19" t="s">
        <v>748</v>
      </c>
      <c r="E10" s="19" t="s">
        <v>767</v>
      </c>
      <c r="F10" s="19" t="s">
        <v>768</v>
      </c>
      <c r="G10" s="19" t="s">
        <v>769</v>
      </c>
      <c r="H10" s="19" t="s">
        <v>770</v>
      </c>
      <c r="I10" s="19" t="s">
        <v>777</v>
      </c>
      <c r="J10" s="19" t="s">
        <v>778</v>
      </c>
      <c r="K10" s="19" t="s">
        <v>586</v>
      </c>
      <c r="L10" s="19" t="s">
        <v>587</v>
      </c>
      <c r="P10" s="2" t="s">
        <v>586</v>
      </c>
      <c r="Q10" s="2" t="s">
        <v>587</v>
      </c>
      <c r="R10" s="2">
        <v>1775690</v>
      </c>
      <c r="S10" s="2">
        <v>1872376</v>
      </c>
      <c r="T10" s="2">
        <v>12954828</v>
      </c>
      <c r="U10" s="2">
        <v>15347835</v>
      </c>
      <c r="V10" s="2" t="s">
        <v>586</v>
      </c>
      <c r="W10" s="2">
        <v>31950729</v>
      </c>
      <c r="X10" s="3">
        <f t="shared" si="1"/>
        <v>11.417786429849535</v>
      </c>
      <c r="Z10">
        <f t="shared" si="2"/>
        <v>0</v>
      </c>
      <c r="AA10">
        <f t="shared" si="3"/>
        <v>1</v>
      </c>
      <c r="AB10">
        <f t="shared" si="4"/>
        <v>0</v>
      </c>
      <c r="AC10">
        <f t="shared" si="5"/>
        <v>0</v>
      </c>
      <c r="AE10" s="19">
        <v>1</v>
      </c>
      <c r="AF10" s="19" t="s">
        <v>748</v>
      </c>
      <c r="AG10" s="3">
        <v>11.417786429849535</v>
      </c>
      <c r="AR10" s="19">
        <v>1</v>
      </c>
      <c r="AS10" s="19" t="s">
        <v>748</v>
      </c>
      <c r="AT10" s="3">
        <v>11.417786429849535</v>
      </c>
    </row>
    <row r="11" spans="1:46" x14ac:dyDescent="0.25">
      <c r="A11">
        <f t="shared" si="0"/>
        <v>1</v>
      </c>
      <c r="B11" t="s">
        <v>619</v>
      </c>
      <c r="C11" s="19">
        <v>1</v>
      </c>
      <c r="D11" s="19" t="s">
        <v>748</v>
      </c>
      <c r="E11" s="19" t="s">
        <v>767</v>
      </c>
      <c r="F11" s="19" t="s">
        <v>768</v>
      </c>
      <c r="G11" s="19" t="s">
        <v>769</v>
      </c>
      <c r="H11" s="19" t="s">
        <v>770</v>
      </c>
      <c r="I11" s="19" t="s">
        <v>777</v>
      </c>
      <c r="J11" s="19" t="s">
        <v>778</v>
      </c>
      <c r="K11" s="19" t="s">
        <v>619</v>
      </c>
      <c r="L11" s="19" t="s">
        <v>620</v>
      </c>
      <c r="P11" t="s">
        <v>619</v>
      </c>
      <c r="Q11" t="s">
        <v>620</v>
      </c>
      <c r="R11">
        <v>850522</v>
      </c>
      <c r="S11">
        <v>91488</v>
      </c>
      <c r="T11">
        <v>2819633</v>
      </c>
      <c r="U11">
        <v>2290687</v>
      </c>
      <c r="V11" t="s">
        <v>619</v>
      </c>
      <c r="W11">
        <v>6052330</v>
      </c>
      <c r="X11" s="1">
        <f t="shared" si="1"/>
        <v>15.564418992355012</v>
      </c>
      <c r="Z11">
        <f t="shared" si="2"/>
        <v>0</v>
      </c>
      <c r="AA11">
        <f t="shared" si="3"/>
        <v>1</v>
      </c>
      <c r="AB11">
        <f t="shared" si="4"/>
        <v>0</v>
      </c>
      <c r="AC11">
        <f t="shared" si="5"/>
        <v>0</v>
      </c>
      <c r="AE11" s="19">
        <v>1</v>
      </c>
      <c r="AF11" s="19" t="s">
        <v>748</v>
      </c>
      <c r="AG11" s="1">
        <v>15.564418992355012</v>
      </c>
      <c r="AR11" s="19">
        <v>1</v>
      </c>
      <c r="AS11" s="19" t="s">
        <v>748</v>
      </c>
      <c r="AT11" s="1">
        <v>15.564418992355012</v>
      </c>
    </row>
    <row r="12" spans="1:46" x14ac:dyDescent="0.25">
      <c r="A12">
        <f t="shared" si="0"/>
        <v>1</v>
      </c>
      <c r="B12" t="s">
        <v>639</v>
      </c>
      <c r="C12" s="19">
        <v>1</v>
      </c>
      <c r="D12" s="19" t="s">
        <v>748</v>
      </c>
      <c r="E12" s="19" t="s">
        <v>767</v>
      </c>
      <c r="F12" s="19" t="s">
        <v>768</v>
      </c>
      <c r="G12" s="19" t="s">
        <v>769</v>
      </c>
      <c r="H12" s="19" t="s">
        <v>770</v>
      </c>
      <c r="I12" s="19" t="s">
        <v>777</v>
      </c>
      <c r="J12" s="19" t="s">
        <v>778</v>
      </c>
      <c r="K12" s="19" t="s">
        <v>639</v>
      </c>
      <c r="L12" s="19" t="s">
        <v>640</v>
      </c>
      <c r="P12" t="s">
        <v>639</v>
      </c>
      <c r="Q12" t="s">
        <v>640</v>
      </c>
      <c r="R12">
        <v>4</v>
      </c>
      <c r="S12">
        <v>537041</v>
      </c>
      <c r="T12">
        <v>213862</v>
      </c>
      <c r="U12">
        <v>37052365</v>
      </c>
      <c r="V12" t="s">
        <v>639</v>
      </c>
      <c r="W12">
        <v>37803272</v>
      </c>
      <c r="X12" s="1">
        <f t="shared" si="1"/>
        <v>1.4206309972321973</v>
      </c>
      <c r="Z12">
        <f t="shared" si="2"/>
        <v>0</v>
      </c>
      <c r="AA12">
        <f t="shared" si="3"/>
        <v>1</v>
      </c>
      <c r="AB12">
        <f t="shared" si="4"/>
        <v>0</v>
      </c>
      <c r="AC12">
        <f t="shared" si="5"/>
        <v>0</v>
      </c>
      <c r="AE12" s="19">
        <v>1</v>
      </c>
      <c r="AF12" s="19" t="s">
        <v>748</v>
      </c>
      <c r="AG12" s="1">
        <v>1.4206309972321973</v>
      </c>
      <c r="AR12" s="19">
        <v>1</v>
      </c>
      <c r="AS12" s="19" t="s">
        <v>748</v>
      </c>
      <c r="AT12" s="1">
        <v>1.4206309972321973</v>
      </c>
    </row>
    <row r="13" spans="1:46" x14ac:dyDescent="0.25">
      <c r="A13">
        <f t="shared" si="0"/>
        <v>1</v>
      </c>
      <c r="B13" t="s">
        <v>303</v>
      </c>
      <c r="C13" s="19">
        <v>1</v>
      </c>
      <c r="D13" s="19" t="s">
        <v>748</v>
      </c>
      <c r="E13" s="19" t="s">
        <v>767</v>
      </c>
      <c r="F13" s="19" t="s">
        <v>768</v>
      </c>
      <c r="G13" s="19" t="s">
        <v>773</v>
      </c>
      <c r="H13" s="19" t="s">
        <v>774</v>
      </c>
      <c r="I13" s="19" t="s">
        <v>775</v>
      </c>
      <c r="J13" s="19" t="s">
        <v>776</v>
      </c>
      <c r="K13" s="19" t="s">
        <v>303</v>
      </c>
      <c r="L13" s="19" t="s">
        <v>304</v>
      </c>
      <c r="P13" t="s">
        <v>303</v>
      </c>
      <c r="Q13" t="s">
        <v>304</v>
      </c>
      <c r="R13">
        <v>572488</v>
      </c>
      <c r="S13">
        <v>2102484</v>
      </c>
      <c r="T13">
        <v>2815290</v>
      </c>
      <c r="U13">
        <v>51666408</v>
      </c>
      <c r="V13" t="s">
        <v>303</v>
      </c>
      <c r="W13">
        <v>57156670</v>
      </c>
      <c r="X13" s="1">
        <f t="shared" si="1"/>
        <v>4.6800697101493141</v>
      </c>
      <c r="Z13">
        <f t="shared" si="2"/>
        <v>0</v>
      </c>
      <c r="AA13">
        <f t="shared" si="3"/>
        <v>1</v>
      </c>
      <c r="AB13">
        <f t="shared" si="4"/>
        <v>0</v>
      </c>
      <c r="AC13">
        <f t="shared" si="5"/>
        <v>0</v>
      </c>
      <c r="AE13" s="19">
        <v>1</v>
      </c>
      <c r="AF13" s="19" t="s">
        <v>748</v>
      </c>
      <c r="AG13" s="1">
        <v>4.6800697101493141</v>
      </c>
      <c r="AR13" s="19">
        <v>1</v>
      </c>
      <c r="AS13" s="19" t="s">
        <v>748</v>
      </c>
      <c r="AT13" s="1">
        <v>4.6800697101493141</v>
      </c>
    </row>
    <row r="14" spans="1:46" x14ac:dyDescent="0.25">
      <c r="A14">
        <f t="shared" si="0"/>
        <v>1</v>
      </c>
      <c r="B14" t="s">
        <v>201</v>
      </c>
      <c r="C14" s="19">
        <v>1</v>
      </c>
      <c r="D14" s="19" t="s">
        <v>748</v>
      </c>
      <c r="E14" s="19" t="s">
        <v>767</v>
      </c>
      <c r="F14" s="19" t="s">
        <v>768</v>
      </c>
      <c r="G14" s="19" t="s">
        <v>773</v>
      </c>
      <c r="H14" s="19" t="s">
        <v>774</v>
      </c>
      <c r="I14" s="19" t="s">
        <v>775</v>
      </c>
      <c r="J14" s="19" t="s">
        <v>776</v>
      </c>
      <c r="K14" s="19" t="s">
        <v>201</v>
      </c>
      <c r="L14" s="19" t="s">
        <v>202</v>
      </c>
      <c r="P14" t="s">
        <v>201</v>
      </c>
      <c r="Q14" t="s">
        <v>202</v>
      </c>
      <c r="R14">
        <v>263807</v>
      </c>
      <c r="S14">
        <v>4280948</v>
      </c>
      <c r="T14">
        <v>4832959</v>
      </c>
      <c r="U14">
        <v>68249273</v>
      </c>
      <c r="V14" t="s">
        <v>201</v>
      </c>
      <c r="W14">
        <v>77626987</v>
      </c>
      <c r="X14" s="1">
        <f t="shared" si="1"/>
        <v>5.8546069809459436</v>
      </c>
      <c r="Z14">
        <f t="shared" si="2"/>
        <v>0</v>
      </c>
      <c r="AA14">
        <f t="shared" si="3"/>
        <v>1</v>
      </c>
      <c r="AB14">
        <f t="shared" si="4"/>
        <v>0</v>
      </c>
      <c r="AC14">
        <f t="shared" si="5"/>
        <v>0</v>
      </c>
      <c r="AE14" s="19">
        <v>1</v>
      </c>
      <c r="AF14" s="19" t="s">
        <v>748</v>
      </c>
      <c r="AG14" s="1">
        <v>5.8546069809459436</v>
      </c>
      <c r="AR14" s="19">
        <v>1</v>
      </c>
      <c r="AS14" s="19" t="s">
        <v>748</v>
      </c>
      <c r="AT14" s="1">
        <v>5.8546069809459436</v>
      </c>
    </row>
    <row r="15" spans="1:46" x14ac:dyDescent="0.25">
      <c r="A15">
        <f t="shared" si="0"/>
        <v>1</v>
      </c>
      <c r="B15" t="s">
        <v>209</v>
      </c>
      <c r="C15" s="19">
        <v>1</v>
      </c>
      <c r="D15" s="19" t="s">
        <v>748</v>
      </c>
      <c r="E15" s="19" t="s">
        <v>767</v>
      </c>
      <c r="F15" s="19" t="s">
        <v>768</v>
      </c>
      <c r="G15" s="19" t="s">
        <v>773</v>
      </c>
      <c r="H15" s="19" t="s">
        <v>774</v>
      </c>
      <c r="I15" s="19" t="s">
        <v>775</v>
      </c>
      <c r="J15" s="19" t="s">
        <v>776</v>
      </c>
      <c r="K15" s="19" t="s">
        <v>209</v>
      </c>
      <c r="L15" s="19" t="s">
        <v>210</v>
      </c>
      <c r="P15" t="s">
        <v>209</v>
      </c>
      <c r="Q15" t="s">
        <v>210</v>
      </c>
      <c r="R15">
        <v>8863901</v>
      </c>
      <c r="S15">
        <v>23562759</v>
      </c>
      <c r="T15">
        <v>37179198</v>
      </c>
      <c r="U15">
        <v>167411358</v>
      </c>
      <c r="V15" t="s">
        <v>209</v>
      </c>
      <c r="W15">
        <v>237017216</v>
      </c>
      <c r="X15" s="1">
        <f t="shared" si="1"/>
        <v>13.681141204527522</v>
      </c>
      <c r="Z15">
        <f t="shared" si="2"/>
        <v>0</v>
      </c>
      <c r="AA15">
        <f t="shared" si="3"/>
        <v>1</v>
      </c>
      <c r="AB15">
        <f t="shared" si="4"/>
        <v>0</v>
      </c>
      <c r="AC15">
        <f t="shared" si="5"/>
        <v>0</v>
      </c>
      <c r="AE15" s="19">
        <v>1</v>
      </c>
      <c r="AF15" s="19" t="s">
        <v>748</v>
      </c>
      <c r="AG15" s="1">
        <v>13.681141204527522</v>
      </c>
      <c r="AR15" s="19">
        <v>1</v>
      </c>
      <c r="AS15" s="19" t="s">
        <v>748</v>
      </c>
      <c r="AT15" s="1">
        <v>13.681141204527522</v>
      </c>
    </row>
    <row r="16" spans="1:46" x14ac:dyDescent="0.25">
      <c r="A16">
        <f t="shared" si="0"/>
        <v>1</v>
      </c>
      <c r="B16" t="s">
        <v>377</v>
      </c>
      <c r="C16" s="19">
        <v>1</v>
      </c>
      <c r="D16" s="19" t="s">
        <v>748</v>
      </c>
      <c r="E16" s="19" t="s">
        <v>767</v>
      </c>
      <c r="F16" s="19" t="s">
        <v>768</v>
      </c>
      <c r="G16" s="19" t="s">
        <v>773</v>
      </c>
      <c r="H16" s="19" t="s">
        <v>774</v>
      </c>
      <c r="I16" s="19" t="s">
        <v>775</v>
      </c>
      <c r="J16" s="19" t="s">
        <v>776</v>
      </c>
      <c r="K16" s="19" t="s">
        <v>377</v>
      </c>
      <c r="L16" s="19" t="s">
        <v>378</v>
      </c>
      <c r="P16" t="s">
        <v>377</v>
      </c>
      <c r="Q16" t="s">
        <v>378</v>
      </c>
      <c r="R16">
        <v>2276948</v>
      </c>
      <c r="S16">
        <v>17824253</v>
      </c>
      <c r="T16">
        <v>19493611</v>
      </c>
      <c r="U16">
        <v>305606408</v>
      </c>
      <c r="V16" t="s">
        <v>377</v>
      </c>
      <c r="W16">
        <v>345201220</v>
      </c>
      <c r="X16" s="1">
        <f t="shared" si="1"/>
        <v>5.8230388061780314</v>
      </c>
      <c r="Z16">
        <f t="shared" si="2"/>
        <v>0</v>
      </c>
      <c r="AA16">
        <f t="shared" si="3"/>
        <v>1</v>
      </c>
      <c r="AB16">
        <f t="shared" si="4"/>
        <v>0</v>
      </c>
      <c r="AC16">
        <f t="shared" si="5"/>
        <v>0</v>
      </c>
      <c r="AE16" s="19">
        <v>1</v>
      </c>
      <c r="AF16" s="19" t="s">
        <v>748</v>
      </c>
      <c r="AG16" s="1">
        <v>5.8230388061780314</v>
      </c>
      <c r="AR16" s="19">
        <v>1</v>
      </c>
      <c r="AS16" s="19" t="s">
        <v>748</v>
      </c>
      <c r="AT16" s="1">
        <v>5.8230388061780314</v>
      </c>
    </row>
    <row r="17" spans="1:46" x14ac:dyDescent="0.25">
      <c r="A17">
        <f t="shared" si="0"/>
        <v>1</v>
      </c>
      <c r="B17" t="s">
        <v>269</v>
      </c>
      <c r="C17" s="19">
        <v>1</v>
      </c>
      <c r="D17" s="19" t="s">
        <v>748</v>
      </c>
      <c r="E17" s="19" t="s">
        <v>767</v>
      </c>
      <c r="F17" s="19" t="s">
        <v>768</v>
      </c>
      <c r="G17" s="19" t="s">
        <v>773</v>
      </c>
      <c r="H17" s="19" t="s">
        <v>774</v>
      </c>
      <c r="I17" s="19" t="s">
        <v>775</v>
      </c>
      <c r="J17" s="19" t="s">
        <v>776</v>
      </c>
      <c r="K17" s="19" t="s">
        <v>269</v>
      </c>
      <c r="L17" s="19" t="s">
        <v>270</v>
      </c>
      <c r="P17" t="s">
        <v>269</v>
      </c>
      <c r="Q17" t="s">
        <v>270</v>
      </c>
      <c r="R17">
        <v>356244</v>
      </c>
      <c r="S17">
        <v>2866985</v>
      </c>
      <c r="T17">
        <v>5287709</v>
      </c>
      <c r="U17">
        <v>11641415</v>
      </c>
      <c r="V17" t="s">
        <v>269</v>
      </c>
      <c r="W17">
        <v>20152353</v>
      </c>
      <c r="X17" s="1">
        <f t="shared" si="1"/>
        <v>15.994305975088865</v>
      </c>
      <c r="Z17">
        <f t="shared" si="2"/>
        <v>0</v>
      </c>
      <c r="AA17">
        <f t="shared" si="3"/>
        <v>1</v>
      </c>
      <c r="AB17">
        <f t="shared" si="4"/>
        <v>0</v>
      </c>
      <c r="AC17">
        <f t="shared" si="5"/>
        <v>0</v>
      </c>
      <c r="AE17" s="19">
        <v>1</v>
      </c>
      <c r="AF17" s="19" t="s">
        <v>748</v>
      </c>
      <c r="AG17" s="1">
        <v>15.994305975088865</v>
      </c>
      <c r="AR17" s="19">
        <v>1</v>
      </c>
      <c r="AS17" s="19" t="s">
        <v>748</v>
      </c>
      <c r="AT17" s="1">
        <v>15.994305975088865</v>
      </c>
    </row>
    <row r="18" spans="1:46" x14ac:dyDescent="0.25">
      <c r="A18">
        <f t="shared" si="0"/>
        <v>1</v>
      </c>
      <c r="B18" t="s">
        <v>256</v>
      </c>
      <c r="C18" s="19">
        <v>1</v>
      </c>
      <c r="D18" s="19" t="s">
        <v>748</v>
      </c>
      <c r="E18" s="19" t="s">
        <v>767</v>
      </c>
      <c r="F18" s="19" t="s">
        <v>768</v>
      </c>
      <c r="G18" s="19" t="s">
        <v>773</v>
      </c>
      <c r="H18" s="19" t="s">
        <v>774</v>
      </c>
      <c r="I18" s="19" t="s">
        <v>775</v>
      </c>
      <c r="J18" s="19" t="s">
        <v>776</v>
      </c>
      <c r="K18" s="19" t="s">
        <v>256</v>
      </c>
      <c r="L18" s="19" t="s">
        <v>257</v>
      </c>
      <c r="P18" t="s">
        <v>256</v>
      </c>
      <c r="Q18" t="s">
        <v>257</v>
      </c>
      <c r="R18">
        <v>4053544</v>
      </c>
      <c r="S18">
        <v>7851511</v>
      </c>
      <c r="T18">
        <v>28179727</v>
      </c>
      <c r="U18">
        <v>157414389</v>
      </c>
      <c r="V18" t="s">
        <v>256</v>
      </c>
      <c r="W18">
        <v>197499171</v>
      </c>
      <c r="X18" s="1">
        <f t="shared" si="1"/>
        <v>6.0279012512918344</v>
      </c>
      <c r="Z18">
        <f t="shared" si="2"/>
        <v>0</v>
      </c>
      <c r="AA18">
        <f t="shared" si="3"/>
        <v>1</v>
      </c>
      <c r="AB18">
        <f t="shared" si="4"/>
        <v>0</v>
      </c>
      <c r="AC18">
        <f t="shared" si="5"/>
        <v>0</v>
      </c>
      <c r="AE18" s="19">
        <v>1</v>
      </c>
      <c r="AF18" s="19" t="s">
        <v>748</v>
      </c>
      <c r="AG18" s="1">
        <v>6.0279012512918344</v>
      </c>
      <c r="AR18" s="19">
        <v>1</v>
      </c>
      <c r="AS18" s="19" t="s">
        <v>748</v>
      </c>
      <c r="AT18" s="1">
        <v>6.0279012512918344</v>
      </c>
    </row>
    <row r="19" spans="1:46" x14ac:dyDescent="0.25">
      <c r="A19">
        <f t="shared" si="0"/>
        <v>1</v>
      </c>
      <c r="B19" t="s">
        <v>323</v>
      </c>
      <c r="C19" s="19">
        <v>1</v>
      </c>
      <c r="D19" s="19" t="s">
        <v>748</v>
      </c>
      <c r="E19" s="19" t="s">
        <v>767</v>
      </c>
      <c r="F19" s="19" t="s">
        <v>768</v>
      </c>
      <c r="G19" s="19" t="s">
        <v>773</v>
      </c>
      <c r="H19" s="19" t="s">
        <v>774</v>
      </c>
      <c r="I19" s="19" t="s">
        <v>775</v>
      </c>
      <c r="J19" s="19" t="s">
        <v>776</v>
      </c>
      <c r="K19" s="19" t="s">
        <v>323</v>
      </c>
      <c r="L19" s="19" t="s">
        <v>324</v>
      </c>
      <c r="P19" t="s">
        <v>323</v>
      </c>
      <c r="Q19" t="s">
        <v>324</v>
      </c>
      <c r="R19">
        <v>229691</v>
      </c>
      <c r="S19">
        <v>1623056</v>
      </c>
      <c r="T19">
        <v>2094814</v>
      </c>
      <c r="U19">
        <v>40339615</v>
      </c>
      <c r="V19" t="s">
        <v>323</v>
      </c>
      <c r="W19">
        <v>44287176</v>
      </c>
      <c r="X19" s="1">
        <f t="shared" si="1"/>
        <v>4.183484176096484</v>
      </c>
      <c r="Z19">
        <f t="shared" si="2"/>
        <v>0</v>
      </c>
      <c r="AA19">
        <f t="shared" si="3"/>
        <v>1</v>
      </c>
      <c r="AB19">
        <f t="shared" si="4"/>
        <v>0</v>
      </c>
      <c r="AC19">
        <f t="shared" si="5"/>
        <v>0</v>
      </c>
      <c r="AE19" s="19">
        <v>1</v>
      </c>
      <c r="AF19" s="19" t="s">
        <v>748</v>
      </c>
      <c r="AG19" s="1">
        <v>4.183484176096484</v>
      </c>
      <c r="AR19" s="19">
        <v>1</v>
      </c>
      <c r="AS19" s="19" t="s">
        <v>748</v>
      </c>
      <c r="AT19" s="1">
        <v>4.183484176096484</v>
      </c>
    </row>
    <row r="20" spans="1:46" x14ac:dyDescent="0.25">
      <c r="A20">
        <f t="shared" si="0"/>
        <v>1</v>
      </c>
      <c r="B20" t="s">
        <v>381</v>
      </c>
      <c r="C20" s="19">
        <v>1</v>
      </c>
      <c r="D20" s="19" t="s">
        <v>748</v>
      </c>
      <c r="E20" s="19" t="s">
        <v>767</v>
      </c>
      <c r="F20" s="19" t="s">
        <v>768</v>
      </c>
      <c r="G20" s="19" t="s">
        <v>773</v>
      </c>
      <c r="H20" s="19" t="s">
        <v>774</v>
      </c>
      <c r="I20" s="19" t="s">
        <v>775</v>
      </c>
      <c r="J20" s="19" t="s">
        <v>776</v>
      </c>
      <c r="K20" s="19" t="s">
        <v>381</v>
      </c>
      <c r="L20" s="19" t="s">
        <v>382</v>
      </c>
      <c r="P20" t="s">
        <v>381</v>
      </c>
      <c r="Q20" t="s">
        <v>382</v>
      </c>
      <c r="R20">
        <v>2774701</v>
      </c>
      <c r="S20">
        <v>5179150</v>
      </c>
      <c r="T20">
        <v>19798056</v>
      </c>
      <c r="U20">
        <v>134566102</v>
      </c>
      <c r="V20" t="s">
        <v>381</v>
      </c>
      <c r="W20">
        <v>162318009</v>
      </c>
      <c r="X20" s="1">
        <f t="shared" si="1"/>
        <v>4.9001654523744191</v>
      </c>
      <c r="Z20">
        <f t="shared" si="2"/>
        <v>0</v>
      </c>
      <c r="AA20">
        <f t="shared" si="3"/>
        <v>1</v>
      </c>
      <c r="AB20">
        <f t="shared" si="4"/>
        <v>0</v>
      </c>
      <c r="AC20">
        <f t="shared" si="5"/>
        <v>0</v>
      </c>
      <c r="AE20" s="19">
        <v>1</v>
      </c>
      <c r="AF20" s="19" t="s">
        <v>748</v>
      </c>
      <c r="AG20" s="1">
        <v>4.9001654523744191</v>
      </c>
      <c r="AR20" s="19">
        <v>1</v>
      </c>
      <c r="AS20" s="19" t="s">
        <v>748</v>
      </c>
      <c r="AT20" s="1">
        <v>4.9001654523744191</v>
      </c>
    </row>
    <row r="21" spans="1:46" x14ac:dyDescent="0.25">
      <c r="A21">
        <f t="shared" si="0"/>
        <v>1</v>
      </c>
      <c r="B21" t="s">
        <v>107</v>
      </c>
      <c r="C21" s="19">
        <v>1</v>
      </c>
      <c r="D21" s="19" t="s">
        <v>748</v>
      </c>
      <c r="E21" s="19" t="s">
        <v>767</v>
      </c>
      <c r="F21" s="19" t="s">
        <v>768</v>
      </c>
      <c r="G21" s="19" t="s">
        <v>773</v>
      </c>
      <c r="H21" s="19" t="s">
        <v>774</v>
      </c>
      <c r="I21" s="19" t="s">
        <v>852</v>
      </c>
      <c r="J21" s="19" t="s">
        <v>853</v>
      </c>
      <c r="K21" s="19" t="s">
        <v>107</v>
      </c>
      <c r="L21" s="19" t="s">
        <v>108</v>
      </c>
      <c r="P21" t="s">
        <v>107</v>
      </c>
      <c r="Q21" t="s">
        <v>108</v>
      </c>
      <c r="R21">
        <v>46787975</v>
      </c>
      <c r="S21">
        <v>6160603</v>
      </c>
      <c r="T21">
        <v>110147430</v>
      </c>
      <c r="U21">
        <v>20615491</v>
      </c>
      <c r="V21" t="s">
        <v>107</v>
      </c>
      <c r="W21">
        <v>183711499</v>
      </c>
      <c r="X21" s="1">
        <f t="shared" si="1"/>
        <v>28.821591619586101</v>
      </c>
      <c r="Z21">
        <f t="shared" si="2"/>
        <v>0</v>
      </c>
      <c r="AA21">
        <f t="shared" si="3"/>
        <v>0</v>
      </c>
      <c r="AB21">
        <f t="shared" si="4"/>
        <v>1</v>
      </c>
      <c r="AC21">
        <f t="shared" si="5"/>
        <v>0</v>
      </c>
      <c r="AE21" s="19">
        <v>1</v>
      </c>
      <c r="AF21" s="19" t="s">
        <v>748</v>
      </c>
      <c r="AG21" s="1">
        <v>28.821591619586101</v>
      </c>
      <c r="AR21" s="19">
        <v>1</v>
      </c>
      <c r="AS21" s="19" t="s">
        <v>748</v>
      </c>
      <c r="AT21" s="1">
        <v>28.821591619586101</v>
      </c>
    </row>
    <row r="22" spans="1:46" x14ac:dyDescent="0.25">
      <c r="A22">
        <f t="shared" si="0"/>
        <v>1</v>
      </c>
      <c r="B22" t="s">
        <v>431</v>
      </c>
      <c r="C22" s="19">
        <v>1</v>
      </c>
      <c r="D22" s="19" t="s">
        <v>748</v>
      </c>
      <c r="E22" s="19" t="s">
        <v>767</v>
      </c>
      <c r="F22" s="19" t="s">
        <v>768</v>
      </c>
      <c r="G22" s="19" t="s">
        <v>773</v>
      </c>
      <c r="H22" s="19" t="s">
        <v>774</v>
      </c>
      <c r="I22" s="19" t="s">
        <v>852</v>
      </c>
      <c r="J22" s="19" t="s">
        <v>853</v>
      </c>
      <c r="K22" s="19" t="s">
        <v>431</v>
      </c>
      <c r="L22" s="19" t="s">
        <v>432</v>
      </c>
      <c r="P22" t="s">
        <v>431</v>
      </c>
      <c r="Q22" t="s">
        <v>432</v>
      </c>
      <c r="R22">
        <v>5636853</v>
      </c>
      <c r="S22">
        <v>2924460</v>
      </c>
      <c r="T22">
        <v>41320478</v>
      </c>
      <c r="U22">
        <v>24131714</v>
      </c>
      <c r="V22" t="s">
        <v>431</v>
      </c>
      <c r="W22">
        <v>74013505</v>
      </c>
      <c r="X22" s="1">
        <f t="shared" si="1"/>
        <v>11.567230872257706</v>
      </c>
      <c r="Z22">
        <f t="shared" si="2"/>
        <v>0</v>
      </c>
      <c r="AA22">
        <f t="shared" si="3"/>
        <v>1</v>
      </c>
      <c r="AB22">
        <f t="shared" si="4"/>
        <v>0</v>
      </c>
      <c r="AC22">
        <f t="shared" si="5"/>
        <v>0</v>
      </c>
      <c r="AE22" s="19">
        <v>1</v>
      </c>
      <c r="AF22" s="19" t="s">
        <v>748</v>
      </c>
      <c r="AG22" s="1">
        <v>11.567230872257706</v>
      </c>
      <c r="AR22" s="19">
        <v>1</v>
      </c>
      <c r="AS22" s="19" t="s">
        <v>748</v>
      </c>
      <c r="AT22" s="1">
        <v>11.567230872257706</v>
      </c>
    </row>
    <row r="23" spans="1:46" x14ac:dyDescent="0.25">
      <c r="A23">
        <f t="shared" si="0"/>
        <v>1</v>
      </c>
      <c r="B23" t="s">
        <v>111</v>
      </c>
      <c r="C23" s="19">
        <v>1</v>
      </c>
      <c r="D23" s="19" t="s">
        <v>748</v>
      </c>
      <c r="E23" s="19" t="s">
        <v>767</v>
      </c>
      <c r="F23" s="19" t="s">
        <v>768</v>
      </c>
      <c r="G23" s="19" t="s">
        <v>773</v>
      </c>
      <c r="H23" s="19" t="s">
        <v>774</v>
      </c>
      <c r="I23" s="19" t="s">
        <v>852</v>
      </c>
      <c r="J23" s="19" t="s">
        <v>853</v>
      </c>
      <c r="K23" s="19" t="s">
        <v>111</v>
      </c>
      <c r="L23" s="19" t="s">
        <v>112</v>
      </c>
      <c r="P23" t="s">
        <v>111</v>
      </c>
      <c r="Q23" t="s">
        <v>112</v>
      </c>
      <c r="R23">
        <v>1586570</v>
      </c>
      <c r="S23">
        <v>575980</v>
      </c>
      <c r="T23">
        <v>18829193</v>
      </c>
      <c r="U23">
        <v>7800146</v>
      </c>
      <c r="V23" t="s">
        <v>111</v>
      </c>
      <c r="W23">
        <v>28791889</v>
      </c>
      <c r="X23" s="1">
        <f t="shared" si="1"/>
        <v>7.5109694956103787</v>
      </c>
      <c r="Z23">
        <f t="shared" si="2"/>
        <v>0</v>
      </c>
      <c r="AA23">
        <f t="shared" si="3"/>
        <v>1</v>
      </c>
      <c r="AB23">
        <f t="shared" si="4"/>
        <v>0</v>
      </c>
      <c r="AC23">
        <f t="shared" si="5"/>
        <v>0</v>
      </c>
      <c r="AE23" s="19">
        <v>1</v>
      </c>
      <c r="AF23" s="19" t="s">
        <v>748</v>
      </c>
      <c r="AG23" s="1">
        <v>7.5109694956103787</v>
      </c>
      <c r="AR23" s="19">
        <v>1</v>
      </c>
      <c r="AS23" s="19" t="s">
        <v>748</v>
      </c>
      <c r="AT23" s="1">
        <v>7.5109694956103787</v>
      </c>
    </row>
    <row r="24" spans="1:46" x14ac:dyDescent="0.25">
      <c r="A24">
        <f t="shared" si="0"/>
        <v>1</v>
      </c>
      <c r="B24" t="s">
        <v>117</v>
      </c>
      <c r="C24" s="19">
        <v>1</v>
      </c>
      <c r="D24" s="19" t="s">
        <v>748</v>
      </c>
      <c r="E24" s="19" t="s">
        <v>767</v>
      </c>
      <c r="F24" s="19" t="s">
        <v>768</v>
      </c>
      <c r="G24" s="19" t="s">
        <v>773</v>
      </c>
      <c r="H24" s="19" t="s">
        <v>774</v>
      </c>
      <c r="I24" s="19" t="s">
        <v>852</v>
      </c>
      <c r="J24" s="19" t="s">
        <v>853</v>
      </c>
      <c r="K24" s="19" t="s">
        <v>117</v>
      </c>
      <c r="L24" s="19" t="s">
        <v>118</v>
      </c>
      <c r="P24" t="s">
        <v>117</v>
      </c>
      <c r="Q24" t="s">
        <v>118</v>
      </c>
      <c r="R24">
        <v>8809178</v>
      </c>
      <c r="S24">
        <v>6262249</v>
      </c>
      <c r="T24">
        <v>86567844</v>
      </c>
      <c r="U24">
        <v>58470271</v>
      </c>
      <c r="V24" t="s">
        <v>117</v>
      </c>
      <c r="W24">
        <v>160109542</v>
      </c>
      <c r="X24" s="1">
        <f t="shared" si="1"/>
        <v>9.4131972471696912</v>
      </c>
      <c r="Z24">
        <f t="shared" si="2"/>
        <v>0</v>
      </c>
      <c r="AA24">
        <f t="shared" si="3"/>
        <v>1</v>
      </c>
      <c r="AB24">
        <f t="shared" si="4"/>
        <v>0</v>
      </c>
      <c r="AC24">
        <f t="shared" si="5"/>
        <v>0</v>
      </c>
      <c r="AE24" s="19">
        <v>1</v>
      </c>
      <c r="AF24" s="19" t="s">
        <v>748</v>
      </c>
      <c r="AG24" s="1">
        <v>9.4131972471696912</v>
      </c>
      <c r="AR24" s="19">
        <v>1</v>
      </c>
      <c r="AS24" s="19" t="s">
        <v>748</v>
      </c>
      <c r="AT24" s="1">
        <v>9.4131972471696912</v>
      </c>
    </row>
    <row r="25" spans="1:46" x14ac:dyDescent="0.25">
      <c r="A25">
        <f t="shared" si="0"/>
        <v>1</v>
      </c>
      <c r="B25" t="s">
        <v>191</v>
      </c>
      <c r="C25" s="19">
        <v>1</v>
      </c>
      <c r="D25" s="19" t="s">
        <v>748</v>
      </c>
      <c r="E25" s="19" t="s">
        <v>767</v>
      </c>
      <c r="F25" s="19" t="s">
        <v>768</v>
      </c>
      <c r="G25" s="19" t="s">
        <v>773</v>
      </c>
      <c r="H25" s="19" t="s">
        <v>774</v>
      </c>
      <c r="I25" s="19" t="s">
        <v>854</v>
      </c>
      <c r="J25" s="19" t="s">
        <v>855</v>
      </c>
      <c r="K25" s="19" t="s">
        <v>191</v>
      </c>
      <c r="L25" s="19" t="s">
        <v>192</v>
      </c>
      <c r="P25" t="s">
        <v>191</v>
      </c>
      <c r="Q25" t="s">
        <v>192</v>
      </c>
      <c r="R25">
        <v>11876785</v>
      </c>
      <c r="S25">
        <v>8593796</v>
      </c>
      <c r="T25">
        <v>60674847</v>
      </c>
      <c r="U25">
        <v>23150238</v>
      </c>
      <c r="V25" t="s">
        <v>191</v>
      </c>
      <c r="W25">
        <v>104295666</v>
      </c>
      <c r="X25" s="1">
        <f t="shared" si="1"/>
        <v>19.627451249987704</v>
      </c>
      <c r="Z25">
        <f t="shared" si="2"/>
        <v>0</v>
      </c>
      <c r="AA25">
        <f t="shared" si="3"/>
        <v>0</v>
      </c>
      <c r="AB25">
        <f t="shared" si="4"/>
        <v>1</v>
      </c>
      <c r="AC25">
        <f t="shared" si="5"/>
        <v>0</v>
      </c>
      <c r="AE25" s="19">
        <v>1</v>
      </c>
      <c r="AF25" s="19" t="s">
        <v>748</v>
      </c>
      <c r="AG25" s="1">
        <v>19.627451249987704</v>
      </c>
      <c r="AR25" s="19">
        <v>1</v>
      </c>
      <c r="AS25" s="19" t="s">
        <v>748</v>
      </c>
      <c r="AT25" s="1">
        <v>19.627451249987704</v>
      </c>
    </row>
    <row r="26" spans="1:46" x14ac:dyDescent="0.25">
      <c r="A26">
        <f t="shared" si="0"/>
        <v>1</v>
      </c>
      <c r="B26" t="s">
        <v>465</v>
      </c>
      <c r="C26" s="19">
        <v>1</v>
      </c>
      <c r="D26" s="19" t="s">
        <v>748</v>
      </c>
      <c r="E26" s="19" t="s">
        <v>767</v>
      </c>
      <c r="F26" s="19" t="s">
        <v>768</v>
      </c>
      <c r="G26" s="19" t="s">
        <v>773</v>
      </c>
      <c r="H26" s="19" t="s">
        <v>774</v>
      </c>
      <c r="I26" s="19" t="s">
        <v>854</v>
      </c>
      <c r="J26" s="19" t="s">
        <v>855</v>
      </c>
      <c r="K26" s="19" t="s">
        <v>465</v>
      </c>
      <c r="L26" s="19" t="s">
        <v>466</v>
      </c>
      <c r="P26" t="s">
        <v>465</v>
      </c>
      <c r="Q26" t="s">
        <v>466</v>
      </c>
      <c r="R26">
        <v>3325895</v>
      </c>
      <c r="S26">
        <v>12809450</v>
      </c>
      <c r="T26">
        <v>58037550</v>
      </c>
      <c r="U26">
        <v>75991366</v>
      </c>
      <c r="V26" t="s">
        <v>465</v>
      </c>
      <c r="W26">
        <v>150164261</v>
      </c>
      <c r="X26" s="1">
        <f t="shared" si="1"/>
        <v>10.745129961382755</v>
      </c>
      <c r="Z26">
        <f t="shared" si="2"/>
        <v>0</v>
      </c>
      <c r="AA26">
        <f t="shared" si="3"/>
        <v>1</v>
      </c>
      <c r="AB26">
        <f t="shared" si="4"/>
        <v>0</v>
      </c>
      <c r="AC26">
        <f t="shared" si="5"/>
        <v>0</v>
      </c>
      <c r="AE26" s="19">
        <v>1</v>
      </c>
      <c r="AF26" s="19" t="s">
        <v>748</v>
      </c>
      <c r="AG26" s="1">
        <v>10.745129961382755</v>
      </c>
      <c r="AR26" s="19">
        <v>1</v>
      </c>
      <c r="AS26" s="19" t="s">
        <v>748</v>
      </c>
      <c r="AT26" s="1">
        <v>10.745129961382755</v>
      </c>
    </row>
    <row r="27" spans="1:46" x14ac:dyDescent="0.25">
      <c r="A27">
        <f t="shared" si="0"/>
        <v>1</v>
      </c>
      <c r="B27" t="s">
        <v>345</v>
      </c>
      <c r="C27" s="19">
        <v>1</v>
      </c>
      <c r="D27" s="19" t="s">
        <v>748</v>
      </c>
      <c r="E27" s="19" t="s">
        <v>767</v>
      </c>
      <c r="F27" s="19" t="s">
        <v>768</v>
      </c>
      <c r="G27" s="19" t="s">
        <v>773</v>
      </c>
      <c r="H27" s="19" t="s">
        <v>774</v>
      </c>
      <c r="I27" s="19" t="s">
        <v>850</v>
      </c>
      <c r="J27" s="19" t="s">
        <v>851</v>
      </c>
      <c r="K27" s="19" t="s">
        <v>345</v>
      </c>
      <c r="L27" s="19" t="s">
        <v>346</v>
      </c>
      <c r="P27" t="s">
        <v>345</v>
      </c>
      <c r="Q27" t="s">
        <v>346</v>
      </c>
      <c r="R27">
        <v>9151293</v>
      </c>
      <c r="S27">
        <v>1571633</v>
      </c>
      <c r="T27">
        <v>39961937</v>
      </c>
      <c r="U27">
        <v>21948305</v>
      </c>
      <c r="V27" t="s">
        <v>345</v>
      </c>
      <c r="W27">
        <v>72633168</v>
      </c>
      <c r="X27" s="1">
        <f t="shared" si="1"/>
        <v>14.763125849061135</v>
      </c>
      <c r="Z27">
        <f t="shared" si="2"/>
        <v>0</v>
      </c>
      <c r="AA27">
        <f t="shared" si="3"/>
        <v>1</v>
      </c>
      <c r="AB27">
        <f t="shared" si="4"/>
        <v>0</v>
      </c>
      <c r="AC27">
        <f t="shared" si="5"/>
        <v>0</v>
      </c>
      <c r="AE27" s="19">
        <v>1</v>
      </c>
      <c r="AF27" s="19" t="s">
        <v>748</v>
      </c>
      <c r="AG27" s="1">
        <v>14.763125849061135</v>
      </c>
      <c r="AJ27" t="s">
        <v>929</v>
      </c>
      <c r="AR27" s="19">
        <v>1</v>
      </c>
      <c r="AS27" s="19" t="s">
        <v>748</v>
      </c>
      <c r="AT27" s="1">
        <v>14.763125849061135</v>
      </c>
    </row>
    <row r="28" spans="1:46" x14ac:dyDescent="0.25">
      <c r="A28">
        <f t="shared" si="0"/>
        <v>1</v>
      </c>
      <c r="B28" t="s">
        <v>14</v>
      </c>
      <c r="C28" s="19">
        <v>1</v>
      </c>
      <c r="D28" s="19" t="s">
        <v>748</v>
      </c>
      <c r="E28" s="19" t="s">
        <v>767</v>
      </c>
      <c r="F28" s="19" t="s">
        <v>768</v>
      </c>
      <c r="G28" s="19" t="s">
        <v>773</v>
      </c>
      <c r="H28" s="19" t="s">
        <v>774</v>
      </c>
      <c r="I28" s="19" t="s">
        <v>850</v>
      </c>
      <c r="J28" s="19" t="s">
        <v>851</v>
      </c>
      <c r="K28" s="19" t="s">
        <v>14</v>
      </c>
      <c r="L28" s="19" t="s">
        <v>15</v>
      </c>
      <c r="P28" t="s">
        <v>14</v>
      </c>
      <c r="Q28" t="s">
        <v>15</v>
      </c>
      <c r="R28">
        <v>8845873</v>
      </c>
      <c r="S28">
        <v>3267432</v>
      </c>
      <c r="T28">
        <v>30042766</v>
      </c>
      <c r="U28">
        <v>30182864</v>
      </c>
      <c r="V28" t="s">
        <v>14</v>
      </c>
      <c r="W28">
        <v>72338935</v>
      </c>
      <c r="X28" s="1">
        <f t="shared" si="1"/>
        <v>16.74520781927464</v>
      </c>
      <c r="Z28">
        <f t="shared" si="2"/>
        <v>0</v>
      </c>
      <c r="AA28">
        <f t="shared" si="3"/>
        <v>1</v>
      </c>
      <c r="AB28">
        <f t="shared" si="4"/>
        <v>0</v>
      </c>
      <c r="AC28">
        <f t="shared" si="5"/>
        <v>0</v>
      </c>
      <c r="AE28" s="19">
        <v>1</v>
      </c>
      <c r="AF28" s="19" t="s">
        <v>748</v>
      </c>
      <c r="AG28" s="1">
        <v>16.74520781927464</v>
      </c>
      <c r="AR28" s="19">
        <v>1</v>
      </c>
      <c r="AS28" s="19" t="s">
        <v>748</v>
      </c>
      <c r="AT28" s="1">
        <v>16.74520781927464</v>
      </c>
    </row>
    <row r="29" spans="1:46" x14ac:dyDescent="0.25">
      <c r="A29">
        <f t="shared" si="0"/>
        <v>1</v>
      </c>
      <c r="B29" s="12" t="s">
        <v>61</v>
      </c>
      <c r="C29" s="19">
        <v>1</v>
      </c>
      <c r="D29" s="19" t="s">
        <v>748</v>
      </c>
      <c r="E29" s="19" t="s">
        <v>767</v>
      </c>
      <c r="F29" s="19" t="s">
        <v>768</v>
      </c>
      <c r="G29" s="19" t="s">
        <v>773</v>
      </c>
      <c r="H29" s="19" t="s">
        <v>774</v>
      </c>
      <c r="I29" s="19" t="s">
        <v>850</v>
      </c>
      <c r="J29" s="19" t="s">
        <v>851</v>
      </c>
      <c r="K29" s="19" t="s">
        <v>61</v>
      </c>
      <c r="L29" s="19" t="s">
        <v>62</v>
      </c>
      <c r="M29" s="12"/>
      <c r="N29" s="12"/>
      <c r="O29" s="12"/>
      <c r="P29" s="12" t="s">
        <v>61</v>
      </c>
      <c r="Q29" s="12" t="s">
        <v>62</v>
      </c>
      <c r="R29" s="12">
        <v>11990020</v>
      </c>
      <c r="S29" s="12">
        <v>277175</v>
      </c>
      <c r="T29" s="12">
        <v>6128813</v>
      </c>
      <c r="U29" s="12">
        <v>588959</v>
      </c>
      <c r="V29" s="12" t="s">
        <v>61</v>
      </c>
      <c r="W29" s="12">
        <v>18984967</v>
      </c>
      <c r="X29" s="13">
        <f t="shared" si="1"/>
        <v>64.615308522790698</v>
      </c>
      <c r="Y29" s="13"/>
      <c r="Z29">
        <f t="shared" si="2"/>
        <v>0</v>
      </c>
      <c r="AA29">
        <f t="shared" si="3"/>
        <v>0</v>
      </c>
      <c r="AB29">
        <f t="shared" si="4"/>
        <v>0</v>
      </c>
      <c r="AC29">
        <f t="shared" si="5"/>
        <v>1</v>
      </c>
      <c r="AE29" s="19">
        <v>1</v>
      </c>
      <c r="AF29" s="19" t="s">
        <v>748</v>
      </c>
      <c r="AG29" s="13">
        <v>64.615308522790698</v>
      </c>
      <c r="AR29" s="19">
        <v>1</v>
      </c>
      <c r="AS29" s="19" t="s">
        <v>748</v>
      </c>
      <c r="AT29" s="13">
        <v>64.615308522790698</v>
      </c>
    </row>
    <row r="30" spans="1:46" x14ac:dyDescent="0.25">
      <c r="A30">
        <f t="shared" si="0"/>
        <v>1</v>
      </c>
      <c r="B30" t="s">
        <v>51</v>
      </c>
      <c r="C30" s="19">
        <v>1</v>
      </c>
      <c r="D30" s="19" t="s">
        <v>748</v>
      </c>
      <c r="E30" s="19" t="s">
        <v>767</v>
      </c>
      <c r="F30" s="19" t="s">
        <v>768</v>
      </c>
      <c r="G30" s="19" t="s">
        <v>773</v>
      </c>
      <c r="H30" s="19" t="s">
        <v>774</v>
      </c>
      <c r="I30" s="19" t="s">
        <v>850</v>
      </c>
      <c r="J30" s="19" t="s">
        <v>851</v>
      </c>
      <c r="K30" s="19" t="s">
        <v>51</v>
      </c>
      <c r="L30" s="19" t="s">
        <v>52</v>
      </c>
      <c r="P30" t="s">
        <v>51</v>
      </c>
      <c r="Q30" t="s">
        <v>52</v>
      </c>
      <c r="R30">
        <v>116103</v>
      </c>
      <c r="S30">
        <v>247912</v>
      </c>
      <c r="T30">
        <v>1842139</v>
      </c>
      <c r="U30">
        <v>4199032</v>
      </c>
      <c r="V30" t="s">
        <v>51</v>
      </c>
      <c r="W30">
        <v>6405186</v>
      </c>
      <c r="X30" s="1">
        <f t="shared" si="1"/>
        <v>5.6831292643180067</v>
      </c>
      <c r="Z30">
        <f t="shared" si="2"/>
        <v>0</v>
      </c>
      <c r="AA30">
        <f t="shared" si="3"/>
        <v>1</v>
      </c>
      <c r="AB30">
        <f t="shared" si="4"/>
        <v>0</v>
      </c>
      <c r="AC30">
        <f t="shared" si="5"/>
        <v>0</v>
      </c>
      <c r="AE30" s="19">
        <v>1</v>
      </c>
      <c r="AF30" s="19" t="s">
        <v>748</v>
      </c>
      <c r="AG30" s="1">
        <v>5.6831292643180067</v>
      </c>
      <c r="AR30" s="19">
        <v>1</v>
      </c>
      <c r="AS30" s="19" t="s">
        <v>748</v>
      </c>
      <c r="AT30" s="1">
        <v>5.6831292643180067</v>
      </c>
    </row>
    <row r="31" spans="1:46" x14ac:dyDescent="0.25">
      <c r="A31">
        <f t="shared" si="0"/>
        <v>1</v>
      </c>
      <c r="B31" t="s">
        <v>234</v>
      </c>
      <c r="C31" s="19">
        <v>1</v>
      </c>
      <c r="D31" s="19" t="s">
        <v>748</v>
      </c>
      <c r="E31" s="19" t="s">
        <v>767</v>
      </c>
      <c r="F31" s="19" t="s">
        <v>768</v>
      </c>
      <c r="G31" s="19" t="s">
        <v>773</v>
      </c>
      <c r="H31" s="19" t="s">
        <v>774</v>
      </c>
      <c r="I31" s="19" t="s">
        <v>839</v>
      </c>
      <c r="J31" s="19" t="s">
        <v>840</v>
      </c>
      <c r="K31" s="19" t="s">
        <v>234</v>
      </c>
      <c r="L31" s="19" t="s">
        <v>235</v>
      </c>
      <c r="P31" t="s">
        <v>234</v>
      </c>
      <c r="Q31" t="s">
        <v>235</v>
      </c>
      <c r="R31">
        <v>44037</v>
      </c>
      <c r="S31">
        <v>418810</v>
      </c>
      <c r="T31">
        <v>973468</v>
      </c>
      <c r="U31">
        <v>8575656</v>
      </c>
      <c r="V31" t="s">
        <v>234</v>
      </c>
      <c r="W31">
        <v>10011971</v>
      </c>
      <c r="X31" s="1">
        <f t="shared" si="1"/>
        <v>4.6229358834539171</v>
      </c>
      <c r="Z31">
        <f t="shared" si="2"/>
        <v>0</v>
      </c>
      <c r="AA31">
        <f t="shared" si="3"/>
        <v>1</v>
      </c>
      <c r="AB31">
        <f t="shared" si="4"/>
        <v>0</v>
      </c>
      <c r="AC31">
        <f t="shared" si="5"/>
        <v>0</v>
      </c>
      <c r="AE31" s="19">
        <v>1</v>
      </c>
      <c r="AF31" s="19" t="s">
        <v>748</v>
      </c>
      <c r="AG31" s="1">
        <v>4.6229358834539171</v>
      </c>
      <c r="AR31" s="19">
        <v>1</v>
      </c>
      <c r="AS31" s="19" t="s">
        <v>748</v>
      </c>
      <c r="AT31" s="1">
        <v>4.6229358834539171</v>
      </c>
    </row>
    <row r="32" spans="1:46" x14ac:dyDescent="0.25">
      <c r="A32">
        <f t="shared" si="0"/>
        <v>1</v>
      </c>
      <c r="B32" t="s">
        <v>252</v>
      </c>
      <c r="C32" s="19">
        <v>1</v>
      </c>
      <c r="D32" s="19" t="s">
        <v>748</v>
      </c>
      <c r="E32" s="19" t="s">
        <v>767</v>
      </c>
      <c r="F32" s="19" t="s">
        <v>768</v>
      </c>
      <c r="G32" s="19" t="s">
        <v>779</v>
      </c>
      <c r="H32" s="19" t="s">
        <v>780</v>
      </c>
      <c r="I32" s="19" t="s">
        <v>783</v>
      </c>
      <c r="J32" s="19" t="s">
        <v>784</v>
      </c>
      <c r="K32" s="19" t="s">
        <v>252</v>
      </c>
      <c r="L32" s="19" t="s">
        <v>253</v>
      </c>
      <c r="P32" t="s">
        <v>252</v>
      </c>
      <c r="Q32" t="s">
        <v>253</v>
      </c>
      <c r="R32">
        <v>104297</v>
      </c>
      <c r="S32">
        <v>1168888</v>
      </c>
      <c r="T32">
        <v>2479028</v>
      </c>
      <c r="U32">
        <v>23296271</v>
      </c>
      <c r="V32" t="s">
        <v>252</v>
      </c>
      <c r="W32">
        <v>27048484</v>
      </c>
      <c r="X32" s="1">
        <f t="shared" si="1"/>
        <v>4.7070475373037546</v>
      </c>
      <c r="Z32">
        <f t="shared" si="2"/>
        <v>0</v>
      </c>
      <c r="AA32">
        <f t="shared" si="3"/>
        <v>1</v>
      </c>
      <c r="AB32">
        <f t="shared" si="4"/>
        <v>0</v>
      </c>
      <c r="AC32">
        <f t="shared" si="5"/>
        <v>0</v>
      </c>
      <c r="AE32" s="19">
        <v>1</v>
      </c>
      <c r="AF32" s="19" t="s">
        <v>748</v>
      </c>
      <c r="AG32" s="1">
        <v>4.7070475373037546</v>
      </c>
      <c r="AR32" s="19">
        <v>1</v>
      </c>
      <c r="AS32" s="19" t="s">
        <v>748</v>
      </c>
      <c r="AT32" s="1">
        <v>4.7070475373037546</v>
      </c>
    </row>
    <row r="33" spans="1:46" x14ac:dyDescent="0.25">
      <c r="A33">
        <f t="shared" si="0"/>
        <v>1</v>
      </c>
      <c r="B33" t="s">
        <v>277</v>
      </c>
      <c r="C33" s="19">
        <v>1</v>
      </c>
      <c r="D33" s="19" t="s">
        <v>748</v>
      </c>
      <c r="E33" s="19" t="s">
        <v>767</v>
      </c>
      <c r="F33" s="19" t="s">
        <v>768</v>
      </c>
      <c r="G33" s="19" t="s">
        <v>779</v>
      </c>
      <c r="H33" s="19" t="s">
        <v>780</v>
      </c>
      <c r="I33" s="19" t="s">
        <v>783</v>
      </c>
      <c r="J33" s="19" t="s">
        <v>784</v>
      </c>
      <c r="K33" s="19" t="s">
        <v>277</v>
      </c>
      <c r="L33" s="19" t="s">
        <v>278</v>
      </c>
      <c r="P33" t="s">
        <v>277</v>
      </c>
      <c r="Q33" t="s">
        <v>278</v>
      </c>
      <c r="R33">
        <v>670800</v>
      </c>
      <c r="S33">
        <v>3051529</v>
      </c>
      <c r="T33">
        <v>3007201</v>
      </c>
      <c r="U33">
        <v>36392106</v>
      </c>
      <c r="V33" t="s">
        <v>277</v>
      </c>
      <c r="W33">
        <v>43121636</v>
      </c>
      <c r="X33" s="1">
        <f t="shared" si="1"/>
        <v>8.632160894823194</v>
      </c>
      <c r="Z33">
        <f t="shared" si="2"/>
        <v>0</v>
      </c>
      <c r="AA33">
        <f t="shared" si="3"/>
        <v>1</v>
      </c>
      <c r="AB33">
        <f t="shared" si="4"/>
        <v>0</v>
      </c>
      <c r="AC33">
        <f t="shared" si="5"/>
        <v>0</v>
      </c>
      <c r="AE33" s="19">
        <v>1</v>
      </c>
      <c r="AF33" s="19" t="s">
        <v>748</v>
      </c>
      <c r="AG33" s="1">
        <v>8.632160894823194</v>
      </c>
      <c r="AR33" s="19">
        <v>1</v>
      </c>
      <c r="AS33" s="19" t="s">
        <v>748</v>
      </c>
      <c r="AT33" s="1">
        <v>8.632160894823194</v>
      </c>
    </row>
    <row r="34" spans="1:46" x14ac:dyDescent="0.25">
      <c r="A34">
        <f t="shared" ref="A34:A65" si="6">IF(B34=K34,1,0)</f>
        <v>1</v>
      </c>
      <c r="B34" t="s">
        <v>427</v>
      </c>
      <c r="C34" s="19">
        <v>1</v>
      </c>
      <c r="D34" s="19" t="s">
        <v>748</v>
      </c>
      <c r="E34" s="19" t="s">
        <v>767</v>
      </c>
      <c r="F34" s="19" t="s">
        <v>768</v>
      </c>
      <c r="G34" s="19" t="s">
        <v>779</v>
      </c>
      <c r="H34" s="19" t="s">
        <v>780</v>
      </c>
      <c r="I34" s="19" t="s">
        <v>783</v>
      </c>
      <c r="J34" s="19" t="s">
        <v>784</v>
      </c>
      <c r="K34" s="19" t="s">
        <v>427</v>
      </c>
      <c r="L34" s="19" t="s">
        <v>428</v>
      </c>
      <c r="P34" t="s">
        <v>427</v>
      </c>
      <c r="Q34" t="s">
        <v>428</v>
      </c>
      <c r="R34">
        <v>15308</v>
      </c>
      <c r="S34">
        <v>44122</v>
      </c>
      <c r="T34">
        <v>68101</v>
      </c>
      <c r="U34">
        <v>1082314</v>
      </c>
      <c r="V34" t="s">
        <v>427</v>
      </c>
      <c r="W34">
        <v>1209845</v>
      </c>
      <c r="X34" s="1">
        <f t="shared" ref="X34:X65" si="7">(R34+S34)/W34 *100</f>
        <v>4.912199496629734</v>
      </c>
      <c r="Z34">
        <f t="shared" ref="Z34:Z65" si="8">IF(X34&lt;1,1,0)</f>
        <v>0</v>
      </c>
      <c r="AA34">
        <f t="shared" ref="AA34:AA65" si="9">IF(AND(X34&gt;1, X34 &lt;17),1,0)</f>
        <v>1</v>
      </c>
      <c r="AB34">
        <f t="shared" ref="AB34:AB65" si="10">IF(AND(X34&gt;17, X34 &lt;50),1,0)</f>
        <v>0</v>
      </c>
      <c r="AC34">
        <f t="shared" ref="AC34:AC65" si="11">IF(AND(X34&gt;50, X34 &lt;100),1,0)</f>
        <v>0</v>
      </c>
      <c r="AE34" s="19">
        <v>1</v>
      </c>
      <c r="AF34" s="19" t="s">
        <v>748</v>
      </c>
      <c r="AG34" s="1">
        <v>4.912199496629734</v>
      </c>
      <c r="AR34" s="19">
        <v>1</v>
      </c>
      <c r="AS34" s="19" t="s">
        <v>748</v>
      </c>
      <c r="AT34" s="1">
        <v>4.912199496629734</v>
      </c>
    </row>
    <row r="35" spans="1:46" x14ac:dyDescent="0.25">
      <c r="A35">
        <f t="shared" si="6"/>
        <v>1</v>
      </c>
      <c r="B35" t="s">
        <v>205</v>
      </c>
      <c r="C35" s="19">
        <v>1</v>
      </c>
      <c r="D35" s="19" t="s">
        <v>748</v>
      </c>
      <c r="E35" s="19" t="s">
        <v>767</v>
      </c>
      <c r="F35" s="19" t="s">
        <v>768</v>
      </c>
      <c r="G35" s="19" t="s">
        <v>779</v>
      </c>
      <c r="H35" s="19" t="s">
        <v>780</v>
      </c>
      <c r="I35" s="19" t="s">
        <v>783</v>
      </c>
      <c r="J35" s="19" t="s">
        <v>784</v>
      </c>
      <c r="K35" s="19" t="s">
        <v>205</v>
      </c>
      <c r="L35" s="19" t="s">
        <v>206</v>
      </c>
      <c r="P35" t="s">
        <v>205</v>
      </c>
      <c r="Q35" t="s">
        <v>206</v>
      </c>
      <c r="R35">
        <v>870531</v>
      </c>
      <c r="S35">
        <v>7483473</v>
      </c>
      <c r="T35">
        <v>10443084</v>
      </c>
      <c r="U35">
        <v>45386266</v>
      </c>
      <c r="V35" t="s">
        <v>205</v>
      </c>
      <c r="W35">
        <v>64183354</v>
      </c>
      <c r="X35" s="1">
        <f t="shared" si="7"/>
        <v>13.01584208266835</v>
      </c>
      <c r="Z35">
        <f t="shared" si="8"/>
        <v>0</v>
      </c>
      <c r="AA35">
        <f t="shared" si="9"/>
        <v>1</v>
      </c>
      <c r="AB35">
        <f t="shared" si="10"/>
        <v>0</v>
      </c>
      <c r="AC35">
        <f t="shared" si="11"/>
        <v>0</v>
      </c>
      <c r="AE35" s="19">
        <v>1</v>
      </c>
      <c r="AF35" s="19" t="s">
        <v>748</v>
      </c>
      <c r="AG35" s="1">
        <v>13.01584208266835</v>
      </c>
      <c r="AR35" s="19">
        <v>1</v>
      </c>
      <c r="AS35" s="19" t="s">
        <v>748</v>
      </c>
      <c r="AT35" s="1">
        <v>13.01584208266835</v>
      </c>
    </row>
    <row r="36" spans="1:46" x14ac:dyDescent="0.25">
      <c r="A36">
        <f t="shared" si="6"/>
        <v>1</v>
      </c>
      <c r="B36" t="s">
        <v>493</v>
      </c>
      <c r="C36" s="19">
        <v>1</v>
      </c>
      <c r="D36" s="19" t="s">
        <v>748</v>
      </c>
      <c r="E36" s="19" t="s">
        <v>767</v>
      </c>
      <c r="F36" s="19" t="s">
        <v>768</v>
      </c>
      <c r="G36" s="19" t="s">
        <v>779</v>
      </c>
      <c r="H36" s="19" t="s">
        <v>780</v>
      </c>
      <c r="I36" s="19" t="s">
        <v>781</v>
      </c>
      <c r="J36" s="19" t="s">
        <v>782</v>
      </c>
      <c r="K36" s="19" t="s">
        <v>493</v>
      </c>
      <c r="L36" s="19" t="s">
        <v>494</v>
      </c>
      <c r="P36" t="s">
        <v>493</v>
      </c>
      <c r="Q36" t="s">
        <v>494</v>
      </c>
      <c r="R36">
        <v>946913</v>
      </c>
      <c r="S36">
        <v>10796526</v>
      </c>
      <c r="T36">
        <v>6548438</v>
      </c>
      <c r="U36">
        <v>108257198</v>
      </c>
      <c r="V36" t="s">
        <v>493</v>
      </c>
      <c r="W36">
        <v>126549075</v>
      </c>
      <c r="X36" s="1">
        <f t="shared" si="7"/>
        <v>9.2797509582744873</v>
      </c>
      <c r="Z36">
        <f t="shared" si="8"/>
        <v>0</v>
      </c>
      <c r="AA36">
        <f t="shared" si="9"/>
        <v>1</v>
      </c>
      <c r="AB36">
        <f t="shared" si="10"/>
        <v>0</v>
      </c>
      <c r="AC36">
        <f t="shared" si="11"/>
        <v>0</v>
      </c>
      <c r="AE36" s="19">
        <v>1</v>
      </c>
      <c r="AF36" s="19" t="s">
        <v>748</v>
      </c>
      <c r="AG36" s="1">
        <v>9.2797509582744873</v>
      </c>
      <c r="AR36" s="19">
        <v>1</v>
      </c>
      <c r="AS36" s="19" t="s">
        <v>748</v>
      </c>
      <c r="AT36" s="1">
        <v>9.2797509582744873</v>
      </c>
    </row>
    <row r="37" spans="1:46" x14ac:dyDescent="0.25">
      <c r="A37">
        <f t="shared" si="6"/>
        <v>1</v>
      </c>
      <c r="B37" t="s">
        <v>399</v>
      </c>
      <c r="C37" s="19">
        <v>1</v>
      </c>
      <c r="D37" s="19" t="s">
        <v>748</v>
      </c>
      <c r="E37" s="19" t="s">
        <v>767</v>
      </c>
      <c r="F37" s="19" t="s">
        <v>768</v>
      </c>
      <c r="G37" s="19" t="s">
        <v>779</v>
      </c>
      <c r="H37" s="19" t="s">
        <v>780</v>
      </c>
      <c r="I37" s="19" t="s">
        <v>781</v>
      </c>
      <c r="J37" s="19" t="s">
        <v>782</v>
      </c>
      <c r="K37" s="19" t="s">
        <v>399</v>
      </c>
      <c r="L37" s="19" t="s">
        <v>400</v>
      </c>
      <c r="P37" t="s">
        <v>399</v>
      </c>
      <c r="Q37" t="s">
        <v>400</v>
      </c>
      <c r="R37">
        <v>671446</v>
      </c>
      <c r="S37">
        <v>852108</v>
      </c>
      <c r="T37">
        <v>2295756</v>
      </c>
      <c r="U37">
        <v>15498712</v>
      </c>
      <c r="V37" t="s">
        <v>399</v>
      </c>
      <c r="W37">
        <v>19318022</v>
      </c>
      <c r="X37" s="1">
        <f t="shared" si="7"/>
        <v>7.8866977167745222</v>
      </c>
      <c r="Z37">
        <f t="shared" si="8"/>
        <v>0</v>
      </c>
      <c r="AA37">
        <f t="shared" si="9"/>
        <v>1</v>
      </c>
      <c r="AB37">
        <f t="shared" si="10"/>
        <v>0</v>
      </c>
      <c r="AC37">
        <f t="shared" si="11"/>
        <v>0</v>
      </c>
      <c r="AE37" s="19">
        <v>1</v>
      </c>
      <c r="AF37" s="19" t="s">
        <v>748</v>
      </c>
      <c r="AG37" s="1">
        <v>7.8866977167745222</v>
      </c>
      <c r="AR37" s="19">
        <v>1</v>
      </c>
      <c r="AS37" s="19" t="s">
        <v>748</v>
      </c>
      <c r="AT37" s="1">
        <v>7.8866977167745222</v>
      </c>
    </row>
    <row r="38" spans="1:46" x14ac:dyDescent="0.25">
      <c r="A38">
        <f t="shared" si="6"/>
        <v>1</v>
      </c>
      <c r="B38" t="s">
        <v>505</v>
      </c>
      <c r="C38" s="19">
        <v>1</v>
      </c>
      <c r="D38" s="19" t="s">
        <v>748</v>
      </c>
      <c r="E38" s="19" t="s">
        <v>767</v>
      </c>
      <c r="F38" s="19" t="s">
        <v>768</v>
      </c>
      <c r="G38" s="19" t="s">
        <v>779</v>
      </c>
      <c r="H38" s="19" t="s">
        <v>780</v>
      </c>
      <c r="I38" s="19" t="s">
        <v>781</v>
      </c>
      <c r="J38" s="19" t="s">
        <v>782</v>
      </c>
      <c r="K38" s="19" t="s">
        <v>505</v>
      </c>
      <c r="L38" s="19" t="s">
        <v>506</v>
      </c>
      <c r="P38" t="s">
        <v>505</v>
      </c>
      <c r="Q38" t="s">
        <v>506</v>
      </c>
      <c r="R38">
        <v>2014871</v>
      </c>
      <c r="S38">
        <v>1196424</v>
      </c>
      <c r="T38">
        <v>1911365</v>
      </c>
      <c r="U38">
        <v>11087187</v>
      </c>
      <c r="V38" t="s">
        <v>505</v>
      </c>
      <c r="W38">
        <v>16209847</v>
      </c>
      <c r="X38" s="1">
        <f t="shared" si="7"/>
        <v>19.81076687522097</v>
      </c>
      <c r="Z38">
        <f t="shared" si="8"/>
        <v>0</v>
      </c>
      <c r="AA38">
        <f t="shared" si="9"/>
        <v>0</v>
      </c>
      <c r="AB38">
        <f t="shared" si="10"/>
        <v>1</v>
      </c>
      <c r="AC38">
        <f t="shared" si="11"/>
        <v>0</v>
      </c>
      <c r="AE38" s="19">
        <v>1</v>
      </c>
      <c r="AF38" s="19" t="s">
        <v>748</v>
      </c>
      <c r="AG38" s="1">
        <v>19.81076687522097</v>
      </c>
      <c r="AR38" s="19">
        <v>1</v>
      </c>
      <c r="AS38" s="19" t="s">
        <v>748</v>
      </c>
      <c r="AT38" s="1">
        <v>19.81076687522097</v>
      </c>
    </row>
    <row r="39" spans="1:46" x14ac:dyDescent="0.25">
      <c r="A39">
        <f t="shared" si="6"/>
        <v>1</v>
      </c>
      <c r="B39" t="s">
        <v>331</v>
      </c>
      <c r="C39" s="19">
        <v>1</v>
      </c>
      <c r="D39" s="19" t="s">
        <v>748</v>
      </c>
      <c r="E39" s="19" t="s">
        <v>767</v>
      </c>
      <c r="F39" s="19" t="s">
        <v>768</v>
      </c>
      <c r="G39" s="19" t="s">
        <v>779</v>
      </c>
      <c r="H39" s="19" t="s">
        <v>780</v>
      </c>
      <c r="I39" s="19" t="s">
        <v>781</v>
      </c>
      <c r="J39" s="19" t="s">
        <v>782</v>
      </c>
      <c r="K39" s="19" t="s">
        <v>331</v>
      </c>
      <c r="L39" s="19" t="s">
        <v>332</v>
      </c>
      <c r="P39" t="s">
        <v>331</v>
      </c>
      <c r="Q39" t="s">
        <v>332</v>
      </c>
      <c r="R39">
        <v>105931</v>
      </c>
      <c r="S39">
        <v>731315</v>
      </c>
      <c r="T39">
        <v>87832</v>
      </c>
      <c r="U39">
        <v>7573334</v>
      </c>
      <c r="V39" t="s">
        <v>331</v>
      </c>
      <c r="W39">
        <v>8498412</v>
      </c>
      <c r="X39" s="1">
        <f t="shared" si="7"/>
        <v>9.8517934880069351</v>
      </c>
      <c r="Z39">
        <f t="shared" si="8"/>
        <v>0</v>
      </c>
      <c r="AA39">
        <f t="shared" si="9"/>
        <v>1</v>
      </c>
      <c r="AB39">
        <f t="shared" si="10"/>
        <v>0</v>
      </c>
      <c r="AC39">
        <f t="shared" si="11"/>
        <v>0</v>
      </c>
      <c r="AE39" s="19">
        <v>1</v>
      </c>
      <c r="AF39" s="19" t="s">
        <v>748</v>
      </c>
      <c r="AG39" s="1">
        <v>9.8517934880069351</v>
      </c>
      <c r="AR39" s="19">
        <v>1</v>
      </c>
      <c r="AS39" s="19" t="s">
        <v>748</v>
      </c>
      <c r="AT39" s="1">
        <v>9.8517934880069351</v>
      </c>
    </row>
    <row r="40" spans="1:46" x14ac:dyDescent="0.25">
      <c r="A40">
        <f t="shared" si="6"/>
        <v>1</v>
      </c>
      <c r="B40" t="s">
        <v>643</v>
      </c>
      <c r="C40" s="19">
        <v>1</v>
      </c>
      <c r="D40" s="19" t="s">
        <v>748</v>
      </c>
      <c r="E40" s="19" t="s">
        <v>767</v>
      </c>
      <c r="F40" s="19" t="s">
        <v>768</v>
      </c>
      <c r="G40" s="19" t="s">
        <v>779</v>
      </c>
      <c r="H40" s="19" t="s">
        <v>780</v>
      </c>
      <c r="I40" s="19" t="s">
        <v>781</v>
      </c>
      <c r="J40" s="19" t="s">
        <v>782</v>
      </c>
      <c r="K40" s="19" t="s">
        <v>643</v>
      </c>
      <c r="L40" s="19" t="s">
        <v>644</v>
      </c>
      <c r="P40" t="s">
        <v>643</v>
      </c>
      <c r="Q40" t="s">
        <v>644</v>
      </c>
      <c r="R40">
        <v>164412</v>
      </c>
      <c r="S40">
        <v>233803</v>
      </c>
      <c r="T40">
        <v>1186475</v>
      </c>
      <c r="U40">
        <v>4860979</v>
      </c>
      <c r="V40" t="s">
        <v>643</v>
      </c>
      <c r="W40">
        <v>6445669</v>
      </c>
      <c r="X40" s="1">
        <f t="shared" si="7"/>
        <v>6.1780243447189109</v>
      </c>
      <c r="Z40">
        <f t="shared" si="8"/>
        <v>0</v>
      </c>
      <c r="AA40">
        <f t="shared" si="9"/>
        <v>1</v>
      </c>
      <c r="AB40">
        <f t="shared" si="10"/>
        <v>0</v>
      </c>
      <c r="AC40">
        <f t="shared" si="11"/>
        <v>0</v>
      </c>
      <c r="AE40" s="19">
        <v>1</v>
      </c>
      <c r="AF40" s="19" t="s">
        <v>748</v>
      </c>
      <c r="AG40" s="1">
        <v>6.1780243447189109</v>
      </c>
      <c r="AR40" s="19">
        <v>1</v>
      </c>
      <c r="AS40" s="19" t="s">
        <v>748</v>
      </c>
      <c r="AT40" s="1">
        <v>6.1780243447189109</v>
      </c>
    </row>
    <row r="41" spans="1:46" x14ac:dyDescent="0.25">
      <c r="A41">
        <f t="shared" si="6"/>
        <v>1</v>
      </c>
      <c r="B41" t="s">
        <v>131</v>
      </c>
      <c r="C41" s="19">
        <v>1</v>
      </c>
      <c r="D41" s="19" t="s">
        <v>748</v>
      </c>
      <c r="E41" s="19" t="s">
        <v>767</v>
      </c>
      <c r="F41" s="19" t="s">
        <v>768</v>
      </c>
      <c r="G41" s="19" t="s">
        <v>779</v>
      </c>
      <c r="H41" s="19" t="s">
        <v>780</v>
      </c>
      <c r="I41" s="19" t="s">
        <v>891</v>
      </c>
      <c r="J41" s="19" t="s">
        <v>892</v>
      </c>
      <c r="K41" s="19" t="s">
        <v>131</v>
      </c>
      <c r="L41" s="19" t="s">
        <v>132</v>
      </c>
      <c r="P41" t="s">
        <v>131</v>
      </c>
      <c r="Q41" t="s">
        <v>132</v>
      </c>
      <c r="R41">
        <v>477227</v>
      </c>
      <c r="S41">
        <v>612297</v>
      </c>
      <c r="T41">
        <v>3101173</v>
      </c>
      <c r="U41">
        <v>5313479</v>
      </c>
      <c r="V41" t="s">
        <v>131</v>
      </c>
      <c r="W41">
        <v>9504176</v>
      </c>
      <c r="X41" s="1">
        <f t="shared" si="7"/>
        <v>11.463634511818805</v>
      </c>
      <c r="Z41">
        <f t="shared" si="8"/>
        <v>0</v>
      </c>
      <c r="AA41">
        <f t="shared" si="9"/>
        <v>1</v>
      </c>
      <c r="AB41">
        <f t="shared" si="10"/>
        <v>0</v>
      </c>
      <c r="AC41">
        <f t="shared" si="11"/>
        <v>0</v>
      </c>
      <c r="AE41" s="19">
        <v>1</v>
      </c>
      <c r="AF41" s="19" t="s">
        <v>748</v>
      </c>
      <c r="AG41" s="1">
        <v>11.463634511818805</v>
      </c>
      <c r="AR41" s="19">
        <v>1</v>
      </c>
      <c r="AS41" s="19" t="s">
        <v>748</v>
      </c>
      <c r="AT41" s="1">
        <v>11.463634511818805</v>
      </c>
    </row>
    <row r="42" spans="1:46" x14ac:dyDescent="0.25">
      <c r="A42">
        <f t="shared" si="6"/>
        <v>1</v>
      </c>
      <c r="B42" t="s">
        <v>317</v>
      </c>
      <c r="C42" s="19">
        <v>1</v>
      </c>
      <c r="D42" s="19" t="s">
        <v>748</v>
      </c>
      <c r="E42" s="19" t="s">
        <v>767</v>
      </c>
      <c r="F42" s="19" t="s">
        <v>768</v>
      </c>
      <c r="G42" s="19" t="s">
        <v>779</v>
      </c>
      <c r="H42" s="19" t="s">
        <v>780</v>
      </c>
      <c r="I42" s="19" t="s">
        <v>905</v>
      </c>
      <c r="J42" s="19" t="s">
        <v>906</v>
      </c>
      <c r="K42" s="19" t="s">
        <v>317</v>
      </c>
      <c r="L42" s="19" t="s">
        <v>318</v>
      </c>
      <c r="P42" t="s">
        <v>317</v>
      </c>
      <c r="Q42" t="s">
        <v>318</v>
      </c>
      <c r="R42">
        <v>849739</v>
      </c>
      <c r="S42">
        <v>417113</v>
      </c>
      <c r="T42">
        <v>2386625</v>
      </c>
      <c r="U42">
        <v>6063206</v>
      </c>
      <c r="V42" t="s">
        <v>317</v>
      </c>
      <c r="W42">
        <v>9716683</v>
      </c>
      <c r="X42" s="1">
        <f t="shared" si="7"/>
        <v>13.037906042627922</v>
      </c>
      <c r="Z42">
        <f t="shared" si="8"/>
        <v>0</v>
      </c>
      <c r="AA42">
        <f t="shared" si="9"/>
        <v>1</v>
      </c>
      <c r="AB42">
        <f t="shared" si="10"/>
        <v>0</v>
      </c>
      <c r="AC42">
        <f t="shared" si="11"/>
        <v>0</v>
      </c>
      <c r="AE42" s="19">
        <v>1</v>
      </c>
      <c r="AF42" s="19" t="s">
        <v>748</v>
      </c>
      <c r="AG42" s="1">
        <v>13.037906042627922</v>
      </c>
      <c r="AR42" s="19">
        <v>1</v>
      </c>
      <c r="AS42" s="19" t="s">
        <v>748</v>
      </c>
      <c r="AT42" s="1">
        <v>13.037906042627922</v>
      </c>
    </row>
    <row r="43" spans="1:46" x14ac:dyDescent="0.25">
      <c r="A43">
        <f t="shared" si="6"/>
        <v>1</v>
      </c>
      <c r="B43" t="s">
        <v>48</v>
      </c>
      <c r="C43" s="19">
        <v>1</v>
      </c>
      <c r="D43" s="19" t="s">
        <v>748</v>
      </c>
      <c r="E43" s="19" t="s">
        <v>767</v>
      </c>
      <c r="F43" s="19" t="s">
        <v>768</v>
      </c>
      <c r="G43" s="19" t="s">
        <v>779</v>
      </c>
      <c r="H43" s="19" t="s">
        <v>780</v>
      </c>
      <c r="I43" s="19" t="s">
        <v>856</v>
      </c>
      <c r="J43" s="19" t="s">
        <v>47</v>
      </c>
      <c r="K43" s="19" t="s">
        <v>48</v>
      </c>
      <c r="L43" s="19" t="s">
        <v>47</v>
      </c>
      <c r="P43" t="s">
        <v>48</v>
      </c>
      <c r="Q43" t="s">
        <v>47</v>
      </c>
      <c r="R43">
        <v>51184</v>
      </c>
      <c r="S43">
        <v>103756</v>
      </c>
      <c r="T43">
        <v>125821</v>
      </c>
      <c r="U43">
        <v>735444</v>
      </c>
      <c r="V43" t="s">
        <v>48</v>
      </c>
      <c r="W43">
        <v>1016205</v>
      </c>
      <c r="X43" s="1">
        <f t="shared" si="7"/>
        <v>15.246923603013171</v>
      </c>
      <c r="Z43">
        <f t="shared" si="8"/>
        <v>0</v>
      </c>
      <c r="AA43">
        <f t="shared" si="9"/>
        <v>1</v>
      </c>
      <c r="AB43">
        <f t="shared" si="10"/>
        <v>0</v>
      </c>
      <c r="AC43">
        <f t="shared" si="11"/>
        <v>0</v>
      </c>
      <c r="AE43" s="19">
        <v>1</v>
      </c>
      <c r="AF43" s="19" t="s">
        <v>748</v>
      </c>
      <c r="AG43" s="1">
        <v>15.246923603013171</v>
      </c>
      <c r="AR43" s="19">
        <v>1</v>
      </c>
      <c r="AS43" s="19" t="s">
        <v>748</v>
      </c>
      <c r="AT43" s="1">
        <v>15.246923603013171</v>
      </c>
    </row>
    <row r="44" spans="1:46" x14ac:dyDescent="0.25">
      <c r="A44">
        <f t="shared" si="6"/>
        <v>1</v>
      </c>
      <c r="B44" t="s">
        <v>293</v>
      </c>
      <c r="C44" s="19">
        <v>1</v>
      </c>
      <c r="D44" s="19" t="s">
        <v>748</v>
      </c>
      <c r="E44" s="19" t="s">
        <v>767</v>
      </c>
      <c r="F44" s="19" t="s">
        <v>768</v>
      </c>
      <c r="G44" s="19" t="s">
        <v>918</v>
      </c>
      <c r="H44" s="19" t="s">
        <v>919</v>
      </c>
      <c r="I44" s="19" t="s">
        <v>920</v>
      </c>
      <c r="J44" s="19" t="s">
        <v>921</v>
      </c>
      <c r="K44" s="19" t="s">
        <v>293</v>
      </c>
      <c r="L44" s="19" t="s">
        <v>294</v>
      </c>
      <c r="P44" t="s">
        <v>293</v>
      </c>
      <c r="Q44" t="s">
        <v>294</v>
      </c>
      <c r="R44">
        <v>2861849</v>
      </c>
      <c r="S44">
        <v>3711931</v>
      </c>
      <c r="T44">
        <v>10269076</v>
      </c>
      <c r="U44">
        <v>11304413</v>
      </c>
      <c r="V44" t="s">
        <v>293</v>
      </c>
      <c r="W44">
        <v>28147269</v>
      </c>
      <c r="X44" s="1">
        <f t="shared" si="7"/>
        <v>23.354947863680842</v>
      </c>
      <c r="Z44">
        <f t="shared" si="8"/>
        <v>0</v>
      </c>
      <c r="AA44">
        <f t="shared" si="9"/>
        <v>0</v>
      </c>
      <c r="AB44">
        <f t="shared" si="10"/>
        <v>1</v>
      </c>
      <c r="AC44">
        <f t="shared" si="11"/>
        <v>0</v>
      </c>
      <c r="AE44" s="19">
        <v>1</v>
      </c>
      <c r="AF44" s="19" t="s">
        <v>748</v>
      </c>
      <c r="AG44" s="1">
        <v>23.354947863680842</v>
      </c>
      <c r="AR44" s="19">
        <v>1</v>
      </c>
      <c r="AS44" s="19" t="s">
        <v>748</v>
      </c>
      <c r="AT44" s="1">
        <v>23.354947863680842</v>
      </c>
    </row>
    <row r="45" spans="1:46" x14ac:dyDescent="0.25">
      <c r="A45">
        <f t="shared" si="6"/>
        <v>1</v>
      </c>
      <c r="B45" t="s">
        <v>238</v>
      </c>
      <c r="C45" s="19">
        <v>1</v>
      </c>
      <c r="D45" s="19" t="s">
        <v>748</v>
      </c>
      <c r="E45" s="19" t="s">
        <v>767</v>
      </c>
      <c r="F45" s="19" t="s">
        <v>768</v>
      </c>
      <c r="G45" s="19" t="s">
        <v>914</v>
      </c>
      <c r="H45" s="19" t="s">
        <v>915</v>
      </c>
      <c r="I45" s="19" t="s">
        <v>916</v>
      </c>
      <c r="J45" s="19" t="s">
        <v>917</v>
      </c>
      <c r="K45" s="19" t="s">
        <v>238</v>
      </c>
      <c r="L45" s="19" t="s">
        <v>239</v>
      </c>
      <c r="P45" t="s">
        <v>238</v>
      </c>
      <c r="Q45" t="s">
        <v>239</v>
      </c>
      <c r="R45">
        <v>1531108</v>
      </c>
      <c r="S45">
        <v>5113077</v>
      </c>
      <c r="T45">
        <v>12177793</v>
      </c>
      <c r="U45">
        <v>14647840</v>
      </c>
      <c r="V45" t="s">
        <v>238</v>
      </c>
      <c r="W45">
        <v>33469818</v>
      </c>
      <c r="X45" s="1">
        <f t="shared" si="7"/>
        <v>19.851273167962848</v>
      </c>
      <c r="Z45">
        <f t="shared" si="8"/>
        <v>0</v>
      </c>
      <c r="AA45">
        <f t="shared" si="9"/>
        <v>0</v>
      </c>
      <c r="AB45">
        <f t="shared" si="10"/>
        <v>1</v>
      </c>
      <c r="AC45">
        <f t="shared" si="11"/>
        <v>0</v>
      </c>
      <c r="AE45" s="19">
        <v>1</v>
      </c>
      <c r="AF45" s="19" t="s">
        <v>748</v>
      </c>
      <c r="AG45" s="1">
        <v>19.851273167962848</v>
      </c>
      <c r="AR45" s="19">
        <v>1</v>
      </c>
      <c r="AS45" s="19" t="s">
        <v>748</v>
      </c>
      <c r="AT45" s="1">
        <v>19.851273167962848</v>
      </c>
    </row>
    <row r="46" spans="1:46" x14ac:dyDescent="0.25">
      <c r="A46">
        <f t="shared" si="6"/>
        <v>1</v>
      </c>
      <c r="B46" t="s">
        <v>289</v>
      </c>
      <c r="C46" s="19">
        <v>1</v>
      </c>
      <c r="D46" s="19" t="s">
        <v>748</v>
      </c>
      <c r="E46" s="19" t="s">
        <v>767</v>
      </c>
      <c r="F46" s="19" t="s">
        <v>768</v>
      </c>
      <c r="G46" s="19" t="s">
        <v>914</v>
      </c>
      <c r="H46" s="19" t="s">
        <v>915</v>
      </c>
      <c r="I46" s="19" t="s">
        <v>916</v>
      </c>
      <c r="J46" s="19" t="s">
        <v>917</v>
      </c>
      <c r="K46" s="19" t="s">
        <v>289</v>
      </c>
      <c r="L46" s="19" t="s">
        <v>290</v>
      </c>
      <c r="P46" t="s">
        <v>289</v>
      </c>
      <c r="Q46" t="s">
        <v>290</v>
      </c>
      <c r="R46">
        <v>19592</v>
      </c>
      <c r="S46">
        <v>127658</v>
      </c>
      <c r="T46">
        <v>238849</v>
      </c>
      <c r="U46">
        <v>570150</v>
      </c>
      <c r="V46" t="s">
        <v>289</v>
      </c>
      <c r="W46">
        <v>956249</v>
      </c>
      <c r="X46" s="1">
        <f t="shared" si="7"/>
        <v>15.398708913682524</v>
      </c>
      <c r="Z46">
        <f t="shared" si="8"/>
        <v>0</v>
      </c>
      <c r="AA46">
        <f t="shared" si="9"/>
        <v>1</v>
      </c>
      <c r="AB46">
        <f t="shared" si="10"/>
        <v>0</v>
      </c>
      <c r="AC46">
        <f t="shared" si="11"/>
        <v>0</v>
      </c>
      <c r="AE46" s="19">
        <v>1</v>
      </c>
      <c r="AF46" s="19" t="s">
        <v>748</v>
      </c>
      <c r="AG46" s="1">
        <v>15.398708913682524</v>
      </c>
      <c r="AR46" s="19">
        <v>1</v>
      </c>
      <c r="AS46" s="19" t="s">
        <v>748</v>
      </c>
      <c r="AT46" s="1">
        <v>15.398708913682524</v>
      </c>
    </row>
    <row r="47" spans="1:46" x14ac:dyDescent="0.25">
      <c r="A47">
        <f t="shared" si="6"/>
        <v>1</v>
      </c>
      <c r="B47" t="s">
        <v>669</v>
      </c>
      <c r="C47" s="19">
        <v>2</v>
      </c>
      <c r="D47" s="19" t="s">
        <v>785</v>
      </c>
      <c r="E47" s="19" t="s">
        <v>828</v>
      </c>
      <c r="F47" s="19" t="s">
        <v>829</v>
      </c>
      <c r="G47" s="19" t="s">
        <v>830</v>
      </c>
      <c r="H47" s="19" t="s">
        <v>831</v>
      </c>
      <c r="I47" s="19" t="s">
        <v>832</v>
      </c>
      <c r="J47" s="19" t="s">
        <v>833</v>
      </c>
      <c r="K47" s="19" t="s">
        <v>669</v>
      </c>
      <c r="L47" s="19" t="s">
        <v>670</v>
      </c>
      <c r="P47" t="s">
        <v>669</v>
      </c>
      <c r="Q47" t="s">
        <v>670</v>
      </c>
      <c r="R47">
        <v>4527</v>
      </c>
      <c r="S47">
        <v>7814</v>
      </c>
      <c r="T47">
        <v>509</v>
      </c>
      <c r="U47">
        <v>26849</v>
      </c>
      <c r="V47" t="s">
        <v>669</v>
      </c>
      <c r="W47">
        <v>39699</v>
      </c>
      <c r="X47" s="1">
        <f t="shared" si="7"/>
        <v>31.0864253507645</v>
      </c>
      <c r="Z47">
        <f t="shared" si="8"/>
        <v>0</v>
      </c>
      <c r="AA47">
        <f t="shared" si="9"/>
        <v>0</v>
      </c>
      <c r="AB47">
        <f t="shared" si="10"/>
        <v>1</v>
      </c>
      <c r="AC47">
        <f t="shared" si="11"/>
        <v>0</v>
      </c>
      <c r="AE47" s="19">
        <v>2</v>
      </c>
      <c r="AF47" s="19" t="s">
        <v>785</v>
      </c>
      <c r="AG47" s="1">
        <v>31.0864253507645</v>
      </c>
      <c r="AR47" s="19">
        <v>2</v>
      </c>
      <c r="AS47" s="19" t="s">
        <v>785</v>
      </c>
      <c r="AT47" s="1">
        <v>31.0864253507645</v>
      </c>
    </row>
    <row r="48" spans="1:46" x14ac:dyDescent="0.25">
      <c r="A48">
        <f t="shared" si="6"/>
        <v>1</v>
      </c>
      <c r="B48" t="s">
        <v>359</v>
      </c>
      <c r="C48" s="19">
        <v>2</v>
      </c>
      <c r="D48" s="19" t="s">
        <v>785</v>
      </c>
      <c r="E48" s="19" t="s">
        <v>786</v>
      </c>
      <c r="F48" s="19" t="s">
        <v>787</v>
      </c>
      <c r="G48" s="19" t="s">
        <v>857</v>
      </c>
      <c r="H48" s="19" t="s">
        <v>858</v>
      </c>
      <c r="I48" s="19" t="s">
        <v>859</v>
      </c>
      <c r="J48" s="19" t="s">
        <v>860</v>
      </c>
      <c r="K48" s="19" t="s">
        <v>359</v>
      </c>
      <c r="L48" s="19" t="s">
        <v>360</v>
      </c>
      <c r="P48" t="s">
        <v>359</v>
      </c>
      <c r="Q48" t="s">
        <v>360</v>
      </c>
      <c r="R48">
        <v>2211783</v>
      </c>
      <c r="S48">
        <v>787117</v>
      </c>
      <c r="T48">
        <v>7035160</v>
      </c>
      <c r="U48">
        <v>6729142</v>
      </c>
      <c r="V48" t="s">
        <v>359</v>
      </c>
      <c r="W48">
        <v>16763202</v>
      </c>
      <c r="X48" s="1">
        <f t="shared" si="7"/>
        <v>17.889780246041298</v>
      </c>
      <c r="Z48">
        <f t="shared" si="8"/>
        <v>0</v>
      </c>
      <c r="AA48">
        <f t="shared" si="9"/>
        <v>0</v>
      </c>
      <c r="AB48">
        <f t="shared" si="10"/>
        <v>1</v>
      </c>
      <c r="AC48">
        <f t="shared" si="11"/>
        <v>0</v>
      </c>
      <c r="AE48" s="19">
        <v>2</v>
      </c>
      <c r="AF48" s="19" t="s">
        <v>785</v>
      </c>
      <c r="AG48" s="1">
        <v>17.889780246041298</v>
      </c>
      <c r="AR48" s="19">
        <v>2</v>
      </c>
      <c r="AS48" s="19" t="s">
        <v>785</v>
      </c>
      <c r="AT48" s="1">
        <v>17.889780246041298</v>
      </c>
    </row>
    <row r="49" spans="1:46" x14ac:dyDescent="0.25">
      <c r="A49">
        <f t="shared" si="6"/>
        <v>1</v>
      </c>
      <c r="B49" t="s">
        <v>341</v>
      </c>
      <c r="C49" s="19">
        <v>2</v>
      </c>
      <c r="D49" s="19" t="s">
        <v>785</v>
      </c>
      <c r="E49" s="19" t="s">
        <v>786</v>
      </c>
      <c r="F49" s="19" t="s">
        <v>787</v>
      </c>
      <c r="G49" s="19" t="s">
        <v>857</v>
      </c>
      <c r="H49" s="19" t="s">
        <v>858</v>
      </c>
      <c r="I49" s="19" t="s">
        <v>859</v>
      </c>
      <c r="J49" s="19" t="s">
        <v>861</v>
      </c>
      <c r="K49" s="19" t="s">
        <v>341</v>
      </c>
      <c r="L49" s="19" t="s">
        <v>342</v>
      </c>
      <c r="P49" t="s">
        <v>341</v>
      </c>
      <c r="Q49" t="s">
        <v>342</v>
      </c>
      <c r="R49">
        <v>658658</v>
      </c>
      <c r="S49">
        <v>732835</v>
      </c>
      <c r="T49">
        <v>2309136</v>
      </c>
      <c r="U49">
        <v>5799862</v>
      </c>
      <c r="V49" t="s">
        <v>341</v>
      </c>
      <c r="W49">
        <v>9500491</v>
      </c>
      <c r="X49" s="1">
        <f t="shared" si="7"/>
        <v>14.646537742101962</v>
      </c>
      <c r="Z49">
        <f t="shared" si="8"/>
        <v>0</v>
      </c>
      <c r="AA49">
        <f t="shared" si="9"/>
        <v>1</v>
      </c>
      <c r="AB49">
        <f t="shared" si="10"/>
        <v>0</v>
      </c>
      <c r="AC49">
        <f t="shared" si="11"/>
        <v>0</v>
      </c>
      <c r="AE49" s="19">
        <v>2</v>
      </c>
      <c r="AF49" s="19" t="s">
        <v>785</v>
      </c>
      <c r="AG49" s="1">
        <v>14.646537742101962</v>
      </c>
      <c r="AR49" s="19">
        <v>2</v>
      </c>
      <c r="AS49" s="19" t="s">
        <v>785</v>
      </c>
      <c r="AT49" s="1">
        <v>14.646537742101962</v>
      </c>
    </row>
    <row r="50" spans="1:46" x14ac:dyDescent="0.25">
      <c r="A50">
        <f t="shared" si="6"/>
        <v>1</v>
      </c>
      <c r="B50" t="s">
        <v>419</v>
      </c>
      <c r="C50" s="19">
        <v>2</v>
      </c>
      <c r="D50" s="19" t="s">
        <v>785</v>
      </c>
      <c r="E50" s="19" t="s">
        <v>786</v>
      </c>
      <c r="F50" s="19" t="s">
        <v>787</v>
      </c>
      <c r="G50" s="19" t="s">
        <v>857</v>
      </c>
      <c r="H50" s="19" t="s">
        <v>858</v>
      </c>
      <c r="I50" s="19" t="s">
        <v>885</v>
      </c>
      <c r="J50" s="19" t="s">
        <v>886</v>
      </c>
      <c r="K50" s="19" t="s">
        <v>419</v>
      </c>
      <c r="L50" s="19" t="s">
        <v>420</v>
      </c>
      <c r="P50" t="s">
        <v>419</v>
      </c>
      <c r="Q50" t="s">
        <v>420</v>
      </c>
      <c r="R50">
        <v>965711</v>
      </c>
      <c r="S50">
        <v>2238567</v>
      </c>
      <c r="T50">
        <v>3855246</v>
      </c>
      <c r="U50">
        <v>31784124</v>
      </c>
      <c r="V50" t="s">
        <v>419</v>
      </c>
      <c r="W50">
        <v>38843648</v>
      </c>
      <c r="X50" s="1">
        <f t="shared" si="7"/>
        <v>8.2491685641884089</v>
      </c>
      <c r="Z50">
        <f t="shared" si="8"/>
        <v>0</v>
      </c>
      <c r="AA50">
        <f t="shared" si="9"/>
        <v>1</v>
      </c>
      <c r="AB50">
        <f t="shared" si="10"/>
        <v>0</v>
      </c>
      <c r="AC50">
        <f t="shared" si="11"/>
        <v>0</v>
      </c>
      <c r="AE50" s="19">
        <v>2</v>
      </c>
      <c r="AF50" s="19" t="s">
        <v>785</v>
      </c>
      <c r="AG50" s="1">
        <v>8.2491685641884089</v>
      </c>
      <c r="AR50" s="19">
        <v>2</v>
      </c>
      <c r="AS50" s="19" t="s">
        <v>785</v>
      </c>
      <c r="AT50" s="1">
        <v>8.2491685641884089</v>
      </c>
    </row>
    <row r="51" spans="1:46" x14ac:dyDescent="0.25">
      <c r="A51">
        <f t="shared" si="6"/>
        <v>1</v>
      </c>
      <c r="B51" t="s">
        <v>65</v>
      </c>
      <c r="C51" s="19">
        <v>2</v>
      </c>
      <c r="D51" s="19" t="s">
        <v>785</v>
      </c>
      <c r="E51" s="19" t="s">
        <v>786</v>
      </c>
      <c r="F51" s="19" t="s">
        <v>787</v>
      </c>
      <c r="G51" s="19" t="s">
        <v>788</v>
      </c>
      <c r="H51" s="19" t="s">
        <v>789</v>
      </c>
      <c r="I51" s="19" t="s">
        <v>862</v>
      </c>
      <c r="J51" s="19" t="s">
        <v>863</v>
      </c>
      <c r="K51" s="19" t="s">
        <v>65</v>
      </c>
      <c r="L51" s="19" t="s">
        <v>66</v>
      </c>
      <c r="P51" t="s">
        <v>65</v>
      </c>
      <c r="Q51" t="s">
        <v>66</v>
      </c>
      <c r="R51">
        <v>5183772</v>
      </c>
      <c r="S51">
        <v>1762588</v>
      </c>
      <c r="T51">
        <v>15815713</v>
      </c>
      <c r="U51">
        <v>28966545</v>
      </c>
      <c r="V51" t="s">
        <v>65</v>
      </c>
      <c r="W51">
        <v>51728618</v>
      </c>
      <c r="X51" s="1">
        <f t="shared" si="7"/>
        <v>13.428466231206873</v>
      </c>
      <c r="Z51">
        <f t="shared" si="8"/>
        <v>0</v>
      </c>
      <c r="AA51">
        <f t="shared" si="9"/>
        <v>1</v>
      </c>
      <c r="AB51">
        <f t="shared" si="10"/>
        <v>0</v>
      </c>
      <c r="AC51">
        <f t="shared" si="11"/>
        <v>0</v>
      </c>
      <c r="AE51" s="19">
        <v>2</v>
      </c>
      <c r="AF51" s="19" t="s">
        <v>785</v>
      </c>
      <c r="AG51" s="1">
        <v>13.428466231206873</v>
      </c>
      <c r="AR51" s="19">
        <v>2</v>
      </c>
      <c r="AS51" s="19" t="s">
        <v>785</v>
      </c>
      <c r="AT51" s="1">
        <v>13.428466231206873</v>
      </c>
    </row>
    <row r="52" spans="1:46" x14ac:dyDescent="0.25">
      <c r="A52">
        <f t="shared" si="6"/>
        <v>1</v>
      </c>
      <c r="B52" t="s">
        <v>385</v>
      </c>
      <c r="C52" s="19">
        <v>2</v>
      </c>
      <c r="D52" s="19" t="s">
        <v>785</v>
      </c>
      <c r="E52" s="19" t="s">
        <v>786</v>
      </c>
      <c r="F52" s="19" t="s">
        <v>787</v>
      </c>
      <c r="G52" s="19" t="s">
        <v>788</v>
      </c>
      <c r="H52" s="19" t="s">
        <v>789</v>
      </c>
      <c r="I52" s="19" t="s">
        <v>862</v>
      </c>
      <c r="J52" s="19" t="s">
        <v>863</v>
      </c>
      <c r="K52" s="19" t="s">
        <v>385</v>
      </c>
      <c r="L52" s="19" t="s">
        <v>386</v>
      </c>
      <c r="P52" t="s">
        <v>385</v>
      </c>
      <c r="Q52" t="s">
        <v>386</v>
      </c>
      <c r="R52">
        <v>514777</v>
      </c>
      <c r="S52">
        <v>1328659</v>
      </c>
      <c r="T52">
        <v>11552076</v>
      </c>
      <c r="U52">
        <v>13669143</v>
      </c>
      <c r="V52" t="s">
        <v>385</v>
      </c>
      <c r="W52">
        <v>27064655</v>
      </c>
      <c r="X52" s="1">
        <f t="shared" si="7"/>
        <v>6.811230366690431</v>
      </c>
      <c r="Z52">
        <f t="shared" si="8"/>
        <v>0</v>
      </c>
      <c r="AA52">
        <f t="shared" si="9"/>
        <v>1</v>
      </c>
      <c r="AB52">
        <f t="shared" si="10"/>
        <v>0</v>
      </c>
      <c r="AC52">
        <f t="shared" si="11"/>
        <v>0</v>
      </c>
      <c r="AE52" s="19">
        <v>2</v>
      </c>
      <c r="AF52" s="19" t="s">
        <v>785</v>
      </c>
      <c r="AG52" s="1">
        <v>6.811230366690431</v>
      </c>
      <c r="AR52" s="19">
        <v>2</v>
      </c>
      <c r="AS52" s="19" t="s">
        <v>785</v>
      </c>
      <c r="AT52" s="1">
        <v>6.811230366690431</v>
      </c>
    </row>
    <row r="53" spans="1:46" x14ac:dyDescent="0.25">
      <c r="A53">
        <f t="shared" si="6"/>
        <v>1</v>
      </c>
      <c r="B53" t="s">
        <v>41</v>
      </c>
      <c r="C53" s="19">
        <v>2</v>
      </c>
      <c r="D53" s="19" t="s">
        <v>785</v>
      </c>
      <c r="E53" s="19" t="s">
        <v>786</v>
      </c>
      <c r="F53" s="19" t="s">
        <v>787</v>
      </c>
      <c r="G53" s="19" t="s">
        <v>788</v>
      </c>
      <c r="H53" s="19" t="s">
        <v>789</v>
      </c>
      <c r="I53" s="19" t="s">
        <v>862</v>
      </c>
      <c r="J53" s="19" t="s">
        <v>863</v>
      </c>
      <c r="K53" s="19" t="s">
        <v>41</v>
      </c>
      <c r="L53" s="19" t="s">
        <v>42</v>
      </c>
      <c r="P53" t="s">
        <v>41</v>
      </c>
      <c r="Q53" t="s">
        <v>42</v>
      </c>
      <c r="R53">
        <v>94237</v>
      </c>
      <c r="S53">
        <v>289610</v>
      </c>
      <c r="T53">
        <v>317195</v>
      </c>
      <c r="U53">
        <v>4774193</v>
      </c>
      <c r="V53" t="s">
        <v>41</v>
      </c>
      <c r="W53">
        <v>5475235</v>
      </c>
      <c r="X53" s="1">
        <f t="shared" si="7"/>
        <v>7.0106031978536087</v>
      </c>
      <c r="Z53">
        <f t="shared" si="8"/>
        <v>0</v>
      </c>
      <c r="AA53">
        <f t="shared" si="9"/>
        <v>1</v>
      </c>
      <c r="AB53">
        <f t="shared" si="10"/>
        <v>0</v>
      </c>
      <c r="AC53">
        <f t="shared" si="11"/>
        <v>0</v>
      </c>
      <c r="AE53" s="19">
        <v>2</v>
      </c>
      <c r="AF53" s="19" t="s">
        <v>785</v>
      </c>
      <c r="AG53" s="1">
        <v>7.0106031978536087</v>
      </c>
      <c r="AR53" s="19">
        <v>2</v>
      </c>
      <c r="AS53" s="19" t="s">
        <v>785</v>
      </c>
      <c r="AT53" s="1">
        <v>7.0106031978536087</v>
      </c>
    </row>
    <row r="54" spans="1:46" x14ac:dyDescent="0.25">
      <c r="A54">
        <f t="shared" si="6"/>
        <v>1</v>
      </c>
      <c r="B54" t="s">
        <v>77</v>
      </c>
      <c r="C54" s="19">
        <v>2</v>
      </c>
      <c r="D54" s="19" t="s">
        <v>785</v>
      </c>
      <c r="E54" s="19" t="s">
        <v>786</v>
      </c>
      <c r="F54" s="19" t="s">
        <v>787</v>
      </c>
      <c r="G54" s="19" t="s">
        <v>788</v>
      </c>
      <c r="H54" s="19" t="s">
        <v>789</v>
      </c>
      <c r="I54" s="19" t="s">
        <v>862</v>
      </c>
      <c r="J54" s="19" t="s">
        <v>863</v>
      </c>
      <c r="K54" s="19" t="s">
        <v>77</v>
      </c>
      <c r="L54" s="19" t="s">
        <v>78</v>
      </c>
      <c r="P54" t="s">
        <v>77</v>
      </c>
      <c r="Q54" t="s">
        <v>78</v>
      </c>
      <c r="R54">
        <v>3782611</v>
      </c>
      <c r="S54">
        <v>895384</v>
      </c>
      <c r="T54">
        <v>10970260</v>
      </c>
      <c r="U54">
        <v>9680022</v>
      </c>
      <c r="V54" t="s">
        <v>77</v>
      </c>
      <c r="W54">
        <v>25328277</v>
      </c>
      <c r="X54" s="1">
        <f t="shared" si="7"/>
        <v>18.469456094467066</v>
      </c>
      <c r="Z54">
        <f t="shared" si="8"/>
        <v>0</v>
      </c>
      <c r="AA54">
        <f t="shared" si="9"/>
        <v>0</v>
      </c>
      <c r="AB54">
        <f t="shared" si="10"/>
        <v>1</v>
      </c>
      <c r="AC54">
        <f t="shared" si="11"/>
        <v>0</v>
      </c>
      <c r="AE54" s="19">
        <v>2</v>
      </c>
      <c r="AF54" s="19" t="s">
        <v>785</v>
      </c>
      <c r="AG54" s="1">
        <v>18.469456094467066</v>
      </c>
      <c r="AR54" s="19">
        <v>2</v>
      </c>
      <c r="AS54" s="19" t="s">
        <v>785</v>
      </c>
      <c r="AT54" s="1">
        <v>18.469456094467066</v>
      </c>
    </row>
    <row r="55" spans="1:46" x14ac:dyDescent="0.25">
      <c r="A55">
        <f t="shared" si="6"/>
        <v>1</v>
      </c>
      <c r="B55" t="s">
        <v>217</v>
      </c>
      <c r="C55" s="19">
        <v>2</v>
      </c>
      <c r="D55" s="19" t="s">
        <v>785</v>
      </c>
      <c r="E55" s="19" t="s">
        <v>786</v>
      </c>
      <c r="F55" s="19" t="s">
        <v>787</v>
      </c>
      <c r="G55" s="19" t="s">
        <v>788</v>
      </c>
      <c r="H55" s="19" t="s">
        <v>789</v>
      </c>
      <c r="I55" s="19" t="s">
        <v>791</v>
      </c>
      <c r="J55" s="19" t="s">
        <v>838</v>
      </c>
      <c r="K55" s="19" t="s">
        <v>217</v>
      </c>
      <c r="L55" s="19" t="s">
        <v>218</v>
      </c>
      <c r="P55" t="s">
        <v>217</v>
      </c>
      <c r="Q55" t="s">
        <v>218</v>
      </c>
      <c r="R55">
        <v>422361</v>
      </c>
      <c r="S55">
        <v>2951067</v>
      </c>
      <c r="T55">
        <v>38226492</v>
      </c>
      <c r="U55">
        <v>273210591</v>
      </c>
      <c r="V55" t="s">
        <v>217</v>
      </c>
      <c r="W55">
        <v>314810511</v>
      </c>
      <c r="X55" s="1">
        <f t="shared" si="7"/>
        <v>1.071574131779863</v>
      </c>
      <c r="Z55">
        <f t="shared" si="8"/>
        <v>0</v>
      </c>
      <c r="AA55">
        <f t="shared" si="9"/>
        <v>1</v>
      </c>
      <c r="AB55">
        <f t="shared" si="10"/>
        <v>0</v>
      </c>
      <c r="AC55">
        <f t="shared" si="11"/>
        <v>0</v>
      </c>
      <c r="AE55" s="19">
        <v>2</v>
      </c>
      <c r="AF55" s="19" t="s">
        <v>785</v>
      </c>
      <c r="AG55" s="1">
        <v>1.071574131779863</v>
      </c>
      <c r="AR55" s="19">
        <v>2</v>
      </c>
      <c r="AS55" s="19" t="s">
        <v>785</v>
      </c>
      <c r="AT55" s="1">
        <v>1.071574131779863</v>
      </c>
    </row>
    <row r="56" spans="1:46" x14ac:dyDescent="0.25">
      <c r="A56">
        <f t="shared" si="6"/>
        <v>1</v>
      </c>
      <c r="B56" t="s">
        <v>262</v>
      </c>
      <c r="C56" s="19">
        <v>2</v>
      </c>
      <c r="D56" s="19" t="s">
        <v>785</v>
      </c>
      <c r="E56" s="19" t="s">
        <v>786</v>
      </c>
      <c r="F56" s="19" t="s">
        <v>787</v>
      </c>
      <c r="G56" s="19" t="s">
        <v>788</v>
      </c>
      <c r="H56" s="19" t="s">
        <v>789</v>
      </c>
      <c r="I56" s="19" t="s">
        <v>791</v>
      </c>
      <c r="J56" s="19" t="s">
        <v>792</v>
      </c>
      <c r="K56" s="19" t="s">
        <v>262</v>
      </c>
      <c r="L56" s="19" t="s">
        <v>263</v>
      </c>
      <c r="P56" t="s">
        <v>262</v>
      </c>
      <c r="Q56" t="s">
        <v>263</v>
      </c>
      <c r="R56">
        <v>366104</v>
      </c>
      <c r="S56">
        <v>1599485</v>
      </c>
      <c r="T56">
        <v>5025277</v>
      </c>
      <c r="U56">
        <v>117734659</v>
      </c>
      <c r="V56" t="s">
        <v>262</v>
      </c>
      <c r="W56">
        <v>124725525</v>
      </c>
      <c r="X56" s="1">
        <f t="shared" si="7"/>
        <v>1.5759316306746354</v>
      </c>
      <c r="Z56">
        <f t="shared" si="8"/>
        <v>0</v>
      </c>
      <c r="AA56">
        <f t="shared" si="9"/>
        <v>1</v>
      </c>
      <c r="AB56">
        <f t="shared" si="10"/>
        <v>0</v>
      </c>
      <c r="AC56">
        <f t="shared" si="11"/>
        <v>0</v>
      </c>
      <c r="AE56" s="19">
        <v>2</v>
      </c>
      <c r="AF56" s="19" t="s">
        <v>785</v>
      </c>
      <c r="AG56" s="1">
        <v>1.5759316306746354</v>
      </c>
      <c r="AR56" s="19">
        <v>2</v>
      </c>
      <c r="AS56" s="19" t="s">
        <v>785</v>
      </c>
      <c r="AT56" s="1">
        <v>1.5759316306746354</v>
      </c>
    </row>
    <row r="57" spans="1:46" x14ac:dyDescent="0.25">
      <c r="A57">
        <f t="shared" si="6"/>
        <v>1</v>
      </c>
      <c r="B57" t="s">
        <v>403</v>
      </c>
      <c r="C57" s="19">
        <v>2</v>
      </c>
      <c r="D57" s="19" t="s">
        <v>785</v>
      </c>
      <c r="E57" s="19" t="s">
        <v>786</v>
      </c>
      <c r="F57" s="19" t="s">
        <v>787</v>
      </c>
      <c r="G57" s="19" t="s">
        <v>788</v>
      </c>
      <c r="H57" s="19" t="s">
        <v>789</v>
      </c>
      <c r="I57" s="19" t="s">
        <v>791</v>
      </c>
      <c r="J57" s="19" t="s">
        <v>792</v>
      </c>
      <c r="K57" s="19" t="s">
        <v>403</v>
      </c>
      <c r="L57" s="19" t="s">
        <v>404</v>
      </c>
      <c r="P57" t="s">
        <v>403</v>
      </c>
      <c r="Q57" t="s">
        <v>404</v>
      </c>
      <c r="R57">
        <v>96318</v>
      </c>
      <c r="S57">
        <v>2073144</v>
      </c>
      <c r="T57">
        <v>14624598</v>
      </c>
      <c r="U57">
        <v>221756653</v>
      </c>
      <c r="V57" t="s">
        <v>403</v>
      </c>
      <c r="W57">
        <v>238550713</v>
      </c>
      <c r="X57" s="1">
        <f t="shared" si="7"/>
        <v>0.90943429710059176</v>
      </c>
      <c r="Z57">
        <f t="shared" si="8"/>
        <v>1</v>
      </c>
      <c r="AA57">
        <f t="shared" si="9"/>
        <v>0</v>
      </c>
      <c r="AB57">
        <f t="shared" si="10"/>
        <v>0</v>
      </c>
      <c r="AC57">
        <f t="shared" si="11"/>
        <v>0</v>
      </c>
      <c r="AE57" s="19">
        <v>2</v>
      </c>
      <c r="AF57" s="19" t="s">
        <v>785</v>
      </c>
      <c r="AG57" s="1">
        <v>0.90943429710059176</v>
      </c>
      <c r="AR57" s="19">
        <v>2</v>
      </c>
      <c r="AS57" s="19" t="s">
        <v>785</v>
      </c>
      <c r="AT57" s="1">
        <v>0.90943429710059176</v>
      </c>
    </row>
    <row r="58" spans="1:46" x14ac:dyDescent="0.25">
      <c r="A58">
        <f t="shared" si="6"/>
        <v>1</v>
      </c>
      <c r="B58" t="s">
        <v>307</v>
      </c>
      <c r="C58" s="19">
        <v>2</v>
      </c>
      <c r="D58" s="19" t="s">
        <v>785</v>
      </c>
      <c r="E58" s="19" t="s">
        <v>786</v>
      </c>
      <c r="F58" s="19" t="s">
        <v>787</v>
      </c>
      <c r="G58" s="19" t="s">
        <v>788</v>
      </c>
      <c r="H58" s="19" t="s">
        <v>789</v>
      </c>
      <c r="I58" s="19" t="s">
        <v>791</v>
      </c>
      <c r="J58" s="19" t="s">
        <v>792</v>
      </c>
      <c r="K58" s="19" t="s">
        <v>307</v>
      </c>
      <c r="L58" s="19" t="s">
        <v>308</v>
      </c>
      <c r="P58" t="s">
        <v>307</v>
      </c>
      <c r="Q58" t="s">
        <v>308</v>
      </c>
      <c r="R58">
        <v>54823</v>
      </c>
      <c r="S58">
        <v>1399526</v>
      </c>
      <c r="T58">
        <v>521443</v>
      </c>
      <c r="U58">
        <v>38336373</v>
      </c>
      <c r="V58" t="s">
        <v>307</v>
      </c>
      <c r="W58">
        <v>40312165</v>
      </c>
      <c r="X58" s="1">
        <f t="shared" si="7"/>
        <v>3.6077174222719126</v>
      </c>
      <c r="Z58">
        <f t="shared" si="8"/>
        <v>0</v>
      </c>
      <c r="AA58">
        <f t="shared" si="9"/>
        <v>1</v>
      </c>
      <c r="AB58">
        <f t="shared" si="10"/>
        <v>0</v>
      </c>
      <c r="AC58">
        <f t="shared" si="11"/>
        <v>0</v>
      </c>
      <c r="AE58" s="19">
        <v>2</v>
      </c>
      <c r="AF58" s="19" t="s">
        <v>785</v>
      </c>
      <c r="AG58" s="1">
        <v>3.6077174222719126</v>
      </c>
      <c r="AR58" s="19">
        <v>2</v>
      </c>
      <c r="AS58" s="19" t="s">
        <v>785</v>
      </c>
      <c r="AT58" s="1">
        <v>3.6077174222719126</v>
      </c>
    </row>
    <row r="59" spans="1:46" x14ac:dyDescent="0.25">
      <c r="A59">
        <f t="shared" si="6"/>
        <v>1</v>
      </c>
      <c r="B59" t="s">
        <v>662</v>
      </c>
      <c r="C59" s="19">
        <v>2</v>
      </c>
      <c r="D59" s="19" t="s">
        <v>785</v>
      </c>
      <c r="E59" s="19" t="s">
        <v>786</v>
      </c>
      <c r="F59" s="19" t="s">
        <v>787</v>
      </c>
      <c r="G59" s="19" t="s">
        <v>788</v>
      </c>
      <c r="H59" s="19" t="s">
        <v>789</v>
      </c>
      <c r="I59" s="19" t="s">
        <v>791</v>
      </c>
      <c r="J59" s="19" t="s">
        <v>792</v>
      </c>
      <c r="K59" s="19" t="s">
        <v>662</v>
      </c>
      <c r="L59" s="19" t="s">
        <v>663</v>
      </c>
      <c r="P59" t="s">
        <v>662</v>
      </c>
      <c r="Q59" t="s">
        <v>663</v>
      </c>
      <c r="S59">
        <v>413882</v>
      </c>
      <c r="T59">
        <v>246561</v>
      </c>
      <c r="U59">
        <v>43098996</v>
      </c>
      <c r="V59" t="s">
        <v>662</v>
      </c>
      <c r="W59">
        <v>43759439</v>
      </c>
      <c r="X59" s="1">
        <f t="shared" si="7"/>
        <v>0.94581194242458178</v>
      </c>
      <c r="Z59">
        <f t="shared" si="8"/>
        <v>1</v>
      </c>
      <c r="AA59">
        <f t="shared" si="9"/>
        <v>0</v>
      </c>
      <c r="AB59">
        <f t="shared" si="10"/>
        <v>0</v>
      </c>
      <c r="AC59">
        <f t="shared" si="11"/>
        <v>0</v>
      </c>
      <c r="AE59" s="19">
        <v>2</v>
      </c>
      <c r="AF59" s="19" t="s">
        <v>785</v>
      </c>
      <c r="AG59" s="1">
        <v>0.94581194242458178</v>
      </c>
      <c r="AR59" s="19">
        <v>2</v>
      </c>
      <c r="AS59" s="19" t="s">
        <v>785</v>
      </c>
      <c r="AT59" s="1">
        <v>0.94581194242458178</v>
      </c>
    </row>
    <row r="60" spans="1:46" x14ac:dyDescent="0.25">
      <c r="A60">
        <f t="shared" si="6"/>
        <v>1</v>
      </c>
      <c r="B60" t="s">
        <v>521</v>
      </c>
      <c r="C60" s="19">
        <v>2</v>
      </c>
      <c r="D60" s="19" t="s">
        <v>785</v>
      </c>
      <c r="E60" s="19" t="s">
        <v>786</v>
      </c>
      <c r="F60" s="19" t="s">
        <v>787</v>
      </c>
      <c r="G60" s="19" t="s">
        <v>788</v>
      </c>
      <c r="H60" s="19" t="s">
        <v>789</v>
      </c>
      <c r="I60" s="19" t="s">
        <v>790</v>
      </c>
      <c r="J60" s="19" t="s">
        <v>412</v>
      </c>
      <c r="K60" s="19" t="s">
        <v>521</v>
      </c>
      <c r="L60" s="19" t="s">
        <v>412</v>
      </c>
      <c r="P60" t="s">
        <v>521</v>
      </c>
      <c r="Q60" t="s">
        <v>412</v>
      </c>
      <c r="R60">
        <v>25756</v>
      </c>
      <c r="S60">
        <v>11491</v>
      </c>
      <c r="T60">
        <v>28460</v>
      </c>
      <c r="U60">
        <v>43958</v>
      </c>
      <c r="V60" t="s">
        <v>521</v>
      </c>
      <c r="W60">
        <v>109665</v>
      </c>
      <c r="X60" s="1">
        <f t="shared" si="7"/>
        <v>33.964345962704598</v>
      </c>
      <c r="Z60">
        <f t="shared" si="8"/>
        <v>0</v>
      </c>
      <c r="AA60">
        <f t="shared" si="9"/>
        <v>0</v>
      </c>
      <c r="AB60">
        <f t="shared" si="10"/>
        <v>1</v>
      </c>
      <c r="AC60">
        <f t="shared" si="11"/>
        <v>0</v>
      </c>
      <c r="AE60" s="19">
        <v>2</v>
      </c>
      <c r="AF60" s="19" t="s">
        <v>785</v>
      </c>
      <c r="AG60" s="1">
        <v>33.964345962704598</v>
      </c>
      <c r="AR60" s="19">
        <v>2</v>
      </c>
      <c r="AS60" s="19" t="s">
        <v>785</v>
      </c>
      <c r="AT60" s="1">
        <v>33.964345962704598</v>
      </c>
    </row>
    <row r="61" spans="1:46" x14ac:dyDescent="0.25">
      <c r="A61">
        <f t="shared" si="6"/>
        <v>1</v>
      </c>
      <c r="B61" t="s">
        <v>413</v>
      </c>
      <c r="C61" s="19">
        <v>2</v>
      </c>
      <c r="D61" s="19" t="s">
        <v>785</v>
      </c>
      <c r="E61" s="19" t="s">
        <v>786</v>
      </c>
      <c r="F61" s="19" t="s">
        <v>787</v>
      </c>
      <c r="G61" s="19" t="s">
        <v>788</v>
      </c>
      <c r="H61" s="19" t="s">
        <v>789</v>
      </c>
      <c r="I61" s="19" t="s">
        <v>790</v>
      </c>
      <c r="J61" s="19" t="s">
        <v>412</v>
      </c>
      <c r="K61" s="19" t="s">
        <v>413</v>
      </c>
      <c r="L61" s="19" t="s">
        <v>414</v>
      </c>
      <c r="P61" t="s">
        <v>413</v>
      </c>
      <c r="Q61" t="s">
        <v>414</v>
      </c>
      <c r="R61">
        <v>544</v>
      </c>
      <c r="S61">
        <v>5904</v>
      </c>
      <c r="T61">
        <v>2609</v>
      </c>
      <c r="U61">
        <v>44544</v>
      </c>
      <c r="V61" t="s">
        <v>413</v>
      </c>
      <c r="W61">
        <v>53601</v>
      </c>
      <c r="X61" s="1">
        <f t="shared" si="7"/>
        <v>12.029626312941923</v>
      </c>
      <c r="Z61">
        <f t="shared" si="8"/>
        <v>0</v>
      </c>
      <c r="AA61">
        <f t="shared" si="9"/>
        <v>1</v>
      </c>
      <c r="AB61">
        <f t="shared" si="10"/>
        <v>0</v>
      </c>
      <c r="AC61">
        <f t="shared" si="11"/>
        <v>0</v>
      </c>
      <c r="AE61" s="19">
        <v>2</v>
      </c>
      <c r="AF61" s="19" t="s">
        <v>785</v>
      </c>
      <c r="AG61" s="1">
        <v>12.029626312941923</v>
      </c>
      <c r="AR61" s="19">
        <v>2</v>
      </c>
      <c r="AS61" s="19" t="s">
        <v>785</v>
      </c>
      <c r="AT61" s="1">
        <v>12.029626312941923</v>
      </c>
    </row>
    <row r="62" spans="1:46" x14ac:dyDescent="0.25">
      <c r="A62">
        <f t="shared" si="6"/>
        <v>1</v>
      </c>
      <c r="B62" t="s">
        <v>487</v>
      </c>
      <c r="C62" s="19">
        <v>2</v>
      </c>
      <c r="D62" s="19" t="s">
        <v>785</v>
      </c>
      <c r="E62" s="19" t="s">
        <v>786</v>
      </c>
      <c r="F62" s="19" t="s">
        <v>787</v>
      </c>
      <c r="G62" s="19" t="s">
        <v>788</v>
      </c>
      <c r="H62" s="19" t="s">
        <v>789</v>
      </c>
      <c r="I62" s="19" t="s">
        <v>790</v>
      </c>
      <c r="J62" s="19" t="s">
        <v>412</v>
      </c>
      <c r="K62" s="19" t="s">
        <v>487</v>
      </c>
      <c r="L62" s="19" t="s">
        <v>488</v>
      </c>
      <c r="P62" t="s">
        <v>487</v>
      </c>
      <c r="Q62" t="s">
        <v>488</v>
      </c>
      <c r="R62">
        <v>105074</v>
      </c>
      <c r="S62">
        <v>248135</v>
      </c>
      <c r="T62">
        <v>265225</v>
      </c>
      <c r="U62">
        <v>3956873</v>
      </c>
      <c r="V62" t="s">
        <v>487</v>
      </c>
      <c r="W62">
        <v>4575307</v>
      </c>
      <c r="X62" s="1">
        <f t="shared" si="7"/>
        <v>7.7198972659102445</v>
      </c>
      <c r="Z62">
        <f t="shared" si="8"/>
        <v>0</v>
      </c>
      <c r="AA62">
        <f t="shared" si="9"/>
        <v>1</v>
      </c>
      <c r="AB62">
        <f t="shared" si="10"/>
        <v>0</v>
      </c>
      <c r="AC62">
        <f t="shared" si="11"/>
        <v>0</v>
      </c>
      <c r="AE62" s="19">
        <v>2</v>
      </c>
      <c r="AF62" s="19" t="s">
        <v>785</v>
      </c>
      <c r="AG62" s="1">
        <v>7.7198972659102445</v>
      </c>
      <c r="AR62" s="19">
        <v>2</v>
      </c>
      <c r="AS62" s="19" t="s">
        <v>785</v>
      </c>
      <c r="AT62" s="1">
        <v>7.7198972659102445</v>
      </c>
    </row>
    <row r="63" spans="1:46" x14ac:dyDescent="0.25">
      <c r="A63">
        <f t="shared" si="6"/>
        <v>1</v>
      </c>
      <c r="B63" t="s">
        <v>483</v>
      </c>
      <c r="C63" s="19">
        <v>2</v>
      </c>
      <c r="D63" s="19" t="s">
        <v>785</v>
      </c>
      <c r="E63" s="19" t="s">
        <v>786</v>
      </c>
      <c r="F63" s="19" t="s">
        <v>787</v>
      </c>
      <c r="G63" s="19" t="s">
        <v>788</v>
      </c>
      <c r="H63" s="19" t="s">
        <v>789</v>
      </c>
      <c r="I63" s="19" t="s">
        <v>790</v>
      </c>
      <c r="J63" s="19" t="s">
        <v>412</v>
      </c>
      <c r="K63" s="19" t="s">
        <v>483</v>
      </c>
      <c r="L63" s="19" t="s">
        <v>484</v>
      </c>
      <c r="P63" t="s">
        <v>483</v>
      </c>
      <c r="Q63" t="s">
        <v>484</v>
      </c>
      <c r="R63">
        <v>14622</v>
      </c>
      <c r="S63">
        <v>113959</v>
      </c>
      <c r="T63">
        <v>3035</v>
      </c>
      <c r="U63">
        <v>142566</v>
      </c>
      <c r="V63" t="s">
        <v>483</v>
      </c>
      <c r="W63">
        <v>274182</v>
      </c>
      <c r="X63" s="1">
        <f t="shared" si="7"/>
        <v>46.896222217359274</v>
      </c>
      <c r="Z63">
        <f t="shared" si="8"/>
        <v>0</v>
      </c>
      <c r="AA63">
        <f t="shared" si="9"/>
        <v>0</v>
      </c>
      <c r="AB63">
        <f t="shared" si="10"/>
        <v>1</v>
      </c>
      <c r="AC63">
        <f t="shared" si="11"/>
        <v>0</v>
      </c>
      <c r="AE63" s="19">
        <v>2</v>
      </c>
      <c r="AF63" s="19" t="s">
        <v>785</v>
      </c>
      <c r="AG63" s="1">
        <v>46.896222217359274</v>
      </c>
      <c r="AR63" s="19">
        <v>2</v>
      </c>
      <c r="AS63" s="19" t="s">
        <v>785</v>
      </c>
      <c r="AT63" s="1">
        <v>46.896222217359274</v>
      </c>
    </row>
    <row r="64" spans="1:46" x14ac:dyDescent="0.25">
      <c r="A64">
        <f t="shared" si="6"/>
        <v>1</v>
      </c>
      <c r="B64" t="s">
        <v>556</v>
      </c>
      <c r="C64" s="19">
        <v>2</v>
      </c>
      <c r="D64" s="19" t="s">
        <v>785</v>
      </c>
      <c r="E64" s="19" t="s">
        <v>786</v>
      </c>
      <c r="F64" s="19" t="s">
        <v>787</v>
      </c>
      <c r="G64" s="19" t="s">
        <v>788</v>
      </c>
      <c r="H64" s="19" t="s">
        <v>789</v>
      </c>
      <c r="I64" s="19" t="s">
        <v>864</v>
      </c>
      <c r="J64" s="19" t="s">
        <v>865</v>
      </c>
      <c r="K64" s="19" t="s">
        <v>556</v>
      </c>
      <c r="L64" s="19" t="s">
        <v>557</v>
      </c>
      <c r="P64" t="s">
        <v>556</v>
      </c>
      <c r="Q64" t="s">
        <v>557</v>
      </c>
      <c r="R64">
        <v>2149909</v>
      </c>
      <c r="S64">
        <v>410137</v>
      </c>
      <c r="T64">
        <v>7491279</v>
      </c>
      <c r="U64">
        <v>5591428</v>
      </c>
      <c r="V64" t="s">
        <v>556</v>
      </c>
      <c r="W64">
        <v>15642753</v>
      </c>
      <c r="X64" s="1">
        <f t="shared" si="7"/>
        <v>16.365699822786947</v>
      </c>
      <c r="Z64">
        <f t="shared" si="8"/>
        <v>0</v>
      </c>
      <c r="AA64">
        <f t="shared" si="9"/>
        <v>1</v>
      </c>
      <c r="AB64">
        <f t="shared" si="10"/>
        <v>0</v>
      </c>
      <c r="AC64">
        <f t="shared" si="11"/>
        <v>0</v>
      </c>
      <c r="AE64" s="19">
        <v>2</v>
      </c>
      <c r="AF64" s="19" t="s">
        <v>785</v>
      </c>
      <c r="AG64" s="1">
        <v>16.365699822786947</v>
      </c>
      <c r="AR64" s="19">
        <v>2</v>
      </c>
      <c r="AS64" s="19" t="s">
        <v>785</v>
      </c>
      <c r="AT64" s="1">
        <v>16.365699822786947</v>
      </c>
    </row>
    <row r="65" spans="1:46" x14ac:dyDescent="0.25">
      <c r="A65">
        <f t="shared" si="6"/>
        <v>1</v>
      </c>
      <c r="B65" t="s">
        <v>395</v>
      </c>
      <c r="C65" s="19">
        <v>2</v>
      </c>
      <c r="D65" s="19" t="s">
        <v>785</v>
      </c>
      <c r="E65" s="19" t="s">
        <v>786</v>
      </c>
      <c r="F65" s="19" t="s">
        <v>787</v>
      </c>
      <c r="G65" s="19" t="s">
        <v>788</v>
      </c>
      <c r="H65" s="19" t="s">
        <v>789</v>
      </c>
      <c r="I65" s="19" t="s">
        <v>864</v>
      </c>
      <c r="J65" s="19" t="s">
        <v>865</v>
      </c>
      <c r="K65" s="19" t="s">
        <v>395</v>
      </c>
      <c r="L65" s="19" t="s">
        <v>396</v>
      </c>
      <c r="P65" t="s">
        <v>395</v>
      </c>
      <c r="Q65" t="s">
        <v>396</v>
      </c>
      <c r="R65">
        <v>274158</v>
      </c>
      <c r="S65">
        <v>61715</v>
      </c>
      <c r="T65">
        <v>495009</v>
      </c>
      <c r="U65">
        <v>464123</v>
      </c>
      <c r="V65" t="s">
        <v>395</v>
      </c>
      <c r="W65">
        <v>1295005</v>
      </c>
      <c r="X65" s="1">
        <f t="shared" si="7"/>
        <v>25.936038856992834</v>
      </c>
      <c r="Z65">
        <f t="shared" si="8"/>
        <v>0</v>
      </c>
      <c r="AA65">
        <f t="shared" si="9"/>
        <v>0</v>
      </c>
      <c r="AB65">
        <f t="shared" si="10"/>
        <v>1</v>
      </c>
      <c r="AC65">
        <f t="shared" si="11"/>
        <v>0</v>
      </c>
      <c r="AE65" s="19">
        <v>2</v>
      </c>
      <c r="AF65" s="19" t="s">
        <v>785</v>
      </c>
      <c r="AG65" s="1">
        <v>25.936038856992834</v>
      </c>
      <c r="AR65" s="19">
        <v>2</v>
      </c>
      <c r="AS65" s="19" t="s">
        <v>785</v>
      </c>
      <c r="AT65" s="1">
        <v>25.936038856992834</v>
      </c>
    </row>
    <row r="66" spans="1:46" x14ac:dyDescent="0.25">
      <c r="A66">
        <f t="shared" ref="A66:A97" si="12">IF(B66=K66,1,0)</f>
        <v>1</v>
      </c>
      <c r="B66" t="s">
        <v>695</v>
      </c>
      <c r="C66" s="19">
        <v>2</v>
      </c>
      <c r="D66" s="19" t="s">
        <v>785</v>
      </c>
      <c r="E66" s="19" t="s">
        <v>786</v>
      </c>
      <c r="F66" s="19" t="s">
        <v>787</v>
      </c>
      <c r="G66" s="19" t="s">
        <v>788</v>
      </c>
      <c r="H66" s="19" t="s">
        <v>789</v>
      </c>
      <c r="I66" s="19" t="s">
        <v>841</v>
      </c>
      <c r="J66" s="19" t="s">
        <v>842</v>
      </c>
      <c r="K66" s="19" t="s">
        <v>695</v>
      </c>
      <c r="L66" s="19" t="s">
        <v>696</v>
      </c>
      <c r="P66" t="s">
        <v>695</v>
      </c>
      <c r="Q66" t="s">
        <v>696</v>
      </c>
      <c r="R66">
        <v>74961</v>
      </c>
      <c r="S66">
        <v>58086</v>
      </c>
      <c r="T66">
        <v>189364</v>
      </c>
      <c r="U66">
        <v>643333</v>
      </c>
      <c r="V66" t="s">
        <v>695</v>
      </c>
      <c r="W66">
        <v>965744</v>
      </c>
      <c r="X66" s="1">
        <f t="shared" ref="X66:X97" si="13">(R66+S66)/W66 *100</f>
        <v>13.776632316638779</v>
      </c>
      <c r="Z66">
        <f t="shared" ref="Z66:Z97" si="14">IF(X66&lt;1,1,0)</f>
        <v>0</v>
      </c>
      <c r="AA66">
        <f t="shared" ref="AA66:AA97" si="15">IF(AND(X66&gt;1, X66 &lt;17),1,0)</f>
        <v>1</v>
      </c>
      <c r="AB66">
        <f t="shared" ref="AB66:AB97" si="16">IF(AND(X66&gt;17, X66 &lt;50),1,0)</f>
        <v>0</v>
      </c>
      <c r="AC66">
        <f t="shared" ref="AC66:AC97" si="17">IF(AND(X66&gt;50, X66 &lt;100),1,0)</f>
        <v>0</v>
      </c>
      <c r="AE66" s="19">
        <v>2</v>
      </c>
      <c r="AF66" s="19" t="s">
        <v>785</v>
      </c>
      <c r="AG66" s="1">
        <v>13.776632316638779</v>
      </c>
      <c r="AR66" s="19">
        <v>2</v>
      </c>
      <c r="AS66" s="19" t="s">
        <v>785</v>
      </c>
      <c r="AT66" s="1">
        <v>13.776632316638779</v>
      </c>
    </row>
    <row r="67" spans="1:46" x14ac:dyDescent="0.25">
      <c r="A67">
        <f t="shared" si="12"/>
        <v>1</v>
      </c>
      <c r="B67" s="12" t="s">
        <v>652</v>
      </c>
      <c r="C67" s="19">
        <v>2</v>
      </c>
      <c r="D67" s="19" t="s">
        <v>785</v>
      </c>
      <c r="E67" s="19" t="s">
        <v>786</v>
      </c>
      <c r="F67" s="19" t="s">
        <v>787</v>
      </c>
      <c r="G67" s="19" t="s">
        <v>788</v>
      </c>
      <c r="H67" s="19" t="s">
        <v>789</v>
      </c>
      <c r="I67" s="19" t="s">
        <v>841</v>
      </c>
      <c r="J67" s="19" t="s">
        <v>909</v>
      </c>
      <c r="K67" s="19" t="s">
        <v>652</v>
      </c>
      <c r="L67" s="19" t="s">
        <v>653</v>
      </c>
      <c r="M67" s="12"/>
      <c r="N67" s="12"/>
      <c r="O67" s="12"/>
      <c r="P67" s="12" t="s">
        <v>652</v>
      </c>
      <c r="Q67" s="12" t="s">
        <v>653</v>
      </c>
      <c r="R67" s="12">
        <v>4779</v>
      </c>
      <c r="S67" s="12">
        <v>18404</v>
      </c>
      <c r="T67" s="12"/>
      <c r="U67" s="12">
        <v>15139</v>
      </c>
      <c r="V67" s="12" t="s">
        <v>652</v>
      </c>
      <c r="W67" s="12">
        <v>38322</v>
      </c>
      <c r="X67" s="13">
        <f t="shared" si="13"/>
        <v>60.495276864464273</v>
      </c>
      <c r="Y67" s="13"/>
      <c r="Z67">
        <f t="shared" si="14"/>
        <v>0</v>
      </c>
      <c r="AA67">
        <f t="shared" si="15"/>
        <v>0</v>
      </c>
      <c r="AB67">
        <f t="shared" si="16"/>
        <v>0</v>
      </c>
      <c r="AC67">
        <f t="shared" si="17"/>
        <v>1</v>
      </c>
      <c r="AE67" s="19">
        <v>2</v>
      </c>
      <c r="AF67" s="19" t="s">
        <v>785</v>
      </c>
      <c r="AG67" s="13">
        <v>60.495276864464273</v>
      </c>
      <c r="AR67" s="19">
        <v>2</v>
      </c>
      <c r="AS67" s="19" t="s">
        <v>785</v>
      </c>
      <c r="AT67" s="13">
        <v>60.495276864464273</v>
      </c>
    </row>
    <row r="68" spans="1:46" x14ac:dyDescent="0.25">
      <c r="A68">
        <f t="shared" si="12"/>
        <v>1</v>
      </c>
      <c r="B68" s="10" t="s">
        <v>604</v>
      </c>
      <c r="C68" s="19">
        <v>2</v>
      </c>
      <c r="D68" s="19" t="s">
        <v>785</v>
      </c>
      <c r="E68" s="19" t="s">
        <v>786</v>
      </c>
      <c r="F68" s="19" t="s">
        <v>787</v>
      </c>
      <c r="G68" s="19" t="s">
        <v>788</v>
      </c>
      <c r="H68" s="19" t="s">
        <v>789</v>
      </c>
      <c r="I68" s="19" t="s">
        <v>841</v>
      </c>
      <c r="J68" s="19" t="s">
        <v>842</v>
      </c>
      <c r="K68" s="19" t="s">
        <v>604</v>
      </c>
      <c r="L68" s="19" t="s">
        <v>605</v>
      </c>
      <c r="M68" s="10"/>
      <c r="N68" s="10"/>
      <c r="O68" s="10"/>
      <c r="P68" s="10" t="s">
        <v>604</v>
      </c>
      <c r="Q68" s="10" t="s">
        <v>605</v>
      </c>
      <c r="R68" s="10">
        <v>815</v>
      </c>
      <c r="S68" s="10">
        <v>33036</v>
      </c>
      <c r="T68" s="10">
        <v>12030</v>
      </c>
      <c r="U68" s="10">
        <v>1785801</v>
      </c>
      <c r="V68" s="10" t="s">
        <v>604</v>
      </c>
      <c r="W68" s="10">
        <v>1831682</v>
      </c>
      <c r="X68" s="11">
        <f t="shared" si="13"/>
        <v>1.8480828003987593</v>
      </c>
      <c r="Y68" s="11"/>
      <c r="Z68">
        <f t="shared" si="14"/>
        <v>0</v>
      </c>
      <c r="AA68">
        <f t="shared" si="15"/>
        <v>1</v>
      </c>
      <c r="AB68">
        <f t="shared" si="16"/>
        <v>0</v>
      </c>
      <c r="AC68">
        <f t="shared" si="17"/>
        <v>0</v>
      </c>
      <c r="AE68" s="19">
        <v>2</v>
      </c>
      <c r="AF68" s="19" t="s">
        <v>785</v>
      </c>
      <c r="AG68" s="11">
        <v>1.8480828003987593</v>
      </c>
      <c r="AR68" s="19">
        <v>2</v>
      </c>
      <c r="AS68" s="19" t="s">
        <v>785</v>
      </c>
      <c r="AT68" s="11">
        <v>1.8480828003987593</v>
      </c>
    </row>
    <row r="69" spans="1:46" x14ac:dyDescent="0.25">
      <c r="A69">
        <f t="shared" si="12"/>
        <v>1</v>
      </c>
      <c r="B69" t="s">
        <v>389</v>
      </c>
      <c r="C69" s="19">
        <v>2</v>
      </c>
      <c r="D69" s="19" t="s">
        <v>785</v>
      </c>
      <c r="E69" s="19" t="s">
        <v>786</v>
      </c>
      <c r="F69" s="19" t="s">
        <v>787</v>
      </c>
      <c r="G69" s="19" t="s">
        <v>793</v>
      </c>
      <c r="H69" s="19" t="s">
        <v>794</v>
      </c>
      <c r="I69" s="19" t="s">
        <v>795</v>
      </c>
      <c r="J69" s="19" t="s">
        <v>796</v>
      </c>
      <c r="K69" s="19" t="s">
        <v>389</v>
      </c>
      <c r="L69" s="19" t="s">
        <v>390</v>
      </c>
      <c r="P69" t="s">
        <v>389</v>
      </c>
      <c r="Q69" t="s">
        <v>390</v>
      </c>
      <c r="R69">
        <v>166972</v>
      </c>
      <c r="S69">
        <v>361377</v>
      </c>
      <c r="T69">
        <v>47337</v>
      </c>
      <c r="U69">
        <v>818228</v>
      </c>
      <c r="V69" t="s">
        <v>389</v>
      </c>
      <c r="W69">
        <v>1393914</v>
      </c>
      <c r="X69" s="1">
        <f t="shared" si="13"/>
        <v>37.903988337874509</v>
      </c>
      <c r="Z69">
        <f t="shared" si="14"/>
        <v>0</v>
      </c>
      <c r="AA69">
        <f t="shared" si="15"/>
        <v>0</v>
      </c>
      <c r="AB69">
        <f t="shared" si="16"/>
        <v>1</v>
      </c>
      <c r="AC69">
        <f t="shared" si="17"/>
        <v>0</v>
      </c>
      <c r="AE69" s="19">
        <v>2</v>
      </c>
      <c r="AF69" s="19" t="s">
        <v>785</v>
      </c>
      <c r="AG69" s="1">
        <v>37.903988337874509</v>
      </c>
      <c r="AR69" s="19">
        <v>2</v>
      </c>
      <c r="AS69" s="19" t="s">
        <v>785</v>
      </c>
      <c r="AT69" s="1">
        <v>37.903988337874509</v>
      </c>
    </row>
    <row r="70" spans="1:46" x14ac:dyDescent="0.25">
      <c r="A70">
        <f t="shared" si="12"/>
        <v>1</v>
      </c>
      <c r="B70" t="s">
        <v>365</v>
      </c>
      <c r="C70" s="19">
        <v>2</v>
      </c>
      <c r="D70" s="19" t="s">
        <v>785</v>
      </c>
      <c r="E70" s="19" t="s">
        <v>786</v>
      </c>
      <c r="F70" s="19" t="s">
        <v>787</v>
      </c>
      <c r="G70" s="19" t="s">
        <v>793</v>
      </c>
      <c r="H70" s="19" t="s">
        <v>794</v>
      </c>
      <c r="I70" s="19" t="s">
        <v>795</v>
      </c>
      <c r="J70" s="19" t="s">
        <v>796</v>
      </c>
      <c r="K70" s="19" t="s">
        <v>365</v>
      </c>
      <c r="L70" s="19" t="s">
        <v>366</v>
      </c>
      <c r="P70" t="s">
        <v>365</v>
      </c>
      <c r="Q70" t="s">
        <v>366</v>
      </c>
      <c r="R70">
        <v>26426</v>
      </c>
      <c r="S70">
        <v>86360</v>
      </c>
      <c r="T70">
        <v>28061</v>
      </c>
      <c r="U70">
        <v>178262</v>
      </c>
      <c r="V70" t="s">
        <v>365</v>
      </c>
      <c r="W70">
        <v>319109</v>
      </c>
      <c r="X70" s="1">
        <f t="shared" si="13"/>
        <v>35.344036050377767</v>
      </c>
      <c r="Z70">
        <f t="shared" si="14"/>
        <v>0</v>
      </c>
      <c r="AA70">
        <f t="shared" si="15"/>
        <v>0</v>
      </c>
      <c r="AB70">
        <f t="shared" si="16"/>
        <v>1</v>
      </c>
      <c r="AC70">
        <f t="shared" si="17"/>
        <v>0</v>
      </c>
      <c r="AE70" s="19">
        <v>2</v>
      </c>
      <c r="AF70" s="19" t="s">
        <v>785</v>
      </c>
      <c r="AG70" s="1">
        <v>35.344036050377767</v>
      </c>
      <c r="AR70" s="19">
        <v>2</v>
      </c>
      <c r="AS70" s="19" t="s">
        <v>785</v>
      </c>
      <c r="AT70" s="1">
        <v>35.344036050377767</v>
      </c>
    </row>
    <row r="71" spans="1:46" x14ac:dyDescent="0.25">
      <c r="A71">
        <f t="shared" si="12"/>
        <v>1</v>
      </c>
      <c r="B71" t="s">
        <v>91</v>
      </c>
      <c r="C71" s="19">
        <v>2</v>
      </c>
      <c r="D71" s="19" t="s">
        <v>785</v>
      </c>
      <c r="E71" s="19" t="s">
        <v>786</v>
      </c>
      <c r="F71" s="19" t="s">
        <v>787</v>
      </c>
      <c r="G71" s="19" t="s">
        <v>793</v>
      </c>
      <c r="H71" s="19" t="s">
        <v>794</v>
      </c>
      <c r="I71" s="19" t="s">
        <v>887</v>
      </c>
      <c r="J71" s="19" t="s">
        <v>888</v>
      </c>
      <c r="K71" s="19" t="s">
        <v>91</v>
      </c>
      <c r="L71" s="19" t="s">
        <v>92</v>
      </c>
      <c r="P71" t="s">
        <v>91</v>
      </c>
      <c r="Q71" t="s">
        <v>92</v>
      </c>
      <c r="R71">
        <v>332</v>
      </c>
      <c r="S71">
        <v>176</v>
      </c>
      <c r="T71">
        <v>2304</v>
      </c>
      <c r="U71">
        <v>3066</v>
      </c>
      <c r="V71" t="s">
        <v>91</v>
      </c>
      <c r="W71">
        <v>5878</v>
      </c>
      <c r="X71" s="1">
        <f t="shared" si="13"/>
        <v>8.6423953725757059</v>
      </c>
      <c r="Z71">
        <f t="shared" si="14"/>
        <v>0</v>
      </c>
      <c r="AA71">
        <f t="shared" si="15"/>
        <v>1</v>
      </c>
      <c r="AB71">
        <f t="shared" si="16"/>
        <v>0</v>
      </c>
      <c r="AC71">
        <f t="shared" si="17"/>
        <v>0</v>
      </c>
      <c r="AE71" s="19">
        <v>2</v>
      </c>
      <c r="AF71" s="19" t="s">
        <v>785</v>
      </c>
      <c r="AG71" s="1">
        <v>8.6423953725757059</v>
      </c>
      <c r="AR71" s="19">
        <v>2</v>
      </c>
      <c r="AS71" s="19" t="s">
        <v>785</v>
      </c>
      <c r="AT71" s="1">
        <v>8.6423953725757059</v>
      </c>
    </row>
    <row r="72" spans="1:46" x14ac:dyDescent="0.25">
      <c r="A72">
        <f t="shared" si="12"/>
        <v>1</v>
      </c>
      <c r="B72" t="s">
        <v>99</v>
      </c>
      <c r="C72" s="19">
        <v>2</v>
      </c>
      <c r="D72" s="19" t="s">
        <v>785</v>
      </c>
      <c r="E72" s="19" t="s">
        <v>786</v>
      </c>
      <c r="F72" s="19" t="s">
        <v>787</v>
      </c>
      <c r="G72" s="19" t="s">
        <v>793</v>
      </c>
      <c r="H72" s="19" t="s">
        <v>794</v>
      </c>
      <c r="I72" s="19" t="s">
        <v>887</v>
      </c>
      <c r="J72" s="19" t="s">
        <v>888</v>
      </c>
      <c r="K72" s="19" t="s">
        <v>99</v>
      </c>
      <c r="L72" s="19" t="s">
        <v>100</v>
      </c>
      <c r="P72" t="s">
        <v>99</v>
      </c>
      <c r="Q72" t="s">
        <v>100</v>
      </c>
      <c r="R72">
        <v>17553</v>
      </c>
      <c r="S72">
        <v>54950</v>
      </c>
      <c r="T72">
        <v>141596</v>
      </c>
      <c r="U72">
        <v>210329</v>
      </c>
      <c r="V72" t="s">
        <v>99</v>
      </c>
      <c r="W72">
        <v>424428</v>
      </c>
      <c r="X72" s="1">
        <f t="shared" si="13"/>
        <v>17.082520474615247</v>
      </c>
      <c r="Z72">
        <f t="shared" si="14"/>
        <v>0</v>
      </c>
      <c r="AA72">
        <f t="shared" si="15"/>
        <v>0</v>
      </c>
      <c r="AB72">
        <f t="shared" si="16"/>
        <v>1</v>
      </c>
      <c r="AC72">
        <f t="shared" si="17"/>
        <v>0</v>
      </c>
      <c r="AE72" s="19">
        <v>2</v>
      </c>
      <c r="AF72" s="19" t="s">
        <v>785</v>
      </c>
      <c r="AG72" s="1">
        <v>17.082520474615247</v>
      </c>
      <c r="AR72" s="19">
        <v>2</v>
      </c>
      <c r="AS72" s="19" t="s">
        <v>785</v>
      </c>
      <c r="AT72" s="1">
        <v>17.082520474615247</v>
      </c>
    </row>
    <row r="73" spans="1:46" x14ac:dyDescent="0.25">
      <c r="A73">
        <f t="shared" si="12"/>
        <v>1</v>
      </c>
      <c r="B73" t="s">
        <v>69</v>
      </c>
      <c r="C73" s="19">
        <v>2</v>
      </c>
      <c r="D73" s="19" t="s">
        <v>785</v>
      </c>
      <c r="E73" s="19" t="s">
        <v>817</v>
      </c>
      <c r="F73" s="19" t="s">
        <v>818</v>
      </c>
      <c r="G73" s="19" t="s">
        <v>843</v>
      </c>
      <c r="H73" s="19" t="s">
        <v>844</v>
      </c>
      <c r="I73" s="19" t="s">
        <v>866</v>
      </c>
      <c r="J73" s="19" t="s">
        <v>867</v>
      </c>
      <c r="K73" s="19" t="s">
        <v>69</v>
      </c>
      <c r="L73" s="19" t="s">
        <v>70</v>
      </c>
      <c r="P73" t="s">
        <v>69</v>
      </c>
      <c r="Q73" t="s">
        <v>70</v>
      </c>
      <c r="R73">
        <v>11612</v>
      </c>
      <c r="S73">
        <v>8267</v>
      </c>
      <c r="T73">
        <v>12069</v>
      </c>
      <c r="U73">
        <v>26074</v>
      </c>
      <c r="V73" t="s">
        <v>69</v>
      </c>
      <c r="W73">
        <v>58022</v>
      </c>
      <c r="X73" s="1">
        <f t="shared" si="13"/>
        <v>34.261142325324876</v>
      </c>
      <c r="Z73">
        <f t="shared" si="14"/>
        <v>0</v>
      </c>
      <c r="AA73">
        <f t="shared" si="15"/>
        <v>0</v>
      </c>
      <c r="AB73">
        <f t="shared" si="16"/>
        <v>1</v>
      </c>
      <c r="AC73">
        <f t="shared" si="17"/>
        <v>0</v>
      </c>
      <c r="AE73" s="19">
        <v>2</v>
      </c>
      <c r="AF73" s="19" t="s">
        <v>785</v>
      </c>
      <c r="AG73" s="1">
        <v>34.261142325324876</v>
      </c>
      <c r="AR73" s="19">
        <v>2</v>
      </c>
      <c r="AS73" s="19" t="s">
        <v>785</v>
      </c>
      <c r="AT73" s="1">
        <v>34.261142325324876</v>
      </c>
    </row>
    <row r="74" spans="1:46" x14ac:dyDescent="0.25">
      <c r="A74">
        <f t="shared" si="12"/>
        <v>1</v>
      </c>
      <c r="B74" t="s">
        <v>176</v>
      </c>
      <c r="C74" s="19">
        <v>2</v>
      </c>
      <c r="D74" s="19" t="s">
        <v>785</v>
      </c>
      <c r="E74" s="19" t="s">
        <v>817</v>
      </c>
      <c r="F74" s="19" t="s">
        <v>818</v>
      </c>
      <c r="G74" s="19" t="s">
        <v>843</v>
      </c>
      <c r="H74" s="19" t="s">
        <v>844</v>
      </c>
      <c r="I74" s="19" t="s">
        <v>866</v>
      </c>
      <c r="J74" s="19" t="s">
        <v>867</v>
      </c>
      <c r="K74" s="19" t="s">
        <v>176</v>
      </c>
      <c r="L74" s="19" t="s">
        <v>177</v>
      </c>
      <c r="P74" t="s">
        <v>176</v>
      </c>
      <c r="Q74" t="s">
        <v>177</v>
      </c>
      <c r="R74">
        <v>5773</v>
      </c>
      <c r="S74">
        <v>24914</v>
      </c>
      <c r="T74">
        <v>67465</v>
      </c>
      <c r="U74">
        <v>338854</v>
      </c>
      <c r="V74" t="s">
        <v>176</v>
      </c>
      <c r="W74">
        <v>437006</v>
      </c>
      <c r="X74" s="1">
        <f t="shared" si="13"/>
        <v>7.0221003830611011</v>
      </c>
      <c r="Z74">
        <f t="shared" si="14"/>
        <v>0</v>
      </c>
      <c r="AA74">
        <f t="shared" si="15"/>
        <v>1</v>
      </c>
      <c r="AB74">
        <f t="shared" si="16"/>
        <v>0</v>
      </c>
      <c r="AC74">
        <f t="shared" si="17"/>
        <v>0</v>
      </c>
      <c r="AE74" s="19">
        <v>2</v>
      </c>
      <c r="AF74" s="19" t="s">
        <v>785</v>
      </c>
      <c r="AG74" s="1">
        <v>7.0221003830611011</v>
      </c>
      <c r="AR74" s="19">
        <v>2</v>
      </c>
      <c r="AS74" s="19" t="s">
        <v>785</v>
      </c>
      <c r="AT74" s="1">
        <v>7.0221003830611011</v>
      </c>
    </row>
    <row r="75" spans="1:46" x14ac:dyDescent="0.25">
      <c r="A75">
        <f t="shared" si="12"/>
        <v>1</v>
      </c>
      <c r="B75" t="s">
        <v>568</v>
      </c>
      <c r="C75" s="19">
        <v>2</v>
      </c>
      <c r="D75" s="19" t="s">
        <v>785</v>
      </c>
      <c r="E75" s="19" t="s">
        <v>817</v>
      </c>
      <c r="F75" s="19" t="s">
        <v>818</v>
      </c>
      <c r="G75" s="19" t="s">
        <v>843</v>
      </c>
      <c r="H75" s="19" t="s">
        <v>844</v>
      </c>
      <c r="I75" s="19" t="s">
        <v>845</v>
      </c>
      <c r="J75" s="19" t="s">
        <v>846</v>
      </c>
      <c r="K75" s="19" t="s">
        <v>568</v>
      </c>
      <c r="L75" s="19" t="s">
        <v>569</v>
      </c>
      <c r="P75" t="s">
        <v>568</v>
      </c>
      <c r="Q75" t="s">
        <v>569</v>
      </c>
      <c r="R75">
        <v>229127</v>
      </c>
      <c r="S75">
        <v>919284</v>
      </c>
      <c r="T75">
        <v>950027</v>
      </c>
      <c r="U75">
        <v>3366682</v>
      </c>
      <c r="V75" t="s">
        <v>568</v>
      </c>
      <c r="W75">
        <v>5465120</v>
      </c>
      <c r="X75" s="1">
        <f t="shared" si="13"/>
        <v>21.0134635653014</v>
      </c>
      <c r="Z75">
        <f t="shared" si="14"/>
        <v>0</v>
      </c>
      <c r="AA75">
        <f t="shared" si="15"/>
        <v>0</v>
      </c>
      <c r="AB75">
        <f t="shared" si="16"/>
        <v>1</v>
      </c>
      <c r="AC75">
        <f t="shared" si="17"/>
        <v>0</v>
      </c>
      <c r="AE75" s="19">
        <v>2</v>
      </c>
      <c r="AF75" s="19" t="s">
        <v>785</v>
      </c>
      <c r="AG75" s="1">
        <v>21.0134635653014</v>
      </c>
      <c r="AR75" s="19">
        <v>2</v>
      </c>
      <c r="AS75" s="19" t="s">
        <v>785</v>
      </c>
      <c r="AT75" s="1">
        <v>21.0134635653014</v>
      </c>
    </row>
    <row r="76" spans="1:46" x14ac:dyDescent="0.25">
      <c r="A76">
        <f t="shared" si="12"/>
        <v>1</v>
      </c>
      <c r="B76" t="s">
        <v>703</v>
      </c>
      <c r="C76" s="19">
        <v>2</v>
      </c>
      <c r="D76" s="19" t="s">
        <v>785</v>
      </c>
      <c r="E76" s="19" t="s">
        <v>817</v>
      </c>
      <c r="F76" s="19" t="s">
        <v>818</v>
      </c>
      <c r="G76" s="19" t="s">
        <v>834</v>
      </c>
      <c r="H76" s="19" t="s">
        <v>835</v>
      </c>
      <c r="I76" s="19" t="s">
        <v>836</v>
      </c>
      <c r="J76" s="19" t="s">
        <v>837</v>
      </c>
      <c r="K76" s="19" t="s">
        <v>703</v>
      </c>
      <c r="L76" s="19" t="s">
        <v>704</v>
      </c>
      <c r="P76" t="s">
        <v>703</v>
      </c>
      <c r="Q76" t="s">
        <v>704</v>
      </c>
      <c r="R76">
        <v>1856606</v>
      </c>
      <c r="S76">
        <v>722530</v>
      </c>
      <c r="T76">
        <v>4579917</v>
      </c>
      <c r="U76">
        <v>1380569</v>
      </c>
      <c r="V76" t="s">
        <v>703</v>
      </c>
      <c r="W76">
        <v>8539622</v>
      </c>
      <c r="X76" s="1">
        <f t="shared" si="13"/>
        <v>30.201992547211105</v>
      </c>
      <c r="Z76">
        <f t="shared" si="14"/>
        <v>0</v>
      </c>
      <c r="AA76">
        <f t="shared" si="15"/>
        <v>0</v>
      </c>
      <c r="AB76">
        <f t="shared" si="16"/>
        <v>1</v>
      </c>
      <c r="AC76">
        <f t="shared" si="17"/>
        <v>0</v>
      </c>
      <c r="AE76" s="19">
        <v>2</v>
      </c>
      <c r="AF76" s="19" t="s">
        <v>785</v>
      </c>
      <c r="AG76" s="1">
        <v>30.201992547211105</v>
      </c>
      <c r="AR76" s="19">
        <v>2</v>
      </c>
      <c r="AS76" s="19" t="s">
        <v>785</v>
      </c>
      <c r="AT76" s="1">
        <v>30.201992547211105</v>
      </c>
    </row>
    <row r="77" spans="1:46" x14ac:dyDescent="0.25">
      <c r="A77">
        <f t="shared" si="12"/>
        <v>1</v>
      </c>
      <c r="B77" t="s">
        <v>4</v>
      </c>
      <c r="C77" s="19">
        <v>2</v>
      </c>
      <c r="D77" s="19" t="s">
        <v>785</v>
      </c>
      <c r="E77" s="19" t="s">
        <v>817</v>
      </c>
      <c r="F77" s="19" t="s">
        <v>818</v>
      </c>
      <c r="G77" s="19" t="s">
        <v>819</v>
      </c>
      <c r="H77" s="19" t="s">
        <v>820</v>
      </c>
      <c r="I77" s="19" t="s">
        <v>876</v>
      </c>
      <c r="J77" s="19" t="s">
        <v>877</v>
      </c>
      <c r="K77" s="19" t="s">
        <v>4</v>
      </c>
      <c r="L77" s="19" t="s">
        <v>5</v>
      </c>
      <c r="P77" t="s">
        <v>4</v>
      </c>
      <c r="Q77" t="s">
        <v>5</v>
      </c>
      <c r="R77">
        <v>753705</v>
      </c>
      <c r="S77">
        <v>425369</v>
      </c>
      <c r="T77">
        <v>1609849</v>
      </c>
      <c r="U77">
        <v>4307565</v>
      </c>
      <c r="V77" t="s">
        <v>4</v>
      </c>
      <c r="W77">
        <v>7096488</v>
      </c>
      <c r="X77" s="1">
        <f t="shared" si="13"/>
        <v>16.614894578839561</v>
      </c>
      <c r="Z77">
        <f t="shared" si="14"/>
        <v>0</v>
      </c>
      <c r="AA77">
        <f t="shared" si="15"/>
        <v>1</v>
      </c>
      <c r="AB77">
        <f t="shared" si="16"/>
        <v>0</v>
      </c>
      <c r="AC77">
        <f t="shared" si="17"/>
        <v>0</v>
      </c>
      <c r="AE77" s="19">
        <v>2</v>
      </c>
      <c r="AF77" s="19" t="s">
        <v>785</v>
      </c>
      <c r="AG77" s="1">
        <v>16.614894578839561</v>
      </c>
      <c r="AR77" s="19">
        <v>2</v>
      </c>
      <c r="AS77" s="19" t="s">
        <v>785</v>
      </c>
      <c r="AT77" s="1">
        <v>16.614894578839561</v>
      </c>
    </row>
    <row r="78" spans="1:46" x14ac:dyDescent="0.25">
      <c r="A78">
        <f t="shared" si="12"/>
        <v>1</v>
      </c>
      <c r="B78" t="s">
        <v>180</v>
      </c>
      <c r="C78" s="19">
        <v>2</v>
      </c>
      <c r="D78" s="19" t="s">
        <v>785</v>
      </c>
      <c r="E78" s="19" t="s">
        <v>817</v>
      </c>
      <c r="F78" s="19" t="s">
        <v>818</v>
      </c>
      <c r="G78" s="19" t="s">
        <v>819</v>
      </c>
      <c r="H78" s="19" t="s">
        <v>820</v>
      </c>
      <c r="I78" s="19" t="s">
        <v>876</v>
      </c>
      <c r="J78" s="19" t="s">
        <v>877</v>
      </c>
      <c r="K78" s="19" t="s">
        <v>180</v>
      </c>
      <c r="L78" s="19" t="s">
        <v>181</v>
      </c>
      <c r="P78" t="s">
        <v>180</v>
      </c>
      <c r="Q78" t="s">
        <v>181</v>
      </c>
      <c r="R78">
        <v>10377</v>
      </c>
      <c r="S78">
        <v>836</v>
      </c>
      <c r="T78">
        <v>14462</v>
      </c>
      <c r="U78">
        <v>13832</v>
      </c>
      <c r="V78" t="s">
        <v>180</v>
      </c>
      <c r="W78">
        <v>39507</v>
      </c>
      <c r="X78" s="1">
        <f t="shared" si="13"/>
        <v>28.382311995342597</v>
      </c>
      <c r="Z78">
        <f t="shared" si="14"/>
        <v>0</v>
      </c>
      <c r="AA78">
        <f t="shared" si="15"/>
        <v>0</v>
      </c>
      <c r="AB78">
        <f t="shared" si="16"/>
        <v>1</v>
      </c>
      <c r="AC78">
        <f t="shared" si="17"/>
        <v>0</v>
      </c>
      <c r="AE78" s="19">
        <v>2</v>
      </c>
      <c r="AF78" s="19" t="s">
        <v>785</v>
      </c>
      <c r="AG78" s="1">
        <v>28.382311995342597</v>
      </c>
      <c r="AR78" s="19">
        <v>2</v>
      </c>
      <c r="AS78" s="19" t="s">
        <v>785</v>
      </c>
      <c r="AT78" s="1">
        <v>28.382311995342597</v>
      </c>
    </row>
    <row r="79" spans="1:46" x14ac:dyDescent="0.25">
      <c r="A79">
        <f t="shared" si="12"/>
        <v>1</v>
      </c>
      <c r="B79" t="s">
        <v>22</v>
      </c>
      <c r="C79" s="19">
        <v>2</v>
      </c>
      <c r="D79" s="19" t="s">
        <v>785</v>
      </c>
      <c r="E79" s="19" t="s">
        <v>817</v>
      </c>
      <c r="F79" s="19" t="s">
        <v>818</v>
      </c>
      <c r="G79" s="19" t="s">
        <v>819</v>
      </c>
      <c r="H79" s="19" t="s">
        <v>820</v>
      </c>
      <c r="I79" s="19" t="s">
        <v>876</v>
      </c>
      <c r="J79" s="19" t="s">
        <v>877</v>
      </c>
      <c r="K79" s="19" t="s">
        <v>22</v>
      </c>
      <c r="L79" s="19" t="s">
        <v>23</v>
      </c>
      <c r="P79" t="s">
        <v>22</v>
      </c>
      <c r="Q79" t="s">
        <v>23</v>
      </c>
      <c r="R79">
        <v>2032233</v>
      </c>
      <c r="S79">
        <v>865980</v>
      </c>
      <c r="T79">
        <v>5436528</v>
      </c>
      <c r="U79">
        <v>6014077</v>
      </c>
      <c r="V79" t="s">
        <v>22</v>
      </c>
      <c r="W79">
        <v>14348818</v>
      </c>
      <c r="X79" s="1">
        <f t="shared" si="13"/>
        <v>20.198269989904393</v>
      </c>
      <c r="Z79">
        <f t="shared" si="14"/>
        <v>0</v>
      </c>
      <c r="AA79">
        <f t="shared" si="15"/>
        <v>0</v>
      </c>
      <c r="AB79">
        <f t="shared" si="16"/>
        <v>1</v>
      </c>
      <c r="AC79">
        <f t="shared" si="17"/>
        <v>0</v>
      </c>
      <c r="AE79" s="19">
        <v>2</v>
      </c>
      <c r="AF79" s="19" t="s">
        <v>785</v>
      </c>
      <c r="AG79" s="1">
        <v>20.198269989904393</v>
      </c>
      <c r="AR79" s="19">
        <v>2</v>
      </c>
      <c r="AS79" s="19" t="s">
        <v>785</v>
      </c>
      <c r="AT79" s="1">
        <v>20.198269989904393</v>
      </c>
    </row>
    <row r="80" spans="1:46" x14ac:dyDescent="0.25">
      <c r="A80">
        <f t="shared" si="12"/>
        <v>1</v>
      </c>
      <c r="B80" s="20" t="s">
        <v>10</v>
      </c>
      <c r="C80" s="19">
        <v>2</v>
      </c>
      <c r="D80" s="19" t="s">
        <v>785</v>
      </c>
      <c r="E80" s="19" t="s">
        <v>817</v>
      </c>
      <c r="F80" s="19" t="s">
        <v>818</v>
      </c>
      <c r="G80" s="19" t="s">
        <v>819</v>
      </c>
      <c r="H80" s="19" t="s">
        <v>820</v>
      </c>
      <c r="I80" s="19" t="s">
        <v>876</v>
      </c>
      <c r="J80" s="19" t="s">
        <v>877</v>
      </c>
      <c r="K80" s="19" t="s">
        <v>10</v>
      </c>
      <c r="L80" s="19" t="s">
        <v>11</v>
      </c>
      <c r="M80" s="20"/>
      <c r="N80" s="20"/>
      <c r="O80" s="20"/>
      <c r="P80" s="20" t="s">
        <v>10</v>
      </c>
      <c r="Q80" s="20" t="s">
        <v>11</v>
      </c>
      <c r="R80" s="20">
        <v>202808</v>
      </c>
      <c r="S80" s="20">
        <v>955566</v>
      </c>
      <c r="T80" s="20">
        <v>567215</v>
      </c>
      <c r="U80" s="20">
        <v>2763415</v>
      </c>
      <c r="V80" s="20" t="s">
        <v>10</v>
      </c>
      <c r="W80" s="20">
        <v>4489004</v>
      </c>
      <c r="X80" s="15">
        <f t="shared" si="13"/>
        <v>25.804699661662138</v>
      </c>
      <c r="Y80" s="15"/>
      <c r="Z80">
        <f t="shared" si="14"/>
        <v>0</v>
      </c>
      <c r="AA80">
        <f t="shared" si="15"/>
        <v>0</v>
      </c>
      <c r="AB80">
        <f t="shared" si="16"/>
        <v>1</v>
      </c>
      <c r="AC80">
        <f t="shared" si="17"/>
        <v>0</v>
      </c>
      <c r="AE80" s="19">
        <v>2</v>
      </c>
      <c r="AF80" s="19" t="s">
        <v>785</v>
      </c>
      <c r="AG80" s="15">
        <v>25.804699661662138</v>
      </c>
      <c r="AR80" s="19">
        <v>2</v>
      </c>
      <c r="AS80" s="19" t="s">
        <v>785</v>
      </c>
      <c r="AT80" s="15">
        <v>25.804699661662138</v>
      </c>
    </row>
    <row r="81" spans="1:46" x14ac:dyDescent="0.25">
      <c r="A81">
        <f t="shared" si="12"/>
        <v>1</v>
      </c>
      <c r="B81" t="s">
        <v>534</v>
      </c>
      <c r="C81" s="19">
        <v>2</v>
      </c>
      <c r="D81" s="19" t="s">
        <v>785</v>
      </c>
      <c r="E81" s="19" t="s">
        <v>817</v>
      </c>
      <c r="F81" s="19" t="s">
        <v>818</v>
      </c>
      <c r="G81" s="19" t="s">
        <v>819</v>
      </c>
      <c r="H81" s="19" t="s">
        <v>820</v>
      </c>
      <c r="I81" s="19" t="s">
        <v>893</v>
      </c>
      <c r="J81" s="19" t="s">
        <v>894</v>
      </c>
      <c r="K81" s="19" t="s">
        <v>534</v>
      </c>
      <c r="L81" s="19" t="s">
        <v>535</v>
      </c>
      <c r="P81" t="s">
        <v>534</v>
      </c>
      <c r="Q81" t="s">
        <v>535</v>
      </c>
      <c r="R81">
        <v>280836</v>
      </c>
      <c r="S81">
        <v>141907</v>
      </c>
      <c r="T81">
        <v>428551</v>
      </c>
      <c r="U81">
        <v>1286312</v>
      </c>
      <c r="V81" t="s">
        <v>534</v>
      </c>
      <c r="W81">
        <v>2137606</v>
      </c>
      <c r="X81" s="1">
        <f t="shared" si="13"/>
        <v>19.776469564550251</v>
      </c>
      <c r="Z81">
        <f t="shared" si="14"/>
        <v>0</v>
      </c>
      <c r="AA81">
        <f t="shared" si="15"/>
        <v>0</v>
      </c>
      <c r="AB81">
        <f t="shared" si="16"/>
        <v>1</v>
      </c>
      <c r="AC81">
        <f t="shared" si="17"/>
        <v>0</v>
      </c>
      <c r="AE81" s="19">
        <v>2</v>
      </c>
      <c r="AF81" s="19" t="s">
        <v>785</v>
      </c>
      <c r="AG81" s="1">
        <v>19.776469564550251</v>
      </c>
      <c r="AR81" s="19">
        <v>2</v>
      </c>
      <c r="AS81" s="19" t="s">
        <v>785</v>
      </c>
      <c r="AT81" s="1">
        <v>19.776469564550251</v>
      </c>
    </row>
    <row r="82" spans="1:46" x14ac:dyDescent="0.25">
      <c r="A82">
        <f t="shared" si="12"/>
        <v>1</v>
      </c>
      <c r="B82" t="s">
        <v>580</v>
      </c>
      <c r="C82" s="19">
        <v>2</v>
      </c>
      <c r="D82" s="19" t="s">
        <v>785</v>
      </c>
      <c r="E82" s="19" t="s">
        <v>817</v>
      </c>
      <c r="F82" s="19" t="s">
        <v>818</v>
      </c>
      <c r="G82" s="19" t="s">
        <v>819</v>
      </c>
      <c r="H82" s="19" t="s">
        <v>820</v>
      </c>
      <c r="I82" s="19" t="s">
        <v>827</v>
      </c>
      <c r="J82" s="19" t="s">
        <v>223</v>
      </c>
      <c r="K82" s="19" t="s">
        <v>580</v>
      </c>
      <c r="L82" s="19" t="s">
        <v>581</v>
      </c>
      <c r="P82" t="s">
        <v>580</v>
      </c>
      <c r="Q82" t="s">
        <v>581</v>
      </c>
      <c r="R82">
        <v>80</v>
      </c>
      <c r="S82">
        <v>66</v>
      </c>
      <c r="T82">
        <v>108</v>
      </c>
      <c r="U82">
        <v>151</v>
      </c>
      <c r="V82" t="s">
        <v>580</v>
      </c>
      <c r="W82">
        <v>405</v>
      </c>
      <c r="X82" s="1">
        <f t="shared" si="13"/>
        <v>36.049382716049379</v>
      </c>
      <c r="Z82">
        <f t="shared" si="14"/>
        <v>0</v>
      </c>
      <c r="AA82">
        <f t="shared" si="15"/>
        <v>0</v>
      </c>
      <c r="AB82">
        <f t="shared" si="16"/>
        <v>1</v>
      </c>
      <c r="AC82">
        <f t="shared" si="17"/>
        <v>0</v>
      </c>
      <c r="AE82" s="19">
        <v>2</v>
      </c>
      <c r="AF82" s="19" t="s">
        <v>785</v>
      </c>
      <c r="AG82" s="1">
        <v>36.049382716049379</v>
      </c>
      <c r="AR82" s="19">
        <v>2</v>
      </c>
      <c r="AS82" s="19" t="s">
        <v>785</v>
      </c>
      <c r="AT82" s="1">
        <v>36.049382716049379</v>
      </c>
    </row>
    <row r="83" spans="1:46" x14ac:dyDescent="0.25">
      <c r="A83">
        <f t="shared" si="12"/>
        <v>1</v>
      </c>
      <c r="B83" t="s">
        <v>228</v>
      </c>
      <c r="C83" s="19">
        <v>2</v>
      </c>
      <c r="D83" s="19" t="s">
        <v>785</v>
      </c>
      <c r="E83" s="19" t="s">
        <v>817</v>
      </c>
      <c r="F83" s="19" t="s">
        <v>818</v>
      </c>
      <c r="G83" s="19" t="s">
        <v>819</v>
      </c>
      <c r="H83" s="19" t="s">
        <v>820</v>
      </c>
      <c r="I83" s="19" t="s">
        <v>827</v>
      </c>
      <c r="J83" s="19" t="s">
        <v>223</v>
      </c>
      <c r="K83" s="19" t="s">
        <v>228</v>
      </c>
      <c r="L83" s="19" t="s">
        <v>223</v>
      </c>
      <c r="P83" t="s">
        <v>228</v>
      </c>
      <c r="Q83" t="s">
        <v>223</v>
      </c>
      <c r="R83">
        <v>89465</v>
      </c>
      <c r="S83">
        <v>1376202</v>
      </c>
      <c r="T83">
        <v>352598</v>
      </c>
      <c r="U83">
        <v>10448989</v>
      </c>
      <c r="V83" t="s">
        <v>228</v>
      </c>
      <c r="W83">
        <v>12267254</v>
      </c>
      <c r="X83" s="1">
        <f t="shared" si="13"/>
        <v>11.947800216739623</v>
      </c>
      <c r="Z83">
        <f t="shared" si="14"/>
        <v>0</v>
      </c>
      <c r="AA83">
        <f t="shared" si="15"/>
        <v>1</v>
      </c>
      <c r="AB83">
        <f t="shared" si="16"/>
        <v>0</v>
      </c>
      <c r="AC83">
        <f t="shared" si="17"/>
        <v>0</v>
      </c>
      <c r="AE83" s="19">
        <v>2</v>
      </c>
      <c r="AF83" s="19" t="s">
        <v>785</v>
      </c>
      <c r="AG83" s="1">
        <v>11.947800216739623</v>
      </c>
      <c r="AR83" s="19">
        <v>2</v>
      </c>
      <c r="AS83" s="19" t="s">
        <v>785</v>
      </c>
      <c r="AT83" s="1">
        <v>11.947800216739623</v>
      </c>
    </row>
    <row r="84" spans="1:46" x14ac:dyDescent="0.25">
      <c r="A84">
        <f t="shared" si="12"/>
        <v>1</v>
      </c>
      <c r="B84" t="s">
        <v>224</v>
      </c>
      <c r="C84" s="19">
        <v>2</v>
      </c>
      <c r="D84" s="19" t="s">
        <v>785</v>
      </c>
      <c r="E84" s="19" t="s">
        <v>817</v>
      </c>
      <c r="F84" s="19" t="s">
        <v>818</v>
      </c>
      <c r="G84" s="19" t="s">
        <v>819</v>
      </c>
      <c r="H84" s="19" t="s">
        <v>820</v>
      </c>
      <c r="I84" s="19" t="s">
        <v>827</v>
      </c>
      <c r="J84" s="19" t="s">
        <v>223</v>
      </c>
      <c r="K84" s="19" t="s">
        <v>224</v>
      </c>
      <c r="L84" s="19" t="s">
        <v>225</v>
      </c>
      <c r="P84" t="s">
        <v>224</v>
      </c>
      <c r="Q84" t="s">
        <v>225</v>
      </c>
      <c r="R84">
        <v>47186</v>
      </c>
      <c r="S84">
        <v>727202</v>
      </c>
      <c r="T84">
        <v>720242</v>
      </c>
      <c r="U84">
        <v>9648527</v>
      </c>
      <c r="V84" t="s">
        <v>224</v>
      </c>
      <c r="W84">
        <v>11143157</v>
      </c>
      <c r="X84" s="1">
        <f t="shared" si="13"/>
        <v>6.9494488859844665</v>
      </c>
      <c r="Z84">
        <f t="shared" si="14"/>
        <v>0</v>
      </c>
      <c r="AA84">
        <f t="shared" si="15"/>
        <v>1</v>
      </c>
      <c r="AB84">
        <f t="shared" si="16"/>
        <v>0</v>
      </c>
      <c r="AC84">
        <f t="shared" si="17"/>
        <v>0</v>
      </c>
      <c r="AE84" s="19">
        <v>2</v>
      </c>
      <c r="AF84" s="19" t="s">
        <v>785</v>
      </c>
      <c r="AG84" s="1">
        <v>6.9494488859844665</v>
      </c>
      <c r="AR84" s="19">
        <v>2</v>
      </c>
      <c r="AS84" s="19" t="s">
        <v>785</v>
      </c>
      <c r="AT84" s="1">
        <v>6.9494488859844665</v>
      </c>
    </row>
    <row r="85" spans="1:46" x14ac:dyDescent="0.25">
      <c r="A85">
        <f t="shared" si="12"/>
        <v>1</v>
      </c>
      <c r="B85" s="10" t="s">
        <v>665</v>
      </c>
      <c r="C85" s="19">
        <v>2</v>
      </c>
      <c r="D85" s="19" t="s">
        <v>785</v>
      </c>
      <c r="E85" s="19" t="s">
        <v>817</v>
      </c>
      <c r="F85" s="19" t="s">
        <v>818</v>
      </c>
      <c r="G85" s="19" t="s">
        <v>819</v>
      </c>
      <c r="H85" s="19" t="s">
        <v>820</v>
      </c>
      <c r="I85" s="19" t="s">
        <v>827</v>
      </c>
      <c r="J85" s="19" t="s">
        <v>223</v>
      </c>
      <c r="K85" s="19" t="s">
        <v>665</v>
      </c>
      <c r="L85" s="19" t="s">
        <v>666</v>
      </c>
      <c r="M85" s="10"/>
      <c r="N85" s="10"/>
      <c r="O85" s="10"/>
      <c r="P85" s="10" t="s">
        <v>665</v>
      </c>
      <c r="Q85" s="10" t="s">
        <v>666</v>
      </c>
      <c r="R85" s="10"/>
      <c r="S85" s="10"/>
      <c r="T85" s="10"/>
      <c r="U85" s="10">
        <v>94</v>
      </c>
      <c r="V85" s="10" t="s">
        <v>665</v>
      </c>
      <c r="W85" s="10">
        <v>94</v>
      </c>
      <c r="X85" s="11">
        <f t="shared" si="13"/>
        <v>0</v>
      </c>
      <c r="Y85" s="11"/>
      <c r="Z85">
        <f t="shared" si="14"/>
        <v>1</v>
      </c>
      <c r="AA85">
        <f t="shared" si="15"/>
        <v>0</v>
      </c>
      <c r="AB85">
        <f t="shared" si="16"/>
        <v>0</v>
      </c>
      <c r="AC85">
        <f t="shared" si="17"/>
        <v>0</v>
      </c>
      <c r="AE85" s="19">
        <v>2</v>
      </c>
      <c r="AF85" s="19" t="s">
        <v>785</v>
      </c>
      <c r="AG85" s="11">
        <v>0</v>
      </c>
      <c r="AR85" s="19">
        <v>2</v>
      </c>
      <c r="AS85" s="19" t="s">
        <v>785</v>
      </c>
      <c r="AT85" s="11">
        <v>0</v>
      </c>
    </row>
    <row r="86" spans="1:46" x14ac:dyDescent="0.25">
      <c r="A86">
        <f t="shared" si="12"/>
        <v>1</v>
      </c>
      <c r="B86" t="s">
        <v>497</v>
      </c>
      <c r="C86" s="19">
        <v>2</v>
      </c>
      <c r="D86" s="19" t="s">
        <v>785</v>
      </c>
      <c r="E86" s="19" t="s">
        <v>817</v>
      </c>
      <c r="F86" s="19" t="s">
        <v>818</v>
      </c>
      <c r="G86" s="19" t="s">
        <v>819</v>
      </c>
      <c r="H86" s="19" t="s">
        <v>820</v>
      </c>
      <c r="I86" s="19" t="s">
        <v>821</v>
      </c>
      <c r="J86" s="19" t="s">
        <v>822</v>
      </c>
      <c r="K86" s="19" t="s">
        <v>497</v>
      </c>
      <c r="L86" s="19" t="s">
        <v>498</v>
      </c>
      <c r="P86" t="s">
        <v>497</v>
      </c>
      <c r="Q86" t="s">
        <v>498</v>
      </c>
      <c r="R86">
        <v>27028</v>
      </c>
      <c r="S86">
        <v>333808</v>
      </c>
      <c r="T86">
        <v>64826</v>
      </c>
      <c r="U86">
        <v>770982</v>
      </c>
      <c r="V86" t="s">
        <v>497</v>
      </c>
      <c r="W86">
        <v>1196644</v>
      </c>
      <c r="X86" s="1">
        <f t="shared" si="13"/>
        <v>30.153997345910732</v>
      </c>
      <c r="Z86">
        <f t="shared" si="14"/>
        <v>0</v>
      </c>
      <c r="AA86">
        <f t="shared" si="15"/>
        <v>0</v>
      </c>
      <c r="AB86">
        <f t="shared" si="16"/>
        <v>1</v>
      </c>
      <c r="AC86">
        <f t="shared" si="17"/>
        <v>0</v>
      </c>
      <c r="AE86" s="19">
        <v>2</v>
      </c>
      <c r="AF86" s="19" t="s">
        <v>785</v>
      </c>
      <c r="AG86" s="1">
        <v>30.153997345910732</v>
      </c>
      <c r="AR86" s="19">
        <v>2</v>
      </c>
      <c r="AS86" s="19" t="s">
        <v>785</v>
      </c>
      <c r="AT86" s="1">
        <v>30.153997345910732</v>
      </c>
    </row>
    <row r="87" spans="1:46" x14ac:dyDescent="0.25">
      <c r="A87">
        <f t="shared" si="12"/>
        <v>1</v>
      </c>
      <c r="B87" t="s">
        <v>635</v>
      </c>
      <c r="C87" s="19">
        <v>2</v>
      </c>
      <c r="D87" s="19" t="s">
        <v>785</v>
      </c>
      <c r="E87" s="19" t="s">
        <v>817</v>
      </c>
      <c r="F87" s="19" t="s">
        <v>818</v>
      </c>
      <c r="G87" s="19" t="s">
        <v>819</v>
      </c>
      <c r="H87" s="19" t="s">
        <v>820</v>
      </c>
      <c r="I87" s="19" t="s">
        <v>821</v>
      </c>
      <c r="J87" s="19" t="s">
        <v>822</v>
      </c>
      <c r="K87" s="19" t="s">
        <v>635</v>
      </c>
      <c r="L87" s="19" t="s">
        <v>636</v>
      </c>
      <c r="P87" t="s">
        <v>635</v>
      </c>
      <c r="Q87" t="s">
        <v>636</v>
      </c>
      <c r="R87">
        <v>313764</v>
      </c>
      <c r="S87">
        <v>283904</v>
      </c>
      <c r="T87">
        <v>1203662</v>
      </c>
      <c r="U87">
        <v>2588093</v>
      </c>
      <c r="V87" t="s">
        <v>635</v>
      </c>
      <c r="W87">
        <v>4389423</v>
      </c>
      <c r="X87" s="1">
        <f t="shared" si="13"/>
        <v>13.616094871694981</v>
      </c>
      <c r="Z87">
        <f t="shared" si="14"/>
        <v>0</v>
      </c>
      <c r="AA87">
        <f t="shared" si="15"/>
        <v>1</v>
      </c>
      <c r="AB87">
        <f t="shared" si="16"/>
        <v>0</v>
      </c>
      <c r="AC87">
        <f t="shared" si="17"/>
        <v>0</v>
      </c>
      <c r="AE87" s="19">
        <v>2</v>
      </c>
      <c r="AF87" s="19" t="s">
        <v>785</v>
      </c>
      <c r="AG87" s="1">
        <v>13.616094871694981</v>
      </c>
      <c r="AR87" s="19">
        <v>2</v>
      </c>
      <c r="AS87" s="19" t="s">
        <v>785</v>
      </c>
      <c r="AT87" s="1">
        <v>13.616094871694981</v>
      </c>
    </row>
    <row r="88" spans="1:46" x14ac:dyDescent="0.25">
      <c r="A88">
        <f t="shared" si="12"/>
        <v>1</v>
      </c>
      <c r="B88" t="s">
        <v>248</v>
      </c>
      <c r="C88" s="19">
        <v>2</v>
      </c>
      <c r="D88" s="19" t="s">
        <v>785</v>
      </c>
      <c r="E88" s="19" t="s">
        <v>817</v>
      </c>
      <c r="F88" s="19" t="s">
        <v>818</v>
      </c>
      <c r="G88" s="19" t="s">
        <v>823</v>
      </c>
      <c r="H88" s="19" t="s">
        <v>824</v>
      </c>
      <c r="I88" s="19" t="s">
        <v>895</v>
      </c>
      <c r="J88" s="19" t="s">
        <v>896</v>
      </c>
      <c r="K88" s="19" t="s">
        <v>248</v>
      </c>
      <c r="L88" s="19" t="s">
        <v>249</v>
      </c>
      <c r="P88" t="s">
        <v>248</v>
      </c>
      <c r="Q88" t="s">
        <v>249</v>
      </c>
      <c r="R88">
        <v>12976</v>
      </c>
      <c r="S88">
        <v>98766</v>
      </c>
      <c r="T88">
        <v>1074546</v>
      </c>
      <c r="U88">
        <v>2019635</v>
      </c>
      <c r="V88" t="s">
        <v>248</v>
      </c>
      <c r="W88">
        <v>3205923</v>
      </c>
      <c r="X88" s="1">
        <f t="shared" si="13"/>
        <v>3.4854860831030567</v>
      </c>
      <c r="Z88">
        <f t="shared" si="14"/>
        <v>0</v>
      </c>
      <c r="AA88">
        <f t="shared" si="15"/>
        <v>1</v>
      </c>
      <c r="AB88">
        <f t="shared" si="16"/>
        <v>0</v>
      </c>
      <c r="AC88">
        <f t="shared" si="17"/>
        <v>0</v>
      </c>
      <c r="AE88" s="19">
        <v>2</v>
      </c>
      <c r="AF88" s="19" t="s">
        <v>785</v>
      </c>
      <c r="AG88" s="1">
        <v>3.4854860831030567</v>
      </c>
      <c r="AR88" s="19">
        <v>2</v>
      </c>
      <c r="AS88" s="19" t="s">
        <v>785</v>
      </c>
      <c r="AT88" s="1">
        <v>3.4854860831030567</v>
      </c>
    </row>
    <row r="89" spans="1:46" x14ac:dyDescent="0.25">
      <c r="A89">
        <f t="shared" si="12"/>
        <v>1</v>
      </c>
      <c r="B89" t="s">
        <v>369</v>
      </c>
      <c r="C89" s="19">
        <v>2</v>
      </c>
      <c r="D89" s="19" t="s">
        <v>785</v>
      </c>
      <c r="E89" s="19" t="s">
        <v>817</v>
      </c>
      <c r="F89" s="19" t="s">
        <v>818</v>
      </c>
      <c r="G89" s="19" t="s">
        <v>823</v>
      </c>
      <c r="H89" s="19" t="s">
        <v>824</v>
      </c>
      <c r="I89" s="19" t="s">
        <v>825</v>
      </c>
      <c r="J89" s="19" t="s">
        <v>826</v>
      </c>
      <c r="K89" s="19" t="s">
        <v>369</v>
      </c>
      <c r="L89" s="19" t="s">
        <v>370</v>
      </c>
      <c r="P89" t="s">
        <v>369</v>
      </c>
      <c r="Q89" t="s">
        <v>370</v>
      </c>
      <c r="R89">
        <v>1641143</v>
      </c>
      <c r="S89">
        <v>4249945</v>
      </c>
      <c r="T89">
        <v>1937102</v>
      </c>
      <c r="U89">
        <v>18284792</v>
      </c>
      <c r="V89" t="s">
        <v>369</v>
      </c>
      <c r="W89">
        <v>26112982</v>
      </c>
      <c r="X89" s="1">
        <f t="shared" si="13"/>
        <v>22.559997169224104</v>
      </c>
      <c r="Z89">
        <f t="shared" si="14"/>
        <v>0</v>
      </c>
      <c r="AA89">
        <f t="shared" si="15"/>
        <v>0</v>
      </c>
      <c r="AB89">
        <f t="shared" si="16"/>
        <v>1</v>
      </c>
      <c r="AC89">
        <f t="shared" si="17"/>
        <v>0</v>
      </c>
      <c r="AE89" s="19">
        <v>2</v>
      </c>
      <c r="AF89" s="19" t="s">
        <v>785</v>
      </c>
      <c r="AG89" s="1">
        <v>22.559997169224104</v>
      </c>
      <c r="AR89" s="19">
        <v>2</v>
      </c>
      <c r="AS89" s="19" t="s">
        <v>785</v>
      </c>
      <c r="AT89" s="1">
        <v>22.559997169224104</v>
      </c>
    </row>
    <row r="90" spans="1:46" x14ac:dyDescent="0.25">
      <c r="A90">
        <f t="shared" si="12"/>
        <v>1</v>
      </c>
      <c r="B90" t="s">
        <v>34</v>
      </c>
      <c r="C90" s="19">
        <v>2</v>
      </c>
      <c r="D90" s="19" t="s">
        <v>785</v>
      </c>
      <c r="E90" s="19" t="s">
        <v>817</v>
      </c>
      <c r="F90" s="19" t="s">
        <v>818</v>
      </c>
      <c r="G90" s="19" t="s">
        <v>823</v>
      </c>
      <c r="H90" s="19" t="s">
        <v>824</v>
      </c>
      <c r="I90" s="19" t="s">
        <v>889</v>
      </c>
      <c r="J90" s="19" t="s">
        <v>890</v>
      </c>
      <c r="K90" s="19" t="s">
        <v>34</v>
      </c>
      <c r="L90" s="19" t="s">
        <v>35</v>
      </c>
      <c r="P90" t="s">
        <v>34</v>
      </c>
      <c r="Q90" t="s">
        <v>35</v>
      </c>
      <c r="R90">
        <v>4805</v>
      </c>
      <c r="S90">
        <v>208292</v>
      </c>
      <c r="T90">
        <v>55177</v>
      </c>
      <c r="U90">
        <v>461825</v>
      </c>
      <c r="V90" t="s">
        <v>34</v>
      </c>
      <c r="W90">
        <v>730099</v>
      </c>
      <c r="X90" s="1">
        <f t="shared" si="13"/>
        <v>29.187411570211712</v>
      </c>
      <c r="Z90">
        <f t="shared" si="14"/>
        <v>0</v>
      </c>
      <c r="AA90">
        <f t="shared" si="15"/>
        <v>0</v>
      </c>
      <c r="AB90">
        <f t="shared" si="16"/>
        <v>1</v>
      </c>
      <c r="AC90">
        <f t="shared" si="17"/>
        <v>0</v>
      </c>
      <c r="AE90" s="19">
        <v>2</v>
      </c>
      <c r="AF90" s="19" t="s">
        <v>785</v>
      </c>
      <c r="AG90" s="1">
        <v>29.187411570211712</v>
      </c>
      <c r="AR90" s="19">
        <v>2</v>
      </c>
      <c r="AS90" s="19" t="s">
        <v>785</v>
      </c>
      <c r="AT90" s="1">
        <v>29.187411570211712</v>
      </c>
    </row>
    <row r="91" spans="1:46" x14ac:dyDescent="0.25">
      <c r="A91">
        <f t="shared" si="12"/>
        <v>1</v>
      </c>
      <c r="B91" t="s">
        <v>160</v>
      </c>
      <c r="C91" s="19">
        <v>2</v>
      </c>
      <c r="D91" s="19" t="s">
        <v>785</v>
      </c>
      <c r="E91" s="19" t="s">
        <v>817</v>
      </c>
      <c r="F91" s="19" t="s">
        <v>818</v>
      </c>
      <c r="G91" s="19" t="s">
        <v>823</v>
      </c>
      <c r="H91" s="19" t="s">
        <v>824</v>
      </c>
      <c r="I91" s="19" t="s">
        <v>897</v>
      </c>
      <c r="J91" s="19" t="s">
        <v>898</v>
      </c>
      <c r="K91" s="19" t="s">
        <v>160</v>
      </c>
      <c r="L91" s="19" t="s">
        <v>161</v>
      </c>
      <c r="P91" t="s">
        <v>160</v>
      </c>
      <c r="Q91" t="s">
        <v>161</v>
      </c>
      <c r="R91">
        <v>2891212</v>
      </c>
      <c r="S91">
        <v>4717872</v>
      </c>
      <c r="T91">
        <v>30043205</v>
      </c>
      <c r="U91">
        <v>29042889</v>
      </c>
      <c r="V91" t="s">
        <v>160</v>
      </c>
      <c r="W91">
        <v>66695178</v>
      </c>
      <c r="X91" s="1">
        <f t="shared" si="13"/>
        <v>11.408746821246957</v>
      </c>
      <c r="Z91">
        <f t="shared" si="14"/>
        <v>0</v>
      </c>
      <c r="AA91">
        <f t="shared" si="15"/>
        <v>1</v>
      </c>
      <c r="AB91">
        <f t="shared" si="16"/>
        <v>0</v>
      </c>
      <c r="AC91">
        <f t="shared" si="17"/>
        <v>0</v>
      </c>
      <c r="AE91" s="19">
        <v>2</v>
      </c>
      <c r="AF91" s="19" t="s">
        <v>785</v>
      </c>
      <c r="AG91" s="1">
        <v>11.408746821246957</v>
      </c>
      <c r="AR91" s="19">
        <v>2</v>
      </c>
      <c r="AS91" s="19" t="s">
        <v>785</v>
      </c>
      <c r="AT91" s="1">
        <v>11.408746821246957</v>
      </c>
    </row>
    <row r="92" spans="1:46" x14ac:dyDescent="0.25">
      <c r="A92">
        <f t="shared" si="12"/>
        <v>1</v>
      </c>
      <c r="B92" t="s">
        <v>594</v>
      </c>
      <c r="C92" s="19">
        <v>3</v>
      </c>
      <c r="D92" s="19" t="s">
        <v>797</v>
      </c>
      <c r="E92" s="19" t="s">
        <v>798</v>
      </c>
      <c r="F92" s="19" t="s">
        <v>799</v>
      </c>
      <c r="G92" s="19" t="s">
        <v>800</v>
      </c>
      <c r="H92" s="19" t="s">
        <v>801</v>
      </c>
      <c r="I92" s="19" t="s">
        <v>802</v>
      </c>
      <c r="J92" s="19" t="s">
        <v>803</v>
      </c>
      <c r="K92" s="19" t="s">
        <v>594</v>
      </c>
      <c r="L92" s="19" t="s">
        <v>595</v>
      </c>
      <c r="P92" t="s">
        <v>594</v>
      </c>
      <c r="Q92" t="s">
        <v>595</v>
      </c>
      <c r="R92">
        <v>3256313</v>
      </c>
      <c r="S92">
        <v>2087775</v>
      </c>
      <c r="T92">
        <v>19306541</v>
      </c>
      <c r="U92">
        <v>74698505</v>
      </c>
      <c r="V92" t="s">
        <v>594</v>
      </c>
      <c r="W92">
        <v>99349134</v>
      </c>
      <c r="X92" s="1">
        <f t="shared" si="13"/>
        <v>5.3790987247055426</v>
      </c>
      <c r="Z92">
        <f t="shared" si="14"/>
        <v>0</v>
      </c>
      <c r="AA92">
        <f t="shared" si="15"/>
        <v>1</v>
      </c>
      <c r="AB92">
        <f t="shared" si="16"/>
        <v>0</v>
      </c>
      <c r="AC92">
        <f t="shared" si="17"/>
        <v>0</v>
      </c>
      <c r="AE92" s="19">
        <v>3</v>
      </c>
      <c r="AF92" s="19" t="s">
        <v>797</v>
      </c>
      <c r="AG92" s="1">
        <v>5.3790987247055426</v>
      </c>
      <c r="AR92" s="19">
        <v>3</v>
      </c>
      <c r="AS92" s="19" t="s">
        <v>797</v>
      </c>
      <c r="AT92" s="1">
        <v>5.3790987247055426</v>
      </c>
    </row>
    <row r="93" spans="1:46" x14ac:dyDescent="0.25">
      <c r="A93">
        <f t="shared" si="12"/>
        <v>1</v>
      </c>
      <c r="B93" t="s">
        <v>611</v>
      </c>
      <c r="C93" s="19">
        <v>3</v>
      </c>
      <c r="D93" s="19" t="s">
        <v>797</v>
      </c>
      <c r="E93" s="19" t="s">
        <v>798</v>
      </c>
      <c r="F93" s="19" t="s">
        <v>799</v>
      </c>
      <c r="G93" s="19" t="s">
        <v>800</v>
      </c>
      <c r="H93" s="19" t="s">
        <v>801</v>
      </c>
      <c r="I93" s="19" t="s">
        <v>802</v>
      </c>
      <c r="J93" s="19" t="s">
        <v>803</v>
      </c>
      <c r="K93" s="19" t="s">
        <v>611</v>
      </c>
      <c r="L93" s="19" t="s">
        <v>612</v>
      </c>
      <c r="P93" t="s">
        <v>611</v>
      </c>
      <c r="Q93" t="s">
        <v>612</v>
      </c>
      <c r="R93">
        <v>761635</v>
      </c>
      <c r="S93">
        <v>3225606</v>
      </c>
      <c r="T93">
        <v>18615864</v>
      </c>
      <c r="U93">
        <v>43464345</v>
      </c>
      <c r="V93" t="s">
        <v>611</v>
      </c>
      <c r="W93">
        <v>66067450</v>
      </c>
      <c r="X93" s="1">
        <f t="shared" si="13"/>
        <v>6.0351065464158218</v>
      </c>
      <c r="Z93">
        <f t="shared" si="14"/>
        <v>0</v>
      </c>
      <c r="AA93">
        <f t="shared" si="15"/>
        <v>1</v>
      </c>
      <c r="AB93">
        <f t="shared" si="16"/>
        <v>0</v>
      </c>
      <c r="AC93">
        <f t="shared" si="17"/>
        <v>0</v>
      </c>
      <c r="AE93" s="19">
        <v>3</v>
      </c>
      <c r="AF93" s="19" t="s">
        <v>797</v>
      </c>
      <c r="AG93" s="1">
        <v>6.0351065464158218</v>
      </c>
      <c r="AR93" s="19">
        <v>3</v>
      </c>
      <c r="AS93" s="19" t="s">
        <v>797</v>
      </c>
      <c r="AT93" s="1">
        <v>6.0351065464158218</v>
      </c>
    </row>
    <row r="94" spans="1:46" x14ac:dyDescent="0.25">
      <c r="A94">
        <f t="shared" si="12"/>
        <v>1</v>
      </c>
      <c r="B94" t="s">
        <v>479</v>
      </c>
      <c r="C94" s="19">
        <v>3</v>
      </c>
      <c r="D94" s="19" t="s">
        <v>797</v>
      </c>
      <c r="E94" s="19" t="s">
        <v>798</v>
      </c>
      <c r="F94" s="19" t="s">
        <v>799</v>
      </c>
      <c r="G94" s="19" t="s">
        <v>800</v>
      </c>
      <c r="H94" s="19" t="s">
        <v>801</v>
      </c>
      <c r="I94" s="19" t="s">
        <v>802</v>
      </c>
      <c r="J94" s="19" t="s">
        <v>803</v>
      </c>
      <c r="K94" s="19" t="s">
        <v>479</v>
      </c>
      <c r="L94" s="19" t="s">
        <v>480</v>
      </c>
      <c r="P94" t="s">
        <v>479</v>
      </c>
      <c r="Q94" t="s">
        <v>480</v>
      </c>
      <c r="R94">
        <v>36218045</v>
      </c>
      <c r="S94">
        <v>18885209</v>
      </c>
      <c r="T94">
        <v>55806223</v>
      </c>
      <c r="U94">
        <v>73150948</v>
      </c>
      <c r="V94" t="s">
        <v>479</v>
      </c>
      <c r="W94">
        <v>184060425</v>
      </c>
      <c r="X94" s="1">
        <f t="shared" si="13"/>
        <v>29.937589245488265</v>
      </c>
      <c r="Z94">
        <f t="shared" si="14"/>
        <v>0</v>
      </c>
      <c r="AA94">
        <f t="shared" si="15"/>
        <v>0</v>
      </c>
      <c r="AB94">
        <f t="shared" si="16"/>
        <v>1</v>
      </c>
      <c r="AC94">
        <f t="shared" si="17"/>
        <v>0</v>
      </c>
      <c r="AE94" s="19">
        <v>3</v>
      </c>
      <c r="AF94" s="19" t="s">
        <v>797</v>
      </c>
      <c r="AG94" s="1">
        <v>29.937589245488265</v>
      </c>
      <c r="AR94" s="19">
        <v>3</v>
      </c>
      <c r="AS94" s="19" t="s">
        <v>797</v>
      </c>
      <c r="AT94" s="1">
        <v>29.937589245488265</v>
      </c>
    </row>
    <row r="95" spans="1:46" x14ac:dyDescent="0.25">
      <c r="A95">
        <f t="shared" si="12"/>
        <v>1</v>
      </c>
      <c r="B95" t="s">
        <v>517</v>
      </c>
      <c r="C95" s="19">
        <v>3</v>
      </c>
      <c r="D95" s="19" t="s">
        <v>797</v>
      </c>
      <c r="E95" s="19" t="s">
        <v>798</v>
      </c>
      <c r="F95" s="19" t="s">
        <v>799</v>
      </c>
      <c r="G95" s="19" t="s">
        <v>800</v>
      </c>
      <c r="H95" s="19" t="s">
        <v>801</v>
      </c>
      <c r="I95" s="19" t="s">
        <v>802</v>
      </c>
      <c r="J95" s="19" t="s">
        <v>803</v>
      </c>
      <c r="K95" s="19" t="s">
        <v>517</v>
      </c>
      <c r="L95" s="19" t="s">
        <v>518</v>
      </c>
      <c r="P95" t="s">
        <v>517</v>
      </c>
      <c r="Q95" t="s">
        <v>518</v>
      </c>
      <c r="R95">
        <v>1152888</v>
      </c>
      <c r="S95">
        <v>780998</v>
      </c>
      <c r="T95">
        <v>3123659</v>
      </c>
      <c r="U95">
        <v>2391593</v>
      </c>
      <c r="V95" t="s">
        <v>517</v>
      </c>
      <c r="W95">
        <v>7449138</v>
      </c>
      <c r="X95" s="1">
        <f t="shared" si="13"/>
        <v>25.961205175686096</v>
      </c>
      <c r="Z95">
        <f t="shared" si="14"/>
        <v>0</v>
      </c>
      <c r="AA95">
        <f t="shared" si="15"/>
        <v>0</v>
      </c>
      <c r="AB95">
        <f t="shared" si="16"/>
        <v>1</v>
      </c>
      <c r="AC95">
        <f t="shared" si="17"/>
        <v>0</v>
      </c>
      <c r="AE95" s="19">
        <v>3</v>
      </c>
      <c r="AF95" s="19" t="s">
        <v>797</v>
      </c>
      <c r="AG95" s="1">
        <v>25.961205175686096</v>
      </c>
      <c r="AR95" s="19">
        <v>3</v>
      </c>
      <c r="AS95" s="19" t="s">
        <v>797</v>
      </c>
      <c r="AT95" s="1">
        <v>25.961205175686096</v>
      </c>
    </row>
    <row r="96" spans="1:46" x14ac:dyDescent="0.25">
      <c r="A96">
        <f t="shared" si="12"/>
        <v>1</v>
      </c>
      <c r="B96" t="s">
        <v>538</v>
      </c>
      <c r="C96" s="19">
        <v>3</v>
      </c>
      <c r="D96" s="19" t="s">
        <v>797</v>
      </c>
      <c r="E96" s="19" t="s">
        <v>798</v>
      </c>
      <c r="F96" s="19" t="s">
        <v>799</v>
      </c>
      <c r="G96" s="19" t="s">
        <v>800</v>
      </c>
      <c r="H96" s="19" t="s">
        <v>801</v>
      </c>
      <c r="I96" s="19" t="s">
        <v>802</v>
      </c>
      <c r="J96" s="19" t="s">
        <v>803</v>
      </c>
      <c r="K96" s="19" t="s">
        <v>538</v>
      </c>
      <c r="L96" s="19" t="s">
        <v>539</v>
      </c>
      <c r="P96" t="s">
        <v>538</v>
      </c>
      <c r="Q96" t="s">
        <v>539</v>
      </c>
      <c r="R96">
        <v>5487363</v>
      </c>
      <c r="S96">
        <v>1331697</v>
      </c>
      <c r="T96">
        <v>3046742</v>
      </c>
      <c r="U96">
        <v>3220138</v>
      </c>
      <c r="V96" t="s">
        <v>538</v>
      </c>
      <c r="W96">
        <v>13085940</v>
      </c>
      <c r="X96" s="1">
        <f t="shared" si="13"/>
        <v>52.10982168648183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1</v>
      </c>
      <c r="AE96" s="19">
        <v>3</v>
      </c>
      <c r="AF96" s="19" t="s">
        <v>797</v>
      </c>
      <c r="AG96" s="1">
        <v>52.10982168648183</v>
      </c>
      <c r="AR96" s="19">
        <v>3</v>
      </c>
      <c r="AS96" s="19" t="s">
        <v>797</v>
      </c>
      <c r="AT96" s="1">
        <v>52.10982168648183</v>
      </c>
    </row>
    <row r="97" spans="1:46" x14ac:dyDescent="0.25">
      <c r="A97">
        <f t="shared" si="12"/>
        <v>1</v>
      </c>
      <c r="B97" s="10" t="s">
        <v>689</v>
      </c>
      <c r="C97" s="19">
        <v>3</v>
      </c>
      <c r="D97" s="19" t="s">
        <v>797</v>
      </c>
      <c r="E97" s="19" t="s">
        <v>798</v>
      </c>
      <c r="F97" s="19" t="s">
        <v>799</v>
      </c>
      <c r="G97" s="19" t="s">
        <v>800</v>
      </c>
      <c r="H97" s="19" t="s">
        <v>801</v>
      </c>
      <c r="I97" s="19" t="s">
        <v>802</v>
      </c>
      <c r="J97" s="19" t="s">
        <v>803</v>
      </c>
      <c r="K97" s="19" t="s">
        <v>689</v>
      </c>
      <c r="L97" s="19" t="s">
        <v>690</v>
      </c>
      <c r="M97" s="10"/>
      <c r="N97" s="10"/>
      <c r="O97" s="10"/>
      <c r="P97" s="10" t="s">
        <v>689</v>
      </c>
      <c r="Q97" s="10" t="s">
        <v>690</v>
      </c>
      <c r="R97" s="10">
        <v>71985</v>
      </c>
      <c r="S97" s="10">
        <v>119320</v>
      </c>
      <c r="T97" s="10">
        <v>20013</v>
      </c>
      <c r="U97" s="10">
        <v>45688333</v>
      </c>
      <c r="V97" s="10" t="s">
        <v>689</v>
      </c>
      <c r="W97" s="10">
        <v>45899651</v>
      </c>
      <c r="X97" s="11">
        <f t="shared" si="13"/>
        <v>0.41678966142901613</v>
      </c>
      <c r="Y97" s="11"/>
      <c r="Z97">
        <f t="shared" si="14"/>
        <v>1</v>
      </c>
      <c r="AA97">
        <f t="shared" si="15"/>
        <v>0</v>
      </c>
      <c r="AB97">
        <f t="shared" si="16"/>
        <v>0</v>
      </c>
      <c r="AC97">
        <f t="shared" si="17"/>
        <v>0</v>
      </c>
      <c r="AE97" s="19">
        <v>3</v>
      </c>
      <c r="AF97" s="19" t="s">
        <v>797</v>
      </c>
      <c r="AG97" s="11">
        <v>0.41678966142901613</v>
      </c>
      <c r="AR97" s="19">
        <v>3</v>
      </c>
      <c r="AS97" s="19" t="s">
        <v>797</v>
      </c>
      <c r="AT97" s="11">
        <v>0.41678966142901613</v>
      </c>
    </row>
    <row r="98" spans="1:46" x14ac:dyDescent="0.25">
      <c r="A98">
        <f t="shared" ref="A98:A122" si="18">IF(B98=K98,1,0)</f>
        <v>1</v>
      </c>
      <c r="B98" t="s">
        <v>607</v>
      </c>
      <c r="C98" s="19">
        <v>3</v>
      </c>
      <c r="D98" s="19" t="s">
        <v>797</v>
      </c>
      <c r="E98" s="19" t="s">
        <v>798</v>
      </c>
      <c r="F98" s="19" t="s">
        <v>799</v>
      </c>
      <c r="G98" s="19" t="s">
        <v>800</v>
      </c>
      <c r="H98" s="19" t="s">
        <v>801</v>
      </c>
      <c r="I98" s="19" t="s">
        <v>802</v>
      </c>
      <c r="J98" s="19" t="s">
        <v>803</v>
      </c>
      <c r="K98" s="19" t="s">
        <v>607</v>
      </c>
      <c r="L98" s="22" t="s">
        <v>608</v>
      </c>
      <c r="P98" t="s">
        <v>607</v>
      </c>
      <c r="Q98" t="s">
        <v>608</v>
      </c>
      <c r="R98">
        <v>1035669</v>
      </c>
      <c r="S98">
        <v>1147359</v>
      </c>
      <c r="T98">
        <v>16637826</v>
      </c>
      <c r="U98">
        <v>58034776</v>
      </c>
      <c r="V98" t="s">
        <v>607</v>
      </c>
      <c r="W98">
        <v>76855630</v>
      </c>
      <c r="X98" s="1">
        <f t="shared" ref="X98:X122" si="19">(R98+S98)/W98 *100</f>
        <v>2.8404269147230985</v>
      </c>
      <c r="Z98">
        <f t="shared" ref="Z98:Z113" si="20">IF(X98&lt;1,1,0)</f>
        <v>0</v>
      </c>
      <c r="AA98">
        <f t="shared" ref="AA98:AA113" si="21">IF(AND(X98&gt;1, X98 &lt;17),1,0)</f>
        <v>1</v>
      </c>
      <c r="AB98">
        <f t="shared" ref="AB98:AB113" si="22">IF(AND(X98&gt;17, X98 &lt;50),1,0)</f>
        <v>0</v>
      </c>
      <c r="AC98">
        <f t="shared" ref="AC98:AC113" si="23">IF(AND(X98&gt;50, X98 &lt;100),1,0)</f>
        <v>0</v>
      </c>
      <c r="AE98" s="19">
        <v>3</v>
      </c>
      <c r="AF98" s="19" t="s">
        <v>797</v>
      </c>
      <c r="AG98" s="1">
        <v>2.8404269147230985</v>
      </c>
      <c r="AR98" s="19">
        <v>3</v>
      </c>
      <c r="AS98" s="19" t="s">
        <v>797</v>
      </c>
      <c r="AT98" s="1">
        <v>2.8404269147230985</v>
      </c>
    </row>
    <row r="99" spans="1:46" x14ac:dyDescent="0.25">
      <c r="A99">
        <f t="shared" si="18"/>
        <v>1</v>
      </c>
      <c r="B99" t="s">
        <v>195</v>
      </c>
      <c r="C99" s="19">
        <v>3</v>
      </c>
      <c r="D99" s="19" t="s">
        <v>797</v>
      </c>
      <c r="E99" s="19" t="s">
        <v>868</v>
      </c>
      <c r="F99" s="19" t="s">
        <v>869</v>
      </c>
      <c r="G99" s="19" t="s">
        <v>870</v>
      </c>
      <c r="H99" s="19" t="s">
        <v>869</v>
      </c>
      <c r="I99" s="19" t="s">
        <v>871</v>
      </c>
      <c r="J99" s="19" t="s">
        <v>872</v>
      </c>
      <c r="K99" s="19" t="s">
        <v>195</v>
      </c>
      <c r="L99" s="19" t="s">
        <v>196</v>
      </c>
      <c r="P99" t="s">
        <v>195</v>
      </c>
      <c r="Q99" t="s">
        <v>196</v>
      </c>
      <c r="R99">
        <v>2040685</v>
      </c>
      <c r="S99">
        <v>5799757</v>
      </c>
      <c r="T99">
        <v>75866653</v>
      </c>
      <c r="U99">
        <v>37766131</v>
      </c>
      <c r="V99" t="s">
        <v>195</v>
      </c>
      <c r="W99">
        <v>121473226</v>
      </c>
      <c r="X99" s="1">
        <f t="shared" si="19"/>
        <v>6.4544610019659805</v>
      </c>
      <c r="Z99">
        <f t="shared" si="20"/>
        <v>0</v>
      </c>
      <c r="AA99">
        <f t="shared" si="21"/>
        <v>1</v>
      </c>
      <c r="AB99">
        <f t="shared" si="22"/>
        <v>0</v>
      </c>
      <c r="AC99">
        <f t="shared" si="23"/>
        <v>0</v>
      </c>
      <c r="AE99" s="19">
        <v>3</v>
      </c>
      <c r="AF99" s="19" t="s">
        <v>797</v>
      </c>
      <c r="AG99" s="1">
        <v>6.4544610019659805</v>
      </c>
      <c r="AR99" s="19">
        <v>3</v>
      </c>
      <c r="AS99" s="19" t="s">
        <v>797</v>
      </c>
      <c r="AT99" s="1">
        <v>6.4544610019659805</v>
      </c>
    </row>
    <row r="100" spans="1:46" x14ac:dyDescent="0.25">
      <c r="A100">
        <f t="shared" si="18"/>
        <v>1</v>
      </c>
      <c r="B100" t="s">
        <v>449</v>
      </c>
      <c r="C100" s="19">
        <v>3</v>
      </c>
      <c r="D100" s="19" t="s">
        <v>797</v>
      </c>
      <c r="E100" s="19" t="s">
        <v>868</v>
      </c>
      <c r="F100" s="19" t="s">
        <v>869</v>
      </c>
      <c r="G100" s="19" t="s">
        <v>870</v>
      </c>
      <c r="H100" s="19" t="s">
        <v>869</v>
      </c>
      <c r="I100" s="19" t="s">
        <v>871</v>
      </c>
      <c r="J100" s="19" t="s">
        <v>872</v>
      </c>
      <c r="K100" s="19" t="s">
        <v>449</v>
      </c>
      <c r="L100" s="19" t="s">
        <v>450</v>
      </c>
      <c r="P100" t="s">
        <v>449</v>
      </c>
      <c r="Q100" t="s">
        <v>450</v>
      </c>
      <c r="R100">
        <v>3</v>
      </c>
      <c r="S100">
        <v>8652</v>
      </c>
      <c r="T100">
        <v>17798</v>
      </c>
      <c r="U100">
        <v>35040</v>
      </c>
      <c r="V100" t="s">
        <v>449</v>
      </c>
      <c r="W100">
        <v>61493</v>
      </c>
      <c r="X100" s="1">
        <f t="shared" si="19"/>
        <v>14.074772738360464</v>
      </c>
      <c r="Z100">
        <f t="shared" si="20"/>
        <v>0</v>
      </c>
      <c r="AA100">
        <f t="shared" si="21"/>
        <v>1</v>
      </c>
      <c r="AB100">
        <f t="shared" si="22"/>
        <v>0</v>
      </c>
      <c r="AC100">
        <f t="shared" si="23"/>
        <v>0</v>
      </c>
      <c r="AE100" s="19">
        <v>3</v>
      </c>
      <c r="AF100" s="19" t="s">
        <v>797</v>
      </c>
      <c r="AG100" s="1">
        <v>14.074772738360464</v>
      </c>
      <c r="AR100" s="19">
        <v>3</v>
      </c>
      <c r="AS100" s="19" t="s">
        <v>797</v>
      </c>
      <c r="AT100" s="1">
        <v>14.074772738360464</v>
      </c>
    </row>
    <row r="101" spans="1:46" x14ac:dyDescent="0.25">
      <c r="A101">
        <f t="shared" si="18"/>
        <v>1</v>
      </c>
      <c r="B101" t="s">
        <v>152</v>
      </c>
      <c r="C101" s="19">
        <v>3</v>
      </c>
      <c r="D101" s="19" t="s">
        <v>797</v>
      </c>
      <c r="E101" s="19" t="s">
        <v>868</v>
      </c>
      <c r="F101" s="19" t="s">
        <v>869</v>
      </c>
      <c r="G101" s="19" t="s">
        <v>870</v>
      </c>
      <c r="H101" s="19" t="s">
        <v>869</v>
      </c>
      <c r="I101" s="19" t="s">
        <v>871</v>
      </c>
      <c r="J101" s="19" t="s">
        <v>872</v>
      </c>
      <c r="K101" s="19" t="s">
        <v>152</v>
      </c>
      <c r="L101" s="19" t="s">
        <v>153</v>
      </c>
      <c r="P101" t="s">
        <v>152</v>
      </c>
      <c r="Q101" t="s">
        <v>153</v>
      </c>
      <c r="R101">
        <v>2843633</v>
      </c>
      <c r="S101">
        <v>10388104</v>
      </c>
      <c r="T101">
        <v>19561532</v>
      </c>
      <c r="U101">
        <v>14464810</v>
      </c>
      <c r="V101" t="s">
        <v>152</v>
      </c>
      <c r="W101">
        <v>47258079</v>
      </c>
      <c r="X101" s="1">
        <f t="shared" si="19"/>
        <v>27.998888824913937</v>
      </c>
      <c r="Z101">
        <f t="shared" si="20"/>
        <v>0</v>
      </c>
      <c r="AA101">
        <f t="shared" si="21"/>
        <v>0</v>
      </c>
      <c r="AB101">
        <f t="shared" si="22"/>
        <v>1</v>
      </c>
      <c r="AC101">
        <f t="shared" si="23"/>
        <v>0</v>
      </c>
      <c r="AE101" s="19">
        <v>3</v>
      </c>
      <c r="AF101" s="19" t="s">
        <v>797</v>
      </c>
      <c r="AG101" s="1">
        <v>27.998888824913937</v>
      </c>
      <c r="AR101" s="19">
        <v>3</v>
      </c>
      <c r="AS101" s="19" t="s">
        <v>797</v>
      </c>
      <c r="AT101" s="1">
        <v>27.998888824913937</v>
      </c>
    </row>
    <row r="102" spans="1:46" x14ac:dyDescent="0.25">
      <c r="A102">
        <f t="shared" si="18"/>
        <v>1</v>
      </c>
      <c r="B102" t="s">
        <v>136</v>
      </c>
      <c r="C102" s="19">
        <v>3</v>
      </c>
      <c r="D102" s="19" t="s">
        <v>797</v>
      </c>
      <c r="E102" s="19" t="s">
        <v>868</v>
      </c>
      <c r="F102" s="19" t="s">
        <v>869</v>
      </c>
      <c r="G102" s="19" t="s">
        <v>870</v>
      </c>
      <c r="H102" s="19" t="s">
        <v>869</v>
      </c>
      <c r="I102" s="19" t="s">
        <v>871</v>
      </c>
      <c r="J102" s="19" t="s">
        <v>872</v>
      </c>
      <c r="K102" s="19" t="s">
        <v>136</v>
      </c>
      <c r="L102" s="19" t="s">
        <v>137</v>
      </c>
      <c r="P102" t="s">
        <v>136</v>
      </c>
      <c r="Q102" t="s">
        <v>137</v>
      </c>
      <c r="R102">
        <v>15773007</v>
      </c>
      <c r="S102">
        <v>32850697</v>
      </c>
      <c r="T102">
        <v>313213181</v>
      </c>
      <c r="U102">
        <v>229722673</v>
      </c>
      <c r="V102" t="s">
        <v>136</v>
      </c>
      <c r="W102">
        <v>591559558</v>
      </c>
      <c r="X102" s="1">
        <f t="shared" si="19"/>
        <v>8.2195787968318132</v>
      </c>
      <c r="Z102">
        <f t="shared" si="20"/>
        <v>0</v>
      </c>
      <c r="AA102">
        <f t="shared" si="21"/>
        <v>1</v>
      </c>
      <c r="AB102">
        <f t="shared" si="22"/>
        <v>0</v>
      </c>
      <c r="AC102">
        <f t="shared" si="23"/>
        <v>0</v>
      </c>
      <c r="AE102" s="19">
        <v>3</v>
      </c>
      <c r="AF102" s="19" t="s">
        <v>797</v>
      </c>
      <c r="AG102" s="1">
        <v>8.2195787968318132</v>
      </c>
      <c r="AR102" s="19">
        <v>3</v>
      </c>
      <c r="AS102" s="19" t="s">
        <v>797</v>
      </c>
      <c r="AT102" s="1">
        <v>8.2195787968318132</v>
      </c>
    </row>
    <row r="103" spans="1:46" x14ac:dyDescent="0.25">
      <c r="A103">
        <f t="shared" si="18"/>
        <v>1</v>
      </c>
      <c r="B103" t="s">
        <v>164</v>
      </c>
      <c r="C103" s="19">
        <v>3</v>
      </c>
      <c r="D103" s="19" t="s">
        <v>797</v>
      </c>
      <c r="E103" s="19" t="s">
        <v>868</v>
      </c>
      <c r="F103" s="19" t="s">
        <v>869</v>
      </c>
      <c r="G103" s="19" t="s">
        <v>870</v>
      </c>
      <c r="H103" s="19" t="s">
        <v>869</v>
      </c>
      <c r="I103" s="19" t="s">
        <v>871</v>
      </c>
      <c r="J103" s="19" t="s">
        <v>872</v>
      </c>
      <c r="K103" s="19" t="s">
        <v>164</v>
      </c>
      <c r="L103" s="19" t="s">
        <v>165</v>
      </c>
      <c r="P103" t="s">
        <v>164</v>
      </c>
      <c r="Q103" t="s">
        <v>165</v>
      </c>
      <c r="R103">
        <v>386213</v>
      </c>
      <c r="S103">
        <v>3244317</v>
      </c>
      <c r="T103">
        <v>19926202</v>
      </c>
      <c r="U103">
        <v>13816003</v>
      </c>
      <c r="V103" t="s">
        <v>164</v>
      </c>
      <c r="W103">
        <v>37372735</v>
      </c>
      <c r="X103" s="1">
        <f t="shared" si="19"/>
        <v>9.7143813531442103</v>
      </c>
      <c r="Z103">
        <f t="shared" si="20"/>
        <v>0</v>
      </c>
      <c r="AA103">
        <f t="shared" si="21"/>
        <v>1</v>
      </c>
      <c r="AB103">
        <f t="shared" si="22"/>
        <v>0</v>
      </c>
      <c r="AC103">
        <f t="shared" si="23"/>
        <v>0</v>
      </c>
      <c r="AE103" s="19">
        <v>3</v>
      </c>
      <c r="AF103" s="19" t="s">
        <v>797</v>
      </c>
      <c r="AG103" s="1">
        <v>9.7143813531442103</v>
      </c>
      <c r="AR103" s="19">
        <v>3</v>
      </c>
      <c r="AS103" s="19" t="s">
        <v>797</v>
      </c>
      <c r="AT103" s="1">
        <v>9.7143813531442103</v>
      </c>
    </row>
    <row r="104" spans="1:46" x14ac:dyDescent="0.25">
      <c r="A104">
        <f t="shared" si="18"/>
        <v>1</v>
      </c>
      <c r="B104" t="s">
        <v>148</v>
      </c>
      <c r="C104" s="19">
        <v>3</v>
      </c>
      <c r="D104" s="19" t="s">
        <v>797</v>
      </c>
      <c r="E104" s="19" t="s">
        <v>868</v>
      </c>
      <c r="F104" s="19" t="s">
        <v>869</v>
      </c>
      <c r="G104" s="19" t="s">
        <v>870</v>
      </c>
      <c r="H104" s="19" t="s">
        <v>869</v>
      </c>
      <c r="I104" s="19" t="s">
        <v>871</v>
      </c>
      <c r="J104" s="19" t="s">
        <v>872</v>
      </c>
      <c r="K104" s="19" t="s">
        <v>148</v>
      </c>
      <c r="L104" s="19" t="s">
        <v>149</v>
      </c>
      <c r="P104" t="s">
        <v>148</v>
      </c>
      <c r="Q104" t="s">
        <v>149</v>
      </c>
      <c r="R104">
        <v>12964052</v>
      </c>
      <c r="S104">
        <v>17212511</v>
      </c>
      <c r="T104">
        <v>50947091</v>
      </c>
      <c r="U104">
        <v>95136163</v>
      </c>
      <c r="V104" t="s">
        <v>148</v>
      </c>
      <c r="W104">
        <v>176259817</v>
      </c>
      <c r="X104" s="1">
        <f t="shared" si="19"/>
        <v>17.120500584656799</v>
      </c>
      <c r="Z104">
        <f t="shared" si="20"/>
        <v>0</v>
      </c>
      <c r="AA104">
        <f t="shared" si="21"/>
        <v>0</v>
      </c>
      <c r="AB104">
        <f t="shared" si="22"/>
        <v>1</v>
      </c>
      <c r="AC104">
        <f t="shared" si="23"/>
        <v>0</v>
      </c>
      <c r="AE104" s="19">
        <v>3</v>
      </c>
      <c r="AF104" s="19" t="s">
        <v>797</v>
      </c>
      <c r="AG104" s="1">
        <v>17.120500584656799</v>
      </c>
      <c r="AR104" s="19">
        <v>3</v>
      </c>
      <c r="AS104" s="19" t="s">
        <v>797</v>
      </c>
      <c r="AT104" s="1">
        <v>17.120500584656799</v>
      </c>
    </row>
    <row r="105" spans="1:46" x14ac:dyDescent="0.25">
      <c r="A105">
        <f t="shared" si="18"/>
        <v>1</v>
      </c>
      <c r="B105" t="s">
        <v>350</v>
      </c>
      <c r="C105" s="19">
        <v>4</v>
      </c>
      <c r="D105" s="19" t="s">
        <v>804</v>
      </c>
      <c r="E105" s="19" t="s">
        <v>805</v>
      </c>
      <c r="F105" s="19" t="s">
        <v>806</v>
      </c>
      <c r="G105" s="19" t="s">
        <v>807</v>
      </c>
      <c r="H105" s="19" t="s">
        <v>808</v>
      </c>
      <c r="I105" s="19" t="s">
        <v>809</v>
      </c>
      <c r="J105" s="19" t="s">
        <v>349</v>
      </c>
      <c r="K105" s="19" t="s">
        <v>350</v>
      </c>
      <c r="L105" s="19" t="s">
        <v>349</v>
      </c>
      <c r="P105" t="s">
        <v>350</v>
      </c>
      <c r="Q105" t="s">
        <v>349</v>
      </c>
      <c r="R105">
        <v>25301</v>
      </c>
      <c r="S105">
        <v>1037</v>
      </c>
      <c r="T105">
        <v>5056</v>
      </c>
      <c r="U105">
        <v>7106</v>
      </c>
      <c r="V105" t="s">
        <v>350</v>
      </c>
      <c r="W105">
        <v>38500</v>
      </c>
      <c r="X105" s="1">
        <f t="shared" si="19"/>
        <v>68.410389610389615</v>
      </c>
      <c r="Z105">
        <f t="shared" si="20"/>
        <v>0</v>
      </c>
      <c r="AA105">
        <f t="shared" si="21"/>
        <v>0</v>
      </c>
      <c r="AB105">
        <f t="shared" si="22"/>
        <v>0</v>
      </c>
      <c r="AC105">
        <f t="shared" si="23"/>
        <v>1</v>
      </c>
      <c r="AE105" s="19">
        <v>4</v>
      </c>
      <c r="AF105" s="19" t="s">
        <v>804</v>
      </c>
      <c r="AG105" s="1">
        <v>68.410389610389615</v>
      </c>
      <c r="AR105" s="19">
        <v>4</v>
      </c>
      <c r="AS105" s="19" t="s">
        <v>804</v>
      </c>
      <c r="AT105" s="1">
        <v>68.410389610389615</v>
      </c>
    </row>
    <row r="106" spans="1:46" x14ac:dyDescent="0.25">
      <c r="A106">
        <f t="shared" si="18"/>
        <v>1</v>
      </c>
      <c r="B106" s="12" t="s">
        <v>123</v>
      </c>
      <c r="C106" s="19">
        <v>4</v>
      </c>
      <c r="D106" s="19" t="s">
        <v>804</v>
      </c>
      <c r="E106" s="19" t="s">
        <v>805</v>
      </c>
      <c r="F106" s="19" t="s">
        <v>806</v>
      </c>
      <c r="G106" s="19" t="s">
        <v>807</v>
      </c>
      <c r="H106" s="19" t="s">
        <v>808</v>
      </c>
      <c r="I106" s="19" t="s">
        <v>873</v>
      </c>
      <c r="J106" s="19" t="s">
        <v>874</v>
      </c>
      <c r="K106" s="19" t="s">
        <v>123</v>
      </c>
      <c r="L106" s="19" t="s">
        <v>124</v>
      </c>
      <c r="M106" s="12"/>
      <c r="N106" s="12"/>
      <c r="O106" s="12"/>
      <c r="P106" s="12" t="s">
        <v>123</v>
      </c>
      <c r="Q106" s="12" t="s">
        <v>124</v>
      </c>
      <c r="R106" s="12">
        <v>14184171</v>
      </c>
      <c r="S106" s="12">
        <v>484726</v>
      </c>
      <c r="T106" s="12">
        <v>7188361</v>
      </c>
      <c r="U106" s="12">
        <v>1016860</v>
      </c>
      <c r="V106" s="12" t="s">
        <v>123</v>
      </c>
      <c r="W106" s="12">
        <v>22874118</v>
      </c>
      <c r="X106" s="13">
        <f t="shared" si="19"/>
        <v>64.128798321316694</v>
      </c>
      <c r="Y106" s="13"/>
      <c r="Z106">
        <f t="shared" si="20"/>
        <v>0</v>
      </c>
      <c r="AA106">
        <f t="shared" si="21"/>
        <v>0</v>
      </c>
      <c r="AB106">
        <f t="shared" si="22"/>
        <v>0</v>
      </c>
      <c r="AC106">
        <f t="shared" si="23"/>
        <v>1</v>
      </c>
      <c r="AE106" s="19">
        <v>4</v>
      </c>
      <c r="AF106" s="19" t="s">
        <v>804</v>
      </c>
      <c r="AG106" s="13">
        <v>64.128798321316694</v>
      </c>
      <c r="AR106" s="19">
        <v>4</v>
      </c>
      <c r="AS106" s="19" t="s">
        <v>804</v>
      </c>
      <c r="AT106" s="13">
        <v>64.128798321316694</v>
      </c>
    </row>
    <row r="107" spans="1:46" x14ac:dyDescent="0.25">
      <c r="A107">
        <f t="shared" si="18"/>
        <v>1</v>
      </c>
      <c r="B107" s="12" t="s">
        <v>85</v>
      </c>
      <c r="C107" s="19">
        <v>4</v>
      </c>
      <c r="D107" s="19" t="s">
        <v>804</v>
      </c>
      <c r="E107" s="19" t="s">
        <v>805</v>
      </c>
      <c r="F107" s="19" t="s">
        <v>806</v>
      </c>
      <c r="G107" s="19" t="s">
        <v>807</v>
      </c>
      <c r="H107" s="19" t="s">
        <v>808</v>
      </c>
      <c r="I107" s="19" t="s">
        <v>873</v>
      </c>
      <c r="J107" s="19" t="s">
        <v>874</v>
      </c>
      <c r="K107" s="19" t="s">
        <v>85</v>
      </c>
      <c r="L107" s="19" t="s">
        <v>86</v>
      </c>
      <c r="M107" s="12"/>
      <c r="N107" s="12"/>
      <c r="O107" s="12"/>
      <c r="P107" s="12" t="s">
        <v>85</v>
      </c>
      <c r="Q107" s="12" t="s">
        <v>86</v>
      </c>
      <c r="R107" s="12">
        <v>6906741</v>
      </c>
      <c r="S107" s="12">
        <v>70450</v>
      </c>
      <c r="T107" s="12">
        <v>897431</v>
      </c>
      <c r="U107" s="12">
        <v>82273</v>
      </c>
      <c r="V107" s="12" t="s">
        <v>85</v>
      </c>
      <c r="W107" s="12">
        <v>7956895</v>
      </c>
      <c r="X107" s="13">
        <f t="shared" si="19"/>
        <v>87.687357945530266</v>
      </c>
      <c r="Y107" s="13"/>
      <c r="Z107">
        <f t="shared" si="20"/>
        <v>0</v>
      </c>
      <c r="AA107">
        <f t="shared" si="21"/>
        <v>0</v>
      </c>
      <c r="AB107">
        <f t="shared" si="22"/>
        <v>0</v>
      </c>
      <c r="AC107">
        <f t="shared" si="23"/>
        <v>1</v>
      </c>
      <c r="AE107" s="19">
        <v>4</v>
      </c>
      <c r="AF107" s="19" t="s">
        <v>804</v>
      </c>
      <c r="AG107" s="13">
        <v>87.687357945530266</v>
      </c>
      <c r="AR107" s="19">
        <v>4</v>
      </c>
      <c r="AS107" s="19" t="s">
        <v>804</v>
      </c>
      <c r="AT107" s="13">
        <v>87.687357945530266</v>
      </c>
    </row>
    <row r="108" spans="1:46" x14ac:dyDescent="0.25">
      <c r="A108">
        <f t="shared" si="18"/>
        <v>1</v>
      </c>
      <c r="B108" t="s">
        <v>28</v>
      </c>
      <c r="C108" s="19">
        <v>5</v>
      </c>
      <c r="D108" s="19" t="s">
        <v>878</v>
      </c>
      <c r="E108" s="19" t="s">
        <v>879</v>
      </c>
      <c r="F108" s="19" t="s">
        <v>880</v>
      </c>
      <c r="G108" s="19" t="s">
        <v>881</v>
      </c>
      <c r="H108" s="19" t="s">
        <v>882</v>
      </c>
      <c r="I108" s="19" t="s">
        <v>883</v>
      </c>
      <c r="J108" s="19" t="s">
        <v>884</v>
      </c>
      <c r="K108" s="19" t="s">
        <v>28</v>
      </c>
      <c r="L108" s="19" t="s">
        <v>29</v>
      </c>
      <c r="P108" t="s">
        <v>28</v>
      </c>
      <c r="Q108" t="s">
        <v>29</v>
      </c>
      <c r="R108">
        <v>1871</v>
      </c>
      <c r="S108">
        <v>12409</v>
      </c>
      <c r="T108">
        <v>97643</v>
      </c>
      <c r="U108">
        <v>106615</v>
      </c>
      <c r="V108" t="s">
        <v>28</v>
      </c>
      <c r="W108">
        <v>218538</v>
      </c>
      <c r="X108" s="1">
        <f t="shared" si="19"/>
        <v>6.5343327018642068</v>
      </c>
      <c r="Z108">
        <f t="shared" si="20"/>
        <v>0</v>
      </c>
      <c r="AA108">
        <f t="shared" si="21"/>
        <v>1</v>
      </c>
      <c r="AB108">
        <f t="shared" si="22"/>
        <v>0</v>
      </c>
      <c r="AC108">
        <f t="shared" si="23"/>
        <v>0</v>
      </c>
      <c r="AE108" s="19">
        <v>5</v>
      </c>
      <c r="AF108" s="19" t="s">
        <v>878</v>
      </c>
      <c r="AG108" s="1">
        <v>6.5343327018642068</v>
      </c>
      <c r="AR108" s="19">
        <v>6</v>
      </c>
      <c r="AS108" s="19" t="s">
        <v>810</v>
      </c>
      <c r="AT108" s="1">
        <v>14.686157051699439</v>
      </c>
    </row>
    <row r="109" spans="1:46" x14ac:dyDescent="0.25">
      <c r="A109">
        <f t="shared" si="18"/>
        <v>1</v>
      </c>
      <c r="B109" t="s">
        <v>81</v>
      </c>
      <c r="C109" s="19">
        <v>5</v>
      </c>
      <c r="D109" s="19" t="s">
        <v>878</v>
      </c>
      <c r="E109" s="19" t="s">
        <v>899</v>
      </c>
      <c r="F109" s="19" t="s">
        <v>900</v>
      </c>
      <c r="G109" s="19" t="s">
        <v>901</v>
      </c>
      <c r="H109" s="19" t="s">
        <v>902</v>
      </c>
      <c r="I109" s="19" t="s">
        <v>903</v>
      </c>
      <c r="J109" s="19" t="s">
        <v>904</v>
      </c>
      <c r="K109" s="19" t="s">
        <v>81</v>
      </c>
      <c r="L109" s="19" t="s">
        <v>82</v>
      </c>
      <c r="P109" t="s">
        <v>81</v>
      </c>
      <c r="Q109" t="s">
        <v>82</v>
      </c>
      <c r="R109">
        <v>13</v>
      </c>
      <c r="S109">
        <v>93</v>
      </c>
      <c r="T109">
        <v>65</v>
      </c>
      <c r="U109">
        <v>1765</v>
      </c>
      <c r="V109" t="s">
        <v>81</v>
      </c>
      <c r="W109">
        <v>1936</v>
      </c>
      <c r="X109" s="1">
        <f t="shared" si="19"/>
        <v>5.4752066115702478</v>
      </c>
      <c r="Z109">
        <f t="shared" si="20"/>
        <v>0</v>
      </c>
      <c r="AA109">
        <f t="shared" si="21"/>
        <v>1</v>
      </c>
      <c r="AB109">
        <f t="shared" si="22"/>
        <v>0</v>
      </c>
      <c r="AC109">
        <f t="shared" si="23"/>
        <v>0</v>
      </c>
      <c r="AE109" s="19">
        <v>5</v>
      </c>
      <c r="AF109" s="19" t="s">
        <v>878</v>
      </c>
      <c r="AG109" s="1">
        <v>5.4752066115702478</v>
      </c>
      <c r="AR109" s="19">
        <v>6</v>
      </c>
      <c r="AS109" s="19" t="s">
        <v>810</v>
      </c>
      <c r="AT109" s="1">
        <v>14.081494740100911</v>
      </c>
    </row>
    <row r="110" spans="1:46" x14ac:dyDescent="0.25">
      <c r="A110">
        <f t="shared" si="18"/>
        <v>1</v>
      </c>
      <c r="B110" t="s">
        <v>542</v>
      </c>
      <c r="C110" s="19">
        <v>6</v>
      </c>
      <c r="D110" s="19" t="s">
        <v>810</v>
      </c>
      <c r="E110" s="19" t="s">
        <v>811</v>
      </c>
      <c r="F110" s="19" t="s">
        <v>812</v>
      </c>
      <c r="G110" s="19" t="s">
        <v>813</v>
      </c>
      <c r="H110" s="19" t="s">
        <v>814</v>
      </c>
      <c r="I110" s="19" t="s">
        <v>815</v>
      </c>
      <c r="J110" s="19" t="s">
        <v>816</v>
      </c>
      <c r="K110" s="19" t="s">
        <v>542</v>
      </c>
      <c r="L110" s="19" t="s">
        <v>543</v>
      </c>
      <c r="P110" t="s">
        <v>542</v>
      </c>
      <c r="Q110" t="s">
        <v>543</v>
      </c>
      <c r="R110">
        <v>29291</v>
      </c>
      <c r="S110">
        <v>29352</v>
      </c>
      <c r="T110">
        <v>129441</v>
      </c>
      <c r="U110">
        <v>211224</v>
      </c>
      <c r="V110" t="s">
        <v>542</v>
      </c>
      <c r="W110">
        <v>399308</v>
      </c>
      <c r="X110" s="1">
        <f t="shared" si="19"/>
        <v>14.686157051699439</v>
      </c>
      <c r="Z110">
        <f t="shared" si="20"/>
        <v>0</v>
      </c>
      <c r="AA110">
        <f t="shared" si="21"/>
        <v>1</v>
      </c>
      <c r="AB110">
        <f t="shared" si="22"/>
        <v>0</v>
      </c>
      <c r="AC110">
        <f t="shared" si="23"/>
        <v>0</v>
      </c>
      <c r="AE110" s="19">
        <v>6</v>
      </c>
      <c r="AF110" s="19" t="s">
        <v>810</v>
      </c>
      <c r="AG110" s="1">
        <v>14.686157051699439</v>
      </c>
      <c r="AR110" s="19">
        <v>6</v>
      </c>
      <c r="AS110" s="19" t="s">
        <v>810</v>
      </c>
      <c r="AT110" s="1">
        <v>42.870381479087733</v>
      </c>
    </row>
    <row r="111" spans="1:46" x14ac:dyDescent="0.25">
      <c r="A111">
        <f t="shared" si="18"/>
        <v>1</v>
      </c>
      <c r="B111" t="s">
        <v>231</v>
      </c>
      <c r="C111" s="19">
        <v>6</v>
      </c>
      <c r="D111" s="19" t="s">
        <v>810</v>
      </c>
      <c r="E111" s="19" t="s">
        <v>811</v>
      </c>
      <c r="F111" s="19" t="s">
        <v>812</v>
      </c>
      <c r="G111" s="19" t="s">
        <v>813</v>
      </c>
      <c r="H111" s="19" t="s">
        <v>814</v>
      </c>
      <c r="I111" s="19" t="s">
        <v>815</v>
      </c>
      <c r="J111" s="21" t="s">
        <v>907</v>
      </c>
      <c r="K111" s="19" t="s">
        <v>231</v>
      </c>
      <c r="L111" s="19" t="s">
        <v>232</v>
      </c>
      <c r="P111" t="s">
        <v>231</v>
      </c>
      <c r="Q111" t="s">
        <v>232</v>
      </c>
      <c r="R111">
        <v>210497</v>
      </c>
      <c r="S111">
        <v>1759906</v>
      </c>
      <c r="T111">
        <v>4769054</v>
      </c>
      <c r="U111">
        <v>7253397</v>
      </c>
      <c r="V111" t="s">
        <v>231</v>
      </c>
      <c r="W111">
        <v>13992854</v>
      </c>
      <c r="X111" s="1">
        <f t="shared" si="19"/>
        <v>14.081494740100911</v>
      </c>
      <c r="Z111">
        <f t="shared" si="20"/>
        <v>0</v>
      </c>
      <c r="AA111">
        <f t="shared" si="21"/>
        <v>1</v>
      </c>
      <c r="AB111">
        <f t="shared" si="22"/>
        <v>0</v>
      </c>
      <c r="AC111">
        <f t="shared" si="23"/>
        <v>0</v>
      </c>
      <c r="AE111" s="19">
        <v>6</v>
      </c>
      <c r="AF111" s="19" t="s">
        <v>810</v>
      </c>
      <c r="AG111" s="1">
        <v>14.081494740100911</v>
      </c>
      <c r="AR111" s="19">
        <v>6</v>
      </c>
      <c r="AS111" s="19" t="s">
        <v>810</v>
      </c>
      <c r="AT111" s="1">
        <v>3.0446057087566523</v>
      </c>
    </row>
    <row r="112" spans="1:46" x14ac:dyDescent="0.25">
      <c r="A112">
        <f t="shared" si="18"/>
        <v>1</v>
      </c>
      <c r="B112" t="s">
        <v>74</v>
      </c>
      <c r="C112" s="19">
        <v>6</v>
      </c>
      <c r="D112" s="19" t="s">
        <v>810</v>
      </c>
      <c r="E112" s="19" t="s">
        <v>811</v>
      </c>
      <c r="F112" s="19" t="s">
        <v>812</v>
      </c>
      <c r="G112" s="19" t="s">
        <v>813</v>
      </c>
      <c r="H112" s="19" t="s">
        <v>814</v>
      </c>
      <c r="I112" s="19" t="s">
        <v>875</v>
      </c>
      <c r="J112" s="19" t="s">
        <v>73</v>
      </c>
      <c r="K112" s="19" t="s">
        <v>74</v>
      </c>
      <c r="L112" s="19" t="s">
        <v>73</v>
      </c>
      <c r="P112" t="s">
        <v>74</v>
      </c>
      <c r="Q112" t="s">
        <v>73</v>
      </c>
      <c r="R112">
        <v>1871062</v>
      </c>
      <c r="S112">
        <v>344385</v>
      </c>
      <c r="T112">
        <v>2117164</v>
      </c>
      <c r="U112">
        <v>835169</v>
      </c>
      <c r="V112" t="s">
        <v>74</v>
      </c>
      <c r="W112">
        <v>5167780</v>
      </c>
      <c r="X112" s="1">
        <f t="shared" si="19"/>
        <v>42.870381479087733</v>
      </c>
      <c r="Z112">
        <f t="shared" si="20"/>
        <v>0</v>
      </c>
      <c r="AA112">
        <f t="shared" si="21"/>
        <v>0</v>
      </c>
      <c r="AB112">
        <f t="shared" si="22"/>
        <v>1</v>
      </c>
      <c r="AC112">
        <f t="shared" si="23"/>
        <v>0</v>
      </c>
      <c r="AE112" s="19">
        <v>6</v>
      </c>
      <c r="AF112" s="19" t="s">
        <v>810</v>
      </c>
      <c r="AG112" s="1">
        <v>42.870381479087733</v>
      </c>
      <c r="AR112" s="19"/>
      <c r="AS112" s="19"/>
      <c r="AT112" s="5"/>
    </row>
    <row r="113" spans="1:46" x14ac:dyDescent="0.25">
      <c r="A113">
        <f t="shared" si="18"/>
        <v>1</v>
      </c>
      <c r="B113" t="s">
        <v>267</v>
      </c>
      <c r="C113" s="19">
        <v>6</v>
      </c>
      <c r="D113" s="19" t="s">
        <v>810</v>
      </c>
      <c r="E113" s="19" t="s">
        <v>811</v>
      </c>
      <c r="F113" s="19" t="s">
        <v>812</v>
      </c>
      <c r="G113" s="19" t="s">
        <v>813</v>
      </c>
      <c r="H113" s="19" t="s">
        <v>814</v>
      </c>
      <c r="I113" s="19" t="s">
        <v>908</v>
      </c>
      <c r="J113" s="19" t="s">
        <v>266</v>
      </c>
      <c r="K113" s="19" t="s">
        <v>267</v>
      </c>
      <c r="L113" s="19" t="s">
        <v>266</v>
      </c>
      <c r="P113" t="s">
        <v>267</v>
      </c>
      <c r="Q113" t="s">
        <v>266</v>
      </c>
      <c r="R113">
        <v>3296</v>
      </c>
      <c r="S113">
        <v>12437</v>
      </c>
      <c r="T113">
        <v>101070</v>
      </c>
      <c r="U113">
        <v>399947</v>
      </c>
      <c r="V113" t="s">
        <v>267</v>
      </c>
      <c r="W113">
        <v>516750</v>
      </c>
      <c r="X113" s="1">
        <f t="shared" si="19"/>
        <v>3.0446057087566523</v>
      </c>
      <c r="Z113">
        <f t="shared" si="20"/>
        <v>0</v>
      </c>
      <c r="AA113">
        <f t="shared" si="21"/>
        <v>1</v>
      </c>
      <c r="AB113">
        <f t="shared" si="22"/>
        <v>0</v>
      </c>
      <c r="AC113">
        <f t="shared" si="23"/>
        <v>0</v>
      </c>
      <c r="AE113" s="19">
        <v>6</v>
      </c>
      <c r="AF113" s="19" t="s">
        <v>810</v>
      </c>
      <c r="AG113" s="1">
        <v>3.0446057087566523</v>
      </c>
      <c r="AR113" s="19"/>
      <c r="AS113" s="19"/>
      <c r="AT113" s="5"/>
    </row>
    <row r="114" spans="1:46" x14ac:dyDescent="0.25">
      <c r="A114">
        <f t="shared" si="18"/>
        <v>1</v>
      </c>
      <c r="B114" s="4" t="s">
        <v>355</v>
      </c>
      <c r="C114" s="19">
        <v>7</v>
      </c>
      <c r="D114" s="19" t="s">
        <v>923</v>
      </c>
      <c r="E114" s="19" t="s">
        <v>924</v>
      </c>
      <c r="F114" s="19" t="s">
        <v>925</v>
      </c>
      <c r="G114" s="19" t="s">
        <v>355</v>
      </c>
      <c r="H114" s="19" t="s">
        <v>356</v>
      </c>
      <c r="I114" s="19" t="s">
        <v>355</v>
      </c>
      <c r="J114" s="19" t="s">
        <v>356</v>
      </c>
      <c r="K114" s="19" t="s">
        <v>355</v>
      </c>
      <c r="L114" s="19" t="s">
        <v>356</v>
      </c>
      <c r="M114" s="4"/>
      <c r="N114" s="4"/>
      <c r="O114" s="4"/>
      <c r="P114" s="4" t="s">
        <v>355</v>
      </c>
      <c r="Q114" s="4" t="s">
        <v>356</v>
      </c>
      <c r="R114" s="4">
        <v>396</v>
      </c>
      <c r="S114" s="4">
        <v>7635</v>
      </c>
      <c r="T114" s="4">
        <v>4059</v>
      </c>
      <c r="U114" s="4">
        <v>842603</v>
      </c>
      <c r="V114" s="4" t="s">
        <v>355</v>
      </c>
      <c r="W114" s="4">
        <v>854693</v>
      </c>
      <c r="X114" s="5">
        <f t="shared" si="19"/>
        <v>0.93963563525148797</v>
      </c>
      <c r="Y114" s="5"/>
      <c r="AE114" s="19"/>
      <c r="AF114" s="19"/>
      <c r="AG114" s="5"/>
      <c r="AR114" s="19"/>
      <c r="AS114" s="19"/>
      <c r="AT114" s="5"/>
    </row>
    <row r="115" spans="1:46" x14ac:dyDescent="0.25">
      <c r="A115">
        <f t="shared" si="18"/>
        <v>1</v>
      </c>
      <c r="B115" s="4" t="s">
        <v>55</v>
      </c>
      <c r="C115" s="19">
        <v>7</v>
      </c>
      <c r="D115" s="19" t="s">
        <v>923</v>
      </c>
      <c r="E115" s="19" t="s">
        <v>926</v>
      </c>
      <c r="F115" s="19" t="s">
        <v>38</v>
      </c>
      <c r="G115" s="19" t="s">
        <v>55</v>
      </c>
      <c r="H115" s="19" t="s">
        <v>56</v>
      </c>
      <c r="I115" s="19" t="s">
        <v>55</v>
      </c>
      <c r="J115" s="19" t="s">
        <v>38</v>
      </c>
      <c r="K115" s="19" t="s">
        <v>55</v>
      </c>
      <c r="L115" s="19" t="s">
        <v>38</v>
      </c>
      <c r="M115" s="4"/>
      <c r="N115" s="4"/>
      <c r="O115" s="4"/>
      <c r="P115" s="4" t="s">
        <v>55</v>
      </c>
      <c r="Q115" s="4" t="s">
        <v>38</v>
      </c>
      <c r="R115" s="4">
        <v>923175</v>
      </c>
      <c r="S115" s="4">
        <v>12021648</v>
      </c>
      <c r="T115" s="4">
        <v>12897931</v>
      </c>
      <c r="U115" s="4">
        <v>127400384</v>
      </c>
      <c r="V115" s="4" t="s">
        <v>55</v>
      </c>
      <c r="W115" s="4">
        <v>153243138</v>
      </c>
      <c r="X115" s="5">
        <f t="shared" si="19"/>
        <v>8.4472447960443091</v>
      </c>
      <c r="Y115" s="5"/>
      <c r="AE115" s="19"/>
      <c r="AF115" s="19"/>
      <c r="AG115" s="5"/>
      <c r="AR115" s="19"/>
      <c r="AS115" s="19"/>
      <c r="AT115" s="5"/>
    </row>
    <row r="116" spans="1:46" x14ac:dyDescent="0.25">
      <c r="A116">
        <f t="shared" si="18"/>
        <v>1</v>
      </c>
      <c r="B116" s="4" t="s">
        <v>39</v>
      </c>
      <c r="C116" s="19">
        <v>7</v>
      </c>
      <c r="D116" s="19" t="s">
        <v>923</v>
      </c>
      <c r="E116" s="19" t="s">
        <v>926</v>
      </c>
      <c r="F116" s="19" t="s">
        <v>38</v>
      </c>
      <c r="G116" s="19" t="s">
        <v>39</v>
      </c>
      <c r="H116" s="19" t="s">
        <v>40</v>
      </c>
      <c r="I116" s="19" t="s">
        <v>39</v>
      </c>
      <c r="J116" s="19" t="s">
        <v>40</v>
      </c>
      <c r="K116" s="19" t="s">
        <v>39</v>
      </c>
      <c r="L116" s="19" t="s">
        <v>40</v>
      </c>
      <c r="M116" s="4"/>
      <c r="N116" s="4"/>
      <c r="O116" s="4"/>
      <c r="P116" s="4" t="s">
        <v>39</v>
      </c>
      <c r="Q116" s="4" t="s">
        <v>40</v>
      </c>
      <c r="R116" s="4">
        <v>593428</v>
      </c>
      <c r="S116" s="4">
        <v>7294062</v>
      </c>
      <c r="T116" s="4">
        <v>6843497</v>
      </c>
      <c r="U116" s="4">
        <v>641046167</v>
      </c>
      <c r="V116" s="4" t="s">
        <v>39</v>
      </c>
      <c r="W116" s="4">
        <v>655777154</v>
      </c>
      <c r="X116" s="5">
        <f t="shared" si="19"/>
        <v>1.2027698665452442</v>
      </c>
      <c r="Y116" s="5"/>
      <c r="AE116" s="19"/>
      <c r="AF116" s="19"/>
      <c r="AG116" s="5"/>
      <c r="AR116" s="19"/>
      <c r="AS116" s="19"/>
      <c r="AT116" s="5"/>
    </row>
    <row r="117" spans="1:46" x14ac:dyDescent="0.25">
      <c r="A117">
        <f t="shared" si="18"/>
        <v>1</v>
      </c>
      <c r="B117" s="4" t="s">
        <v>20</v>
      </c>
      <c r="C117" s="19">
        <v>8</v>
      </c>
      <c r="D117" s="19" t="s">
        <v>927</v>
      </c>
      <c r="E117" s="19" t="s">
        <v>20</v>
      </c>
      <c r="F117" s="19" t="s">
        <v>21</v>
      </c>
      <c r="G117" s="19" t="s">
        <v>20</v>
      </c>
      <c r="H117" s="19" t="s">
        <v>21</v>
      </c>
      <c r="I117" s="19" t="s">
        <v>20</v>
      </c>
      <c r="J117" s="19" t="s">
        <v>21</v>
      </c>
      <c r="K117" s="19" t="s">
        <v>20</v>
      </c>
      <c r="L117" s="19" t="s">
        <v>21</v>
      </c>
      <c r="M117" s="4"/>
      <c r="N117" s="4"/>
      <c r="O117" s="4"/>
      <c r="P117" s="4" t="s">
        <v>20</v>
      </c>
      <c r="Q117" s="4" t="s">
        <v>21</v>
      </c>
      <c r="R117" s="4">
        <v>980949</v>
      </c>
      <c r="S117" s="4">
        <v>6319061</v>
      </c>
      <c r="T117" s="4">
        <v>17391327</v>
      </c>
      <c r="U117" s="4">
        <v>479440481</v>
      </c>
      <c r="V117" s="4" t="s">
        <v>20</v>
      </c>
      <c r="W117" s="4">
        <v>504131818</v>
      </c>
      <c r="X117" s="5">
        <f t="shared" si="19"/>
        <v>1.4480359579287654</v>
      </c>
      <c r="Y117" s="5"/>
      <c r="AE117" s="19"/>
      <c r="AF117" s="19"/>
      <c r="AG117" s="5"/>
      <c r="AR117" s="19"/>
      <c r="AS117" s="19"/>
      <c r="AT117" s="14"/>
    </row>
    <row r="118" spans="1:46" x14ac:dyDescent="0.25">
      <c r="A118">
        <f t="shared" si="18"/>
        <v>1</v>
      </c>
      <c r="B118" s="4" t="s">
        <v>186</v>
      </c>
      <c r="C118" s="19">
        <v>8</v>
      </c>
      <c r="D118" s="19" t="s">
        <v>927</v>
      </c>
      <c r="E118" s="19" t="s">
        <v>186</v>
      </c>
      <c r="F118" s="19" t="s">
        <v>187</v>
      </c>
      <c r="G118" s="19" t="s">
        <v>186</v>
      </c>
      <c r="H118" s="19" t="s">
        <v>187</v>
      </c>
      <c r="I118" s="19" t="s">
        <v>186</v>
      </c>
      <c r="J118" s="19" t="s">
        <v>188</v>
      </c>
      <c r="K118" s="19" t="s">
        <v>186</v>
      </c>
      <c r="L118" s="19" t="s">
        <v>188</v>
      </c>
      <c r="M118" s="4"/>
      <c r="N118" s="4"/>
      <c r="O118" s="4"/>
      <c r="P118" s="4" t="s">
        <v>186</v>
      </c>
      <c r="Q118" s="4" t="s">
        <v>188</v>
      </c>
      <c r="R118" s="4">
        <v>6801</v>
      </c>
      <c r="S118" s="4">
        <v>44810</v>
      </c>
      <c r="T118" s="4">
        <v>328066</v>
      </c>
      <c r="U118" s="4">
        <v>3668814</v>
      </c>
      <c r="V118" s="4" t="s">
        <v>186</v>
      </c>
      <c r="W118" s="4">
        <v>4048491</v>
      </c>
      <c r="X118" s="5">
        <f t="shared" si="19"/>
        <v>1.2748206677500333</v>
      </c>
      <c r="Y118" s="5"/>
      <c r="AE118" s="19"/>
      <c r="AF118" s="19"/>
      <c r="AG118" s="5"/>
      <c r="AR118" s="19"/>
      <c r="AS118" s="19"/>
      <c r="AT118" s="5"/>
    </row>
    <row r="119" spans="1:46" x14ac:dyDescent="0.25">
      <c r="A119">
        <f t="shared" si="18"/>
        <v>1</v>
      </c>
      <c r="B119" s="24" t="s">
        <v>106</v>
      </c>
      <c r="C119" s="19">
        <v>9</v>
      </c>
      <c r="D119" s="19" t="s">
        <v>105</v>
      </c>
      <c r="E119" s="19" t="s">
        <v>106</v>
      </c>
      <c r="F119" s="19" t="s">
        <v>105</v>
      </c>
      <c r="G119" s="19" t="s">
        <v>106</v>
      </c>
      <c r="H119" s="19" t="s">
        <v>105</v>
      </c>
      <c r="I119" s="19" t="s">
        <v>106</v>
      </c>
      <c r="J119" s="19" t="s">
        <v>105</v>
      </c>
      <c r="K119" s="19" t="s">
        <v>106</v>
      </c>
      <c r="L119" s="19" t="s">
        <v>105</v>
      </c>
      <c r="M119" s="24"/>
      <c r="N119" s="24"/>
      <c r="O119" s="24"/>
      <c r="P119" s="24" t="s">
        <v>106</v>
      </c>
      <c r="Q119" s="24" t="s">
        <v>105</v>
      </c>
      <c r="R119" s="24">
        <v>495344</v>
      </c>
      <c r="S119" s="24">
        <v>2763171</v>
      </c>
      <c r="T119" s="24">
        <v>14480810</v>
      </c>
      <c r="U119" s="24">
        <v>62601090</v>
      </c>
      <c r="V119" s="24" t="s">
        <v>106</v>
      </c>
      <c r="W119" s="24">
        <v>80340415</v>
      </c>
      <c r="X119" s="14">
        <f t="shared" si="19"/>
        <v>4.0558851980040185</v>
      </c>
      <c r="Y119" s="14"/>
      <c r="Z119" t="s">
        <v>735</v>
      </c>
      <c r="AA119" t="s">
        <v>738</v>
      </c>
      <c r="AB119" t="s">
        <v>736</v>
      </c>
      <c r="AC119" t="s">
        <v>737</v>
      </c>
      <c r="AE119" s="19"/>
      <c r="AF119" s="19"/>
      <c r="AG119" s="14"/>
      <c r="AR119" s="19"/>
      <c r="AS119" s="19"/>
      <c r="AT119" s="5"/>
    </row>
    <row r="120" spans="1:46" x14ac:dyDescent="0.25">
      <c r="A120">
        <f t="shared" si="18"/>
        <v>1</v>
      </c>
      <c r="B120" s="4" t="s">
        <v>19</v>
      </c>
      <c r="C120" s="19">
        <v>10</v>
      </c>
      <c r="D120" s="19" t="s">
        <v>18</v>
      </c>
      <c r="E120" s="19" t="s">
        <v>19</v>
      </c>
      <c r="F120" s="19" t="s">
        <v>18</v>
      </c>
      <c r="G120" s="19" t="s">
        <v>19</v>
      </c>
      <c r="H120" s="19" t="s">
        <v>18</v>
      </c>
      <c r="I120" s="19" t="s">
        <v>19</v>
      </c>
      <c r="J120" s="19" t="s">
        <v>18</v>
      </c>
      <c r="K120" s="19" t="s">
        <v>19</v>
      </c>
      <c r="L120" s="19" t="s">
        <v>18</v>
      </c>
      <c r="M120" s="4"/>
      <c r="N120" s="4"/>
      <c r="O120" s="4"/>
      <c r="P120" s="4" t="s">
        <v>19</v>
      </c>
      <c r="Q120" s="4" t="s">
        <v>18</v>
      </c>
      <c r="R120" s="4">
        <v>7619101</v>
      </c>
      <c r="S120" s="4">
        <v>6509238</v>
      </c>
      <c r="T120" s="4">
        <v>30213252</v>
      </c>
      <c r="U120" s="4">
        <v>172957885</v>
      </c>
      <c r="V120" s="4" t="s">
        <v>19</v>
      </c>
      <c r="W120" s="4">
        <v>217299476</v>
      </c>
      <c r="X120" s="5">
        <f t="shared" si="19"/>
        <v>6.5017823604876064</v>
      </c>
      <c r="Y120" s="5"/>
      <c r="AE120" s="19"/>
      <c r="AF120" s="19"/>
      <c r="AG120" s="5"/>
      <c r="AR120" s="19"/>
      <c r="AS120" s="19"/>
      <c r="AT120" s="8"/>
    </row>
    <row r="121" spans="1:46" x14ac:dyDescent="0.25">
      <c r="A121">
        <f t="shared" si="18"/>
        <v>1</v>
      </c>
      <c r="B121" s="4" t="s">
        <v>33</v>
      </c>
      <c r="C121" s="19">
        <v>11</v>
      </c>
      <c r="D121" s="19" t="s">
        <v>32</v>
      </c>
      <c r="E121" s="19" t="s">
        <v>33</v>
      </c>
      <c r="F121" s="19" t="s">
        <v>32</v>
      </c>
      <c r="G121" s="19" t="s">
        <v>33</v>
      </c>
      <c r="H121" s="19" t="s">
        <v>32</v>
      </c>
      <c r="I121" s="19" t="s">
        <v>33</v>
      </c>
      <c r="J121" s="19" t="s">
        <v>32</v>
      </c>
      <c r="K121" s="19" t="s">
        <v>33</v>
      </c>
      <c r="L121" s="19" t="s">
        <v>32</v>
      </c>
      <c r="M121" s="4"/>
      <c r="N121" s="4"/>
      <c r="O121" s="4"/>
      <c r="P121" s="4" t="s">
        <v>33</v>
      </c>
      <c r="Q121" s="4" t="s">
        <v>32</v>
      </c>
      <c r="R121" s="4">
        <v>11869833</v>
      </c>
      <c r="S121" s="4">
        <v>18924759</v>
      </c>
      <c r="T121" s="4">
        <v>31078532</v>
      </c>
      <c r="U121" s="4">
        <v>444476137</v>
      </c>
      <c r="V121" s="4" t="s">
        <v>33</v>
      </c>
      <c r="W121" s="4">
        <v>506349261</v>
      </c>
      <c r="X121" s="5">
        <f t="shared" si="19"/>
        <v>6.0816899266690152</v>
      </c>
      <c r="Y121" s="5"/>
      <c r="AE121" s="19"/>
      <c r="AF121" s="19"/>
      <c r="AG121" s="5"/>
      <c r="AT121" s="1">
        <v>16.254588532929734</v>
      </c>
    </row>
    <row r="122" spans="1:46" x14ac:dyDescent="0.25">
      <c r="A122">
        <f t="shared" si="18"/>
        <v>1</v>
      </c>
      <c r="B122" s="7" t="s">
        <v>8</v>
      </c>
      <c r="C122" s="19">
        <v>12</v>
      </c>
      <c r="D122" s="19" t="s">
        <v>922</v>
      </c>
      <c r="E122" s="19" t="s">
        <v>8</v>
      </c>
      <c r="F122" s="19" t="s">
        <v>9</v>
      </c>
      <c r="G122" s="19" t="s">
        <v>8</v>
      </c>
      <c r="H122" s="19" t="s">
        <v>9</v>
      </c>
      <c r="I122" s="19" t="s">
        <v>8</v>
      </c>
      <c r="J122" s="19" t="s">
        <v>9</v>
      </c>
      <c r="K122" s="19" t="s">
        <v>8</v>
      </c>
      <c r="L122" s="19" t="s">
        <v>9</v>
      </c>
      <c r="M122" s="4"/>
      <c r="N122" s="4"/>
      <c r="O122" s="4"/>
      <c r="P122" s="7" t="s">
        <v>8</v>
      </c>
      <c r="Q122" s="7" t="s">
        <v>9</v>
      </c>
      <c r="R122" s="7">
        <v>595666</v>
      </c>
      <c r="S122" s="7">
        <v>333344</v>
      </c>
      <c r="T122" s="7">
        <v>787426</v>
      </c>
      <c r="U122" s="7">
        <v>7420729</v>
      </c>
      <c r="V122" s="7" t="s">
        <v>8</v>
      </c>
      <c r="W122" s="7">
        <v>9137165</v>
      </c>
      <c r="X122" s="8">
        <f t="shared" si="19"/>
        <v>10.167376861422554</v>
      </c>
      <c r="Y122" s="5"/>
      <c r="AE122" s="19"/>
      <c r="AF122" s="19"/>
      <c r="AG122" s="8"/>
      <c r="AT122" s="1">
        <v>0</v>
      </c>
    </row>
    <row r="123" spans="1:46" x14ac:dyDescent="0.25">
      <c r="Q123" s="9" t="s">
        <v>730</v>
      </c>
      <c r="R123" s="1">
        <f>AVERAGE(R11:R122)</f>
        <v>2688221.6909090909</v>
      </c>
      <c r="S123" s="1">
        <f>AVERAGE(S11:S122)</f>
        <v>2997223.7657657657</v>
      </c>
      <c r="T123" s="1">
        <f>AVERAGE(T11:T122)</f>
        <v>13884645.227272727</v>
      </c>
      <c r="U123" s="1">
        <f>AVERAGE(U11:U122)</f>
        <v>45424528.785714284</v>
      </c>
      <c r="W123" s="1">
        <f>AVERAGE(W11:W122)</f>
        <v>64671914.491071425</v>
      </c>
      <c r="X123" s="1">
        <f>AVERAGE(X11:X122)</f>
        <v>16.254588532929734</v>
      </c>
      <c r="Y123" t="s">
        <v>731</v>
      </c>
      <c r="Z123">
        <f>SUM(Z11:Z122)</f>
        <v>4</v>
      </c>
      <c r="AA123">
        <f>SUM(AA11:AA122)</f>
        <v>63</v>
      </c>
      <c r="AB123">
        <f>SUM(AB11:AB122)</f>
        <v>30</v>
      </c>
      <c r="AC123">
        <f>SUM(AC11:AC122)</f>
        <v>6</v>
      </c>
      <c r="AG123" s="1">
        <v>16.254588532929734</v>
      </c>
      <c r="AT123" s="1">
        <v>87.687357945530266</v>
      </c>
    </row>
    <row r="124" spans="1:46" x14ac:dyDescent="0.25">
      <c r="R124" s="1">
        <f>MIN(R11:R122)</f>
        <v>3</v>
      </c>
      <c r="S124" s="1">
        <f>MIN(S11:S122)</f>
        <v>66</v>
      </c>
      <c r="T124" s="1">
        <f>MIN(T11:T122)</f>
        <v>65</v>
      </c>
      <c r="U124" s="1">
        <f>MIN(U11:U122)</f>
        <v>94</v>
      </c>
      <c r="W124" s="1">
        <f>MIN(W11:W122)</f>
        <v>94</v>
      </c>
      <c r="X124" s="1">
        <f>MIN(X11:X122)</f>
        <v>0</v>
      </c>
      <c r="Y124" t="s">
        <v>732</v>
      </c>
      <c r="Z124" t="s">
        <v>739</v>
      </c>
      <c r="AA124" t="s">
        <v>740</v>
      </c>
      <c r="AB124" t="s">
        <v>741</v>
      </c>
      <c r="AC124" t="s">
        <v>742</v>
      </c>
      <c r="AG124" s="1">
        <v>0</v>
      </c>
    </row>
    <row r="125" spans="1:46" x14ac:dyDescent="0.25">
      <c r="R125" s="1">
        <f>MAX(R11:R122)</f>
        <v>46787975</v>
      </c>
      <c r="S125" s="1">
        <f>MAX(S11:S122)</f>
        <v>32850697</v>
      </c>
      <c r="T125" s="1">
        <f>MAX(T11:T122)</f>
        <v>313213181</v>
      </c>
      <c r="U125" s="1">
        <f>MAX(U11:U122)</f>
        <v>641046167</v>
      </c>
      <c r="W125" s="1">
        <f>MAX(W11:W122)</f>
        <v>655777154</v>
      </c>
      <c r="X125" s="1">
        <f>MAX(X11:X122)</f>
        <v>87.687357945530266</v>
      </c>
      <c r="Y125" t="s">
        <v>733</v>
      </c>
      <c r="AA125" t="s">
        <v>743</v>
      </c>
      <c r="AG125" s="1">
        <v>87.687357945530266</v>
      </c>
      <c r="AT125">
        <v>1.4629129679636761</v>
      </c>
    </row>
    <row r="126" spans="1:46" x14ac:dyDescent="0.25">
      <c r="AB126">
        <f>73/112</f>
        <v>0.6517857142857143</v>
      </c>
      <c r="AT126">
        <v>0</v>
      </c>
    </row>
    <row r="127" spans="1:46" x14ac:dyDescent="0.25">
      <c r="Q127" s="6" t="s">
        <v>727</v>
      </c>
      <c r="R127">
        <f t="shared" ref="R127:U129" si="24">R123*900*0.0001</f>
        <v>241939.9521818182</v>
      </c>
      <c r="S127">
        <f t="shared" si="24"/>
        <v>269750.13891891891</v>
      </c>
      <c r="T127">
        <f t="shared" si="24"/>
        <v>1249618.0704545456</v>
      </c>
      <c r="U127">
        <f t="shared" si="24"/>
        <v>4088207.5907142856</v>
      </c>
      <c r="W127">
        <f t="shared" ref="W127:X129" si="25">W123*900*0.0001</f>
        <v>5820472.3041964285</v>
      </c>
      <c r="X127">
        <f t="shared" si="25"/>
        <v>1.4629129679636761</v>
      </c>
      <c r="Y127"/>
      <c r="Z127" t="s">
        <v>731</v>
      </c>
      <c r="AG127">
        <v>1.4629129679636761</v>
      </c>
      <c r="AT127">
        <v>7.8918622150977251</v>
      </c>
    </row>
    <row r="128" spans="1:46" x14ac:dyDescent="0.25">
      <c r="R128">
        <f t="shared" si="24"/>
        <v>0.27</v>
      </c>
      <c r="S128">
        <f t="shared" si="24"/>
        <v>5.94</v>
      </c>
      <c r="T128">
        <f t="shared" si="24"/>
        <v>5.8500000000000005</v>
      </c>
      <c r="U128">
        <f t="shared" si="24"/>
        <v>8.4600000000000009</v>
      </c>
      <c r="W128">
        <f t="shared" si="25"/>
        <v>8.4600000000000009</v>
      </c>
      <c r="X128">
        <f t="shared" si="25"/>
        <v>0</v>
      </c>
      <c r="Y128"/>
      <c r="Z128" t="s">
        <v>734</v>
      </c>
      <c r="AG128">
        <v>0</v>
      </c>
    </row>
    <row r="129" spans="18:33" x14ac:dyDescent="0.25">
      <c r="R129">
        <f t="shared" si="24"/>
        <v>4210917.75</v>
      </c>
      <c r="S129">
        <f t="shared" si="24"/>
        <v>2956562.73</v>
      </c>
      <c r="T129">
        <f t="shared" si="24"/>
        <v>28189186.290000003</v>
      </c>
      <c r="U129">
        <f t="shared" si="24"/>
        <v>57694155.030000001</v>
      </c>
      <c r="W129">
        <f t="shared" si="25"/>
        <v>59019943.859999999</v>
      </c>
      <c r="X129">
        <f t="shared" si="25"/>
        <v>7.8918622150977251</v>
      </c>
      <c r="Y129"/>
      <c r="Z129" t="s">
        <v>733</v>
      </c>
      <c r="AG129">
        <v>7.8918622150977251</v>
      </c>
    </row>
  </sheetData>
  <sortState ref="A2:AE127">
    <sortCondition ref="C2:C127"/>
    <sortCondition ref="E2:E127"/>
    <sortCondition ref="G2:G127"/>
    <sortCondition ref="I2:I127"/>
    <sortCondition ref="K2:K1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opLeftCell="G82" workbookViewId="0">
      <selection activeCell="Y114" sqref="Y114"/>
    </sheetView>
  </sheetViews>
  <sheetFormatPr defaultRowHeight="15" x14ac:dyDescent="0.25"/>
  <sheetData>
    <row r="1" spans="1:27" x14ac:dyDescent="0.25">
      <c r="A1" t="s">
        <v>755</v>
      </c>
      <c r="B1" t="s">
        <v>756</v>
      </c>
      <c r="C1" t="s">
        <v>757</v>
      </c>
      <c r="D1" t="s">
        <v>758</v>
      </c>
      <c r="E1" t="s">
        <v>759</v>
      </c>
      <c r="F1" t="s">
        <v>760</v>
      </c>
      <c r="G1" t="s">
        <v>761</v>
      </c>
      <c r="H1" t="s">
        <v>762</v>
      </c>
      <c r="I1" t="s">
        <v>0</v>
      </c>
      <c r="J1" t="s">
        <v>1</v>
      </c>
      <c r="N1" t="s">
        <v>0</v>
      </c>
      <c r="O1" t="s">
        <v>1</v>
      </c>
      <c r="P1" t="s">
        <v>721</v>
      </c>
      <c r="Q1" t="s">
        <v>722</v>
      </c>
      <c r="R1" t="s">
        <v>723</v>
      </c>
      <c r="S1" t="s">
        <v>724</v>
      </c>
      <c r="T1" t="s">
        <v>0</v>
      </c>
      <c r="U1" t="s">
        <v>725</v>
      </c>
      <c r="V1" t="s">
        <v>726</v>
      </c>
      <c r="X1" t="s">
        <v>735</v>
      </c>
      <c r="Y1" t="s">
        <v>738</v>
      </c>
      <c r="Z1" t="s">
        <v>736</v>
      </c>
      <c r="AA1" t="s">
        <v>737</v>
      </c>
    </row>
    <row r="2" spans="1:27" x14ac:dyDescent="0.25">
      <c r="A2">
        <v>1</v>
      </c>
      <c r="B2" t="s">
        <v>748</v>
      </c>
      <c r="C2" t="s">
        <v>749</v>
      </c>
      <c r="D2" t="s">
        <v>750</v>
      </c>
      <c r="E2" t="s">
        <v>910</v>
      </c>
      <c r="F2" t="s">
        <v>911</v>
      </c>
      <c r="G2" t="s">
        <v>912</v>
      </c>
      <c r="H2" t="s">
        <v>913</v>
      </c>
      <c r="I2" t="s">
        <v>709</v>
      </c>
      <c r="J2" t="s">
        <v>710</v>
      </c>
      <c r="N2" t="s">
        <v>709</v>
      </c>
      <c r="O2" t="s">
        <v>710</v>
      </c>
      <c r="P2">
        <v>12457</v>
      </c>
      <c r="Q2">
        <v>815</v>
      </c>
      <c r="R2">
        <v>5994</v>
      </c>
      <c r="S2">
        <v>15087</v>
      </c>
      <c r="T2" t="s">
        <v>709</v>
      </c>
      <c r="U2">
        <v>34353</v>
      </c>
      <c r="V2">
        <v>38.634180420923933</v>
      </c>
      <c r="X2">
        <v>0</v>
      </c>
      <c r="Y2">
        <v>0</v>
      </c>
      <c r="Z2">
        <v>1</v>
      </c>
      <c r="AA2">
        <v>0</v>
      </c>
    </row>
    <row r="3" spans="1:27" x14ac:dyDescent="0.25">
      <c r="A3">
        <v>1</v>
      </c>
      <c r="B3" t="s">
        <v>748</v>
      </c>
      <c r="C3" t="s">
        <v>749</v>
      </c>
      <c r="D3" t="s">
        <v>750</v>
      </c>
      <c r="E3" t="s">
        <v>751</v>
      </c>
      <c r="F3" t="s">
        <v>752</v>
      </c>
      <c r="G3" t="s">
        <v>753</v>
      </c>
      <c r="H3" t="s">
        <v>754</v>
      </c>
      <c r="I3" t="s">
        <v>715</v>
      </c>
      <c r="J3" t="s">
        <v>716</v>
      </c>
      <c r="N3" t="s">
        <v>715</v>
      </c>
      <c r="O3" t="s">
        <v>716</v>
      </c>
      <c r="P3">
        <v>337160</v>
      </c>
      <c r="Q3">
        <v>39794</v>
      </c>
      <c r="R3">
        <v>1381340</v>
      </c>
      <c r="S3">
        <v>327480</v>
      </c>
      <c r="T3" t="s">
        <v>715</v>
      </c>
      <c r="U3">
        <v>2085774</v>
      </c>
      <c r="V3">
        <v>18.072619564727528</v>
      </c>
      <c r="X3">
        <v>0</v>
      </c>
      <c r="Y3">
        <v>0</v>
      </c>
      <c r="Z3">
        <v>1</v>
      </c>
      <c r="AA3">
        <v>0</v>
      </c>
    </row>
    <row r="4" spans="1:27" x14ac:dyDescent="0.25">
      <c r="A4">
        <v>1</v>
      </c>
      <c r="B4" t="s">
        <v>748</v>
      </c>
      <c r="C4" t="s">
        <v>749</v>
      </c>
      <c r="D4" t="s">
        <v>750</v>
      </c>
      <c r="E4" t="s">
        <v>763</v>
      </c>
      <c r="F4" t="s">
        <v>764</v>
      </c>
      <c r="G4" t="s">
        <v>765</v>
      </c>
      <c r="H4" t="s">
        <v>766</v>
      </c>
      <c r="I4" t="s">
        <v>685</v>
      </c>
      <c r="J4" t="s">
        <v>686</v>
      </c>
      <c r="N4" t="s">
        <v>685</v>
      </c>
      <c r="O4" t="s">
        <v>686</v>
      </c>
      <c r="P4">
        <v>1964386</v>
      </c>
      <c r="Q4">
        <v>513353</v>
      </c>
      <c r="R4">
        <v>115822</v>
      </c>
      <c r="S4">
        <v>282127</v>
      </c>
      <c r="T4" t="s">
        <v>685</v>
      </c>
      <c r="U4">
        <v>2875688</v>
      </c>
      <c r="V4">
        <v>86.161607239728369</v>
      </c>
      <c r="X4">
        <v>0</v>
      </c>
      <c r="Y4">
        <v>0</v>
      </c>
      <c r="Z4">
        <v>0</v>
      </c>
      <c r="AA4">
        <v>1</v>
      </c>
    </row>
    <row r="5" spans="1:27" x14ac:dyDescent="0.25">
      <c r="A5">
        <v>1</v>
      </c>
      <c r="B5" t="s">
        <v>748</v>
      </c>
      <c r="C5" t="s">
        <v>767</v>
      </c>
      <c r="D5" t="s">
        <v>768</v>
      </c>
      <c r="E5" t="s">
        <v>769</v>
      </c>
      <c r="F5" t="s">
        <v>770</v>
      </c>
      <c r="G5" t="s">
        <v>771</v>
      </c>
      <c r="H5" t="s">
        <v>772</v>
      </c>
      <c r="I5" t="s">
        <v>475</v>
      </c>
      <c r="J5" t="s">
        <v>476</v>
      </c>
      <c r="N5" t="s">
        <v>475</v>
      </c>
      <c r="O5" t="s">
        <v>476</v>
      </c>
      <c r="P5">
        <v>979567</v>
      </c>
      <c r="Q5">
        <v>2501925</v>
      </c>
      <c r="R5">
        <v>6858008</v>
      </c>
      <c r="S5">
        <v>55591733</v>
      </c>
      <c r="T5" t="s">
        <v>475</v>
      </c>
      <c r="U5">
        <v>65931233</v>
      </c>
      <c r="V5">
        <v>5.2804897490693063</v>
      </c>
      <c r="X5">
        <v>0</v>
      </c>
      <c r="Y5">
        <v>1</v>
      </c>
      <c r="Z5">
        <v>0</v>
      </c>
      <c r="AA5">
        <v>0</v>
      </c>
    </row>
    <row r="6" spans="1:27" x14ac:dyDescent="0.25">
      <c r="A6">
        <v>1</v>
      </c>
      <c r="B6" t="s">
        <v>748</v>
      </c>
      <c r="C6" t="s">
        <v>767</v>
      </c>
      <c r="D6" t="s">
        <v>768</v>
      </c>
      <c r="E6" t="s">
        <v>769</v>
      </c>
      <c r="F6" t="s">
        <v>770</v>
      </c>
      <c r="G6" t="s">
        <v>771</v>
      </c>
      <c r="H6" t="s">
        <v>772</v>
      </c>
      <c r="I6" t="s">
        <v>501</v>
      </c>
      <c r="J6" t="s">
        <v>502</v>
      </c>
      <c r="N6" t="s">
        <v>501</v>
      </c>
      <c r="O6" t="s">
        <v>502</v>
      </c>
      <c r="P6">
        <v>69418</v>
      </c>
      <c r="Q6">
        <v>579794</v>
      </c>
      <c r="R6">
        <v>626991</v>
      </c>
      <c r="S6">
        <v>23739460</v>
      </c>
      <c r="T6" t="s">
        <v>501</v>
      </c>
      <c r="U6">
        <v>25015663</v>
      </c>
      <c r="V6">
        <v>2.5952220414865677</v>
      </c>
      <c r="X6">
        <v>0</v>
      </c>
      <c r="Y6">
        <v>1</v>
      </c>
      <c r="Z6">
        <v>0</v>
      </c>
      <c r="AA6">
        <v>0</v>
      </c>
    </row>
    <row r="7" spans="1:27" x14ac:dyDescent="0.25">
      <c r="A7">
        <v>1</v>
      </c>
      <c r="B7" t="s">
        <v>748</v>
      </c>
      <c r="C7" t="s">
        <v>767</v>
      </c>
      <c r="D7" t="s">
        <v>768</v>
      </c>
      <c r="E7" t="s">
        <v>769</v>
      </c>
      <c r="F7" t="s">
        <v>770</v>
      </c>
      <c r="G7" t="s">
        <v>771</v>
      </c>
      <c r="H7" t="s">
        <v>772</v>
      </c>
      <c r="I7" t="s">
        <v>242</v>
      </c>
      <c r="J7" t="s">
        <v>243</v>
      </c>
      <c r="N7" t="s">
        <v>242</v>
      </c>
      <c r="O7" t="s">
        <v>243</v>
      </c>
      <c r="P7">
        <v>432567</v>
      </c>
      <c r="Q7">
        <v>3835007</v>
      </c>
      <c r="R7">
        <v>8988950</v>
      </c>
      <c r="S7">
        <v>173731544</v>
      </c>
      <c r="T7" t="s">
        <v>242</v>
      </c>
      <c r="U7">
        <v>186988068</v>
      </c>
      <c r="V7">
        <v>2.2822707596508245</v>
      </c>
      <c r="X7">
        <v>0</v>
      </c>
      <c r="Y7">
        <v>1</v>
      </c>
      <c r="Z7">
        <v>0</v>
      </c>
      <c r="AA7">
        <v>0</v>
      </c>
    </row>
    <row r="8" spans="1:27" x14ac:dyDescent="0.25">
      <c r="A8">
        <v>1</v>
      </c>
      <c r="B8" t="s">
        <v>748</v>
      </c>
      <c r="C8" t="s">
        <v>767</v>
      </c>
      <c r="D8" t="s">
        <v>768</v>
      </c>
      <c r="E8" t="s">
        <v>769</v>
      </c>
      <c r="F8" t="s">
        <v>770</v>
      </c>
      <c r="G8" t="s">
        <v>771</v>
      </c>
      <c r="H8" t="s">
        <v>772</v>
      </c>
      <c r="I8" t="s">
        <v>574</v>
      </c>
      <c r="J8" t="s">
        <v>575</v>
      </c>
      <c r="N8" t="s">
        <v>574</v>
      </c>
      <c r="O8" t="s">
        <v>575</v>
      </c>
      <c r="P8">
        <v>373728</v>
      </c>
      <c r="Q8">
        <v>453741</v>
      </c>
      <c r="R8">
        <v>270900</v>
      </c>
      <c r="S8">
        <v>7767866</v>
      </c>
      <c r="T8" t="s">
        <v>574</v>
      </c>
      <c r="U8">
        <v>8866235</v>
      </c>
      <c r="V8">
        <v>9.3328115034171777</v>
      </c>
      <c r="X8">
        <v>0</v>
      </c>
      <c r="Y8">
        <v>1</v>
      </c>
      <c r="Z8">
        <v>0</v>
      </c>
      <c r="AA8">
        <v>0</v>
      </c>
    </row>
    <row r="9" spans="1:27" x14ac:dyDescent="0.25">
      <c r="A9">
        <v>1</v>
      </c>
      <c r="B9" t="s">
        <v>748</v>
      </c>
      <c r="C9" t="s">
        <v>767</v>
      </c>
      <c r="D9" t="s">
        <v>768</v>
      </c>
      <c r="E9" t="s">
        <v>769</v>
      </c>
      <c r="F9" t="s">
        <v>770</v>
      </c>
      <c r="G9" t="s">
        <v>848</v>
      </c>
      <c r="H9" t="s">
        <v>849</v>
      </c>
      <c r="I9" t="s">
        <v>313</v>
      </c>
      <c r="J9" t="s">
        <v>314</v>
      </c>
      <c r="N9" t="s">
        <v>313</v>
      </c>
      <c r="O9" t="s">
        <v>314</v>
      </c>
      <c r="P9">
        <v>2813510</v>
      </c>
      <c r="Q9">
        <v>3104575</v>
      </c>
      <c r="R9">
        <v>15882076</v>
      </c>
      <c r="S9">
        <v>35936874</v>
      </c>
      <c r="T9" t="s">
        <v>313</v>
      </c>
      <c r="U9">
        <v>57737035</v>
      </c>
      <c r="V9">
        <v>10.250067396082947</v>
      </c>
      <c r="X9">
        <v>0</v>
      </c>
      <c r="Y9">
        <v>1</v>
      </c>
      <c r="Z9">
        <v>0</v>
      </c>
      <c r="AA9">
        <v>0</v>
      </c>
    </row>
    <row r="10" spans="1:27" x14ac:dyDescent="0.25">
      <c r="A10">
        <v>1</v>
      </c>
      <c r="B10" t="s">
        <v>748</v>
      </c>
      <c r="C10" t="s">
        <v>767</v>
      </c>
      <c r="D10" t="s">
        <v>768</v>
      </c>
      <c r="E10" t="s">
        <v>769</v>
      </c>
      <c r="F10" t="s">
        <v>770</v>
      </c>
      <c r="G10" t="s">
        <v>777</v>
      </c>
      <c r="H10" t="s">
        <v>778</v>
      </c>
      <c r="I10" t="s">
        <v>586</v>
      </c>
      <c r="J10" t="s">
        <v>587</v>
      </c>
      <c r="N10" t="s">
        <v>586</v>
      </c>
      <c r="O10" t="s">
        <v>587</v>
      </c>
      <c r="P10">
        <v>1775690</v>
      </c>
      <c r="Q10">
        <v>1872376</v>
      </c>
      <c r="R10">
        <v>12954828</v>
      </c>
      <c r="S10">
        <v>15347835</v>
      </c>
      <c r="T10" t="s">
        <v>586</v>
      </c>
      <c r="U10">
        <v>31950729</v>
      </c>
      <c r="V10">
        <v>11.417786429849535</v>
      </c>
      <c r="X10">
        <v>0</v>
      </c>
      <c r="Y10">
        <v>1</v>
      </c>
      <c r="Z10">
        <v>0</v>
      </c>
      <c r="AA10">
        <v>0</v>
      </c>
    </row>
    <row r="11" spans="1:27" x14ac:dyDescent="0.25">
      <c r="A11">
        <v>1</v>
      </c>
      <c r="B11" t="s">
        <v>748</v>
      </c>
      <c r="C11" t="s">
        <v>767</v>
      </c>
      <c r="D11" t="s">
        <v>768</v>
      </c>
      <c r="E11" t="s">
        <v>769</v>
      </c>
      <c r="F11" t="s">
        <v>770</v>
      </c>
      <c r="G11" t="s">
        <v>777</v>
      </c>
      <c r="H11" t="s">
        <v>778</v>
      </c>
      <c r="I11" t="s">
        <v>619</v>
      </c>
      <c r="J11" t="s">
        <v>620</v>
      </c>
      <c r="N11" t="s">
        <v>619</v>
      </c>
      <c r="O11" t="s">
        <v>620</v>
      </c>
      <c r="P11">
        <v>850522</v>
      </c>
      <c r="Q11">
        <v>91488</v>
      </c>
      <c r="R11">
        <v>2819633</v>
      </c>
      <c r="S11">
        <v>2290687</v>
      </c>
      <c r="T11" t="s">
        <v>619</v>
      </c>
      <c r="U11">
        <v>6052330</v>
      </c>
      <c r="V11">
        <v>15.564418992355012</v>
      </c>
      <c r="X11">
        <v>0</v>
      </c>
      <c r="Y11">
        <v>1</v>
      </c>
      <c r="Z11">
        <v>0</v>
      </c>
      <c r="AA11">
        <v>0</v>
      </c>
    </row>
    <row r="12" spans="1:27" x14ac:dyDescent="0.25">
      <c r="A12">
        <v>1</v>
      </c>
      <c r="B12" t="s">
        <v>748</v>
      </c>
      <c r="C12" t="s">
        <v>767</v>
      </c>
      <c r="D12" t="s">
        <v>768</v>
      </c>
      <c r="E12" t="s">
        <v>769</v>
      </c>
      <c r="F12" t="s">
        <v>770</v>
      </c>
      <c r="G12" t="s">
        <v>777</v>
      </c>
      <c r="H12" t="s">
        <v>778</v>
      </c>
      <c r="I12" t="s">
        <v>639</v>
      </c>
      <c r="J12" t="s">
        <v>640</v>
      </c>
      <c r="N12" t="s">
        <v>639</v>
      </c>
      <c r="O12" t="s">
        <v>640</v>
      </c>
      <c r="P12">
        <v>4</v>
      </c>
      <c r="Q12">
        <v>537041</v>
      </c>
      <c r="R12">
        <v>213862</v>
      </c>
      <c r="S12">
        <v>37052365</v>
      </c>
      <c r="T12" t="s">
        <v>639</v>
      </c>
      <c r="U12">
        <v>37803272</v>
      </c>
      <c r="V12">
        <v>1.4206309972321973</v>
      </c>
      <c r="X12">
        <v>0</v>
      </c>
      <c r="Y12">
        <v>1</v>
      </c>
      <c r="Z12">
        <v>0</v>
      </c>
      <c r="AA12">
        <v>0</v>
      </c>
    </row>
    <row r="13" spans="1:27" x14ac:dyDescent="0.25">
      <c r="A13">
        <v>1</v>
      </c>
      <c r="B13" t="s">
        <v>748</v>
      </c>
      <c r="C13" t="s">
        <v>767</v>
      </c>
      <c r="D13" t="s">
        <v>768</v>
      </c>
      <c r="E13" t="s">
        <v>773</v>
      </c>
      <c r="F13" t="s">
        <v>774</v>
      </c>
      <c r="G13" t="s">
        <v>775</v>
      </c>
      <c r="H13" t="s">
        <v>776</v>
      </c>
      <c r="I13" t="s">
        <v>303</v>
      </c>
      <c r="J13" t="s">
        <v>304</v>
      </c>
      <c r="N13" t="s">
        <v>303</v>
      </c>
      <c r="O13" t="s">
        <v>304</v>
      </c>
      <c r="P13">
        <v>572488</v>
      </c>
      <c r="Q13">
        <v>2102484</v>
      </c>
      <c r="R13">
        <v>2815290</v>
      </c>
      <c r="S13">
        <v>51666408</v>
      </c>
      <c r="T13" t="s">
        <v>303</v>
      </c>
      <c r="U13">
        <v>57156670</v>
      </c>
      <c r="V13">
        <v>4.6800697101493141</v>
      </c>
      <c r="X13">
        <v>0</v>
      </c>
      <c r="Y13">
        <v>1</v>
      </c>
      <c r="Z13">
        <v>0</v>
      </c>
      <c r="AA13">
        <v>0</v>
      </c>
    </row>
    <row r="14" spans="1:27" x14ac:dyDescent="0.25">
      <c r="A14">
        <v>1</v>
      </c>
      <c r="B14" t="s">
        <v>748</v>
      </c>
      <c r="C14" t="s">
        <v>767</v>
      </c>
      <c r="D14" t="s">
        <v>768</v>
      </c>
      <c r="E14" t="s">
        <v>773</v>
      </c>
      <c r="F14" t="s">
        <v>774</v>
      </c>
      <c r="G14" t="s">
        <v>775</v>
      </c>
      <c r="H14" t="s">
        <v>776</v>
      </c>
      <c r="I14" t="s">
        <v>201</v>
      </c>
      <c r="J14" t="s">
        <v>202</v>
      </c>
      <c r="N14" t="s">
        <v>201</v>
      </c>
      <c r="O14" t="s">
        <v>202</v>
      </c>
      <c r="P14">
        <v>263807</v>
      </c>
      <c r="Q14">
        <v>4280948</v>
      </c>
      <c r="R14">
        <v>4832959</v>
      </c>
      <c r="S14">
        <v>68249273</v>
      </c>
      <c r="T14" t="s">
        <v>201</v>
      </c>
      <c r="U14">
        <v>77626987</v>
      </c>
      <c r="V14">
        <v>5.8546069809459436</v>
      </c>
      <c r="X14">
        <v>0</v>
      </c>
      <c r="Y14">
        <v>1</v>
      </c>
      <c r="Z14">
        <v>0</v>
      </c>
      <c r="AA14">
        <v>0</v>
      </c>
    </row>
    <row r="15" spans="1:27" x14ac:dyDescent="0.25">
      <c r="A15">
        <v>1</v>
      </c>
      <c r="B15" t="s">
        <v>748</v>
      </c>
      <c r="C15" t="s">
        <v>767</v>
      </c>
      <c r="D15" t="s">
        <v>768</v>
      </c>
      <c r="E15" t="s">
        <v>773</v>
      </c>
      <c r="F15" t="s">
        <v>774</v>
      </c>
      <c r="G15" t="s">
        <v>775</v>
      </c>
      <c r="H15" t="s">
        <v>776</v>
      </c>
      <c r="I15" t="s">
        <v>209</v>
      </c>
      <c r="J15" t="s">
        <v>210</v>
      </c>
      <c r="N15" t="s">
        <v>209</v>
      </c>
      <c r="O15" t="s">
        <v>210</v>
      </c>
      <c r="P15">
        <v>8863901</v>
      </c>
      <c r="Q15">
        <v>23562759</v>
      </c>
      <c r="R15">
        <v>37179198</v>
      </c>
      <c r="S15">
        <v>167411358</v>
      </c>
      <c r="T15" t="s">
        <v>209</v>
      </c>
      <c r="U15">
        <v>237017216</v>
      </c>
      <c r="V15">
        <v>13.681141204527522</v>
      </c>
      <c r="X15">
        <v>0</v>
      </c>
      <c r="Y15">
        <v>1</v>
      </c>
      <c r="Z15">
        <v>0</v>
      </c>
      <c r="AA15">
        <v>0</v>
      </c>
    </row>
    <row r="16" spans="1:27" x14ac:dyDescent="0.25">
      <c r="A16">
        <v>1</v>
      </c>
      <c r="B16" t="s">
        <v>748</v>
      </c>
      <c r="C16" t="s">
        <v>767</v>
      </c>
      <c r="D16" t="s">
        <v>768</v>
      </c>
      <c r="E16" t="s">
        <v>773</v>
      </c>
      <c r="F16" t="s">
        <v>774</v>
      </c>
      <c r="G16" t="s">
        <v>775</v>
      </c>
      <c r="H16" t="s">
        <v>776</v>
      </c>
      <c r="I16" t="s">
        <v>377</v>
      </c>
      <c r="J16" t="s">
        <v>378</v>
      </c>
      <c r="N16" t="s">
        <v>377</v>
      </c>
      <c r="O16" t="s">
        <v>378</v>
      </c>
      <c r="P16">
        <v>2276948</v>
      </c>
      <c r="Q16">
        <v>17824253</v>
      </c>
      <c r="R16">
        <v>19493611</v>
      </c>
      <c r="S16">
        <v>305606408</v>
      </c>
      <c r="T16" t="s">
        <v>377</v>
      </c>
      <c r="U16">
        <v>345201220</v>
      </c>
      <c r="V16">
        <v>5.8230388061780314</v>
      </c>
      <c r="X16">
        <v>0</v>
      </c>
      <c r="Y16">
        <v>1</v>
      </c>
      <c r="Z16">
        <v>0</v>
      </c>
      <c r="AA16">
        <v>0</v>
      </c>
    </row>
    <row r="17" spans="1:27" x14ac:dyDescent="0.25">
      <c r="A17">
        <v>1</v>
      </c>
      <c r="B17" t="s">
        <v>748</v>
      </c>
      <c r="C17" t="s">
        <v>767</v>
      </c>
      <c r="D17" t="s">
        <v>768</v>
      </c>
      <c r="E17" t="s">
        <v>773</v>
      </c>
      <c r="F17" t="s">
        <v>774</v>
      </c>
      <c r="G17" t="s">
        <v>775</v>
      </c>
      <c r="H17" t="s">
        <v>776</v>
      </c>
      <c r="I17" t="s">
        <v>269</v>
      </c>
      <c r="J17" t="s">
        <v>270</v>
      </c>
      <c r="N17" t="s">
        <v>269</v>
      </c>
      <c r="O17" t="s">
        <v>270</v>
      </c>
      <c r="P17">
        <v>356244</v>
      </c>
      <c r="Q17">
        <v>2866985</v>
      </c>
      <c r="R17">
        <v>5287709</v>
      </c>
      <c r="S17">
        <v>11641415</v>
      </c>
      <c r="T17" t="s">
        <v>269</v>
      </c>
      <c r="U17">
        <v>20152353</v>
      </c>
      <c r="V17">
        <v>15.994305975088865</v>
      </c>
      <c r="X17">
        <v>0</v>
      </c>
      <c r="Y17">
        <v>1</v>
      </c>
      <c r="Z17">
        <v>0</v>
      </c>
      <c r="AA17">
        <v>0</v>
      </c>
    </row>
    <row r="18" spans="1:27" x14ac:dyDescent="0.25">
      <c r="A18">
        <v>1</v>
      </c>
      <c r="B18" t="s">
        <v>748</v>
      </c>
      <c r="C18" t="s">
        <v>767</v>
      </c>
      <c r="D18" t="s">
        <v>768</v>
      </c>
      <c r="E18" t="s">
        <v>773</v>
      </c>
      <c r="F18" t="s">
        <v>774</v>
      </c>
      <c r="G18" t="s">
        <v>775</v>
      </c>
      <c r="H18" t="s">
        <v>776</v>
      </c>
      <c r="I18" t="s">
        <v>256</v>
      </c>
      <c r="J18" t="s">
        <v>257</v>
      </c>
      <c r="N18" t="s">
        <v>256</v>
      </c>
      <c r="O18" t="s">
        <v>257</v>
      </c>
      <c r="P18">
        <v>4053544</v>
      </c>
      <c r="Q18">
        <v>7851511</v>
      </c>
      <c r="R18">
        <v>28179727</v>
      </c>
      <c r="S18">
        <v>157414389</v>
      </c>
      <c r="T18" t="s">
        <v>256</v>
      </c>
      <c r="U18">
        <v>197499171</v>
      </c>
      <c r="V18">
        <v>6.0279012512918344</v>
      </c>
      <c r="X18">
        <v>0</v>
      </c>
      <c r="Y18">
        <v>1</v>
      </c>
      <c r="Z18">
        <v>0</v>
      </c>
      <c r="AA18">
        <v>0</v>
      </c>
    </row>
    <row r="19" spans="1:27" x14ac:dyDescent="0.25">
      <c r="A19">
        <v>1</v>
      </c>
      <c r="B19" t="s">
        <v>748</v>
      </c>
      <c r="C19" t="s">
        <v>767</v>
      </c>
      <c r="D19" t="s">
        <v>768</v>
      </c>
      <c r="E19" t="s">
        <v>773</v>
      </c>
      <c r="F19" t="s">
        <v>774</v>
      </c>
      <c r="G19" t="s">
        <v>775</v>
      </c>
      <c r="H19" t="s">
        <v>776</v>
      </c>
      <c r="I19" t="s">
        <v>323</v>
      </c>
      <c r="J19" t="s">
        <v>324</v>
      </c>
      <c r="N19" t="s">
        <v>323</v>
      </c>
      <c r="O19" t="s">
        <v>324</v>
      </c>
      <c r="P19">
        <v>229691</v>
      </c>
      <c r="Q19">
        <v>1623056</v>
      </c>
      <c r="R19">
        <v>2094814</v>
      </c>
      <c r="S19">
        <v>40339615</v>
      </c>
      <c r="T19" t="s">
        <v>323</v>
      </c>
      <c r="U19">
        <v>44287176</v>
      </c>
      <c r="V19">
        <v>4.183484176096484</v>
      </c>
      <c r="X19">
        <v>0</v>
      </c>
      <c r="Y19">
        <v>1</v>
      </c>
      <c r="Z19">
        <v>0</v>
      </c>
      <c r="AA19">
        <v>0</v>
      </c>
    </row>
    <row r="20" spans="1:27" x14ac:dyDescent="0.25">
      <c r="A20">
        <v>1</v>
      </c>
      <c r="B20" t="s">
        <v>748</v>
      </c>
      <c r="C20" t="s">
        <v>767</v>
      </c>
      <c r="D20" t="s">
        <v>768</v>
      </c>
      <c r="E20" t="s">
        <v>773</v>
      </c>
      <c r="F20" t="s">
        <v>774</v>
      </c>
      <c r="G20" t="s">
        <v>775</v>
      </c>
      <c r="H20" t="s">
        <v>776</v>
      </c>
      <c r="I20" t="s">
        <v>381</v>
      </c>
      <c r="J20" t="s">
        <v>382</v>
      </c>
      <c r="N20" t="s">
        <v>381</v>
      </c>
      <c r="O20" t="s">
        <v>382</v>
      </c>
      <c r="P20">
        <v>2774701</v>
      </c>
      <c r="Q20">
        <v>5179150</v>
      </c>
      <c r="R20">
        <v>19798056</v>
      </c>
      <c r="S20">
        <v>134566102</v>
      </c>
      <c r="T20" t="s">
        <v>381</v>
      </c>
      <c r="U20">
        <v>162318009</v>
      </c>
      <c r="V20">
        <v>4.9001654523744191</v>
      </c>
      <c r="X20">
        <v>0</v>
      </c>
      <c r="Y20">
        <v>1</v>
      </c>
      <c r="Z20">
        <v>0</v>
      </c>
      <c r="AA20">
        <v>0</v>
      </c>
    </row>
    <row r="21" spans="1:27" x14ac:dyDescent="0.25">
      <c r="A21">
        <v>1</v>
      </c>
      <c r="B21" t="s">
        <v>748</v>
      </c>
      <c r="C21" t="s">
        <v>767</v>
      </c>
      <c r="D21" t="s">
        <v>768</v>
      </c>
      <c r="E21" t="s">
        <v>773</v>
      </c>
      <c r="F21" t="s">
        <v>774</v>
      </c>
      <c r="G21" t="s">
        <v>852</v>
      </c>
      <c r="H21" t="s">
        <v>853</v>
      </c>
      <c r="I21" t="s">
        <v>107</v>
      </c>
      <c r="J21" t="s">
        <v>108</v>
      </c>
      <c r="N21" t="s">
        <v>107</v>
      </c>
      <c r="O21" t="s">
        <v>108</v>
      </c>
      <c r="P21">
        <v>46787975</v>
      </c>
      <c r="Q21">
        <v>6160603</v>
      </c>
      <c r="R21">
        <v>110147430</v>
      </c>
      <c r="S21">
        <v>20615491</v>
      </c>
      <c r="T21" t="s">
        <v>107</v>
      </c>
      <c r="U21">
        <v>183711499</v>
      </c>
      <c r="V21">
        <v>28.821591619586101</v>
      </c>
      <c r="X21">
        <v>0</v>
      </c>
      <c r="Y21">
        <v>0</v>
      </c>
      <c r="Z21">
        <v>1</v>
      </c>
      <c r="AA21">
        <v>0</v>
      </c>
    </row>
    <row r="22" spans="1:27" x14ac:dyDescent="0.25">
      <c r="A22">
        <v>1</v>
      </c>
      <c r="B22" t="s">
        <v>748</v>
      </c>
      <c r="C22" t="s">
        <v>767</v>
      </c>
      <c r="D22" t="s">
        <v>768</v>
      </c>
      <c r="E22" t="s">
        <v>773</v>
      </c>
      <c r="F22" t="s">
        <v>774</v>
      </c>
      <c r="G22" t="s">
        <v>852</v>
      </c>
      <c r="H22" t="s">
        <v>853</v>
      </c>
      <c r="I22" t="s">
        <v>431</v>
      </c>
      <c r="J22" t="s">
        <v>432</v>
      </c>
      <c r="N22" t="s">
        <v>431</v>
      </c>
      <c r="O22" t="s">
        <v>432</v>
      </c>
      <c r="P22">
        <v>5636853</v>
      </c>
      <c r="Q22">
        <v>2924460</v>
      </c>
      <c r="R22">
        <v>41320478</v>
      </c>
      <c r="S22">
        <v>24131714</v>
      </c>
      <c r="T22" t="s">
        <v>431</v>
      </c>
      <c r="U22">
        <v>74013505</v>
      </c>
      <c r="V22">
        <v>11.567230872257706</v>
      </c>
      <c r="X22">
        <v>0</v>
      </c>
      <c r="Y22">
        <v>1</v>
      </c>
      <c r="Z22">
        <v>0</v>
      </c>
      <c r="AA22">
        <v>0</v>
      </c>
    </row>
    <row r="23" spans="1:27" x14ac:dyDescent="0.25">
      <c r="A23">
        <v>1</v>
      </c>
      <c r="B23" t="s">
        <v>748</v>
      </c>
      <c r="C23" t="s">
        <v>767</v>
      </c>
      <c r="D23" t="s">
        <v>768</v>
      </c>
      <c r="E23" t="s">
        <v>773</v>
      </c>
      <c r="F23" t="s">
        <v>774</v>
      </c>
      <c r="G23" t="s">
        <v>852</v>
      </c>
      <c r="H23" t="s">
        <v>853</v>
      </c>
      <c r="I23" t="s">
        <v>111</v>
      </c>
      <c r="J23" t="s">
        <v>112</v>
      </c>
      <c r="N23" t="s">
        <v>111</v>
      </c>
      <c r="O23" t="s">
        <v>112</v>
      </c>
      <c r="P23">
        <v>1586570</v>
      </c>
      <c r="Q23">
        <v>575980</v>
      </c>
      <c r="R23">
        <v>18829193</v>
      </c>
      <c r="S23">
        <v>7800146</v>
      </c>
      <c r="T23" t="s">
        <v>111</v>
      </c>
      <c r="U23">
        <v>28791889</v>
      </c>
      <c r="V23">
        <v>7.5109694956103787</v>
      </c>
      <c r="X23">
        <v>0</v>
      </c>
      <c r="Y23">
        <v>1</v>
      </c>
      <c r="Z23">
        <v>0</v>
      </c>
      <c r="AA23">
        <v>0</v>
      </c>
    </row>
    <row r="24" spans="1:27" x14ac:dyDescent="0.25">
      <c r="A24">
        <v>1</v>
      </c>
      <c r="B24" t="s">
        <v>748</v>
      </c>
      <c r="C24" t="s">
        <v>767</v>
      </c>
      <c r="D24" t="s">
        <v>768</v>
      </c>
      <c r="E24" t="s">
        <v>773</v>
      </c>
      <c r="F24" t="s">
        <v>774</v>
      </c>
      <c r="G24" t="s">
        <v>852</v>
      </c>
      <c r="H24" t="s">
        <v>853</v>
      </c>
      <c r="I24" t="s">
        <v>117</v>
      </c>
      <c r="J24" t="s">
        <v>118</v>
      </c>
      <c r="N24" t="s">
        <v>117</v>
      </c>
      <c r="O24" t="s">
        <v>118</v>
      </c>
      <c r="P24">
        <v>8809178</v>
      </c>
      <c r="Q24">
        <v>6262249</v>
      </c>
      <c r="R24">
        <v>86567844</v>
      </c>
      <c r="S24">
        <v>58470271</v>
      </c>
      <c r="T24" t="s">
        <v>117</v>
      </c>
      <c r="U24">
        <v>160109542</v>
      </c>
      <c r="V24">
        <v>9.4131972471696912</v>
      </c>
      <c r="X24">
        <v>0</v>
      </c>
      <c r="Y24">
        <v>1</v>
      </c>
      <c r="Z24">
        <v>0</v>
      </c>
      <c r="AA24">
        <v>0</v>
      </c>
    </row>
    <row r="25" spans="1:27" x14ac:dyDescent="0.25">
      <c r="A25">
        <v>1</v>
      </c>
      <c r="B25" t="s">
        <v>748</v>
      </c>
      <c r="C25" t="s">
        <v>767</v>
      </c>
      <c r="D25" t="s">
        <v>768</v>
      </c>
      <c r="E25" t="s">
        <v>773</v>
      </c>
      <c r="F25" t="s">
        <v>774</v>
      </c>
      <c r="G25" t="s">
        <v>854</v>
      </c>
      <c r="H25" t="s">
        <v>855</v>
      </c>
      <c r="I25" t="s">
        <v>191</v>
      </c>
      <c r="J25" t="s">
        <v>192</v>
      </c>
      <c r="N25" t="s">
        <v>191</v>
      </c>
      <c r="O25" t="s">
        <v>192</v>
      </c>
      <c r="P25">
        <v>11876785</v>
      </c>
      <c r="Q25">
        <v>8593796</v>
      </c>
      <c r="R25">
        <v>60674847</v>
      </c>
      <c r="S25">
        <v>23150238</v>
      </c>
      <c r="T25" t="s">
        <v>191</v>
      </c>
      <c r="U25">
        <v>104295666</v>
      </c>
      <c r="V25">
        <v>19.627451249987704</v>
      </c>
      <c r="X25">
        <v>0</v>
      </c>
      <c r="Y25">
        <v>0</v>
      </c>
      <c r="Z25">
        <v>1</v>
      </c>
      <c r="AA25">
        <v>0</v>
      </c>
    </row>
    <row r="26" spans="1:27" x14ac:dyDescent="0.25">
      <c r="A26">
        <v>1</v>
      </c>
      <c r="B26" t="s">
        <v>748</v>
      </c>
      <c r="C26" t="s">
        <v>767</v>
      </c>
      <c r="D26" t="s">
        <v>768</v>
      </c>
      <c r="E26" t="s">
        <v>773</v>
      </c>
      <c r="F26" t="s">
        <v>774</v>
      </c>
      <c r="G26" t="s">
        <v>854</v>
      </c>
      <c r="H26" t="s">
        <v>855</v>
      </c>
      <c r="I26" t="s">
        <v>465</v>
      </c>
      <c r="J26" t="s">
        <v>466</v>
      </c>
      <c r="N26" t="s">
        <v>465</v>
      </c>
      <c r="O26" t="s">
        <v>466</v>
      </c>
      <c r="P26">
        <v>3325895</v>
      </c>
      <c r="Q26">
        <v>12809450</v>
      </c>
      <c r="R26">
        <v>58037550</v>
      </c>
      <c r="S26">
        <v>75991366</v>
      </c>
      <c r="T26" t="s">
        <v>465</v>
      </c>
      <c r="U26">
        <v>150164261</v>
      </c>
      <c r="V26">
        <v>10.745129961382755</v>
      </c>
      <c r="X26">
        <v>0</v>
      </c>
      <c r="Y26">
        <v>1</v>
      </c>
      <c r="Z26">
        <v>0</v>
      </c>
      <c r="AA26">
        <v>0</v>
      </c>
    </row>
    <row r="27" spans="1:27" x14ac:dyDescent="0.25">
      <c r="A27">
        <v>1</v>
      </c>
      <c r="B27" t="s">
        <v>748</v>
      </c>
      <c r="C27" t="s">
        <v>767</v>
      </c>
      <c r="D27" t="s">
        <v>768</v>
      </c>
      <c r="E27" t="s">
        <v>773</v>
      </c>
      <c r="F27" t="s">
        <v>774</v>
      </c>
      <c r="G27" t="s">
        <v>850</v>
      </c>
      <c r="H27" t="s">
        <v>851</v>
      </c>
      <c r="I27" t="s">
        <v>345</v>
      </c>
      <c r="J27" t="s">
        <v>346</v>
      </c>
      <c r="N27" t="s">
        <v>345</v>
      </c>
      <c r="O27" t="s">
        <v>346</v>
      </c>
      <c r="P27">
        <v>9151293</v>
      </c>
      <c r="Q27">
        <v>1571633</v>
      </c>
      <c r="R27">
        <v>39961937</v>
      </c>
      <c r="S27">
        <v>21948305</v>
      </c>
      <c r="T27" t="s">
        <v>345</v>
      </c>
      <c r="U27">
        <v>72633168</v>
      </c>
      <c r="V27">
        <v>14.763125849061135</v>
      </c>
      <c r="X27">
        <v>0</v>
      </c>
      <c r="Y27">
        <v>1</v>
      </c>
      <c r="Z27">
        <v>0</v>
      </c>
      <c r="AA27">
        <v>0</v>
      </c>
    </row>
    <row r="28" spans="1:27" x14ac:dyDescent="0.25">
      <c r="A28">
        <v>1</v>
      </c>
      <c r="B28" t="s">
        <v>748</v>
      </c>
      <c r="C28" t="s">
        <v>767</v>
      </c>
      <c r="D28" t="s">
        <v>768</v>
      </c>
      <c r="E28" t="s">
        <v>773</v>
      </c>
      <c r="F28" t="s">
        <v>774</v>
      </c>
      <c r="G28" t="s">
        <v>850</v>
      </c>
      <c r="H28" t="s">
        <v>851</v>
      </c>
      <c r="I28" t="s">
        <v>14</v>
      </c>
      <c r="J28" t="s">
        <v>15</v>
      </c>
      <c r="N28" t="s">
        <v>14</v>
      </c>
      <c r="O28" t="s">
        <v>15</v>
      </c>
      <c r="P28">
        <v>8845873</v>
      </c>
      <c r="Q28">
        <v>3267432</v>
      </c>
      <c r="R28">
        <v>30042766</v>
      </c>
      <c r="S28">
        <v>30182864</v>
      </c>
      <c r="T28" t="s">
        <v>14</v>
      </c>
      <c r="U28">
        <v>72338935</v>
      </c>
      <c r="V28">
        <v>16.74520781927464</v>
      </c>
      <c r="X28">
        <v>0</v>
      </c>
      <c r="Y28">
        <v>1</v>
      </c>
      <c r="Z28">
        <v>0</v>
      </c>
      <c r="AA28">
        <v>0</v>
      </c>
    </row>
    <row r="29" spans="1:27" x14ac:dyDescent="0.25">
      <c r="A29">
        <v>1</v>
      </c>
      <c r="B29" t="s">
        <v>748</v>
      </c>
      <c r="C29" t="s">
        <v>767</v>
      </c>
      <c r="D29" t="s">
        <v>768</v>
      </c>
      <c r="E29" t="s">
        <v>773</v>
      </c>
      <c r="F29" t="s">
        <v>774</v>
      </c>
      <c r="G29" t="s">
        <v>850</v>
      </c>
      <c r="H29" t="s">
        <v>851</v>
      </c>
      <c r="I29" t="s">
        <v>61</v>
      </c>
      <c r="J29" t="s">
        <v>62</v>
      </c>
      <c r="N29" t="s">
        <v>61</v>
      </c>
      <c r="O29" t="s">
        <v>62</v>
      </c>
      <c r="P29">
        <v>11990020</v>
      </c>
      <c r="Q29">
        <v>277175</v>
      </c>
      <c r="R29">
        <v>6128813</v>
      </c>
      <c r="S29">
        <v>588959</v>
      </c>
      <c r="T29" t="s">
        <v>61</v>
      </c>
      <c r="U29">
        <v>18984967</v>
      </c>
      <c r="V29">
        <v>64.615308522790698</v>
      </c>
      <c r="X29">
        <v>0</v>
      </c>
      <c r="Y29">
        <v>0</v>
      </c>
      <c r="Z29">
        <v>0</v>
      </c>
      <c r="AA29">
        <v>1</v>
      </c>
    </row>
    <row r="30" spans="1:27" x14ac:dyDescent="0.25">
      <c r="A30">
        <v>1</v>
      </c>
      <c r="B30" t="s">
        <v>748</v>
      </c>
      <c r="C30" t="s">
        <v>767</v>
      </c>
      <c r="D30" t="s">
        <v>768</v>
      </c>
      <c r="E30" t="s">
        <v>773</v>
      </c>
      <c r="F30" t="s">
        <v>774</v>
      </c>
      <c r="G30" t="s">
        <v>850</v>
      </c>
      <c r="H30" t="s">
        <v>851</v>
      </c>
      <c r="I30" t="s">
        <v>51</v>
      </c>
      <c r="J30" t="s">
        <v>52</v>
      </c>
      <c r="N30" t="s">
        <v>51</v>
      </c>
      <c r="O30" t="s">
        <v>52</v>
      </c>
      <c r="P30">
        <v>116103</v>
      </c>
      <c r="Q30">
        <v>247912</v>
      </c>
      <c r="R30">
        <v>1842139</v>
      </c>
      <c r="S30">
        <v>4199032</v>
      </c>
      <c r="T30" t="s">
        <v>51</v>
      </c>
      <c r="U30">
        <v>6405186</v>
      </c>
      <c r="V30">
        <v>5.6831292643180067</v>
      </c>
      <c r="X30">
        <v>0</v>
      </c>
      <c r="Y30">
        <v>1</v>
      </c>
      <c r="Z30">
        <v>0</v>
      </c>
      <c r="AA30">
        <v>0</v>
      </c>
    </row>
    <row r="31" spans="1:27" x14ac:dyDescent="0.25">
      <c r="A31">
        <v>1</v>
      </c>
      <c r="B31" t="s">
        <v>748</v>
      </c>
      <c r="C31" t="s">
        <v>767</v>
      </c>
      <c r="D31" t="s">
        <v>768</v>
      </c>
      <c r="E31" t="s">
        <v>773</v>
      </c>
      <c r="F31" t="s">
        <v>774</v>
      </c>
      <c r="G31" t="s">
        <v>839</v>
      </c>
      <c r="H31" t="s">
        <v>840</v>
      </c>
      <c r="I31" t="s">
        <v>234</v>
      </c>
      <c r="J31" t="s">
        <v>235</v>
      </c>
      <c r="N31" t="s">
        <v>234</v>
      </c>
      <c r="O31" t="s">
        <v>235</v>
      </c>
      <c r="P31">
        <v>44037</v>
      </c>
      <c r="Q31">
        <v>418810</v>
      </c>
      <c r="R31">
        <v>973468</v>
      </c>
      <c r="S31">
        <v>8575656</v>
      </c>
      <c r="T31" t="s">
        <v>234</v>
      </c>
      <c r="U31">
        <v>10011971</v>
      </c>
      <c r="V31">
        <v>4.6229358834539171</v>
      </c>
      <c r="X31">
        <v>0</v>
      </c>
      <c r="Y31">
        <v>1</v>
      </c>
      <c r="Z31">
        <v>0</v>
      </c>
      <c r="AA31">
        <v>0</v>
      </c>
    </row>
    <row r="32" spans="1:27" x14ac:dyDescent="0.25">
      <c r="A32">
        <v>1</v>
      </c>
      <c r="B32" t="s">
        <v>748</v>
      </c>
      <c r="C32" t="s">
        <v>767</v>
      </c>
      <c r="D32" t="s">
        <v>768</v>
      </c>
      <c r="E32" t="s">
        <v>779</v>
      </c>
      <c r="F32" t="s">
        <v>780</v>
      </c>
      <c r="G32" t="s">
        <v>783</v>
      </c>
      <c r="H32" t="s">
        <v>784</v>
      </c>
      <c r="I32" t="s">
        <v>252</v>
      </c>
      <c r="J32" t="s">
        <v>253</v>
      </c>
      <c r="N32" t="s">
        <v>252</v>
      </c>
      <c r="O32" t="s">
        <v>253</v>
      </c>
      <c r="P32">
        <v>104297</v>
      </c>
      <c r="Q32">
        <v>1168888</v>
      </c>
      <c r="R32">
        <v>2479028</v>
      </c>
      <c r="S32">
        <v>23296271</v>
      </c>
      <c r="T32" t="s">
        <v>252</v>
      </c>
      <c r="U32">
        <v>27048484</v>
      </c>
      <c r="V32">
        <v>4.7070475373037546</v>
      </c>
      <c r="X32">
        <v>0</v>
      </c>
      <c r="Y32">
        <v>1</v>
      </c>
      <c r="Z32">
        <v>0</v>
      </c>
      <c r="AA32">
        <v>0</v>
      </c>
    </row>
    <row r="33" spans="1:27" x14ac:dyDescent="0.25">
      <c r="A33">
        <v>1</v>
      </c>
      <c r="B33" t="s">
        <v>748</v>
      </c>
      <c r="C33" t="s">
        <v>767</v>
      </c>
      <c r="D33" t="s">
        <v>768</v>
      </c>
      <c r="E33" t="s">
        <v>779</v>
      </c>
      <c r="F33" t="s">
        <v>780</v>
      </c>
      <c r="G33" t="s">
        <v>783</v>
      </c>
      <c r="H33" t="s">
        <v>784</v>
      </c>
      <c r="I33" t="s">
        <v>277</v>
      </c>
      <c r="J33" t="s">
        <v>278</v>
      </c>
      <c r="N33" t="s">
        <v>277</v>
      </c>
      <c r="O33" t="s">
        <v>278</v>
      </c>
      <c r="P33">
        <v>670800</v>
      </c>
      <c r="Q33">
        <v>3051529</v>
      </c>
      <c r="R33">
        <v>3007201</v>
      </c>
      <c r="S33">
        <v>36392106</v>
      </c>
      <c r="T33" t="s">
        <v>277</v>
      </c>
      <c r="U33">
        <v>43121636</v>
      </c>
      <c r="V33">
        <v>8.632160894823194</v>
      </c>
      <c r="X33">
        <v>0</v>
      </c>
      <c r="Y33">
        <v>1</v>
      </c>
      <c r="Z33">
        <v>0</v>
      </c>
      <c r="AA33">
        <v>0</v>
      </c>
    </row>
    <row r="34" spans="1:27" x14ac:dyDescent="0.25">
      <c r="A34">
        <v>1</v>
      </c>
      <c r="B34" t="s">
        <v>748</v>
      </c>
      <c r="C34" t="s">
        <v>767</v>
      </c>
      <c r="D34" t="s">
        <v>768</v>
      </c>
      <c r="E34" t="s">
        <v>779</v>
      </c>
      <c r="F34" t="s">
        <v>780</v>
      </c>
      <c r="G34" t="s">
        <v>783</v>
      </c>
      <c r="H34" t="s">
        <v>784</v>
      </c>
      <c r="I34" t="s">
        <v>427</v>
      </c>
      <c r="J34" t="s">
        <v>428</v>
      </c>
      <c r="N34" t="s">
        <v>427</v>
      </c>
      <c r="O34" t="s">
        <v>428</v>
      </c>
      <c r="P34">
        <v>15308</v>
      </c>
      <c r="Q34">
        <v>44122</v>
      </c>
      <c r="R34">
        <v>68101</v>
      </c>
      <c r="S34">
        <v>1082314</v>
      </c>
      <c r="T34" t="s">
        <v>427</v>
      </c>
      <c r="U34">
        <v>1209845</v>
      </c>
      <c r="V34">
        <v>4.912199496629734</v>
      </c>
      <c r="X34">
        <v>0</v>
      </c>
      <c r="Y34">
        <v>1</v>
      </c>
      <c r="Z34">
        <v>0</v>
      </c>
      <c r="AA34">
        <v>0</v>
      </c>
    </row>
    <row r="35" spans="1:27" x14ac:dyDescent="0.25">
      <c r="A35">
        <v>1</v>
      </c>
      <c r="B35" t="s">
        <v>748</v>
      </c>
      <c r="C35" t="s">
        <v>767</v>
      </c>
      <c r="D35" t="s">
        <v>768</v>
      </c>
      <c r="E35" t="s">
        <v>779</v>
      </c>
      <c r="F35" t="s">
        <v>780</v>
      </c>
      <c r="G35" t="s">
        <v>783</v>
      </c>
      <c r="H35" t="s">
        <v>784</v>
      </c>
      <c r="I35" t="s">
        <v>205</v>
      </c>
      <c r="J35" t="s">
        <v>206</v>
      </c>
      <c r="N35" t="s">
        <v>205</v>
      </c>
      <c r="O35" t="s">
        <v>206</v>
      </c>
      <c r="P35">
        <v>870531</v>
      </c>
      <c r="Q35">
        <v>7483473</v>
      </c>
      <c r="R35">
        <v>10443084</v>
      </c>
      <c r="S35">
        <v>45386266</v>
      </c>
      <c r="T35" t="s">
        <v>205</v>
      </c>
      <c r="U35">
        <v>64183354</v>
      </c>
      <c r="V35">
        <v>13.01584208266835</v>
      </c>
      <c r="X35">
        <v>0</v>
      </c>
      <c r="Y35">
        <v>1</v>
      </c>
      <c r="Z35">
        <v>0</v>
      </c>
      <c r="AA35">
        <v>0</v>
      </c>
    </row>
    <row r="36" spans="1:27" x14ac:dyDescent="0.25">
      <c r="A36">
        <v>1</v>
      </c>
      <c r="B36" t="s">
        <v>748</v>
      </c>
      <c r="C36" t="s">
        <v>767</v>
      </c>
      <c r="D36" t="s">
        <v>768</v>
      </c>
      <c r="E36" t="s">
        <v>779</v>
      </c>
      <c r="F36" t="s">
        <v>780</v>
      </c>
      <c r="G36" t="s">
        <v>781</v>
      </c>
      <c r="H36" t="s">
        <v>782</v>
      </c>
      <c r="I36" t="s">
        <v>493</v>
      </c>
      <c r="J36" t="s">
        <v>494</v>
      </c>
      <c r="N36" t="s">
        <v>493</v>
      </c>
      <c r="O36" t="s">
        <v>494</v>
      </c>
      <c r="P36">
        <v>946913</v>
      </c>
      <c r="Q36">
        <v>10796526</v>
      </c>
      <c r="R36">
        <v>6548438</v>
      </c>
      <c r="S36">
        <v>108257198</v>
      </c>
      <c r="T36" t="s">
        <v>493</v>
      </c>
      <c r="U36">
        <v>126549075</v>
      </c>
      <c r="V36">
        <v>9.2797509582744873</v>
      </c>
      <c r="X36">
        <v>0</v>
      </c>
      <c r="Y36">
        <v>1</v>
      </c>
      <c r="Z36">
        <v>0</v>
      </c>
      <c r="AA36">
        <v>0</v>
      </c>
    </row>
    <row r="37" spans="1:27" x14ac:dyDescent="0.25">
      <c r="A37">
        <v>1</v>
      </c>
      <c r="B37" t="s">
        <v>748</v>
      </c>
      <c r="C37" t="s">
        <v>767</v>
      </c>
      <c r="D37" t="s">
        <v>768</v>
      </c>
      <c r="E37" t="s">
        <v>779</v>
      </c>
      <c r="F37" t="s">
        <v>780</v>
      </c>
      <c r="G37" t="s">
        <v>781</v>
      </c>
      <c r="H37" t="s">
        <v>782</v>
      </c>
      <c r="I37" t="s">
        <v>399</v>
      </c>
      <c r="J37" t="s">
        <v>400</v>
      </c>
      <c r="N37" t="s">
        <v>399</v>
      </c>
      <c r="O37" t="s">
        <v>400</v>
      </c>
      <c r="P37">
        <v>671446</v>
      </c>
      <c r="Q37">
        <v>852108</v>
      </c>
      <c r="R37">
        <v>2295756</v>
      </c>
      <c r="S37">
        <v>15498712</v>
      </c>
      <c r="T37" t="s">
        <v>399</v>
      </c>
      <c r="U37">
        <v>19318022</v>
      </c>
      <c r="V37">
        <v>7.8866977167745222</v>
      </c>
      <c r="X37">
        <v>0</v>
      </c>
      <c r="Y37">
        <v>1</v>
      </c>
      <c r="Z37">
        <v>0</v>
      </c>
      <c r="AA37">
        <v>0</v>
      </c>
    </row>
    <row r="38" spans="1:27" x14ac:dyDescent="0.25">
      <c r="A38">
        <v>1</v>
      </c>
      <c r="B38" t="s">
        <v>748</v>
      </c>
      <c r="C38" t="s">
        <v>767</v>
      </c>
      <c r="D38" t="s">
        <v>768</v>
      </c>
      <c r="E38" t="s">
        <v>779</v>
      </c>
      <c r="F38" t="s">
        <v>780</v>
      </c>
      <c r="G38" t="s">
        <v>781</v>
      </c>
      <c r="H38" t="s">
        <v>782</v>
      </c>
      <c r="I38" t="s">
        <v>505</v>
      </c>
      <c r="J38" t="s">
        <v>506</v>
      </c>
      <c r="N38" t="s">
        <v>505</v>
      </c>
      <c r="O38" t="s">
        <v>506</v>
      </c>
      <c r="P38">
        <v>2014871</v>
      </c>
      <c r="Q38">
        <v>1196424</v>
      </c>
      <c r="R38">
        <v>1911365</v>
      </c>
      <c r="S38">
        <v>11087187</v>
      </c>
      <c r="T38" t="s">
        <v>505</v>
      </c>
      <c r="U38">
        <v>16209847</v>
      </c>
      <c r="V38">
        <v>19.81076687522097</v>
      </c>
      <c r="X38">
        <v>0</v>
      </c>
      <c r="Y38">
        <v>0</v>
      </c>
      <c r="Z38">
        <v>1</v>
      </c>
      <c r="AA38">
        <v>0</v>
      </c>
    </row>
    <row r="39" spans="1:27" x14ac:dyDescent="0.25">
      <c r="A39">
        <v>1</v>
      </c>
      <c r="B39" t="s">
        <v>748</v>
      </c>
      <c r="C39" t="s">
        <v>767</v>
      </c>
      <c r="D39" t="s">
        <v>768</v>
      </c>
      <c r="E39" t="s">
        <v>779</v>
      </c>
      <c r="F39" t="s">
        <v>780</v>
      </c>
      <c r="G39" t="s">
        <v>781</v>
      </c>
      <c r="H39" t="s">
        <v>782</v>
      </c>
      <c r="I39" t="s">
        <v>331</v>
      </c>
      <c r="J39" t="s">
        <v>332</v>
      </c>
      <c r="N39" t="s">
        <v>331</v>
      </c>
      <c r="O39" t="s">
        <v>332</v>
      </c>
      <c r="P39">
        <v>105931</v>
      </c>
      <c r="Q39">
        <v>731315</v>
      </c>
      <c r="R39">
        <v>87832</v>
      </c>
      <c r="S39">
        <v>7573334</v>
      </c>
      <c r="T39" t="s">
        <v>331</v>
      </c>
      <c r="U39">
        <v>8498412</v>
      </c>
      <c r="V39">
        <v>9.8517934880069351</v>
      </c>
      <c r="X39">
        <v>0</v>
      </c>
      <c r="Y39">
        <v>1</v>
      </c>
      <c r="Z39">
        <v>0</v>
      </c>
      <c r="AA39">
        <v>0</v>
      </c>
    </row>
    <row r="40" spans="1:27" x14ac:dyDescent="0.25">
      <c r="A40">
        <v>1</v>
      </c>
      <c r="B40" t="s">
        <v>748</v>
      </c>
      <c r="C40" t="s">
        <v>767</v>
      </c>
      <c r="D40" t="s">
        <v>768</v>
      </c>
      <c r="E40" t="s">
        <v>779</v>
      </c>
      <c r="F40" t="s">
        <v>780</v>
      </c>
      <c r="G40" t="s">
        <v>781</v>
      </c>
      <c r="H40" t="s">
        <v>782</v>
      </c>
      <c r="I40" t="s">
        <v>643</v>
      </c>
      <c r="J40" t="s">
        <v>644</v>
      </c>
      <c r="N40" t="s">
        <v>643</v>
      </c>
      <c r="O40" t="s">
        <v>644</v>
      </c>
      <c r="P40">
        <v>164412</v>
      </c>
      <c r="Q40">
        <v>233803</v>
      </c>
      <c r="R40">
        <v>1186475</v>
      </c>
      <c r="S40">
        <v>4860979</v>
      </c>
      <c r="T40" t="s">
        <v>643</v>
      </c>
      <c r="U40">
        <v>6445669</v>
      </c>
      <c r="V40">
        <v>6.1780243447189109</v>
      </c>
      <c r="X40">
        <v>0</v>
      </c>
      <c r="Y40">
        <v>1</v>
      </c>
      <c r="Z40">
        <v>0</v>
      </c>
      <c r="AA40">
        <v>0</v>
      </c>
    </row>
    <row r="41" spans="1:27" x14ac:dyDescent="0.25">
      <c r="A41">
        <v>1</v>
      </c>
      <c r="B41" t="s">
        <v>748</v>
      </c>
      <c r="C41" t="s">
        <v>767</v>
      </c>
      <c r="D41" t="s">
        <v>768</v>
      </c>
      <c r="E41" t="s">
        <v>779</v>
      </c>
      <c r="F41" t="s">
        <v>780</v>
      </c>
      <c r="G41" t="s">
        <v>891</v>
      </c>
      <c r="H41" t="s">
        <v>892</v>
      </c>
      <c r="I41" t="s">
        <v>131</v>
      </c>
      <c r="J41" t="s">
        <v>132</v>
      </c>
      <c r="N41" t="s">
        <v>131</v>
      </c>
      <c r="O41" t="s">
        <v>132</v>
      </c>
      <c r="P41">
        <v>477227</v>
      </c>
      <c r="Q41">
        <v>612297</v>
      </c>
      <c r="R41">
        <v>3101173</v>
      </c>
      <c r="S41">
        <v>5313479</v>
      </c>
      <c r="T41" t="s">
        <v>131</v>
      </c>
      <c r="U41">
        <v>9504176</v>
      </c>
      <c r="V41">
        <v>11.463634511818805</v>
      </c>
      <c r="X41">
        <v>0</v>
      </c>
      <c r="Y41">
        <v>1</v>
      </c>
      <c r="Z41">
        <v>0</v>
      </c>
      <c r="AA41">
        <v>0</v>
      </c>
    </row>
    <row r="42" spans="1:27" x14ac:dyDescent="0.25">
      <c r="A42">
        <v>1</v>
      </c>
      <c r="B42" t="s">
        <v>748</v>
      </c>
      <c r="C42" t="s">
        <v>767</v>
      </c>
      <c r="D42" t="s">
        <v>768</v>
      </c>
      <c r="E42" t="s">
        <v>779</v>
      </c>
      <c r="F42" t="s">
        <v>780</v>
      </c>
      <c r="G42" t="s">
        <v>905</v>
      </c>
      <c r="H42" t="s">
        <v>906</v>
      </c>
      <c r="I42" t="s">
        <v>317</v>
      </c>
      <c r="J42" t="s">
        <v>318</v>
      </c>
      <c r="N42" t="s">
        <v>317</v>
      </c>
      <c r="O42" t="s">
        <v>318</v>
      </c>
      <c r="P42">
        <v>849739</v>
      </c>
      <c r="Q42">
        <v>417113</v>
      </c>
      <c r="R42">
        <v>2386625</v>
      </c>
      <c r="S42">
        <v>6063206</v>
      </c>
      <c r="T42" t="s">
        <v>317</v>
      </c>
      <c r="U42">
        <v>9716683</v>
      </c>
      <c r="V42">
        <v>13.037906042627922</v>
      </c>
      <c r="X42">
        <v>0</v>
      </c>
      <c r="Y42">
        <v>1</v>
      </c>
      <c r="Z42">
        <v>0</v>
      </c>
      <c r="AA42">
        <v>0</v>
      </c>
    </row>
    <row r="43" spans="1:27" x14ac:dyDescent="0.25">
      <c r="A43">
        <v>1</v>
      </c>
      <c r="B43" t="s">
        <v>748</v>
      </c>
      <c r="C43" t="s">
        <v>767</v>
      </c>
      <c r="D43" t="s">
        <v>768</v>
      </c>
      <c r="E43" t="s">
        <v>779</v>
      </c>
      <c r="F43" t="s">
        <v>780</v>
      </c>
      <c r="G43" t="s">
        <v>856</v>
      </c>
      <c r="H43" t="s">
        <v>47</v>
      </c>
      <c r="I43" t="s">
        <v>48</v>
      </c>
      <c r="J43" t="s">
        <v>47</v>
      </c>
      <c r="N43" t="s">
        <v>48</v>
      </c>
      <c r="O43" t="s">
        <v>47</v>
      </c>
      <c r="P43">
        <v>51184</v>
      </c>
      <c r="Q43">
        <v>103756</v>
      </c>
      <c r="R43">
        <v>125821</v>
      </c>
      <c r="S43">
        <v>735444</v>
      </c>
      <c r="T43" t="s">
        <v>48</v>
      </c>
      <c r="U43">
        <v>1016205</v>
      </c>
      <c r="V43">
        <v>15.246923603013171</v>
      </c>
      <c r="X43">
        <v>0</v>
      </c>
      <c r="Y43">
        <v>1</v>
      </c>
      <c r="Z43">
        <v>0</v>
      </c>
      <c r="AA43">
        <v>0</v>
      </c>
    </row>
    <row r="44" spans="1:27" x14ac:dyDescent="0.25">
      <c r="A44">
        <v>1</v>
      </c>
      <c r="B44" t="s">
        <v>748</v>
      </c>
      <c r="C44" t="s">
        <v>767</v>
      </c>
      <c r="D44" t="s">
        <v>768</v>
      </c>
      <c r="E44" t="s">
        <v>918</v>
      </c>
      <c r="F44" t="s">
        <v>919</v>
      </c>
      <c r="G44" t="s">
        <v>920</v>
      </c>
      <c r="H44" t="s">
        <v>921</v>
      </c>
      <c r="I44" t="s">
        <v>293</v>
      </c>
      <c r="J44" t="s">
        <v>294</v>
      </c>
      <c r="N44" t="s">
        <v>293</v>
      </c>
      <c r="O44" t="s">
        <v>294</v>
      </c>
      <c r="P44">
        <v>2861849</v>
      </c>
      <c r="Q44">
        <v>3711931</v>
      </c>
      <c r="R44">
        <v>10269076</v>
      </c>
      <c r="S44">
        <v>11304413</v>
      </c>
      <c r="T44" t="s">
        <v>293</v>
      </c>
      <c r="U44">
        <v>28147269</v>
      </c>
      <c r="V44">
        <v>23.354947863680842</v>
      </c>
      <c r="X44">
        <v>0</v>
      </c>
      <c r="Y44">
        <v>0</v>
      </c>
      <c r="Z44">
        <v>1</v>
      </c>
      <c r="AA44">
        <v>0</v>
      </c>
    </row>
    <row r="45" spans="1:27" x14ac:dyDescent="0.25">
      <c r="A45">
        <v>1</v>
      </c>
      <c r="B45" t="s">
        <v>748</v>
      </c>
      <c r="C45" t="s">
        <v>767</v>
      </c>
      <c r="D45" t="s">
        <v>768</v>
      </c>
      <c r="E45" t="s">
        <v>914</v>
      </c>
      <c r="F45" t="s">
        <v>915</v>
      </c>
      <c r="G45" t="s">
        <v>916</v>
      </c>
      <c r="H45" t="s">
        <v>917</v>
      </c>
      <c r="I45" t="s">
        <v>238</v>
      </c>
      <c r="J45" t="s">
        <v>239</v>
      </c>
      <c r="N45" t="s">
        <v>238</v>
      </c>
      <c r="O45" t="s">
        <v>239</v>
      </c>
      <c r="P45">
        <v>1531108</v>
      </c>
      <c r="Q45">
        <v>5113077</v>
      </c>
      <c r="R45">
        <v>12177793</v>
      </c>
      <c r="S45">
        <v>14647840</v>
      </c>
      <c r="T45" t="s">
        <v>238</v>
      </c>
      <c r="U45">
        <v>33469818</v>
      </c>
      <c r="V45">
        <v>19.851273167962848</v>
      </c>
      <c r="X45">
        <v>0</v>
      </c>
      <c r="Y45">
        <v>0</v>
      </c>
      <c r="Z45">
        <v>1</v>
      </c>
      <c r="AA45">
        <v>0</v>
      </c>
    </row>
    <row r="46" spans="1:27" x14ac:dyDescent="0.25">
      <c r="A46">
        <v>1</v>
      </c>
      <c r="B46" t="s">
        <v>748</v>
      </c>
      <c r="C46" t="s">
        <v>767</v>
      </c>
      <c r="D46" t="s">
        <v>768</v>
      </c>
      <c r="E46" t="s">
        <v>914</v>
      </c>
      <c r="F46" t="s">
        <v>915</v>
      </c>
      <c r="G46" t="s">
        <v>916</v>
      </c>
      <c r="H46" t="s">
        <v>917</v>
      </c>
      <c r="I46" t="s">
        <v>289</v>
      </c>
      <c r="J46" t="s">
        <v>290</v>
      </c>
      <c r="N46" t="s">
        <v>289</v>
      </c>
      <c r="O46" t="s">
        <v>290</v>
      </c>
      <c r="P46">
        <v>19592</v>
      </c>
      <c r="Q46">
        <v>127658</v>
      </c>
      <c r="R46">
        <v>238849</v>
      </c>
      <c r="S46">
        <v>570150</v>
      </c>
      <c r="T46" t="s">
        <v>289</v>
      </c>
      <c r="U46">
        <v>956249</v>
      </c>
      <c r="V46">
        <v>15.398708913682524</v>
      </c>
      <c r="X46">
        <v>0</v>
      </c>
      <c r="Y46">
        <v>1</v>
      </c>
      <c r="Z46">
        <v>0</v>
      </c>
      <c r="AA46">
        <v>0</v>
      </c>
    </row>
    <row r="47" spans="1:27" x14ac:dyDescent="0.25">
      <c r="A47">
        <v>2</v>
      </c>
      <c r="B47" t="s">
        <v>785</v>
      </c>
      <c r="C47" t="s">
        <v>828</v>
      </c>
      <c r="D47" t="s">
        <v>829</v>
      </c>
      <c r="E47" t="s">
        <v>830</v>
      </c>
      <c r="F47" t="s">
        <v>831</v>
      </c>
      <c r="G47" t="s">
        <v>832</v>
      </c>
      <c r="H47" t="s">
        <v>833</v>
      </c>
      <c r="I47" t="s">
        <v>669</v>
      </c>
      <c r="J47" t="s">
        <v>670</v>
      </c>
      <c r="N47" t="s">
        <v>669</v>
      </c>
      <c r="O47" t="s">
        <v>670</v>
      </c>
      <c r="P47">
        <v>4527</v>
      </c>
      <c r="Q47">
        <v>7814</v>
      </c>
      <c r="R47">
        <v>509</v>
      </c>
      <c r="S47">
        <v>26849</v>
      </c>
      <c r="T47" t="s">
        <v>669</v>
      </c>
      <c r="U47">
        <v>39699</v>
      </c>
      <c r="V47">
        <v>31.0864253507645</v>
      </c>
      <c r="X47">
        <v>0</v>
      </c>
      <c r="Y47">
        <v>0</v>
      </c>
      <c r="Z47">
        <v>1</v>
      </c>
      <c r="AA47">
        <v>0</v>
      </c>
    </row>
    <row r="48" spans="1:27" x14ac:dyDescent="0.25">
      <c r="A48">
        <v>2</v>
      </c>
      <c r="B48" t="s">
        <v>785</v>
      </c>
      <c r="C48" t="s">
        <v>786</v>
      </c>
      <c r="D48" t="s">
        <v>787</v>
      </c>
      <c r="E48" t="s">
        <v>857</v>
      </c>
      <c r="F48" t="s">
        <v>858</v>
      </c>
      <c r="G48" t="s">
        <v>859</v>
      </c>
      <c r="H48" t="s">
        <v>860</v>
      </c>
      <c r="I48" t="s">
        <v>359</v>
      </c>
      <c r="J48" t="s">
        <v>360</v>
      </c>
      <c r="N48" t="s">
        <v>359</v>
      </c>
      <c r="O48" t="s">
        <v>360</v>
      </c>
      <c r="P48">
        <v>2211783</v>
      </c>
      <c r="Q48">
        <v>787117</v>
      </c>
      <c r="R48">
        <v>7035160</v>
      </c>
      <c r="S48">
        <v>6729142</v>
      </c>
      <c r="T48" t="s">
        <v>359</v>
      </c>
      <c r="U48">
        <v>16763202</v>
      </c>
      <c r="V48">
        <v>17.889780246041298</v>
      </c>
      <c r="X48">
        <v>0</v>
      </c>
      <c r="Y48">
        <v>0</v>
      </c>
      <c r="Z48">
        <v>1</v>
      </c>
      <c r="AA48">
        <v>0</v>
      </c>
    </row>
    <row r="49" spans="1:27" x14ac:dyDescent="0.25">
      <c r="A49">
        <v>2</v>
      </c>
      <c r="B49" t="s">
        <v>785</v>
      </c>
      <c r="C49" t="s">
        <v>786</v>
      </c>
      <c r="D49" t="s">
        <v>787</v>
      </c>
      <c r="E49" t="s">
        <v>857</v>
      </c>
      <c r="F49" t="s">
        <v>858</v>
      </c>
      <c r="G49" t="s">
        <v>859</v>
      </c>
      <c r="H49" t="s">
        <v>861</v>
      </c>
      <c r="I49" t="s">
        <v>341</v>
      </c>
      <c r="J49" t="s">
        <v>342</v>
      </c>
      <c r="N49" t="s">
        <v>341</v>
      </c>
      <c r="O49" t="s">
        <v>342</v>
      </c>
      <c r="P49">
        <v>658658</v>
      </c>
      <c r="Q49">
        <v>732835</v>
      </c>
      <c r="R49">
        <v>2309136</v>
      </c>
      <c r="S49">
        <v>5799862</v>
      </c>
      <c r="T49" t="s">
        <v>341</v>
      </c>
      <c r="U49">
        <v>9500491</v>
      </c>
      <c r="V49">
        <v>14.646537742101962</v>
      </c>
      <c r="X49">
        <v>0</v>
      </c>
      <c r="Y49">
        <v>1</v>
      </c>
      <c r="Z49">
        <v>0</v>
      </c>
      <c r="AA49">
        <v>0</v>
      </c>
    </row>
    <row r="50" spans="1:27" x14ac:dyDescent="0.25">
      <c r="A50">
        <v>2</v>
      </c>
      <c r="B50" t="s">
        <v>785</v>
      </c>
      <c r="C50" t="s">
        <v>786</v>
      </c>
      <c r="D50" t="s">
        <v>787</v>
      </c>
      <c r="E50" t="s">
        <v>857</v>
      </c>
      <c r="F50" t="s">
        <v>858</v>
      </c>
      <c r="G50" t="s">
        <v>885</v>
      </c>
      <c r="H50" t="s">
        <v>886</v>
      </c>
      <c r="I50" t="s">
        <v>419</v>
      </c>
      <c r="J50" t="s">
        <v>420</v>
      </c>
      <c r="N50" t="s">
        <v>419</v>
      </c>
      <c r="O50" t="s">
        <v>420</v>
      </c>
      <c r="P50">
        <v>965711</v>
      </c>
      <c r="Q50">
        <v>2238567</v>
      </c>
      <c r="R50">
        <v>3855246</v>
      </c>
      <c r="S50">
        <v>31784124</v>
      </c>
      <c r="T50" t="s">
        <v>419</v>
      </c>
      <c r="U50">
        <v>38843648</v>
      </c>
      <c r="V50">
        <v>8.2491685641884089</v>
      </c>
      <c r="X50">
        <v>0</v>
      </c>
      <c r="Y50">
        <v>1</v>
      </c>
      <c r="Z50">
        <v>0</v>
      </c>
      <c r="AA50">
        <v>0</v>
      </c>
    </row>
    <row r="51" spans="1:27" x14ac:dyDescent="0.25">
      <c r="A51">
        <v>2</v>
      </c>
      <c r="B51" t="s">
        <v>785</v>
      </c>
      <c r="C51" t="s">
        <v>786</v>
      </c>
      <c r="D51" t="s">
        <v>787</v>
      </c>
      <c r="E51" t="s">
        <v>788</v>
      </c>
      <c r="F51" t="s">
        <v>789</v>
      </c>
      <c r="G51" t="s">
        <v>862</v>
      </c>
      <c r="H51" t="s">
        <v>863</v>
      </c>
      <c r="I51" t="s">
        <v>65</v>
      </c>
      <c r="J51" t="s">
        <v>66</v>
      </c>
      <c r="N51" t="s">
        <v>65</v>
      </c>
      <c r="O51" t="s">
        <v>66</v>
      </c>
      <c r="P51">
        <v>5183772</v>
      </c>
      <c r="Q51">
        <v>1762588</v>
      </c>
      <c r="R51">
        <v>15815713</v>
      </c>
      <c r="S51">
        <v>28966545</v>
      </c>
      <c r="T51" t="s">
        <v>65</v>
      </c>
      <c r="U51">
        <v>51728618</v>
      </c>
      <c r="V51">
        <v>13.428466231206873</v>
      </c>
      <c r="X51">
        <v>0</v>
      </c>
      <c r="Y51">
        <v>1</v>
      </c>
      <c r="Z51">
        <v>0</v>
      </c>
      <c r="AA51">
        <v>0</v>
      </c>
    </row>
    <row r="52" spans="1:27" x14ac:dyDescent="0.25">
      <c r="A52">
        <v>2</v>
      </c>
      <c r="B52" t="s">
        <v>785</v>
      </c>
      <c r="C52" t="s">
        <v>786</v>
      </c>
      <c r="D52" t="s">
        <v>787</v>
      </c>
      <c r="E52" t="s">
        <v>788</v>
      </c>
      <c r="F52" t="s">
        <v>789</v>
      </c>
      <c r="G52" t="s">
        <v>862</v>
      </c>
      <c r="H52" t="s">
        <v>863</v>
      </c>
      <c r="I52" t="s">
        <v>385</v>
      </c>
      <c r="J52" t="s">
        <v>386</v>
      </c>
      <c r="N52" t="s">
        <v>385</v>
      </c>
      <c r="O52" t="s">
        <v>386</v>
      </c>
      <c r="P52">
        <v>514777</v>
      </c>
      <c r="Q52">
        <v>1328659</v>
      </c>
      <c r="R52">
        <v>11552076</v>
      </c>
      <c r="S52">
        <v>13669143</v>
      </c>
      <c r="T52" t="s">
        <v>385</v>
      </c>
      <c r="U52">
        <v>27064655</v>
      </c>
      <c r="V52">
        <v>6.811230366690431</v>
      </c>
      <c r="X52">
        <v>0</v>
      </c>
      <c r="Y52">
        <v>1</v>
      </c>
      <c r="Z52">
        <v>0</v>
      </c>
      <c r="AA52">
        <v>0</v>
      </c>
    </row>
    <row r="53" spans="1:27" x14ac:dyDescent="0.25">
      <c r="A53">
        <v>2</v>
      </c>
      <c r="B53" t="s">
        <v>785</v>
      </c>
      <c r="C53" t="s">
        <v>786</v>
      </c>
      <c r="D53" t="s">
        <v>787</v>
      </c>
      <c r="E53" t="s">
        <v>788</v>
      </c>
      <c r="F53" t="s">
        <v>789</v>
      </c>
      <c r="G53" t="s">
        <v>862</v>
      </c>
      <c r="H53" t="s">
        <v>863</v>
      </c>
      <c r="I53" t="s">
        <v>41</v>
      </c>
      <c r="J53" t="s">
        <v>42</v>
      </c>
      <c r="N53" t="s">
        <v>41</v>
      </c>
      <c r="O53" t="s">
        <v>42</v>
      </c>
      <c r="P53">
        <v>94237</v>
      </c>
      <c r="Q53">
        <v>289610</v>
      </c>
      <c r="R53">
        <v>317195</v>
      </c>
      <c r="S53">
        <v>4774193</v>
      </c>
      <c r="T53" t="s">
        <v>41</v>
      </c>
      <c r="U53">
        <v>5475235</v>
      </c>
      <c r="V53">
        <v>7.0106031978536087</v>
      </c>
      <c r="X53">
        <v>0</v>
      </c>
      <c r="Y53">
        <v>1</v>
      </c>
      <c r="Z53">
        <v>0</v>
      </c>
      <c r="AA53">
        <v>0</v>
      </c>
    </row>
    <row r="54" spans="1:27" x14ac:dyDescent="0.25">
      <c r="A54">
        <v>2</v>
      </c>
      <c r="B54" t="s">
        <v>785</v>
      </c>
      <c r="C54" t="s">
        <v>786</v>
      </c>
      <c r="D54" t="s">
        <v>787</v>
      </c>
      <c r="E54" t="s">
        <v>788</v>
      </c>
      <c r="F54" t="s">
        <v>789</v>
      </c>
      <c r="G54" t="s">
        <v>862</v>
      </c>
      <c r="H54" t="s">
        <v>863</v>
      </c>
      <c r="I54" t="s">
        <v>77</v>
      </c>
      <c r="J54" t="s">
        <v>78</v>
      </c>
      <c r="N54" t="s">
        <v>77</v>
      </c>
      <c r="O54" t="s">
        <v>78</v>
      </c>
      <c r="P54">
        <v>3782611</v>
      </c>
      <c r="Q54">
        <v>895384</v>
      </c>
      <c r="R54">
        <v>10970260</v>
      </c>
      <c r="S54">
        <v>9680022</v>
      </c>
      <c r="T54" t="s">
        <v>77</v>
      </c>
      <c r="U54">
        <v>25328277</v>
      </c>
      <c r="V54">
        <v>18.469456094467066</v>
      </c>
      <c r="X54">
        <v>0</v>
      </c>
      <c r="Y54">
        <v>0</v>
      </c>
      <c r="Z54">
        <v>1</v>
      </c>
      <c r="AA54">
        <v>0</v>
      </c>
    </row>
    <row r="55" spans="1:27" x14ac:dyDescent="0.25">
      <c r="A55">
        <v>2</v>
      </c>
      <c r="B55" t="s">
        <v>785</v>
      </c>
      <c r="C55" t="s">
        <v>786</v>
      </c>
      <c r="D55" t="s">
        <v>787</v>
      </c>
      <c r="E55" t="s">
        <v>788</v>
      </c>
      <c r="F55" t="s">
        <v>789</v>
      </c>
      <c r="G55" t="s">
        <v>791</v>
      </c>
      <c r="H55" t="s">
        <v>838</v>
      </c>
      <c r="I55" t="s">
        <v>217</v>
      </c>
      <c r="J55" t="s">
        <v>218</v>
      </c>
      <c r="N55" t="s">
        <v>217</v>
      </c>
      <c r="O55" t="s">
        <v>218</v>
      </c>
      <c r="P55">
        <v>422361</v>
      </c>
      <c r="Q55">
        <v>2951067</v>
      </c>
      <c r="R55">
        <v>38226492</v>
      </c>
      <c r="S55">
        <v>273210591</v>
      </c>
      <c r="T55" t="s">
        <v>217</v>
      </c>
      <c r="U55">
        <v>314810511</v>
      </c>
      <c r="V55">
        <v>1.071574131779863</v>
      </c>
      <c r="X55">
        <v>0</v>
      </c>
      <c r="Y55">
        <v>1</v>
      </c>
      <c r="Z55">
        <v>0</v>
      </c>
      <c r="AA55">
        <v>0</v>
      </c>
    </row>
    <row r="56" spans="1:27" x14ac:dyDescent="0.25">
      <c r="A56">
        <v>2</v>
      </c>
      <c r="B56" t="s">
        <v>785</v>
      </c>
      <c r="C56" t="s">
        <v>786</v>
      </c>
      <c r="D56" t="s">
        <v>787</v>
      </c>
      <c r="E56" t="s">
        <v>788</v>
      </c>
      <c r="F56" t="s">
        <v>789</v>
      </c>
      <c r="G56" t="s">
        <v>791</v>
      </c>
      <c r="H56" t="s">
        <v>792</v>
      </c>
      <c r="I56" t="s">
        <v>262</v>
      </c>
      <c r="J56" t="s">
        <v>263</v>
      </c>
      <c r="N56" t="s">
        <v>262</v>
      </c>
      <c r="O56" t="s">
        <v>263</v>
      </c>
      <c r="P56">
        <v>366104</v>
      </c>
      <c r="Q56">
        <v>1599485</v>
      </c>
      <c r="R56">
        <v>5025277</v>
      </c>
      <c r="S56">
        <v>117734659</v>
      </c>
      <c r="T56" t="s">
        <v>262</v>
      </c>
      <c r="U56">
        <v>124725525</v>
      </c>
      <c r="V56">
        <v>1.5759316306746354</v>
      </c>
      <c r="X56">
        <v>0</v>
      </c>
      <c r="Y56">
        <v>1</v>
      </c>
      <c r="Z56">
        <v>0</v>
      </c>
      <c r="AA56">
        <v>0</v>
      </c>
    </row>
    <row r="57" spans="1:27" x14ac:dyDescent="0.25">
      <c r="A57">
        <v>2</v>
      </c>
      <c r="B57" t="s">
        <v>785</v>
      </c>
      <c r="C57" t="s">
        <v>786</v>
      </c>
      <c r="D57" t="s">
        <v>787</v>
      </c>
      <c r="E57" t="s">
        <v>788</v>
      </c>
      <c r="F57" t="s">
        <v>789</v>
      </c>
      <c r="G57" t="s">
        <v>791</v>
      </c>
      <c r="H57" t="s">
        <v>792</v>
      </c>
      <c r="I57" t="s">
        <v>403</v>
      </c>
      <c r="J57" t="s">
        <v>404</v>
      </c>
      <c r="N57" t="s">
        <v>403</v>
      </c>
      <c r="O57" t="s">
        <v>404</v>
      </c>
      <c r="P57">
        <v>96318</v>
      </c>
      <c r="Q57">
        <v>2073144</v>
      </c>
      <c r="R57">
        <v>14624598</v>
      </c>
      <c r="S57">
        <v>221756653</v>
      </c>
      <c r="T57" t="s">
        <v>403</v>
      </c>
      <c r="U57">
        <v>238550713</v>
      </c>
      <c r="V57">
        <v>0.90943429710059176</v>
      </c>
      <c r="X57">
        <v>1</v>
      </c>
      <c r="Y57">
        <v>0</v>
      </c>
      <c r="Z57">
        <v>0</v>
      </c>
      <c r="AA57">
        <v>0</v>
      </c>
    </row>
    <row r="58" spans="1:27" x14ac:dyDescent="0.25">
      <c r="A58">
        <v>2</v>
      </c>
      <c r="B58" t="s">
        <v>785</v>
      </c>
      <c r="C58" t="s">
        <v>786</v>
      </c>
      <c r="D58" t="s">
        <v>787</v>
      </c>
      <c r="E58" t="s">
        <v>788</v>
      </c>
      <c r="F58" t="s">
        <v>789</v>
      </c>
      <c r="G58" t="s">
        <v>791</v>
      </c>
      <c r="H58" t="s">
        <v>792</v>
      </c>
      <c r="I58" t="s">
        <v>307</v>
      </c>
      <c r="J58" t="s">
        <v>308</v>
      </c>
      <c r="N58" t="s">
        <v>307</v>
      </c>
      <c r="O58" t="s">
        <v>308</v>
      </c>
      <c r="P58">
        <v>54823</v>
      </c>
      <c r="Q58">
        <v>1399526</v>
      </c>
      <c r="R58">
        <v>521443</v>
      </c>
      <c r="S58">
        <v>38336373</v>
      </c>
      <c r="T58" t="s">
        <v>307</v>
      </c>
      <c r="U58">
        <v>40312165</v>
      </c>
      <c r="V58">
        <v>3.6077174222719126</v>
      </c>
      <c r="X58">
        <v>0</v>
      </c>
      <c r="Y58">
        <v>1</v>
      </c>
      <c r="Z58">
        <v>0</v>
      </c>
      <c r="AA58">
        <v>0</v>
      </c>
    </row>
    <row r="59" spans="1:27" x14ac:dyDescent="0.25">
      <c r="A59">
        <v>2</v>
      </c>
      <c r="B59" t="s">
        <v>785</v>
      </c>
      <c r="C59" t="s">
        <v>786</v>
      </c>
      <c r="D59" t="s">
        <v>787</v>
      </c>
      <c r="E59" t="s">
        <v>788</v>
      </c>
      <c r="F59" t="s">
        <v>789</v>
      </c>
      <c r="G59" t="s">
        <v>791</v>
      </c>
      <c r="H59" t="s">
        <v>792</v>
      </c>
      <c r="I59" t="s">
        <v>662</v>
      </c>
      <c r="J59" t="s">
        <v>663</v>
      </c>
      <c r="N59" t="s">
        <v>662</v>
      </c>
      <c r="O59" t="s">
        <v>663</v>
      </c>
      <c r="Q59">
        <v>413882</v>
      </c>
      <c r="R59">
        <v>246561</v>
      </c>
      <c r="S59">
        <v>43098996</v>
      </c>
      <c r="T59" t="s">
        <v>662</v>
      </c>
      <c r="U59">
        <v>43759439</v>
      </c>
      <c r="V59">
        <v>0.94581194242458178</v>
      </c>
      <c r="X59">
        <v>1</v>
      </c>
      <c r="Y59">
        <v>0</v>
      </c>
      <c r="Z59">
        <v>0</v>
      </c>
      <c r="AA59">
        <v>0</v>
      </c>
    </row>
    <row r="60" spans="1:27" x14ac:dyDescent="0.25">
      <c r="A60">
        <v>2</v>
      </c>
      <c r="B60" t="s">
        <v>785</v>
      </c>
      <c r="C60" t="s">
        <v>786</v>
      </c>
      <c r="D60" t="s">
        <v>787</v>
      </c>
      <c r="E60" t="s">
        <v>788</v>
      </c>
      <c r="F60" t="s">
        <v>789</v>
      </c>
      <c r="G60" t="s">
        <v>790</v>
      </c>
      <c r="H60" t="s">
        <v>412</v>
      </c>
      <c r="I60" t="s">
        <v>521</v>
      </c>
      <c r="J60" t="s">
        <v>412</v>
      </c>
      <c r="N60" t="s">
        <v>521</v>
      </c>
      <c r="O60" t="s">
        <v>412</v>
      </c>
      <c r="P60">
        <v>25756</v>
      </c>
      <c r="Q60">
        <v>11491</v>
      </c>
      <c r="R60">
        <v>28460</v>
      </c>
      <c r="S60">
        <v>43958</v>
      </c>
      <c r="T60" t="s">
        <v>521</v>
      </c>
      <c r="U60">
        <v>109665</v>
      </c>
      <c r="V60">
        <v>33.964345962704598</v>
      </c>
      <c r="X60">
        <v>0</v>
      </c>
      <c r="Y60">
        <v>0</v>
      </c>
      <c r="Z60">
        <v>1</v>
      </c>
      <c r="AA60">
        <v>0</v>
      </c>
    </row>
    <row r="61" spans="1:27" x14ac:dyDescent="0.25">
      <c r="A61">
        <v>2</v>
      </c>
      <c r="B61" t="s">
        <v>785</v>
      </c>
      <c r="C61" t="s">
        <v>786</v>
      </c>
      <c r="D61" t="s">
        <v>787</v>
      </c>
      <c r="E61" t="s">
        <v>788</v>
      </c>
      <c r="F61" t="s">
        <v>789</v>
      </c>
      <c r="G61" t="s">
        <v>790</v>
      </c>
      <c r="H61" t="s">
        <v>412</v>
      </c>
      <c r="I61" t="s">
        <v>413</v>
      </c>
      <c r="J61" t="s">
        <v>414</v>
      </c>
      <c r="N61" t="s">
        <v>413</v>
      </c>
      <c r="O61" t="s">
        <v>414</v>
      </c>
      <c r="P61">
        <v>544</v>
      </c>
      <c r="Q61">
        <v>5904</v>
      </c>
      <c r="R61">
        <v>2609</v>
      </c>
      <c r="S61">
        <v>44544</v>
      </c>
      <c r="T61" t="s">
        <v>413</v>
      </c>
      <c r="U61">
        <v>53601</v>
      </c>
      <c r="V61">
        <v>12.029626312941923</v>
      </c>
      <c r="X61">
        <v>0</v>
      </c>
      <c r="Y61">
        <v>1</v>
      </c>
      <c r="Z61">
        <v>0</v>
      </c>
      <c r="AA61">
        <v>0</v>
      </c>
    </row>
    <row r="62" spans="1:27" x14ac:dyDescent="0.25">
      <c r="A62">
        <v>2</v>
      </c>
      <c r="B62" t="s">
        <v>785</v>
      </c>
      <c r="C62" t="s">
        <v>786</v>
      </c>
      <c r="D62" t="s">
        <v>787</v>
      </c>
      <c r="E62" t="s">
        <v>788</v>
      </c>
      <c r="F62" t="s">
        <v>789</v>
      </c>
      <c r="G62" t="s">
        <v>790</v>
      </c>
      <c r="H62" t="s">
        <v>412</v>
      </c>
      <c r="I62" t="s">
        <v>487</v>
      </c>
      <c r="J62" t="s">
        <v>488</v>
      </c>
      <c r="N62" t="s">
        <v>487</v>
      </c>
      <c r="O62" t="s">
        <v>488</v>
      </c>
      <c r="P62">
        <v>105074</v>
      </c>
      <c r="Q62">
        <v>248135</v>
      </c>
      <c r="R62">
        <v>265225</v>
      </c>
      <c r="S62">
        <v>3956873</v>
      </c>
      <c r="T62" t="s">
        <v>487</v>
      </c>
      <c r="U62">
        <v>4575307</v>
      </c>
      <c r="V62">
        <v>7.7198972659102445</v>
      </c>
      <c r="X62">
        <v>0</v>
      </c>
      <c r="Y62">
        <v>1</v>
      </c>
      <c r="Z62">
        <v>0</v>
      </c>
      <c r="AA62">
        <v>0</v>
      </c>
    </row>
    <row r="63" spans="1:27" x14ac:dyDescent="0.25">
      <c r="A63">
        <v>2</v>
      </c>
      <c r="B63" t="s">
        <v>785</v>
      </c>
      <c r="C63" t="s">
        <v>786</v>
      </c>
      <c r="D63" t="s">
        <v>787</v>
      </c>
      <c r="E63" t="s">
        <v>788</v>
      </c>
      <c r="F63" t="s">
        <v>789</v>
      </c>
      <c r="G63" t="s">
        <v>790</v>
      </c>
      <c r="H63" t="s">
        <v>412</v>
      </c>
      <c r="I63" t="s">
        <v>483</v>
      </c>
      <c r="J63" t="s">
        <v>484</v>
      </c>
      <c r="N63" t="s">
        <v>483</v>
      </c>
      <c r="O63" t="s">
        <v>484</v>
      </c>
      <c r="P63">
        <v>14622</v>
      </c>
      <c r="Q63">
        <v>113959</v>
      </c>
      <c r="R63">
        <v>3035</v>
      </c>
      <c r="S63">
        <v>142566</v>
      </c>
      <c r="T63" t="s">
        <v>483</v>
      </c>
      <c r="U63">
        <v>274182</v>
      </c>
      <c r="V63">
        <v>46.896222217359274</v>
      </c>
      <c r="X63">
        <v>0</v>
      </c>
      <c r="Y63">
        <v>0</v>
      </c>
      <c r="Z63">
        <v>1</v>
      </c>
      <c r="AA63">
        <v>0</v>
      </c>
    </row>
    <row r="64" spans="1:27" x14ac:dyDescent="0.25">
      <c r="A64">
        <v>2</v>
      </c>
      <c r="B64" t="s">
        <v>785</v>
      </c>
      <c r="C64" t="s">
        <v>786</v>
      </c>
      <c r="D64" t="s">
        <v>787</v>
      </c>
      <c r="E64" t="s">
        <v>788</v>
      </c>
      <c r="F64" t="s">
        <v>789</v>
      </c>
      <c r="G64" t="s">
        <v>864</v>
      </c>
      <c r="H64" t="s">
        <v>865</v>
      </c>
      <c r="I64" t="s">
        <v>556</v>
      </c>
      <c r="J64" t="s">
        <v>557</v>
      </c>
      <c r="N64" t="s">
        <v>556</v>
      </c>
      <c r="O64" t="s">
        <v>557</v>
      </c>
      <c r="P64">
        <v>2149909</v>
      </c>
      <c r="Q64">
        <v>410137</v>
      </c>
      <c r="R64">
        <v>7491279</v>
      </c>
      <c r="S64">
        <v>5591428</v>
      </c>
      <c r="T64" t="s">
        <v>556</v>
      </c>
      <c r="U64">
        <v>15642753</v>
      </c>
      <c r="V64">
        <v>16.365699822786947</v>
      </c>
      <c r="X64">
        <v>0</v>
      </c>
      <c r="Y64">
        <v>1</v>
      </c>
      <c r="Z64">
        <v>0</v>
      </c>
      <c r="AA64">
        <v>0</v>
      </c>
    </row>
    <row r="65" spans="1:27" x14ac:dyDescent="0.25">
      <c r="A65">
        <v>2</v>
      </c>
      <c r="B65" t="s">
        <v>785</v>
      </c>
      <c r="C65" t="s">
        <v>786</v>
      </c>
      <c r="D65" t="s">
        <v>787</v>
      </c>
      <c r="E65" t="s">
        <v>788</v>
      </c>
      <c r="F65" t="s">
        <v>789</v>
      </c>
      <c r="G65" t="s">
        <v>864</v>
      </c>
      <c r="H65" t="s">
        <v>865</v>
      </c>
      <c r="I65" t="s">
        <v>395</v>
      </c>
      <c r="J65" t="s">
        <v>396</v>
      </c>
      <c r="N65" t="s">
        <v>395</v>
      </c>
      <c r="O65" t="s">
        <v>396</v>
      </c>
      <c r="P65">
        <v>274158</v>
      </c>
      <c r="Q65">
        <v>61715</v>
      </c>
      <c r="R65">
        <v>495009</v>
      </c>
      <c r="S65">
        <v>464123</v>
      </c>
      <c r="T65" t="s">
        <v>395</v>
      </c>
      <c r="U65">
        <v>1295005</v>
      </c>
      <c r="V65">
        <v>25.936038856992834</v>
      </c>
      <c r="X65">
        <v>0</v>
      </c>
      <c r="Y65">
        <v>0</v>
      </c>
      <c r="Z65">
        <v>1</v>
      </c>
      <c r="AA65">
        <v>0</v>
      </c>
    </row>
    <row r="66" spans="1:27" x14ac:dyDescent="0.25">
      <c r="A66">
        <v>2</v>
      </c>
      <c r="B66" t="s">
        <v>785</v>
      </c>
      <c r="C66" t="s">
        <v>786</v>
      </c>
      <c r="D66" t="s">
        <v>787</v>
      </c>
      <c r="E66" t="s">
        <v>788</v>
      </c>
      <c r="F66" t="s">
        <v>789</v>
      </c>
      <c r="G66" t="s">
        <v>841</v>
      </c>
      <c r="H66" t="s">
        <v>842</v>
      </c>
      <c r="I66" t="s">
        <v>695</v>
      </c>
      <c r="J66" t="s">
        <v>696</v>
      </c>
      <c r="N66" t="s">
        <v>695</v>
      </c>
      <c r="O66" t="s">
        <v>696</v>
      </c>
      <c r="P66">
        <v>74961</v>
      </c>
      <c r="Q66">
        <v>58086</v>
      </c>
      <c r="R66">
        <v>189364</v>
      </c>
      <c r="S66">
        <v>643333</v>
      </c>
      <c r="T66" t="s">
        <v>695</v>
      </c>
      <c r="U66">
        <v>965744</v>
      </c>
      <c r="V66">
        <v>13.776632316638779</v>
      </c>
      <c r="X66">
        <v>0</v>
      </c>
      <c r="Y66">
        <v>1</v>
      </c>
      <c r="Z66">
        <v>0</v>
      </c>
      <c r="AA66">
        <v>0</v>
      </c>
    </row>
    <row r="67" spans="1:27" x14ac:dyDescent="0.25">
      <c r="A67">
        <v>2</v>
      </c>
      <c r="B67" t="s">
        <v>785</v>
      </c>
      <c r="C67" t="s">
        <v>786</v>
      </c>
      <c r="D67" t="s">
        <v>787</v>
      </c>
      <c r="E67" t="s">
        <v>788</v>
      </c>
      <c r="F67" t="s">
        <v>789</v>
      </c>
      <c r="G67" t="s">
        <v>841</v>
      </c>
      <c r="H67" t="s">
        <v>909</v>
      </c>
      <c r="I67" t="s">
        <v>652</v>
      </c>
      <c r="J67" t="s">
        <v>653</v>
      </c>
      <c r="N67" t="s">
        <v>652</v>
      </c>
      <c r="O67" t="s">
        <v>653</v>
      </c>
      <c r="P67">
        <v>4779</v>
      </c>
      <c r="Q67">
        <v>18404</v>
      </c>
      <c r="S67">
        <v>15139</v>
      </c>
      <c r="T67" t="s">
        <v>652</v>
      </c>
      <c r="U67">
        <v>38322</v>
      </c>
      <c r="V67">
        <v>60.495276864464273</v>
      </c>
      <c r="X67">
        <v>0</v>
      </c>
      <c r="Y67">
        <v>0</v>
      </c>
      <c r="Z67">
        <v>0</v>
      </c>
      <c r="AA67">
        <v>1</v>
      </c>
    </row>
    <row r="68" spans="1:27" x14ac:dyDescent="0.25">
      <c r="A68">
        <v>2</v>
      </c>
      <c r="B68" t="s">
        <v>785</v>
      </c>
      <c r="C68" t="s">
        <v>786</v>
      </c>
      <c r="D68" t="s">
        <v>787</v>
      </c>
      <c r="E68" t="s">
        <v>788</v>
      </c>
      <c r="F68" t="s">
        <v>789</v>
      </c>
      <c r="G68" t="s">
        <v>841</v>
      </c>
      <c r="H68" t="s">
        <v>842</v>
      </c>
      <c r="I68" t="s">
        <v>604</v>
      </c>
      <c r="J68" t="s">
        <v>605</v>
      </c>
      <c r="N68" t="s">
        <v>604</v>
      </c>
      <c r="O68" t="s">
        <v>605</v>
      </c>
      <c r="P68">
        <v>815</v>
      </c>
      <c r="Q68">
        <v>33036</v>
      </c>
      <c r="R68">
        <v>12030</v>
      </c>
      <c r="S68">
        <v>1785801</v>
      </c>
      <c r="T68" t="s">
        <v>604</v>
      </c>
      <c r="U68">
        <v>1831682</v>
      </c>
      <c r="V68">
        <v>1.8480828003987593</v>
      </c>
      <c r="X68">
        <v>0</v>
      </c>
      <c r="Y68">
        <v>1</v>
      </c>
      <c r="Z68">
        <v>0</v>
      </c>
      <c r="AA68">
        <v>0</v>
      </c>
    </row>
    <row r="69" spans="1:27" x14ac:dyDescent="0.25">
      <c r="A69">
        <v>2</v>
      </c>
      <c r="B69" t="s">
        <v>785</v>
      </c>
      <c r="C69" t="s">
        <v>786</v>
      </c>
      <c r="D69" t="s">
        <v>787</v>
      </c>
      <c r="E69" t="s">
        <v>793</v>
      </c>
      <c r="F69" t="s">
        <v>794</v>
      </c>
      <c r="G69" t="s">
        <v>795</v>
      </c>
      <c r="H69" t="s">
        <v>796</v>
      </c>
      <c r="I69" t="s">
        <v>389</v>
      </c>
      <c r="J69" t="s">
        <v>390</v>
      </c>
      <c r="N69" t="s">
        <v>389</v>
      </c>
      <c r="O69" t="s">
        <v>390</v>
      </c>
      <c r="P69">
        <v>166972</v>
      </c>
      <c r="Q69">
        <v>361377</v>
      </c>
      <c r="R69">
        <v>47337</v>
      </c>
      <c r="S69">
        <v>818228</v>
      </c>
      <c r="T69" t="s">
        <v>389</v>
      </c>
      <c r="U69">
        <v>1393914</v>
      </c>
      <c r="V69">
        <v>37.903988337874509</v>
      </c>
      <c r="X69">
        <v>0</v>
      </c>
      <c r="Y69">
        <v>0</v>
      </c>
      <c r="Z69">
        <v>1</v>
      </c>
      <c r="AA69">
        <v>0</v>
      </c>
    </row>
    <row r="70" spans="1:27" x14ac:dyDescent="0.25">
      <c r="A70">
        <v>2</v>
      </c>
      <c r="B70" t="s">
        <v>785</v>
      </c>
      <c r="C70" t="s">
        <v>786</v>
      </c>
      <c r="D70" t="s">
        <v>787</v>
      </c>
      <c r="E70" t="s">
        <v>793</v>
      </c>
      <c r="F70" t="s">
        <v>794</v>
      </c>
      <c r="G70" t="s">
        <v>795</v>
      </c>
      <c r="H70" t="s">
        <v>796</v>
      </c>
      <c r="I70" t="s">
        <v>365</v>
      </c>
      <c r="J70" t="s">
        <v>366</v>
      </c>
      <c r="N70" t="s">
        <v>365</v>
      </c>
      <c r="O70" t="s">
        <v>366</v>
      </c>
      <c r="P70">
        <v>26426</v>
      </c>
      <c r="Q70">
        <v>86360</v>
      </c>
      <c r="R70">
        <v>28061</v>
      </c>
      <c r="S70">
        <v>178262</v>
      </c>
      <c r="T70" t="s">
        <v>365</v>
      </c>
      <c r="U70">
        <v>319109</v>
      </c>
      <c r="V70">
        <v>35.344036050377767</v>
      </c>
      <c r="X70">
        <v>0</v>
      </c>
      <c r="Y70">
        <v>0</v>
      </c>
      <c r="Z70">
        <v>1</v>
      </c>
      <c r="AA70">
        <v>0</v>
      </c>
    </row>
    <row r="71" spans="1:27" x14ac:dyDescent="0.25">
      <c r="A71">
        <v>2</v>
      </c>
      <c r="B71" t="s">
        <v>785</v>
      </c>
      <c r="C71" t="s">
        <v>786</v>
      </c>
      <c r="D71" t="s">
        <v>787</v>
      </c>
      <c r="E71" t="s">
        <v>793</v>
      </c>
      <c r="F71" t="s">
        <v>794</v>
      </c>
      <c r="G71" t="s">
        <v>887</v>
      </c>
      <c r="H71" t="s">
        <v>888</v>
      </c>
      <c r="I71" t="s">
        <v>91</v>
      </c>
      <c r="J71" t="s">
        <v>92</v>
      </c>
      <c r="N71" t="s">
        <v>91</v>
      </c>
      <c r="O71" t="s">
        <v>92</v>
      </c>
      <c r="P71">
        <v>332</v>
      </c>
      <c r="Q71">
        <v>176</v>
      </c>
      <c r="R71">
        <v>2304</v>
      </c>
      <c r="S71">
        <v>3066</v>
      </c>
      <c r="T71" t="s">
        <v>91</v>
      </c>
      <c r="U71">
        <v>5878</v>
      </c>
      <c r="V71">
        <v>8.6423953725757059</v>
      </c>
      <c r="X71">
        <v>0</v>
      </c>
      <c r="Y71">
        <v>1</v>
      </c>
      <c r="Z71">
        <v>0</v>
      </c>
      <c r="AA71">
        <v>0</v>
      </c>
    </row>
    <row r="72" spans="1:27" x14ac:dyDescent="0.25">
      <c r="A72">
        <v>2</v>
      </c>
      <c r="B72" t="s">
        <v>785</v>
      </c>
      <c r="C72" t="s">
        <v>786</v>
      </c>
      <c r="D72" t="s">
        <v>787</v>
      </c>
      <c r="E72" t="s">
        <v>793</v>
      </c>
      <c r="F72" t="s">
        <v>794</v>
      </c>
      <c r="G72" t="s">
        <v>887</v>
      </c>
      <c r="H72" t="s">
        <v>888</v>
      </c>
      <c r="I72" t="s">
        <v>99</v>
      </c>
      <c r="J72" t="s">
        <v>100</v>
      </c>
      <c r="N72" t="s">
        <v>99</v>
      </c>
      <c r="O72" t="s">
        <v>100</v>
      </c>
      <c r="P72">
        <v>17553</v>
      </c>
      <c r="Q72">
        <v>54950</v>
      </c>
      <c r="R72">
        <v>141596</v>
      </c>
      <c r="S72">
        <v>210329</v>
      </c>
      <c r="T72" t="s">
        <v>99</v>
      </c>
      <c r="U72">
        <v>424428</v>
      </c>
      <c r="V72">
        <v>17.082520474615247</v>
      </c>
      <c r="X72">
        <v>0</v>
      </c>
      <c r="Y72">
        <v>0</v>
      </c>
      <c r="Z72">
        <v>1</v>
      </c>
      <c r="AA72">
        <v>0</v>
      </c>
    </row>
    <row r="73" spans="1:27" x14ac:dyDescent="0.25">
      <c r="A73">
        <v>2</v>
      </c>
      <c r="B73" t="s">
        <v>785</v>
      </c>
      <c r="C73" t="s">
        <v>817</v>
      </c>
      <c r="D73" t="s">
        <v>818</v>
      </c>
      <c r="E73" t="s">
        <v>843</v>
      </c>
      <c r="F73" t="s">
        <v>844</v>
      </c>
      <c r="G73" t="s">
        <v>866</v>
      </c>
      <c r="H73" t="s">
        <v>867</v>
      </c>
      <c r="I73" t="s">
        <v>69</v>
      </c>
      <c r="J73" t="s">
        <v>70</v>
      </c>
      <c r="N73" t="s">
        <v>69</v>
      </c>
      <c r="O73" t="s">
        <v>70</v>
      </c>
      <c r="P73">
        <v>11612</v>
      </c>
      <c r="Q73">
        <v>8267</v>
      </c>
      <c r="R73">
        <v>12069</v>
      </c>
      <c r="S73">
        <v>26074</v>
      </c>
      <c r="T73" t="s">
        <v>69</v>
      </c>
      <c r="U73">
        <v>58022</v>
      </c>
      <c r="V73">
        <v>34.261142325324876</v>
      </c>
      <c r="X73">
        <v>0</v>
      </c>
      <c r="Y73">
        <v>0</v>
      </c>
      <c r="Z73">
        <v>1</v>
      </c>
      <c r="AA73">
        <v>0</v>
      </c>
    </row>
    <row r="74" spans="1:27" x14ac:dyDescent="0.25">
      <c r="A74">
        <v>2</v>
      </c>
      <c r="B74" t="s">
        <v>785</v>
      </c>
      <c r="C74" t="s">
        <v>817</v>
      </c>
      <c r="D74" t="s">
        <v>818</v>
      </c>
      <c r="E74" t="s">
        <v>843</v>
      </c>
      <c r="F74" t="s">
        <v>844</v>
      </c>
      <c r="G74" t="s">
        <v>866</v>
      </c>
      <c r="H74" t="s">
        <v>867</v>
      </c>
      <c r="I74" t="s">
        <v>176</v>
      </c>
      <c r="J74" t="s">
        <v>177</v>
      </c>
      <c r="N74" t="s">
        <v>176</v>
      </c>
      <c r="O74" t="s">
        <v>177</v>
      </c>
      <c r="P74">
        <v>5773</v>
      </c>
      <c r="Q74">
        <v>24914</v>
      </c>
      <c r="R74">
        <v>67465</v>
      </c>
      <c r="S74">
        <v>338854</v>
      </c>
      <c r="T74" t="s">
        <v>176</v>
      </c>
      <c r="U74">
        <v>437006</v>
      </c>
      <c r="V74">
        <v>7.0221003830611011</v>
      </c>
      <c r="X74">
        <v>0</v>
      </c>
      <c r="Y74">
        <v>1</v>
      </c>
      <c r="Z74">
        <v>0</v>
      </c>
      <c r="AA74">
        <v>0</v>
      </c>
    </row>
    <row r="75" spans="1:27" x14ac:dyDescent="0.25">
      <c r="A75">
        <v>2</v>
      </c>
      <c r="B75" t="s">
        <v>785</v>
      </c>
      <c r="C75" t="s">
        <v>817</v>
      </c>
      <c r="D75" t="s">
        <v>818</v>
      </c>
      <c r="E75" t="s">
        <v>843</v>
      </c>
      <c r="F75" t="s">
        <v>844</v>
      </c>
      <c r="G75" t="s">
        <v>845</v>
      </c>
      <c r="H75" t="s">
        <v>846</v>
      </c>
      <c r="I75" t="s">
        <v>568</v>
      </c>
      <c r="J75" t="s">
        <v>569</v>
      </c>
      <c r="N75" t="s">
        <v>568</v>
      </c>
      <c r="O75" t="s">
        <v>569</v>
      </c>
      <c r="P75">
        <v>229127</v>
      </c>
      <c r="Q75">
        <v>919284</v>
      </c>
      <c r="R75">
        <v>950027</v>
      </c>
      <c r="S75">
        <v>3366682</v>
      </c>
      <c r="T75" t="s">
        <v>568</v>
      </c>
      <c r="U75">
        <v>5465120</v>
      </c>
      <c r="V75">
        <v>21.0134635653014</v>
      </c>
      <c r="X75">
        <v>0</v>
      </c>
      <c r="Y75">
        <v>0</v>
      </c>
      <c r="Z75">
        <v>1</v>
      </c>
      <c r="AA75">
        <v>0</v>
      </c>
    </row>
    <row r="76" spans="1:27" x14ac:dyDescent="0.25">
      <c r="A76">
        <v>2</v>
      </c>
      <c r="B76" t="s">
        <v>785</v>
      </c>
      <c r="C76" t="s">
        <v>817</v>
      </c>
      <c r="D76" t="s">
        <v>818</v>
      </c>
      <c r="E76" t="s">
        <v>834</v>
      </c>
      <c r="F76" t="s">
        <v>835</v>
      </c>
      <c r="G76" t="s">
        <v>836</v>
      </c>
      <c r="H76" t="s">
        <v>837</v>
      </c>
      <c r="I76" t="s">
        <v>703</v>
      </c>
      <c r="J76" t="s">
        <v>704</v>
      </c>
      <c r="N76" t="s">
        <v>703</v>
      </c>
      <c r="O76" t="s">
        <v>704</v>
      </c>
      <c r="P76">
        <v>1856606</v>
      </c>
      <c r="Q76">
        <v>722530</v>
      </c>
      <c r="R76">
        <v>4579917</v>
      </c>
      <c r="S76">
        <v>1380569</v>
      </c>
      <c r="T76" t="s">
        <v>703</v>
      </c>
      <c r="U76">
        <v>8539622</v>
      </c>
      <c r="V76">
        <v>30.201992547211105</v>
      </c>
      <c r="X76">
        <v>0</v>
      </c>
      <c r="Y76">
        <v>0</v>
      </c>
      <c r="Z76">
        <v>1</v>
      </c>
      <c r="AA76">
        <v>0</v>
      </c>
    </row>
    <row r="77" spans="1:27" x14ac:dyDescent="0.25">
      <c r="A77">
        <v>2</v>
      </c>
      <c r="B77" t="s">
        <v>785</v>
      </c>
      <c r="C77" t="s">
        <v>817</v>
      </c>
      <c r="D77" t="s">
        <v>818</v>
      </c>
      <c r="E77" t="s">
        <v>819</v>
      </c>
      <c r="F77" t="s">
        <v>820</v>
      </c>
      <c r="G77" t="s">
        <v>876</v>
      </c>
      <c r="H77" t="s">
        <v>877</v>
      </c>
      <c r="I77" t="s">
        <v>4</v>
      </c>
      <c r="J77" t="s">
        <v>5</v>
      </c>
      <c r="N77" t="s">
        <v>4</v>
      </c>
      <c r="O77" t="s">
        <v>5</v>
      </c>
      <c r="P77">
        <v>753705</v>
      </c>
      <c r="Q77">
        <v>425369</v>
      </c>
      <c r="R77">
        <v>1609849</v>
      </c>
      <c r="S77">
        <v>4307565</v>
      </c>
      <c r="T77" t="s">
        <v>4</v>
      </c>
      <c r="U77">
        <v>7096488</v>
      </c>
      <c r="V77">
        <v>16.614894578839561</v>
      </c>
      <c r="X77">
        <v>0</v>
      </c>
      <c r="Y77">
        <v>1</v>
      </c>
      <c r="Z77">
        <v>0</v>
      </c>
      <c r="AA77">
        <v>0</v>
      </c>
    </row>
    <row r="78" spans="1:27" x14ac:dyDescent="0.25">
      <c r="A78">
        <v>2</v>
      </c>
      <c r="B78" t="s">
        <v>785</v>
      </c>
      <c r="C78" t="s">
        <v>817</v>
      </c>
      <c r="D78" t="s">
        <v>818</v>
      </c>
      <c r="E78" t="s">
        <v>819</v>
      </c>
      <c r="F78" t="s">
        <v>820</v>
      </c>
      <c r="G78" t="s">
        <v>876</v>
      </c>
      <c r="H78" t="s">
        <v>877</v>
      </c>
      <c r="I78" t="s">
        <v>180</v>
      </c>
      <c r="J78" t="s">
        <v>181</v>
      </c>
      <c r="N78" t="s">
        <v>180</v>
      </c>
      <c r="O78" t="s">
        <v>181</v>
      </c>
      <c r="P78">
        <v>10377</v>
      </c>
      <c r="Q78">
        <v>836</v>
      </c>
      <c r="R78">
        <v>14462</v>
      </c>
      <c r="S78">
        <v>13832</v>
      </c>
      <c r="T78" t="s">
        <v>180</v>
      </c>
      <c r="U78">
        <v>39507</v>
      </c>
      <c r="V78">
        <v>28.382311995342597</v>
      </c>
      <c r="X78">
        <v>0</v>
      </c>
      <c r="Y78">
        <v>0</v>
      </c>
      <c r="Z78">
        <v>1</v>
      </c>
      <c r="AA78">
        <v>0</v>
      </c>
    </row>
    <row r="79" spans="1:27" x14ac:dyDescent="0.25">
      <c r="A79">
        <v>2</v>
      </c>
      <c r="B79" t="s">
        <v>785</v>
      </c>
      <c r="C79" t="s">
        <v>817</v>
      </c>
      <c r="D79" t="s">
        <v>818</v>
      </c>
      <c r="E79" t="s">
        <v>819</v>
      </c>
      <c r="F79" t="s">
        <v>820</v>
      </c>
      <c r="G79" t="s">
        <v>876</v>
      </c>
      <c r="H79" t="s">
        <v>877</v>
      </c>
      <c r="I79" t="s">
        <v>22</v>
      </c>
      <c r="J79" t="s">
        <v>23</v>
      </c>
      <c r="N79" t="s">
        <v>22</v>
      </c>
      <c r="O79" t="s">
        <v>23</v>
      </c>
      <c r="P79">
        <v>2032233</v>
      </c>
      <c r="Q79">
        <v>865980</v>
      </c>
      <c r="R79">
        <v>5436528</v>
      </c>
      <c r="S79">
        <v>6014077</v>
      </c>
      <c r="T79" t="s">
        <v>22</v>
      </c>
      <c r="U79">
        <v>14348818</v>
      </c>
      <c r="V79">
        <v>20.198269989904393</v>
      </c>
      <c r="X79">
        <v>0</v>
      </c>
      <c r="Y79">
        <v>0</v>
      </c>
      <c r="Z79">
        <v>1</v>
      </c>
      <c r="AA79">
        <v>0</v>
      </c>
    </row>
    <row r="80" spans="1:27" x14ac:dyDescent="0.25">
      <c r="A80">
        <v>2</v>
      </c>
      <c r="B80" t="s">
        <v>785</v>
      </c>
      <c r="C80" t="s">
        <v>817</v>
      </c>
      <c r="D80" t="s">
        <v>818</v>
      </c>
      <c r="E80" t="s">
        <v>819</v>
      </c>
      <c r="F80" t="s">
        <v>820</v>
      </c>
      <c r="G80" t="s">
        <v>876</v>
      </c>
      <c r="H80" t="s">
        <v>877</v>
      </c>
      <c r="I80" t="s">
        <v>10</v>
      </c>
      <c r="J80" t="s">
        <v>11</v>
      </c>
      <c r="N80" t="s">
        <v>10</v>
      </c>
      <c r="O80" t="s">
        <v>11</v>
      </c>
      <c r="P80">
        <v>202808</v>
      </c>
      <c r="Q80">
        <v>955566</v>
      </c>
      <c r="R80">
        <v>567215</v>
      </c>
      <c r="S80">
        <v>2763415</v>
      </c>
      <c r="T80" t="s">
        <v>10</v>
      </c>
      <c r="U80">
        <v>4489004</v>
      </c>
      <c r="V80">
        <v>25.804699661662138</v>
      </c>
      <c r="X80">
        <v>0</v>
      </c>
      <c r="Y80">
        <v>0</v>
      </c>
      <c r="Z80">
        <v>1</v>
      </c>
      <c r="AA80">
        <v>0</v>
      </c>
    </row>
    <row r="81" spans="1:27" x14ac:dyDescent="0.25">
      <c r="A81">
        <v>2</v>
      </c>
      <c r="B81" t="s">
        <v>785</v>
      </c>
      <c r="C81" t="s">
        <v>817</v>
      </c>
      <c r="D81" t="s">
        <v>818</v>
      </c>
      <c r="E81" t="s">
        <v>819</v>
      </c>
      <c r="F81" t="s">
        <v>820</v>
      </c>
      <c r="G81" t="s">
        <v>893</v>
      </c>
      <c r="H81" t="s">
        <v>894</v>
      </c>
      <c r="I81" t="s">
        <v>534</v>
      </c>
      <c r="J81" t="s">
        <v>535</v>
      </c>
      <c r="N81" t="s">
        <v>534</v>
      </c>
      <c r="O81" t="s">
        <v>535</v>
      </c>
      <c r="P81">
        <v>280836</v>
      </c>
      <c r="Q81">
        <v>141907</v>
      </c>
      <c r="R81">
        <v>428551</v>
      </c>
      <c r="S81">
        <v>1286312</v>
      </c>
      <c r="T81" t="s">
        <v>534</v>
      </c>
      <c r="U81">
        <v>2137606</v>
      </c>
      <c r="V81">
        <v>19.776469564550251</v>
      </c>
      <c r="X81">
        <v>0</v>
      </c>
      <c r="Y81">
        <v>0</v>
      </c>
      <c r="Z81">
        <v>1</v>
      </c>
      <c r="AA81">
        <v>0</v>
      </c>
    </row>
    <row r="82" spans="1:27" x14ac:dyDescent="0.25">
      <c r="A82">
        <v>2</v>
      </c>
      <c r="B82" t="s">
        <v>785</v>
      </c>
      <c r="C82" t="s">
        <v>817</v>
      </c>
      <c r="D82" t="s">
        <v>818</v>
      </c>
      <c r="E82" t="s">
        <v>819</v>
      </c>
      <c r="F82" t="s">
        <v>820</v>
      </c>
      <c r="G82" t="s">
        <v>827</v>
      </c>
      <c r="H82" t="s">
        <v>223</v>
      </c>
      <c r="I82" t="s">
        <v>580</v>
      </c>
      <c r="J82" t="s">
        <v>581</v>
      </c>
      <c r="N82" t="s">
        <v>580</v>
      </c>
      <c r="O82" t="s">
        <v>581</v>
      </c>
      <c r="P82">
        <v>80</v>
      </c>
      <c r="Q82">
        <v>66</v>
      </c>
      <c r="R82">
        <v>108</v>
      </c>
      <c r="S82">
        <v>151</v>
      </c>
      <c r="T82" t="s">
        <v>580</v>
      </c>
      <c r="U82">
        <v>405</v>
      </c>
      <c r="V82">
        <v>36.049382716049379</v>
      </c>
      <c r="X82">
        <v>0</v>
      </c>
      <c r="Y82">
        <v>0</v>
      </c>
      <c r="Z82">
        <v>1</v>
      </c>
      <c r="AA82">
        <v>0</v>
      </c>
    </row>
    <row r="83" spans="1:27" x14ac:dyDescent="0.25">
      <c r="A83">
        <v>2</v>
      </c>
      <c r="B83" t="s">
        <v>785</v>
      </c>
      <c r="C83" t="s">
        <v>817</v>
      </c>
      <c r="D83" t="s">
        <v>818</v>
      </c>
      <c r="E83" t="s">
        <v>819</v>
      </c>
      <c r="F83" t="s">
        <v>820</v>
      </c>
      <c r="G83" t="s">
        <v>827</v>
      </c>
      <c r="H83" t="s">
        <v>223</v>
      </c>
      <c r="I83" t="s">
        <v>228</v>
      </c>
      <c r="J83" t="s">
        <v>223</v>
      </c>
      <c r="N83" t="s">
        <v>228</v>
      </c>
      <c r="O83" t="s">
        <v>223</v>
      </c>
      <c r="P83">
        <v>89465</v>
      </c>
      <c r="Q83">
        <v>1376202</v>
      </c>
      <c r="R83">
        <v>352598</v>
      </c>
      <c r="S83">
        <v>10448989</v>
      </c>
      <c r="T83" t="s">
        <v>228</v>
      </c>
      <c r="U83">
        <v>12267254</v>
      </c>
      <c r="V83">
        <v>11.947800216739623</v>
      </c>
      <c r="X83">
        <v>0</v>
      </c>
      <c r="Y83">
        <v>1</v>
      </c>
      <c r="Z83">
        <v>0</v>
      </c>
      <c r="AA83">
        <v>0</v>
      </c>
    </row>
    <row r="84" spans="1:27" x14ac:dyDescent="0.25">
      <c r="A84">
        <v>2</v>
      </c>
      <c r="B84" t="s">
        <v>785</v>
      </c>
      <c r="C84" t="s">
        <v>817</v>
      </c>
      <c r="D84" t="s">
        <v>818</v>
      </c>
      <c r="E84" t="s">
        <v>819</v>
      </c>
      <c r="F84" t="s">
        <v>820</v>
      </c>
      <c r="G84" t="s">
        <v>827</v>
      </c>
      <c r="H84" t="s">
        <v>223</v>
      </c>
      <c r="I84" t="s">
        <v>224</v>
      </c>
      <c r="J84" t="s">
        <v>225</v>
      </c>
      <c r="N84" t="s">
        <v>224</v>
      </c>
      <c r="O84" t="s">
        <v>225</v>
      </c>
      <c r="P84">
        <v>47186</v>
      </c>
      <c r="Q84">
        <v>727202</v>
      </c>
      <c r="R84">
        <v>720242</v>
      </c>
      <c r="S84">
        <v>9648527</v>
      </c>
      <c r="T84" t="s">
        <v>224</v>
      </c>
      <c r="U84">
        <v>11143157</v>
      </c>
      <c r="V84">
        <v>6.9494488859844665</v>
      </c>
      <c r="X84">
        <v>0</v>
      </c>
      <c r="Y84">
        <v>1</v>
      </c>
      <c r="Z84">
        <v>0</v>
      </c>
      <c r="AA84">
        <v>0</v>
      </c>
    </row>
    <row r="85" spans="1:27" x14ac:dyDescent="0.25">
      <c r="A85">
        <v>2</v>
      </c>
      <c r="B85" t="s">
        <v>785</v>
      </c>
      <c r="C85" t="s">
        <v>817</v>
      </c>
      <c r="D85" t="s">
        <v>818</v>
      </c>
      <c r="E85" t="s">
        <v>819</v>
      </c>
      <c r="F85" t="s">
        <v>820</v>
      </c>
      <c r="G85" t="s">
        <v>827</v>
      </c>
      <c r="H85" t="s">
        <v>223</v>
      </c>
      <c r="I85" t="s">
        <v>665</v>
      </c>
      <c r="J85" t="s">
        <v>666</v>
      </c>
      <c r="N85" t="s">
        <v>665</v>
      </c>
      <c r="O85" t="s">
        <v>666</v>
      </c>
      <c r="S85">
        <v>94</v>
      </c>
      <c r="T85" t="s">
        <v>665</v>
      </c>
      <c r="U85">
        <v>94</v>
      </c>
      <c r="V85">
        <v>0</v>
      </c>
      <c r="X85">
        <v>1</v>
      </c>
      <c r="Y85">
        <v>0</v>
      </c>
      <c r="Z85">
        <v>0</v>
      </c>
      <c r="AA85">
        <v>0</v>
      </c>
    </row>
    <row r="86" spans="1:27" x14ac:dyDescent="0.25">
      <c r="A86">
        <v>2</v>
      </c>
      <c r="B86" t="s">
        <v>785</v>
      </c>
      <c r="C86" t="s">
        <v>817</v>
      </c>
      <c r="D86" t="s">
        <v>818</v>
      </c>
      <c r="E86" t="s">
        <v>819</v>
      </c>
      <c r="F86" t="s">
        <v>820</v>
      </c>
      <c r="G86" t="s">
        <v>821</v>
      </c>
      <c r="H86" t="s">
        <v>822</v>
      </c>
      <c r="I86" t="s">
        <v>497</v>
      </c>
      <c r="J86" t="s">
        <v>498</v>
      </c>
      <c r="N86" t="s">
        <v>497</v>
      </c>
      <c r="O86" t="s">
        <v>498</v>
      </c>
      <c r="P86">
        <v>27028</v>
      </c>
      <c r="Q86">
        <v>333808</v>
      </c>
      <c r="R86">
        <v>64826</v>
      </c>
      <c r="S86">
        <v>770982</v>
      </c>
      <c r="T86" t="s">
        <v>497</v>
      </c>
      <c r="U86">
        <v>1196644</v>
      </c>
      <c r="V86">
        <v>30.153997345910732</v>
      </c>
      <c r="X86">
        <v>0</v>
      </c>
      <c r="Y86">
        <v>0</v>
      </c>
      <c r="Z86">
        <v>1</v>
      </c>
      <c r="AA86">
        <v>0</v>
      </c>
    </row>
    <row r="87" spans="1:27" x14ac:dyDescent="0.25">
      <c r="A87">
        <v>2</v>
      </c>
      <c r="B87" t="s">
        <v>785</v>
      </c>
      <c r="C87" t="s">
        <v>817</v>
      </c>
      <c r="D87" t="s">
        <v>818</v>
      </c>
      <c r="E87" t="s">
        <v>819</v>
      </c>
      <c r="F87" t="s">
        <v>820</v>
      </c>
      <c r="G87" t="s">
        <v>821</v>
      </c>
      <c r="H87" t="s">
        <v>822</v>
      </c>
      <c r="I87" t="s">
        <v>635</v>
      </c>
      <c r="J87" t="s">
        <v>636</v>
      </c>
      <c r="N87" t="s">
        <v>635</v>
      </c>
      <c r="O87" t="s">
        <v>636</v>
      </c>
      <c r="P87">
        <v>313764</v>
      </c>
      <c r="Q87">
        <v>283904</v>
      </c>
      <c r="R87">
        <v>1203662</v>
      </c>
      <c r="S87">
        <v>2588093</v>
      </c>
      <c r="T87" t="s">
        <v>635</v>
      </c>
      <c r="U87">
        <v>4389423</v>
      </c>
      <c r="V87">
        <v>13.616094871694981</v>
      </c>
      <c r="X87">
        <v>0</v>
      </c>
      <c r="Y87">
        <v>1</v>
      </c>
      <c r="Z87">
        <v>0</v>
      </c>
      <c r="AA87">
        <v>0</v>
      </c>
    </row>
    <row r="88" spans="1:27" x14ac:dyDescent="0.25">
      <c r="A88">
        <v>2</v>
      </c>
      <c r="B88" t="s">
        <v>785</v>
      </c>
      <c r="C88" t="s">
        <v>817</v>
      </c>
      <c r="D88" t="s">
        <v>818</v>
      </c>
      <c r="E88" t="s">
        <v>823</v>
      </c>
      <c r="F88" t="s">
        <v>824</v>
      </c>
      <c r="G88" t="s">
        <v>895</v>
      </c>
      <c r="H88" t="s">
        <v>896</v>
      </c>
      <c r="I88" t="s">
        <v>248</v>
      </c>
      <c r="J88" t="s">
        <v>249</v>
      </c>
      <c r="N88" t="s">
        <v>248</v>
      </c>
      <c r="O88" t="s">
        <v>249</v>
      </c>
      <c r="P88">
        <v>12976</v>
      </c>
      <c r="Q88">
        <v>98766</v>
      </c>
      <c r="R88">
        <v>1074546</v>
      </c>
      <c r="S88">
        <v>2019635</v>
      </c>
      <c r="T88" t="s">
        <v>248</v>
      </c>
      <c r="U88">
        <v>3205923</v>
      </c>
      <c r="V88">
        <v>3.4854860831030567</v>
      </c>
      <c r="X88">
        <v>0</v>
      </c>
      <c r="Y88">
        <v>1</v>
      </c>
      <c r="Z88">
        <v>0</v>
      </c>
      <c r="AA88">
        <v>0</v>
      </c>
    </row>
    <row r="89" spans="1:27" x14ac:dyDescent="0.25">
      <c r="A89">
        <v>2</v>
      </c>
      <c r="B89" t="s">
        <v>785</v>
      </c>
      <c r="C89" t="s">
        <v>817</v>
      </c>
      <c r="D89" t="s">
        <v>818</v>
      </c>
      <c r="E89" t="s">
        <v>823</v>
      </c>
      <c r="F89" t="s">
        <v>824</v>
      </c>
      <c r="G89" t="s">
        <v>825</v>
      </c>
      <c r="H89" t="s">
        <v>826</v>
      </c>
      <c r="I89" t="s">
        <v>369</v>
      </c>
      <c r="J89" t="s">
        <v>370</v>
      </c>
      <c r="N89" t="s">
        <v>369</v>
      </c>
      <c r="O89" t="s">
        <v>370</v>
      </c>
      <c r="P89">
        <v>1641143</v>
      </c>
      <c r="Q89">
        <v>4249945</v>
      </c>
      <c r="R89">
        <v>1937102</v>
      </c>
      <c r="S89">
        <v>18284792</v>
      </c>
      <c r="T89" t="s">
        <v>369</v>
      </c>
      <c r="U89">
        <v>26112982</v>
      </c>
      <c r="V89">
        <v>22.559997169224104</v>
      </c>
      <c r="X89">
        <v>0</v>
      </c>
      <c r="Y89">
        <v>0</v>
      </c>
      <c r="Z89">
        <v>1</v>
      </c>
      <c r="AA89">
        <v>0</v>
      </c>
    </row>
    <row r="90" spans="1:27" x14ac:dyDescent="0.25">
      <c r="A90">
        <v>2</v>
      </c>
      <c r="B90" t="s">
        <v>785</v>
      </c>
      <c r="C90" t="s">
        <v>817</v>
      </c>
      <c r="D90" t="s">
        <v>818</v>
      </c>
      <c r="E90" t="s">
        <v>823</v>
      </c>
      <c r="F90" t="s">
        <v>824</v>
      </c>
      <c r="G90" t="s">
        <v>889</v>
      </c>
      <c r="H90" t="s">
        <v>890</v>
      </c>
      <c r="I90" t="s">
        <v>34</v>
      </c>
      <c r="J90" t="s">
        <v>35</v>
      </c>
      <c r="N90" t="s">
        <v>34</v>
      </c>
      <c r="O90" t="s">
        <v>35</v>
      </c>
      <c r="P90">
        <v>4805</v>
      </c>
      <c r="Q90">
        <v>208292</v>
      </c>
      <c r="R90">
        <v>55177</v>
      </c>
      <c r="S90">
        <v>461825</v>
      </c>
      <c r="T90" t="s">
        <v>34</v>
      </c>
      <c r="U90">
        <v>730099</v>
      </c>
      <c r="V90">
        <v>29.187411570211712</v>
      </c>
      <c r="X90">
        <v>0</v>
      </c>
      <c r="Y90">
        <v>0</v>
      </c>
      <c r="Z90">
        <v>1</v>
      </c>
      <c r="AA90">
        <v>0</v>
      </c>
    </row>
    <row r="91" spans="1:27" x14ac:dyDescent="0.25">
      <c r="A91">
        <v>2</v>
      </c>
      <c r="B91" t="s">
        <v>785</v>
      </c>
      <c r="C91" t="s">
        <v>817</v>
      </c>
      <c r="D91" t="s">
        <v>818</v>
      </c>
      <c r="E91" t="s">
        <v>823</v>
      </c>
      <c r="F91" t="s">
        <v>824</v>
      </c>
      <c r="G91" t="s">
        <v>897</v>
      </c>
      <c r="H91" t="s">
        <v>898</v>
      </c>
      <c r="I91" t="s">
        <v>160</v>
      </c>
      <c r="J91" t="s">
        <v>161</v>
      </c>
      <c r="N91" t="s">
        <v>160</v>
      </c>
      <c r="O91" t="s">
        <v>161</v>
      </c>
      <c r="P91">
        <v>2891212</v>
      </c>
      <c r="Q91">
        <v>4717872</v>
      </c>
      <c r="R91">
        <v>30043205</v>
      </c>
      <c r="S91">
        <v>29042889</v>
      </c>
      <c r="T91" t="s">
        <v>160</v>
      </c>
      <c r="U91">
        <v>66695178</v>
      </c>
      <c r="V91">
        <v>11.408746821246957</v>
      </c>
      <c r="X91">
        <v>0</v>
      </c>
      <c r="Y91">
        <v>1</v>
      </c>
      <c r="Z91">
        <v>0</v>
      </c>
      <c r="AA91">
        <v>0</v>
      </c>
    </row>
    <row r="92" spans="1:27" x14ac:dyDescent="0.25">
      <c r="A92">
        <v>3</v>
      </c>
      <c r="B92" t="s">
        <v>797</v>
      </c>
      <c r="C92" t="s">
        <v>798</v>
      </c>
      <c r="D92" t="s">
        <v>799</v>
      </c>
      <c r="E92" t="s">
        <v>800</v>
      </c>
      <c r="F92" t="s">
        <v>801</v>
      </c>
      <c r="G92" t="s">
        <v>802</v>
      </c>
      <c r="H92" t="s">
        <v>803</v>
      </c>
      <c r="I92" t="s">
        <v>594</v>
      </c>
      <c r="J92" t="s">
        <v>595</v>
      </c>
      <c r="N92" t="s">
        <v>594</v>
      </c>
      <c r="O92" t="s">
        <v>595</v>
      </c>
      <c r="P92">
        <v>3256313</v>
      </c>
      <c r="Q92">
        <v>2087775</v>
      </c>
      <c r="R92">
        <v>19306541</v>
      </c>
      <c r="S92">
        <v>74698505</v>
      </c>
      <c r="T92" t="s">
        <v>594</v>
      </c>
      <c r="U92">
        <v>99349134</v>
      </c>
      <c r="V92">
        <v>5.3790987247055426</v>
      </c>
      <c r="X92">
        <v>0</v>
      </c>
      <c r="Y92">
        <v>1</v>
      </c>
      <c r="Z92">
        <v>0</v>
      </c>
      <c r="AA92">
        <v>0</v>
      </c>
    </row>
    <row r="93" spans="1:27" x14ac:dyDescent="0.25">
      <c r="A93">
        <v>3</v>
      </c>
      <c r="B93" t="s">
        <v>797</v>
      </c>
      <c r="C93" t="s">
        <v>798</v>
      </c>
      <c r="D93" t="s">
        <v>799</v>
      </c>
      <c r="E93" t="s">
        <v>800</v>
      </c>
      <c r="F93" t="s">
        <v>801</v>
      </c>
      <c r="G93" t="s">
        <v>802</v>
      </c>
      <c r="H93" t="s">
        <v>803</v>
      </c>
      <c r="I93" t="s">
        <v>611</v>
      </c>
      <c r="J93" t="s">
        <v>612</v>
      </c>
      <c r="N93" t="s">
        <v>611</v>
      </c>
      <c r="O93" t="s">
        <v>612</v>
      </c>
      <c r="P93">
        <v>761635</v>
      </c>
      <c r="Q93">
        <v>3225606</v>
      </c>
      <c r="R93">
        <v>18615864</v>
      </c>
      <c r="S93">
        <v>43464345</v>
      </c>
      <c r="T93" t="s">
        <v>611</v>
      </c>
      <c r="U93">
        <v>66067450</v>
      </c>
      <c r="V93">
        <v>6.0351065464158218</v>
      </c>
      <c r="X93">
        <v>0</v>
      </c>
      <c r="Y93">
        <v>1</v>
      </c>
      <c r="Z93">
        <v>0</v>
      </c>
      <c r="AA93">
        <v>0</v>
      </c>
    </row>
    <row r="94" spans="1:27" x14ac:dyDescent="0.25">
      <c r="A94">
        <v>3</v>
      </c>
      <c r="B94" t="s">
        <v>797</v>
      </c>
      <c r="C94" t="s">
        <v>798</v>
      </c>
      <c r="D94" t="s">
        <v>799</v>
      </c>
      <c r="E94" t="s">
        <v>800</v>
      </c>
      <c r="F94" t="s">
        <v>801</v>
      </c>
      <c r="G94" t="s">
        <v>802</v>
      </c>
      <c r="H94" t="s">
        <v>803</v>
      </c>
      <c r="I94" t="s">
        <v>479</v>
      </c>
      <c r="J94" t="s">
        <v>480</v>
      </c>
      <c r="N94" t="s">
        <v>479</v>
      </c>
      <c r="O94" t="s">
        <v>480</v>
      </c>
      <c r="P94">
        <v>36218045</v>
      </c>
      <c r="Q94">
        <v>18885209</v>
      </c>
      <c r="R94">
        <v>55806223</v>
      </c>
      <c r="S94">
        <v>73150948</v>
      </c>
      <c r="T94" t="s">
        <v>479</v>
      </c>
      <c r="U94">
        <v>184060425</v>
      </c>
      <c r="V94">
        <v>29.937589245488265</v>
      </c>
      <c r="X94">
        <v>0</v>
      </c>
      <c r="Y94">
        <v>0</v>
      </c>
      <c r="Z94">
        <v>1</v>
      </c>
      <c r="AA94">
        <v>0</v>
      </c>
    </row>
    <row r="95" spans="1:27" x14ac:dyDescent="0.25">
      <c r="A95">
        <v>3</v>
      </c>
      <c r="B95" t="s">
        <v>797</v>
      </c>
      <c r="C95" t="s">
        <v>798</v>
      </c>
      <c r="D95" t="s">
        <v>799</v>
      </c>
      <c r="E95" t="s">
        <v>800</v>
      </c>
      <c r="F95" t="s">
        <v>801</v>
      </c>
      <c r="G95" t="s">
        <v>802</v>
      </c>
      <c r="H95" t="s">
        <v>803</v>
      </c>
      <c r="I95" t="s">
        <v>517</v>
      </c>
      <c r="J95" t="s">
        <v>518</v>
      </c>
      <c r="N95" t="s">
        <v>517</v>
      </c>
      <c r="O95" t="s">
        <v>518</v>
      </c>
      <c r="P95">
        <v>1152888</v>
      </c>
      <c r="Q95">
        <v>780998</v>
      </c>
      <c r="R95">
        <v>3123659</v>
      </c>
      <c r="S95">
        <v>2391593</v>
      </c>
      <c r="T95" t="s">
        <v>517</v>
      </c>
      <c r="U95">
        <v>7449138</v>
      </c>
      <c r="V95">
        <v>25.961205175686096</v>
      </c>
      <c r="X95">
        <v>0</v>
      </c>
      <c r="Y95">
        <v>0</v>
      </c>
      <c r="Z95">
        <v>1</v>
      </c>
      <c r="AA95">
        <v>0</v>
      </c>
    </row>
    <row r="96" spans="1:27" x14ac:dyDescent="0.25">
      <c r="A96">
        <v>3</v>
      </c>
      <c r="B96" t="s">
        <v>797</v>
      </c>
      <c r="C96" t="s">
        <v>798</v>
      </c>
      <c r="D96" t="s">
        <v>799</v>
      </c>
      <c r="E96" t="s">
        <v>800</v>
      </c>
      <c r="F96" t="s">
        <v>801</v>
      </c>
      <c r="G96" t="s">
        <v>802</v>
      </c>
      <c r="H96" t="s">
        <v>803</v>
      </c>
      <c r="I96" t="s">
        <v>538</v>
      </c>
      <c r="J96" t="s">
        <v>539</v>
      </c>
      <c r="N96" t="s">
        <v>538</v>
      </c>
      <c r="O96" t="s">
        <v>539</v>
      </c>
      <c r="P96">
        <v>5487363</v>
      </c>
      <c r="Q96">
        <v>1331697</v>
      </c>
      <c r="R96">
        <v>3046742</v>
      </c>
      <c r="S96">
        <v>3220138</v>
      </c>
      <c r="T96" t="s">
        <v>538</v>
      </c>
      <c r="U96">
        <v>13085940</v>
      </c>
      <c r="V96">
        <v>52.10982168648183</v>
      </c>
      <c r="X96">
        <v>0</v>
      </c>
      <c r="Y96">
        <v>0</v>
      </c>
      <c r="Z96">
        <v>0</v>
      </c>
      <c r="AA96">
        <v>1</v>
      </c>
    </row>
    <row r="97" spans="1:28" x14ac:dyDescent="0.25">
      <c r="A97">
        <v>3</v>
      </c>
      <c r="B97" t="s">
        <v>797</v>
      </c>
      <c r="C97" t="s">
        <v>798</v>
      </c>
      <c r="D97" t="s">
        <v>799</v>
      </c>
      <c r="E97" t="s">
        <v>800</v>
      </c>
      <c r="F97" t="s">
        <v>801</v>
      </c>
      <c r="G97" t="s">
        <v>802</v>
      </c>
      <c r="H97" t="s">
        <v>803</v>
      </c>
      <c r="I97" t="s">
        <v>689</v>
      </c>
      <c r="J97" t="s">
        <v>690</v>
      </c>
      <c r="N97" t="s">
        <v>689</v>
      </c>
      <c r="O97" t="s">
        <v>690</v>
      </c>
      <c r="P97">
        <v>71985</v>
      </c>
      <c r="Q97">
        <v>119320</v>
      </c>
      <c r="R97">
        <v>20013</v>
      </c>
      <c r="S97">
        <v>45688333</v>
      </c>
      <c r="T97" t="s">
        <v>689</v>
      </c>
      <c r="U97">
        <v>45899651</v>
      </c>
      <c r="V97">
        <v>0.41678966142901613</v>
      </c>
      <c r="X97">
        <v>1</v>
      </c>
      <c r="Y97">
        <v>0</v>
      </c>
      <c r="Z97">
        <v>0</v>
      </c>
      <c r="AA97">
        <v>0</v>
      </c>
    </row>
    <row r="98" spans="1:28" x14ac:dyDescent="0.25">
      <c r="A98">
        <v>3</v>
      </c>
      <c r="B98" t="s">
        <v>797</v>
      </c>
      <c r="C98" t="s">
        <v>798</v>
      </c>
      <c r="D98" t="s">
        <v>799</v>
      </c>
      <c r="E98" t="s">
        <v>800</v>
      </c>
      <c r="F98" t="s">
        <v>801</v>
      </c>
      <c r="G98" t="s">
        <v>802</v>
      </c>
      <c r="H98" t="s">
        <v>803</v>
      </c>
      <c r="I98" t="s">
        <v>607</v>
      </c>
      <c r="J98" t="s">
        <v>608</v>
      </c>
      <c r="N98" t="s">
        <v>607</v>
      </c>
      <c r="O98" t="s">
        <v>608</v>
      </c>
      <c r="P98">
        <v>1035669</v>
      </c>
      <c r="Q98">
        <v>1147359</v>
      </c>
      <c r="R98">
        <v>16637826</v>
      </c>
      <c r="S98">
        <v>58034776</v>
      </c>
      <c r="T98" t="s">
        <v>607</v>
      </c>
      <c r="U98">
        <v>76855630</v>
      </c>
      <c r="V98">
        <v>2.8404269147230985</v>
      </c>
      <c r="X98">
        <v>0</v>
      </c>
      <c r="Y98">
        <v>1</v>
      </c>
      <c r="Z98">
        <v>0</v>
      </c>
      <c r="AA98">
        <v>0</v>
      </c>
    </row>
    <row r="99" spans="1:28" x14ac:dyDescent="0.25">
      <c r="A99">
        <v>3</v>
      </c>
      <c r="B99" t="s">
        <v>797</v>
      </c>
      <c r="C99" t="s">
        <v>868</v>
      </c>
      <c r="D99" t="s">
        <v>869</v>
      </c>
      <c r="E99" t="s">
        <v>870</v>
      </c>
      <c r="F99" t="s">
        <v>869</v>
      </c>
      <c r="G99" t="s">
        <v>871</v>
      </c>
      <c r="H99" t="s">
        <v>872</v>
      </c>
      <c r="I99" t="s">
        <v>195</v>
      </c>
      <c r="J99" t="s">
        <v>196</v>
      </c>
      <c r="N99" t="s">
        <v>195</v>
      </c>
      <c r="O99" t="s">
        <v>196</v>
      </c>
      <c r="P99">
        <v>2040685</v>
      </c>
      <c r="Q99">
        <v>5799757</v>
      </c>
      <c r="R99">
        <v>75866653</v>
      </c>
      <c r="S99">
        <v>37766131</v>
      </c>
      <c r="T99" t="s">
        <v>195</v>
      </c>
      <c r="U99">
        <v>121473226</v>
      </c>
      <c r="V99">
        <v>6.4544610019659805</v>
      </c>
      <c r="X99">
        <v>0</v>
      </c>
      <c r="Y99">
        <v>1</v>
      </c>
      <c r="Z99">
        <v>0</v>
      </c>
      <c r="AA99">
        <v>0</v>
      </c>
    </row>
    <row r="100" spans="1:28" x14ac:dyDescent="0.25">
      <c r="A100">
        <v>3</v>
      </c>
      <c r="B100" t="s">
        <v>797</v>
      </c>
      <c r="C100" t="s">
        <v>868</v>
      </c>
      <c r="D100" t="s">
        <v>869</v>
      </c>
      <c r="E100" t="s">
        <v>870</v>
      </c>
      <c r="F100" t="s">
        <v>869</v>
      </c>
      <c r="G100" t="s">
        <v>871</v>
      </c>
      <c r="H100" t="s">
        <v>872</v>
      </c>
      <c r="I100" t="s">
        <v>449</v>
      </c>
      <c r="J100" t="s">
        <v>450</v>
      </c>
      <c r="N100" t="s">
        <v>449</v>
      </c>
      <c r="O100" t="s">
        <v>450</v>
      </c>
      <c r="P100">
        <v>3</v>
      </c>
      <c r="Q100">
        <v>8652</v>
      </c>
      <c r="R100">
        <v>17798</v>
      </c>
      <c r="S100">
        <v>35040</v>
      </c>
      <c r="T100" t="s">
        <v>449</v>
      </c>
      <c r="U100">
        <v>61493</v>
      </c>
      <c r="V100">
        <v>14.074772738360464</v>
      </c>
      <c r="X100">
        <v>0</v>
      </c>
      <c r="Y100">
        <v>1</v>
      </c>
      <c r="Z100">
        <v>0</v>
      </c>
      <c r="AA100">
        <v>0</v>
      </c>
    </row>
    <row r="101" spans="1:28" x14ac:dyDescent="0.25">
      <c r="A101">
        <v>3</v>
      </c>
      <c r="B101" t="s">
        <v>797</v>
      </c>
      <c r="C101" t="s">
        <v>868</v>
      </c>
      <c r="D101" t="s">
        <v>869</v>
      </c>
      <c r="E101" t="s">
        <v>870</v>
      </c>
      <c r="F101" t="s">
        <v>869</v>
      </c>
      <c r="G101" t="s">
        <v>871</v>
      </c>
      <c r="H101" t="s">
        <v>872</v>
      </c>
      <c r="I101" t="s">
        <v>152</v>
      </c>
      <c r="J101" t="s">
        <v>153</v>
      </c>
      <c r="N101" t="s">
        <v>152</v>
      </c>
      <c r="O101" t="s">
        <v>153</v>
      </c>
      <c r="P101">
        <v>2843633</v>
      </c>
      <c r="Q101">
        <v>10388104</v>
      </c>
      <c r="R101">
        <v>19561532</v>
      </c>
      <c r="S101">
        <v>14464810</v>
      </c>
      <c r="T101" t="s">
        <v>152</v>
      </c>
      <c r="U101">
        <v>47258079</v>
      </c>
      <c r="V101">
        <v>27.998888824913937</v>
      </c>
      <c r="X101">
        <v>0</v>
      </c>
      <c r="Y101">
        <v>0</v>
      </c>
      <c r="Z101">
        <v>1</v>
      </c>
      <c r="AA101">
        <v>0</v>
      </c>
    </row>
    <row r="102" spans="1:28" x14ac:dyDescent="0.25">
      <c r="A102">
        <v>3</v>
      </c>
      <c r="B102" t="s">
        <v>797</v>
      </c>
      <c r="C102" t="s">
        <v>868</v>
      </c>
      <c r="D102" t="s">
        <v>869</v>
      </c>
      <c r="E102" t="s">
        <v>870</v>
      </c>
      <c r="F102" t="s">
        <v>869</v>
      </c>
      <c r="G102" t="s">
        <v>871</v>
      </c>
      <c r="H102" t="s">
        <v>872</v>
      </c>
      <c r="I102" t="s">
        <v>136</v>
      </c>
      <c r="J102" t="s">
        <v>137</v>
      </c>
      <c r="N102" t="s">
        <v>136</v>
      </c>
      <c r="O102" t="s">
        <v>137</v>
      </c>
      <c r="P102">
        <v>15773007</v>
      </c>
      <c r="Q102">
        <v>32850697</v>
      </c>
      <c r="R102">
        <v>313213181</v>
      </c>
      <c r="S102">
        <v>229722673</v>
      </c>
      <c r="T102" t="s">
        <v>136</v>
      </c>
      <c r="U102">
        <v>591559558</v>
      </c>
      <c r="V102">
        <v>8.2195787968318132</v>
      </c>
      <c r="X102">
        <v>0</v>
      </c>
      <c r="Y102">
        <v>1</v>
      </c>
      <c r="Z102">
        <v>0</v>
      </c>
      <c r="AA102">
        <v>0</v>
      </c>
    </row>
    <row r="103" spans="1:28" x14ac:dyDescent="0.25">
      <c r="A103">
        <v>3</v>
      </c>
      <c r="B103" t="s">
        <v>797</v>
      </c>
      <c r="C103" t="s">
        <v>868</v>
      </c>
      <c r="D103" t="s">
        <v>869</v>
      </c>
      <c r="E103" t="s">
        <v>870</v>
      </c>
      <c r="F103" t="s">
        <v>869</v>
      </c>
      <c r="G103" t="s">
        <v>871</v>
      </c>
      <c r="H103" t="s">
        <v>872</v>
      </c>
      <c r="I103" t="s">
        <v>164</v>
      </c>
      <c r="J103" t="s">
        <v>165</v>
      </c>
      <c r="N103" t="s">
        <v>164</v>
      </c>
      <c r="O103" t="s">
        <v>165</v>
      </c>
      <c r="P103">
        <v>386213</v>
      </c>
      <c r="Q103">
        <v>3244317</v>
      </c>
      <c r="R103">
        <v>19926202</v>
      </c>
      <c r="S103">
        <v>13816003</v>
      </c>
      <c r="T103" t="s">
        <v>164</v>
      </c>
      <c r="U103">
        <v>37372735</v>
      </c>
      <c r="V103">
        <v>9.7143813531442103</v>
      </c>
      <c r="X103">
        <v>0</v>
      </c>
      <c r="Y103">
        <v>1</v>
      </c>
      <c r="Z103">
        <v>0</v>
      </c>
      <c r="AA103">
        <v>0</v>
      </c>
    </row>
    <row r="104" spans="1:28" x14ac:dyDescent="0.25">
      <c r="A104">
        <v>3</v>
      </c>
      <c r="B104" t="s">
        <v>797</v>
      </c>
      <c r="C104" t="s">
        <v>868</v>
      </c>
      <c r="D104" t="s">
        <v>869</v>
      </c>
      <c r="E104" t="s">
        <v>870</v>
      </c>
      <c r="F104" t="s">
        <v>869</v>
      </c>
      <c r="G104" t="s">
        <v>871</v>
      </c>
      <c r="H104" t="s">
        <v>872</v>
      </c>
      <c r="I104" t="s">
        <v>148</v>
      </c>
      <c r="J104" t="s">
        <v>149</v>
      </c>
      <c r="N104" t="s">
        <v>148</v>
      </c>
      <c r="O104" t="s">
        <v>149</v>
      </c>
      <c r="P104">
        <v>12964052</v>
      </c>
      <c r="Q104">
        <v>17212511</v>
      </c>
      <c r="R104">
        <v>50947091</v>
      </c>
      <c r="S104">
        <v>95136163</v>
      </c>
      <c r="T104" t="s">
        <v>148</v>
      </c>
      <c r="U104">
        <v>176259817</v>
      </c>
      <c r="V104">
        <v>17.120500584656799</v>
      </c>
      <c r="X104">
        <v>0</v>
      </c>
      <c r="Y104">
        <v>0</v>
      </c>
      <c r="Z104">
        <v>1</v>
      </c>
      <c r="AA104">
        <v>0</v>
      </c>
    </row>
    <row r="105" spans="1:28" x14ac:dyDescent="0.25">
      <c r="A105">
        <v>4</v>
      </c>
      <c r="B105" t="s">
        <v>804</v>
      </c>
      <c r="C105" t="s">
        <v>805</v>
      </c>
      <c r="D105" t="s">
        <v>806</v>
      </c>
      <c r="E105" t="s">
        <v>807</v>
      </c>
      <c r="F105" t="s">
        <v>808</v>
      </c>
      <c r="G105" t="s">
        <v>809</v>
      </c>
      <c r="H105" t="s">
        <v>349</v>
      </c>
      <c r="I105" t="s">
        <v>350</v>
      </c>
      <c r="J105" t="s">
        <v>349</v>
      </c>
      <c r="N105" t="s">
        <v>350</v>
      </c>
      <c r="O105" t="s">
        <v>349</v>
      </c>
      <c r="P105">
        <v>25301</v>
      </c>
      <c r="Q105">
        <v>1037</v>
      </c>
      <c r="R105">
        <v>5056</v>
      </c>
      <c r="S105">
        <v>7106</v>
      </c>
      <c r="T105" t="s">
        <v>350</v>
      </c>
      <c r="U105">
        <v>38500</v>
      </c>
      <c r="V105">
        <v>68.410389610389615</v>
      </c>
      <c r="X105">
        <v>0</v>
      </c>
      <c r="Y105">
        <v>0</v>
      </c>
      <c r="Z105">
        <v>0</v>
      </c>
      <c r="AA105">
        <v>1</v>
      </c>
    </row>
    <row r="106" spans="1:28" x14ac:dyDescent="0.25">
      <c r="A106">
        <v>4</v>
      </c>
      <c r="B106" t="s">
        <v>804</v>
      </c>
      <c r="C106" t="s">
        <v>805</v>
      </c>
      <c r="D106" t="s">
        <v>806</v>
      </c>
      <c r="E106" t="s">
        <v>807</v>
      </c>
      <c r="F106" t="s">
        <v>808</v>
      </c>
      <c r="G106" t="s">
        <v>873</v>
      </c>
      <c r="H106" t="s">
        <v>874</v>
      </c>
      <c r="I106" t="s">
        <v>123</v>
      </c>
      <c r="J106" t="s">
        <v>124</v>
      </c>
      <c r="N106" t="s">
        <v>123</v>
      </c>
      <c r="O106" t="s">
        <v>124</v>
      </c>
      <c r="P106">
        <v>14184171</v>
      </c>
      <c r="Q106">
        <v>484726</v>
      </c>
      <c r="R106">
        <v>7188361</v>
      </c>
      <c r="S106">
        <v>1016860</v>
      </c>
      <c r="T106" t="s">
        <v>123</v>
      </c>
      <c r="U106">
        <v>22874118</v>
      </c>
      <c r="V106">
        <v>64.128798321316694</v>
      </c>
      <c r="X106">
        <v>0</v>
      </c>
      <c r="Y106">
        <v>0</v>
      </c>
      <c r="Z106">
        <v>0</v>
      </c>
      <c r="AA106">
        <v>1</v>
      </c>
    </row>
    <row r="107" spans="1:28" x14ac:dyDescent="0.25">
      <c r="A107">
        <v>4</v>
      </c>
      <c r="B107" t="s">
        <v>804</v>
      </c>
      <c r="C107" t="s">
        <v>805</v>
      </c>
      <c r="D107" t="s">
        <v>806</v>
      </c>
      <c r="E107" t="s">
        <v>807</v>
      </c>
      <c r="F107" t="s">
        <v>808</v>
      </c>
      <c r="G107" t="s">
        <v>873</v>
      </c>
      <c r="H107" t="s">
        <v>874</v>
      </c>
      <c r="I107" t="s">
        <v>85</v>
      </c>
      <c r="J107" t="s">
        <v>86</v>
      </c>
      <c r="N107" t="s">
        <v>85</v>
      </c>
      <c r="O107" t="s">
        <v>86</v>
      </c>
      <c r="P107">
        <v>6906741</v>
      </c>
      <c r="Q107">
        <v>70450</v>
      </c>
      <c r="R107">
        <v>897431</v>
      </c>
      <c r="S107">
        <v>82273</v>
      </c>
      <c r="T107" t="s">
        <v>85</v>
      </c>
      <c r="U107">
        <v>7956895</v>
      </c>
      <c r="V107">
        <v>87.687357945530266</v>
      </c>
      <c r="X107">
        <v>0</v>
      </c>
      <c r="Y107">
        <v>0</v>
      </c>
      <c r="Z107">
        <v>0</v>
      </c>
      <c r="AA107">
        <v>1</v>
      </c>
    </row>
    <row r="108" spans="1:28" x14ac:dyDescent="0.25">
      <c r="A108">
        <v>6</v>
      </c>
      <c r="B108" t="s">
        <v>810</v>
      </c>
      <c r="C108" t="s">
        <v>811</v>
      </c>
      <c r="D108" t="s">
        <v>812</v>
      </c>
      <c r="E108" t="s">
        <v>813</v>
      </c>
      <c r="F108" t="s">
        <v>814</v>
      </c>
      <c r="G108" t="s">
        <v>815</v>
      </c>
      <c r="H108" t="s">
        <v>816</v>
      </c>
      <c r="I108" t="s">
        <v>542</v>
      </c>
      <c r="J108" t="s">
        <v>543</v>
      </c>
      <c r="N108" t="s">
        <v>542</v>
      </c>
      <c r="O108" t="s">
        <v>543</v>
      </c>
      <c r="P108">
        <v>29291</v>
      </c>
      <c r="Q108">
        <v>29352</v>
      </c>
      <c r="R108">
        <v>129441</v>
      </c>
      <c r="S108">
        <v>211224</v>
      </c>
      <c r="T108" t="s">
        <v>542</v>
      </c>
      <c r="U108">
        <v>399308</v>
      </c>
      <c r="V108">
        <v>14.686157051699439</v>
      </c>
      <c r="X108">
        <v>0</v>
      </c>
      <c r="Y108">
        <v>1</v>
      </c>
      <c r="Z108">
        <v>0</v>
      </c>
      <c r="AA108">
        <v>0</v>
      </c>
    </row>
    <row r="109" spans="1:28" x14ac:dyDescent="0.25">
      <c r="A109">
        <v>6</v>
      </c>
      <c r="B109" t="s">
        <v>810</v>
      </c>
      <c r="C109" t="s">
        <v>811</v>
      </c>
      <c r="D109" t="s">
        <v>812</v>
      </c>
      <c r="E109" t="s">
        <v>813</v>
      </c>
      <c r="F109" t="s">
        <v>814</v>
      </c>
      <c r="G109" t="s">
        <v>815</v>
      </c>
      <c r="H109" t="s">
        <v>907</v>
      </c>
      <c r="I109" t="s">
        <v>231</v>
      </c>
      <c r="J109" t="s">
        <v>232</v>
      </c>
      <c r="N109" t="s">
        <v>231</v>
      </c>
      <c r="O109" t="s">
        <v>232</v>
      </c>
      <c r="P109">
        <v>210497</v>
      </c>
      <c r="Q109">
        <v>1759906</v>
      </c>
      <c r="R109">
        <v>4769054</v>
      </c>
      <c r="S109">
        <v>7253397</v>
      </c>
      <c r="T109" t="s">
        <v>231</v>
      </c>
      <c r="U109">
        <v>13992854</v>
      </c>
      <c r="V109">
        <v>14.081494740100911</v>
      </c>
      <c r="X109">
        <v>0</v>
      </c>
      <c r="Y109">
        <v>1</v>
      </c>
      <c r="Z109">
        <v>0</v>
      </c>
      <c r="AA109">
        <v>0</v>
      </c>
    </row>
    <row r="110" spans="1:28" x14ac:dyDescent="0.25">
      <c r="A110">
        <v>6</v>
      </c>
      <c r="B110" t="s">
        <v>810</v>
      </c>
      <c r="C110" t="s">
        <v>811</v>
      </c>
      <c r="D110" t="s">
        <v>812</v>
      </c>
      <c r="E110" t="s">
        <v>813</v>
      </c>
      <c r="F110" t="s">
        <v>814</v>
      </c>
      <c r="G110" t="s">
        <v>875</v>
      </c>
      <c r="H110" t="s">
        <v>73</v>
      </c>
      <c r="I110" t="s">
        <v>74</v>
      </c>
      <c r="J110" t="s">
        <v>73</v>
      </c>
      <c r="N110" t="s">
        <v>74</v>
      </c>
      <c r="O110" t="s">
        <v>73</v>
      </c>
      <c r="P110">
        <v>1871062</v>
      </c>
      <c r="Q110">
        <v>344385</v>
      </c>
      <c r="R110">
        <v>2117164</v>
      </c>
      <c r="S110">
        <v>835169</v>
      </c>
      <c r="T110" t="s">
        <v>74</v>
      </c>
      <c r="U110">
        <v>5167780</v>
      </c>
      <c r="V110">
        <v>42.870381479087733</v>
      </c>
      <c r="X110">
        <v>0</v>
      </c>
      <c r="Y110">
        <v>0</v>
      </c>
      <c r="Z110">
        <v>1</v>
      </c>
      <c r="AA110">
        <v>0</v>
      </c>
    </row>
    <row r="111" spans="1:28" x14ac:dyDescent="0.25">
      <c r="A111">
        <v>6</v>
      </c>
      <c r="B111" t="s">
        <v>810</v>
      </c>
      <c r="C111" t="s">
        <v>811</v>
      </c>
      <c r="D111" t="s">
        <v>812</v>
      </c>
      <c r="E111" t="s">
        <v>813</v>
      </c>
      <c r="F111" t="s">
        <v>814</v>
      </c>
      <c r="G111" t="s">
        <v>908</v>
      </c>
      <c r="H111" t="s">
        <v>266</v>
      </c>
      <c r="I111" t="s">
        <v>267</v>
      </c>
      <c r="J111" t="s">
        <v>266</v>
      </c>
      <c r="N111" t="s">
        <v>267</v>
      </c>
      <c r="O111" t="s">
        <v>266</v>
      </c>
      <c r="P111">
        <v>3296</v>
      </c>
      <c r="Q111">
        <v>12437</v>
      </c>
      <c r="R111">
        <v>101070</v>
      </c>
      <c r="S111">
        <v>399947</v>
      </c>
      <c r="T111" t="s">
        <v>267</v>
      </c>
      <c r="U111">
        <v>516750</v>
      </c>
      <c r="V111">
        <v>3.0446057087566523</v>
      </c>
      <c r="X111">
        <v>0</v>
      </c>
      <c r="Y111">
        <v>1</v>
      </c>
      <c r="Z111">
        <v>0</v>
      </c>
      <c r="AA111">
        <v>0</v>
      </c>
    </row>
    <row r="112" spans="1:28" x14ac:dyDescent="0.25">
      <c r="X112">
        <f>SUM(X1:X111)</f>
        <v>4</v>
      </c>
      <c r="Y112">
        <f t="shared" ref="Y112:AA112" si="0">SUM(Y1:Y111)</f>
        <v>67</v>
      </c>
      <c r="Z112">
        <f t="shared" si="0"/>
        <v>32</v>
      </c>
      <c r="AA112">
        <f t="shared" si="0"/>
        <v>7</v>
      </c>
      <c r="AB112">
        <f>SUM(X112:AA112)</f>
        <v>110</v>
      </c>
    </row>
    <row r="113" spans="25:25" x14ac:dyDescent="0.25">
      <c r="Y113">
        <f>SUM(X112:Y112)</f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9"/>
  <sheetViews>
    <sheetView tabSelected="1" topLeftCell="O1" workbookViewId="0">
      <selection activeCell="V7" sqref="V7"/>
    </sheetView>
  </sheetViews>
  <sheetFormatPr defaultRowHeight="15" x14ac:dyDescent="0.25"/>
  <cols>
    <col min="2" max="2" width="10.5703125" bestFit="1" customWidth="1"/>
    <col min="3" max="24" width="16" customWidth="1"/>
    <col min="25" max="25" width="16" style="1" customWidth="1"/>
    <col min="26" max="28" width="16" customWidth="1"/>
    <col min="36" max="36" width="11" bestFit="1" customWidth="1"/>
    <col min="37" max="37" width="12" bestFit="1" customWidth="1"/>
    <col min="38" max="39" width="11" bestFit="1" customWidth="1"/>
    <col min="42" max="43" width="10.5703125" customWidth="1"/>
    <col min="44" max="44" width="9.140625" style="1"/>
  </cols>
  <sheetData>
    <row r="1" spans="1:44" x14ac:dyDescent="0.25">
      <c r="A1" t="s">
        <v>928</v>
      </c>
      <c r="B1" t="s">
        <v>2</v>
      </c>
      <c r="C1" s="19" t="s">
        <v>755</v>
      </c>
      <c r="D1" s="19" t="s">
        <v>756</v>
      </c>
      <c r="E1" s="19" t="s">
        <v>757</v>
      </c>
      <c r="F1" s="19" t="s">
        <v>758</v>
      </c>
      <c r="G1" s="19" t="s">
        <v>759</v>
      </c>
      <c r="H1" s="19" t="s">
        <v>760</v>
      </c>
      <c r="I1" s="19" t="s">
        <v>761</v>
      </c>
      <c r="J1" s="19" t="s">
        <v>762</v>
      </c>
      <c r="K1" s="19" t="s">
        <v>0</v>
      </c>
      <c r="L1" s="19" t="s">
        <v>1</v>
      </c>
      <c r="M1" s="19" t="s">
        <v>2</v>
      </c>
      <c r="N1" s="19" t="s">
        <v>3</v>
      </c>
      <c r="O1" s="19" t="s">
        <v>729</v>
      </c>
      <c r="P1" s="19" t="s">
        <v>729</v>
      </c>
      <c r="R1" t="s">
        <v>2</v>
      </c>
      <c r="S1" t="s">
        <v>3</v>
      </c>
      <c r="T1" t="s">
        <v>721</v>
      </c>
      <c r="U1" t="s">
        <v>722</v>
      </c>
      <c r="V1" t="s">
        <v>723</v>
      </c>
      <c r="W1" t="s">
        <v>724</v>
      </c>
      <c r="X1" t="s">
        <v>725</v>
      </c>
      <c r="Y1" s="1" t="s">
        <v>726</v>
      </c>
      <c r="Z1" t="s">
        <v>935</v>
      </c>
      <c r="AA1" s="25">
        <v>0.04</v>
      </c>
      <c r="AB1" t="s">
        <v>936</v>
      </c>
    </row>
    <row r="2" spans="1:44" x14ac:dyDescent="0.25">
      <c r="A2">
        <f>IF(B2=M2,1,0)</f>
        <v>1</v>
      </c>
      <c r="B2" s="4" t="s">
        <v>19</v>
      </c>
      <c r="C2" s="19">
        <v>10</v>
      </c>
      <c r="D2" s="19" t="s">
        <v>18</v>
      </c>
      <c r="E2" s="19" t="s">
        <v>19</v>
      </c>
      <c r="F2" s="19" t="s">
        <v>18</v>
      </c>
      <c r="G2" s="19" t="s">
        <v>19</v>
      </c>
      <c r="H2" s="19" t="s">
        <v>18</v>
      </c>
      <c r="I2" s="19" t="s">
        <v>19</v>
      </c>
      <c r="J2" s="19" t="s">
        <v>18</v>
      </c>
      <c r="K2" s="19" t="s">
        <v>19</v>
      </c>
      <c r="L2" s="19" t="s">
        <v>18</v>
      </c>
      <c r="M2" s="19" t="s">
        <v>19</v>
      </c>
      <c r="N2" s="19" t="s">
        <v>18</v>
      </c>
      <c r="O2" s="4"/>
      <c r="P2" s="4"/>
      <c r="Q2" s="4"/>
      <c r="R2" s="4" t="s">
        <v>19</v>
      </c>
      <c r="S2" s="4" t="s">
        <v>18</v>
      </c>
      <c r="T2" s="4">
        <v>7619101</v>
      </c>
      <c r="U2" s="4">
        <v>6509238</v>
      </c>
      <c r="V2" s="4">
        <v>30213252</v>
      </c>
      <c r="W2" s="4">
        <v>172957885</v>
      </c>
      <c r="X2" s="4">
        <v>217299476</v>
      </c>
      <c r="Y2" s="5">
        <v>6.5017823604876064</v>
      </c>
      <c r="Z2" s="1">
        <f>(T2+U2+V2)/X2*100</f>
        <v>20.405751461637212</v>
      </c>
      <c r="AA2" s="1">
        <f>W2/X2*100</f>
        <v>79.594248538362791</v>
      </c>
      <c r="AB2">
        <f>SUM(Z2:AA2)</f>
        <v>100</v>
      </c>
    </row>
    <row r="3" spans="1:44" x14ac:dyDescent="0.25">
      <c r="A3">
        <f>IF(B3=M3,1,0)</f>
        <v>1</v>
      </c>
      <c r="B3" s="4" t="s">
        <v>33</v>
      </c>
      <c r="C3" s="19">
        <v>11</v>
      </c>
      <c r="D3" s="19" t="s">
        <v>32</v>
      </c>
      <c r="E3" s="19" t="s">
        <v>33</v>
      </c>
      <c r="F3" s="19" t="s">
        <v>32</v>
      </c>
      <c r="G3" s="19" t="s">
        <v>33</v>
      </c>
      <c r="H3" s="19" t="s">
        <v>32</v>
      </c>
      <c r="I3" s="19" t="s">
        <v>33</v>
      </c>
      <c r="J3" s="19" t="s">
        <v>32</v>
      </c>
      <c r="K3" s="19" t="s">
        <v>33</v>
      </c>
      <c r="L3" s="19" t="s">
        <v>32</v>
      </c>
      <c r="M3" s="19" t="s">
        <v>33</v>
      </c>
      <c r="N3" s="19" t="s">
        <v>32</v>
      </c>
      <c r="O3" s="4"/>
      <c r="P3" s="4"/>
      <c r="Q3" s="4"/>
      <c r="R3" s="4" t="s">
        <v>33</v>
      </c>
      <c r="S3" s="4" t="s">
        <v>32</v>
      </c>
      <c r="T3" s="4">
        <v>11869833</v>
      </c>
      <c r="U3" s="4">
        <v>18924759</v>
      </c>
      <c r="V3" s="4">
        <v>31078532</v>
      </c>
      <c r="W3" s="4">
        <v>444476137</v>
      </c>
      <c r="X3" s="4">
        <v>506349261</v>
      </c>
      <c r="Y3" s="5">
        <v>6.0816899266690152</v>
      </c>
      <c r="Z3" s="1">
        <f t="shared" ref="Z3:Z66" si="0">(T3+U3+V3)/X3*100</f>
        <v>12.219455772050589</v>
      </c>
      <c r="AA3" s="1">
        <f t="shared" ref="AA3:AA66" si="1">W3/X3*100</f>
        <v>87.780544227949406</v>
      </c>
      <c r="AB3">
        <f t="shared" ref="AB3:AB66" si="2">SUM(Z3:AA3)</f>
        <v>100</v>
      </c>
    </row>
    <row r="4" spans="1:44" x14ac:dyDescent="0.25">
      <c r="A4">
        <f>IF(B4=M4,1,0)</f>
        <v>1</v>
      </c>
      <c r="B4" s="4" t="s">
        <v>8</v>
      </c>
      <c r="C4" s="19">
        <v>12</v>
      </c>
      <c r="D4" s="19" t="s">
        <v>922</v>
      </c>
      <c r="E4" s="19" t="s">
        <v>8</v>
      </c>
      <c r="F4" s="19" t="s">
        <v>9</v>
      </c>
      <c r="G4" s="19" t="s">
        <v>8</v>
      </c>
      <c r="H4" s="19" t="s">
        <v>9</v>
      </c>
      <c r="I4" s="19" t="s">
        <v>8</v>
      </c>
      <c r="J4" s="19" t="s">
        <v>9</v>
      </c>
      <c r="K4" s="19" t="s">
        <v>8</v>
      </c>
      <c r="L4" s="19" t="s">
        <v>9</v>
      </c>
      <c r="M4" s="19" t="s">
        <v>8</v>
      </c>
      <c r="N4" s="19" t="s">
        <v>9</v>
      </c>
      <c r="O4" s="4"/>
      <c r="P4" s="4"/>
      <c r="Q4" s="4"/>
      <c r="R4" s="4" t="s">
        <v>8</v>
      </c>
      <c r="S4" s="4" t="s">
        <v>9</v>
      </c>
      <c r="T4" s="4">
        <v>595666</v>
      </c>
      <c r="U4" s="4">
        <v>333344</v>
      </c>
      <c r="V4" s="4">
        <v>787426</v>
      </c>
      <c r="W4" s="4">
        <v>7420729</v>
      </c>
      <c r="X4" s="4">
        <v>9137165</v>
      </c>
      <c r="Y4" s="5">
        <v>10.167376861422554</v>
      </c>
      <c r="Z4" s="1">
        <f t="shared" si="0"/>
        <v>18.785214013318136</v>
      </c>
      <c r="AA4" s="1">
        <f t="shared" si="1"/>
        <v>81.214785986681875</v>
      </c>
      <c r="AB4">
        <f t="shared" si="2"/>
        <v>100.00000000000001</v>
      </c>
    </row>
    <row r="5" spans="1:44" x14ac:dyDescent="0.25">
      <c r="A5">
        <f>IF(B5=M5,1,0)</f>
        <v>1</v>
      </c>
      <c r="B5" s="4" t="s">
        <v>355</v>
      </c>
      <c r="C5" s="19">
        <v>7</v>
      </c>
      <c r="D5" s="19" t="s">
        <v>923</v>
      </c>
      <c r="E5" s="19" t="s">
        <v>924</v>
      </c>
      <c r="F5" s="19" t="s">
        <v>925</v>
      </c>
      <c r="G5" s="19" t="s">
        <v>355</v>
      </c>
      <c r="H5" s="19" t="s">
        <v>356</v>
      </c>
      <c r="I5" s="19" t="s">
        <v>355</v>
      </c>
      <c r="J5" s="19" t="s">
        <v>356</v>
      </c>
      <c r="K5" s="19" t="s">
        <v>355</v>
      </c>
      <c r="L5" s="19" t="s">
        <v>356</v>
      </c>
      <c r="M5" s="19" t="s">
        <v>355</v>
      </c>
      <c r="N5" s="19" t="s">
        <v>356</v>
      </c>
      <c r="O5" s="4"/>
      <c r="P5" s="4"/>
      <c r="Q5" s="4"/>
      <c r="R5" s="4" t="s">
        <v>355</v>
      </c>
      <c r="S5" s="4" t="s">
        <v>356</v>
      </c>
      <c r="T5" s="4">
        <v>396</v>
      </c>
      <c r="U5" s="4">
        <v>7635</v>
      </c>
      <c r="V5" s="4">
        <v>4059</v>
      </c>
      <c r="W5" s="4">
        <v>842603</v>
      </c>
      <c r="X5" s="4">
        <v>854693</v>
      </c>
      <c r="Y5" s="5">
        <v>0.93963563525148797</v>
      </c>
      <c r="Z5" s="1">
        <f t="shared" si="0"/>
        <v>1.4145429996501668</v>
      </c>
      <c r="AA5" s="1">
        <f t="shared" si="1"/>
        <v>98.585457000349834</v>
      </c>
      <c r="AB5">
        <f t="shared" si="2"/>
        <v>100</v>
      </c>
    </row>
    <row r="6" spans="1:44" x14ac:dyDescent="0.25">
      <c r="A6">
        <f>IF(B6=M6,1,0)</f>
        <v>1</v>
      </c>
      <c r="B6" s="4" t="s">
        <v>55</v>
      </c>
      <c r="C6" s="19">
        <v>7</v>
      </c>
      <c r="D6" s="19" t="s">
        <v>923</v>
      </c>
      <c r="E6" s="19" t="s">
        <v>926</v>
      </c>
      <c r="F6" s="19" t="s">
        <v>38</v>
      </c>
      <c r="G6" s="19" t="s">
        <v>55</v>
      </c>
      <c r="H6" s="19" t="s">
        <v>56</v>
      </c>
      <c r="I6" s="19" t="s">
        <v>55</v>
      </c>
      <c r="J6" s="19" t="s">
        <v>38</v>
      </c>
      <c r="K6" s="19" t="s">
        <v>55</v>
      </c>
      <c r="L6" s="19" t="s">
        <v>38</v>
      </c>
      <c r="M6" s="19" t="s">
        <v>55</v>
      </c>
      <c r="N6" s="19" t="s">
        <v>56</v>
      </c>
      <c r="O6" s="4"/>
      <c r="P6" s="4"/>
      <c r="Q6" s="4"/>
      <c r="R6" s="4" t="s">
        <v>55</v>
      </c>
      <c r="S6" s="4" t="s">
        <v>56</v>
      </c>
      <c r="T6" s="4">
        <v>923175</v>
      </c>
      <c r="U6" s="4">
        <v>12021648</v>
      </c>
      <c r="V6" s="4">
        <v>12897931</v>
      </c>
      <c r="W6" s="4">
        <v>127400384</v>
      </c>
      <c r="X6" s="4">
        <v>153243138</v>
      </c>
      <c r="Y6" s="5">
        <v>8.4472447960443091</v>
      </c>
      <c r="Z6" s="1">
        <f t="shared" si="0"/>
        <v>16.86388985326051</v>
      </c>
      <c r="AA6" s="1">
        <f t="shared" si="1"/>
        <v>83.136110146739497</v>
      </c>
      <c r="AB6">
        <f t="shared" si="2"/>
        <v>100</v>
      </c>
    </row>
    <row r="7" spans="1:44" x14ac:dyDescent="0.25">
      <c r="A7">
        <f>IF(B7=M7,1,0)</f>
        <v>1</v>
      </c>
      <c r="B7" s="4" t="s">
        <v>39</v>
      </c>
      <c r="C7" s="19">
        <v>7</v>
      </c>
      <c r="D7" s="19" t="s">
        <v>923</v>
      </c>
      <c r="E7" s="19" t="s">
        <v>926</v>
      </c>
      <c r="F7" s="19" t="s">
        <v>38</v>
      </c>
      <c r="G7" s="19" t="s">
        <v>39</v>
      </c>
      <c r="H7" s="19" t="s">
        <v>40</v>
      </c>
      <c r="I7" s="19" t="s">
        <v>39</v>
      </c>
      <c r="J7" s="19" t="s">
        <v>40</v>
      </c>
      <c r="K7" s="19" t="s">
        <v>39</v>
      </c>
      <c r="L7" s="19" t="s">
        <v>40</v>
      </c>
      <c r="M7" s="19" t="s">
        <v>39</v>
      </c>
      <c r="N7" s="19" t="s">
        <v>40</v>
      </c>
      <c r="O7" s="4"/>
      <c r="P7" s="4"/>
      <c r="Q7" s="4"/>
      <c r="R7" s="4" t="s">
        <v>39</v>
      </c>
      <c r="S7" s="4" t="s">
        <v>40</v>
      </c>
      <c r="T7" s="4">
        <v>593428</v>
      </c>
      <c r="U7" s="4">
        <v>7294062</v>
      </c>
      <c r="V7" s="4">
        <v>6843497</v>
      </c>
      <c r="W7" s="4">
        <v>641046167</v>
      </c>
      <c r="X7" s="4">
        <v>655777154</v>
      </c>
      <c r="Y7" s="5">
        <v>1.2027698665452442</v>
      </c>
      <c r="Z7" s="1">
        <f t="shared" si="0"/>
        <v>2.2463403779998106</v>
      </c>
      <c r="AA7" s="1">
        <f t="shared" si="1"/>
        <v>97.753659622000185</v>
      </c>
      <c r="AB7">
        <f t="shared" si="2"/>
        <v>100</v>
      </c>
    </row>
    <row r="8" spans="1:44" x14ac:dyDescent="0.25">
      <c r="A8">
        <f>IF(B8=M8,1,0)</f>
        <v>1</v>
      </c>
      <c r="B8" s="4" t="s">
        <v>20</v>
      </c>
      <c r="C8" s="19">
        <v>8</v>
      </c>
      <c r="D8" s="19" t="s">
        <v>927</v>
      </c>
      <c r="E8" s="19" t="s">
        <v>20</v>
      </c>
      <c r="F8" s="19" t="s">
        <v>21</v>
      </c>
      <c r="G8" s="19" t="s">
        <v>20</v>
      </c>
      <c r="H8" s="19" t="s">
        <v>21</v>
      </c>
      <c r="I8" s="19" t="s">
        <v>20</v>
      </c>
      <c r="J8" s="19" t="s">
        <v>21</v>
      </c>
      <c r="K8" s="19" t="s">
        <v>20</v>
      </c>
      <c r="L8" s="19" t="s">
        <v>21</v>
      </c>
      <c r="M8" s="19" t="s">
        <v>20</v>
      </c>
      <c r="N8" s="19" t="s">
        <v>21</v>
      </c>
      <c r="O8" s="4"/>
      <c r="P8" s="4"/>
      <c r="Q8" s="4"/>
      <c r="R8" s="4" t="s">
        <v>20</v>
      </c>
      <c r="S8" s="4" t="s">
        <v>21</v>
      </c>
      <c r="T8" s="4">
        <v>980949</v>
      </c>
      <c r="U8" s="4">
        <v>6319061</v>
      </c>
      <c r="V8" s="4">
        <v>17391327</v>
      </c>
      <c r="W8" s="4">
        <v>479440481</v>
      </c>
      <c r="X8" s="4">
        <v>504131818</v>
      </c>
      <c r="Y8" s="5">
        <v>1.4480359579287654</v>
      </c>
      <c r="Z8" s="1">
        <f t="shared" si="0"/>
        <v>4.8977938147121671</v>
      </c>
      <c r="AA8" s="1">
        <f t="shared" si="1"/>
        <v>95.102206185287827</v>
      </c>
      <c r="AB8">
        <f t="shared" si="2"/>
        <v>100</v>
      </c>
    </row>
    <row r="9" spans="1:44" x14ac:dyDescent="0.25">
      <c r="A9">
        <f>IF(B9=M9,1,0)</f>
        <v>1</v>
      </c>
      <c r="B9" s="4" t="s">
        <v>186</v>
      </c>
      <c r="C9" s="19">
        <v>8</v>
      </c>
      <c r="D9" s="19" t="s">
        <v>927</v>
      </c>
      <c r="E9" s="19" t="s">
        <v>186</v>
      </c>
      <c r="F9" s="19" t="s">
        <v>187</v>
      </c>
      <c r="G9" s="19" t="s">
        <v>186</v>
      </c>
      <c r="H9" s="19" t="s">
        <v>187</v>
      </c>
      <c r="I9" s="19" t="s">
        <v>186</v>
      </c>
      <c r="J9" s="19" t="s">
        <v>188</v>
      </c>
      <c r="K9" s="19" t="s">
        <v>186</v>
      </c>
      <c r="L9" s="19" t="s">
        <v>188</v>
      </c>
      <c r="M9" s="19" t="s">
        <v>186</v>
      </c>
      <c r="N9" s="19" t="s">
        <v>187</v>
      </c>
      <c r="O9" s="4"/>
      <c r="P9" s="4"/>
      <c r="Q9" s="4"/>
      <c r="R9" s="4" t="s">
        <v>186</v>
      </c>
      <c r="S9" s="4" t="s">
        <v>187</v>
      </c>
      <c r="T9" s="4">
        <v>6801</v>
      </c>
      <c r="U9" s="4">
        <v>44810</v>
      </c>
      <c r="V9" s="4">
        <v>328066</v>
      </c>
      <c r="W9" s="4">
        <v>3668814</v>
      </c>
      <c r="X9" s="4">
        <v>4048491</v>
      </c>
      <c r="Y9" s="5">
        <v>1.2748206677500333</v>
      </c>
      <c r="Z9" s="1">
        <f t="shared" si="0"/>
        <v>9.3782350016339411</v>
      </c>
      <c r="AA9" s="1">
        <f t="shared" si="1"/>
        <v>90.621764998366061</v>
      </c>
      <c r="AB9">
        <f t="shared" si="2"/>
        <v>100</v>
      </c>
    </row>
    <row r="10" spans="1:44" x14ac:dyDescent="0.25">
      <c r="A10">
        <f>IF(B10=M10,1,0)</f>
        <v>1</v>
      </c>
      <c r="B10" s="4" t="s">
        <v>106</v>
      </c>
      <c r="C10" s="19">
        <v>9</v>
      </c>
      <c r="D10" s="19" t="s">
        <v>105</v>
      </c>
      <c r="E10" s="19" t="s">
        <v>106</v>
      </c>
      <c r="F10" s="19" t="s">
        <v>105</v>
      </c>
      <c r="G10" s="19" t="s">
        <v>106</v>
      </c>
      <c r="H10" s="19" t="s">
        <v>105</v>
      </c>
      <c r="I10" s="19" t="s">
        <v>106</v>
      </c>
      <c r="J10" s="19" t="s">
        <v>105</v>
      </c>
      <c r="K10" s="19" t="s">
        <v>106</v>
      </c>
      <c r="L10" s="19" t="s">
        <v>105</v>
      </c>
      <c r="M10" s="19" t="s">
        <v>106</v>
      </c>
      <c r="N10" s="19" t="s">
        <v>105</v>
      </c>
      <c r="O10" s="4"/>
      <c r="P10" s="4"/>
      <c r="Q10" s="4"/>
      <c r="R10" s="4" t="s">
        <v>106</v>
      </c>
      <c r="S10" s="4" t="s">
        <v>105</v>
      </c>
      <c r="T10" s="4">
        <v>495344</v>
      </c>
      <c r="U10" s="4">
        <v>2763171</v>
      </c>
      <c r="V10" s="4">
        <v>14480810</v>
      </c>
      <c r="W10" s="4">
        <v>62601090</v>
      </c>
      <c r="X10" s="4">
        <v>80340415</v>
      </c>
      <c r="Y10" s="5">
        <v>4.0558851980040185</v>
      </c>
      <c r="Z10" s="1">
        <f t="shared" si="0"/>
        <v>22.080200855322939</v>
      </c>
      <c r="AA10" s="1">
        <f t="shared" si="1"/>
        <v>77.919799144677057</v>
      </c>
      <c r="AB10">
        <f t="shared" si="2"/>
        <v>100</v>
      </c>
      <c r="AE10" t="s">
        <v>735</v>
      </c>
      <c r="AF10" t="s">
        <v>738</v>
      </c>
      <c r="AG10" t="s">
        <v>736</v>
      </c>
      <c r="AH10" t="s">
        <v>737</v>
      </c>
    </row>
    <row r="11" spans="1:44" x14ac:dyDescent="0.25">
      <c r="A11">
        <f>IF(B11=M11,1,0)</f>
        <v>1</v>
      </c>
      <c r="B11" t="s">
        <v>717</v>
      </c>
      <c r="C11" s="19">
        <v>1</v>
      </c>
      <c r="D11" s="19" t="s">
        <v>748</v>
      </c>
      <c r="E11" s="19" t="s">
        <v>749</v>
      </c>
      <c r="F11" s="19" t="s">
        <v>750</v>
      </c>
      <c r="G11" s="19" t="s">
        <v>751</v>
      </c>
      <c r="H11" s="19" t="s">
        <v>752</v>
      </c>
      <c r="I11" s="19" t="s">
        <v>753</v>
      </c>
      <c r="J11" s="19" t="s">
        <v>754</v>
      </c>
      <c r="K11" s="19" t="s">
        <v>715</v>
      </c>
      <c r="L11" s="19" t="s">
        <v>716</v>
      </c>
      <c r="M11" s="19" t="s">
        <v>717</v>
      </c>
      <c r="N11" s="19" t="s">
        <v>718</v>
      </c>
      <c r="R11" t="s">
        <v>717</v>
      </c>
      <c r="S11" t="s">
        <v>718</v>
      </c>
      <c r="T11">
        <v>337160</v>
      </c>
      <c r="U11">
        <v>39794</v>
      </c>
      <c r="V11">
        <v>1381340</v>
      </c>
      <c r="W11">
        <v>327480</v>
      </c>
      <c r="X11">
        <v>2085774</v>
      </c>
      <c r="Y11" s="1">
        <v>18.072619564727528</v>
      </c>
      <c r="Z11" s="1">
        <f t="shared" si="0"/>
        <v>84.299353621245643</v>
      </c>
      <c r="AA11" s="1">
        <f t="shared" si="1"/>
        <v>15.700646378754362</v>
      </c>
      <c r="AB11">
        <f t="shared" si="2"/>
        <v>100</v>
      </c>
      <c r="AE11">
        <f>IF(Y11&lt;1,1,0)</f>
        <v>0</v>
      </c>
      <c r="AF11">
        <f>IF(AND(Y11&gt;1, Y11 &lt;17),1,0)</f>
        <v>0</v>
      </c>
      <c r="AG11">
        <f>IF(AND(Y11&gt;17, Y11 &lt;50),1,0)</f>
        <v>1</v>
      </c>
      <c r="AH11">
        <f>IF(AND(Y11&gt;50, Y11 &lt;100),1,0)</f>
        <v>0</v>
      </c>
      <c r="AJ11">
        <f>AE11*$X11*$Y11</f>
        <v>0</v>
      </c>
      <c r="AK11">
        <f>AF11*$X11*$Y11</f>
        <v>0</v>
      </c>
      <c r="AL11">
        <f t="shared" ref="AL11:AM26" si="3">AG11*$X11*$Y11</f>
        <v>37695399.999999993</v>
      </c>
      <c r="AM11">
        <f t="shared" si="3"/>
        <v>0</v>
      </c>
      <c r="AP11" s="19" t="s">
        <v>755</v>
      </c>
      <c r="AQ11" s="19" t="s">
        <v>756</v>
      </c>
      <c r="AR11" s="1" t="s">
        <v>726</v>
      </c>
    </row>
    <row r="12" spans="1:44" x14ac:dyDescent="0.25">
      <c r="A12">
        <f>IF(B12=M12,1,0)</f>
        <v>1</v>
      </c>
      <c r="B12" t="s">
        <v>687</v>
      </c>
      <c r="C12" s="19">
        <v>1</v>
      </c>
      <c r="D12" s="19" t="s">
        <v>748</v>
      </c>
      <c r="E12" s="19" t="s">
        <v>749</v>
      </c>
      <c r="F12" s="19" t="s">
        <v>750</v>
      </c>
      <c r="G12" s="19" t="s">
        <v>763</v>
      </c>
      <c r="H12" s="19" t="s">
        <v>764</v>
      </c>
      <c r="I12" s="19" t="s">
        <v>765</v>
      </c>
      <c r="J12" s="19" t="s">
        <v>766</v>
      </c>
      <c r="K12" s="19" t="s">
        <v>685</v>
      </c>
      <c r="L12" s="19" t="s">
        <v>686</v>
      </c>
      <c r="M12" s="19" t="s">
        <v>687</v>
      </c>
      <c r="N12" s="19" t="s">
        <v>688</v>
      </c>
      <c r="R12" t="s">
        <v>687</v>
      </c>
      <c r="S12" t="s">
        <v>688</v>
      </c>
      <c r="T12">
        <v>1964386</v>
      </c>
      <c r="U12">
        <v>513353</v>
      </c>
      <c r="V12">
        <v>115822</v>
      </c>
      <c r="W12">
        <v>282127</v>
      </c>
      <c r="X12">
        <v>2875688</v>
      </c>
      <c r="Y12" s="1">
        <v>86.161607239728369</v>
      </c>
      <c r="Z12" s="1">
        <f t="shared" si="0"/>
        <v>90.189234715309865</v>
      </c>
      <c r="AA12" s="1">
        <f t="shared" si="1"/>
        <v>9.8107652846901328</v>
      </c>
      <c r="AB12">
        <f t="shared" si="2"/>
        <v>100</v>
      </c>
      <c r="AE12">
        <f t="shared" ref="AE12:AE75" si="4">IF(Y12&lt;1,1,0)</f>
        <v>0</v>
      </c>
      <c r="AF12">
        <f t="shared" ref="AF12:AF75" si="5">IF(AND(Y12&gt;1, Y12 &lt;17),1,0)</f>
        <v>0</v>
      </c>
      <c r="AG12">
        <f t="shared" ref="AG12:AG75" si="6">IF(AND(Y12&gt;17, Y12 &lt;50),1,0)</f>
        <v>0</v>
      </c>
      <c r="AH12">
        <f t="shared" ref="AH12:AH75" si="7">IF(AND(Y12&gt;50, Y12 &lt;100),1,0)</f>
        <v>1</v>
      </c>
      <c r="AJ12">
        <f t="shared" ref="AJ12:AM75" si="8">AE12*$X12*$Y12</f>
        <v>0</v>
      </c>
      <c r="AK12">
        <f t="shared" si="8"/>
        <v>0</v>
      </c>
      <c r="AL12">
        <f t="shared" si="3"/>
        <v>0</v>
      </c>
      <c r="AM12">
        <f t="shared" si="3"/>
        <v>247773900</v>
      </c>
      <c r="AP12" s="19">
        <v>1</v>
      </c>
      <c r="AQ12" s="19" t="s">
        <v>748</v>
      </c>
      <c r="AR12" s="1">
        <v>18.072619564727528</v>
      </c>
    </row>
    <row r="13" spans="1:44" x14ac:dyDescent="0.25">
      <c r="A13">
        <f>IF(B13=M13,1,0)</f>
        <v>1</v>
      </c>
      <c r="B13" t="s">
        <v>719</v>
      </c>
      <c r="C13" s="19">
        <v>1</v>
      </c>
      <c r="D13" s="19" t="s">
        <v>748</v>
      </c>
      <c r="E13" s="19" t="s">
        <v>767</v>
      </c>
      <c r="F13" s="19" t="s">
        <v>768</v>
      </c>
      <c r="G13" s="19" t="s">
        <v>769</v>
      </c>
      <c r="H13" s="19" t="s">
        <v>770</v>
      </c>
      <c r="I13" s="19" t="s">
        <v>771</v>
      </c>
      <c r="J13" s="19" t="s">
        <v>772</v>
      </c>
      <c r="K13" s="19" t="s">
        <v>475</v>
      </c>
      <c r="L13" s="19" t="s">
        <v>476</v>
      </c>
      <c r="M13" s="19" t="s">
        <v>719</v>
      </c>
      <c r="N13" s="19" t="s">
        <v>720</v>
      </c>
      <c r="R13" t="s">
        <v>719</v>
      </c>
      <c r="S13" t="s">
        <v>720</v>
      </c>
      <c r="T13">
        <v>22170</v>
      </c>
      <c r="U13">
        <v>8903</v>
      </c>
      <c r="V13">
        <v>168163</v>
      </c>
      <c r="W13">
        <v>17859</v>
      </c>
      <c r="X13">
        <v>217095</v>
      </c>
      <c r="Y13" s="1">
        <v>14.313088739952557</v>
      </c>
      <c r="Z13" s="1">
        <f t="shared" si="0"/>
        <v>91.773647481517301</v>
      </c>
      <c r="AA13" s="1">
        <f t="shared" si="1"/>
        <v>8.2263525184826918</v>
      </c>
      <c r="AB13">
        <f t="shared" si="2"/>
        <v>100</v>
      </c>
      <c r="AE13">
        <f t="shared" si="4"/>
        <v>0</v>
      </c>
      <c r="AF13">
        <f t="shared" si="5"/>
        <v>1</v>
      </c>
      <c r="AG13">
        <f t="shared" si="6"/>
        <v>0</v>
      </c>
      <c r="AH13">
        <f t="shared" si="7"/>
        <v>0</v>
      </c>
      <c r="AJ13">
        <f t="shared" si="8"/>
        <v>0</v>
      </c>
      <c r="AK13">
        <f t="shared" si="8"/>
        <v>3107300.0000000005</v>
      </c>
      <c r="AL13">
        <f t="shared" si="3"/>
        <v>0</v>
      </c>
      <c r="AM13">
        <f t="shared" si="3"/>
        <v>0</v>
      </c>
      <c r="AP13" s="19">
        <v>1</v>
      </c>
      <c r="AQ13" s="19" t="s">
        <v>748</v>
      </c>
      <c r="AR13" s="1">
        <v>86.161607239728369</v>
      </c>
    </row>
    <row r="14" spans="1:44" x14ac:dyDescent="0.25">
      <c r="A14">
        <f>IF(B14=M14,1,0)</f>
        <v>1</v>
      </c>
      <c r="B14" t="s">
        <v>600</v>
      </c>
      <c r="C14" s="19">
        <v>1</v>
      </c>
      <c r="D14" s="19" t="s">
        <v>748</v>
      </c>
      <c r="E14" s="19" t="s">
        <v>767</v>
      </c>
      <c r="F14" s="19" t="s">
        <v>768</v>
      </c>
      <c r="G14" s="19" t="s">
        <v>769</v>
      </c>
      <c r="H14" s="19" t="s">
        <v>770</v>
      </c>
      <c r="I14" s="19" t="s">
        <v>771</v>
      </c>
      <c r="J14" s="19" t="s">
        <v>772</v>
      </c>
      <c r="K14" s="19" t="s">
        <v>501</v>
      </c>
      <c r="L14" s="19" t="s">
        <v>502</v>
      </c>
      <c r="M14" s="19" t="s">
        <v>600</v>
      </c>
      <c r="N14" s="19" t="s">
        <v>601</v>
      </c>
      <c r="R14" t="s">
        <v>600</v>
      </c>
      <c r="S14" t="s">
        <v>601</v>
      </c>
      <c r="T14">
        <v>60910</v>
      </c>
      <c r="U14">
        <v>337979</v>
      </c>
      <c r="V14">
        <v>272488</v>
      </c>
      <c r="W14">
        <v>11977064</v>
      </c>
      <c r="X14">
        <v>12648441</v>
      </c>
      <c r="Y14" s="1">
        <v>3.1536613879924014</v>
      </c>
      <c r="Z14" s="1">
        <f t="shared" si="0"/>
        <v>5.3079822248449435</v>
      </c>
      <c r="AA14" s="1">
        <f t="shared" si="1"/>
        <v>94.692017775155051</v>
      </c>
      <c r="AB14">
        <f t="shared" si="2"/>
        <v>100</v>
      </c>
      <c r="AE14">
        <f t="shared" si="4"/>
        <v>0</v>
      </c>
      <c r="AF14">
        <f t="shared" si="5"/>
        <v>1</v>
      </c>
      <c r="AG14">
        <f t="shared" si="6"/>
        <v>0</v>
      </c>
      <c r="AH14">
        <f t="shared" si="7"/>
        <v>0</v>
      </c>
      <c r="AJ14">
        <f t="shared" si="8"/>
        <v>0</v>
      </c>
      <c r="AK14">
        <f t="shared" si="8"/>
        <v>39888900</v>
      </c>
      <c r="AL14">
        <f t="shared" si="3"/>
        <v>0</v>
      </c>
      <c r="AM14">
        <f t="shared" si="3"/>
        <v>0</v>
      </c>
      <c r="AP14" s="19">
        <v>1</v>
      </c>
      <c r="AQ14" s="19" t="s">
        <v>748</v>
      </c>
      <c r="AR14" s="1">
        <v>14.313088739952557</v>
      </c>
    </row>
    <row r="15" spans="1:44" x14ac:dyDescent="0.25">
      <c r="A15">
        <f>IF(B15=M15,1,0)</f>
        <v>1</v>
      </c>
      <c r="B15" t="s">
        <v>673</v>
      </c>
      <c r="C15" s="19">
        <v>1</v>
      </c>
      <c r="D15" s="19" t="s">
        <v>748</v>
      </c>
      <c r="E15" s="19" t="s">
        <v>767</v>
      </c>
      <c r="F15" s="19" t="s">
        <v>768</v>
      </c>
      <c r="G15" s="19" t="s">
        <v>769</v>
      </c>
      <c r="H15" s="19" t="s">
        <v>770</v>
      </c>
      <c r="I15" s="19" t="s">
        <v>771</v>
      </c>
      <c r="J15" s="19" t="s">
        <v>772</v>
      </c>
      <c r="K15" s="19" t="s">
        <v>475</v>
      </c>
      <c r="L15" s="19" t="s">
        <v>476</v>
      </c>
      <c r="M15" s="19" t="s">
        <v>673</v>
      </c>
      <c r="N15" s="19" t="s">
        <v>674</v>
      </c>
      <c r="R15" t="s">
        <v>673</v>
      </c>
      <c r="S15" t="s">
        <v>674</v>
      </c>
      <c r="T15">
        <v>82411</v>
      </c>
      <c r="U15">
        <v>84964</v>
      </c>
      <c r="V15">
        <v>231033</v>
      </c>
      <c r="W15">
        <v>698510</v>
      </c>
      <c r="X15">
        <v>1096918</v>
      </c>
      <c r="Y15" s="1">
        <v>15.258661084967153</v>
      </c>
      <c r="Z15" s="1">
        <f t="shared" si="0"/>
        <v>36.320673012932595</v>
      </c>
      <c r="AA15" s="1">
        <f t="shared" si="1"/>
        <v>63.679326987067398</v>
      </c>
      <c r="AB15">
        <f t="shared" si="2"/>
        <v>100</v>
      </c>
      <c r="AE15">
        <f t="shared" si="4"/>
        <v>0</v>
      </c>
      <c r="AF15">
        <f t="shared" si="5"/>
        <v>1</v>
      </c>
      <c r="AG15">
        <f t="shared" si="6"/>
        <v>0</v>
      </c>
      <c r="AH15">
        <f t="shared" si="7"/>
        <v>0</v>
      </c>
      <c r="AJ15">
        <f t="shared" si="8"/>
        <v>0</v>
      </c>
      <c r="AK15">
        <f t="shared" si="8"/>
        <v>16737500</v>
      </c>
      <c r="AL15">
        <f t="shared" si="3"/>
        <v>0</v>
      </c>
      <c r="AM15">
        <f t="shared" si="3"/>
        <v>0</v>
      </c>
      <c r="AP15" s="19">
        <v>1</v>
      </c>
      <c r="AQ15" s="19" t="s">
        <v>748</v>
      </c>
      <c r="AR15" s="1">
        <v>3.1536613879924014</v>
      </c>
    </row>
    <row r="16" spans="1:44" x14ac:dyDescent="0.25">
      <c r="A16">
        <f>IF(B16=M16,1,0)</f>
        <v>1</v>
      </c>
      <c r="B16" t="s">
        <v>572</v>
      </c>
      <c r="C16" s="19">
        <v>1</v>
      </c>
      <c r="D16" s="19" t="s">
        <v>748</v>
      </c>
      <c r="E16" s="19" t="s">
        <v>767</v>
      </c>
      <c r="F16" s="19" t="s">
        <v>768</v>
      </c>
      <c r="G16" s="19" t="s">
        <v>769</v>
      </c>
      <c r="H16" s="19" t="s">
        <v>770</v>
      </c>
      <c r="I16" s="19" t="s">
        <v>771</v>
      </c>
      <c r="J16" s="19" t="s">
        <v>772</v>
      </c>
      <c r="K16" s="19" t="s">
        <v>475</v>
      </c>
      <c r="L16" s="19" t="s">
        <v>476</v>
      </c>
      <c r="M16" s="19" t="s">
        <v>572</v>
      </c>
      <c r="N16" s="19" t="s">
        <v>573</v>
      </c>
      <c r="R16" t="s">
        <v>572</v>
      </c>
      <c r="S16" t="s">
        <v>573</v>
      </c>
      <c r="T16">
        <v>124589</v>
      </c>
      <c r="U16">
        <v>562955</v>
      </c>
      <c r="V16">
        <v>1495560</v>
      </c>
      <c r="W16">
        <v>24537685</v>
      </c>
      <c r="X16">
        <v>26720789</v>
      </c>
      <c r="Y16" s="1">
        <v>2.573067733890642</v>
      </c>
      <c r="Z16" s="1">
        <f t="shared" si="0"/>
        <v>8.1700581521002249</v>
      </c>
      <c r="AA16" s="1">
        <f t="shared" si="1"/>
        <v>91.829941847899775</v>
      </c>
      <c r="AB16">
        <f t="shared" si="2"/>
        <v>100</v>
      </c>
      <c r="AE16">
        <f t="shared" si="4"/>
        <v>0</v>
      </c>
      <c r="AF16">
        <f t="shared" si="5"/>
        <v>1</v>
      </c>
      <c r="AG16">
        <f t="shared" si="6"/>
        <v>0</v>
      </c>
      <c r="AH16">
        <f t="shared" si="7"/>
        <v>0</v>
      </c>
      <c r="AJ16">
        <f t="shared" si="8"/>
        <v>0</v>
      </c>
      <c r="AK16">
        <f t="shared" si="8"/>
        <v>68754400</v>
      </c>
      <c r="AL16">
        <f t="shared" si="3"/>
        <v>0</v>
      </c>
      <c r="AM16">
        <f t="shared" si="3"/>
        <v>0</v>
      </c>
      <c r="AP16" s="19">
        <v>1</v>
      </c>
      <c r="AQ16" s="19" t="s">
        <v>748</v>
      </c>
      <c r="AR16" s="1">
        <v>15.258661084967153</v>
      </c>
    </row>
    <row r="17" spans="1:50" x14ac:dyDescent="0.25">
      <c r="A17">
        <f>IF(B17=M17,1,0)</f>
        <v>1</v>
      </c>
      <c r="B17" t="s">
        <v>524</v>
      </c>
      <c r="C17" s="19">
        <v>1</v>
      </c>
      <c r="D17" s="19" t="s">
        <v>748</v>
      </c>
      <c r="E17" s="19" t="s">
        <v>767</v>
      </c>
      <c r="F17" s="19" t="s">
        <v>768</v>
      </c>
      <c r="G17" s="19" t="s">
        <v>773</v>
      </c>
      <c r="H17" s="19" t="s">
        <v>774</v>
      </c>
      <c r="I17" s="19" t="s">
        <v>775</v>
      </c>
      <c r="J17" s="19" t="s">
        <v>776</v>
      </c>
      <c r="K17" s="19" t="s">
        <v>377</v>
      </c>
      <c r="L17" s="19" t="s">
        <v>378</v>
      </c>
      <c r="M17" s="19" t="s">
        <v>524</v>
      </c>
      <c r="N17" s="19" t="s">
        <v>525</v>
      </c>
      <c r="R17" t="s">
        <v>524</v>
      </c>
      <c r="S17" t="s">
        <v>525</v>
      </c>
      <c r="T17">
        <v>418325</v>
      </c>
      <c r="U17">
        <v>4352790</v>
      </c>
      <c r="V17">
        <v>4668217</v>
      </c>
      <c r="W17">
        <v>43107634</v>
      </c>
      <c r="X17">
        <v>52546966</v>
      </c>
      <c r="Y17" s="1">
        <v>9.079715468253676</v>
      </c>
      <c r="Z17" s="1">
        <f t="shared" si="0"/>
        <v>17.963609925642523</v>
      </c>
      <c r="AA17" s="1">
        <f t="shared" si="1"/>
        <v>82.036390074357485</v>
      </c>
      <c r="AB17">
        <f t="shared" si="2"/>
        <v>100</v>
      </c>
      <c r="AE17">
        <f t="shared" si="4"/>
        <v>0</v>
      </c>
      <c r="AF17">
        <f t="shared" si="5"/>
        <v>1</v>
      </c>
      <c r="AG17">
        <f t="shared" si="6"/>
        <v>0</v>
      </c>
      <c r="AH17">
        <f t="shared" si="7"/>
        <v>0</v>
      </c>
      <c r="AJ17">
        <f t="shared" si="8"/>
        <v>0</v>
      </c>
      <c r="AK17">
        <f t="shared" si="8"/>
        <v>477111500</v>
      </c>
      <c r="AL17">
        <f t="shared" si="3"/>
        <v>0</v>
      </c>
      <c r="AM17">
        <f t="shared" si="3"/>
        <v>0</v>
      </c>
      <c r="AP17" s="19">
        <v>1</v>
      </c>
      <c r="AQ17" s="19" t="s">
        <v>748</v>
      </c>
      <c r="AR17" s="1">
        <v>2.573067733890642</v>
      </c>
    </row>
    <row r="18" spans="1:50" x14ac:dyDescent="0.25">
      <c r="A18">
        <f>IF(B18=M18,1,0)</f>
        <v>1</v>
      </c>
      <c r="B18" t="s">
        <v>617</v>
      </c>
      <c r="C18" s="19">
        <v>1</v>
      </c>
      <c r="D18" s="19" t="s">
        <v>748</v>
      </c>
      <c r="E18" s="19" t="s">
        <v>767</v>
      </c>
      <c r="F18" s="19" t="s">
        <v>768</v>
      </c>
      <c r="G18" s="19" t="s">
        <v>773</v>
      </c>
      <c r="H18" s="19" t="s">
        <v>774</v>
      </c>
      <c r="I18" s="19" t="s">
        <v>775</v>
      </c>
      <c r="J18" s="19" t="s">
        <v>776</v>
      </c>
      <c r="K18" s="19" t="s">
        <v>377</v>
      </c>
      <c r="L18" s="19" t="s">
        <v>378</v>
      </c>
      <c r="M18" s="19" t="s">
        <v>617</v>
      </c>
      <c r="N18" s="19" t="s">
        <v>618</v>
      </c>
      <c r="R18" t="s">
        <v>617</v>
      </c>
      <c r="S18" t="s">
        <v>618</v>
      </c>
      <c r="T18">
        <v>86653</v>
      </c>
      <c r="U18">
        <v>1063967</v>
      </c>
      <c r="V18">
        <v>1391403</v>
      </c>
      <c r="W18">
        <v>27497684</v>
      </c>
      <c r="X18">
        <v>30039707</v>
      </c>
      <c r="Y18" s="1">
        <v>3.8303303024893021</v>
      </c>
      <c r="Z18" s="1">
        <f t="shared" si="0"/>
        <v>8.4622097013129984</v>
      </c>
      <c r="AA18" s="1">
        <f t="shared" si="1"/>
        <v>91.537790298687</v>
      </c>
      <c r="AB18">
        <f t="shared" si="2"/>
        <v>100</v>
      </c>
      <c r="AE18">
        <f t="shared" si="4"/>
        <v>0</v>
      </c>
      <c r="AF18">
        <f t="shared" si="5"/>
        <v>1</v>
      </c>
      <c r="AG18">
        <f t="shared" si="6"/>
        <v>0</v>
      </c>
      <c r="AH18">
        <f t="shared" si="7"/>
        <v>0</v>
      </c>
      <c r="AJ18">
        <f t="shared" si="8"/>
        <v>0</v>
      </c>
      <c r="AK18">
        <f t="shared" si="8"/>
        <v>115062000</v>
      </c>
      <c r="AL18">
        <f t="shared" si="3"/>
        <v>0</v>
      </c>
      <c r="AM18">
        <f t="shared" si="3"/>
        <v>0</v>
      </c>
      <c r="AP18" s="19">
        <v>1</v>
      </c>
      <c r="AQ18" s="19" t="s">
        <v>748</v>
      </c>
      <c r="AR18" s="1">
        <v>9.079715468253676</v>
      </c>
    </row>
    <row r="19" spans="1:50" x14ac:dyDescent="0.25">
      <c r="A19">
        <f>IF(B19=M19,1,0)</f>
        <v>1</v>
      </c>
      <c r="B19" t="s">
        <v>373</v>
      </c>
      <c r="C19" s="19">
        <v>1</v>
      </c>
      <c r="D19" s="19" t="s">
        <v>748</v>
      </c>
      <c r="E19" s="19" t="s">
        <v>767</v>
      </c>
      <c r="F19" s="19" t="s">
        <v>768</v>
      </c>
      <c r="G19" s="19" t="s">
        <v>773</v>
      </c>
      <c r="H19" s="19" t="s">
        <v>774</v>
      </c>
      <c r="I19" s="19" t="s">
        <v>775</v>
      </c>
      <c r="J19" s="19" t="s">
        <v>776</v>
      </c>
      <c r="K19" s="19" t="s">
        <v>256</v>
      </c>
      <c r="L19" s="19" t="s">
        <v>257</v>
      </c>
      <c r="M19" s="19" t="s">
        <v>373</v>
      </c>
      <c r="N19" s="19" t="s">
        <v>374</v>
      </c>
      <c r="R19" t="s">
        <v>373</v>
      </c>
      <c r="S19" t="s">
        <v>374</v>
      </c>
      <c r="T19">
        <v>3173985</v>
      </c>
      <c r="U19">
        <v>5198432</v>
      </c>
      <c r="V19">
        <v>16635805</v>
      </c>
      <c r="W19">
        <v>97676730</v>
      </c>
      <c r="X19">
        <v>122684952</v>
      </c>
      <c r="Y19" s="1">
        <v>6.8243226765088512</v>
      </c>
      <c r="Z19" s="1">
        <f t="shared" si="0"/>
        <v>20.384098939860205</v>
      </c>
      <c r="AA19" s="1">
        <f t="shared" si="1"/>
        <v>79.615901060139791</v>
      </c>
      <c r="AB19">
        <f t="shared" si="2"/>
        <v>100</v>
      </c>
      <c r="AE19">
        <f t="shared" si="4"/>
        <v>0</v>
      </c>
      <c r="AF19">
        <f t="shared" si="5"/>
        <v>1</v>
      </c>
      <c r="AG19">
        <f t="shared" si="6"/>
        <v>0</v>
      </c>
      <c r="AH19">
        <f t="shared" si="7"/>
        <v>0</v>
      </c>
      <c r="AJ19">
        <f t="shared" si="8"/>
        <v>0</v>
      </c>
      <c r="AK19">
        <f t="shared" si="8"/>
        <v>837241699.99999988</v>
      </c>
      <c r="AL19">
        <f t="shared" si="3"/>
        <v>0</v>
      </c>
      <c r="AM19">
        <f t="shared" si="3"/>
        <v>0</v>
      </c>
      <c r="AP19" s="19">
        <v>1</v>
      </c>
      <c r="AQ19" s="19" t="s">
        <v>748</v>
      </c>
      <c r="AR19" s="1">
        <v>3.8303303024893021</v>
      </c>
    </row>
    <row r="20" spans="1:50" x14ac:dyDescent="0.25">
      <c r="A20">
        <f>IF(B20=M20,1,0)</f>
        <v>1</v>
      </c>
      <c r="B20" t="s">
        <v>546</v>
      </c>
      <c r="C20" s="19">
        <v>1</v>
      </c>
      <c r="D20" s="19" t="s">
        <v>748</v>
      </c>
      <c r="E20" s="19" t="s">
        <v>767</v>
      </c>
      <c r="F20" s="19" t="s">
        <v>768</v>
      </c>
      <c r="G20" s="19" t="s">
        <v>773</v>
      </c>
      <c r="H20" s="19" t="s">
        <v>774</v>
      </c>
      <c r="I20" s="19" t="s">
        <v>775</v>
      </c>
      <c r="J20" s="19" t="s">
        <v>776</v>
      </c>
      <c r="K20" s="19" t="s">
        <v>256</v>
      </c>
      <c r="L20" s="19" t="s">
        <v>257</v>
      </c>
      <c r="M20" s="19" t="s">
        <v>546</v>
      </c>
      <c r="N20" s="19" t="s">
        <v>547</v>
      </c>
      <c r="R20" t="s">
        <v>546</v>
      </c>
      <c r="S20" t="s">
        <v>547</v>
      </c>
      <c r="T20">
        <v>187650</v>
      </c>
      <c r="U20">
        <v>549024</v>
      </c>
      <c r="V20">
        <v>2159009</v>
      </c>
      <c r="W20">
        <v>25567845</v>
      </c>
      <c r="X20">
        <v>28463528</v>
      </c>
      <c r="Y20" s="1">
        <v>2.5881331365528544</v>
      </c>
      <c r="Z20" s="1">
        <f t="shared" si="0"/>
        <v>10.173310209472277</v>
      </c>
      <c r="AA20" s="1">
        <f t="shared" si="1"/>
        <v>89.826689790527723</v>
      </c>
      <c r="AB20">
        <f t="shared" si="2"/>
        <v>100</v>
      </c>
      <c r="AE20">
        <f t="shared" si="4"/>
        <v>0</v>
      </c>
      <c r="AF20">
        <f t="shared" si="5"/>
        <v>1</v>
      </c>
      <c r="AG20">
        <f t="shared" si="6"/>
        <v>0</v>
      </c>
      <c r="AH20">
        <f t="shared" si="7"/>
        <v>0</v>
      </c>
      <c r="AJ20">
        <f t="shared" si="8"/>
        <v>0</v>
      </c>
      <c r="AK20">
        <f t="shared" si="8"/>
        <v>73667400</v>
      </c>
      <c r="AL20">
        <f t="shared" si="3"/>
        <v>0</v>
      </c>
      <c r="AM20">
        <f t="shared" si="3"/>
        <v>0</v>
      </c>
      <c r="AP20" s="19">
        <v>1</v>
      </c>
      <c r="AQ20" s="19" t="s">
        <v>748</v>
      </c>
      <c r="AR20" s="1">
        <v>6.8243226765088512</v>
      </c>
    </row>
    <row r="21" spans="1:50" x14ac:dyDescent="0.25">
      <c r="A21">
        <f>IF(B21=M21,1,0)</f>
        <v>1</v>
      </c>
      <c r="B21" t="s">
        <v>550</v>
      </c>
      <c r="C21" s="19">
        <v>1</v>
      </c>
      <c r="D21" s="19" t="s">
        <v>748</v>
      </c>
      <c r="E21" s="19" t="s">
        <v>767</v>
      </c>
      <c r="F21" s="19" t="s">
        <v>768</v>
      </c>
      <c r="G21" s="19" t="s">
        <v>773</v>
      </c>
      <c r="H21" s="19" t="s">
        <v>774</v>
      </c>
      <c r="I21" s="19" t="s">
        <v>775</v>
      </c>
      <c r="J21" s="19" t="s">
        <v>776</v>
      </c>
      <c r="K21" s="19" t="s">
        <v>377</v>
      </c>
      <c r="L21" s="19" t="s">
        <v>378</v>
      </c>
      <c r="M21" s="19" t="s">
        <v>550</v>
      </c>
      <c r="N21" s="19" t="s">
        <v>551</v>
      </c>
      <c r="R21" t="s">
        <v>550</v>
      </c>
      <c r="S21" t="s">
        <v>551</v>
      </c>
      <c r="T21">
        <v>103782</v>
      </c>
      <c r="U21">
        <v>677141</v>
      </c>
      <c r="V21">
        <v>494443</v>
      </c>
      <c r="W21">
        <v>41614495</v>
      </c>
      <c r="X21">
        <v>42889861</v>
      </c>
      <c r="Y21" s="1">
        <v>1.8207636532093217</v>
      </c>
      <c r="Z21" s="1">
        <f t="shared" si="0"/>
        <v>2.9735838966696582</v>
      </c>
      <c r="AA21" s="1">
        <f t="shared" si="1"/>
        <v>97.026416103330334</v>
      </c>
      <c r="AB21">
        <f t="shared" si="2"/>
        <v>99.999999999999986</v>
      </c>
      <c r="AE21">
        <f t="shared" si="4"/>
        <v>0</v>
      </c>
      <c r="AF21">
        <f t="shared" si="5"/>
        <v>1</v>
      </c>
      <c r="AG21">
        <f t="shared" si="6"/>
        <v>0</v>
      </c>
      <c r="AH21">
        <f t="shared" si="7"/>
        <v>0</v>
      </c>
      <c r="AJ21">
        <f t="shared" si="8"/>
        <v>0</v>
      </c>
      <c r="AK21">
        <f t="shared" si="8"/>
        <v>78092300.000000015</v>
      </c>
      <c r="AL21">
        <f t="shared" si="3"/>
        <v>0</v>
      </c>
      <c r="AM21">
        <f t="shared" si="3"/>
        <v>0</v>
      </c>
      <c r="AP21" s="19">
        <v>1</v>
      </c>
      <c r="AQ21" s="19" t="s">
        <v>748</v>
      </c>
      <c r="AR21" s="1">
        <v>2.5881331365528544</v>
      </c>
    </row>
    <row r="22" spans="1:50" x14ac:dyDescent="0.25">
      <c r="A22">
        <f>IF(B22=M22,1,0)</f>
        <v>1</v>
      </c>
      <c r="B22" t="s">
        <v>463</v>
      </c>
      <c r="C22" s="19">
        <v>1</v>
      </c>
      <c r="D22" s="19" t="s">
        <v>748</v>
      </c>
      <c r="E22" s="19" t="s">
        <v>767</v>
      </c>
      <c r="F22" s="19" t="s">
        <v>768</v>
      </c>
      <c r="G22" s="19" t="s">
        <v>773</v>
      </c>
      <c r="H22" s="19" t="s">
        <v>774</v>
      </c>
      <c r="I22" s="19" t="s">
        <v>775</v>
      </c>
      <c r="J22" s="19" t="s">
        <v>776</v>
      </c>
      <c r="K22" s="19" t="s">
        <v>381</v>
      </c>
      <c r="L22" s="19" t="s">
        <v>382</v>
      </c>
      <c r="M22" s="19" t="s">
        <v>463</v>
      </c>
      <c r="N22" s="19" t="s">
        <v>464</v>
      </c>
      <c r="R22" t="s">
        <v>463</v>
      </c>
      <c r="S22" t="s">
        <v>464</v>
      </c>
      <c r="T22">
        <v>1112730</v>
      </c>
      <c r="U22">
        <v>3456038</v>
      </c>
      <c r="V22">
        <v>5423844</v>
      </c>
      <c r="W22">
        <v>83505646</v>
      </c>
      <c r="X22">
        <v>93498258</v>
      </c>
      <c r="Y22" s="1">
        <v>4.8864739276746745</v>
      </c>
      <c r="Z22" s="1">
        <f t="shared" si="0"/>
        <v>10.68748468019586</v>
      </c>
      <c r="AA22" s="1">
        <f t="shared" si="1"/>
        <v>89.312515319804149</v>
      </c>
      <c r="AB22">
        <f t="shared" si="2"/>
        <v>100.00000000000001</v>
      </c>
      <c r="AE22">
        <f t="shared" si="4"/>
        <v>0</v>
      </c>
      <c r="AF22">
        <f t="shared" si="5"/>
        <v>1</v>
      </c>
      <c r="AG22">
        <f t="shared" si="6"/>
        <v>0</v>
      </c>
      <c r="AH22">
        <f t="shared" si="7"/>
        <v>0</v>
      </c>
      <c r="AJ22">
        <f t="shared" si="8"/>
        <v>0</v>
      </c>
      <c r="AK22">
        <f t="shared" si="8"/>
        <v>456876800.00000006</v>
      </c>
      <c r="AL22">
        <f t="shared" si="3"/>
        <v>0</v>
      </c>
      <c r="AM22">
        <f t="shared" si="3"/>
        <v>0</v>
      </c>
      <c r="AP22" s="19">
        <v>1</v>
      </c>
      <c r="AQ22" s="19" t="s">
        <v>748</v>
      </c>
      <c r="AR22" s="1">
        <v>1.8207636532093217</v>
      </c>
    </row>
    <row r="23" spans="1:50" x14ac:dyDescent="0.25">
      <c r="A23">
        <f>IF(B23=M23,1,0)</f>
        <v>1</v>
      </c>
      <c r="B23" t="s">
        <v>325</v>
      </c>
      <c r="C23" s="19">
        <v>1</v>
      </c>
      <c r="D23" s="19" t="s">
        <v>748</v>
      </c>
      <c r="E23" s="19" t="s">
        <v>767</v>
      </c>
      <c r="F23" s="19" t="s">
        <v>768</v>
      </c>
      <c r="G23" s="19" t="s">
        <v>773</v>
      </c>
      <c r="H23" s="19" t="s">
        <v>774</v>
      </c>
      <c r="I23" s="19" t="s">
        <v>775</v>
      </c>
      <c r="J23" s="19" t="s">
        <v>776</v>
      </c>
      <c r="K23" s="19" t="s">
        <v>323</v>
      </c>
      <c r="L23" s="19" t="s">
        <v>324</v>
      </c>
      <c r="M23" s="19" t="s">
        <v>325</v>
      </c>
      <c r="N23" s="19" t="s">
        <v>326</v>
      </c>
      <c r="R23" t="s">
        <v>325</v>
      </c>
      <c r="S23" t="s">
        <v>326</v>
      </c>
      <c r="T23">
        <v>202721</v>
      </c>
      <c r="U23">
        <v>1456214</v>
      </c>
      <c r="V23">
        <v>1845110</v>
      </c>
      <c r="W23">
        <v>38175651</v>
      </c>
      <c r="X23">
        <v>41679696</v>
      </c>
      <c r="Y23" s="1">
        <v>3.9801993757344105</v>
      </c>
      <c r="Z23" s="1">
        <f t="shared" si="0"/>
        <v>8.4070790727456366</v>
      </c>
      <c r="AA23" s="1">
        <f t="shared" si="1"/>
        <v>91.592920927254369</v>
      </c>
      <c r="AB23">
        <f t="shared" si="2"/>
        <v>100</v>
      </c>
      <c r="AE23">
        <f t="shared" si="4"/>
        <v>0</v>
      </c>
      <c r="AF23">
        <f t="shared" si="5"/>
        <v>1</v>
      </c>
      <c r="AG23">
        <f t="shared" si="6"/>
        <v>0</v>
      </c>
      <c r="AH23">
        <f t="shared" si="7"/>
        <v>0</v>
      </c>
      <c r="AJ23">
        <f t="shared" si="8"/>
        <v>0</v>
      </c>
      <c r="AK23">
        <f t="shared" si="8"/>
        <v>165893500</v>
      </c>
      <c r="AL23">
        <f t="shared" si="3"/>
        <v>0</v>
      </c>
      <c r="AM23">
        <f t="shared" si="3"/>
        <v>0</v>
      </c>
      <c r="AP23" s="19">
        <v>1</v>
      </c>
      <c r="AQ23" s="19" t="s">
        <v>748</v>
      </c>
      <c r="AR23" s="1">
        <v>4.8864739276746745</v>
      </c>
    </row>
    <row r="24" spans="1:50" x14ac:dyDescent="0.25">
      <c r="A24">
        <f>IF(B24=M24,1,0)</f>
        <v>1</v>
      </c>
      <c r="B24" t="s">
        <v>271</v>
      </c>
      <c r="C24" s="19">
        <v>1</v>
      </c>
      <c r="D24" s="19" t="s">
        <v>748</v>
      </c>
      <c r="E24" s="19" t="s">
        <v>767</v>
      </c>
      <c r="F24" s="19" t="s">
        <v>768</v>
      </c>
      <c r="G24" s="19" t="s">
        <v>773</v>
      </c>
      <c r="H24" s="19" t="s">
        <v>774</v>
      </c>
      <c r="I24" s="19" t="s">
        <v>775</v>
      </c>
      <c r="J24" s="19" t="s">
        <v>776</v>
      </c>
      <c r="K24" s="19" t="s">
        <v>269</v>
      </c>
      <c r="L24" s="19" t="s">
        <v>270</v>
      </c>
      <c r="M24" s="19" t="s">
        <v>271</v>
      </c>
      <c r="N24" s="19" t="s">
        <v>272</v>
      </c>
      <c r="R24" t="s">
        <v>271</v>
      </c>
      <c r="S24" t="s">
        <v>272</v>
      </c>
      <c r="T24">
        <v>312994</v>
      </c>
      <c r="U24">
        <v>1290654</v>
      </c>
      <c r="V24">
        <v>2395974</v>
      </c>
      <c r="W24">
        <v>6222059</v>
      </c>
      <c r="X24">
        <v>10221681</v>
      </c>
      <c r="Y24" s="1">
        <v>15.688691517569369</v>
      </c>
      <c r="Z24" s="1">
        <f t="shared" si="0"/>
        <v>39.128808656814861</v>
      </c>
      <c r="AA24" s="1">
        <f t="shared" si="1"/>
        <v>60.871191343185139</v>
      </c>
      <c r="AB24">
        <f t="shared" si="2"/>
        <v>100</v>
      </c>
      <c r="AE24">
        <f t="shared" si="4"/>
        <v>0</v>
      </c>
      <c r="AF24">
        <f t="shared" si="5"/>
        <v>1</v>
      </c>
      <c r="AG24">
        <f t="shared" si="6"/>
        <v>0</v>
      </c>
      <c r="AH24">
        <f t="shared" si="7"/>
        <v>0</v>
      </c>
      <c r="AJ24">
        <f t="shared" si="8"/>
        <v>0</v>
      </c>
      <c r="AK24">
        <f t="shared" si="8"/>
        <v>160364800</v>
      </c>
      <c r="AL24">
        <f t="shared" si="3"/>
        <v>0</v>
      </c>
      <c r="AM24">
        <f t="shared" si="3"/>
        <v>0</v>
      </c>
      <c r="AP24" s="19">
        <v>1</v>
      </c>
      <c r="AQ24" s="19" t="s">
        <v>748</v>
      </c>
      <c r="AR24" s="1">
        <v>3.9801993757344105</v>
      </c>
    </row>
    <row r="25" spans="1:50" x14ac:dyDescent="0.25">
      <c r="A25">
        <f>IF(B25=M25,1,0)</f>
        <v>1</v>
      </c>
      <c r="B25" t="s">
        <v>679</v>
      </c>
      <c r="C25" s="19">
        <v>1</v>
      </c>
      <c r="D25" s="19" t="s">
        <v>748</v>
      </c>
      <c r="E25" s="19" t="s">
        <v>767</v>
      </c>
      <c r="F25" s="19" t="s">
        <v>768</v>
      </c>
      <c r="G25" s="19" t="s">
        <v>769</v>
      </c>
      <c r="H25" s="19" t="s">
        <v>770</v>
      </c>
      <c r="I25" s="19" t="s">
        <v>777</v>
      </c>
      <c r="J25" s="19" t="s">
        <v>778</v>
      </c>
      <c r="K25" s="19" t="s">
        <v>639</v>
      </c>
      <c r="L25" s="19" t="s">
        <v>640</v>
      </c>
      <c r="M25" s="19" t="s">
        <v>679</v>
      </c>
      <c r="N25" s="19" t="s">
        <v>680</v>
      </c>
      <c r="R25" t="s">
        <v>679</v>
      </c>
      <c r="S25" t="s">
        <v>680</v>
      </c>
      <c r="U25">
        <v>8389</v>
      </c>
      <c r="V25">
        <v>1324</v>
      </c>
      <c r="W25">
        <v>212556</v>
      </c>
      <c r="X25">
        <v>222269</v>
      </c>
      <c r="Y25" s="1">
        <v>3.7742555192132059</v>
      </c>
      <c r="Z25" s="1">
        <f t="shared" si="0"/>
        <v>4.3699301297076962</v>
      </c>
      <c r="AA25" s="1">
        <f t="shared" si="1"/>
        <v>95.630069870292303</v>
      </c>
      <c r="AB25">
        <f t="shared" si="2"/>
        <v>100</v>
      </c>
      <c r="AE25">
        <f t="shared" si="4"/>
        <v>0</v>
      </c>
      <c r="AF25">
        <f t="shared" si="5"/>
        <v>1</v>
      </c>
      <c r="AG25">
        <f t="shared" si="6"/>
        <v>0</v>
      </c>
      <c r="AH25">
        <f t="shared" si="7"/>
        <v>0</v>
      </c>
      <c r="AJ25">
        <f t="shared" si="8"/>
        <v>0</v>
      </c>
      <c r="AK25">
        <f t="shared" si="8"/>
        <v>838900.00000000012</v>
      </c>
      <c r="AL25">
        <f t="shared" si="3"/>
        <v>0</v>
      </c>
      <c r="AM25">
        <f t="shared" si="3"/>
        <v>0</v>
      </c>
      <c r="AP25" s="19">
        <v>1</v>
      </c>
      <c r="AQ25" s="19" t="s">
        <v>748</v>
      </c>
      <c r="AR25" s="1">
        <v>15.688691517569369</v>
      </c>
    </row>
    <row r="26" spans="1:50" x14ac:dyDescent="0.25">
      <c r="A26">
        <f>IF(B26=M26,1,0)</f>
        <v>1</v>
      </c>
      <c r="B26" t="s">
        <v>203</v>
      </c>
      <c r="C26" s="19">
        <v>1</v>
      </c>
      <c r="D26" s="19" t="s">
        <v>748</v>
      </c>
      <c r="E26" s="19" t="s">
        <v>767</v>
      </c>
      <c r="F26" s="19" t="s">
        <v>768</v>
      </c>
      <c r="G26" s="19" t="s">
        <v>773</v>
      </c>
      <c r="H26" s="19" t="s">
        <v>774</v>
      </c>
      <c r="I26" s="19" t="s">
        <v>775</v>
      </c>
      <c r="J26" s="19" t="s">
        <v>776</v>
      </c>
      <c r="K26" s="19" t="s">
        <v>201</v>
      </c>
      <c r="L26" s="19" t="s">
        <v>202</v>
      </c>
      <c r="M26" s="19" t="s">
        <v>203</v>
      </c>
      <c r="N26" s="19" t="s">
        <v>204</v>
      </c>
      <c r="R26" t="s">
        <v>203</v>
      </c>
      <c r="S26" t="s">
        <v>204</v>
      </c>
      <c r="T26">
        <v>263807</v>
      </c>
      <c r="U26">
        <v>4280948</v>
      </c>
      <c r="V26">
        <v>4832959</v>
      </c>
      <c r="W26">
        <v>68249273</v>
      </c>
      <c r="X26">
        <v>77626987</v>
      </c>
      <c r="Y26" s="1">
        <v>5.8546069809459436</v>
      </c>
      <c r="Z26" s="1">
        <f t="shared" si="0"/>
        <v>12.08048175307899</v>
      </c>
      <c r="AA26" s="1">
        <f t="shared" si="1"/>
        <v>87.919518246921015</v>
      </c>
      <c r="AB26">
        <f t="shared" si="2"/>
        <v>100</v>
      </c>
      <c r="AE26">
        <f t="shared" si="4"/>
        <v>0</v>
      </c>
      <c r="AF26">
        <f t="shared" si="5"/>
        <v>1</v>
      </c>
      <c r="AG26">
        <f t="shared" si="6"/>
        <v>0</v>
      </c>
      <c r="AH26">
        <f t="shared" si="7"/>
        <v>0</v>
      </c>
      <c r="AJ26">
        <f t="shared" si="8"/>
        <v>0</v>
      </c>
      <c r="AK26">
        <f t="shared" si="8"/>
        <v>454475500</v>
      </c>
      <c r="AL26">
        <f t="shared" si="3"/>
        <v>0</v>
      </c>
      <c r="AM26">
        <f t="shared" si="3"/>
        <v>0</v>
      </c>
      <c r="AP26" s="19">
        <v>1</v>
      </c>
      <c r="AQ26" s="19" t="s">
        <v>748</v>
      </c>
      <c r="AR26" s="1">
        <v>3.7742555192132059</v>
      </c>
    </row>
    <row r="27" spans="1:50" x14ac:dyDescent="0.25">
      <c r="A27">
        <f>IF(B27=M27,1,0)</f>
        <v>1</v>
      </c>
      <c r="B27" t="s">
        <v>244</v>
      </c>
      <c r="C27" s="19">
        <v>1</v>
      </c>
      <c r="D27" s="19" t="s">
        <v>748</v>
      </c>
      <c r="E27" s="19" t="s">
        <v>767</v>
      </c>
      <c r="F27" s="19" t="s">
        <v>768</v>
      </c>
      <c r="G27" s="19" t="s">
        <v>769</v>
      </c>
      <c r="H27" s="19" t="s">
        <v>770</v>
      </c>
      <c r="I27" s="19" t="s">
        <v>771</v>
      </c>
      <c r="J27" s="19" t="s">
        <v>772</v>
      </c>
      <c r="K27" s="19" t="s">
        <v>242</v>
      </c>
      <c r="L27" s="19" t="s">
        <v>243</v>
      </c>
      <c r="M27" s="19" t="s">
        <v>244</v>
      </c>
      <c r="N27" s="19" t="s">
        <v>245</v>
      </c>
      <c r="R27" t="s">
        <v>244</v>
      </c>
      <c r="S27" t="s">
        <v>245</v>
      </c>
      <c r="T27">
        <v>432567</v>
      </c>
      <c r="U27">
        <v>3835007</v>
      </c>
      <c r="V27">
        <v>8988950</v>
      </c>
      <c r="W27">
        <v>173731544</v>
      </c>
      <c r="X27">
        <v>186988068</v>
      </c>
      <c r="Y27" s="1">
        <v>2.2822707596508245</v>
      </c>
      <c r="Z27" s="1">
        <f t="shared" si="0"/>
        <v>7.0895026307240094</v>
      </c>
      <c r="AA27" s="1">
        <f t="shared" si="1"/>
        <v>92.910497369275987</v>
      </c>
      <c r="AB27">
        <f t="shared" si="2"/>
        <v>100</v>
      </c>
      <c r="AE27">
        <f t="shared" si="4"/>
        <v>0</v>
      </c>
      <c r="AF27">
        <f t="shared" si="5"/>
        <v>1</v>
      </c>
      <c r="AG27">
        <f t="shared" si="6"/>
        <v>0</v>
      </c>
      <c r="AH27">
        <f t="shared" si="7"/>
        <v>0</v>
      </c>
      <c r="AJ27">
        <f t="shared" si="8"/>
        <v>0</v>
      </c>
      <c r="AK27">
        <f t="shared" si="8"/>
        <v>426757400</v>
      </c>
      <c r="AL27">
        <f t="shared" si="8"/>
        <v>0</v>
      </c>
      <c r="AM27">
        <f t="shared" si="8"/>
        <v>0</v>
      </c>
      <c r="AP27" s="19">
        <v>1</v>
      </c>
      <c r="AQ27" s="19" t="s">
        <v>748</v>
      </c>
      <c r="AR27" s="1">
        <v>5.8546069809459436</v>
      </c>
    </row>
    <row r="28" spans="1:50" x14ac:dyDescent="0.25">
      <c r="A28">
        <f>IF(B28=M28,1,0)</f>
        <v>1</v>
      </c>
      <c r="B28" t="s">
        <v>511</v>
      </c>
      <c r="C28" s="19">
        <v>1</v>
      </c>
      <c r="D28" s="19" t="s">
        <v>748</v>
      </c>
      <c r="E28" s="19" t="s">
        <v>767</v>
      </c>
      <c r="F28" s="19" t="s">
        <v>768</v>
      </c>
      <c r="G28" s="19" t="s">
        <v>779</v>
      </c>
      <c r="H28" s="19" t="s">
        <v>780</v>
      </c>
      <c r="I28" s="19" t="s">
        <v>781</v>
      </c>
      <c r="J28" s="19" t="s">
        <v>782</v>
      </c>
      <c r="K28" s="19" t="s">
        <v>493</v>
      </c>
      <c r="L28" s="19" t="s">
        <v>494</v>
      </c>
      <c r="M28" s="19" t="s">
        <v>511</v>
      </c>
      <c r="N28" s="19" t="s">
        <v>512</v>
      </c>
      <c r="R28" t="s">
        <v>511</v>
      </c>
      <c r="S28" t="s">
        <v>512</v>
      </c>
      <c r="T28">
        <v>399998</v>
      </c>
      <c r="U28">
        <v>2725930</v>
      </c>
      <c r="V28">
        <v>3102198</v>
      </c>
      <c r="W28">
        <v>25437928</v>
      </c>
      <c r="X28">
        <v>31666054</v>
      </c>
      <c r="Y28" s="1">
        <v>9.8715425673183024</v>
      </c>
      <c r="Z28" s="1">
        <f t="shared" si="0"/>
        <v>19.668146842672598</v>
      </c>
      <c r="AA28" s="1">
        <f t="shared" si="1"/>
        <v>80.331853157327402</v>
      </c>
      <c r="AB28">
        <f t="shared" si="2"/>
        <v>100</v>
      </c>
      <c r="AE28">
        <f t="shared" si="4"/>
        <v>0</v>
      </c>
      <c r="AF28">
        <f t="shared" si="5"/>
        <v>1</v>
      </c>
      <c r="AG28">
        <f t="shared" si="6"/>
        <v>0</v>
      </c>
      <c r="AH28">
        <f t="shared" si="7"/>
        <v>0</v>
      </c>
      <c r="AJ28">
        <f t="shared" si="8"/>
        <v>0</v>
      </c>
      <c r="AK28">
        <f t="shared" si="8"/>
        <v>312592800</v>
      </c>
      <c r="AL28">
        <f t="shared" si="8"/>
        <v>0</v>
      </c>
      <c r="AM28">
        <f t="shared" si="8"/>
        <v>0</v>
      </c>
      <c r="AP28" s="19">
        <v>1</v>
      </c>
      <c r="AQ28" s="19" t="s">
        <v>748</v>
      </c>
      <c r="AR28" s="1">
        <v>2.2822707596508245</v>
      </c>
    </row>
    <row r="29" spans="1:50" x14ac:dyDescent="0.25">
      <c r="A29">
        <f>IF(B29=M29,1,0)</f>
        <v>1</v>
      </c>
      <c r="B29" t="s">
        <v>495</v>
      </c>
      <c r="C29" s="19">
        <v>1</v>
      </c>
      <c r="D29" s="19" t="s">
        <v>748</v>
      </c>
      <c r="E29" s="19" t="s">
        <v>767</v>
      </c>
      <c r="F29" s="19" t="s">
        <v>768</v>
      </c>
      <c r="G29" s="19" t="s">
        <v>779</v>
      </c>
      <c r="H29" s="19" t="s">
        <v>780</v>
      </c>
      <c r="I29" s="19" t="s">
        <v>781</v>
      </c>
      <c r="J29" s="19" t="s">
        <v>782</v>
      </c>
      <c r="K29" s="19" t="s">
        <v>493</v>
      </c>
      <c r="L29" s="19" t="s">
        <v>494</v>
      </c>
      <c r="M29" s="19" t="s">
        <v>495</v>
      </c>
      <c r="N29" s="19" t="s">
        <v>496</v>
      </c>
      <c r="R29" t="s">
        <v>495</v>
      </c>
      <c r="S29" t="s">
        <v>496</v>
      </c>
      <c r="T29">
        <v>546915</v>
      </c>
      <c r="U29">
        <v>8070596</v>
      </c>
      <c r="V29">
        <v>3446240</v>
      </c>
      <c r="W29">
        <v>82819270</v>
      </c>
      <c r="X29">
        <v>94883021</v>
      </c>
      <c r="Y29" s="1">
        <v>9.0822477079434467</v>
      </c>
      <c r="Z29" s="1">
        <f t="shared" si="0"/>
        <v>12.714341167530913</v>
      </c>
      <c r="AA29" s="1">
        <f t="shared" si="1"/>
        <v>87.285658832469096</v>
      </c>
      <c r="AB29">
        <f t="shared" si="2"/>
        <v>100.00000000000001</v>
      </c>
      <c r="AE29">
        <f t="shared" si="4"/>
        <v>0</v>
      </c>
      <c r="AF29">
        <f t="shared" si="5"/>
        <v>1</v>
      </c>
      <c r="AG29">
        <f t="shared" si="6"/>
        <v>0</v>
      </c>
      <c r="AH29">
        <f t="shared" si="7"/>
        <v>0</v>
      </c>
      <c r="AJ29">
        <f t="shared" si="8"/>
        <v>0</v>
      </c>
      <c r="AK29">
        <f t="shared" si="8"/>
        <v>861751099.99999988</v>
      </c>
      <c r="AL29">
        <f t="shared" si="8"/>
        <v>0</v>
      </c>
      <c r="AM29">
        <f t="shared" si="8"/>
        <v>0</v>
      </c>
      <c r="AP29" s="19">
        <v>1</v>
      </c>
      <c r="AQ29" s="19" t="s">
        <v>748</v>
      </c>
      <c r="AR29" s="1">
        <v>9.8715425673183024</v>
      </c>
      <c r="AW29" t="s">
        <v>930</v>
      </c>
      <c r="AX29">
        <v>10</v>
      </c>
    </row>
    <row r="30" spans="1:50" x14ac:dyDescent="0.25">
      <c r="A30">
        <f>IF(B30=M30,1,0)</f>
        <v>1</v>
      </c>
      <c r="B30" t="s">
        <v>645</v>
      </c>
      <c r="C30" s="19">
        <v>1</v>
      </c>
      <c r="D30" s="19" t="s">
        <v>748</v>
      </c>
      <c r="E30" s="19" t="s">
        <v>767</v>
      </c>
      <c r="F30" s="19" t="s">
        <v>768</v>
      </c>
      <c r="G30" s="19" t="s">
        <v>779</v>
      </c>
      <c r="H30" s="19" t="s">
        <v>780</v>
      </c>
      <c r="I30" s="19" t="s">
        <v>781</v>
      </c>
      <c r="J30" s="19" t="s">
        <v>782</v>
      </c>
      <c r="K30" s="19" t="s">
        <v>643</v>
      </c>
      <c r="L30" s="19" t="s">
        <v>644</v>
      </c>
      <c r="M30" s="19" t="s">
        <v>645</v>
      </c>
      <c r="N30" s="19" t="s">
        <v>644</v>
      </c>
      <c r="R30" t="s">
        <v>645</v>
      </c>
      <c r="S30" t="s">
        <v>644</v>
      </c>
      <c r="T30">
        <v>164412</v>
      </c>
      <c r="U30">
        <v>233803</v>
      </c>
      <c r="V30">
        <v>1186475</v>
      </c>
      <c r="W30">
        <v>4860979</v>
      </c>
      <c r="X30">
        <v>6445669</v>
      </c>
      <c r="Y30" s="1">
        <v>6.1780243447189109</v>
      </c>
      <c r="Z30" s="1">
        <f t="shared" si="0"/>
        <v>24.585345601829694</v>
      </c>
      <c r="AA30" s="1">
        <f t="shared" si="1"/>
        <v>75.414654398170313</v>
      </c>
      <c r="AB30">
        <f t="shared" si="2"/>
        <v>100</v>
      </c>
      <c r="AE30">
        <f t="shared" si="4"/>
        <v>0</v>
      </c>
      <c r="AF30">
        <f t="shared" si="5"/>
        <v>1</v>
      </c>
      <c r="AG30">
        <f t="shared" si="6"/>
        <v>0</v>
      </c>
      <c r="AH30">
        <f t="shared" si="7"/>
        <v>0</v>
      </c>
      <c r="AJ30">
        <f t="shared" si="8"/>
        <v>0</v>
      </c>
      <c r="AK30">
        <f t="shared" si="8"/>
        <v>39821500</v>
      </c>
      <c r="AL30">
        <f t="shared" si="8"/>
        <v>0</v>
      </c>
      <c r="AM30">
        <f t="shared" si="8"/>
        <v>0</v>
      </c>
      <c r="AP30" s="19">
        <v>1</v>
      </c>
      <c r="AQ30" s="19" t="s">
        <v>748</v>
      </c>
      <c r="AR30" s="1">
        <v>9.0822477079434467</v>
      </c>
      <c r="AW30" t="s">
        <v>931</v>
      </c>
      <c r="AX30">
        <v>14.7</v>
      </c>
    </row>
    <row r="31" spans="1:50" x14ac:dyDescent="0.25">
      <c r="A31">
        <f>IF(B31=M31,1,0)</f>
        <v>1</v>
      </c>
      <c r="B31" t="s">
        <v>401</v>
      </c>
      <c r="C31" s="19">
        <v>1</v>
      </c>
      <c r="D31" s="19" t="s">
        <v>748</v>
      </c>
      <c r="E31" s="19" t="s">
        <v>767</v>
      </c>
      <c r="F31" s="19" t="s">
        <v>768</v>
      </c>
      <c r="G31" s="19" t="s">
        <v>779</v>
      </c>
      <c r="H31" s="19" t="s">
        <v>780</v>
      </c>
      <c r="I31" s="19" t="s">
        <v>781</v>
      </c>
      <c r="J31" s="19" t="s">
        <v>782</v>
      </c>
      <c r="K31" s="19" t="s">
        <v>399</v>
      </c>
      <c r="L31" s="19" t="s">
        <v>400</v>
      </c>
      <c r="M31" s="19" t="s">
        <v>401</v>
      </c>
      <c r="N31" s="19" t="s">
        <v>402</v>
      </c>
      <c r="R31" t="s">
        <v>401</v>
      </c>
      <c r="S31" t="s">
        <v>402</v>
      </c>
      <c r="T31">
        <v>671446</v>
      </c>
      <c r="U31">
        <v>852108</v>
      </c>
      <c r="V31">
        <v>2295756</v>
      </c>
      <c r="W31">
        <v>15498712</v>
      </c>
      <c r="X31">
        <v>19318022</v>
      </c>
      <c r="Y31" s="1">
        <v>7.8866977167745222</v>
      </c>
      <c r="Z31" s="1">
        <f t="shared" si="0"/>
        <v>19.77070944426919</v>
      </c>
      <c r="AA31" s="1">
        <f t="shared" si="1"/>
        <v>80.229290555730813</v>
      </c>
      <c r="AB31">
        <f t="shared" si="2"/>
        <v>100</v>
      </c>
      <c r="AE31">
        <f t="shared" si="4"/>
        <v>0</v>
      </c>
      <c r="AF31">
        <f t="shared" si="5"/>
        <v>1</v>
      </c>
      <c r="AG31">
        <f t="shared" si="6"/>
        <v>0</v>
      </c>
      <c r="AH31">
        <f t="shared" si="7"/>
        <v>0</v>
      </c>
      <c r="AJ31">
        <f t="shared" si="8"/>
        <v>0</v>
      </c>
      <c r="AK31">
        <f t="shared" si="8"/>
        <v>152355400</v>
      </c>
      <c r="AL31">
        <f t="shared" si="8"/>
        <v>0</v>
      </c>
      <c r="AM31">
        <f t="shared" si="8"/>
        <v>0</v>
      </c>
      <c r="AP31" s="19">
        <v>1</v>
      </c>
      <c r="AQ31" s="19" t="s">
        <v>748</v>
      </c>
      <c r="AR31" s="1">
        <v>6.1780243447189109</v>
      </c>
      <c r="AW31" t="s">
        <v>932</v>
      </c>
      <c r="AX31">
        <v>8.4</v>
      </c>
    </row>
    <row r="32" spans="1:50" x14ac:dyDescent="0.25">
      <c r="A32">
        <f>IF(B32=M32,1,0)</f>
        <v>1</v>
      </c>
      <c r="B32" t="s">
        <v>507</v>
      </c>
      <c r="C32" s="19">
        <v>1</v>
      </c>
      <c r="D32" s="19" t="s">
        <v>748</v>
      </c>
      <c r="E32" s="19" t="s">
        <v>767</v>
      </c>
      <c r="F32" s="19" t="s">
        <v>768</v>
      </c>
      <c r="G32" s="19" t="s">
        <v>779</v>
      </c>
      <c r="H32" s="19" t="s">
        <v>780</v>
      </c>
      <c r="I32" s="19" t="s">
        <v>781</v>
      </c>
      <c r="J32" s="19" t="s">
        <v>782</v>
      </c>
      <c r="K32" s="19" t="s">
        <v>505</v>
      </c>
      <c r="L32" s="19" t="s">
        <v>506</v>
      </c>
      <c r="M32" s="19" t="s">
        <v>507</v>
      </c>
      <c r="N32" s="19" t="s">
        <v>508</v>
      </c>
      <c r="R32" t="s">
        <v>507</v>
      </c>
      <c r="S32" t="s">
        <v>508</v>
      </c>
      <c r="T32">
        <v>2005289</v>
      </c>
      <c r="U32">
        <v>1047321</v>
      </c>
      <c r="V32">
        <v>1843750</v>
      </c>
      <c r="W32">
        <v>8782560</v>
      </c>
      <c r="X32">
        <v>13678920</v>
      </c>
      <c r="Y32" s="1">
        <v>22.31616238708904</v>
      </c>
      <c r="Z32" s="1">
        <f t="shared" si="0"/>
        <v>35.794931178777276</v>
      </c>
      <c r="AA32" s="1">
        <f t="shared" si="1"/>
        <v>64.205068821222739</v>
      </c>
      <c r="AB32">
        <f t="shared" si="2"/>
        <v>100.00000000000001</v>
      </c>
      <c r="AE32">
        <f t="shared" si="4"/>
        <v>0</v>
      </c>
      <c r="AF32">
        <f t="shared" si="5"/>
        <v>0</v>
      </c>
      <c r="AG32">
        <f t="shared" si="6"/>
        <v>1</v>
      </c>
      <c r="AH32">
        <f t="shared" si="7"/>
        <v>0</v>
      </c>
      <c r="AJ32">
        <f t="shared" si="8"/>
        <v>0</v>
      </c>
      <c r="AK32">
        <f t="shared" si="8"/>
        <v>0</v>
      </c>
      <c r="AL32">
        <f t="shared" si="8"/>
        <v>305261000</v>
      </c>
      <c r="AM32">
        <f t="shared" si="8"/>
        <v>0</v>
      </c>
      <c r="AP32" s="19">
        <v>1</v>
      </c>
      <c r="AQ32" s="19" t="s">
        <v>748</v>
      </c>
      <c r="AR32" s="1">
        <v>7.8866977167745222</v>
      </c>
      <c r="AW32" t="s">
        <v>933</v>
      </c>
      <c r="AX32">
        <v>70.099999999999994</v>
      </c>
    </row>
    <row r="33" spans="1:50" x14ac:dyDescent="0.25">
      <c r="A33">
        <f>IF(B33=M33,1,0)</f>
        <v>1</v>
      </c>
      <c r="B33" t="s">
        <v>509</v>
      </c>
      <c r="C33" s="19">
        <v>1</v>
      </c>
      <c r="D33" s="19" t="s">
        <v>748</v>
      </c>
      <c r="E33" s="19" t="s">
        <v>767</v>
      </c>
      <c r="F33" s="19" t="s">
        <v>768</v>
      </c>
      <c r="G33" s="19" t="s">
        <v>779</v>
      </c>
      <c r="H33" s="19" t="s">
        <v>780</v>
      </c>
      <c r="I33" s="19" t="s">
        <v>783</v>
      </c>
      <c r="J33" s="19" t="s">
        <v>784</v>
      </c>
      <c r="K33" s="19" t="s">
        <v>205</v>
      </c>
      <c r="L33" s="19" t="s">
        <v>206</v>
      </c>
      <c r="M33" s="19" t="s">
        <v>509</v>
      </c>
      <c r="N33" s="19" t="s">
        <v>510</v>
      </c>
      <c r="R33" t="s">
        <v>509</v>
      </c>
      <c r="S33" t="s">
        <v>510</v>
      </c>
      <c r="T33">
        <v>31715</v>
      </c>
      <c r="U33">
        <v>606286</v>
      </c>
      <c r="V33">
        <v>343302</v>
      </c>
      <c r="W33">
        <v>3343266</v>
      </c>
      <c r="X33">
        <v>4324569</v>
      </c>
      <c r="Y33" s="1">
        <v>14.752938385304986</v>
      </c>
      <c r="Z33" s="1">
        <f t="shared" si="0"/>
        <v>22.691347970167662</v>
      </c>
      <c r="AA33" s="1">
        <f t="shared" si="1"/>
        <v>77.308652029832331</v>
      </c>
      <c r="AB33">
        <f t="shared" si="2"/>
        <v>100</v>
      </c>
      <c r="AE33">
        <f t="shared" si="4"/>
        <v>0</v>
      </c>
      <c r="AF33">
        <f t="shared" si="5"/>
        <v>1</v>
      </c>
      <c r="AG33">
        <f t="shared" si="6"/>
        <v>0</v>
      </c>
      <c r="AH33">
        <f t="shared" si="7"/>
        <v>0</v>
      </c>
      <c r="AJ33">
        <f t="shared" si="8"/>
        <v>0</v>
      </c>
      <c r="AK33">
        <f t="shared" si="8"/>
        <v>63800100</v>
      </c>
      <c r="AL33">
        <f t="shared" si="8"/>
        <v>0</v>
      </c>
      <c r="AM33">
        <f t="shared" si="8"/>
        <v>0</v>
      </c>
      <c r="AP33" s="19">
        <v>1</v>
      </c>
      <c r="AQ33" s="19" t="s">
        <v>748</v>
      </c>
      <c r="AR33" s="1">
        <v>22.31616238708904</v>
      </c>
      <c r="AW33" t="s">
        <v>934</v>
      </c>
      <c r="AX33">
        <v>26.4</v>
      </c>
    </row>
    <row r="34" spans="1:50" x14ac:dyDescent="0.25">
      <c r="A34">
        <f>IF(B34=M34,1,0)</f>
        <v>1</v>
      </c>
      <c r="B34" t="s">
        <v>215</v>
      </c>
      <c r="C34" s="19">
        <v>1</v>
      </c>
      <c r="D34" s="19" t="s">
        <v>748</v>
      </c>
      <c r="E34" s="19" t="s">
        <v>767</v>
      </c>
      <c r="F34" s="19" t="s">
        <v>768</v>
      </c>
      <c r="G34" s="19" t="s">
        <v>779</v>
      </c>
      <c r="H34" s="19" t="s">
        <v>780</v>
      </c>
      <c r="I34" s="19" t="s">
        <v>783</v>
      </c>
      <c r="J34" s="19" t="s">
        <v>784</v>
      </c>
      <c r="K34" s="19" t="s">
        <v>205</v>
      </c>
      <c r="L34" s="19" t="s">
        <v>206</v>
      </c>
      <c r="M34" s="19" t="s">
        <v>215</v>
      </c>
      <c r="N34" s="19" t="s">
        <v>216</v>
      </c>
      <c r="R34" t="s">
        <v>215</v>
      </c>
      <c r="S34" t="s">
        <v>216</v>
      </c>
      <c r="T34">
        <v>607896</v>
      </c>
      <c r="U34">
        <v>4494704</v>
      </c>
      <c r="V34">
        <v>7584868</v>
      </c>
      <c r="W34">
        <v>28707714</v>
      </c>
      <c r="X34">
        <v>41395182</v>
      </c>
      <c r="Y34" s="1">
        <v>12.326555298150399</v>
      </c>
      <c r="Z34" s="1">
        <f t="shared" si="0"/>
        <v>30.649624876634196</v>
      </c>
      <c r="AA34" s="1">
        <f t="shared" si="1"/>
        <v>69.350375123365808</v>
      </c>
      <c r="AB34">
        <f t="shared" si="2"/>
        <v>100</v>
      </c>
      <c r="AE34">
        <f t="shared" si="4"/>
        <v>0</v>
      </c>
      <c r="AF34">
        <f t="shared" si="5"/>
        <v>1</v>
      </c>
      <c r="AG34">
        <f t="shared" si="6"/>
        <v>0</v>
      </c>
      <c r="AH34">
        <f t="shared" si="7"/>
        <v>0</v>
      </c>
      <c r="AJ34">
        <f t="shared" si="8"/>
        <v>0</v>
      </c>
      <c r="AK34">
        <f t="shared" si="8"/>
        <v>510260000.00000006</v>
      </c>
      <c r="AL34">
        <f t="shared" si="8"/>
        <v>0</v>
      </c>
      <c r="AM34">
        <f t="shared" si="8"/>
        <v>0</v>
      </c>
      <c r="AP34" s="19">
        <v>1</v>
      </c>
      <c r="AQ34" s="19" t="s">
        <v>748</v>
      </c>
      <c r="AR34" s="1">
        <v>14.752938385304986</v>
      </c>
    </row>
    <row r="35" spans="1:50" x14ac:dyDescent="0.25">
      <c r="A35">
        <f>IF(B35=M35,1,0)</f>
        <v>1</v>
      </c>
      <c r="B35" t="s">
        <v>285</v>
      </c>
      <c r="C35" s="19">
        <v>1</v>
      </c>
      <c r="D35" s="19" t="s">
        <v>748</v>
      </c>
      <c r="E35" s="19" t="s">
        <v>767</v>
      </c>
      <c r="F35" s="19" t="s">
        <v>768</v>
      </c>
      <c r="G35" s="19" t="s">
        <v>773</v>
      </c>
      <c r="H35" s="19" t="s">
        <v>774</v>
      </c>
      <c r="I35" s="19" t="s">
        <v>775</v>
      </c>
      <c r="J35" s="19" t="s">
        <v>776</v>
      </c>
      <c r="K35" s="19" t="s">
        <v>209</v>
      </c>
      <c r="L35" s="19" t="s">
        <v>210</v>
      </c>
      <c r="M35" s="19" t="s">
        <v>285</v>
      </c>
      <c r="N35" s="19" t="s">
        <v>286</v>
      </c>
      <c r="R35" t="s">
        <v>285</v>
      </c>
      <c r="S35" t="s">
        <v>286</v>
      </c>
      <c r="T35">
        <v>583080</v>
      </c>
      <c r="U35">
        <v>1140373</v>
      </c>
      <c r="V35">
        <v>6411633</v>
      </c>
      <c r="W35">
        <v>10356409</v>
      </c>
      <c r="X35">
        <v>18491495</v>
      </c>
      <c r="Y35" s="1">
        <v>9.3202469567766144</v>
      </c>
      <c r="Z35" s="1">
        <f t="shared" si="0"/>
        <v>43.993663032653664</v>
      </c>
      <c r="AA35" s="1">
        <f t="shared" si="1"/>
        <v>56.006336967346336</v>
      </c>
      <c r="AB35">
        <f t="shared" si="2"/>
        <v>100</v>
      </c>
      <c r="AE35">
        <f t="shared" si="4"/>
        <v>0</v>
      </c>
      <c r="AF35">
        <f t="shared" si="5"/>
        <v>1</v>
      </c>
      <c r="AG35">
        <f t="shared" si="6"/>
        <v>0</v>
      </c>
      <c r="AH35">
        <f t="shared" si="7"/>
        <v>0</v>
      </c>
      <c r="AJ35">
        <f t="shared" si="8"/>
        <v>0</v>
      </c>
      <c r="AK35">
        <f t="shared" si="8"/>
        <v>172345299.99999997</v>
      </c>
      <c r="AL35">
        <f t="shared" si="8"/>
        <v>0</v>
      </c>
      <c r="AM35">
        <f t="shared" si="8"/>
        <v>0</v>
      </c>
      <c r="AP35" s="19">
        <v>1</v>
      </c>
      <c r="AQ35" s="19" t="s">
        <v>748</v>
      </c>
      <c r="AR35" s="1">
        <v>12.326555298150399</v>
      </c>
    </row>
    <row r="36" spans="1:50" x14ac:dyDescent="0.25">
      <c r="A36">
        <f>IF(B36=M36,1,0)</f>
        <v>1</v>
      </c>
      <c r="B36" t="s">
        <v>415</v>
      </c>
      <c r="C36" s="19">
        <v>2</v>
      </c>
      <c r="D36" s="19" t="s">
        <v>785</v>
      </c>
      <c r="E36" s="19" t="s">
        <v>786</v>
      </c>
      <c r="F36" s="19" t="s">
        <v>787</v>
      </c>
      <c r="G36" s="19" t="s">
        <v>788</v>
      </c>
      <c r="H36" s="19" t="s">
        <v>789</v>
      </c>
      <c r="I36" s="19" t="s">
        <v>790</v>
      </c>
      <c r="J36" s="19" t="s">
        <v>412</v>
      </c>
      <c r="K36" s="19" t="s">
        <v>413</v>
      </c>
      <c r="L36" s="19" t="s">
        <v>414</v>
      </c>
      <c r="M36" s="19" t="s">
        <v>415</v>
      </c>
      <c r="N36" s="19" t="s">
        <v>416</v>
      </c>
      <c r="R36" t="s">
        <v>415</v>
      </c>
      <c r="S36" t="s">
        <v>416</v>
      </c>
      <c r="T36">
        <v>544</v>
      </c>
      <c r="U36">
        <v>5904</v>
      </c>
      <c r="V36">
        <v>2609</v>
      </c>
      <c r="W36">
        <v>44544</v>
      </c>
      <c r="X36">
        <v>53601</v>
      </c>
      <c r="Y36" s="1">
        <v>12.029626312941923</v>
      </c>
      <c r="Z36" s="1">
        <f t="shared" si="0"/>
        <v>16.897072815805675</v>
      </c>
      <c r="AA36" s="1">
        <f t="shared" si="1"/>
        <v>83.102927184194314</v>
      </c>
      <c r="AB36">
        <f t="shared" si="2"/>
        <v>99.999999999999986</v>
      </c>
      <c r="AE36">
        <f t="shared" si="4"/>
        <v>0</v>
      </c>
      <c r="AF36">
        <f t="shared" si="5"/>
        <v>1</v>
      </c>
      <c r="AG36">
        <f t="shared" si="6"/>
        <v>0</v>
      </c>
      <c r="AH36">
        <f t="shared" si="7"/>
        <v>0</v>
      </c>
      <c r="AJ36">
        <f t="shared" si="8"/>
        <v>0</v>
      </c>
      <c r="AK36">
        <f t="shared" si="8"/>
        <v>644800</v>
      </c>
      <c r="AL36">
        <f t="shared" si="8"/>
        <v>0</v>
      </c>
      <c r="AM36">
        <f t="shared" si="8"/>
        <v>0</v>
      </c>
      <c r="AP36" s="19">
        <v>1</v>
      </c>
      <c r="AQ36" s="19" t="s">
        <v>748</v>
      </c>
      <c r="AR36" s="1">
        <v>9.3202469567766144</v>
      </c>
    </row>
    <row r="37" spans="1:50" x14ac:dyDescent="0.25">
      <c r="A37">
        <f>IF(B37=M37,1,0)</f>
        <v>1</v>
      </c>
      <c r="B37" t="s">
        <v>264</v>
      </c>
      <c r="C37" s="19">
        <v>2</v>
      </c>
      <c r="D37" s="19" t="s">
        <v>785</v>
      </c>
      <c r="E37" s="19" t="s">
        <v>786</v>
      </c>
      <c r="F37" s="19" t="s">
        <v>787</v>
      </c>
      <c r="G37" s="19" t="s">
        <v>788</v>
      </c>
      <c r="H37" s="19" t="s">
        <v>789</v>
      </c>
      <c r="I37" s="19" t="s">
        <v>791</v>
      </c>
      <c r="J37" s="19" t="s">
        <v>792</v>
      </c>
      <c r="K37" s="19" t="s">
        <v>262</v>
      </c>
      <c r="L37" s="19" t="s">
        <v>263</v>
      </c>
      <c r="M37" s="19" t="s">
        <v>264</v>
      </c>
      <c r="N37" s="19" t="s">
        <v>265</v>
      </c>
      <c r="R37" t="s">
        <v>264</v>
      </c>
      <c r="S37" t="s">
        <v>265</v>
      </c>
      <c r="T37">
        <v>346321</v>
      </c>
      <c r="U37">
        <v>959410</v>
      </c>
      <c r="V37">
        <v>3217045</v>
      </c>
      <c r="W37">
        <v>84417769</v>
      </c>
      <c r="X37">
        <v>88940545</v>
      </c>
      <c r="Y37" s="1">
        <v>1.4680942195710629</v>
      </c>
      <c r="Z37" s="1">
        <f t="shared" si="0"/>
        <v>5.0851678500508406</v>
      </c>
      <c r="AA37" s="1">
        <f t="shared" si="1"/>
        <v>94.914832149949163</v>
      </c>
      <c r="AB37">
        <f t="shared" si="2"/>
        <v>100</v>
      </c>
      <c r="AE37">
        <f t="shared" si="4"/>
        <v>0</v>
      </c>
      <c r="AF37">
        <f t="shared" si="5"/>
        <v>1</v>
      </c>
      <c r="AG37">
        <f t="shared" si="6"/>
        <v>0</v>
      </c>
      <c r="AH37">
        <f t="shared" si="7"/>
        <v>0</v>
      </c>
      <c r="AJ37">
        <f t="shared" si="8"/>
        <v>0</v>
      </c>
      <c r="AK37">
        <f t="shared" si="8"/>
        <v>130573100</v>
      </c>
      <c r="AL37">
        <f t="shared" si="8"/>
        <v>0</v>
      </c>
      <c r="AM37">
        <f t="shared" si="8"/>
        <v>0</v>
      </c>
      <c r="AP37" s="19">
        <v>1</v>
      </c>
      <c r="AQ37" s="19" t="s">
        <v>748</v>
      </c>
      <c r="AR37" s="1">
        <v>1.4067107256291165</v>
      </c>
    </row>
    <row r="38" spans="1:50" x14ac:dyDescent="0.25">
      <c r="A38">
        <f>IF(B38=M38,1,0)</f>
        <v>1</v>
      </c>
      <c r="B38" t="s">
        <v>461</v>
      </c>
      <c r="C38" s="19">
        <v>2</v>
      </c>
      <c r="D38" s="19" t="s">
        <v>785</v>
      </c>
      <c r="E38" s="19" t="s">
        <v>786</v>
      </c>
      <c r="F38" s="19" t="s">
        <v>787</v>
      </c>
      <c r="G38" s="19" t="s">
        <v>788</v>
      </c>
      <c r="H38" s="19" t="s">
        <v>789</v>
      </c>
      <c r="I38" s="19" t="s">
        <v>791</v>
      </c>
      <c r="J38" s="19" t="s">
        <v>792</v>
      </c>
      <c r="K38" s="19" t="s">
        <v>262</v>
      </c>
      <c r="L38" s="19" t="s">
        <v>263</v>
      </c>
      <c r="M38" s="19" t="s">
        <v>461</v>
      </c>
      <c r="N38" s="19" t="s">
        <v>462</v>
      </c>
      <c r="R38" t="s">
        <v>461</v>
      </c>
      <c r="S38" t="s">
        <v>462</v>
      </c>
      <c r="T38">
        <v>19783</v>
      </c>
      <c r="U38">
        <v>640075</v>
      </c>
      <c r="V38">
        <v>1808232</v>
      </c>
      <c r="W38">
        <v>33316890</v>
      </c>
      <c r="X38">
        <v>35784980</v>
      </c>
      <c r="Y38" s="1">
        <v>1.8439524068477893</v>
      </c>
      <c r="Z38" s="1">
        <f t="shared" si="0"/>
        <v>6.8969998027105222</v>
      </c>
      <c r="AA38" s="1">
        <f t="shared" si="1"/>
        <v>93.103000197289475</v>
      </c>
      <c r="AB38">
        <f t="shared" si="2"/>
        <v>100</v>
      </c>
      <c r="AE38">
        <f t="shared" si="4"/>
        <v>0</v>
      </c>
      <c r="AF38">
        <f t="shared" si="5"/>
        <v>1</v>
      </c>
      <c r="AG38">
        <f t="shared" si="6"/>
        <v>0</v>
      </c>
      <c r="AH38">
        <f t="shared" si="7"/>
        <v>0</v>
      </c>
      <c r="AJ38">
        <f t="shared" si="8"/>
        <v>0</v>
      </c>
      <c r="AK38">
        <f t="shared" si="8"/>
        <v>65985800</v>
      </c>
      <c r="AL38">
        <f t="shared" si="8"/>
        <v>0</v>
      </c>
      <c r="AM38">
        <f t="shared" si="8"/>
        <v>0</v>
      </c>
      <c r="AP38" s="19">
        <v>1</v>
      </c>
      <c r="AQ38" s="19" t="s">
        <v>748</v>
      </c>
      <c r="AR38" s="1">
        <v>6.2698370992130545</v>
      </c>
    </row>
    <row r="39" spans="1:50" x14ac:dyDescent="0.25">
      <c r="A39">
        <f>IF(B39=M39,1,0)</f>
        <v>1</v>
      </c>
      <c r="B39" t="s">
        <v>309</v>
      </c>
      <c r="C39" s="19">
        <v>2</v>
      </c>
      <c r="D39" s="19" t="s">
        <v>785</v>
      </c>
      <c r="E39" s="19" t="s">
        <v>786</v>
      </c>
      <c r="F39" s="19" t="s">
        <v>787</v>
      </c>
      <c r="G39" s="19" t="s">
        <v>788</v>
      </c>
      <c r="H39" s="19" t="s">
        <v>789</v>
      </c>
      <c r="I39" s="19" t="s">
        <v>791</v>
      </c>
      <c r="J39" s="19" t="s">
        <v>792</v>
      </c>
      <c r="K39" s="19" t="s">
        <v>307</v>
      </c>
      <c r="L39" s="19" t="s">
        <v>308</v>
      </c>
      <c r="M39" s="19" t="s">
        <v>309</v>
      </c>
      <c r="N39" s="19" t="s">
        <v>310</v>
      </c>
      <c r="R39" t="s">
        <v>309</v>
      </c>
      <c r="S39" t="s">
        <v>310</v>
      </c>
      <c r="T39">
        <v>3102</v>
      </c>
      <c r="U39">
        <v>436462</v>
      </c>
      <c r="V39">
        <v>115830</v>
      </c>
      <c r="W39">
        <v>2264191</v>
      </c>
      <c r="X39">
        <v>2819585</v>
      </c>
      <c r="Y39" s="1">
        <v>15.589670111026976</v>
      </c>
      <c r="Z39" s="1">
        <f t="shared" si="0"/>
        <v>19.697721473195521</v>
      </c>
      <c r="AA39" s="1">
        <f t="shared" si="1"/>
        <v>80.302278526804471</v>
      </c>
      <c r="AB39">
        <f t="shared" si="2"/>
        <v>100</v>
      </c>
      <c r="AE39">
        <f t="shared" si="4"/>
        <v>0</v>
      </c>
      <c r="AF39">
        <f t="shared" si="5"/>
        <v>1</v>
      </c>
      <c r="AG39">
        <f t="shared" si="6"/>
        <v>0</v>
      </c>
      <c r="AH39">
        <f t="shared" si="7"/>
        <v>0</v>
      </c>
      <c r="AJ39">
        <f t="shared" si="8"/>
        <v>0</v>
      </c>
      <c r="AK39">
        <f t="shared" si="8"/>
        <v>43956399.999999993</v>
      </c>
      <c r="AL39">
        <f t="shared" si="8"/>
        <v>0</v>
      </c>
      <c r="AM39">
        <f t="shared" si="8"/>
        <v>0</v>
      </c>
      <c r="AP39" s="19">
        <v>1</v>
      </c>
      <c r="AQ39" s="19" t="s">
        <v>748</v>
      </c>
      <c r="AR39" s="1">
        <v>3.1740821585071641</v>
      </c>
    </row>
    <row r="40" spans="1:50" x14ac:dyDescent="0.25">
      <c r="A40">
        <f>IF(B40=M40,1,0)</f>
        <v>1</v>
      </c>
      <c r="B40" t="s">
        <v>391</v>
      </c>
      <c r="C40" s="19">
        <v>2</v>
      </c>
      <c r="D40" s="19" t="s">
        <v>785</v>
      </c>
      <c r="E40" s="19" t="s">
        <v>786</v>
      </c>
      <c r="F40" s="19" t="s">
        <v>787</v>
      </c>
      <c r="G40" s="19" t="s">
        <v>793</v>
      </c>
      <c r="H40" s="19" t="s">
        <v>794</v>
      </c>
      <c r="I40" s="19" t="s">
        <v>795</v>
      </c>
      <c r="J40" s="19" t="s">
        <v>796</v>
      </c>
      <c r="K40" s="19" t="s">
        <v>389</v>
      </c>
      <c r="L40" s="19" t="s">
        <v>390</v>
      </c>
      <c r="M40" s="19" t="s">
        <v>391</v>
      </c>
      <c r="N40" s="19" t="s">
        <v>392</v>
      </c>
      <c r="R40" t="s">
        <v>391</v>
      </c>
      <c r="S40" t="s">
        <v>392</v>
      </c>
      <c r="T40">
        <v>1244</v>
      </c>
      <c r="U40">
        <v>21120</v>
      </c>
      <c r="V40">
        <v>10829</v>
      </c>
      <c r="W40">
        <v>147144</v>
      </c>
      <c r="X40">
        <v>180337</v>
      </c>
      <c r="Y40" s="1">
        <v>12.401226592435274</v>
      </c>
      <c r="Z40" s="1">
        <f t="shared" si="0"/>
        <v>18.406095254994813</v>
      </c>
      <c r="AA40" s="1">
        <f t="shared" si="1"/>
        <v>81.59390474500519</v>
      </c>
      <c r="AB40">
        <f t="shared" si="2"/>
        <v>100</v>
      </c>
      <c r="AE40">
        <f t="shared" si="4"/>
        <v>0</v>
      </c>
      <c r="AF40">
        <f t="shared" si="5"/>
        <v>1</v>
      </c>
      <c r="AG40">
        <f t="shared" si="6"/>
        <v>0</v>
      </c>
      <c r="AH40">
        <f t="shared" si="7"/>
        <v>0</v>
      </c>
      <c r="AJ40">
        <f t="shared" si="8"/>
        <v>0</v>
      </c>
      <c r="AK40">
        <f t="shared" si="8"/>
        <v>2236400</v>
      </c>
      <c r="AL40">
        <f t="shared" si="8"/>
        <v>0</v>
      </c>
      <c r="AM40">
        <f t="shared" si="8"/>
        <v>0</v>
      </c>
      <c r="AP40" s="19">
        <v>1</v>
      </c>
      <c r="AQ40" s="19" t="s">
        <v>748</v>
      </c>
      <c r="AR40" s="1">
        <v>22.098213970885876</v>
      </c>
    </row>
    <row r="41" spans="1:50" x14ac:dyDescent="0.25">
      <c r="A41">
        <f>IF(B41=M41,1,0)</f>
        <v>1</v>
      </c>
      <c r="B41" s="10" t="s">
        <v>691</v>
      </c>
      <c r="C41" s="19">
        <v>3</v>
      </c>
      <c r="D41" s="19" t="s">
        <v>797</v>
      </c>
      <c r="E41" s="19" t="s">
        <v>798</v>
      </c>
      <c r="F41" s="19" t="s">
        <v>799</v>
      </c>
      <c r="G41" s="19" t="s">
        <v>800</v>
      </c>
      <c r="H41" s="19" t="s">
        <v>801</v>
      </c>
      <c r="I41" s="19" t="s">
        <v>802</v>
      </c>
      <c r="J41" s="19" t="s">
        <v>803</v>
      </c>
      <c r="K41" s="19" t="s">
        <v>689</v>
      </c>
      <c r="L41" s="19" t="s">
        <v>690</v>
      </c>
      <c r="M41" s="19" t="s">
        <v>691</v>
      </c>
      <c r="N41" s="19" t="s">
        <v>692</v>
      </c>
      <c r="O41" s="10"/>
      <c r="P41" s="10"/>
      <c r="Q41" s="10"/>
      <c r="R41" s="10" t="s">
        <v>691</v>
      </c>
      <c r="S41" s="10" t="s">
        <v>692</v>
      </c>
      <c r="T41" s="10">
        <v>48508</v>
      </c>
      <c r="U41" s="10">
        <v>105266</v>
      </c>
      <c r="V41" s="10">
        <v>18633</v>
      </c>
      <c r="W41" s="10">
        <v>39708379</v>
      </c>
      <c r="X41" s="10">
        <v>39880786</v>
      </c>
      <c r="Y41" s="11">
        <v>0.38558417579834059</v>
      </c>
      <c r="Z41" s="1">
        <f t="shared" si="0"/>
        <v>0.43230592295748632</v>
      </c>
      <c r="AA41" s="1">
        <f t="shared" si="1"/>
        <v>99.567694077042518</v>
      </c>
      <c r="AB41">
        <f t="shared" si="2"/>
        <v>100</v>
      </c>
      <c r="AE41" s="10">
        <f t="shared" si="4"/>
        <v>1</v>
      </c>
      <c r="AF41">
        <f t="shared" si="5"/>
        <v>0</v>
      </c>
      <c r="AG41">
        <f t="shared" si="6"/>
        <v>0</v>
      </c>
      <c r="AH41">
        <f t="shared" si="7"/>
        <v>0</v>
      </c>
      <c r="AJ41">
        <f t="shared" si="8"/>
        <v>15377400</v>
      </c>
      <c r="AK41">
        <f t="shared" si="8"/>
        <v>0</v>
      </c>
      <c r="AL41">
        <f t="shared" si="8"/>
        <v>0</v>
      </c>
      <c r="AM41">
        <f t="shared" si="8"/>
        <v>0</v>
      </c>
      <c r="AP41" s="19">
        <v>1</v>
      </c>
      <c r="AQ41" s="19" t="s">
        <v>748</v>
      </c>
      <c r="AR41" s="1">
        <v>4.7070475373037546</v>
      </c>
    </row>
    <row r="42" spans="1:50" x14ac:dyDescent="0.25">
      <c r="A42">
        <f>IF(B42=M42,1,0)</f>
        <v>1</v>
      </c>
      <c r="B42" s="10" t="s">
        <v>701</v>
      </c>
      <c r="C42" s="19">
        <v>3</v>
      </c>
      <c r="D42" s="19" t="s">
        <v>797</v>
      </c>
      <c r="E42" s="19" t="s">
        <v>798</v>
      </c>
      <c r="F42" s="19" t="s">
        <v>799</v>
      </c>
      <c r="G42" s="19" t="s">
        <v>800</v>
      </c>
      <c r="H42" s="19" t="s">
        <v>801</v>
      </c>
      <c r="I42" s="19" t="s">
        <v>802</v>
      </c>
      <c r="J42" s="19" t="s">
        <v>803</v>
      </c>
      <c r="K42" s="19" t="s">
        <v>689</v>
      </c>
      <c r="L42" s="19" t="s">
        <v>690</v>
      </c>
      <c r="M42" s="19" t="s">
        <v>701</v>
      </c>
      <c r="N42" s="19" t="s">
        <v>702</v>
      </c>
      <c r="O42" s="10"/>
      <c r="P42" s="10"/>
      <c r="Q42" s="10"/>
      <c r="R42" s="10" t="s">
        <v>701</v>
      </c>
      <c r="S42" s="10" t="s">
        <v>702</v>
      </c>
      <c r="T42" s="10">
        <v>23477</v>
      </c>
      <c r="U42" s="10">
        <v>14054</v>
      </c>
      <c r="V42" s="10">
        <v>1380</v>
      </c>
      <c r="W42" s="10">
        <v>5979954</v>
      </c>
      <c r="X42" s="10">
        <v>6018865</v>
      </c>
      <c r="Y42" s="11">
        <v>0.62355610235484593</v>
      </c>
      <c r="Z42" s="1">
        <f t="shared" si="0"/>
        <v>0.64648401318188731</v>
      </c>
      <c r="AA42" s="1">
        <f t="shared" si="1"/>
        <v>99.35351598681811</v>
      </c>
      <c r="AB42">
        <f t="shared" si="2"/>
        <v>100</v>
      </c>
      <c r="AE42" s="10">
        <f t="shared" si="4"/>
        <v>1</v>
      </c>
      <c r="AF42">
        <f t="shared" si="5"/>
        <v>0</v>
      </c>
      <c r="AG42">
        <f t="shared" si="6"/>
        <v>0</v>
      </c>
      <c r="AH42">
        <f t="shared" si="7"/>
        <v>0</v>
      </c>
      <c r="AJ42">
        <f t="shared" si="8"/>
        <v>3753099.9999999995</v>
      </c>
      <c r="AK42">
        <f t="shared" si="8"/>
        <v>0</v>
      </c>
      <c r="AL42">
        <f t="shared" si="8"/>
        <v>0</v>
      </c>
      <c r="AM42">
        <f t="shared" si="8"/>
        <v>0</v>
      </c>
      <c r="AP42" s="19">
        <v>1</v>
      </c>
      <c r="AQ42" s="19" t="s">
        <v>748</v>
      </c>
      <c r="AR42" s="1">
        <v>7.1079802811318187</v>
      </c>
    </row>
    <row r="43" spans="1:50" x14ac:dyDescent="0.25">
      <c r="A43">
        <f>IF(B43=M43,1,0)</f>
        <v>1</v>
      </c>
      <c r="B43" t="s">
        <v>351</v>
      </c>
      <c r="C43" s="19">
        <v>4</v>
      </c>
      <c r="D43" s="19" t="s">
        <v>804</v>
      </c>
      <c r="E43" s="19" t="s">
        <v>805</v>
      </c>
      <c r="F43" s="19" t="s">
        <v>806</v>
      </c>
      <c r="G43" s="19" t="s">
        <v>807</v>
      </c>
      <c r="H43" s="19" t="s">
        <v>808</v>
      </c>
      <c r="I43" s="19" t="s">
        <v>809</v>
      </c>
      <c r="J43" s="19" t="s">
        <v>349</v>
      </c>
      <c r="K43" s="19" t="s">
        <v>350</v>
      </c>
      <c r="L43" s="19" t="s">
        <v>349</v>
      </c>
      <c r="M43" s="19" t="s">
        <v>351</v>
      </c>
      <c r="N43" s="19" t="s">
        <v>352</v>
      </c>
      <c r="R43" t="s">
        <v>351</v>
      </c>
      <c r="S43" t="s">
        <v>352</v>
      </c>
      <c r="T43">
        <v>25301</v>
      </c>
      <c r="U43">
        <v>1037</v>
      </c>
      <c r="V43">
        <v>5056</v>
      </c>
      <c r="W43">
        <v>7106</v>
      </c>
      <c r="X43">
        <v>38500</v>
      </c>
      <c r="Y43" s="1">
        <v>68.410389610389615</v>
      </c>
      <c r="Z43" s="1">
        <f t="shared" si="0"/>
        <v>81.542857142857144</v>
      </c>
      <c r="AA43" s="1">
        <f t="shared" si="1"/>
        <v>18.457142857142859</v>
      </c>
      <c r="AB43">
        <f t="shared" si="2"/>
        <v>100</v>
      </c>
      <c r="AE43">
        <f t="shared" si="4"/>
        <v>0</v>
      </c>
      <c r="AF43">
        <f t="shared" si="5"/>
        <v>0</v>
      </c>
      <c r="AG43">
        <f t="shared" si="6"/>
        <v>0</v>
      </c>
      <c r="AH43">
        <f t="shared" si="7"/>
        <v>1</v>
      </c>
      <c r="AJ43">
        <f t="shared" si="8"/>
        <v>0</v>
      </c>
      <c r="AK43">
        <f t="shared" si="8"/>
        <v>0</v>
      </c>
      <c r="AL43">
        <f t="shared" si="8"/>
        <v>0</v>
      </c>
      <c r="AM43">
        <f t="shared" si="8"/>
        <v>2633800</v>
      </c>
      <c r="AP43" s="19">
        <v>1</v>
      </c>
      <c r="AQ43" s="19" t="s">
        <v>748</v>
      </c>
      <c r="AR43" s="1">
        <v>7.7254693145855979</v>
      </c>
    </row>
    <row r="44" spans="1:50" x14ac:dyDescent="0.25">
      <c r="A44">
        <f>IF(B44=M44,1,0)</f>
        <v>1</v>
      </c>
      <c r="B44" t="s">
        <v>544</v>
      </c>
      <c r="C44" s="19">
        <v>6</v>
      </c>
      <c r="D44" s="19" t="s">
        <v>810</v>
      </c>
      <c r="E44" s="19" t="s">
        <v>811</v>
      </c>
      <c r="F44" s="19" t="s">
        <v>812</v>
      </c>
      <c r="G44" s="19" t="s">
        <v>813</v>
      </c>
      <c r="H44" s="19" t="s">
        <v>814</v>
      </c>
      <c r="I44" s="19" t="s">
        <v>815</v>
      </c>
      <c r="J44" s="19" t="s">
        <v>816</v>
      </c>
      <c r="K44" s="19" t="s">
        <v>542</v>
      </c>
      <c r="L44" s="19" t="s">
        <v>543</v>
      </c>
      <c r="M44" s="19" t="s">
        <v>544</v>
      </c>
      <c r="N44" s="19" t="s">
        <v>545</v>
      </c>
      <c r="R44" t="s">
        <v>544</v>
      </c>
      <c r="S44" t="s">
        <v>545</v>
      </c>
      <c r="T44">
        <v>19576</v>
      </c>
      <c r="U44">
        <v>18413</v>
      </c>
      <c r="V44">
        <v>33354</v>
      </c>
      <c r="W44">
        <v>88508</v>
      </c>
      <c r="X44">
        <v>159851</v>
      </c>
      <c r="Y44" s="1">
        <v>23.765256395017861</v>
      </c>
      <c r="Z44" s="1">
        <f t="shared" si="0"/>
        <v>44.630937560603314</v>
      </c>
      <c r="AA44" s="1">
        <f t="shared" si="1"/>
        <v>55.369062439396686</v>
      </c>
      <c r="AB44">
        <f t="shared" si="2"/>
        <v>100</v>
      </c>
      <c r="AE44">
        <f t="shared" si="4"/>
        <v>0</v>
      </c>
      <c r="AF44">
        <f t="shared" si="5"/>
        <v>0</v>
      </c>
      <c r="AG44">
        <f t="shared" si="6"/>
        <v>1</v>
      </c>
      <c r="AH44">
        <f t="shared" si="7"/>
        <v>0</v>
      </c>
      <c r="AJ44">
        <f t="shared" si="8"/>
        <v>0</v>
      </c>
      <c r="AK44">
        <f t="shared" si="8"/>
        <v>0</v>
      </c>
      <c r="AL44">
        <f t="shared" si="8"/>
        <v>3798900</v>
      </c>
      <c r="AM44">
        <f t="shared" si="8"/>
        <v>0</v>
      </c>
      <c r="AP44" s="19">
        <v>1</v>
      </c>
      <c r="AQ44" s="19" t="s">
        <v>748</v>
      </c>
      <c r="AR44" s="1">
        <v>16.308876176758229</v>
      </c>
    </row>
    <row r="45" spans="1:50" x14ac:dyDescent="0.25">
      <c r="A45">
        <f>IF(B45=M45,1,0)</f>
        <v>1</v>
      </c>
      <c r="B45" t="s">
        <v>499</v>
      </c>
      <c r="C45" s="19">
        <v>2</v>
      </c>
      <c r="D45" s="19" t="s">
        <v>785</v>
      </c>
      <c r="E45" s="19" t="s">
        <v>817</v>
      </c>
      <c r="F45" s="19" t="s">
        <v>818</v>
      </c>
      <c r="G45" s="19" t="s">
        <v>819</v>
      </c>
      <c r="H45" s="19" t="s">
        <v>820</v>
      </c>
      <c r="I45" s="19" t="s">
        <v>821</v>
      </c>
      <c r="J45" s="19" t="s">
        <v>822</v>
      </c>
      <c r="K45" s="19" t="s">
        <v>497</v>
      </c>
      <c r="L45" s="19" t="s">
        <v>498</v>
      </c>
      <c r="M45" s="19" t="s">
        <v>499</v>
      </c>
      <c r="N45" s="19" t="s">
        <v>500</v>
      </c>
      <c r="R45" t="s">
        <v>499</v>
      </c>
      <c r="S45" t="s">
        <v>500</v>
      </c>
      <c r="T45">
        <v>27028</v>
      </c>
      <c r="U45">
        <v>333808</v>
      </c>
      <c r="V45">
        <v>64826</v>
      </c>
      <c r="W45">
        <v>770982</v>
      </c>
      <c r="X45">
        <v>1196644</v>
      </c>
      <c r="Y45" s="1">
        <v>30.153997345910732</v>
      </c>
      <c r="Z45" s="1">
        <f t="shared" si="0"/>
        <v>35.57131444272482</v>
      </c>
      <c r="AA45" s="1">
        <f t="shared" si="1"/>
        <v>64.428685557275173</v>
      </c>
      <c r="AB45">
        <f t="shared" si="2"/>
        <v>100</v>
      </c>
      <c r="AE45">
        <f t="shared" si="4"/>
        <v>0</v>
      </c>
      <c r="AF45">
        <f t="shared" si="5"/>
        <v>0</v>
      </c>
      <c r="AG45">
        <f t="shared" si="6"/>
        <v>1</v>
      </c>
      <c r="AH45">
        <f t="shared" si="7"/>
        <v>0</v>
      </c>
      <c r="AJ45">
        <f t="shared" si="8"/>
        <v>0</v>
      </c>
      <c r="AK45">
        <f t="shared" si="8"/>
        <v>0</v>
      </c>
      <c r="AL45">
        <f t="shared" si="8"/>
        <v>36083600</v>
      </c>
      <c r="AM45">
        <f t="shared" si="8"/>
        <v>0</v>
      </c>
      <c r="AP45" s="19">
        <v>1</v>
      </c>
      <c r="AQ45" s="19" t="s">
        <v>748</v>
      </c>
      <c r="AR45" s="1">
        <v>14.308758134519826</v>
      </c>
    </row>
    <row r="46" spans="1:50" x14ac:dyDescent="0.25">
      <c r="A46">
        <f>IF(B46=M46,1,0)</f>
        <v>1</v>
      </c>
      <c r="B46" t="s">
        <v>637</v>
      </c>
      <c r="C46" s="19">
        <v>2</v>
      </c>
      <c r="D46" s="19" t="s">
        <v>785</v>
      </c>
      <c r="E46" s="19" t="s">
        <v>817</v>
      </c>
      <c r="F46" s="19" t="s">
        <v>818</v>
      </c>
      <c r="G46" s="19" t="s">
        <v>819</v>
      </c>
      <c r="H46" s="19" t="s">
        <v>820</v>
      </c>
      <c r="I46" s="19" t="s">
        <v>821</v>
      </c>
      <c r="J46" s="19" t="s">
        <v>822</v>
      </c>
      <c r="K46" s="19" t="s">
        <v>635</v>
      </c>
      <c r="L46" s="19" t="s">
        <v>636</v>
      </c>
      <c r="M46" s="19" t="s">
        <v>637</v>
      </c>
      <c r="N46" s="19" t="s">
        <v>638</v>
      </c>
      <c r="R46" t="s">
        <v>637</v>
      </c>
      <c r="S46" t="s">
        <v>638</v>
      </c>
      <c r="T46">
        <v>79575</v>
      </c>
      <c r="U46">
        <v>126717</v>
      </c>
      <c r="V46">
        <v>359392</v>
      </c>
      <c r="W46">
        <v>1003171</v>
      </c>
      <c r="X46">
        <v>1568855</v>
      </c>
      <c r="Y46" s="1">
        <v>13.149207543080783</v>
      </c>
      <c r="Z46" s="1">
        <f t="shared" si="0"/>
        <v>36.057124463382529</v>
      </c>
      <c r="AA46" s="1">
        <f t="shared" si="1"/>
        <v>63.942875536617471</v>
      </c>
      <c r="AB46">
        <f t="shared" si="2"/>
        <v>100</v>
      </c>
      <c r="AE46">
        <f t="shared" si="4"/>
        <v>0</v>
      </c>
      <c r="AF46">
        <f t="shared" si="5"/>
        <v>1</v>
      </c>
      <c r="AG46">
        <f t="shared" si="6"/>
        <v>0</v>
      </c>
      <c r="AH46">
        <f t="shared" si="7"/>
        <v>0</v>
      </c>
      <c r="AJ46">
        <f t="shared" si="8"/>
        <v>0</v>
      </c>
      <c r="AK46">
        <f t="shared" si="8"/>
        <v>20629200</v>
      </c>
      <c r="AL46">
        <f t="shared" si="8"/>
        <v>0</v>
      </c>
      <c r="AM46">
        <f t="shared" si="8"/>
        <v>0</v>
      </c>
      <c r="AP46" s="19">
        <v>1</v>
      </c>
      <c r="AQ46" s="19" t="s">
        <v>748</v>
      </c>
      <c r="AR46" s="1">
        <v>11.246490243371403</v>
      </c>
    </row>
    <row r="47" spans="1:50" x14ac:dyDescent="0.25">
      <c r="A47">
        <f>IF(B47=M47,1,0)</f>
        <v>1</v>
      </c>
      <c r="B47" t="s">
        <v>371</v>
      </c>
      <c r="C47" s="19">
        <v>2</v>
      </c>
      <c r="D47" s="19" t="s">
        <v>785</v>
      </c>
      <c r="E47" s="19" t="s">
        <v>817</v>
      </c>
      <c r="F47" s="19" t="s">
        <v>818</v>
      </c>
      <c r="G47" s="19" t="s">
        <v>823</v>
      </c>
      <c r="H47" s="19" t="s">
        <v>824</v>
      </c>
      <c r="I47" s="19" t="s">
        <v>825</v>
      </c>
      <c r="J47" s="19" t="s">
        <v>826</v>
      </c>
      <c r="K47" s="19" t="s">
        <v>369</v>
      </c>
      <c r="L47" s="19" t="s">
        <v>370</v>
      </c>
      <c r="M47" s="19" t="s">
        <v>371</v>
      </c>
      <c r="N47" s="19" t="s">
        <v>372</v>
      </c>
      <c r="R47" t="s">
        <v>371</v>
      </c>
      <c r="S47" t="s">
        <v>372</v>
      </c>
      <c r="T47">
        <v>1371</v>
      </c>
      <c r="U47">
        <v>57618</v>
      </c>
      <c r="V47">
        <v>34712</v>
      </c>
      <c r="W47">
        <v>198532</v>
      </c>
      <c r="X47">
        <v>292233</v>
      </c>
      <c r="Y47" s="1">
        <v>20.185605321780908</v>
      </c>
      <c r="Z47" s="1">
        <f t="shared" si="0"/>
        <v>32.063798407435165</v>
      </c>
      <c r="AA47" s="1">
        <f t="shared" si="1"/>
        <v>67.936201592564842</v>
      </c>
      <c r="AB47">
        <f t="shared" si="2"/>
        <v>100</v>
      </c>
      <c r="AE47">
        <f t="shared" si="4"/>
        <v>0</v>
      </c>
      <c r="AF47">
        <f t="shared" si="5"/>
        <v>0</v>
      </c>
      <c r="AG47">
        <f t="shared" si="6"/>
        <v>1</v>
      </c>
      <c r="AH47">
        <f t="shared" si="7"/>
        <v>0</v>
      </c>
      <c r="AJ47">
        <f t="shared" si="8"/>
        <v>0</v>
      </c>
      <c r="AK47">
        <f t="shared" si="8"/>
        <v>0</v>
      </c>
      <c r="AL47">
        <f t="shared" si="8"/>
        <v>5898900</v>
      </c>
      <c r="AM47">
        <f t="shared" si="8"/>
        <v>0</v>
      </c>
      <c r="AP47" s="19">
        <v>1</v>
      </c>
      <c r="AQ47" s="19" t="s">
        <v>748</v>
      </c>
      <c r="AR47" s="1">
        <v>2.6961981116379463</v>
      </c>
    </row>
    <row r="48" spans="1:50" x14ac:dyDescent="0.25">
      <c r="A48">
        <f>IF(B48=M48,1,0)</f>
        <v>1</v>
      </c>
      <c r="B48" t="s">
        <v>437</v>
      </c>
      <c r="C48" s="19">
        <v>2</v>
      </c>
      <c r="D48" s="19" t="s">
        <v>785</v>
      </c>
      <c r="E48" s="19" t="s">
        <v>817</v>
      </c>
      <c r="F48" s="19" t="s">
        <v>818</v>
      </c>
      <c r="G48" s="19" t="s">
        <v>823</v>
      </c>
      <c r="H48" s="19" t="s">
        <v>824</v>
      </c>
      <c r="I48" s="19" t="s">
        <v>825</v>
      </c>
      <c r="J48" s="19" t="s">
        <v>826</v>
      </c>
      <c r="K48" s="19" t="s">
        <v>369</v>
      </c>
      <c r="L48" s="19" t="s">
        <v>370</v>
      </c>
      <c r="M48" s="19" t="s">
        <v>437</v>
      </c>
      <c r="N48" s="19" t="s">
        <v>438</v>
      </c>
      <c r="R48" t="s">
        <v>437</v>
      </c>
      <c r="S48" t="s">
        <v>438</v>
      </c>
      <c r="T48">
        <v>1472498</v>
      </c>
      <c r="U48">
        <v>4113341</v>
      </c>
      <c r="V48">
        <v>1901684</v>
      </c>
      <c r="W48">
        <v>17215132</v>
      </c>
      <c r="X48">
        <v>24702655</v>
      </c>
      <c r="Y48" s="1">
        <v>22.612302199905233</v>
      </c>
      <c r="Z48" s="1">
        <f t="shared" si="0"/>
        <v>30.310600216859278</v>
      </c>
      <c r="AA48" s="1">
        <f t="shared" si="1"/>
        <v>69.689399783140715</v>
      </c>
      <c r="AB48">
        <f t="shared" si="2"/>
        <v>100</v>
      </c>
      <c r="AE48">
        <f t="shared" si="4"/>
        <v>0</v>
      </c>
      <c r="AF48">
        <f t="shared" si="5"/>
        <v>0</v>
      </c>
      <c r="AG48">
        <f t="shared" si="6"/>
        <v>1</v>
      </c>
      <c r="AH48">
        <f t="shared" si="7"/>
        <v>0</v>
      </c>
      <c r="AJ48">
        <f t="shared" si="8"/>
        <v>0</v>
      </c>
      <c r="AK48">
        <f t="shared" si="8"/>
        <v>0</v>
      </c>
      <c r="AL48">
        <f t="shared" si="8"/>
        <v>558583900</v>
      </c>
      <c r="AM48">
        <f t="shared" si="8"/>
        <v>0</v>
      </c>
      <c r="AP48" s="19">
        <v>1</v>
      </c>
      <c r="AQ48" s="19" t="s">
        <v>748</v>
      </c>
      <c r="AR48" s="1">
        <v>2.024084309313765</v>
      </c>
    </row>
    <row r="49" spans="1:44" x14ac:dyDescent="0.25">
      <c r="A49">
        <f>IF(B49=M49,1,0)</f>
        <v>1</v>
      </c>
      <c r="B49" t="s">
        <v>699</v>
      </c>
      <c r="C49" s="19">
        <v>2</v>
      </c>
      <c r="D49" s="19" t="s">
        <v>785</v>
      </c>
      <c r="E49" s="19" t="s">
        <v>817</v>
      </c>
      <c r="F49" s="19" t="s">
        <v>818</v>
      </c>
      <c r="G49" s="19" t="s">
        <v>823</v>
      </c>
      <c r="H49" s="19" t="s">
        <v>824</v>
      </c>
      <c r="I49" s="19" t="s">
        <v>825</v>
      </c>
      <c r="J49" s="19" t="s">
        <v>826</v>
      </c>
      <c r="K49" s="19" t="s">
        <v>369</v>
      </c>
      <c r="L49" s="19" t="s">
        <v>370</v>
      </c>
      <c r="M49" s="19" t="s">
        <v>699</v>
      </c>
      <c r="N49" s="19" t="s">
        <v>700</v>
      </c>
      <c r="R49" t="s">
        <v>699</v>
      </c>
      <c r="S49" t="s">
        <v>700</v>
      </c>
      <c r="T49">
        <v>167274</v>
      </c>
      <c r="U49">
        <v>78986</v>
      </c>
      <c r="V49">
        <v>706</v>
      </c>
      <c r="W49">
        <v>871128</v>
      </c>
      <c r="X49">
        <v>1118094</v>
      </c>
      <c r="Y49" s="1">
        <v>22.024981799383596</v>
      </c>
      <c r="Z49" s="1">
        <f t="shared" si="0"/>
        <v>22.0881249698147</v>
      </c>
      <c r="AA49" s="1">
        <f t="shared" si="1"/>
        <v>77.9118750301853</v>
      </c>
      <c r="AB49">
        <f t="shared" si="2"/>
        <v>100</v>
      </c>
      <c r="AE49">
        <f t="shared" si="4"/>
        <v>0</v>
      </c>
      <c r="AF49">
        <f t="shared" si="5"/>
        <v>0</v>
      </c>
      <c r="AG49">
        <f t="shared" si="6"/>
        <v>1</v>
      </c>
      <c r="AH49">
        <f t="shared" si="7"/>
        <v>0</v>
      </c>
      <c r="AJ49">
        <f t="shared" si="8"/>
        <v>0</v>
      </c>
      <c r="AK49">
        <f t="shared" si="8"/>
        <v>0</v>
      </c>
      <c r="AL49">
        <f t="shared" si="8"/>
        <v>24626000.000000004</v>
      </c>
      <c r="AM49">
        <f t="shared" si="8"/>
        <v>0</v>
      </c>
      <c r="AP49" s="19">
        <v>1</v>
      </c>
      <c r="AQ49" s="19" t="s">
        <v>748</v>
      </c>
      <c r="AR49" s="1">
        <v>11.027786029765707</v>
      </c>
    </row>
    <row r="50" spans="1:44" x14ac:dyDescent="0.25">
      <c r="A50">
        <f>IF(B50=M50,1,0)</f>
        <v>1</v>
      </c>
      <c r="B50" t="s">
        <v>337</v>
      </c>
      <c r="C50" s="19">
        <v>2</v>
      </c>
      <c r="D50" s="19" t="s">
        <v>785</v>
      </c>
      <c r="E50" s="19" t="s">
        <v>817</v>
      </c>
      <c r="F50" s="19" t="s">
        <v>818</v>
      </c>
      <c r="G50" s="19" t="s">
        <v>819</v>
      </c>
      <c r="H50" s="19" t="s">
        <v>820</v>
      </c>
      <c r="I50" s="19" t="s">
        <v>827</v>
      </c>
      <c r="J50" s="19" t="s">
        <v>223</v>
      </c>
      <c r="K50" s="19" t="s">
        <v>228</v>
      </c>
      <c r="L50" s="19" t="s">
        <v>223</v>
      </c>
      <c r="M50" s="19" t="s">
        <v>337</v>
      </c>
      <c r="N50" s="19" t="s">
        <v>338</v>
      </c>
      <c r="R50" t="s">
        <v>337</v>
      </c>
      <c r="S50" t="s">
        <v>338</v>
      </c>
      <c r="T50">
        <v>53693</v>
      </c>
      <c r="U50">
        <v>699805</v>
      </c>
      <c r="V50">
        <v>243188</v>
      </c>
      <c r="W50">
        <v>2840246</v>
      </c>
      <c r="X50">
        <v>3836932</v>
      </c>
      <c r="Y50" s="1">
        <v>19.638033720691428</v>
      </c>
      <c r="Z50" s="1">
        <f t="shared" si="0"/>
        <v>25.976118419612337</v>
      </c>
      <c r="AA50" s="1">
        <f t="shared" si="1"/>
        <v>74.023881580387666</v>
      </c>
      <c r="AB50">
        <f t="shared" si="2"/>
        <v>100</v>
      </c>
      <c r="AE50">
        <f t="shared" si="4"/>
        <v>0</v>
      </c>
      <c r="AF50">
        <f t="shared" si="5"/>
        <v>0</v>
      </c>
      <c r="AG50">
        <f t="shared" si="6"/>
        <v>1</v>
      </c>
      <c r="AH50">
        <f t="shared" si="7"/>
        <v>0</v>
      </c>
      <c r="AJ50">
        <f t="shared" si="8"/>
        <v>0</v>
      </c>
      <c r="AK50">
        <f t="shared" si="8"/>
        <v>0</v>
      </c>
      <c r="AL50">
        <f t="shared" si="8"/>
        <v>75349800</v>
      </c>
      <c r="AM50">
        <f t="shared" si="8"/>
        <v>0</v>
      </c>
      <c r="AP50" s="19">
        <v>1</v>
      </c>
      <c r="AQ50" s="19" t="s">
        <v>748</v>
      </c>
      <c r="AR50" s="1">
        <v>8.922938292141561</v>
      </c>
    </row>
    <row r="51" spans="1:44" x14ac:dyDescent="0.25">
      <c r="A51">
        <f>IF(B51=M51,1,0)</f>
        <v>1</v>
      </c>
      <c r="B51" t="s">
        <v>641</v>
      </c>
      <c r="C51" s="19">
        <v>1</v>
      </c>
      <c r="D51" s="19" t="s">
        <v>748</v>
      </c>
      <c r="E51" s="19" t="s">
        <v>767</v>
      </c>
      <c r="F51" s="19" t="s">
        <v>768</v>
      </c>
      <c r="G51" s="19" t="s">
        <v>769</v>
      </c>
      <c r="H51" s="19" t="s">
        <v>770</v>
      </c>
      <c r="I51" s="19" t="s">
        <v>777</v>
      </c>
      <c r="J51" s="19" t="s">
        <v>778</v>
      </c>
      <c r="K51" s="19" t="s">
        <v>639</v>
      </c>
      <c r="L51" s="19" t="s">
        <v>640</v>
      </c>
      <c r="M51" s="19" t="s">
        <v>641</v>
      </c>
      <c r="N51" s="19" t="s">
        <v>642</v>
      </c>
      <c r="R51" t="s">
        <v>641</v>
      </c>
      <c r="S51" t="s">
        <v>642</v>
      </c>
      <c r="T51">
        <v>4</v>
      </c>
      <c r="U51">
        <v>528652</v>
      </c>
      <c r="V51">
        <v>212538</v>
      </c>
      <c r="W51">
        <v>36839809</v>
      </c>
      <c r="X51">
        <v>37581003</v>
      </c>
      <c r="Y51" s="1">
        <v>1.4067107256291165</v>
      </c>
      <c r="Z51" s="1">
        <f t="shared" si="0"/>
        <v>1.9722571002162983</v>
      </c>
      <c r="AA51" s="1">
        <f t="shared" si="1"/>
        <v>98.027742899783703</v>
      </c>
      <c r="AB51">
        <f t="shared" si="2"/>
        <v>100</v>
      </c>
      <c r="AE51">
        <f t="shared" si="4"/>
        <v>0</v>
      </c>
      <c r="AF51">
        <f t="shared" si="5"/>
        <v>1</v>
      </c>
      <c r="AG51">
        <f t="shared" si="6"/>
        <v>0</v>
      </c>
      <c r="AH51">
        <f t="shared" si="7"/>
        <v>0</v>
      </c>
      <c r="AJ51">
        <f t="shared" si="8"/>
        <v>0</v>
      </c>
      <c r="AK51">
        <f t="shared" si="8"/>
        <v>52865600</v>
      </c>
      <c r="AL51">
        <f t="shared" si="8"/>
        <v>0</v>
      </c>
      <c r="AM51">
        <f t="shared" si="8"/>
        <v>0</v>
      </c>
      <c r="AP51" s="19">
        <v>1</v>
      </c>
      <c r="AQ51" s="19" t="s">
        <v>748</v>
      </c>
      <c r="AR51" s="1">
        <v>14.629682248349548</v>
      </c>
    </row>
    <row r="52" spans="1:44" x14ac:dyDescent="0.25">
      <c r="A52">
        <f>IF(B52=M52,1,0)</f>
        <v>1</v>
      </c>
      <c r="B52" t="s">
        <v>671</v>
      </c>
      <c r="C52" s="19">
        <v>2</v>
      </c>
      <c r="D52" s="19" t="s">
        <v>785</v>
      </c>
      <c r="E52" s="19" t="s">
        <v>828</v>
      </c>
      <c r="F52" s="19" t="s">
        <v>829</v>
      </c>
      <c r="G52" s="19" t="s">
        <v>830</v>
      </c>
      <c r="H52" s="19" t="s">
        <v>831</v>
      </c>
      <c r="I52" s="19" t="s">
        <v>832</v>
      </c>
      <c r="J52" s="19" t="s">
        <v>833</v>
      </c>
      <c r="K52" s="19" t="s">
        <v>669</v>
      </c>
      <c r="L52" s="19" t="s">
        <v>670</v>
      </c>
      <c r="M52" s="19" t="s">
        <v>671</v>
      </c>
      <c r="N52" s="19" t="s">
        <v>672</v>
      </c>
      <c r="R52" t="s">
        <v>671</v>
      </c>
      <c r="S52" t="s">
        <v>672</v>
      </c>
      <c r="T52">
        <v>4527</v>
      </c>
      <c r="U52">
        <v>7814</v>
      </c>
      <c r="V52">
        <v>509</v>
      </c>
      <c r="W52">
        <v>26849</v>
      </c>
      <c r="X52">
        <v>39699</v>
      </c>
      <c r="Y52" s="1">
        <v>31.0864253507645</v>
      </c>
      <c r="Z52" s="1">
        <f t="shared" si="0"/>
        <v>32.368573515705684</v>
      </c>
      <c r="AA52" s="1">
        <f t="shared" si="1"/>
        <v>67.631426484294309</v>
      </c>
      <c r="AB52">
        <f t="shared" si="2"/>
        <v>100</v>
      </c>
      <c r="AE52">
        <f t="shared" si="4"/>
        <v>0</v>
      </c>
      <c r="AF52">
        <f t="shared" si="5"/>
        <v>0</v>
      </c>
      <c r="AG52">
        <f t="shared" si="6"/>
        <v>1</v>
      </c>
      <c r="AH52">
        <f t="shared" si="7"/>
        <v>0</v>
      </c>
      <c r="AJ52">
        <f t="shared" si="8"/>
        <v>0</v>
      </c>
      <c r="AK52">
        <f t="shared" si="8"/>
        <v>0</v>
      </c>
      <c r="AL52">
        <f t="shared" si="8"/>
        <v>1234100</v>
      </c>
      <c r="AM52">
        <f t="shared" si="8"/>
        <v>0</v>
      </c>
      <c r="AP52" s="19">
        <v>1</v>
      </c>
      <c r="AQ52" s="19" t="s">
        <v>748</v>
      </c>
      <c r="AR52" s="1">
        <v>13.41691647535368</v>
      </c>
    </row>
    <row r="53" spans="1:44" x14ac:dyDescent="0.25">
      <c r="A53">
        <f>IF(B53=M53,1,0)</f>
        <v>1</v>
      </c>
      <c r="B53" t="s">
        <v>705</v>
      </c>
      <c r="C53" s="19">
        <v>2</v>
      </c>
      <c r="D53" s="19" t="s">
        <v>785</v>
      </c>
      <c r="E53" s="19" t="s">
        <v>817</v>
      </c>
      <c r="F53" s="19" t="s">
        <v>818</v>
      </c>
      <c r="G53" s="19" t="s">
        <v>834</v>
      </c>
      <c r="H53" s="19" t="s">
        <v>835</v>
      </c>
      <c r="I53" s="19" t="s">
        <v>836</v>
      </c>
      <c r="J53" s="19" t="s">
        <v>837</v>
      </c>
      <c r="K53" s="19" t="s">
        <v>703</v>
      </c>
      <c r="L53" s="19" t="s">
        <v>704</v>
      </c>
      <c r="M53" s="19" t="s">
        <v>705</v>
      </c>
      <c r="N53" s="19" t="s">
        <v>706</v>
      </c>
      <c r="R53" t="s">
        <v>705</v>
      </c>
      <c r="S53" t="s">
        <v>706</v>
      </c>
      <c r="T53">
        <v>1856606</v>
      </c>
      <c r="U53">
        <v>722530</v>
      </c>
      <c r="V53">
        <v>4579917</v>
      </c>
      <c r="W53">
        <v>1380569</v>
      </c>
      <c r="X53">
        <v>8539622</v>
      </c>
      <c r="Y53" s="1">
        <v>30.201992547211105</v>
      </c>
      <c r="Z53" s="1">
        <f t="shared" si="0"/>
        <v>83.833371078954073</v>
      </c>
      <c r="AA53" s="1">
        <f t="shared" si="1"/>
        <v>16.16662892104592</v>
      </c>
      <c r="AB53">
        <f t="shared" si="2"/>
        <v>100</v>
      </c>
      <c r="AE53">
        <f t="shared" si="4"/>
        <v>0</v>
      </c>
      <c r="AF53">
        <f t="shared" si="5"/>
        <v>0</v>
      </c>
      <c r="AG53">
        <f t="shared" si="6"/>
        <v>1</v>
      </c>
      <c r="AH53">
        <f t="shared" si="7"/>
        <v>0</v>
      </c>
      <c r="AJ53">
        <f t="shared" si="8"/>
        <v>0</v>
      </c>
      <c r="AK53">
        <f t="shared" si="8"/>
        <v>0</v>
      </c>
      <c r="AL53">
        <f t="shared" si="8"/>
        <v>257913600</v>
      </c>
      <c r="AM53">
        <f t="shared" si="8"/>
        <v>0</v>
      </c>
      <c r="AP53" s="19">
        <v>1</v>
      </c>
      <c r="AQ53" s="19" t="s">
        <v>748</v>
      </c>
      <c r="AR53" s="1">
        <v>10.761596900179548</v>
      </c>
    </row>
    <row r="54" spans="1:44" x14ac:dyDescent="0.25">
      <c r="A54">
        <f>IF(B54=M54,1,0)</f>
        <v>1</v>
      </c>
      <c r="B54" t="s">
        <v>590</v>
      </c>
      <c r="C54" s="19">
        <v>1</v>
      </c>
      <c r="D54" s="19" t="s">
        <v>748</v>
      </c>
      <c r="E54" s="19" t="s">
        <v>767</v>
      </c>
      <c r="F54" s="19" t="s">
        <v>768</v>
      </c>
      <c r="G54" s="19" t="s">
        <v>779</v>
      </c>
      <c r="H54" s="19" t="s">
        <v>780</v>
      </c>
      <c r="I54" s="19" t="s">
        <v>781</v>
      </c>
      <c r="J54" s="19" t="s">
        <v>782</v>
      </c>
      <c r="K54" s="19" t="s">
        <v>505</v>
      </c>
      <c r="L54" s="19" t="s">
        <v>506</v>
      </c>
      <c r="M54" s="19" t="s">
        <v>590</v>
      </c>
      <c r="N54" s="19" t="s">
        <v>591</v>
      </c>
      <c r="R54" t="s">
        <v>590</v>
      </c>
      <c r="S54" t="s">
        <v>591</v>
      </c>
      <c r="T54">
        <v>9582</v>
      </c>
      <c r="U54">
        <v>149103</v>
      </c>
      <c r="V54">
        <v>67615</v>
      </c>
      <c r="W54">
        <v>2304627</v>
      </c>
      <c r="X54">
        <v>2530927</v>
      </c>
      <c r="Y54" s="1">
        <v>6.2698370992130545</v>
      </c>
      <c r="Z54" s="1">
        <f t="shared" si="0"/>
        <v>8.9413878788285874</v>
      </c>
      <c r="AA54" s="1">
        <f t="shared" si="1"/>
        <v>91.058612121171407</v>
      </c>
      <c r="AB54">
        <f t="shared" si="2"/>
        <v>100</v>
      </c>
      <c r="AE54">
        <f t="shared" si="4"/>
        <v>0</v>
      </c>
      <c r="AF54">
        <f t="shared" si="5"/>
        <v>1</v>
      </c>
      <c r="AG54">
        <f t="shared" si="6"/>
        <v>0</v>
      </c>
      <c r="AH54">
        <f t="shared" si="7"/>
        <v>0</v>
      </c>
      <c r="AJ54">
        <f t="shared" si="8"/>
        <v>0</v>
      </c>
      <c r="AK54">
        <f t="shared" si="8"/>
        <v>15868499.999999998</v>
      </c>
      <c r="AL54">
        <f t="shared" si="8"/>
        <v>0</v>
      </c>
      <c r="AM54">
        <f t="shared" si="8"/>
        <v>0</v>
      </c>
      <c r="AP54" s="19">
        <v>1</v>
      </c>
      <c r="AQ54" s="19" t="s">
        <v>748</v>
      </c>
      <c r="AR54" s="1">
        <v>19.260944645633245</v>
      </c>
    </row>
    <row r="55" spans="1:44" x14ac:dyDescent="0.25">
      <c r="A55">
        <f>IF(B55=M55,1,0)</f>
        <v>1</v>
      </c>
      <c r="B55" s="10" t="s">
        <v>353</v>
      </c>
      <c r="C55" s="19">
        <v>2</v>
      </c>
      <c r="D55" s="19" t="s">
        <v>785</v>
      </c>
      <c r="E55" s="19" t="s">
        <v>786</v>
      </c>
      <c r="F55" s="19" t="s">
        <v>787</v>
      </c>
      <c r="G55" s="19" t="s">
        <v>788</v>
      </c>
      <c r="H55" s="19" t="s">
        <v>789</v>
      </c>
      <c r="I55" s="19" t="s">
        <v>791</v>
      </c>
      <c r="J55" s="19" t="s">
        <v>838</v>
      </c>
      <c r="K55" s="19" t="s">
        <v>217</v>
      </c>
      <c r="L55" s="19" t="s">
        <v>218</v>
      </c>
      <c r="M55" s="19" t="s">
        <v>353</v>
      </c>
      <c r="N55" s="19" t="s">
        <v>354</v>
      </c>
      <c r="O55" s="10"/>
      <c r="P55" s="10"/>
      <c r="Q55" s="10"/>
      <c r="R55" s="10" t="s">
        <v>353</v>
      </c>
      <c r="S55" s="10" t="s">
        <v>354</v>
      </c>
      <c r="T55" s="10">
        <v>17643</v>
      </c>
      <c r="U55" s="10">
        <v>363803</v>
      </c>
      <c r="V55" s="10">
        <v>336679</v>
      </c>
      <c r="W55" s="10">
        <v>79171512</v>
      </c>
      <c r="X55" s="10">
        <v>79889637</v>
      </c>
      <c r="Y55" s="11">
        <v>0.47746618250374578</v>
      </c>
      <c r="Z55" s="1">
        <f t="shared" si="0"/>
        <v>0.89889631116987045</v>
      </c>
      <c r="AA55" s="1">
        <f t="shared" si="1"/>
        <v>99.101103688830122</v>
      </c>
      <c r="AB55">
        <f t="shared" si="2"/>
        <v>99.999999999999986</v>
      </c>
      <c r="AE55" s="10">
        <f t="shared" si="4"/>
        <v>1</v>
      </c>
      <c r="AF55">
        <f t="shared" si="5"/>
        <v>0</v>
      </c>
      <c r="AG55">
        <f t="shared" si="6"/>
        <v>0</v>
      </c>
      <c r="AH55">
        <f t="shared" si="7"/>
        <v>0</v>
      </c>
      <c r="AJ55">
        <f t="shared" si="8"/>
        <v>38144600</v>
      </c>
      <c r="AK55">
        <f t="shared" si="8"/>
        <v>0</v>
      </c>
      <c r="AL55">
        <f t="shared" si="8"/>
        <v>0</v>
      </c>
      <c r="AM55">
        <f t="shared" si="8"/>
        <v>0</v>
      </c>
      <c r="AP55" s="19">
        <v>1</v>
      </c>
      <c r="AQ55" s="19" t="s">
        <v>748</v>
      </c>
      <c r="AR55" s="1">
        <v>14.933388113036525</v>
      </c>
    </row>
    <row r="56" spans="1:44" x14ac:dyDescent="0.25">
      <c r="A56">
        <f>IF(B56=M56,1,0)</f>
        <v>1</v>
      </c>
      <c r="B56" t="s">
        <v>219</v>
      </c>
      <c r="C56" s="19">
        <v>2</v>
      </c>
      <c r="D56" s="19" t="s">
        <v>785</v>
      </c>
      <c r="E56" s="19" t="s">
        <v>786</v>
      </c>
      <c r="F56" s="19" t="s">
        <v>787</v>
      </c>
      <c r="G56" s="19" t="s">
        <v>788</v>
      </c>
      <c r="H56" s="19" t="s">
        <v>789</v>
      </c>
      <c r="I56" s="19" t="s">
        <v>791</v>
      </c>
      <c r="J56" s="19" t="s">
        <v>838</v>
      </c>
      <c r="K56" s="19" t="s">
        <v>217</v>
      </c>
      <c r="L56" s="19" t="s">
        <v>218</v>
      </c>
      <c r="M56" s="19" t="s">
        <v>219</v>
      </c>
      <c r="N56" s="19" t="s">
        <v>220</v>
      </c>
      <c r="R56" t="s">
        <v>219</v>
      </c>
      <c r="S56" t="s">
        <v>220</v>
      </c>
      <c r="T56">
        <v>404718</v>
      </c>
      <c r="U56">
        <v>2587264</v>
      </c>
      <c r="V56">
        <v>37889813</v>
      </c>
      <c r="W56">
        <v>194039079</v>
      </c>
      <c r="X56">
        <v>234920874</v>
      </c>
      <c r="Y56" s="1">
        <v>1.2736126633004097</v>
      </c>
      <c r="Z56" s="1">
        <f t="shared" si="0"/>
        <v>17.402367999022513</v>
      </c>
      <c r="AA56" s="1">
        <f t="shared" si="1"/>
        <v>82.597632000977484</v>
      </c>
      <c r="AB56">
        <f t="shared" si="2"/>
        <v>100</v>
      </c>
      <c r="AE56">
        <f t="shared" si="4"/>
        <v>0</v>
      </c>
      <c r="AF56">
        <f t="shared" si="5"/>
        <v>1</v>
      </c>
      <c r="AG56">
        <f t="shared" si="6"/>
        <v>0</v>
      </c>
      <c r="AH56">
        <f t="shared" si="7"/>
        <v>0</v>
      </c>
      <c r="AJ56">
        <f t="shared" si="8"/>
        <v>0</v>
      </c>
      <c r="AK56">
        <f t="shared" si="8"/>
        <v>299198199.99999994</v>
      </c>
      <c r="AL56">
        <f t="shared" si="8"/>
        <v>0</v>
      </c>
      <c r="AM56">
        <f t="shared" si="8"/>
        <v>0</v>
      </c>
      <c r="AP56" s="19">
        <v>1</v>
      </c>
      <c r="AQ56" s="19" t="s">
        <v>748</v>
      </c>
      <c r="AR56" s="1">
        <v>7.1899610131910805</v>
      </c>
    </row>
    <row r="57" spans="1:44" x14ac:dyDescent="0.25">
      <c r="A57">
        <f>IF(B57=M57,1,0)</f>
        <v>1</v>
      </c>
      <c r="B57" s="10" t="s">
        <v>405</v>
      </c>
      <c r="C57" s="19">
        <v>2</v>
      </c>
      <c r="D57" s="19" t="s">
        <v>785</v>
      </c>
      <c r="E57" s="19" t="s">
        <v>786</v>
      </c>
      <c r="F57" s="19" t="s">
        <v>787</v>
      </c>
      <c r="G57" s="19" t="s">
        <v>788</v>
      </c>
      <c r="H57" s="19" t="s">
        <v>789</v>
      </c>
      <c r="I57" s="19" t="s">
        <v>791</v>
      </c>
      <c r="J57" s="19" t="s">
        <v>792</v>
      </c>
      <c r="K57" s="19" t="s">
        <v>403</v>
      </c>
      <c r="L57" s="19" t="s">
        <v>404</v>
      </c>
      <c r="M57" s="19" t="s">
        <v>405</v>
      </c>
      <c r="N57" s="19" t="s">
        <v>404</v>
      </c>
      <c r="O57" s="10"/>
      <c r="P57" s="10"/>
      <c r="Q57" s="10"/>
      <c r="R57" s="10" t="s">
        <v>405</v>
      </c>
      <c r="S57" s="10" t="s">
        <v>404</v>
      </c>
      <c r="T57" s="10">
        <v>96318</v>
      </c>
      <c r="U57" s="10">
        <v>2073144</v>
      </c>
      <c r="V57" s="10">
        <v>14624598</v>
      </c>
      <c r="W57" s="10">
        <v>221756653</v>
      </c>
      <c r="X57" s="10">
        <v>238550713</v>
      </c>
      <c r="Y57" s="11">
        <v>0.90943429710059176</v>
      </c>
      <c r="Z57" s="1">
        <f t="shared" si="0"/>
        <v>7.0400376459994058</v>
      </c>
      <c r="AA57" s="1">
        <f t="shared" si="1"/>
        <v>92.959962354000595</v>
      </c>
      <c r="AB57">
        <f t="shared" si="2"/>
        <v>100</v>
      </c>
      <c r="AE57" s="10">
        <f t="shared" si="4"/>
        <v>1</v>
      </c>
      <c r="AF57">
        <f t="shared" si="5"/>
        <v>0</v>
      </c>
      <c r="AG57">
        <f t="shared" si="6"/>
        <v>0</v>
      </c>
      <c r="AH57">
        <f t="shared" si="7"/>
        <v>0</v>
      </c>
      <c r="AJ57">
        <f t="shared" si="8"/>
        <v>216946200</v>
      </c>
      <c r="AK57">
        <f t="shared" si="8"/>
        <v>0</v>
      </c>
      <c r="AL57">
        <f t="shared" si="8"/>
        <v>0</v>
      </c>
      <c r="AM57">
        <f t="shared" si="8"/>
        <v>0</v>
      </c>
      <c r="AP57" s="19">
        <v>1</v>
      </c>
      <c r="AQ57" s="19" t="s">
        <v>748</v>
      </c>
      <c r="AR57" s="1">
        <v>16.090515829431375</v>
      </c>
    </row>
    <row r="58" spans="1:44" x14ac:dyDescent="0.25">
      <c r="A58">
        <f>IF(B58=M58,1,0)</f>
        <v>1</v>
      </c>
      <c r="B58" t="s">
        <v>236</v>
      </c>
      <c r="C58" s="19">
        <v>1</v>
      </c>
      <c r="D58" s="19" t="s">
        <v>748</v>
      </c>
      <c r="E58" s="19" t="s">
        <v>767</v>
      </c>
      <c r="F58" s="19" t="s">
        <v>768</v>
      </c>
      <c r="G58" s="19" t="s">
        <v>773</v>
      </c>
      <c r="H58" s="19" t="s">
        <v>774</v>
      </c>
      <c r="I58" s="19" t="s">
        <v>839</v>
      </c>
      <c r="J58" s="19" t="s">
        <v>840</v>
      </c>
      <c r="K58" s="19" t="s">
        <v>234</v>
      </c>
      <c r="L58" s="19" t="s">
        <v>235</v>
      </c>
      <c r="M58" s="19" t="s">
        <v>236</v>
      </c>
      <c r="N58" s="19" t="s">
        <v>237</v>
      </c>
      <c r="R58" t="s">
        <v>236</v>
      </c>
      <c r="S58" t="s">
        <v>237</v>
      </c>
      <c r="T58">
        <v>36119</v>
      </c>
      <c r="U58">
        <v>149545</v>
      </c>
      <c r="V58">
        <v>733563</v>
      </c>
      <c r="W58">
        <v>4930149</v>
      </c>
      <c r="X58">
        <v>5849376</v>
      </c>
      <c r="Y58" s="1">
        <v>3.1740821585071641</v>
      </c>
      <c r="Z58" s="1">
        <f t="shared" si="0"/>
        <v>15.714958313502159</v>
      </c>
      <c r="AA58" s="1">
        <f t="shared" si="1"/>
        <v>84.285041686497834</v>
      </c>
      <c r="AB58">
        <f t="shared" si="2"/>
        <v>100</v>
      </c>
      <c r="AE58">
        <f t="shared" si="4"/>
        <v>0</v>
      </c>
      <c r="AF58">
        <f t="shared" si="5"/>
        <v>1</v>
      </c>
      <c r="AG58">
        <f t="shared" si="6"/>
        <v>0</v>
      </c>
      <c r="AH58">
        <f t="shared" si="7"/>
        <v>0</v>
      </c>
      <c r="AJ58">
        <f t="shared" si="8"/>
        <v>0</v>
      </c>
      <c r="AK58">
        <f t="shared" si="8"/>
        <v>18566400</v>
      </c>
      <c r="AL58">
        <f t="shared" si="8"/>
        <v>0</v>
      </c>
      <c r="AM58">
        <f t="shared" si="8"/>
        <v>0</v>
      </c>
      <c r="AP58" s="19">
        <v>1</v>
      </c>
      <c r="AQ58" s="19" t="s">
        <v>748</v>
      </c>
      <c r="AR58" s="1">
        <v>10.587487476252749</v>
      </c>
    </row>
    <row r="59" spans="1:44" x14ac:dyDescent="0.25">
      <c r="A59">
        <f>IF(B59=M59,1,0)</f>
        <v>1</v>
      </c>
      <c r="B59" t="s">
        <v>287</v>
      </c>
      <c r="C59" s="19">
        <v>1</v>
      </c>
      <c r="D59" s="19" t="s">
        <v>748</v>
      </c>
      <c r="E59" s="19" t="s">
        <v>767</v>
      </c>
      <c r="F59" s="19" t="s">
        <v>768</v>
      </c>
      <c r="G59" s="19" t="s">
        <v>773</v>
      </c>
      <c r="H59" s="19" t="s">
        <v>774</v>
      </c>
      <c r="I59" s="19" t="s">
        <v>839</v>
      </c>
      <c r="J59" s="19" t="s">
        <v>840</v>
      </c>
      <c r="K59" s="19" t="s">
        <v>234</v>
      </c>
      <c r="L59" s="19" t="s">
        <v>235</v>
      </c>
      <c r="M59" s="19" t="s">
        <v>287</v>
      </c>
      <c r="N59" s="19" t="s">
        <v>288</v>
      </c>
      <c r="R59" t="s">
        <v>287</v>
      </c>
      <c r="S59" t="s">
        <v>288</v>
      </c>
      <c r="T59">
        <v>1951</v>
      </c>
      <c r="U59">
        <v>154726</v>
      </c>
      <c r="V59">
        <v>38485</v>
      </c>
      <c r="W59">
        <v>513841</v>
      </c>
      <c r="X59">
        <v>709003</v>
      </c>
      <c r="Y59" s="1">
        <v>22.098213970885876</v>
      </c>
      <c r="Z59" s="1">
        <f t="shared" si="0"/>
        <v>27.526258704123961</v>
      </c>
      <c r="AA59" s="1">
        <f t="shared" si="1"/>
        <v>72.473741295876039</v>
      </c>
      <c r="AB59">
        <f t="shared" si="2"/>
        <v>100</v>
      </c>
      <c r="AE59">
        <f t="shared" si="4"/>
        <v>0</v>
      </c>
      <c r="AF59">
        <f t="shared" si="5"/>
        <v>0</v>
      </c>
      <c r="AG59">
        <f t="shared" si="6"/>
        <v>1</v>
      </c>
      <c r="AH59">
        <f t="shared" si="7"/>
        <v>0</v>
      </c>
      <c r="AJ59">
        <f t="shared" si="8"/>
        <v>0</v>
      </c>
      <c r="AK59">
        <f t="shared" si="8"/>
        <v>0</v>
      </c>
      <c r="AL59">
        <f t="shared" si="8"/>
        <v>15667699.999999998</v>
      </c>
      <c r="AM59">
        <f t="shared" si="8"/>
        <v>0</v>
      </c>
      <c r="AP59" s="19">
        <v>1</v>
      </c>
      <c r="AQ59" s="19" t="s">
        <v>748</v>
      </c>
      <c r="AR59" s="1">
        <v>10.173829334814464</v>
      </c>
    </row>
    <row r="60" spans="1:44" x14ac:dyDescent="0.25">
      <c r="A60">
        <f>IF(B60=M60,1,0)</f>
        <v>1</v>
      </c>
      <c r="B60" t="s">
        <v>254</v>
      </c>
      <c r="C60" s="19">
        <v>1</v>
      </c>
      <c r="D60" s="19" t="s">
        <v>748</v>
      </c>
      <c r="E60" s="19" t="s">
        <v>767</v>
      </c>
      <c r="F60" s="19" t="s">
        <v>768</v>
      </c>
      <c r="G60" s="19" t="s">
        <v>779</v>
      </c>
      <c r="H60" s="19" t="s">
        <v>780</v>
      </c>
      <c r="I60" s="19" t="s">
        <v>783</v>
      </c>
      <c r="J60" s="19" t="s">
        <v>784</v>
      </c>
      <c r="K60" s="19" t="s">
        <v>252</v>
      </c>
      <c r="L60" s="19" t="s">
        <v>253</v>
      </c>
      <c r="M60" s="19" t="s">
        <v>254</v>
      </c>
      <c r="N60" s="19" t="s">
        <v>255</v>
      </c>
      <c r="R60" t="s">
        <v>254</v>
      </c>
      <c r="S60" t="s">
        <v>255</v>
      </c>
      <c r="T60">
        <v>104297</v>
      </c>
      <c r="U60">
        <v>1168888</v>
      </c>
      <c r="V60">
        <v>2479028</v>
      </c>
      <c r="W60">
        <v>23296271</v>
      </c>
      <c r="X60">
        <v>27048484</v>
      </c>
      <c r="Y60" s="1">
        <v>4.7070475373037546</v>
      </c>
      <c r="Z60" s="1">
        <f t="shared" si="0"/>
        <v>13.872174869393788</v>
      </c>
      <c r="AA60" s="1">
        <f t="shared" si="1"/>
        <v>86.127825130606212</v>
      </c>
      <c r="AB60">
        <f t="shared" si="2"/>
        <v>100</v>
      </c>
      <c r="AE60">
        <f t="shared" si="4"/>
        <v>0</v>
      </c>
      <c r="AF60">
        <f t="shared" si="5"/>
        <v>1</v>
      </c>
      <c r="AG60">
        <f t="shared" si="6"/>
        <v>0</v>
      </c>
      <c r="AH60">
        <f t="shared" si="7"/>
        <v>0</v>
      </c>
      <c r="AJ60">
        <f t="shared" si="8"/>
        <v>0</v>
      </c>
      <c r="AK60">
        <f t="shared" si="8"/>
        <v>127318500.00000001</v>
      </c>
      <c r="AL60">
        <f t="shared" si="8"/>
        <v>0</v>
      </c>
      <c r="AM60">
        <f t="shared" si="8"/>
        <v>0</v>
      </c>
      <c r="AP60" s="19">
        <v>1</v>
      </c>
      <c r="AQ60" s="19" t="s">
        <v>748</v>
      </c>
      <c r="AR60" s="1">
        <v>5.6507763170581367</v>
      </c>
    </row>
    <row r="61" spans="1:44" x14ac:dyDescent="0.25">
      <c r="A61">
        <f>IF(B61=M61,1,0)</f>
        <v>1</v>
      </c>
      <c r="B61" t="s">
        <v>578</v>
      </c>
      <c r="C61" s="19">
        <v>1</v>
      </c>
      <c r="D61" s="19" t="s">
        <v>748</v>
      </c>
      <c r="E61" s="19" t="s">
        <v>767</v>
      </c>
      <c r="F61" s="19" t="s">
        <v>768</v>
      </c>
      <c r="G61" s="19" t="s">
        <v>769</v>
      </c>
      <c r="H61" s="19" t="s">
        <v>770</v>
      </c>
      <c r="I61" s="19" t="s">
        <v>771</v>
      </c>
      <c r="J61" s="19" t="s">
        <v>772</v>
      </c>
      <c r="K61" s="19" t="s">
        <v>475</v>
      </c>
      <c r="L61" s="19" t="s">
        <v>476</v>
      </c>
      <c r="M61" s="19" t="s">
        <v>578</v>
      </c>
      <c r="N61" s="19" t="s">
        <v>579</v>
      </c>
      <c r="R61" t="s">
        <v>578</v>
      </c>
      <c r="S61" t="s">
        <v>579</v>
      </c>
      <c r="T61">
        <v>136351</v>
      </c>
      <c r="U61">
        <v>569052</v>
      </c>
      <c r="V61">
        <v>1074202</v>
      </c>
      <c r="W61">
        <v>8144494</v>
      </c>
      <c r="X61">
        <v>9924099</v>
      </c>
      <c r="Y61" s="1">
        <v>7.1079802811318187</v>
      </c>
      <c r="Z61" s="1">
        <f t="shared" si="0"/>
        <v>17.932156863812018</v>
      </c>
      <c r="AA61" s="1">
        <f t="shared" si="1"/>
        <v>82.067843136187975</v>
      </c>
      <c r="AB61">
        <f t="shared" si="2"/>
        <v>100</v>
      </c>
      <c r="AE61">
        <f t="shared" si="4"/>
        <v>0</v>
      </c>
      <c r="AF61">
        <f t="shared" si="5"/>
        <v>1</v>
      </c>
      <c r="AG61">
        <f t="shared" si="6"/>
        <v>0</v>
      </c>
      <c r="AH61">
        <f t="shared" si="7"/>
        <v>0</v>
      </c>
      <c r="AJ61">
        <f t="shared" si="8"/>
        <v>0</v>
      </c>
      <c r="AK61">
        <f t="shared" si="8"/>
        <v>70540300</v>
      </c>
      <c r="AL61">
        <f t="shared" si="8"/>
        <v>0</v>
      </c>
      <c r="AM61">
        <f t="shared" si="8"/>
        <v>0</v>
      </c>
      <c r="AP61" s="19">
        <v>1</v>
      </c>
      <c r="AQ61" s="19" t="s">
        <v>748</v>
      </c>
      <c r="AR61" s="1">
        <v>17.27967271411099</v>
      </c>
    </row>
    <row r="62" spans="1:44" x14ac:dyDescent="0.25">
      <c r="A62">
        <f>IF(B62=M62,1,0)</f>
        <v>1</v>
      </c>
      <c r="B62" t="s">
        <v>554</v>
      </c>
      <c r="C62" s="19">
        <v>1</v>
      </c>
      <c r="D62" s="19" t="s">
        <v>748</v>
      </c>
      <c r="E62" s="19" t="s">
        <v>767</v>
      </c>
      <c r="F62" s="19" t="s">
        <v>768</v>
      </c>
      <c r="G62" s="19" t="s">
        <v>773</v>
      </c>
      <c r="H62" s="19" t="s">
        <v>774</v>
      </c>
      <c r="I62" s="19" t="s">
        <v>775</v>
      </c>
      <c r="J62" s="19" t="s">
        <v>776</v>
      </c>
      <c r="K62" s="19" t="s">
        <v>377</v>
      </c>
      <c r="L62" s="19" t="s">
        <v>378</v>
      </c>
      <c r="M62" s="19" t="s">
        <v>554</v>
      </c>
      <c r="N62" s="19" t="s">
        <v>555</v>
      </c>
      <c r="R62" t="s">
        <v>554</v>
      </c>
      <c r="S62" t="s">
        <v>555</v>
      </c>
      <c r="T62">
        <v>1451987</v>
      </c>
      <c r="U62">
        <v>10030637</v>
      </c>
      <c r="V62">
        <v>10478954</v>
      </c>
      <c r="W62">
        <v>126671774</v>
      </c>
      <c r="X62">
        <v>148633352</v>
      </c>
      <c r="Y62" s="1">
        <v>7.7254693145855979</v>
      </c>
      <c r="Z62" s="1">
        <f t="shared" si="0"/>
        <v>14.775672959323424</v>
      </c>
      <c r="AA62" s="1">
        <f t="shared" si="1"/>
        <v>85.22432704067657</v>
      </c>
      <c r="AB62">
        <f t="shared" si="2"/>
        <v>100</v>
      </c>
      <c r="AE62">
        <f t="shared" si="4"/>
        <v>0</v>
      </c>
      <c r="AF62">
        <f t="shared" si="5"/>
        <v>1</v>
      </c>
      <c r="AG62">
        <f t="shared" si="6"/>
        <v>0</v>
      </c>
      <c r="AH62">
        <f t="shared" si="7"/>
        <v>0</v>
      </c>
      <c r="AJ62">
        <f t="shared" si="8"/>
        <v>0</v>
      </c>
      <c r="AK62">
        <f t="shared" si="8"/>
        <v>1148262400</v>
      </c>
      <c r="AL62">
        <f t="shared" si="8"/>
        <v>0</v>
      </c>
      <c r="AM62">
        <f t="shared" si="8"/>
        <v>0</v>
      </c>
      <c r="AP62" s="19">
        <v>1</v>
      </c>
      <c r="AQ62" s="19" t="s">
        <v>748</v>
      </c>
      <c r="AR62" s="1">
        <v>6.2911883981576446</v>
      </c>
    </row>
    <row r="63" spans="1:44" x14ac:dyDescent="0.25">
      <c r="A63">
        <f>IF(B63=M63,1,0)</f>
        <v>1</v>
      </c>
      <c r="B63" t="s">
        <v>335</v>
      </c>
      <c r="C63" s="19">
        <v>1</v>
      </c>
      <c r="D63" s="19" t="s">
        <v>748</v>
      </c>
      <c r="E63" s="19" t="s">
        <v>767</v>
      </c>
      <c r="F63" s="19" t="s">
        <v>768</v>
      </c>
      <c r="G63" s="19" t="s">
        <v>773</v>
      </c>
      <c r="H63" s="19" t="s">
        <v>774</v>
      </c>
      <c r="I63" s="19" t="s">
        <v>775</v>
      </c>
      <c r="J63" s="19" t="s">
        <v>776</v>
      </c>
      <c r="K63" s="19" t="s">
        <v>269</v>
      </c>
      <c r="L63" s="19" t="s">
        <v>270</v>
      </c>
      <c r="M63" s="19" t="s">
        <v>335</v>
      </c>
      <c r="N63" s="19" t="s">
        <v>336</v>
      </c>
      <c r="R63" t="s">
        <v>335</v>
      </c>
      <c r="S63" t="s">
        <v>336</v>
      </c>
      <c r="T63">
        <v>43250</v>
      </c>
      <c r="U63">
        <v>1576331</v>
      </c>
      <c r="V63">
        <v>2891735</v>
      </c>
      <c r="W63">
        <v>5419356</v>
      </c>
      <c r="X63">
        <v>9930672</v>
      </c>
      <c r="Y63" s="1">
        <v>16.308876176758229</v>
      </c>
      <c r="Z63" s="1">
        <f t="shared" si="0"/>
        <v>45.428103959127839</v>
      </c>
      <c r="AA63" s="1">
        <f t="shared" si="1"/>
        <v>54.571896040872161</v>
      </c>
      <c r="AB63">
        <f t="shared" si="2"/>
        <v>100</v>
      </c>
      <c r="AE63">
        <f t="shared" si="4"/>
        <v>0</v>
      </c>
      <c r="AF63">
        <f t="shared" si="5"/>
        <v>1</v>
      </c>
      <c r="AG63">
        <f t="shared" si="6"/>
        <v>0</v>
      </c>
      <c r="AH63">
        <f t="shared" si="7"/>
        <v>0</v>
      </c>
      <c r="AJ63">
        <f t="shared" si="8"/>
        <v>0</v>
      </c>
      <c r="AK63">
        <f t="shared" si="8"/>
        <v>161958100</v>
      </c>
      <c r="AL63">
        <f t="shared" si="8"/>
        <v>0</v>
      </c>
      <c r="AM63">
        <f t="shared" si="8"/>
        <v>0</v>
      </c>
      <c r="AP63" s="19">
        <v>1</v>
      </c>
      <c r="AQ63" s="19" t="s">
        <v>748</v>
      </c>
      <c r="AR63" s="1">
        <v>16.250117999443809</v>
      </c>
    </row>
    <row r="64" spans="1:44" x14ac:dyDescent="0.25">
      <c r="A64">
        <f>IF(B64=M64,1,0)</f>
        <v>1</v>
      </c>
      <c r="B64" t="s">
        <v>258</v>
      </c>
      <c r="C64" s="19">
        <v>1</v>
      </c>
      <c r="D64" s="19" t="s">
        <v>748</v>
      </c>
      <c r="E64" s="19" t="s">
        <v>767</v>
      </c>
      <c r="F64" s="19" t="s">
        <v>768</v>
      </c>
      <c r="G64" s="19" t="s">
        <v>773</v>
      </c>
      <c r="H64" s="19" t="s">
        <v>774</v>
      </c>
      <c r="I64" s="19" t="s">
        <v>775</v>
      </c>
      <c r="J64" s="19" t="s">
        <v>776</v>
      </c>
      <c r="K64" s="19" t="s">
        <v>256</v>
      </c>
      <c r="L64" s="19" t="s">
        <v>257</v>
      </c>
      <c r="M64" s="19" t="s">
        <v>258</v>
      </c>
      <c r="N64" s="19" t="s">
        <v>259</v>
      </c>
      <c r="R64" t="s">
        <v>258</v>
      </c>
      <c r="S64" t="s">
        <v>259</v>
      </c>
      <c r="T64">
        <v>111400</v>
      </c>
      <c r="U64">
        <v>806521</v>
      </c>
      <c r="V64">
        <v>792422</v>
      </c>
      <c r="W64">
        <v>4704756</v>
      </c>
      <c r="X64">
        <v>6415099</v>
      </c>
      <c r="Y64" s="1">
        <v>14.308758134519826</v>
      </c>
      <c r="Z64" s="1">
        <f t="shared" si="0"/>
        <v>26.66120974906233</v>
      </c>
      <c r="AA64" s="1">
        <f t="shared" si="1"/>
        <v>73.338790250937663</v>
      </c>
      <c r="AB64">
        <f t="shared" si="2"/>
        <v>100</v>
      </c>
      <c r="AE64">
        <f t="shared" si="4"/>
        <v>0</v>
      </c>
      <c r="AF64">
        <f t="shared" si="5"/>
        <v>1</v>
      </c>
      <c r="AG64">
        <f t="shared" si="6"/>
        <v>0</v>
      </c>
      <c r="AH64">
        <f t="shared" si="7"/>
        <v>0</v>
      </c>
      <c r="AJ64">
        <f t="shared" si="8"/>
        <v>0</v>
      </c>
      <c r="AK64">
        <f t="shared" si="8"/>
        <v>91792100</v>
      </c>
      <c r="AL64">
        <f t="shared" si="8"/>
        <v>0</v>
      </c>
      <c r="AM64">
        <f t="shared" si="8"/>
        <v>0</v>
      </c>
      <c r="AP64" s="19">
        <v>1</v>
      </c>
      <c r="AQ64" s="19" t="s">
        <v>748</v>
      </c>
      <c r="AR64" s="1">
        <v>5.5130610840046756</v>
      </c>
    </row>
    <row r="65" spans="1:44" x14ac:dyDescent="0.25">
      <c r="A65">
        <f>IF(B65=M65,1,0)</f>
        <v>1</v>
      </c>
      <c r="B65" t="s">
        <v>491</v>
      </c>
      <c r="C65" s="19">
        <v>1</v>
      </c>
      <c r="D65" s="19" t="s">
        <v>748</v>
      </c>
      <c r="E65" s="19" t="s">
        <v>767</v>
      </c>
      <c r="F65" s="19" t="s">
        <v>768</v>
      </c>
      <c r="G65" s="19" t="s">
        <v>773</v>
      </c>
      <c r="H65" s="19" t="s">
        <v>774</v>
      </c>
      <c r="I65" s="19" t="s">
        <v>775</v>
      </c>
      <c r="J65" s="19" t="s">
        <v>776</v>
      </c>
      <c r="K65" s="19" t="s">
        <v>256</v>
      </c>
      <c r="L65" s="19" t="s">
        <v>257</v>
      </c>
      <c r="M65" s="19" t="s">
        <v>491</v>
      </c>
      <c r="N65" s="19" t="s">
        <v>492</v>
      </c>
      <c r="R65" t="s">
        <v>491</v>
      </c>
      <c r="S65" t="s">
        <v>492</v>
      </c>
      <c r="T65">
        <v>46957</v>
      </c>
      <c r="U65">
        <v>32591</v>
      </c>
      <c r="V65">
        <v>94611</v>
      </c>
      <c r="W65">
        <v>533155</v>
      </c>
      <c r="X65">
        <v>707314</v>
      </c>
      <c r="Y65" s="1">
        <v>11.246490243371403</v>
      </c>
      <c r="Z65" s="1">
        <f t="shared" si="0"/>
        <v>24.622586291236988</v>
      </c>
      <c r="AA65" s="1">
        <f t="shared" si="1"/>
        <v>75.377413708763015</v>
      </c>
      <c r="AB65">
        <f t="shared" si="2"/>
        <v>100</v>
      </c>
      <c r="AE65">
        <f t="shared" si="4"/>
        <v>0</v>
      </c>
      <c r="AF65">
        <f t="shared" si="5"/>
        <v>1</v>
      </c>
      <c r="AG65">
        <f t="shared" si="6"/>
        <v>0</v>
      </c>
      <c r="AH65">
        <f t="shared" si="7"/>
        <v>0</v>
      </c>
      <c r="AJ65">
        <f t="shared" si="8"/>
        <v>0</v>
      </c>
      <c r="AK65">
        <f t="shared" si="8"/>
        <v>7954800</v>
      </c>
      <c r="AL65">
        <f t="shared" si="8"/>
        <v>0</v>
      </c>
      <c r="AM65">
        <f t="shared" si="8"/>
        <v>0</v>
      </c>
      <c r="AP65" s="19">
        <v>1</v>
      </c>
      <c r="AQ65" s="19" t="s">
        <v>748</v>
      </c>
      <c r="AR65" s="1">
        <v>37.70927326447778</v>
      </c>
    </row>
    <row r="66" spans="1:44" x14ac:dyDescent="0.25">
      <c r="A66">
        <f t="shared" ref="A66:A129" si="9">IF(B66=M66,1,0)</f>
        <v>1</v>
      </c>
      <c r="B66" t="s">
        <v>379</v>
      </c>
      <c r="C66" s="19">
        <v>1</v>
      </c>
      <c r="D66" s="19" t="s">
        <v>748</v>
      </c>
      <c r="E66" s="19" t="s">
        <v>767</v>
      </c>
      <c r="F66" s="19" t="s">
        <v>768</v>
      </c>
      <c r="G66" s="19" t="s">
        <v>773</v>
      </c>
      <c r="H66" s="19" t="s">
        <v>774</v>
      </c>
      <c r="I66" s="19" t="s">
        <v>775</v>
      </c>
      <c r="J66" s="19" t="s">
        <v>776</v>
      </c>
      <c r="K66" s="19" t="s">
        <v>377</v>
      </c>
      <c r="L66" s="19" t="s">
        <v>378</v>
      </c>
      <c r="M66" s="19" t="s">
        <v>379</v>
      </c>
      <c r="N66" s="19" t="s">
        <v>380</v>
      </c>
      <c r="R66" t="s">
        <v>379</v>
      </c>
      <c r="S66" t="s">
        <v>380</v>
      </c>
      <c r="T66">
        <v>216201</v>
      </c>
      <c r="U66">
        <v>1699426</v>
      </c>
      <c r="V66">
        <v>2460563</v>
      </c>
      <c r="W66">
        <v>66673003</v>
      </c>
      <c r="X66">
        <v>71049193</v>
      </c>
      <c r="Y66" s="1">
        <v>2.6961981116379463</v>
      </c>
      <c r="Z66" s="1">
        <f t="shared" si="0"/>
        <v>6.1593803042914219</v>
      </c>
      <c r="AA66" s="1">
        <f t="shared" si="1"/>
        <v>93.840619695708583</v>
      </c>
      <c r="AB66">
        <f t="shared" si="2"/>
        <v>100</v>
      </c>
      <c r="AE66">
        <f t="shared" si="4"/>
        <v>0</v>
      </c>
      <c r="AF66">
        <f t="shared" si="5"/>
        <v>1</v>
      </c>
      <c r="AG66">
        <f t="shared" si="6"/>
        <v>0</v>
      </c>
      <c r="AH66">
        <f t="shared" si="7"/>
        <v>0</v>
      </c>
      <c r="AJ66">
        <f t="shared" si="8"/>
        <v>0</v>
      </c>
      <c r="AK66">
        <f t="shared" si="8"/>
        <v>191562700</v>
      </c>
      <c r="AL66">
        <f t="shared" si="8"/>
        <v>0</v>
      </c>
      <c r="AM66">
        <f t="shared" si="8"/>
        <v>0</v>
      </c>
      <c r="AP66" s="19">
        <v>1</v>
      </c>
      <c r="AQ66" s="19" t="s">
        <v>748</v>
      </c>
      <c r="AR66" s="1">
        <v>21.441478600398575</v>
      </c>
    </row>
    <row r="67" spans="1:44" x14ac:dyDescent="0.25">
      <c r="A67">
        <f t="shared" si="9"/>
        <v>1</v>
      </c>
      <c r="B67" t="s">
        <v>503</v>
      </c>
      <c r="C67" s="19">
        <v>1</v>
      </c>
      <c r="D67" s="19" t="s">
        <v>748</v>
      </c>
      <c r="E67" s="19" t="s">
        <v>767</v>
      </c>
      <c r="F67" s="19" t="s">
        <v>768</v>
      </c>
      <c r="G67" s="19" t="s">
        <v>769</v>
      </c>
      <c r="H67" s="19" t="s">
        <v>770</v>
      </c>
      <c r="I67" s="19" t="s">
        <v>771</v>
      </c>
      <c r="J67" s="19" t="s">
        <v>772</v>
      </c>
      <c r="K67" s="19" t="s">
        <v>501</v>
      </c>
      <c r="L67" s="19" t="s">
        <v>502</v>
      </c>
      <c r="M67" s="19" t="s">
        <v>503</v>
      </c>
      <c r="N67" s="19" t="s">
        <v>504</v>
      </c>
      <c r="R67" t="s">
        <v>503</v>
      </c>
      <c r="S67" t="s">
        <v>504</v>
      </c>
      <c r="T67">
        <v>8508</v>
      </c>
      <c r="U67">
        <v>241815</v>
      </c>
      <c r="V67">
        <v>354503</v>
      </c>
      <c r="W67">
        <v>11762396</v>
      </c>
      <c r="X67">
        <v>12367222</v>
      </c>
      <c r="Y67" s="1">
        <v>2.024084309313765</v>
      </c>
      <c r="Z67" s="1">
        <f t="shared" ref="Z67:Z130" si="10">(T67+U67+V67)/X67*100</f>
        <v>4.8905566666467211</v>
      </c>
      <c r="AA67" s="1">
        <f t="shared" ref="AA67:AA130" si="11">W67/X67*100</f>
        <v>95.109443333353283</v>
      </c>
      <c r="AB67">
        <f t="shared" ref="AB67:AB130" si="12">SUM(Z67:AA67)</f>
        <v>100</v>
      </c>
      <c r="AE67">
        <f t="shared" si="4"/>
        <v>0</v>
      </c>
      <c r="AF67">
        <f t="shared" si="5"/>
        <v>1</v>
      </c>
      <c r="AG67">
        <f t="shared" si="6"/>
        <v>0</v>
      </c>
      <c r="AH67">
        <f t="shared" si="7"/>
        <v>0</v>
      </c>
      <c r="AJ67">
        <f t="shared" si="8"/>
        <v>0</v>
      </c>
      <c r="AK67">
        <f t="shared" si="8"/>
        <v>25032300</v>
      </c>
      <c r="AL67">
        <f t="shared" si="8"/>
        <v>0</v>
      </c>
      <c r="AM67">
        <f t="shared" si="8"/>
        <v>0</v>
      </c>
      <c r="AP67" s="19">
        <v>1</v>
      </c>
      <c r="AQ67" s="19" t="s">
        <v>748</v>
      </c>
      <c r="AR67" s="1">
        <v>33.223195248003648</v>
      </c>
    </row>
    <row r="68" spans="1:44" x14ac:dyDescent="0.25">
      <c r="A68">
        <f t="shared" si="9"/>
        <v>1</v>
      </c>
      <c r="B68" t="s">
        <v>602</v>
      </c>
      <c r="C68" s="19">
        <v>2</v>
      </c>
      <c r="D68" s="19" t="s">
        <v>785</v>
      </c>
      <c r="E68" s="19" t="s">
        <v>786</v>
      </c>
      <c r="F68" s="19" t="s">
        <v>787</v>
      </c>
      <c r="G68" s="19" t="s">
        <v>788</v>
      </c>
      <c r="H68" s="19" t="s">
        <v>789</v>
      </c>
      <c r="I68" s="19" t="s">
        <v>790</v>
      </c>
      <c r="J68" s="19" t="s">
        <v>412</v>
      </c>
      <c r="K68" s="19" t="s">
        <v>487</v>
      </c>
      <c r="L68" s="19" t="s">
        <v>488</v>
      </c>
      <c r="M68" s="19" t="s">
        <v>602</v>
      </c>
      <c r="N68" s="19" t="s">
        <v>603</v>
      </c>
      <c r="R68" t="s">
        <v>602</v>
      </c>
      <c r="S68" t="s">
        <v>603</v>
      </c>
      <c r="T68">
        <v>1453</v>
      </c>
      <c r="U68">
        <v>25359</v>
      </c>
      <c r="V68">
        <v>3112</v>
      </c>
      <c r="W68">
        <v>1206003</v>
      </c>
      <c r="X68">
        <v>1235927</v>
      </c>
      <c r="Y68" s="1">
        <v>2.1693837904665889</v>
      </c>
      <c r="Z68" s="1">
        <f t="shared" si="10"/>
        <v>2.421178597117791</v>
      </c>
      <c r="AA68" s="1">
        <f t="shared" si="11"/>
        <v>97.578821402882213</v>
      </c>
      <c r="AB68">
        <f t="shared" si="12"/>
        <v>100</v>
      </c>
      <c r="AE68">
        <f t="shared" si="4"/>
        <v>0</v>
      </c>
      <c r="AF68">
        <f t="shared" si="5"/>
        <v>1</v>
      </c>
      <c r="AG68">
        <f t="shared" si="6"/>
        <v>0</v>
      </c>
      <c r="AH68">
        <f t="shared" si="7"/>
        <v>0</v>
      </c>
      <c r="AJ68">
        <f t="shared" si="8"/>
        <v>0</v>
      </c>
      <c r="AK68">
        <f t="shared" si="8"/>
        <v>2681200</v>
      </c>
      <c r="AL68">
        <f t="shared" si="8"/>
        <v>0</v>
      </c>
      <c r="AM68">
        <f t="shared" si="8"/>
        <v>0</v>
      </c>
      <c r="AP68" s="19">
        <v>1</v>
      </c>
      <c r="AQ68" s="19" t="s">
        <v>748</v>
      </c>
      <c r="AR68" s="1">
        <v>10.079201406737772</v>
      </c>
    </row>
    <row r="69" spans="1:44" x14ac:dyDescent="0.25">
      <c r="A69">
        <f t="shared" si="9"/>
        <v>1</v>
      </c>
      <c r="B69" t="s">
        <v>606</v>
      </c>
      <c r="C69" s="19">
        <v>2</v>
      </c>
      <c r="D69" s="19" t="s">
        <v>785</v>
      </c>
      <c r="E69" s="19" t="s">
        <v>786</v>
      </c>
      <c r="F69" s="19" t="s">
        <v>787</v>
      </c>
      <c r="G69" s="19" t="s">
        <v>788</v>
      </c>
      <c r="H69" s="19" t="s">
        <v>789</v>
      </c>
      <c r="I69" s="19" t="s">
        <v>841</v>
      </c>
      <c r="J69" s="19" t="s">
        <v>842</v>
      </c>
      <c r="K69" s="19" t="s">
        <v>604</v>
      </c>
      <c r="L69" s="19" t="s">
        <v>605</v>
      </c>
      <c r="M69" s="19" t="s">
        <v>606</v>
      </c>
      <c r="N69" s="19" t="s">
        <v>605</v>
      </c>
      <c r="R69" t="s">
        <v>606</v>
      </c>
      <c r="S69" t="s">
        <v>605</v>
      </c>
      <c r="T69">
        <v>815</v>
      </c>
      <c r="U69">
        <v>33036</v>
      </c>
      <c r="V69">
        <v>12030</v>
      </c>
      <c r="W69">
        <v>1785801</v>
      </c>
      <c r="X69">
        <v>1831682</v>
      </c>
      <c r="Y69" s="1">
        <v>1.8480828003987593</v>
      </c>
      <c r="Z69" s="1">
        <f t="shared" si="10"/>
        <v>2.5048561922866521</v>
      </c>
      <c r="AA69" s="1">
        <f t="shared" si="11"/>
        <v>97.495143807713347</v>
      </c>
      <c r="AB69">
        <f t="shared" si="12"/>
        <v>100</v>
      </c>
      <c r="AE69">
        <f t="shared" si="4"/>
        <v>0</v>
      </c>
      <c r="AF69">
        <f t="shared" si="5"/>
        <v>1</v>
      </c>
      <c r="AG69">
        <f t="shared" si="6"/>
        <v>0</v>
      </c>
      <c r="AH69">
        <f t="shared" si="7"/>
        <v>0</v>
      </c>
      <c r="AJ69">
        <f t="shared" si="8"/>
        <v>0</v>
      </c>
      <c r="AK69">
        <f t="shared" si="8"/>
        <v>3385100</v>
      </c>
      <c r="AL69">
        <f t="shared" si="8"/>
        <v>0</v>
      </c>
      <c r="AM69">
        <f t="shared" si="8"/>
        <v>0</v>
      </c>
      <c r="AP69" s="19">
        <v>1</v>
      </c>
      <c r="AQ69" s="19" t="s">
        <v>748</v>
      </c>
      <c r="AR69" s="1">
        <v>61.325619714994474</v>
      </c>
    </row>
    <row r="70" spans="1:44" x14ac:dyDescent="0.25">
      <c r="A70">
        <f t="shared" si="9"/>
        <v>1</v>
      </c>
      <c r="B70" t="s">
        <v>697</v>
      </c>
      <c r="C70" s="19">
        <v>2</v>
      </c>
      <c r="D70" s="19" t="s">
        <v>785</v>
      </c>
      <c r="E70" s="19" t="s">
        <v>786</v>
      </c>
      <c r="F70" s="19" t="s">
        <v>787</v>
      </c>
      <c r="G70" s="19" t="s">
        <v>788</v>
      </c>
      <c r="H70" s="19" t="s">
        <v>789</v>
      </c>
      <c r="I70" s="19" t="s">
        <v>841</v>
      </c>
      <c r="J70" s="19" t="s">
        <v>842</v>
      </c>
      <c r="K70" s="19" t="s">
        <v>695</v>
      </c>
      <c r="L70" s="19" t="s">
        <v>696</v>
      </c>
      <c r="M70" s="19" t="s">
        <v>697</v>
      </c>
      <c r="N70" s="19" t="s">
        <v>698</v>
      </c>
      <c r="R70" t="s">
        <v>697</v>
      </c>
      <c r="S70" t="s">
        <v>698</v>
      </c>
      <c r="T70">
        <v>74961</v>
      </c>
      <c r="U70">
        <v>58086</v>
      </c>
      <c r="V70">
        <v>189364</v>
      </c>
      <c r="W70">
        <v>643333</v>
      </c>
      <c r="X70">
        <v>965744</v>
      </c>
      <c r="Y70" s="1">
        <v>13.776632316638779</v>
      </c>
      <c r="Z70" s="1">
        <f t="shared" si="10"/>
        <v>33.38472721549396</v>
      </c>
      <c r="AA70" s="1">
        <f t="shared" si="11"/>
        <v>66.615272784506047</v>
      </c>
      <c r="AB70">
        <f t="shared" si="12"/>
        <v>100</v>
      </c>
      <c r="AE70">
        <f t="shared" si="4"/>
        <v>0</v>
      </c>
      <c r="AF70">
        <f t="shared" si="5"/>
        <v>1</v>
      </c>
      <c r="AG70">
        <f t="shared" si="6"/>
        <v>0</v>
      </c>
      <c r="AH70">
        <f t="shared" si="7"/>
        <v>0</v>
      </c>
      <c r="AJ70">
        <f t="shared" si="8"/>
        <v>0</v>
      </c>
      <c r="AK70">
        <f t="shared" si="8"/>
        <v>13304700</v>
      </c>
      <c r="AL70">
        <f t="shared" si="8"/>
        <v>0</v>
      </c>
      <c r="AM70">
        <f t="shared" si="8"/>
        <v>0</v>
      </c>
      <c r="AP70" s="19">
        <v>1</v>
      </c>
      <c r="AQ70" s="19" t="s">
        <v>748</v>
      </c>
      <c r="AR70" s="1">
        <v>76.973841616889686</v>
      </c>
    </row>
    <row r="71" spans="1:44" x14ac:dyDescent="0.25">
      <c r="A71">
        <f t="shared" si="9"/>
        <v>1</v>
      </c>
      <c r="B71" t="s">
        <v>485</v>
      </c>
      <c r="C71" s="19">
        <v>2</v>
      </c>
      <c r="D71" s="19" t="s">
        <v>785</v>
      </c>
      <c r="E71" s="19" t="s">
        <v>786</v>
      </c>
      <c r="F71" s="19" t="s">
        <v>787</v>
      </c>
      <c r="G71" s="19" t="s">
        <v>788</v>
      </c>
      <c r="H71" s="19" t="s">
        <v>789</v>
      </c>
      <c r="I71" s="19" t="s">
        <v>790</v>
      </c>
      <c r="J71" s="19" t="s">
        <v>412</v>
      </c>
      <c r="K71" s="19" t="s">
        <v>483</v>
      </c>
      <c r="L71" s="19" t="s">
        <v>484</v>
      </c>
      <c r="M71" s="19" t="s">
        <v>485</v>
      </c>
      <c r="N71" s="19" t="s">
        <v>486</v>
      </c>
      <c r="R71" t="s">
        <v>485</v>
      </c>
      <c r="S71" t="s">
        <v>486</v>
      </c>
      <c r="T71">
        <v>14622</v>
      </c>
      <c r="U71">
        <v>113959</v>
      </c>
      <c r="V71">
        <v>3035</v>
      </c>
      <c r="W71">
        <v>142566</v>
      </c>
      <c r="X71">
        <v>274182</v>
      </c>
      <c r="Y71" s="1">
        <v>46.896222217359274</v>
      </c>
      <c r="Z71" s="1">
        <f t="shared" si="10"/>
        <v>48.003151191544305</v>
      </c>
      <c r="AA71" s="1">
        <f t="shared" si="11"/>
        <v>51.996848808455695</v>
      </c>
      <c r="AB71">
        <f t="shared" si="12"/>
        <v>100</v>
      </c>
      <c r="AE71">
        <f t="shared" si="4"/>
        <v>0</v>
      </c>
      <c r="AF71">
        <f t="shared" si="5"/>
        <v>0</v>
      </c>
      <c r="AG71">
        <f t="shared" si="6"/>
        <v>1</v>
      </c>
      <c r="AH71">
        <f t="shared" si="7"/>
        <v>0</v>
      </c>
      <c r="AJ71">
        <f t="shared" si="8"/>
        <v>0</v>
      </c>
      <c r="AK71">
        <f t="shared" si="8"/>
        <v>0</v>
      </c>
      <c r="AL71">
        <f t="shared" si="8"/>
        <v>12858100</v>
      </c>
      <c r="AM71">
        <f t="shared" si="8"/>
        <v>0</v>
      </c>
      <c r="AP71" s="19">
        <v>1</v>
      </c>
      <c r="AQ71" s="19" t="s">
        <v>748</v>
      </c>
      <c r="AR71" s="1">
        <v>16.324519332320225</v>
      </c>
    </row>
    <row r="72" spans="1:44" x14ac:dyDescent="0.25">
      <c r="A72">
        <f t="shared" si="9"/>
        <v>1</v>
      </c>
      <c r="B72" t="s">
        <v>489</v>
      </c>
      <c r="C72" s="19">
        <v>2</v>
      </c>
      <c r="D72" s="19" t="s">
        <v>785</v>
      </c>
      <c r="E72" s="19" t="s">
        <v>786</v>
      </c>
      <c r="F72" s="19" t="s">
        <v>787</v>
      </c>
      <c r="G72" s="19" t="s">
        <v>788</v>
      </c>
      <c r="H72" s="19" t="s">
        <v>789</v>
      </c>
      <c r="I72" s="19" t="s">
        <v>790</v>
      </c>
      <c r="J72" s="19" t="s">
        <v>412</v>
      </c>
      <c r="K72" s="19" t="s">
        <v>487</v>
      </c>
      <c r="L72" s="19" t="s">
        <v>488</v>
      </c>
      <c r="M72" s="19" t="s">
        <v>489</v>
      </c>
      <c r="N72" s="19" t="s">
        <v>490</v>
      </c>
      <c r="R72" t="s">
        <v>489</v>
      </c>
      <c r="S72" t="s">
        <v>490</v>
      </c>
      <c r="T72">
        <v>103621</v>
      </c>
      <c r="U72">
        <v>222776</v>
      </c>
      <c r="V72">
        <v>262113</v>
      </c>
      <c r="W72">
        <v>2750870</v>
      </c>
      <c r="X72">
        <v>3339380</v>
      </c>
      <c r="Y72" s="1">
        <v>9.7741796381364203</v>
      </c>
      <c r="Z72" s="1">
        <f t="shared" si="10"/>
        <v>17.623331277063407</v>
      </c>
      <c r="AA72" s="1">
        <f t="shared" si="11"/>
        <v>82.3766687229366</v>
      </c>
      <c r="AB72">
        <f t="shared" si="12"/>
        <v>100</v>
      </c>
      <c r="AE72">
        <f t="shared" si="4"/>
        <v>0</v>
      </c>
      <c r="AF72">
        <f t="shared" si="5"/>
        <v>1</v>
      </c>
      <c r="AG72">
        <f t="shared" si="6"/>
        <v>0</v>
      </c>
      <c r="AH72">
        <f t="shared" si="7"/>
        <v>0</v>
      </c>
      <c r="AJ72">
        <f t="shared" si="8"/>
        <v>0</v>
      </c>
      <c r="AK72">
        <f t="shared" si="8"/>
        <v>32639700</v>
      </c>
      <c r="AL72">
        <f t="shared" si="8"/>
        <v>0</v>
      </c>
      <c r="AM72">
        <f t="shared" si="8"/>
        <v>0</v>
      </c>
      <c r="AP72" s="19">
        <v>1</v>
      </c>
      <c r="AQ72" s="19" t="s">
        <v>748</v>
      </c>
      <c r="AR72" s="1">
        <v>16.896802194852917</v>
      </c>
    </row>
    <row r="73" spans="1:44" x14ac:dyDescent="0.25">
      <c r="A73">
        <f t="shared" si="9"/>
        <v>1</v>
      </c>
      <c r="B73" t="s">
        <v>648</v>
      </c>
      <c r="C73" s="19">
        <v>2</v>
      </c>
      <c r="D73" s="19" t="s">
        <v>785</v>
      </c>
      <c r="E73" s="19" t="s">
        <v>786</v>
      </c>
      <c r="F73" s="19" t="s">
        <v>787</v>
      </c>
      <c r="G73" s="19" t="s">
        <v>788</v>
      </c>
      <c r="H73" s="19" t="s">
        <v>789</v>
      </c>
      <c r="I73" s="19" t="s">
        <v>790</v>
      </c>
      <c r="J73" s="19" t="s">
        <v>412</v>
      </c>
      <c r="K73" s="19" t="s">
        <v>521</v>
      </c>
      <c r="L73" s="19" t="s">
        <v>412</v>
      </c>
      <c r="M73" s="19" t="s">
        <v>648</v>
      </c>
      <c r="N73" s="19" t="s">
        <v>649</v>
      </c>
      <c r="R73" t="s">
        <v>648</v>
      </c>
      <c r="S73" t="s">
        <v>649</v>
      </c>
      <c r="U73">
        <v>51</v>
      </c>
      <c r="W73">
        <v>39</v>
      </c>
      <c r="X73">
        <v>90</v>
      </c>
      <c r="Y73" s="1">
        <v>56.666666666666664</v>
      </c>
      <c r="Z73" s="1">
        <f t="shared" si="10"/>
        <v>56.666666666666664</v>
      </c>
      <c r="AA73" s="1">
        <f t="shared" si="11"/>
        <v>43.333333333333336</v>
      </c>
      <c r="AB73">
        <f t="shared" si="12"/>
        <v>100</v>
      </c>
      <c r="AE73">
        <f t="shared" si="4"/>
        <v>0</v>
      </c>
      <c r="AF73">
        <f t="shared" si="5"/>
        <v>0</v>
      </c>
      <c r="AG73">
        <f t="shared" si="6"/>
        <v>0</v>
      </c>
      <c r="AH73">
        <f t="shared" si="7"/>
        <v>1</v>
      </c>
      <c r="AJ73">
        <f t="shared" si="8"/>
        <v>0</v>
      </c>
      <c r="AK73">
        <f t="shared" si="8"/>
        <v>0</v>
      </c>
      <c r="AL73">
        <f t="shared" si="8"/>
        <v>0</v>
      </c>
      <c r="AM73">
        <f t="shared" si="8"/>
        <v>5100</v>
      </c>
      <c r="AP73" s="19">
        <v>1</v>
      </c>
      <c r="AQ73" s="19" t="s">
        <v>748</v>
      </c>
      <c r="AR73" s="1">
        <v>9.7262368172799079</v>
      </c>
    </row>
    <row r="74" spans="1:44" x14ac:dyDescent="0.25">
      <c r="A74">
        <f t="shared" si="9"/>
        <v>1</v>
      </c>
      <c r="B74" t="s">
        <v>321</v>
      </c>
      <c r="C74" s="19">
        <v>1</v>
      </c>
      <c r="D74" s="19" t="s">
        <v>748</v>
      </c>
      <c r="E74" s="19" t="s">
        <v>767</v>
      </c>
      <c r="F74" s="19" t="s">
        <v>768</v>
      </c>
      <c r="G74" s="19" t="s">
        <v>773</v>
      </c>
      <c r="H74" s="19" t="s">
        <v>774</v>
      </c>
      <c r="I74" s="19" t="s">
        <v>775</v>
      </c>
      <c r="J74" s="19" t="s">
        <v>776</v>
      </c>
      <c r="K74" s="19" t="s">
        <v>303</v>
      </c>
      <c r="L74" s="19" t="s">
        <v>304</v>
      </c>
      <c r="M74" s="19" t="s">
        <v>321</v>
      </c>
      <c r="N74" s="19" t="s">
        <v>322</v>
      </c>
      <c r="R74" t="s">
        <v>321</v>
      </c>
      <c r="S74" t="s">
        <v>322</v>
      </c>
      <c r="T74">
        <v>26503</v>
      </c>
      <c r="U74">
        <v>203280</v>
      </c>
      <c r="V74">
        <v>161401</v>
      </c>
      <c r="W74">
        <v>1692489</v>
      </c>
      <c r="X74">
        <v>2083673</v>
      </c>
      <c r="Y74" s="1">
        <v>11.027786029765707</v>
      </c>
      <c r="Z74" s="1">
        <f t="shared" si="10"/>
        <v>18.773771124355886</v>
      </c>
      <c r="AA74" s="1">
        <f t="shared" si="11"/>
        <v>81.226228875644111</v>
      </c>
      <c r="AB74">
        <f t="shared" si="12"/>
        <v>100</v>
      </c>
      <c r="AE74">
        <f t="shared" si="4"/>
        <v>0</v>
      </c>
      <c r="AF74">
        <f t="shared" si="5"/>
        <v>1</v>
      </c>
      <c r="AG74">
        <f t="shared" si="6"/>
        <v>0</v>
      </c>
      <c r="AH74">
        <f t="shared" si="7"/>
        <v>0</v>
      </c>
      <c r="AJ74">
        <f t="shared" si="8"/>
        <v>0</v>
      </c>
      <c r="AK74">
        <f t="shared" si="8"/>
        <v>22978300</v>
      </c>
      <c r="AL74">
        <f t="shared" si="8"/>
        <v>0</v>
      </c>
      <c r="AM74">
        <f t="shared" si="8"/>
        <v>0</v>
      </c>
      <c r="AP74" s="19">
        <v>1</v>
      </c>
      <c r="AQ74" s="19" t="s">
        <v>748</v>
      </c>
      <c r="AR74" s="1">
        <v>8.0866106937693338</v>
      </c>
    </row>
    <row r="75" spans="1:44" x14ac:dyDescent="0.25">
      <c r="A75">
        <f t="shared" si="9"/>
        <v>1</v>
      </c>
      <c r="B75" t="s">
        <v>582</v>
      </c>
      <c r="C75" s="19">
        <v>2</v>
      </c>
      <c r="D75" s="19" t="s">
        <v>785</v>
      </c>
      <c r="E75" s="19" t="s">
        <v>817</v>
      </c>
      <c r="F75" s="19" t="s">
        <v>818</v>
      </c>
      <c r="G75" s="19" t="s">
        <v>819</v>
      </c>
      <c r="H75" s="19" t="s">
        <v>820</v>
      </c>
      <c r="I75" s="19" t="s">
        <v>827</v>
      </c>
      <c r="J75" s="19" t="s">
        <v>223</v>
      </c>
      <c r="K75" s="19" t="s">
        <v>580</v>
      </c>
      <c r="L75" s="19" t="s">
        <v>581</v>
      </c>
      <c r="M75" s="19" t="s">
        <v>582</v>
      </c>
      <c r="N75" s="19" t="s">
        <v>583</v>
      </c>
      <c r="R75" t="s">
        <v>582</v>
      </c>
      <c r="S75" t="s">
        <v>583</v>
      </c>
      <c r="T75">
        <v>80</v>
      </c>
      <c r="U75">
        <v>66</v>
      </c>
      <c r="V75">
        <v>108</v>
      </c>
      <c r="W75">
        <v>151</v>
      </c>
      <c r="X75">
        <v>405</v>
      </c>
      <c r="Y75" s="1">
        <v>36.049382716049379</v>
      </c>
      <c r="Z75" s="1">
        <f t="shared" si="10"/>
        <v>62.716049382716058</v>
      </c>
      <c r="AA75" s="1">
        <f t="shared" si="11"/>
        <v>37.283950617283949</v>
      </c>
      <c r="AB75">
        <f t="shared" si="12"/>
        <v>100</v>
      </c>
      <c r="AE75">
        <f t="shared" si="4"/>
        <v>0</v>
      </c>
      <c r="AF75">
        <f t="shared" si="5"/>
        <v>0</v>
      </c>
      <c r="AG75">
        <f t="shared" si="6"/>
        <v>1</v>
      </c>
      <c r="AH75">
        <f t="shared" si="7"/>
        <v>0</v>
      </c>
      <c r="AJ75">
        <f t="shared" si="8"/>
        <v>0</v>
      </c>
      <c r="AK75">
        <f t="shared" si="8"/>
        <v>0</v>
      </c>
      <c r="AL75">
        <f t="shared" si="8"/>
        <v>14599.999999999998</v>
      </c>
      <c r="AM75">
        <f t="shared" si="8"/>
        <v>0</v>
      </c>
      <c r="AP75" s="19">
        <v>1</v>
      </c>
      <c r="AQ75" s="19" t="s">
        <v>748</v>
      </c>
      <c r="AR75" s="1">
        <v>19.286504826896163</v>
      </c>
    </row>
    <row r="76" spans="1:44" x14ac:dyDescent="0.25">
      <c r="A76">
        <f t="shared" si="9"/>
        <v>1</v>
      </c>
      <c r="B76" t="s">
        <v>570</v>
      </c>
      <c r="C76" s="19">
        <v>2</v>
      </c>
      <c r="D76" s="19" t="s">
        <v>785</v>
      </c>
      <c r="E76" s="19" t="s">
        <v>817</v>
      </c>
      <c r="F76" s="19" t="s">
        <v>818</v>
      </c>
      <c r="G76" s="19" t="s">
        <v>843</v>
      </c>
      <c r="H76" s="19" t="s">
        <v>844</v>
      </c>
      <c r="I76" s="19" t="s">
        <v>845</v>
      </c>
      <c r="J76" s="19" t="s">
        <v>846</v>
      </c>
      <c r="K76" s="19" t="s">
        <v>568</v>
      </c>
      <c r="L76" s="19" t="s">
        <v>569</v>
      </c>
      <c r="M76" s="19" t="s">
        <v>570</v>
      </c>
      <c r="N76" s="19" t="s">
        <v>571</v>
      </c>
      <c r="R76" t="s">
        <v>570</v>
      </c>
      <c r="S76" t="s">
        <v>571</v>
      </c>
      <c r="T76">
        <v>229127</v>
      </c>
      <c r="U76">
        <v>919284</v>
      </c>
      <c r="V76">
        <v>950027</v>
      </c>
      <c r="W76">
        <v>3366682</v>
      </c>
      <c r="X76">
        <v>5465120</v>
      </c>
      <c r="Y76" s="1">
        <v>21.0134635653014</v>
      </c>
      <c r="Z76" s="1">
        <f t="shared" si="10"/>
        <v>38.396924495710984</v>
      </c>
      <c r="AA76" s="1">
        <f t="shared" si="11"/>
        <v>61.603075504289016</v>
      </c>
      <c r="AB76">
        <f t="shared" si="12"/>
        <v>100</v>
      </c>
      <c r="AE76">
        <f t="shared" ref="AE76:AE139" si="13">IF(Y76&lt;1,1,0)</f>
        <v>0</v>
      </c>
      <c r="AF76">
        <f t="shared" ref="AF76:AF139" si="14">IF(AND(Y76&gt;1, Y76 &lt;17),1,0)</f>
        <v>0</v>
      </c>
      <c r="AG76">
        <f t="shared" ref="AG76:AG139" si="15">IF(AND(Y76&gt;17, Y76 &lt;50),1,0)</f>
        <v>1</v>
      </c>
      <c r="AH76">
        <f t="shared" ref="AH76:AH139" si="16">IF(AND(Y76&gt;50, Y76 &lt;100),1,0)</f>
        <v>0</v>
      </c>
      <c r="AJ76">
        <f t="shared" ref="AJ76:AM139" si="17">AE76*$X76*$Y76</f>
        <v>0</v>
      </c>
      <c r="AK76">
        <f t="shared" si="17"/>
        <v>0</v>
      </c>
      <c r="AL76">
        <f t="shared" si="17"/>
        <v>114841099.99999999</v>
      </c>
      <c r="AM76">
        <f t="shared" si="17"/>
        <v>0</v>
      </c>
      <c r="AP76" s="19">
        <v>1</v>
      </c>
      <c r="AQ76" s="19" t="s">
        <v>748</v>
      </c>
      <c r="AR76" s="1">
        <v>2.3389734067495258</v>
      </c>
    </row>
    <row r="77" spans="1:44" x14ac:dyDescent="0.25">
      <c r="A77">
        <f t="shared" si="9"/>
        <v>1</v>
      </c>
      <c r="B77" s="10" t="s">
        <v>681</v>
      </c>
      <c r="C77" s="19">
        <v>2</v>
      </c>
      <c r="D77" s="19" t="s">
        <v>785</v>
      </c>
      <c r="E77" s="19" t="s">
        <v>817</v>
      </c>
      <c r="F77" s="19" t="s">
        <v>818</v>
      </c>
      <c r="G77" s="19" t="s">
        <v>819</v>
      </c>
      <c r="H77" s="19" t="s">
        <v>820</v>
      </c>
      <c r="I77" s="19" t="s">
        <v>821</v>
      </c>
      <c r="J77" s="19" t="s">
        <v>822</v>
      </c>
      <c r="K77" s="19" t="s">
        <v>635</v>
      </c>
      <c r="L77" s="19" t="s">
        <v>636</v>
      </c>
      <c r="M77" s="19" t="s">
        <v>681</v>
      </c>
      <c r="N77" s="19" t="s">
        <v>682</v>
      </c>
      <c r="O77" s="10"/>
      <c r="P77" s="10"/>
      <c r="Q77" s="10"/>
      <c r="R77" s="10" t="s">
        <v>681</v>
      </c>
      <c r="S77" s="10" t="s">
        <v>682</v>
      </c>
      <c r="T77" s="10">
        <v>10</v>
      </c>
      <c r="U77" s="10">
        <v>39</v>
      </c>
      <c r="V77" s="10">
        <v>13</v>
      </c>
      <c r="W77" s="10">
        <v>8200</v>
      </c>
      <c r="X77" s="10">
        <v>8262</v>
      </c>
      <c r="Y77" s="11">
        <v>0.59307673686758655</v>
      </c>
      <c r="Z77" s="1">
        <f t="shared" si="10"/>
        <v>0.75042362624061965</v>
      </c>
      <c r="AA77" s="1">
        <f t="shared" si="11"/>
        <v>99.249576373759382</v>
      </c>
      <c r="AB77">
        <f t="shared" si="12"/>
        <v>100</v>
      </c>
      <c r="AE77" s="10">
        <f t="shared" si="13"/>
        <v>1</v>
      </c>
      <c r="AF77">
        <f t="shared" si="14"/>
        <v>0</v>
      </c>
      <c r="AG77">
        <f t="shared" si="15"/>
        <v>0</v>
      </c>
      <c r="AH77">
        <f t="shared" si="16"/>
        <v>0</v>
      </c>
      <c r="AJ77">
        <f t="shared" si="17"/>
        <v>4900</v>
      </c>
      <c r="AK77">
        <f t="shared" si="17"/>
        <v>0</v>
      </c>
      <c r="AL77">
        <f t="shared" si="17"/>
        <v>0</v>
      </c>
      <c r="AM77">
        <f t="shared" si="17"/>
        <v>0</v>
      </c>
      <c r="AP77" s="19">
        <v>1</v>
      </c>
      <c r="AQ77" s="19" t="s">
        <v>748</v>
      </c>
      <c r="AR77" s="1">
        <v>10.985208141229144</v>
      </c>
    </row>
    <row r="78" spans="1:44" x14ac:dyDescent="0.25">
      <c r="A78">
        <f t="shared" si="9"/>
        <v>1</v>
      </c>
      <c r="B78" t="s">
        <v>683</v>
      </c>
      <c r="C78" s="19">
        <v>2</v>
      </c>
      <c r="D78" s="19" t="s">
        <v>785</v>
      </c>
      <c r="E78" s="19" t="s">
        <v>817</v>
      </c>
      <c r="F78" s="19" t="s">
        <v>818</v>
      </c>
      <c r="G78" s="19" t="s">
        <v>819</v>
      </c>
      <c r="H78" s="19" t="s">
        <v>820</v>
      </c>
      <c r="I78" s="19" t="s">
        <v>821</v>
      </c>
      <c r="J78" s="19" t="s">
        <v>822</v>
      </c>
      <c r="K78" s="19" t="s">
        <v>635</v>
      </c>
      <c r="L78" s="19" t="s">
        <v>636</v>
      </c>
      <c r="M78" s="19" t="s">
        <v>683</v>
      </c>
      <c r="N78" s="19" t="s">
        <v>684</v>
      </c>
      <c r="R78" t="s">
        <v>683</v>
      </c>
      <c r="S78" t="s">
        <v>684</v>
      </c>
      <c r="T78">
        <v>233639</v>
      </c>
      <c r="U78">
        <v>156376</v>
      </c>
      <c r="V78">
        <v>843877</v>
      </c>
      <c r="W78">
        <v>1575912</v>
      </c>
      <c r="X78">
        <v>2809804</v>
      </c>
      <c r="Y78" s="1">
        <v>13.880505544158952</v>
      </c>
      <c r="Z78" s="1">
        <f t="shared" si="10"/>
        <v>43.913810358302577</v>
      </c>
      <c r="AA78" s="1">
        <f t="shared" si="11"/>
        <v>56.086189641697423</v>
      </c>
      <c r="AB78">
        <f t="shared" si="12"/>
        <v>100</v>
      </c>
      <c r="AE78">
        <f t="shared" si="13"/>
        <v>0</v>
      </c>
      <c r="AF78">
        <f t="shared" si="14"/>
        <v>1</v>
      </c>
      <c r="AG78">
        <f t="shared" si="15"/>
        <v>0</v>
      </c>
      <c r="AH78">
        <f t="shared" si="16"/>
        <v>0</v>
      </c>
      <c r="AJ78">
        <f t="shared" si="17"/>
        <v>0</v>
      </c>
      <c r="AK78">
        <f t="shared" si="17"/>
        <v>39001500</v>
      </c>
      <c r="AL78">
        <f t="shared" si="17"/>
        <v>0</v>
      </c>
      <c r="AM78">
        <f t="shared" si="17"/>
        <v>0</v>
      </c>
      <c r="AP78" s="19">
        <v>1</v>
      </c>
      <c r="AQ78" s="19" t="s">
        <v>748</v>
      </c>
      <c r="AR78" s="1">
        <v>43.496295059974997</v>
      </c>
    </row>
    <row r="79" spans="1:44" x14ac:dyDescent="0.25">
      <c r="A79">
        <f t="shared" si="9"/>
        <v>1</v>
      </c>
      <c r="B79" s="10" t="s">
        <v>664</v>
      </c>
      <c r="C79" s="19">
        <v>2</v>
      </c>
      <c r="D79" s="19" t="s">
        <v>785</v>
      </c>
      <c r="E79" s="19" t="s">
        <v>786</v>
      </c>
      <c r="F79" s="19" t="s">
        <v>787</v>
      </c>
      <c r="G79" s="19" t="s">
        <v>788</v>
      </c>
      <c r="H79" s="19" t="s">
        <v>789</v>
      </c>
      <c r="I79" s="19" t="s">
        <v>791</v>
      </c>
      <c r="J79" s="19" t="s">
        <v>792</v>
      </c>
      <c r="K79" s="19" t="s">
        <v>662</v>
      </c>
      <c r="L79" s="19" t="s">
        <v>663</v>
      </c>
      <c r="M79" s="19" t="s">
        <v>664</v>
      </c>
      <c r="N79" s="19" t="s">
        <v>847</v>
      </c>
      <c r="O79" s="10"/>
      <c r="P79" s="10"/>
      <c r="Q79" s="10"/>
      <c r="R79" s="10" t="s">
        <v>664</v>
      </c>
      <c r="S79" s="10" t="s">
        <v>747</v>
      </c>
      <c r="T79" s="10"/>
      <c r="U79" s="10">
        <v>413882</v>
      </c>
      <c r="V79" s="10">
        <v>246561</v>
      </c>
      <c r="W79" s="10">
        <v>43098996</v>
      </c>
      <c r="X79" s="10">
        <v>43759439</v>
      </c>
      <c r="Y79" s="11">
        <v>0.94581194242458178</v>
      </c>
      <c r="Z79" s="1">
        <f t="shared" si="10"/>
        <v>1.5092583796606716</v>
      </c>
      <c r="AA79" s="1">
        <f t="shared" si="11"/>
        <v>98.490741620339321</v>
      </c>
      <c r="AB79">
        <f t="shared" si="12"/>
        <v>99.999999999999986</v>
      </c>
      <c r="AE79" s="10">
        <f t="shared" si="13"/>
        <v>1</v>
      </c>
      <c r="AF79">
        <f t="shared" si="14"/>
        <v>0</v>
      </c>
      <c r="AG79">
        <f t="shared" si="15"/>
        <v>0</v>
      </c>
      <c r="AH79">
        <f t="shared" si="16"/>
        <v>0</v>
      </c>
      <c r="AJ79">
        <f t="shared" si="17"/>
        <v>41388200</v>
      </c>
      <c r="AK79">
        <f t="shared" si="17"/>
        <v>0</v>
      </c>
      <c r="AL79">
        <f t="shared" si="17"/>
        <v>0</v>
      </c>
      <c r="AM79">
        <f t="shared" si="17"/>
        <v>0</v>
      </c>
      <c r="AP79" s="19">
        <v>1</v>
      </c>
      <c r="AQ79" s="19" t="s">
        <v>748</v>
      </c>
      <c r="AR79" s="1">
        <v>67.691445070191264</v>
      </c>
    </row>
    <row r="80" spans="1:44" x14ac:dyDescent="0.25">
      <c r="A80">
        <f t="shared" si="9"/>
        <v>1</v>
      </c>
      <c r="B80" t="s">
        <v>375</v>
      </c>
      <c r="C80" s="19">
        <v>1</v>
      </c>
      <c r="D80" s="19" t="s">
        <v>748</v>
      </c>
      <c r="E80" s="19" t="s">
        <v>767</v>
      </c>
      <c r="F80" s="19" t="s">
        <v>768</v>
      </c>
      <c r="G80" s="19" t="s">
        <v>769</v>
      </c>
      <c r="H80" s="19" t="s">
        <v>770</v>
      </c>
      <c r="I80" s="19" t="s">
        <v>848</v>
      </c>
      <c r="J80" s="19" t="s">
        <v>849</v>
      </c>
      <c r="K80" s="19" t="s">
        <v>313</v>
      </c>
      <c r="L80" s="19" t="s">
        <v>314</v>
      </c>
      <c r="M80" s="19" t="s">
        <v>375</v>
      </c>
      <c r="N80" s="19" t="s">
        <v>376</v>
      </c>
      <c r="R80" t="s">
        <v>375</v>
      </c>
      <c r="S80" t="s">
        <v>376</v>
      </c>
      <c r="T80">
        <v>1743685</v>
      </c>
      <c r="U80">
        <v>2447150</v>
      </c>
      <c r="V80">
        <v>11361384</v>
      </c>
      <c r="W80">
        <v>31414765</v>
      </c>
      <c r="X80">
        <v>46966984</v>
      </c>
      <c r="Y80" s="1">
        <v>8.922938292141561</v>
      </c>
      <c r="Z80" s="1">
        <f t="shared" si="10"/>
        <v>33.113088547478377</v>
      </c>
      <c r="AA80" s="1">
        <f t="shared" si="11"/>
        <v>66.88691145252163</v>
      </c>
      <c r="AB80">
        <f t="shared" si="12"/>
        <v>100</v>
      </c>
      <c r="AE80">
        <f t="shared" si="13"/>
        <v>0</v>
      </c>
      <c r="AF80">
        <f t="shared" si="14"/>
        <v>1</v>
      </c>
      <c r="AG80">
        <f t="shared" si="15"/>
        <v>0</v>
      </c>
      <c r="AH80">
        <f t="shared" si="16"/>
        <v>0</v>
      </c>
      <c r="AJ80">
        <f t="shared" si="17"/>
        <v>0</v>
      </c>
      <c r="AK80">
        <f t="shared" si="17"/>
        <v>419083500</v>
      </c>
      <c r="AL80">
        <f t="shared" si="17"/>
        <v>0</v>
      </c>
      <c r="AM80">
        <f t="shared" si="17"/>
        <v>0</v>
      </c>
      <c r="AP80" s="19">
        <v>1</v>
      </c>
      <c r="AQ80" s="19" t="s">
        <v>748</v>
      </c>
      <c r="AR80" s="1">
        <v>72.805982969270644</v>
      </c>
    </row>
    <row r="81" spans="1:44" x14ac:dyDescent="0.25">
      <c r="A81">
        <f t="shared" si="9"/>
        <v>1</v>
      </c>
      <c r="B81" t="s">
        <v>315</v>
      </c>
      <c r="C81" s="19">
        <v>1</v>
      </c>
      <c r="D81" s="19" t="s">
        <v>748</v>
      </c>
      <c r="E81" s="19" t="s">
        <v>767</v>
      </c>
      <c r="F81" s="19" t="s">
        <v>768</v>
      </c>
      <c r="G81" s="19" t="s">
        <v>769</v>
      </c>
      <c r="H81" s="19" t="s">
        <v>770</v>
      </c>
      <c r="I81" s="19" t="s">
        <v>848</v>
      </c>
      <c r="J81" s="19" t="s">
        <v>849</v>
      </c>
      <c r="K81" s="19" t="s">
        <v>313</v>
      </c>
      <c r="L81" s="19" t="s">
        <v>314</v>
      </c>
      <c r="M81" s="19" t="s">
        <v>315</v>
      </c>
      <c r="N81" s="19" t="s">
        <v>316</v>
      </c>
      <c r="R81" t="s">
        <v>315</v>
      </c>
      <c r="S81" t="s">
        <v>316</v>
      </c>
      <c r="T81">
        <v>9454</v>
      </c>
      <c r="U81">
        <v>47697</v>
      </c>
      <c r="V81">
        <v>78714</v>
      </c>
      <c r="W81">
        <v>254786</v>
      </c>
      <c r="X81">
        <v>390651</v>
      </c>
      <c r="Y81" s="1">
        <v>14.629682248349548</v>
      </c>
      <c r="Z81" s="1">
        <f t="shared" si="10"/>
        <v>34.779125101433252</v>
      </c>
      <c r="AA81" s="1">
        <f t="shared" si="11"/>
        <v>65.220874898566748</v>
      </c>
      <c r="AB81">
        <f t="shared" si="12"/>
        <v>100</v>
      </c>
      <c r="AE81">
        <f t="shared" si="13"/>
        <v>0</v>
      </c>
      <c r="AF81">
        <f t="shared" si="14"/>
        <v>1</v>
      </c>
      <c r="AG81">
        <f t="shared" si="15"/>
        <v>0</v>
      </c>
      <c r="AH81">
        <f t="shared" si="16"/>
        <v>0</v>
      </c>
      <c r="AJ81">
        <f t="shared" si="17"/>
        <v>0</v>
      </c>
      <c r="AK81">
        <f t="shared" si="17"/>
        <v>5715099.9999999991</v>
      </c>
      <c r="AL81">
        <f t="shared" si="17"/>
        <v>0</v>
      </c>
      <c r="AM81">
        <f t="shared" si="17"/>
        <v>0</v>
      </c>
      <c r="AP81" s="19">
        <v>1</v>
      </c>
      <c r="AQ81" s="19" t="s">
        <v>748</v>
      </c>
      <c r="AR81" s="1">
        <v>11.731387633232849</v>
      </c>
    </row>
    <row r="82" spans="1:44" x14ac:dyDescent="0.25">
      <c r="A82">
        <f t="shared" si="9"/>
        <v>1</v>
      </c>
      <c r="B82" t="s">
        <v>592</v>
      </c>
      <c r="C82" s="19">
        <v>1</v>
      </c>
      <c r="D82" s="19" t="s">
        <v>748</v>
      </c>
      <c r="E82" s="19" t="s">
        <v>767</v>
      </c>
      <c r="F82" s="19" t="s">
        <v>768</v>
      </c>
      <c r="G82" s="19" t="s">
        <v>769</v>
      </c>
      <c r="H82" s="19" t="s">
        <v>770</v>
      </c>
      <c r="I82" s="19" t="s">
        <v>777</v>
      </c>
      <c r="J82" s="19" t="s">
        <v>778</v>
      </c>
      <c r="K82" s="19" t="s">
        <v>586</v>
      </c>
      <c r="L82" s="19" t="s">
        <v>587</v>
      </c>
      <c r="M82" s="19" t="s">
        <v>592</v>
      </c>
      <c r="N82" s="19" t="s">
        <v>593</v>
      </c>
      <c r="R82" t="s">
        <v>592</v>
      </c>
      <c r="S82" t="s">
        <v>593</v>
      </c>
      <c r="T82">
        <v>774270</v>
      </c>
      <c r="U82">
        <v>621039</v>
      </c>
      <c r="V82">
        <v>4477636</v>
      </c>
      <c r="W82">
        <v>4526680</v>
      </c>
      <c r="X82">
        <v>10399625</v>
      </c>
      <c r="Y82" s="1">
        <v>13.41691647535368</v>
      </c>
      <c r="Z82" s="1">
        <f t="shared" si="10"/>
        <v>56.472661273844004</v>
      </c>
      <c r="AA82" s="1">
        <f t="shared" si="11"/>
        <v>43.527338726155989</v>
      </c>
      <c r="AB82">
        <f t="shared" si="12"/>
        <v>100</v>
      </c>
      <c r="AE82">
        <f t="shared" si="13"/>
        <v>0</v>
      </c>
      <c r="AF82">
        <f t="shared" si="14"/>
        <v>1</v>
      </c>
      <c r="AG82">
        <f t="shared" si="15"/>
        <v>0</v>
      </c>
      <c r="AH82">
        <f t="shared" si="16"/>
        <v>0</v>
      </c>
      <c r="AJ82">
        <f t="shared" si="17"/>
        <v>0</v>
      </c>
      <c r="AK82">
        <f t="shared" si="17"/>
        <v>139530900.00000003</v>
      </c>
      <c r="AL82">
        <f t="shared" si="17"/>
        <v>0</v>
      </c>
      <c r="AM82">
        <f t="shared" si="17"/>
        <v>0</v>
      </c>
      <c r="AP82" s="19">
        <v>1</v>
      </c>
      <c r="AQ82" s="19" t="s">
        <v>748</v>
      </c>
      <c r="AR82" s="1">
        <v>22.508313764111687</v>
      </c>
    </row>
    <row r="83" spans="1:44" x14ac:dyDescent="0.25">
      <c r="A83">
        <f t="shared" si="9"/>
        <v>1</v>
      </c>
      <c r="B83" t="s">
        <v>588</v>
      </c>
      <c r="C83" s="19">
        <v>1</v>
      </c>
      <c r="D83" s="19" t="s">
        <v>748</v>
      </c>
      <c r="E83" s="19" t="s">
        <v>767</v>
      </c>
      <c r="F83" s="19" t="s">
        <v>768</v>
      </c>
      <c r="G83" s="19" t="s">
        <v>769</v>
      </c>
      <c r="H83" s="19" t="s">
        <v>770</v>
      </c>
      <c r="I83" s="19" t="s">
        <v>777</v>
      </c>
      <c r="J83" s="19" t="s">
        <v>778</v>
      </c>
      <c r="K83" s="19" t="s">
        <v>586</v>
      </c>
      <c r="L83" s="19" t="s">
        <v>587</v>
      </c>
      <c r="M83" s="19" t="s">
        <v>588</v>
      </c>
      <c r="N83" s="19" t="s">
        <v>589</v>
      </c>
      <c r="R83" t="s">
        <v>588</v>
      </c>
      <c r="S83" t="s">
        <v>589</v>
      </c>
      <c r="T83">
        <v>979723</v>
      </c>
      <c r="U83">
        <v>1211715</v>
      </c>
      <c r="V83">
        <v>7980783</v>
      </c>
      <c r="W83">
        <v>10191281</v>
      </c>
      <c r="X83">
        <v>20363502</v>
      </c>
      <c r="Y83" s="1">
        <v>10.761596900179548</v>
      </c>
      <c r="Z83" s="1">
        <f t="shared" si="10"/>
        <v>49.953200584064568</v>
      </c>
      <c r="AA83" s="1">
        <f t="shared" si="11"/>
        <v>50.046799415935425</v>
      </c>
      <c r="AB83">
        <f t="shared" si="12"/>
        <v>100</v>
      </c>
      <c r="AE83">
        <f t="shared" si="13"/>
        <v>0</v>
      </c>
      <c r="AF83">
        <f t="shared" si="14"/>
        <v>1</v>
      </c>
      <c r="AG83">
        <f t="shared" si="15"/>
        <v>0</v>
      </c>
      <c r="AH83">
        <f t="shared" si="16"/>
        <v>0</v>
      </c>
      <c r="AJ83">
        <f t="shared" si="17"/>
        <v>0</v>
      </c>
      <c r="AK83">
        <f t="shared" si="17"/>
        <v>219143800.00000003</v>
      </c>
      <c r="AL83">
        <f t="shared" si="17"/>
        <v>0</v>
      </c>
      <c r="AM83">
        <f t="shared" si="17"/>
        <v>0</v>
      </c>
      <c r="AP83" s="19">
        <v>1</v>
      </c>
      <c r="AQ83" s="19" t="s">
        <v>748</v>
      </c>
      <c r="AR83" s="1">
        <v>8.913086650126445</v>
      </c>
    </row>
    <row r="84" spans="1:44" x14ac:dyDescent="0.25">
      <c r="A84">
        <f t="shared" si="9"/>
        <v>1</v>
      </c>
      <c r="B84" t="s">
        <v>629</v>
      </c>
      <c r="C84" s="19">
        <v>1</v>
      </c>
      <c r="D84" s="19" t="s">
        <v>748</v>
      </c>
      <c r="E84" s="19" t="s">
        <v>767</v>
      </c>
      <c r="F84" s="19" t="s">
        <v>768</v>
      </c>
      <c r="G84" s="19" t="s">
        <v>769</v>
      </c>
      <c r="H84" s="19" t="s">
        <v>770</v>
      </c>
      <c r="I84" s="19" t="s">
        <v>777</v>
      </c>
      <c r="J84" s="19" t="s">
        <v>778</v>
      </c>
      <c r="K84" s="19" t="s">
        <v>619</v>
      </c>
      <c r="L84" s="19" t="s">
        <v>620</v>
      </c>
      <c r="M84" s="19" t="s">
        <v>629</v>
      </c>
      <c r="N84" s="19" t="s">
        <v>630</v>
      </c>
      <c r="R84" t="s">
        <v>629</v>
      </c>
      <c r="S84" t="s">
        <v>630</v>
      </c>
      <c r="T84">
        <v>161542</v>
      </c>
      <c r="U84">
        <v>8442</v>
      </c>
      <c r="V84">
        <v>484333</v>
      </c>
      <c r="W84">
        <v>228215</v>
      </c>
      <c r="X84">
        <v>882532</v>
      </c>
      <c r="Y84" s="1">
        <v>19.260944645633245</v>
      </c>
      <c r="Z84" s="1">
        <f t="shared" si="10"/>
        <v>74.14088101054692</v>
      </c>
      <c r="AA84" s="1">
        <f t="shared" si="11"/>
        <v>25.859118989453073</v>
      </c>
      <c r="AB84">
        <f t="shared" si="12"/>
        <v>100</v>
      </c>
      <c r="AE84">
        <f t="shared" si="13"/>
        <v>0</v>
      </c>
      <c r="AF84">
        <f t="shared" si="14"/>
        <v>0</v>
      </c>
      <c r="AG84">
        <f t="shared" si="15"/>
        <v>1</v>
      </c>
      <c r="AH84">
        <f t="shared" si="16"/>
        <v>0</v>
      </c>
      <c r="AJ84">
        <f t="shared" si="17"/>
        <v>0</v>
      </c>
      <c r="AK84">
        <f t="shared" si="17"/>
        <v>0</v>
      </c>
      <c r="AL84">
        <f t="shared" si="17"/>
        <v>16998400</v>
      </c>
      <c r="AM84">
        <f t="shared" si="17"/>
        <v>0</v>
      </c>
      <c r="AP84" s="19">
        <v>1</v>
      </c>
      <c r="AQ84" s="19" t="s">
        <v>748</v>
      </c>
      <c r="AR84" s="1">
        <v>26.143746723987409</v>
      </c>
    </row>
    <row r="85" spans="1:44" x14ac:dyDescent="0.25">
      <c r="A85">
        <f t="shared" si="9"/>
        <v>1</v>
      </c>
      <c r="B85" t="s">
        <v>621</v>
      </c>
      <c r="C85" s="19">
        <v>1</v>
      </c>
      <c r="D85" s="19" t="s">
        <v>748</v>
      </c>
      <c r="E85" s="19" t="s">
        <v>767</v>
      </c>
      <c r="F85" s="19" t="s">
        <v>768</v>
      </c>
      <c r="G85" s="19" t="s">
        <v>769</v>
      </c>
      <c r="H85" s="19" t="s">
        <v>770</v>
      </c>
      <c r="I85" s="19" t="s">
        <v>777</v>
      </c>
      <c r="J85" s="19" t="s">
        <v>778</v>
      </c>
      <c r="K85" s="19" t="s">
        <v>619</v>
      </c>
      <c r="L85" s="19" t="s">
        <v>620</v>
      </c>
      <c r="M85" s="19" t="s">
        <v>621</v>
      </c>
      <c r="N85" s="19" t="s">
        <v>622</v>
      </c>
      <c r="R85" t="s">
        <v>621</v>
      </c>
      <c r="S85" t="s">
        <v>622</v>
      </c>
      <c r="T85">
        <v>688980</v>
      </c>
      <c r="U85">
        <v>83046</v>
      </c>
      <c r="V85">
        <v>2335300</v>
      </c>
      <c r="W85">
        <v>2062472</v>
      </c>
      <c r="X85">
        <v>5169798</v>
      </c>
      <c r="Y85" s="1">
        <v>14.933388113036525</v>
      </c>
      <c r="Z85" s="1">
        <f t="shared" si="10"/>
        <v>60.105365818935283</v>
      </c>
      <c r="AA85" s="1">
        <f t="shared" si="11"/>
        <v>39.894634181064717</v>
      </c>
      <c r="AB85">
        <f t="shared" si="12"/>
        <v>100</v>
      </c>
      <c r="AE85">
        <f t="shared" si="13"/>
        <v>0</v>
      </c>
      <c r="AF85">
        <f t="shared" si="14"/>
        <v>1</v>
      </c>
      <c r="AG85">
        <f t="shared" si="15"/>
        <v>0</v>
      </c>
      <c r="AH85">
        <f t="shared" si="16"/>
        <v>0</v>
      </c>
      <c r="AJ85">
        <f t="shared" si="17"/>
        <v>0</v>
      </c>
      <c r="AK85">
        <f t="shared" si="17"/>
        <v>77202600</v>
      </c>
      <c r="AL85">
        <f t="shared" si="17"/>
        <v>0</v>
      </c>
      <c r="AM85">
        <f t="shared" si="17"/>
        <v>0</v>
      </c>
      <c r="AP85" s="19">
        <v>1</v>
      </c>
      <c r="AQ85" s="19" t="s">
        <v>748</v>
      </c>
      <c r="AR85" s="1">
        <v>12.344265014326075</v>
      </c>
    </row>
    <row r="86" spans="1:44" x14ac:dyDescent="0.25">
      <c r="A86">
        <f t="shared" si="9"/>
        <v>1</v>
      </c>
      <c r="B86" t="s">
        <v>103</v>
      </c>
      <c r="C86" s="19">
        <v>1</v>
      </c>
      <c r="D86" s="19" t="s">
        <v>748</v>
      </c>
      <c r="E86" s="19" t="s">
        <v>767</v>
      </c>
      <c r="F86" s="19" t="s">
        <v>768</v>
      </c>
      <c r="G86" s="19" t="s">
        <v>773</v>
      </c>
      <c r="H86" s="19" t="s">
        <v>774</v>
      </c>
      <c r="I86" s="19" t="s">
        <v>850</v>
      </c>
      <c r="J86" s="19" t="s">
        <v>851</v>
      </c>
      <c r="K86" s="19" t="s">
        <v>51</v>
      </c>
      <c r="L86" s="19" t="s">
        <v>52</v>
      </c>
      <c r="M86" s="19" t="s">
        <v>103</v>
      </c>
      <c r="N86" s="19" t="s">
        <v>104</v>
      </c>
      <c r="R86" t="s">
        <v>103</v>
      </c>
      <c r="S86" t="s">
        <v>104</v>
      </c>
      <c r="T86">
        <v>36984</v>
      </c>
      <c r="U86">
        <v>179046</v>
      </c>
      <c r="V86">
        <v>440125</v>
      </c>
      <c r="W86">
        <v>2348451</v>
      </c>
      <c r="X86">
        <v>3004606</v>
      </c>
      <c r="Y86" s="1">
        <v>7.1899610131910805</v>
      </c>
      <c r="Z86" s="1">
        <f t="shared" si="10"/>
        <v>21.838304256864294</v>
      </c>
      <c r="AA86" s="1">
        <f t="shared" si="11"/>
        <v>78.161695743135709</v>
      </c>
      <c r="AB86">
        <f t="shared" si="12"/>
        <v>100</v>
      </c>
      <c r="AE86">
        <f t="shared" si="13"/>
        <v>0</v>
      </c>
      <c r="AF86">
        <f t="shared" si="14"/>
        <v>1</v>
      </c>
      <c r="AG86">
        <f t="shared" si="15"/>
        <v>0</v>
      </c>
      <c r="AH86">
        <f t="shared" si="16"/>
        <v>0</v>
      </c>
      <c r="AJ86">
        <f t="shared" si="17"/>
        <v>0</v>
      </c>
      <c r="AK86">
        <f t="shared" si="17"/>
        <v>21603000</v>
      </c>
      <c r="AL86">
        <f t="shared" si="17"/>
        <v>0</v>
      </c>
      <c r="AM86">
        <f t="shared" si="17"/>
        <v>0</v>
      </c>
      <c r="AP86" s="19">
        <v>1</v>
      </c>
      <c r="AQ86" s="19" t="s">
        <v>748</v>
      </c>
      <c r="AR86" s="1">
        <v>2.1398161866533356</v>
      </c>
    </row>
    <row r="87" spans="1:44" x14ac:dyDescent="0.25">
      <c r="A87">
        <f t="shared" si="9"/>
        <v>1</v>
      </c>
      <c r="B87" t="s">
        <v>357</v>
      </c>
      <c r="C87" s="19">
        <v>1</v>
      </c>
      <c r="D87" s="19" t="s">
        <v>748</v>
      </c>
      <c r="E87" s="19" t="s">
        <v>767</v>
      </c>
      <c r="F87" s="19" t="s">
        <v>768</v>
      </c>
      <c r="G87" s="19" t="s">
        <v>769</v>
      </c>
      <c r="H87" s="19" t="s">
        <v>770</v>
      </c>
      <c r="I87" s="19" t="s">
        <v>848</v>
      </c>
      <c r="J87" s="19" t="s">
        <v>849</v>
      </c>
      <c r="K87" s="19" t="s">
        <v>313</v>
      </c>
      <c r="L87" s="19" t="s">
        <v>314</v>
      </c>
      <c r="M87" s="19" t="s">
        <v>357</v>
      </c>
      <c r="N87" s="19" t="s">
        <v>358</v>
      </c>
      <c r="R87" t="s">
        <v>357</v>
      </c>
      <c r="S87" t="s">
        <v>358</v>
      </c>
      <c r="T87">
        <v>1060371</v>
      </c>
      <c r="U87">
        <v>609728</v>
      </c>
      <c r="V87">
        <v>4441978</v>
      </c>
      <c r="W87">
        <v>4267323</v>
      </c>
      <c r="X87">
        <v>10379400</v>
      </c>
      <c r="Y87" s="1">
        <v>16.090515829431375</v>
      </c>
      <c r="Z87" s="1">
        <f t="shared" si="10"/>
        <v>58.886611942886866</v>
      </c>
      <c r="AA87" s="1">
        <f t="shared" si="11"/>
        <v>41.113388057113127</v>
      </c>
      <c r="AB87">
        <f t="shared" si="12"/>
        <v>100</v>
      </c>
      <c r="AE87">
        <f t="shared" si="13"/>
        <v>0</v>
      </c>
      <c r="AF87">
        <f t="shared" si="14"/>
        <v>1</v>
      </c>
      <c r="AG87">
        <f t="shared" si="15"/>
        <v>0</v>
      </c>
      <c r="AH87">
        <f t="shared" si="16"/>
        <v>0</v>
      </c>
      <c r="AJ87">
        <f t="shared" si="17"/>
        <v>0</v>
      </c>
      <c r="AK87">
        <f t="shared" si="17"/>
        <v>167009900</v>
      </c>
      <c r="AL87">
        <f t="shared" si="17"/>
        <v>0</v>
      </c>
      <c r="AM87">
        <f t="shared" si="17"/>
        <v>0</v>
      </c>
      <c r="AP87" s="19">
        <v>1</v>
      </c>
      <c r="AQ87" s="19" t="s">
        <v>748</v>
      </c>
      <c r="AR87" s="1">
        <v>6.1934803738746549</v>
      </c>
    </row>
    <row r="88" spans="1:44" x14ac:dyDescent="0.25">
      <c r="A88">
        <f t="shared" si="9"/>
        <v>1</v>
      </c>
      <c r="B88" t="s">
        <v>246</v>
      </c>
      <c r="C88" s="19">
        <v>1</v>
      </c>
      <c r="D88" s="19" t="s">
        <v>748</v>
      </c>
      <c r="E88" s="19" t="s">
        <v>767</v>
      </c>
      <c r="F88" s="19" t="s">
        <v>768</v>
      </c>
      <c r="G88" s="19" t="s">
        <v>773</v>
      </c>
      <c r="H88" s="19" t="s">
        <v>774</v>
      </c>
      <c r="I88" s="19" t="s">
        <v>852</v>
      </c>
      <c r="J88" s="19" t="s">
        <v>853</v>
      </c>
      <c r="K88" s="19" t="s">
        <v>117</v>
      </c>
      <c r="L88" s="19" t="s">
        <v>118</v>
      </c>
      <c r="M88" s="19" t="s">
        <v>246</v>
      </c>
      <c r="N88" s="19" t="s">
        <v>247</v>
      </c>
      <c r="R88" t="s">
        <v>246</v>
      </c>
      <c r="S88" t="s">
        <v>247</v>
      </c>
      <c r="T88">
        <v>26540</v>
      </c>
      <c r="U88">
        <v>772462</v>
      </c>
      <c r="V88">
        <v>3931102</v>
      </c>
      <c r="W88">
        <v>2816559</v>
      </c>
      <c r="X88">
        <v>7546663</v>
      </c>
      <c r="Y88" s="1">
        <v>10.587487476252749</v>
      </c>
      <c r="Z88" s="1">
        <f t="shared" si="10"/>
        <v>62.678086990236615</v>
      </c>
      <c r="AA88" s="1">
        <f t="shared" si="11"/>
        <v>37.321913009763385</v>
      </c>
      <c r="AB88">
        <f t="shared" si="12"/>
        <v>100</v>
      </c>
      <c r="AE88">
        <f t="shared" si="13"/>
        <v>0</v>
      </c>
      <c r="AF88">
        <f t="shared" si="14"/>
        <v>1</v>
      </c>
      <c r="AG88">
        <f t="shared" si="15"/>
        <v>0</v>
      </c>
      <c r="AH88">
        <f t="shared" si="16"/>
        <v>0</v>
      </c>
      <c r="AJ88">
        <f t="shared" si="17"/>
        <v>0</v>
      </c>
      <c r="AK88">
        <f t="shared" si="17"/>
        <v>79900200</v>
      </c>
      <c r="AL88">
        <f t="shared" si="17"/>
        <v>0</v>
      </c>
      <c r="AM88">
        <f t="shared" si="17"/>
        <v>0</v>
      </c>
      <c r="AP88" s="19">
        <v>1</v>
      </c>
      <c r="AQ88" s="19" t="s">
        <v>748</v>
      </c>
      <c r="AR88" s="1">
        <v>37.082064953645059</v>
      </c>
    </row>
    <row r="89" spans="1:44" x14ac:dyDescent="0.25">
      <c r="A89">
        <f t="shared" si="9"/>
        <v>1</v>
      </c>
      <c r="B89" t="s">
        <v>140</v>
      </c>
      <c r="C89" s="19">
        <v>1</v>
      </c>
      <c r="D89" s="19" t="s">
        <v>748</v>
      </c>
      <c r="E89" s="19" t="s">
        <v>767</v>
      </c>
      <c r="F89" s="19" t="s">
        <v>768</v>
      </c>
      <c r="G89" s="19" t="s">
        <v>773</v>
      </c>
      <c r="H89" s="19" t="s">
        <v>774</v>
      </c>
      <c r="I89" s="19" t="s">
        <v>852</v>
      </c>
      <c r="J89" s="19" t="s">
        <v>853</v>
      </c>
      <c r="K89" s="19" t="s">
        <v>117</v>
      </c>
      <c r="L89" s="19" t="s">
        <v>118</v>
      </c>
      <c r="M89" s="19" t="s">
        <v>140</v>
      </c>
      <c r="N89" s="19" t="s">
        <v>141</v>
      </c>
      <c r="R89" t="s">
        <v>140</v>
      </c>
      <c r="S89" t="s">
        <v>141</v>
      </c>
      <c r="T89">
        <v>5786408</v>
      </c>
      <c r="U89">
        <v>1482971</v>
      </c>
      <c r="V89">
        <v>42306925</v>
      </c>
      <c r="W89">
        <v>21875445</v>
      </c>
      <c r="X89">
        <v>71451749</v>
      </c>
      <c r="Y89" s="1">
        <v>10.173829334814464</v>
      </c>
      <c r="Z89" s="1">
        <f t="shared" si="10"/>
        <v>69.384311362343283</v>
      </c>
      <c r="AA89" s="1">
        <f t="shared" si="11"/>
        <v>30.615688637656724</v>
      </c>
      <c r="AB89">
        <f t="shared" si="12"/>
        <v>100</v>
      </c>
      <c r="AE89">
        <f t="shared" si="13"/>
        <v>0</v>
      </c>
      <c r="AF89">
        <f t="shared" si="14"/>
        <v>1</v>
      </c>
      <c r="AG89">
        <f t="shared" si="15"/>
        <v>0</v>
      </c>
      <c r="AH89">
        <f t="shared" si="16"/>
        <v>0</v>
      </c>
      <c r="AJ89">
        <f t="shared" si="17"/>
        <v>0</v>
      </c>
      <c r="AK89">
        <f t="shared" si="17"/>
        <v>726937900</v>
      </c>
      <c r="AL89">
        <f t="shared" si="17"/>
        <v>0</v>
      </c>
      <c r="AM89">
        <f t="shared" si="17"/>
        <v>0</v>
      </c>
      <c r="AP89" s="19">
        <v>1</v>
      </c>
      <c r="AQ89" s="19" t="s">
        <v>748</v>
      </c>
      <c r="AR89" s="1">
        <v>11.206850308674369</v>
      </c>
    </row>
    <row r="90" spans="1:44" x14ac:dyDescent="0.25">
      <c r="A90">
        <f t="shared" si="9"/>
        <v>1</v>
      </c>
      <c r="B90" t="s">
        <v>174</v>
      </c>
      <c r="C90" s="19">
        <v>1</v>
      </c>
      <c r="D90" s="19" t="s">
        <v>748</v>
      </c>
      <c r="E90" s="19" t="s">
        <v>767</v>
      </c>
      <c r="F90" s="19" t="s">
        <v>768</v>
      </c>
      <c r="G90" s="19" t="s">
        <v>773</v>
      </c>
      <c r="H90" s="19" t="s">
        <v>774</v>
      </c>
      <c r="I90" s="19" t="s">
        <v>852</v>
      </c>
      <c r="J90" s="19" t="s">
        <v>853</v>
      </c>
      <c r="K90" s="19" t="s">
        <v>111</v>
      </c>
      <c r="L90" s="19" t="s">
        <v>112</v>
      </c>
      <c r="M90" s="19" t="s">
        <v>174</v>
      </c>
      <c r="N90" s="19" t="s">
        <v>175</v>
      </c>
      <c r="R90" t="s">
        <v>174</v>
      </c>
      <c r="S90" t="s">
        <v>175</v>
      </c>
      <c r="T90">
        <v>961845</v>
      </c>
      <c r="U90">
        <v>404866</v>
      </c>
      <c r="V90">
        <v>16413850</v>
      </c>
      <c r="W90">
        <v>6405691</v>
      </c>
      <c r="X90">
        <v>24186252</v>
      </c>
      <c r="Y90" s="1">
        <v>5.6507763170581367</v>
      </c>
      <c r="Z90" s="1">
        <f t="shared" si="10"/>
        <v>73.515156461612989</v>
      </c>
      <c r="AA90" s="1">
        <f t="shared" si="11"/>
        <v>26.484843538387015</v>
      </c>
      <c r="AB90">
        <f t="shared" si="12"/>
        <v>100</v>
      </c>
      <c r="AE90">
        <f t="shared" si="13"/>
        <v>0</v>
      </c>
      <c r="AF90">
        <f t="shared" si="14"/>
        <v>1</v>
      </c>
      <c r="AG90">
        <f t="shared" si="15"/>
        <v>0</v>
      </c>
      <c r="AH90">
        <f t="shared" si="16"/>
        <v>0</v>
      </c>
      <c r="AJ90">
        <f t="shared" si="17"/>
        <v>0</v>
      </c>
      <c r="AK90">
        <f t="shared" si="17"/>
        <v>136671100</v>
      </c>
      <c r="AL90">
        <f t="shared" si="17"/>
        <v>0</v>
      </c>
      <c r="AM90">
        <f t="shared" si="17"/>
        <v>0</v>
      </c>
      <c r="AP90" s="19">
        <v>1</v>
      </c>
      <c r="AQ90" s="19" t="s">
        <v>748</v>
      </c>
      <c r="AR90" s="11">
        <v>0.625</v>
      </c>
    </row>
    <row r="91" spans="1:44" x14ac:dyDescent="0.25">
      <c r="A91">
        <f t="shared" si="9"/>
        <v>1</v>
      </c>
      <c r="B91" t="s">
        <v>113</v>
      </c>
      <c r="C91" s="19">
        <v>1</v>
      </c>
      <c r="D91" s="19" t="s">
        <v>748</v>
      </c>
      <c r="E91" s="19" t="s">
        <v>767</v>
      </c>
      <c r="F91" s="19" t="s">
        <v>768</v>
      </c>
      <c r="G91" s="19" t="s">
        <v>773</v>
      </c>
      <c r="H91" s="19" t="s">
        <v>774</v>
      </c>
      <c r="I91" s="19" t="s">
        <v>852</v>
      </c>
      <c r="J91" s="19" t="s">
        <v>853</v>
      </c>
      <c r="K91" s="19" t="s">
        <v>111</v>
      </c>
      <c r="L91" s="19" t="s">
        <v>112</v>
      </c>
      <c r="M91" s="19" t="s">
        <v>113</v>
      </c>
      <c r="N91" s="19" t="s">
        <v>114</v>
      </c>
      <c r="R91" t="s">
        <v>113</v>
      </c>
      <c r="S91" t="s">
        <v>114</v>
      </c>
      <c r="T91">
        <v>624725</v>
      </c>
      <c r="U91">
        <v>171114</v>
      </c>
      <c r="V91">
        <v>2415343</v>
      </c>
      <c r="W91">
        <v>1394455</v>
      </c>
      <c r="X91">
        <v>4605637</v>
      </c>
      <c r="Y91" s="1">
        <v>17.27967271411099</v>
      </c>
      <c r="Z91" s="1">
        <f t="shared" si="10"/>
        <v>69.722863525718594</v>
      </c>
      <c r="AA91" s="1">
        <f t="shared" si="11"/>
        <v>30.277136474281406</v>
      </c>
      <c r="AB91">
        <f t="shared" si="12"/>
        <v>100</v>
      </c>
      <c r="AE91">
        <f t="shared" si="13"/>
        <v>0</v>
      </c>
      <c r="AF91">
        <f t="shared" si="14"/>
        <v>0</v>
      </c>
      <c r="AG91">
        <f t="shared" si="15"/>
        <v>1</v>
      </c>
      <c r="AH91">
        <f t="shared" si="16"/>
        <v>0</v>
      </c>
      <c r="AJ91">
        <f t="shared" si="17"/>
        <v>0</v>
      </c>
      <c r="AK91">
        <f t="shared" si="17"/>
        <v>0</v>
      </c>
      <c r="AL91">
        <f t="shared" si="17"/>
        <v>79583900</v>
      </c>
      <c r="AM91">
        <f t="shared" si="17"/>
        <v>0</v>
      </c>
      <c r="AP91" s="19">
        <v>1</v>
      </c>
      <c r="AQ91" s="19" t="s">
        <v>748</v>
      </c>
      <c r="AR91" s="1">
        <v>3.4899582714510462</v>
      </c>
    </row>
    <row r="92" spans="1:44" x14ac:dyDescent="0.25">
      <c r="A92">
        <f t="shared" si="9"/>
        <v>1</v>
      </c>
      <c r="B92" t="s">
        <v>119</v>
      </c>
      <c r="C92" s="19">
        <v>1</v>
      </c>
      <c r="D92" s="19" t="s">
        <v>748</v>
      </c>
      <c r="E92" s="19" t="s">
        <v>767</v>
      </c>
      <c r="F92" s="19" t="s">
        <v>768</v>
      </c>
      <c r="G92" s="19" t="s">
        <v>773</v>
      </c>
      <c r="H92" s="19" t="s">
        <v>774</v>
      </c>
      <c r="I92" s="19" t="s">
        <v>852</v>
      </c>
      <c r="J92" s="19" t="s">
        <v>853</v>
      </c>
      <c r="K92" s="19" t="s">
        <v>117</v>
      </c>
      <c r="L92" s="19" t="s">
        <v>118</v>
      </c>
      <c r="M92" s="19" t="s">
        <v>119</v>
      </c>
      <c r="N92" s="19" t="s">
        <v>120</v>
      </c>
      <c r="R92" t="s">
        <v>119</v>
      </c>
      <c r="S92" t="s">
        <v>120</v>
      </c>
      <c r="T92">
        <v>655790</v>
      </c>
      <c r="U92">
        <v>1436648</v>
      </c>
      <c r="V92">
        <v>16845007</v>
      </c>
      <c r="W92">
        <v>14322376</v>
      </c>
      <c r="X92">
        <v>33259821</v>
      </c>
      <c r="Y92" s="1">
        <v>6.2911883981576446</v>
      </c>
      <c r="Z92" s="1">
        <f t="shared" si="10"/>
        <v>56.937904145665726</v>
      </c>
      <c r="AA92" s="1">
        <f t="shared" si="11"/>
        <v>43.062095854334274</v>
      </c>
      <c r="AB92">
        <f t="shared" si="12"/>
        <v>100</v>
      </c>
      <c r="AE92">
        <f t="shared" si="13"/>
        <v>0</v>
      </c>
      <c r="AF92">
        <f t="shared" si="14"/>
        <v>1</v>
      </c>
      <c r="AG92">
        <f t="shared" si="15"/>
        <v>0</v>
      </c>
      <c r="AH92">
        <f t="shared" si="16"/>
        <v>0</v>
      </c>
      <c r="AJ92">
        <f t="shared" si="17"/>
        <v>0</v>
      </c>
      <c r="AK92">
        <f t="shared" si="17"/>
        <v>209243800</v>
      </c>
      <c r="AL92">
        <f t="shared" si="17"/>
        <v>0</v>
      </c>
      <c r="AM92">
        <f t="shared" si="17"/>
        <v>0</v>
      </c>
      <c r="AP92" s="19">
        <v>1</v>
      </c>
      <c r="AQ92" s="19" t="s">
        <v>748</v>
      </c>
      <c r="AR92" s="1">
        <v>14.763125849061135</v>
      </c>
    </row>
    <row r="93" spans="1:44" x14ac:dyDescent="0.25">
      <c r="A93">
        <f t="shared" si="9"/>
        <v>1</v>
      </c>
      <c r="B93" t="s">
        <v>221</v>
      </c>
      <c r="C93" s="19">
        <v>1</v>
      </c>
      <c r="D93" s="19" t="s">
        <v>748</v>
      </c>
      <c r="E93" s="19" t="s">
        <v>767</v>
      </c>
      <c r="F93" s="19" t="s">
        <v>768</v>
      </c>
      <c r="G93" s="19" t="s">
        <v>773</v>
      </c>
      <c r="H93" s="19" t="s">
        <v>774</v>
      </c>
      <c r="I93" s="19" t="s">
        <v>852</v>
      </c>
      <c r="J93" s="19" t="s">
        <v>853</v>
      </c>
      <c r="K93" s="19" t="s">
        <v>117</v>
      </c>
      <c r="L93" s="19" t="s">
        <v>118</v>
      </c>
      <c r="M93" s="19" t="s">
        <v>221</v>
      </c>
      <c r="N93" s="19" t="s">
        <v>222</v>
      </c>
      <c r="R93" t="s">
        <v>221</v>
      </c>
      <c r="S93" t="s">
        <v>222</v>
      </c>
      <c r="T93">
        <v>2227477</v>
      </c>
      <c r="U93">
        <v>1211918</v>
      </c>
      <c r="V93">
        <v>13899305</v>
      </c>
      <c r="W93">
        <v>3826654</v>
      </c>
      <c r="X93">
        <v>21165354</v>
      </c>
      <c r="Y93" s="1">
        <v>16.250117999443809</v>
      </c>
      <c r="Z93" s="1">
        <f t="shared" si="10"/>
        <v>81.920198452622145</v>
      </c>
      <c r="AA93" s="1">
        <f t="shared" si="11"/>
        <v>18.079801547377851</v>
      </c>
      <c r="AB93">
        <f t="shared" si="12"/>
        <v>100</v>
      </c>
      <c r="AE93">
        <f t="shared" si="13"/>
        <v>0</v>
      </c>
      <c r="AF93">
        <f t="shared" si="14"/>
        <v>1</v>
      </c>
      <c r="AG93">
        <f t="shared" si="15"/>
        <v>0</v>
      </c>
      <c r="AH93">
        <f t="shared" si="16"/>
        <v>0</v>
      </c>
      <c r="AJ93">
        <f t="shared" si="17"/>
        <v>0</v>
      </c>
      <c r="AK93">
        <f t="shared" si="17"/>
        <v>343939500</v>
      </c>
      <c r="AL93">
        <f t="shared" si="17"/>
        <v>0</v>
      </c>
      <c r="AM93">
        <f t="shared" si="17"/>
        <v>0</v>
      </c>
      <c r="AP93" s="19">
        <v>1</v>
      </c>
      <c r="AQ93" s="19" t="s">
        <v>748</v>
      </c>
      <c r="AR93" s="1">
        <v>5.1632617661472446</v>
      </c>
    </row>
    <row r="94" spans="1:44" x14ac:dyDescent="0.25">
      <c r="A94">
        <f t="shared" si="9"/>
        <v>1</v>
      </c>
      <c r="B94" t="s">
        <v>301</v>
      </c>
      <c r="C94" s="19">
        <v>1</v>
      </c>
      <c r="D94" s="19" t="s">
        <v>748</v>
      </c>
      <c r="E94" s="19" t="s">
        <v>767</v>
      </c>
      <c r="F94" s="19" t="s">
        <v>768</v>
      </c>
      <c r="G94" s="19" t="s">
        <v>773</v>
      </c>
      <c r="H94" s="19" t="s">
        <v>774</v>
      </c>
      <c r="I94" s="19" t="s">
        <v>852</v>
      </c>
      <c r="J94" s="19" t="s">
        <v>853</v>
      </c>
      <c r="K94" s="19" t="s">
        <v>117</v>
      </c>
      <c r="L94" s="19" t="s">
        <v>118</v>
      </c>
      <c r="M94" s="19" t="s">
        <v>301</v>
      </c>
      <c r="N94" s="19" t="s">
        <v>302</v>
      </c>
      <c r="R94" t="s">
        <v>301</v>
      </c>
      <c r="S94" t="s">
        <v>302</v>
      </c>
      <c r="T94">
        <v>112963</v>
      </c>
      <c r="U94">
        <v>1358250</v>
      </c>
      <c r="V94">
        <v>9585505</v>
      </c>
      <c r="W94">
        <v>15629237</v>
      </c>
      <c r="X94">
        <v>26685955</v>
      </c>
      <c r="Y94" s="1">
        <v>5.5130610840046756</v>
      </c>
      <c r="Z94" s="1">
        <f t="shared" si="10"/>
        <v>41.432723693043776</v>
      </c>
      <c r="AA94" s="1">
        <f t="shared" si="11"/>
        <v>58.567276306956231</v>
      </c>
      <c r="AB94">
        <f t="shared" si="12"/>
        <v>100</v>
      </c>
      <c r="AE94">
        <f t="shared" si="13"/>
        <v>0</v>
      </c>
      <c r="AF94">
        <f t="shared" si="14"/>
        <v>1</v>
      </c>
      <c r="AG94">
        <f t="shared" si="15"/>
        <v>0</v>
      </c>
      <c r="AH94">
        <f t="shared" si="16"/>
        <v>0</v>
      </c>
      <c r="AJ94">
        <f t="shared" si="17"/>
        <v>0</v>
      </c>
      <c r="AK94">
        <f t="shared" si="17"/>
        <v>147121300</v>
      </c>
      <c r="AL94">
        <f t="shared" si="17"/>
        <v>0</v>
      </c>
      <c r="AM94">
        <f t="shared" si="17"/>
        <v>0</v>
      </c>
      <c r="AP94" s="19">
        <v>1</v>
      </c>
      <c r="AQ94" s="19" t="s">
        <v>748</v>
      </c>
      <c r="AR94" s="1">
        <v>12.171400711461024</v>
      </c>
    </row>
    <row r="95" spans="1:44" x14ac:dyDescent="0.25">
      <c r="A95">
        <f t="shared" si="9"/>
        <v>1</v>
      </c>
      <c r="B95" t="s">
        <v>109</v>
      </c>
      <c r="C95" s="19">
        <v>1</v>
      </c>
      <c r="D95" s="19" t="s">
        <v>748</v>
      </c>
      <c r="E95" s="19" t="s">
        <v>767</v>
      </c>
      <c r="F95" s="19" t="s">
        <v>768</v>
      </c>
      <c r="G95" s="19" t="s">
        <v>773</v>
      </c>
      <c r="H95" s="19" t="s">
        <v>774</v>
      </c>
      <c r="I95" s="19" t="s">
        <v>852</v>
      </c>
      <c r="J95" s="19" t="s">
        <v>853</v>
      </c>
      <c r="K95" s="19" t="s">
        <v>107</v>
      </c>
      <c r="L95" s="19" t="s">
        <v>108</v>
      </c>
      <c r="M95" s="19" t="s">
        <v>109</v>
      </c>
      <c r="N95" s="19" t="s">
        <v>110</v>
      </c>
      <c r="R95" t="s">
        <v>109</v>
      </c>
      <c r="S95" t="s">
        <v>110</v>
      </c>
      <c r="T95">
        <v>31139851</v>
      </c>
      <c r="U95">
        <v>3037350</v>
      </c>
      <c r="V95">
        <v>51177068</v>
      </c>
      <c r="W95">
        <v>5279143</v>
      </c>
      <c r="X95">
        <v>90633412</v>
      </c>
      <c r="Y95" s="1">
        <v>37.70927326447778</v>
      </c>
      <c r="Z95" s="1">
        <f t="shared" si="10"/>
        <v>94.175279421235956</v>
      </c>
      <c r="AA95" s="1">
        <f t="shared" si="11"/>
        <v>5.8247205787640439</v>
      </c>
      <c r="AB95">
        <f t="shared" si="12"/>
        <v>100</v>
      </c>
      <c r="AE95">
        <f t="shared" si="13"/>
        <v>0</v>
      </c>
      <c r="AF95">
        <f t="shared" si="14"/>
        <v>0</v>
      </c>
      <c r="AG95">
        <f t="shared" si="15"/>
        <v>1</v>
      </c>
      <c r="AH95">
        <f t="shared" si="16"/>
        <v>0</v>
      </c>
      <c r="AJ95">
        <f t="shared" si="17"/>
        <v>0</v>
      </c>
      <c r="AK95">
        <f t="shared" si="17"/>
        <v>0</v>
      </c>
      <c r="AL95">
        <f t="shared" si="17"/>
        <v>3417720099.9999995</v>
      </c>
      <c r="AM95">
        <f t="shared" si="17"/>
        <v>0</v>
      </c>
      <c r="AP95" s="19">
        <v>1</v>
      </c>
      <c r="AQ95" s="19" t="s">
        <v>748</v>
      </c>
      <c r="AR95" s="1">
        <v>8.0020474321788093</v>
      </c>
    </row>
    <row r="96" spans="1:44" x14ac:dyDescent="0.25">
      <c r="A96">
        <f t="shared" si="9"/>
        <v>1</v>
      </c>
      <c r="B96" t="s">
        <v>144</v>
      </c>
      <c r="C96" s="19">
        <v>1</v>
      </c>
      <c r="D96" s="19" t="s">
        <v>748</v>
      </c>
      <c r="E96" s="19" t="s">
        <v>767</v>
      </c>
      <c r="F96" s="19" t="s">
        <v>768</v>
      </c>
      <c r="G96" s="19" t="s">
        <v>773</v>
      </c>
      <c r="H96" s="19" t="s">
        <v>774</v>
      </c>
      <c r="I96" s="19" t="s">
        <v>852</v>
      </c>
      <c r="J96" s="19" t="s">
        <v>853</v>
      </c>
      <c r="K96" s="19" t="s">
        <v>107</v>
      </c>
      <c r="L96" s="19" t="s">
        <v>108</v>
      </c>
      <c r="M96" s="19" t="s">
        <v>144</v>
      </c>
      <c r="N96" s="19" t="s">
        <v>145</v>
      </c>
      <c r="R96" t="s">
        <v>144</v>
      </c>
      <c r="S96" t="s">
        <v>145</v>
      </c>
      <c r="T96">
        <v>8737982</v>
      </c>
      <c r="U96">
        <v>2038265</v>
      </c>
      <c r="V96">
        <v>34969369</v>
      </c>
      <c r="W96">
        <v>4513264</v>
      </c>
      <c r="X96">
        <v>50258880</v>
      </c>
      <c r="Y96" s="1">
        <v>21.441478600398575</v>
      </c>
      <c r="Z96" s="1">
        <f t="shared" si="10"/>
        <v>91.019967018763651</v>
      </c>
      <c r="AA96" s="1">
        <f t="shared" si="11"/>
        <v>8.9800329812363504</v>
      </c>
      <c r="AB96">
        <f t="shared" si="12"/>
        <v>100</v>
      </c>
      <c r="AE96">
        <f t="shared" si="13"/>
        <v>0</v>
      </c>
      <c r="AF96">
        <f t="shared" si="14"/>
        <v>0</v>
      </c>
      <c r="AG96">
        <f t="shared" si="15"/>
        <v>1</v>
      </c>
      <c r="AH96">
        <f t="shared" si="16"/>
        <v>0</v>
      </c>
      <c r="AJ96">
        <f t="shared" si="17"/>
        <v>0</v>
      </c>
      <c r="AK96">
        <f t="shared" si="17"/>
        <v>0</v>
      </c>
      <c r="AL96">
        <f t="shared" si="17"/>
        <v>1077624700</v>
      </c>
      <c r="AM96">
        <f t="shared" si="17"/>
        <v>0</v>
      </c>
      <c r="AP96" s="19">
        <v>1</v>
      </c>
      <c r="AQ96" s="19" t="s">
        <v>748</v>
      </c>
      <c r="AR96" s="1">
        <v>11.487276350267301</v>
      </c>
    </row>
    <row r="97" spans="1:44" x14ac:dyDescent="0.25">
      <c r="A97">
        <f t="shared" si="9"/>
        <v>1</v>
      </c>
      <c r="B97" t="s">
        <v>393</v>
      </c>
      <c r="C97" s="19">
        <v>1</v>
      </c>
      <c r="D97" s="19" t="s">
        <v>748</v>
      </c>
      <c r="E97" s="19" t="s">
        <v>767</v>
      </c>
      <c r="F97" s="19" t="s">
        <v>768</v>
      </c>
      <c r="G97" s="19" t="s">
        <v>773</v>
      </c>
      <c r="H97" s="19" t="s">
        <v>774</v>
      </c>
      <c r="I97" s="19" t="s">
        <v>852</v>
      </c>
      <c r="J97" s="19" t="s">
        <v>853</v>
      </c>
      <c r="K97" s="19" t="s">
        <v>107</v>
      </c>
      <c r="L97" s="19" t="s">
        <v>108</v>
      </c>
      <c r="M97" s="19" t="s">
        <v>393</v>
      </c>
      <c r="N97" s="19" t="s">
        <v>394</v>
      </c>
      <c r="R97" t="s">
        <v>393</v>
      </c>
      <c r="S97" t="s">
        <v>394</v>
      </c>
      <c r="T97">
        <v>447588</v>
      </c>
      <c r="U97">
        <v>68938</v>
      </c>
      <c r="V97">
        <v>853765</v>
      </c>
      <c r="W97">
        <v>184424</v>
      </c>
      <c r="X97">
        <v>1554715</v>
      </c>
      <c r="Y97" s="1">
        <v>33.223195248003648</v>
      </c>
      <c r="Z97" s="1">
        <f t="shared" si="10"/>
        <v>88.137761583312695</v>
      </c>
      <c r="AA97" s="1">
        <f t="shared" si="11"/>
        <v>11.862238416687303</v>
      </c>
      <c r="AB97">
        <f t="shared" si="12"/>
        <v>100</v>
      </c>
      <c r="AE97">
        <f t="shared" si="13"/>
        <v>0</v>
      </c>
      <c r="AF97">
        <f t="shared" si="14"/>
        <v>0</v>
      </c>
      <c r="AG97">
        <f t="shared" si="15"/>
        <v>1</v>
      </c>
      <c r="AH97">
        <f t="shared" si="16"/>
        <v>0</v>
      </c>
      <c r="AJ97">
        <f t="shared" si="17"/>
        <v>0</v>
      </c>
      <c r="AK97">
        <f t="shared" si="17"/>
        <v>0</v>
      </c>
      <c r="AL97">
        <f t="shared" si="17"/>
        <v>51652599.999999993</v>
      </c>
      <c r="AM97">
        <f t="shared" si="17"/>
        <v>0</v>
      </c>
      <c r="AP97" s="19">
        <v>1</v>
      </c>
      <c r="AQ97" s="19" t="s">
        <v>748</v>
      </c>
      <c r="AR97" s="1">
        <v>4.5089263166735618</v>
      </c>
    </row>
    <row r="98" spans="1:44" x14ac:dyDescent="0.25">
      <c r="A98">
        <f t="shared" si="9"/>
        <v>1</v>
      </c>
      <c r="B98" t="s">
        <v>127</v>
      </c>
      <c r="C98" s="19">
        <v>1</v>
      </c>
      <c r="D98" s="19" t="s">
        <v>748</v>
      </c>
      <c r="E98" s="19" t="s">
        <v>767</v>
      </c>
      <c r="F98" s="19" t="s">
        <v>768</v>
      </c>
      <c r="G98" s="19" t="s">
        <v>773</v>
      </c>
      <c r="H98" s="19" t="s">
        <v>774</v>
      </c>
      <c r="I98" s="19" t="s">
        <v>852</v>
      </c>
      <c r="J98" s="19" t="s">
        <v>853</v>
      </c>
      <c r="K98" s="19" t="s">
        <v>107</v>
      </c>
      <c r="L98" s="19" t="s">
        <v>108</v>
      </c>
      <c r="M98" s="19" t="s">
        <v>127</v>
      </c>
      <c r="N98" s="19" t="s">
        <v>128</v>
      </c>
      <c r="R98" t="s">
        <v>127</v>
      </c>
      <c r="S98" t="s">
        <v>128</v>
      </c>
      <c r="T98">
        <v>2702825</v>
      </c>
      <c r="U98">
        <v>825940</v>
      </c>
      <c r="V98">
        <v>21016082</v>
      </c>
      <c r="W98">
        <v>10465516</v>
      </c>
      <c r="X98">
        <v>35010363</v>
      </c>
      <c r="Y98" s="1">
        <v>10.079201406737772</v>
      </c>
      <c r="Z98" s="1">
        <f t="shared" si="10"/>
        <v>70.107376493068642</v>
      </c>
      <c r="AA98" s="1">
        <f t="shared" si="11"/>
        <v>29.892623506931358</v>
      </c>
      <c r="AB98">
        <f t="shared" si="12"/>
        <v>100</v>
      </c>
      <c r="AE98">
        <f t="shared" si="13"/>
        <v>0</v>
      </c>
      <c r="AF98">
        <f t="shared" si="14"/>
        <v>1</v>
      </c>
      <c r="AG98">
        <f t="shared" si="15"/>
        <v>0</v>
      </c>
      <c r="AH98">
        <f t="shared" si="16"/>
        <v>0</v>
      </c>
      <c r="AJ98">
        <f t="shared" si="17"/>
        <v>0</v>
      </c>
      <c r="AK98">
        <f t="shared" si="17"/>
        <v>352876500.00000006</v>
      </c>
      <c r="AL98">
        <f t="shared" si="17"/>
        <v>0</v>
      </c>
      <c r="AM98">
        <f t="shared" si="17"/>
        <v>0</v>
      </c>
      <c r="AP98" s="19">
        <v>1</v>
      </c>
      <c r="AQ98" s="19" t="s">
        <v>748</v>
      </c>
      <c r="AR98" s="1">
        <v>6.7570233329133949</v>
      </c>
    </row>
    <row r="99" spans="1:44" x14ac:dyDescent="0.25">
      <c r="A99">
        <f t="shared" si="9"/>
        <v>1</v>
      </c>
      <c r="B99" t="s">
        <v>115</v>
      </c>
      <c r="C99" s="19">
        <v>1</v>
      </c>
      <c r="D99" s="19" t="s">
        <v>748</v>
      </c>
      <c r="E99" s="19" t="s">
        <v>767</v>
      </c>
      <c r="F99" s="19" t="s">
        <v>768</v>
      </c>
      <c r="G99" s="19" t="s">
        <v>773</v>
      </c>
      <c r="H99" s="19" t="s">
        <v>774</v>
      </c>
      <c r="I99" s="19" t="s">
        <v>852</v>
      </c>
      <c r="J99" s="19" t="s">
        <v>853</v>
      </c>
      <c r="K99" s="19" t="s">
        <v>107</v>
      </c>
      <c r="L99" s="19" t="s">
        <v>108</v>
      </c>
      <c r="M99" s="19" t="s">
        <v>115</v>
      </c>
      <c r="N99" s="19" t="s">
        <v>116</v>
      </c>
      <c r="R99" t="s">
        <v>115</v>
      </c>
      <c r="S99" t="s">
        <v>116</v>
      </c>
      <c r="T99">
        <v>3270590</v>
      </c>
      <c r="U99">
        <v>116240</v>
      </c>
      <c r="V99">
        <v>1983995</v>
      </c>
      <c r="W99">
        <v>151875</v>
      </c>
      <c r="X99">
        <v>5522700</v>
      </c>
      <c r="Y99" s="1">
        <v>61.325619714994474</v>
      </c>
      <c r="Z99" s="1">
        <f t="shared" si="10"/>
        <v>97.249986419686024</v>
      </c>
      <c r="AA99" s="1">
        <f t="shared" si="11"/>
        <v>2.7500135803139769</v>
      </c>
      <c r="AB99">
        <f t="shared" si="12"/>
        <v>100</v>
      </c>
      <c r="AE99">
        <f t="shared" si="13"/>
        <v>0</v>
      </c>
      <c r="AF99">
        <f t="shared" si="14"/>
        <v>0</v>
      </c>
      <c r="AG99">
        <f t="shared" si="15"/>
        <v>0</v>
      </c>
      <c r="AH99">
        <f t="shared" si="16"/>
        <v>1</v>
      </c>
      <c r="AJ99">
        <f t="shared" si="17"/>
        <v>0</v>
      </c>
      <c r="AK99">
        <f t="shared" si="17"/>
        <v>0</v>
      </c>
      <c r="AL99">
        <f t="shared" si="17"/>
        <v>0</v>
      </c>
      <c r="AM99">
        <f t="shared" si="17"/>
        <v>338683000</v>
      </c>
      <c r="AP99" s="19">
        <v>1</v>
      </c>
      <c r="AQ99" s="19" t="s">
        <v>748</v>
      </c>
      <c r="AR99" s="1">
        <v>4.8699206971214517</v>
      </c>
    </row>
    <row r="100" spans="1:44" x14ac:dyDescent="0.25">
      <c r="A100">
        <f t="shared" si="9"/>
        <v>1</v>
      </c>
      <c r="B100" t="s">
        <v>471</v>
      </c>
      <c r="C100" s="19">
        <v>1</v>
      </c>
      <c r="D100" s="19" t="s">
        <v>748</v>
      </c>
      <c r="E100" s="19" t="s">
        <v>767</v>
      </c>
      <c r="F100" s="19" t="s">
        <v>768</v>
      </c>
      <c r="G100" s="19" t="s">
        <v>773</v>
      </c>
      <c r="H100" s="19" t="s">
        <v>774</v>
      </c>
      <c r="I100" s="19" t="s">
        <v>852</v>
      </c>
      <c r="J100" s="19" t="s">
        <v>853</v>
      </c>
      <c r="K100" s="19" t="s">
        <v>107</v>
      </c>
      <c r="L100" s="19" t="s">
        <v>108</v>
      </c>
      <c r="M100" s="19" t="s">
        <v>471</v>
      </c>
      <c r="N100" s="19" t="s">
        <v>472</v>
      </c>
      <c r="R100" t="s">
        <v>471</v>
      </c>
      <c r="S100" t="s">
        <v>472</v>
      </c>
      <c r="T100">
        <v>489139</v>
      </c>
      <c r="U100">
        <v>73870</v>
      </c>
      <c r="V100">
        <v>147151</v>
      </c>
      <c r="W100">
        <v>21269</v>
      </c>
      <c r="X100">
        <v>731429</v>
      </c>
      <c r="Y100" s="1">
        <v>76.973841616889686</v>
      </c>
      <c r="Z100" s="1">
        <f t="shared" si="10"/>
        <v>97.092130610079721</v>
      </c>
      <c r="AA100" s="1">
        <f t="shared" si="11"/>
        <v>2.9078693899202794</v>
      </c>
      <c r="AB100">
        <f t="shared" si="12"/>
        <v>100</v>
      </c>
      <c r="AE100">
        <f t="shared" si="13"/>
        <v>0</v>
      </c>
      <c r="AF100">
        <f t="shared" si="14"/>
        <v>0</v>
      </c>
      <c r="AG100">
        <f t="shared" si="15"/>
        <v>0</v>
      </c>
      <c r="AH100">
        <f t="shared" si="16"/>
        <v>1</v>
      </c>
      <c r="AJ100">
        <f t="shared" si="17"/>
        <v>0</v>
      </c>
      <c r="AK100">
        <f t="shared" si="17"/>
        <v>0</v>
      </c>
      <c r="AL100">
        <f t="shared" si="17"/>
        <v>0</v>
      </c>
      <c r="AM100">
        <f t="shared" si="17"/>
        <v>56300900.000000007</v>
      </c>
      <c r="AP100" s="19">
        <v>1</v>
      </c>
      <c r="AQ100" s="19" t="s">
        <v>748</v>
      </c>
      <c r="AR100" s="11">
        <v>0.69291189103248618</v>
      </c>
    </row>
    <row r="101" spans="1:44" x14ac:dyDescent="0.25">
      <c r="A101">
        <f t="shared" si="9"/>
        <v>1</v>
      </c>
      <c r="B101" t="s">
        <v>441</v>
      </c>
      <c r="C101" s="19">
        <v>1</v>
      </c>
      <c r="D101" s="19" t="s">
        <v>748</v>
      </c>
      <c r="E101" s="19" t="s">
        <v>767</v>
      </c>
      <c r="F101" s="19" t="s">
        <v>768</v>
      </c>
      <c r="G101" s="19" t="s">
        <v>773</v>
      </c>
      <c r="H101" s="19" t="s">
        <v>774</v>
      </c>
      <c r="I101" s="19" t="s">
        <v>852</v>
      </c>
      <c r="J101" s="19" t="s">
        <v>853</v>
      </c>
      <c r="K101" s="19" t="s">
        <v>431</v>
      </c>
      <c r="L101" s="19" t="s">
        <v>432</v>
      </c>
      <c r="M101" s="19" t="s">
        <v>441</v>
      </c>
      <c r="N101" s="19" t="s">
        <v>442</v>
      </c>
      <c r="R101" t="s">
        <v>441</v>
      </c>
      <c r="S101" t="s">
        <v>442</v>
      </c>
      <c r="T101">
        <v>913594</v>
      </c>
      <c r="U101">
        <v>485257</v>
      </c>
      <c r="V101">
        <v>4966879</v>
      </c>
      <c r="W101">
        <v>2203288</v>
      </c>
      <c r="X101">
        <v>8569018</v>
      </c>
      <c r="Y101" s="1">
        <v>16.324519332320225</v>
      </c>
      <c r="Z101" s="1">
        <f t="shared" si="10"/>
        <v>74.287742189361722</v>
      </c>
      <c r="AA101" s="1">
        <f t="shared" si="11"/>
        <v>25.712257810638278</v>
      </c>
      <c r="AB101">
        <f t="shared" si="12"/>
        <v>100</v>
      </c>
      <c r="AE101">
        <f t="shared" si="13"/>
        <v>0</v>
      </c>
      <c r="AF101">
        <f t="shared" si="14"/>
        <v>1</v>
      </c>
      <c r="AG101">
        <f t="shared" si="15"/>
        <v>0</v>
      </c>
      <c r="AH101">
        <f t="shared" si="16"/>
        <v>0</v>
      </c>
      <c r="AJ101">
        <f t="shared" si="17"/>
        <v>0</v>
      </c>
      <c r="AK101">
        <f t="shared" si="17"/>
        <v>139885100</v>
      </c>
      <c r="AL101">
        <f t="shared" si="17"/>
        <v>0</v>
      </c>
      <c r="AM101">
        <f t="shared" si="17"/>
        <v>0</v>
      </c>
      <c r="AP101" s="19">
        <v>1</v>
      </c>
      <c r="AQ101" s="19" t="s">
        <v>748</v>
      </c>
      <c r="AR101" s="1">
        <v>40.712632977826345</v>
      </c>
    </row>
    <row r="102" spans="1:44" x14ac:dyDescent="0.25">
      <c r="A102">
        <f t="shared" si="9"/>
        <v>1</v>
      </c>
      <c r="B102" t="s">
        <v>433</v>
      </c>
      <c r="C102" s="19">
        <v>1</v>
      </c>
      <c r="D102" s="19" t="s">
        <v>748</v>
      </c>
      <c r="E102" s="19" t="s">
        <v>767</v>
      </c>
      <c r="F102" s="19" t="s">
        <v>768</v>
      </c>
      <c r="G102" s="19" t="s">
        <v>773</v>
      </c>
      <c r="H102" s="19" t="s">
        <v>774</v>
      </c>
      <c r="I102" s="19" t="s">
        <v>852</v>
      </c>
      <c r="J102" s="19" t="s">
        <v>853</v>
      </c>
      <c r="K102" s="19" t="s">
        <v>431</v>
      </c>
      <c r="L102" s="19" t="s">
        <v>432</v>
      </c>
      <c r="M102" s="19" t="s">
        <v>433</v>
      </c>
      <c r="N102" s="19" t="s">
        <v>434</v>
      </c>
      <c r="R102" t="s">
        <v>433</v>
      </c>
      <c r="S102" t="s">
        <v>434</v>
      </c>
      <c r="T102">
        <v>1174965</v>
      </c>
      <c r="U102">
        <v>703685</v>
      </c>
      <c r="V102">
        <v>6629425</v>
      </c>
      <c r="W102">
        <v>2610301</v>
      </c>
      <c r="X102">
        <v>11118376</v>
      </c>
      <c r="Y102" s="1">
        <v>16.896802194852917</v>
      </c>
      <c r="Z102" s="1">
        <f t="shared" si="10"/>
        <v>76.522641436123408</v>
      </c>
      <c r="AA102" s="1">
        <f t="shared" si="11"/>
        <v>23.477358563876592</v>
      </c>
      <c r="AB102">
        <f t="shared" si="12"/>
        <v>100</v>
      </c>
      <c r="AE102">
        <f t="shared" si="13"/>
        <v>0</v>
      </c>
      <c r="AF102">
        <f t="shared" si="14"/>
        <v>1</v>
      </c>
      <c r="AG102">
        <f t="shared" si="15"/>
        <v>0</v>
      </c>
      <c r="AH102">
        <f t="shared" si="16"/>
        <v>0</v>
      </c>
      <c r="AJ102">
        <f t="shared" si="17"/>
        <v>0</v>
      </c>
      <c r="AK102">
        <f t="shared" si="17"/>
        <v>187865000</v>
      </c>
      <c r="AL102">
        <f t="shared" si="17"/>
        <v>0</v>
      </c>
      <c r="AM102">
        <f t="shared" si="17"/>
        <v>0</v>
      </c>
      <c r="AP102" s="19">
        <v>1</v>
      </c>
      <c r="AQ102" s="19" t="s">
        <v>748</v>
      </c>
      <c r="AR102" s="1">
        <v>4.4399054585680169</v>
      </c>
    </row>
    <row r="103" spans="1:44" x14ac:dyDescent="0.25">
      <c r="A103">
        <f t="shared" si="9"/>
        <v>1</v>
      </c>
      <c r="B103" t="s">
        <v>435</v>
      </c>
      <c r="C103" s="19">
        <v>1</v>
      </c>
      <c r="D103" s="19" t="s">
        <v>748</v>
      </c>
      <c r="E103" s="19" t="s">
        <v>767</v>
      </c>
      <c r="F103" s="19" t="s">
        <v>768</v>
      </c>
      <c r="G103" s="19" t="s">
        <v>773</v>
      </c>
      <c r="H103" s="19" t="s">
        <v>774</v>
      </c>
      <c r="I103" s="19" t="s">
        <v>852</v>
      </c>
      <c r="J103" s="19" t="s">
        <v>853</v>
      </c>
      <c r="K103" s="19" t="s">
        <v>431</v>
      </c>
      <c r="L103" s="19" t="s">
        <v>432</v>
      </c>
      <c r="M103" s="19" t="s">
        <v>435</v>
      </c>
      <c r="N103" s="19" t="s">
        <v>436</v>
      </c>
      <c r="R103" t="s">
        <v>435</v>
      </c>
      <c r="S103" t="s">
        <v>436</v>
      </c>
      <c r="T103">
        <v>3548294</v>
      </c>
      <c r="U103">
        <v>1735152</v>
      </c>
      <c r="V103">
        <v>29724077</v>
      </c>
      <c r="W103">
        <v>19314062</v>
      </c>
      <c r="X103">
        <v>54321585</v>
      </c>
      <c r="Y103" s="1">
        <v>9.7262368172799079</v>
      </c>
      <c r="Z103" s="1">
        <f t="shared" si="10"/>
        <v>64.44495866606249</v>
      </c>
      <c r="AA103" s="1">
        <f t="shared" si="11"/>
        <v>35.555041333937517</v>
      </c>
      <c r="AB103">
        <f t="shared" si="12"/>
        <v>100</v>
      </c>
      <c r="AE103">
        <f t="shared" si="13"/>
        <v>0</v>
      </c>
      <c r="AF103">
        <f t="shared" si="14"/>
        <v>1</v>
      </c>
      <c r="AG103">
        <f t="shared" si="15"/>
        <v>0</v>
      </c>
      <c r="AH103">
        <f t="shared" si="16"/>
        <v>0</v>
      </c>
      <c r="AJ103">
        <f t="shared" si="17"/>
        <v>0</v>
      </c>
      <c r="AK103">
        <f t="shared" si="17"/>
        <v>528344600</v>
      </c>
      <c r="AL103">
        <f t="shared" si="17"/>
        <v>0</v>
      </c>
      <c r="AM103">
        <f t="shared" si="17"/>
        <v>0</v>
      </c>
      <c r="AP103" s="19">
        <v>1</v>
      </c>
      <c r="AQ103" s="19" t="s">
        <v>748</v>
      </c>
      <c r="AR103" s="1">
        <v>4.5307582531793544</v>
      </c>
    </row>
    <row r="104" spans="1:44" x14ac:dyDescent="0.25">
      <c r="A104">
        <f t="shared" si="9"/>
        <v>1</v>
      </c>
      <c r="B104" t="s">
        <v>457</v>
      </c>
      <c r="C104" s="19">
        <v>1</v>
      </c>
      <c r="D104" s="19" t="s">
        <v>748</v>
      </c>
      <c r="E104" s="19" t="s">
        <v>767</v>
      </c>
      <c r="F104" s="19" t="s">
        <v>768</v>
      </c>
      <c r="G104" s="19" t="s">
        <v>773</v>
      </c>
      <c r="H104" s="19" t="s">
        <v>774</v>
      </c>
      <c r="I104" s="19" t="s">
        <v>852</v>
      </c>
      <c r="J104" s="19" t="s">
        <v>853</v>
      </c>
      <c r="K104" s="19" t="s">
        <v>431</v>
      </c>
      <c r="L104" s="19" t="s">
        <v>432</v>
      </c>
      <c r="M104" s="19" t="s">
        <v>457</v>
      </c>
      <c r="N104" s="19" t="s">
        <v>458</v>
      </c>
      <c r="R104" t="s">
        <v>457</v>
      </c>
      <c r="S104" t="s">
        <v>458</v>
      </c>
      <c r="U104">
        <v>366</v>
      </c>
      <c r="V104">
        <v>97</v>
      </c>
      <c r="W104">
        <v>4063</v>
      </c>
      <c r="X104">
        <v>4526</v>
      </c>
      <c r="Y104" s="1">
        <v>8.0866106937693338</v>
      </c>
      <c r="Z104" s="1">
        <f t="shared" si="10"/>
        <v>10.229783473265577</v>
      </c>
      <c r="AA104" s="1">
        <f t="shared" si="11"/>
        <v>89.77021652673443</v>
      </c>
      <c r="AB104">
        <f t="shared" si="12"/>
        <v>100</v>
      </c>
      <c r="AE104">
        <f t="shared" si="13"/>
        <v>0</v>
      </c>
      <c r="AF104">
        <f t="shared" si="14"/>
        <v>1</v>
      </c>
      <c r="AG104">
        <f t="shared" si="15"/>
        <v>0</v>
      </c>
      <c r="AH104">
        <f t="shared" si="16"/>
        <v>0</v>
      </c>
      <c r="AJ104">
        <f t="shared" si="17"/>
        <v>0</v>
      </c>
      <c r="AK104">
        <f t="shared" si="17"/>
        <v>36600.000000000007</v>
      </c>
      <c r="AL104">
        <f t="shared" si="17"/>
        <v>0</v>
      </c>
      <c r="AM104">
        <f t="shared" si="17"/>
        <v>0</v>
      </c>
      <c r="AP104" s="19">
        <v>1</v>
      </c>
      <c r="AQ104" s="19" t="s">
        <v>748</v>
      </c>
      <c r="AR104" s="1">
        <v>6.2220728574392803</v>
      </c>
    </row>
    <row r="105" spans="1:44" x14ac:dyDescent="0.25">
      <c r="A105">
        <f t="shared" si="9"/>
        <v>1</v>
      </c>
      <c r="B105" t="s">
        <v>408</v>
      </c>
      <c r="C105" s="19">
        <v>1</v>
      </c>
      <c r="D105" s="19" t="s">
        <v>748</v>
      </c>
      <c r="E105" s="19" t="s">
        <v>767</v>
      </c>
      <c r="F105" s="19" t="s">
        <v>768</v>
      </c>
      <c r="G105" s="19" t="s">
        <v>773</v>
      </c>
      <c r="H105" s="19" t="s">
        <v>774</v>
      </c>
      <c r="I105" s="19" t="s">
        <v>850</v>
      </c>
      <c r="J105" s="19" t="s">
        <v>851</v>
      </c>
      <c r="K105" s="19" t="s">
        <v>14</v>
      </c>
      <c r="L105" s="19" t="s">
        <v>15</v>
      </c>
      <c r="M105" s="19" t="s">
        <v>408</v>
      </c>
      <c r="N105" s="19" t="s">
        <v>409</v>
      </c>
      <c r="R105" t="s">
        <v>408</v>
      </c>
      <c r="S105" t="s">
        <v>409</v>
      </c>
      <c r="T105">
        <v>477907</v>
      </c>
      <c r="U105">
        <v>973167</v>
      </c>
      <c r="V105">
        <v>783702</v>
      </c>
      <c r="W105">
        <v>5289003</v>
      </c>
      <c r="X105">
        <v>7523779</v>
      </c>
      <c r="Y105" s="1">
        <v>19.286504826896163</v>
      </c>
      <c r="Z105" s="1">
        <f t="shared" si="10"/>
        <v>29.702839490633632</v>
      </c>
      <c r="AA105" s="1">
        <f t="shared" si="11"/>
        <v>70.297160509366378</v>
      </c>
      <c r="AB105">
        <f t="shared" si="12"/>
        <v>100.00000000000001</v>
      </c>
      <c r="AE105">
        <f t="shared" si="13"/>
        <v>0</v>
      </c>
      <c r="AF105">
        <f t="shared" si="14"/>
        <v>0</v>
      </c>
      <c r="AG105">
        <f t="shared" si="15"/>
        <v>1</v>
      </c>
      <c r="AH105">
        <f t="shared" si="16"/>
        <v>0</v>
      </c>
      <c r="AJ105">
        <f t="shared" si="17"/>
        <v>0</v>
      </c>
      <c r="AK105">
        <f t="shared" si="17"/>
        <v>0</v>
      </c>
      <c r="AL105">
        <f t="shared" si="17"/>
        <v>145107400</v>
      </c>
      <c r="AM105">
        <f t="shared" si="17"/>
        <v>0</v>
      </c>
      <c r="AP105" s="19">
        <v>1</v>
      </c>
      <c r="AQ105" s="19" t="s">
        <v>748</v>
      </c>
      <c r="AR105" s="1">
        <v>14.154350047496148</v>
      </c>
    </row>
    <row r="106" spans="1:44" x14ac:dyDescent="0.25">
      <c r="A106">
        <f t="shared" si="9"/>
        <v>1</v>
      </c>
      <c r="B106" t="s">
        <v>45</v>
      </c>
      <c r="C106" s="19">
        <v>1</v>
      </c>
      <c r="D106" s="19" t="s">
        <v>748</v>
      </c>
      <c r="E106" s="19" t="s">
        <v>767</v>
      </c>
      <c r="F106" s="19" t="s">
        <v>768</v>
      </c>
      <c r="G106" s="19" t="s">
        <v>773</v>
      </c>
      <c r="H106" s="19" t="s">
        <v>774</v>
      </c>
      <c r="I106" s="19" t="s">
        <v>850</v>
      </c>
      <c r="J106" s="19" t="s">
        <v>851</v>
      </c>
      <c r="K106" s="19" t="s">
        <v>14</v>
      </c>
      <c r="L106" s="19" t="s">
        <v>15</v>
      </c>
      <c r="M106" s="19" t="s">
        <v>45</v>
      </c>
      <c r="N106" s="19" t="s">
        <v>46</v>
      </c>
      <c r="R106" t="s">
        <v>45</v>
      </c>
      <c r="S106" t="s">
        <v>46</v>
      </c>
      <c r="T106">
        <v>47869</v>
      </c>
      <c r="U106">
        <v>106363</v>
      </c>
      <c r="V106">
        <v>2179561</v>
      </c>
      <c r="W106">
        <v>4260211</v>
      </c>
      <c r="X106">
        <v>6594004</v>
      </c>
      <c r="Y106" s="1">
        <v>2.3389734067495258</v>
      </c>
      <c r="Z106" s="1">
        <f t="shared" si="10"/>
        <v>35.392653689624694</v>
      </c>
      <c r="AA106" s="1">
        <f t="shared" si="11"/>
        <v>64.607346310375306</v>
      </c>
      <c r="AB106">
        <f t="shared" si="12"/>
        <v>100</v>
      </c>
      <c r="AE106">
        <f t="shared" si="13"/>
        <v>0</v>
      </c>
      <c r="AF106">
        <f t="shared" si="14"/>
        <v>1</v>
      </c>
      <c r="AG106">
        <f t="shared" si="15"/>
        <v>0</v>
      </c>
      <c r="AH106">
        <f t="shared" si="16"/>
        <v>0</v>
      </c>
      <c r="AJ106">
        <f t="shared" si="17"/>
        <v>0</v>
      </c>
      <c r="AK106">
        <f t="shared" si="17"/>
        <v>15423200</v>
      </c>
      <c r="AL106">
        <f t="shared" si="17"/>
        <v>0</v>
      </c>
      <c r="AM106">
        <f t="shared" si="17"/>
        <v>0</v>
      </c>
      <c r="AP106" s="19">
        <v>1</v>
      </c>
      <c r="AQ106" s="19" t="s">
        <v>748</v>
      </c>
      <c r="AR106" s="1">
        <v>14.432604225088802</v>
      </c>
    </row>
    <row r="107" spans="1:44" x14ac:dyDescent="0.25">
      <c r="A107">
        <f t="shared" si="9"/>
        <v>1</v>
      </c>
      <c r="B107" t="s">
        <v>16</v>
      </c>
      <c r="C107" s="19">
        <v>1</v>
      </c>
      <c r="D107" s="19" t="s">
        <v>748</v>
      </c>
      <c r="E107" s="19" t="s">
        <v>767</v>
      </c>
      <c r="F107" s="19" t="s">
        <v>768</v>
      </c>
      <c r="G107" s="19" t="s">
        <v>773</v>
      </c>
      <c r="H107" s="19" t="s">
        <v>774</v>
      </c>
      <c r="I107" s="19" t="s">
        <v>850</v>
      </c>
      <c r="J107" s="19" t="s">
        <v>851</v>
      </c>
      <c r="K107" s="19" t="s">
        <v>14</v>
      </c>
      <c r="L107" s="19" t="s">
        <v>15</v>
      </c>
      <c r="M107" s="19" t="s">
        <v>16</v>
      </c>
      <c r="N107" s="19" t="s">
        <v>17</v>
      </c>
      <c r="R107" t="s">
        <v>16</v>
      </c>
      <c r="S107" t="s">
        <v>17</v>
      </c>
      <c r="T107">
        <v>3148776</v>
      </c>
      <c r="U107">
        <v>1350739</v>
      </c>
      <c r="V107">
        <v>19838476</v>
      </c>
      <c r="W107">
        <v>16621770</v>
      </c>
      <c r="X107">
        <v>40959761</v>
      </c>
      <c r="Y107" s="1">
        <v>10.985208141229144</v>
      </c>
      <c r="Z107" s="1">
        <f t="shared" si="10"/>
        <v>59.419270048963426</v>
      </c>
      <c r="AA107" s="1">
        <f t="shared" si="11"/>
        <v>40.580729951036581</v>
      </c>
      <c r="AB107">
        <f t="shared" si="12"/>
        <v>100</v>
      </c>
      <c r="AE107">
        <f t="shared" si="13"/>
        <v>0</v>
      </c>
      <c r="AF107">
        <f t="shared" si="14"/>
        <v>1</v>
      </c>
      <c r="AG107">
        <f t="shared" si="15"/>
        <v>0</v>
      </c>
      <c r="AH107">
        <f t="shared" si="16"/>
        <v>0</v>
      </c>
      <c r="AJ107">
        <f t="shared" si="17"/>
        <v>0</v>
      </c>
      <c r="AK107">
        <f t="shared" si="17"/>
        <v>449951500</v>
      </c>
      <c r="AL107">
        <f t="shared" si="17"/>
        <v>0</v>
      </c>
      <c r="AM107">
        <f t="shared" si="17"/>
        <v>0</v>
      </c>
      <c r="AP107" s="19">
        <v>1</v>
      </c>
      <c r="AQ107" s="19" t="s">
        <v>748</v>
      </c>
      <c r="AR107" s="1">
        <v>10.182063582871029</v>
      </c>
    </row>
    <row r="108" spans="1:44" x14ac:dyDescent="0.25">
      <c r="A108">
        <f t="shared" si="9"/>
        <v>1</v>
      </c>
      <c r="B108" t="s">
        <v>59</v>
      </c>
      <c r="C108" s="19">
        <v>1</v>
      </c>
      <c r="D108" s="19" t="s">
        <v>748</v>
      </c>
      <c r="E108" s="19" t="s">
        <v>767</v>
      </c>
      <c r="F108" s="19" t="s">
        <v>768</v>
      </c>
      <c r="G108" s="19" t="s">
        <v>773</v>
      </c>
      <c r="H108" s="19" t="s">
        <v>774</v>
      </c>
      <c r="I108" s="19" t="s">
        <v>850</v>
      </c>
      <c r="J108" s="19" t="s">
        <v>851</v>
      </c>
      <c r="K108" s="19" t="s">
        <v>14</v>
      </c>
      <c r="L108" s="19" t="s">
        <v>15</v>
      </c>
      <c r="M108" s="19" t="s">
        <v>59</v>
      </c>
      <c r="N108" s="19" t="s">
        <v>60</v>
      </c>
      <c r="R108" t="s">
        <v>59</v>
      </c>
      <c r="S108" t="s">
        <v>60</v>
      </c>
      <c r="T108">
        <v>4859957</v>
      </c>
      <c r="U108">
        <v>664925</v>
      </c>
      <c r="V108">
        <v>6059435</v>
      </c>
      <c r="W108">
        <v>1117643</v>
      </c>
      <c r="X108">
        <v>12701960</v>
      </c>
      <c r="Y108" s="1">
        <v>43.496295059974997</v>
      </c>
      <c r="Z108" s="1">
        <f t="shared" si="10"/>
        <v>91.201019370238924</v>
      </c>
      <c r="AA108" s="1">
        <f t="shared" si="11"/>
        <v>8.7989806297610755</v>
      </c>
      <c r="AB108">
        <f t="shared" si="12"/>
        <v>100</v>
      </c>
      <c r="AE108">
        <f t="shared" si="13"/>
        <v>0</v>
      </c>
      <c r="AF108">
        <f t="shared" si="14"/>
        <v>0</v>
      </c>
      <c r="AG108">
        <f t="shared" si="15"/>
        <v>1</v>
      </c>
      <c r="AH108">
        <f t="shared" si="16"/>
        <v>0</v>
      </c>
      <c r="AJ108">
        <f t="shared" si="17"/>
        <v>0</v>
      </c>
      <c r="AK108">
        <f t="shared" si="17"/>
        <v>0</v>
      </c>
      <c r="AL108">
        <f t="shared" si="17"/>
        <v>552488200</v>
      </c>
      <c r="AM108">
        <f t="shared" si="17"/>
        <v>0</v>
      </c>
      <c r="AP108" s="19">
        <v>1</v>
      </c>
      <c r="AQ108" s="19" t="s">
        <v>748</v>
      </c>
      <c r="AR108" s="1">
        <v>9.0704954724688385</v>
      </c>
    </row>
    <row r="109" spans="1:44" x14ac:dyDescent="0.25">
      <c r="A109">
        <f t="shared" si="9"/>
        <v>1</v>
      </c>
      <c r="B109" t="s">
        <v>406</v>
      </c>
      <c r="C109" s="19">
        <v>1</v>
      </c>
      <c r="D109" s="19" t="s">
        <v>748</v>
      </c>
      <c r="E109" s="19" t="s">
        <v>767</v>
      </c>
      <c r="F109" s="19" t="s">
        <v>768</v>
      </c>
      <c r="G109" s="19" t="s">
        <v>773</v>
      </c>
      <c r="H109" s="19" t="s">
        <v>774</v>
      </c>
      <c r="I109" s="19" t="s">
        <v>850</v>
      </c>
      <c r="J109" s="19" t="s">
        <v>851</v>
      </c>
      <c r="K109" s="19" t="s">
        <v>61</v>
      </c>
      <c r="L109" s="19" t="s">
        <v>62</v>
      </c>
      <c r="M109" s="19" t="s">
        <v>406</v>
      </c>
      <c r="N109" s="19" t="s">
        <v>407</v>
      </c>
      <c r="R109" t="s">
        <v>406</v>
      </c>
      <c r="S109" t="s">
        <v>407</v>
      </c>
      <c r="T109">
        <v>2764283</v>
      </c>
      <c r="U109">
        <v>88466</v>
      </c>
      <c r="V109">
        <v>1288187</v>
      </c>
      <c r="W109">
        <v>73406</v>
      </c>
      <c r="X109">
        <v>4214342</v>
      </c>
      <c r="Y109" s="1">
        <v>67.691445070191264</v>
      </c>
      <c r="Z109" s="1">
        <f t="shared" si="10"/>
        <v>98.25818597541442</v>
      </c>
      <c r="AA109" s="1">
        <f t="shared" si="11"/>
        <v>1.74181402458557</v>
      </c>
      <c r="AB109">
        <f t="shared" si="12"/>
        <v>99.999999999999986</v>
      </c>
      <c r="AE109">
        <f t="shared" si="13"/>
        <v>0</v>
      </c>
      <c r="AF109">
        <f t="shared" si="14"/>
        <v>0</v>
      </c>
      <c r="AG109">
        <f t="shared" si="15"/>
        <v>0</v>
      </c>
      <c r="AH109">
        <f t="shared" si="16"/>
        <v>1</v>
      </c>
      <c r="AJ109">
        <f t="shared" si="17"/>
        <v>0</v>
      </c>
      <c r="AK109">
        <f t="shared" si="17"/>
        <v>0</v>
      </c>
      <c r="AL109">
        <f t="shared" si="17"/>
        <v>0</v>
      </c>
      <c r="AM109">
        <f t="shared" si="17"/>
        <v>285274900</v>
      </c>
      <c r="AP109" s="19">
        <v>1</v>
      </c>
      <c r="AQ109" s="19" t="s">
        <v>748</v>
      </c>
      <c r="AR109" s="1">
        <v>4.9187667069588787</v>
      </c>
    </row>
    <row r="110" spans="1:44" x14ac:dyDescent="0.25">
      <c r="A110">
        <f t="shared" si="9"/>
        <v>1</v>
      </c>
      <c r="B110" t="s">
        <v>63</v>
      </c>
      <c r="C110" s="19">
        <v>1</v>
      </c>
      <c r="D110" s="19" t="s">
        <v>748</v>
      </c>
      <c r="E110" s="19" t="s">
        <v>767</v>
      </c>
      <c r="F110" s="19" t="s">
        <v>768</v>
      </c>
      <c r="G110" s="19" t="s">
        <v>773</v>
      </c>
      <c r="H110" s="19" t="s">
        <v>774</v>
      </c>
      <c r="I110" s="19" t="s">
        <v>850</v>
      </c>
      <c r="J110" s="19" t="s">
        <v>851</v>
      </c>
      <c r="K110" s="19" t="s">
        <v>61</v>
      </c>
      <c r="L110" s="19" t="s">
        <v>62</v>
      </c>
      <c r="M110" s="19" t="s">
        <v>63</v>
      </c>
      <c r="N110" s="19" t="s">
        <v>64</v>
      </c>
      <c r="R110" t="s">
        <v>63</v>
      </c>
      <c r="S110" t="s">
        <v>64</v>
      </c>
      <c r="T110">
        <v>6007434</v>
      </c>
      <c r="U110">
        <v>137846</v>
      </c>
      <c r="V110">
        <v>2123879</v>
      </c>
      <c r="W110">
        <v>171466</v>
      </c>
      <c r="X110">
        <v>8440625</v>
      </c>
      <c r="Y110" s="1">
        <v>72.805982969270644</v>
      </c>
      <c r="Z110" s="1">
        <f t="shared" si="10"/>
        <v>97.968562754535355</v>
      </c>
      <c r="AA110" s="1">
        <f t="shared" si="11"/>
        <v>2.0314372454646428</v>
      </c>
      <c r="AB110">
        <f t="shared" si="12"/>
        <v>100</v>
      </c>
      <c r="AE110">
        <f t="shared" si="13"/>
        <v>0</v>
      </c>
      <c r="AF110">
        <f t="shared" si="14"/>
        <v>0</v>
      </c>
      <c r="AG110">
        <f t="shared" si="15"/>
        <v>0</v>
      </c>
      <c r="AH110">
        <f t="shared" si="16"/>
        <v>1</v>
      </c>
      <c r="AJ110">
        <f t="shared" si="17"/>
        <v>0</v>
      </c>
      <c r="AK110">
        <f t="shared" si="17"/>
        <v>0</v>
      </c>
      <c r="AL110">
        <f t="shared" si="17"/>
        <v>0</v>
      </c>
      <c r="AM110">
        <f t="shared" si="17"/>
        <v>614528000</v>
      </c>
      <c r="AP110" s="19">
        <v>1</v>
      </c>
      <c r="AQ110" s="19" t="s">
        <v>748</v>
      </c>
      <c r="AR110" s="1">
        <v>14.707572902892352</v>
      </c>
    </row>
    <row r="111" spans="1:44" x14ac:dyDescent="0.25">
      <c r="A111">
        <f t="shared" si="9"/>
        <v>1</v>
      </c>
      <c r="B111" t="s">
        <v>445</v>
      </c>
      <c r="C111" s="19">
        <v>1</v>
      </c>
      <c r="D111" s="19" t="s">
        <v>748</v>
      </c>
      <c r="E111" s="19" t="s">
        <v>767</v>
      </c>
      <c r="F111" s="19" t="s">
        <v>768</v>
      </c>
      <c r="G111" s="19" t="s">
        <v>773</v>
      </c>
      <c r="H111" s="19" t="s">
        <v>774</v>
      </c>
      <c r="I111" s="19" t="s">
        <v>854</v>
      </c>
      <c r="J111" s="19" t="s">
        <v>855</v>
      </c>
      <c r="K111" s="19" t="s">
        <v>191</v>
      </c>
      <c r="L111" s="19" t="s">
        <v>192</v>
      </c>
      <c r="M111" s="19" t="s">
        <v>445</v>
      </c>
      <c r="N111" s="19" t="s">
        <v>446</v>
      </c>
      <c r="R111" t="s">
        <v>445</v>
      </c>
      <c r="S111" t="s">
        <v>446</v>
      </c>
      <c r="T111">
        <v>870100</v>
      </c>
      <c r="U111">
        <v>150475</v>
      </c>
      <c r="V111">
        <v>1906731</v>
      </c>
      <c r="W111">
        <v>5772219</v>
      </c>
      <c r="X111">
        <v>8699525</v>
      </c>
      <c r="Y111" s="1">
        <v>11.731387633232849</v>
      </c>
      <c r="Z111" s="1">
        <f t="shared" si="10"/>
        <v>33.649032562122642</v>
      </c>
      <c r="AA111" s="1">
        <f t="shared" si="11"/>
        <v>66.350967437877344</v>
      </c>
      <c r="AB111">
        <f t="shared" si="12"/>
        <v>99.999999999999986</v>
      </c>
      <c r="AE111">
        <f t="shared" si="13"/>
        <v>0</v>
      </c>
      <c r="AF111">
        <f t="shared" si="14"/>
        <v>1</v>
      </c>
      <c r="AG111">
        <f t="shared" si="15"/>
        <v>0</v>
      </c>
      <c r="AH111">
        <f t="shared" si="16"/>
        <v>0</v>
      </c>
      <c r="AJ111">
        <f t="shared" si="17"/>
        <v>0</v>
      </c>
      <c r="AK111">
        <f t="shared" si="17"/>
        <v>102057500</v>
      </c>
      <c r="AL111">
        <f t="shared" si="17"/>
        <v>0</v>
      </c>
      <c r="AM111">
        <f t="shared" si="17"/>
        <v>0</v>
      </c>
      <c r="AP111" s="19">
        <v>1</v>
      </c>
      <c r="AQ111" s="19" t="s">
        <v>748</v>
      </c>
      <c r="AR111" s="1">
        <v>13.491004069348358</v>
      </c>
    </row>
    <row r="112" spans="1:44" x14ac:dyDescent="0.25">
      <c r="A112">
        <f t="shared" si="9"/>
        <v>1</v>
      </c>
      <c r="B112" t="s">
        <v>459</v>
      </c>
      <c r="C112" s="19">
        <v>1</v>
      </c>
      <c r="D112" s="19" t="s">
        <v>748</v>
      </c>
      <c r="E112" s="19" t="s">
        <v>767</v>
      </c>
      <c r="F112" s="19" t="s">
        <v>768</v>
      </c>
      <c r="G112" s="19" t="s">
        <v>773</v>
      </c>
      <c r="H112" s="19" t="s">
        <v>774</v>
      </c>
      <c r="I112" s="19" t="s">
        <v>854</v>
      </c>
      <c r="J112" s="19" t="s">
        <v>855</v>
      </c>
      <c r="K112" s="19" t="s">
        <v>191</v>
      </c>
      <c r="L112" s="19" t="s">
        <v>192</v>
      </c>
      <c r="M112" s="19" t="s">
        <v>459</v>
      </c>
      <c r="N112" s="19" t="s">
        <v>460</v>
      </c>
      <c r="R112" t="s">
        <v>459</v>
      </c>
      <c r="S112" t="s">
        <v>460</v>
      </c>
      <c r="T112">
        <v>9236994</v>
      </c>
      <c r="U112">
        <v>6888759</v>
      </c>
      <c r="V112">
        <v>47087487</v>
      </c>
      <c r="W112">
        <v>8430301</v>
      </c>
      <c r="X112">
        <v>71643541</v>
      </c>
      <c r="Y112" s="1">
        <v>22.508313764111687</v>
      </c>
      <c r="Z112" s="1">
        <f t="shared" si="10"/>
        <v>88.232992280490436</v>
      </c>
      <c r="AA112" s="1">
        <f t="shared" si="11"/>
        <v>11.767007719509564</v>
      </c>
      <c r="AB112">
        <f t="shared" si="12"/>
        <v>100</v>
      </c>
      <c r="AE112">
        <f t="shared" si="13"/>
        <v>0</v>
      </c>
      <c r="AF112">
        <f t="shared" si="14"/>
        <v>0</v>
      </c>
      <c r="AG112">
        <f t="shared" si="15"/>
        <v>1</v>
      </c>
      <c r="AH112">
        <f t="shared" si="16"/>
        <v>0</v>
      </c>
      <c r="AJ112">
        <f t="shared" si="17"/>
        <v>0</v>
      </c>
      <c r="AK112">
        <f t="shared" si="17"/>
        <v>0</v>
      </c>
      <c r="AL112">
        <f t="shared" si="17"/>
        <v>1612575300</v>
      </c>
      <c r="AM112">
        <f t="shared" si="17"/>
        <v>0</v>
      </c>
      <c r="AP112" s="19">
        <v>1</v>
      </c>
      <c r="AQ112" s="19" t="s">
        <v>748</v>
      </c>
      <c r="AR112" s="1">
        <v>51.645592417061614</v>
      </c>
    </row>
    <row r="113" spans="1:44" x14ac:dyDescent="0.25">
      <c r="A113">
        <f t="shared" si="9"/>
        <v>1</v>
      </c>
      <c r="B113" t="s">
        <v>193</v>
      </c>
      <c r="C113" s="19">
        <v>1</v>
      </c>
      <c r="D113" s="19" t="s">
        <v>748</v>
      </c>
      <c r="E113" s="19" t="s">
        <v>767</v>
      </c>
      <c r="F113" s="19" t="s">
        <v>768</v>
      </c>
      <c r="G113" s="19" t="s">
        <v>773</v>
      </c>
      <c r="H113" s="19" t="s">
        <v>774</v>
      </c>
      <c r="I113" s="19" t="s">
        <v>854</v>
      </c>
      <c r="J113" s="19" t="s">
        <v>855</v>
      </c>
      <c r="K113" s="19" t="s">
        <v>191</v>
      </c>
      <c r="L113" s="19" t="s">
        <v>192</v>
      </c>
      <c r="M113" s="19" t="s">
        <v>193</v>
      </c>
      <c r="N113" s="19" t="s">
        <v>194</v>
      </c>
      <c r="R113" t="s">
        <v>193</v>
      </c>
      <c r="S113" t="s">
        <v>194</v>
      </c>
      <c r="T113">
        <v>414223</v>
      </c>
      <c r="U113">
        <v>1105472</v>
      </c>
      <c r="V113">
        <v>7737243</v>
      </c>
      <c r="W113">
        <v>7793216</v>
      </c>
      <c r="X113">
        <v>17050154</v>
      </c>
      <c r="Y113" s="1">
        <v>8.913086650126445</v>
      </c>
      <c r="Z113" s="1">
        <f t="shared" si="10"/>
        <v>54.292401112623381</v>
      </c>
      <c r="AA113" s="1">
        <f t="shared" si="11"/>
        <v>45.707598887376619</v>
      </c>
      <c r="AB113">
        <f t="shared" si="12"/>
        <v>100</v>
      </c>
      <c r="AE113">
        <f t="shared" si="13"/>
        <v>0</v>
      </c>
      <c r="AF113">
        <f t="shared" si="14"/>
        <v>1</v>
      </c>
      <c r="AG113">
        <f t="shared" si="15"/>
        <v>0</v>
      </c>
      <c r="AH113">
        <f t="shared" si="16"/>
        <v>0</v>
      </c>
      <c r="AJ113">
        <f t="shared" si="17"/>
        <v>0</v>
      </c>
      <c r="AK113">
        <f t="shared" si="17"/>
        <v>151969500</v>
      </c>
      <c r="AL113">
        <f t="shared" si="17"/>
        <v>0</v>
      </c>
      <c r="AM113">
        <f t="shared" si="17"/>
        <v>0</v>
      </c>
      <c r="AP113" s="19">
        <v>1</v>
      </c>
      <c r="AQ113" s="19" t="s">
        <v>748</v>
      </c>
      <c r="AR113" s="1">
        <v>10.606630520343439</v>
      </c>
    </row>
    <row r="114" spans="1:44" x14ac:dyDescent="0.25">
      <c r="A114">
        <f t="shared" si="9"/>
        <v>1</v>
      </c>
      <c r="B114" t="s">
        <v>283</v>
      </c>
      <c r="C114" s="19">
        <v>1</v>
      </c>
      <c r="D114" s="19" t="s">
        <v>748</v>
      </c>
      <c r="E114" s="19" t="s">
        <v>767</v>
      </c>
      <c r="F114" s="19" t="s">
        <v>768</v>
      </c>
      <c r="G114" s="19" t="s">
        <v>773</v>
      </c>
      <c r="H114" s="19" t="s">
        <v>774</v>
      </c>
      <c r="I114" s="19" t="s">
        <v>854</v>
      </c>
      <c r="J114" s="19" t="s">
        <v>855</v>
      </c>
      <c r="K114" s="19" t="s">
        <v>191</v>
      </c>
      <c r="L114" s="19" t="s">
        <v>192</v>
      </c>
      <c r="M114" s="19" t="s">
        <v>283</v>
      </c>
      <c r="N114" s="19" t="s">
        <v>284</v>
      </c>
      <c r="R114" t="s">
        <v>283</v>
      </c>
      <c r="S114" t="s">
        <v>284</v>
      </c>
      <c r="T114">
        <v>1355468</v>
      </c>
      <c r="U114">
        <v>449090</v>
      </c>
      <c r="V114">
        <v>3943386</v>
      </c>
      <c r="W114">
        <v>1154502</v>
      </c>
      <c r="X114">
        <v>6902446</v>
      </c>
      <c r="Y114" s="1">
        <v>26.143746723987409</v>
      </c>
      <c r="Z114" s="1">
        <f t="shared" si="10"/>
        <v>83.274016196577278</v>
      </c>
      <c r="AA114" s="1">
        <f t="shared" si="11"/>
        <v>16.725983803422729</v>
      </c>
      <c r="AB114">
        <f t="shared" si="12"/>
        <v>100</v>
      </c>
      <c r="AE114">
        <f t="shared" si="13"/>
        <v>0</v>
      </c>
      <c r="AF114">
        <f t="shared" si="14"/>
        <v>0</v>
      </c>
      <c r="AG114">
        <f t="shared" si="15"/>
        <v>1</v>
      </c>
      <c r="AH114">
        <f t="shared" si="16"/>
        <v>0</v>
      </c>
      <c r="AJ114">
        <f t="shared" si="17"/>
        <v>0</v>
      </c>
      <c r="AK114">
        <f t="shared" si="17"/>
        <v>0</v>
      </c>
      <c r="AL114">
        <f t="shared" si="17"/>
        <v>180455800</v>
      </c>
      <c r="AM114">
        <f t="shared" si="17"/>
        <v>0</v>
      </c>
      <c r="AP114" s="19">
        <v>1</v>
      </c>
      <c r="AQ114" s="19" t="s">
        <v>748</v>
      </c>
      <c r="AR114" s="1">
        <v>38.634180420923933</v>
      </c>
    </row>
    <row r="115" spans="1:44" x14ac:dyDescent="0.25">
      <c r="A115">
        <f t="shared" si="9"/>
        <v>1</v>
      </c>
      <c r="B115" t="s">
        <v>467</v>
      </c>
      <c r="C115" s="19">
        <v>1</v>
      </c>
      <c r="D115" s="19" t="s">
        <v>748</v>
      </c>
      <c r="E115" s="19" t="s">
        <v>767</v>
      </c>
      <c r="F115" s="19" t="s">
        <v>768</v>
      </c>
      <c r="G115" s="19" t="s">
        <v>773</v>
      </c>
      <c r="H115" s="19" t="s">
        <v>774</v>
      </c>
      <c r="I115" s="19" t="s">
        <v>854</v>
      </c>
      <c r="J115" s="19" t="s">
        <v>855</v>
      </c>
      <c r="K115" s="19" t="s">
        <v>465</v>
      </c>
      <c r="L115" s="19" t="s">
        <v>466</v>
      </c>
      <c r="M115" s="19" t="s">
        <v>467</v>
      </c>
      <c r="N115" s="19" t="s">
        <v>468</v>
      </c>
      <c r="R115" t="s">
        <v>467</v>
      </c>
      <c r="S115" t="s">
        <v>468</v>
      </c>
      <c r="T115">
        <v>2908458</v>
      </c>
      <c r="U115">
        <v>11885410</v>
      </c>
      <c r="V115">
        <v>51512993</v>
      </c>
      <c r="W115">
        <v>53537196</v>
      </c>
      <c r="X115">
        <v>119844057</v>
      </c>
      <c r="Y115" s="1">
        <v>12.344265014326075</v>
      </c>
      <c r="Z115" s="1">
        <f t="shared" si="10"/>
        <v>55.327617121639996</v>
      </c>
      <c r="AA115" s="1">
        <f t="shared" si="11"/>
        <v>44.672382878360004</v>
      </c>
      <c r="AB115">
        <f t="shared" si="12"/>
        <v>100</v>
      </c>
      <c r="AE115">
        <f t="shared" si="13"/>
        <v>0</v>
      </c>
      <c r="AF115">
        <f t="shared" si="14"/>
        <v>1</v>
      </c>
      <c r="AG115">
        <f t="shared" si="15"/>
        <v>0</v>
      </c>
      <c r="AH115">
        <f t="shared" si="16"/>
        <v>0</v>
      </c>
      <c r="AJ115">
        <f t="shared" si="17"/>
        <v>0</v>
      </c>
      <c r="AK115">
        <f t="shared" si="17"/>
        <v>1479386800</v>
      </c>
      <c r="AL115">
        <f t="shared" si="17"/>
        <v>0</v>
      </c>
      <c r="AM115">
        <f t="shared" si="17"/>
        <v>0</v>
      </c>
      <c r="AP115" s="19">
        <v>1</v>
      </c>
      <c r="AQ115" s="19" t="s">
        <v>748</v>
      </c>
      <c r="AR115" s="1">
        <v>9.8517934880069351</v>
      </c>
    </row>
    <row r="116" spans="1:44" x14ac:dyDescent="0.25">
      <c r="A116">
        <f t="shared" si="9"/>
        <v>1</v>
      </c>
      <c r="B116" t="s">
        <v>560</v>
      </c>
      <c r="C116" s="19">
        <v>1</v>
      </c>
      <c r="D116" s="19" t="s">
        <v>748</v>
      </c>
      <c r="E116" s="19" t="s">
        <v>767</v>
      </c>
      <c r="F116" s="19" t="s">
        <v>768</v>
      </c>
      <c r="G116" s="19" t="s">
        <v>773</v>
      </c>
      <c r="H116" s="19" t="s">
        <v>774</v>
      </c>
      <c r="I116" s="19" t="s">
        <v>854</v>
      </c>
      <c r="J116" s="19" t="s">
        <v>855</v>
      </c>
      <c r="K116" s="19" t="s">
        <v>465</v>
      </c>
      <c r="L116" s="19" t="s">
        <v>466</v>
      </c>
      <c r="M116" s="19" t="s">
        <v>560</v>
      </c>
      <c r="N116" s="19" t="s">
        <v>561</v>
      </c>
      <c r="R116" t="s">
        <v>560</v>
      </c>
      <c r="S116" t="s">
        <v>561</v>
      </c>
      <c r="T116">
        <v>71721</v>
      </c>
      <c r="U116">
        <v>211429</v>
      </c>
      <c r="V116">
        <v>1460588</v>
      </c>
      <c r="W116">
        <v>11488707</v>
      </c>
      <c r="X116">
        <v>13232445</v>
      </c>
      <c r="Y116" s="1">
        <v>2.1398161866533356</v>
      </c>
      <c r="Z116" s="1">
        <f t="shared" si="10"/>
        <v>13.177746062802454</v>
      </c>
      <c r="AA116" s="1">
        <f t="shared" si="11"/>
        <v>86.822253937197544</v>
      </c>
      <c r="AB116">
        <f t="shared" si="12"/>
        <v>100</v>
      </c>
      <c r="AE116">
        <f t="shared" si="13"/>
        <v>0</v>
      </c>
      <c r="AF116">
        <f t="shared" si="14"/>
        <v>1</v>
      </c>
      <c r="AG116">
        <f t="shared" si="15"/>
        <v>0</v>
      </c>
      <c r="AH116">
        <f t="shared" si="16"/>
        <v>0</v>
      </c>
      <c r="AJ116">
        <f t="shared" si="17"/>
        <v>0</v>
      </c>
      <c r="AK116">
        <f t="shared" si="17"/>
        <v>28314999.999999996</v>
      </c>
      <c r="AL116">
        <f t="shared" si="17"/>
        <v>0</v>
      </c>
      <c r="AM116">
        <f t="shared" si="17"/>
        <v>0</v>
      </c>
      <c r="AP116" s="19">
        <v>1</v>
      </c>
      <c r="AQ116" s="19" t="s">
        <v>748</v>
      </c>
      <c r="AR116" s="1">
        <v>5.1209290865123185</v>
      </c>
    </row>
    <row r="117" spans="1:44" x14ac:dyDescent="0.25">
      <c r="A117">
        <f t="shared" si="9"/>
        <v>1</v>
      </c>
      <c r="B117" t="s">
        <v>513</v>
      </c>
      <c r="C117" s="19">
        <v>1</v>
      </c>
      <c r="D117" s="19" t="s">
        <v>748</v>
      </c>
      <c r="E117" s="19" t="s">
        <v>767</v>
      </c>
      <c r="F117" s="19" t="s">
        <v>768</v>
      </c>
      <c r="G117" s="19" t="s">
        <v>773</v>
      </c>
      <c r="H117" s="19" t="s">
        <v>774</v>
      </c>
      <c r="I117" s="19" t="s">
        <v>854</v>
      </c>
      <c r="J117" s="19" t="s">
        <v>855</v>
      </c>
      <c r="K117" s="19" t="s">
        <v>465</v>
      </c>
      <c r="L117" s="19" t="s">
        <v>466</v>
      </c>
      <c r="M117" s="19" t="s">
        <v>513</v>
      </c>
      <c r="N117" s="19" t="s">
        <v>514</v>
      </c>
      <c r="R117" t="s">
        <v>513</v>
      </c>
      <c r="S117" t="s">
        <v>514</v>
      </c>
      <c r="T117">
        <v>345716</v>
      </c>
      <c r="U117">
        <v>712611</v>
      </c>
      <c r="V117">
        <v>5063969</v>
      </c>
      <c r="W117">
        <v>10965463</v>
      </c>
      <c r="X117">
        <v>17087759</v>
      </c>
      <c r="Y117" s="1">
        <v>6.1934803738746549</v>
      </c>
      <c r="Z117" s="1">
        <f t="shared" si="10"/>
        <v>35.828548377818301</v>
      </c>
      <c r="AA117" s="1">
        <f t="shared" si="11"/>
        <v>64.171451622181706</v>
      </c>
      <c r="AB117">
        <f t="shared" si="12"/>
        <v>100</v>
      </c>
      <c r="AE117">
        <f t="shared" si="13"/>
        <v>0</v>
      </c>
      <c r="AF117">
        <f t="shared" si="14"/>
        <v>1</v>
      </c>
      <c r="AG117">
        <f t="shared" si="15"/>
        <v>0</v>
      </c>
      <c r="AH117">
        <f t="shared" si="16"/>
        <v>0</v>
      </c>
      <c r="AJ117">
        <f t="shared" si="17"/>
        <v>0</v>
      </c>
      <c r="AK117">
        <f t="shared" si="17"/>
        <v>105832700</v>
      </c>
      <c r="AL117">
        <f t="shared" si="17"/>
        <v>0</v>
      </c>
      <c r="AM117">
        <f t="shared" si="17"/>
        <v>0</v>
      </c>
      <c r="AP117" s="19">
        <v>1</v>
      </c>
      <c r="AQ117" s="19" t="s">
        <v>748</v>
      </c>
      <c r="AR117" s="1">
        <v>7.4329237424639887</v>
      </c>
    </row>
    <row r="118" spans="1:44" x14ac:dyDescent="0.25">
      <c r="A118">
        <f t="shared" si="9"/>
        <v>1</v>
      </c>
      <c r="B118" t="s">
        <v>97</v>
      </c>
      <c r="C118" s="19">
        <v>1</v>
      </c>
      <c r="D118" s="19" t="s">
        <v>748</v>
      </c>
      <c r="E118" s="19" t="s">
        <v>767</v>
      </c>
      <c r="F118" s="19" t="s">
        <v>768</v>
      </c>
      <c r="G118" s="19" t="s">
        <v>779</v>
      </c>
      <c r="H118" s="19" t="s">
        <v>780</v>
      </c>
      <c r="I118" s="19" t="s">
        <v>856</v>
      </c>
      <c r="J118" s="19" t="s">
        <v>47</v>
      </c>
      <c r="K118" s="19" t="s">
        <v>48</v>
      </c>
      <c r="L118" s="19" t="s">
        <v>47</v>
      </c>
      <c r="M118" s="19" t="s">
        <v>97</v>
      </c>
      <c r="N118" s="19" t="s">
        <v>98</v>
      </c>
      <c r="R118" t="s">
        <v>97</v>
      </c>
      <c r="S118" t="s">
        <v>98</v>
      </c>
      <c r="T118">
        <v>10762</v>
      </c>
      <c r="U118">
        <v>48075</v>
      </c>
      <c r="V118">
        <v>9320</v>
      </c>
      <c r="W118">
        <v>90510</v>
      </c>
      <c r="X118">
        <v>158667</v>
      </c>
      <c r="Y118" s="1">
        <v>37.082064953645059</v>
      </c>
      <c r="Z118" s="1">
        <f t="shared" si="10"/>
        <v>42.956002193272703</v>
      </c>
      <c r="AA118" s="1">
        <f t="shared" si="11"/>
        <v>57.043997806727297</v>
      </c>
      <c r="AB118">
        <f t="shared" si="12"/>
        <v>100</v>
      </c>
      <c r="AE118">
        <f t="shared" si="13"/>
        <v>0</v>
      </c>
      <c r="AF118">
        <f t="shared" si="14"/>
        <v>0</v>
      </c>
      <c r="AG118">
        <f t="shared" si="15"/>
        <v>1</v>
      </c>
      <c r="AH118">
        <f t="shared" si="16"/>
        <v>0</v>
      </c>
      <c r="AJ118">
        <f t="shared" si="17"/>
        <v>0</v>
      </c>
      <c r="AK118">
        <f t="shared" si="17"/>
        <v>0</v>
      </c>
      <c r="AL118">
        <f t="shared" si="17"/>
        <v>5883700.0000000009</v>
      </c>
      <c r="AM118">
        <f t="shared" si="17"/>
        <v>0</v>
      </c>
      <c r="AP118" s="19">
        <v>1</v>
      </c>
      <c r="AQ118" s="19" t="s">
        <v>748</v>
      </c>
      <c r="AR118" s="1">
        <v>14.927310638184462</v>
      </c>
    </row>
    <row r="119" spans="1:44" x14ac:dyDescent="0.25">
      <c r="A119">
        <f t="shared" si="9"/>
        <v>1</v>
      </c>
      <c r="B119" t="s">
        <v>49</v>
      </c>
      <c r="C119" s="19">
        <v>1</v>
      </c>
      <c r="D119" s="19" t="s">
        <v>748</v>
      </c>
      <c r="E119" s="19" t="s">
        <v>767</v>
      </c>
      <c r="F119" s="19" t="s">
        <v>768</v>
      </c>
      <c r="G119" s="19" t="s">
        <v>779</v>
      </c>
      <c r="H119" s="19" t="s">
        <v>780</v>
      </c>
      <c r="I119" s="19" t="s">
        <v>856</v>
      </c>
      <c r="J119" s="19" t="s">
        <v>47</v>
      </c>
      <c r="K119" s="19" t="s">
        <v>48</v>
      </c>
      <c r="L119" s="19" t="s">
        <v>47</v>
      </c>
      <c r="M119" s="19" t="s">
        <v>49</v>
      </c>
      <c r="N119" s="19" t="s">
        <v>50</v>
      </c>
      <c r="R119" t="s">
        <v>49</v>
      </c>
      <c r="S119" t="s">
        <v>50</v>
      </c>
      <c r="T119">
        <v>40422</v>
      </c>
      <c r="U119">
        <v>55681</v>
      </c>
      <c r="V119">
        <v>116501</v>
      </c>
      <c r="W119">
        <v>644934</v>
      </c>
      <c r="X119">
        <v>857538</v>
      </c>
      <c r="Y119" s="1">
        <v>11.206850308674369</v>
      </c>
      <c r="Z119" s="1">
        <f t="shared" si="10"/>
        <v>24.79237071709942</v>
      </c>
      <c r="AA119" s="1">
        <f t="shared" si="11"/>
        <v>75.207629282900584</v>
      </c>
      <c r="AB119">
        <f t="shared" si="12"/>
        <v>100</v>
      </c>
      <c r="AE119">
        <f t="shared" si="13"/>
        <v>0</v>
      </c>
      <c r="AF119">
        <f t="shared" si="14"/>
        <v>1</v>
      </c>
      <c r="AG119">
        <f t="shared" si="15"/>
        <v>0</v>
      </c>
      <c r="AH119">
        <f t="shared" si="16"/>
        <v>0</v>
      </c>
      <c r="AJ119">
        <f t="shared" si="17"/>
        <v>0</v>
      </c>
      <c r="AK119">
        <f t="shared" si="17"/>
        <v>9610300.0000000019</v>
      </c>
      <c r="AL119">
        <f t="shared" si="17"/>
        <v>0</v>
      </c>
      <c r="AM119">
        <f t="shared" si="17"/>
        <v>0</v>
      </c>
      <c r="AP119" s="19">
        <v>1</v>
      </c>
      <c r="AQ119" s="19" t="s">
        <v>748</v>
      </c>
      <c r="AR119" s="1">
        <v>17.807925002874487</v>
      </c>
    </row>
    <row r="120" spans="1:44" x14ac:dyDescent="0.25">
      <c r="A120">
        <f t="shared" si="9"/>
        <v>1</v>
      </c>
      <c r="B120" t="s">
        <v>361</v>
      </c>
      <c r="C120" s="19">
        <v>2</v>
      </c>
      <c r="D120" s="19" t="s">
        <v>785</v>
      </c>
      <c r="E120" s="19" t="s">
        <v>786</v>
      </c>
      <c r="F120" s="19" t="s">
        <v>787</v>
      </c>
      <c r="G120" s="19" t="s">
        <v>857</v>
      </c>
      <c r="H120" s="19" t="s">
        <v>858</v>
      </c>
      <c r="I120" s="19" t="s">
        <v>859</v>
      </c>
      <c r="J120" s="19" t="s">
        <v>860</v>
      </c>
      <c r="K120" s="19" t="s">
        <v>359</v>
      </c>
      <c r="L120" s="19" t="s">
        <v>360</v>
      </c>
      <c r="M120" s="19" t="s">
        <v>361</v>
      </c>
      <c r="N120" s="19" t="s">
        <v>362</v>
      </c>
      <c r="R120" t="s">
        <v>361</v>
      </c>
      <c r="S120" t="s">
        <v>362</v>
      </c>
      <c r="T120">
        <v>1977553</v>
      </c>
      <c r="U120">
        <v>748158</v>
      </c>
      <c r="V120">
        <v>6643520</v>
      </c>
      <c r="W120">
        <v>6362278</v>
      </c>
      <c r="X120">
        <v>15731509</v>
      </c>
      <c r="Y120" s="1">
        <v>17.326443381877734</v>
      </c>
      <c r="Z120" s="1">
        <f t="shared" si="10"/>
        <v>59.557102881865944</v>
      </c>
      <c r="AA120" s="1">
        <f t="shared" si="11"/>
        <v>40.442897118134056</v>
      </c>
      <c r="AB120">
        <f t="shared" si="12"/>
        <v>100</v>
      </c>
      <c r="AE120">
        <f t="shared" si="13"/>
        <v>0</v>
      </c>
      <c r="AF120">
        <f t="shared" si="14"/>
        <v>0</v>
      </c>
      <c r="AG120">
        <f t="shared" si="15"/>
        <v>1</v>
      </c>
      <c r="AH120">
        <f t="shared" si="16"/>
        <v>0</v>
      </c>
      <c r="AJ120">
        <f t="shared" si="17"/>
        <v>0</v>
      </c>
      <c r="AK120">
        <f t="shared" si="17"/>
        <v>0</v>
      </c>
      <c r="AL120">
        <f t="shared" si="17"/>
        <v>272571100</v>
      </c>
      <c r="AM120">
        <f t="shared" si="17"/>
        <v>0</v>
      </c>
      <c r="AP120" s="19">
        <v>1</v>
      </c>
      <c r="AQ120" s="19" t="s">
        <v>748</v>
      </c>
      <c r="AR120" s="1">
        <v>7.6516526191899787</v>
      </c>
    </row>
    <row r="121" spans="1:44" x14ac:dyDescent="0.25">
      <c r="A121">
        <f t="shared" si="9"/>
        <v>1</v>
      </c>
      <c r="B121" t="s">
        <v>532</v>
      </c>
      <c r="C121" s="19">
        <v>2</v>
      </c>
      <c r="D121" s="19" t="s">
        <v>785</v>
      </c>
      <c r="E121" s="19" t="s">
        <v>786</v>
      </c>
      <c r="F121" s="19" t="s">
        <v>787</v>
      </c>
      <c r="G121" s="19" t="s">
        <v>857</v>
      </c>
      <c r="H121" s="19" t="s">
        <v>858</v>
      </c>
      <c r="I121" s="19" t="s">
        <v>859</v>
      </c>
      <c r="J121" s="19" t="s">
        <v>860</v>
      </c>
      <c r="K121" s="19" t="s">
        <v>359</v>
      </c>
      <c r="L121" s="19" t="s">
        <v>360</v>
      </c>
      <c r="M121" s="19" t="s">
        <v>532</v>
      </c>
      <c r="N121" s="19" t="s">
        <v>533</v>
      </c>
      <c r="R121" t="s">
        <v>532</v>
      </c>
      <c r="S121" t="s">
        <v>533</v>
      </c>
      <c r="T121">
        <v>6</v>
      </c>
      <c r="U121">
        <v>2002</v>
      </c>
      <c r="V121">
        <v>4001</v>
      </c>
      <c r="W121">
        <v>10857</v>
      </c>
      <c r="X121">
        <v>16866</v>
      </c>
      <c r="Y121" s="1">
        <v>11.905608917348513</v>
      </c>
      <c r="Z121" s="1">
        <f t="shared" si="10"/>
        <v>35.627890430451799</v>
      </c>
      <c r="AA121" s="1">
        <f t="shared" si="11"/>
        <v>64.372109569548215</v>
      </c>
      <c r="AB121">
        <f t="shared" si="12"/>
        <v>100.00000000000001</v>
      </c>
      <c r="AE121">
        <f t="shared" si="13"/>
        <v>0</v>
      </c>
      <c r="AF121">
        <f t="shared" si="14"/>
        <v>1</v>
      </c>
      <c r="AG121">
        <f t="shared" si="15"/>
        <v>0</v>
      </c>
      <c r="AH121">
        <f t="shared" si="16"/>
        <v>0</v>
      </c>
      <c r="AJ121">
        <f t="shared" si="17"/>
        <v>0</v>
      </c>
      <c r="AK121">
        <f t="shared" si="17"/>
        <v>200800.00000000003</v>
      </c>
      <c r="AL121">
        <f t="shared" si="17"/>
        <v>0</v>
      </c>
      <c r="AM121">
        <f t="shared" si="17"/>
        <v>0</v>
      </c>
      <c r="AP121" s="19">
        <v>1</v>
      </c>
      <c r="AQ121" s="19" t="s">
        <v>748</v>
      </c>
      <c r="AR121" s="1">
        <v>4.3517576413435357</v>
      </c>
    </row>
    <row r="122" spans="1:44" x14ac:dyDescent="0.25">
      <c r="A122">
        <f t="shared" si="9"/>
        <v>1</v>
      </c>
      <c r="B122" t="s">
        <v>453</v>
      </c>
      <c r="C122" s="19">
        <v>2</v>
      </c>
      <c r="D122" s="19" t="s">
        <v>785</v>
      </c>
      <c r="E122" s="19" t="s">
        <v>786</v>
      </c>
      <c r="F122" s="19" t="s">
        <v>787</v>
      </c>
      <c r="G122" s="19" t="s">
        <v>857</v>
      </c>
      <c r="H122" s="19" t="s">
        <v>858</v>
      </c>
      <c r="I122" s="19" t="s">
        <v>859</v>
      </c>
      <c r="J122" s="19" t="s">
        <v>860</v>
      </c>
      <c r="K122" s="19" t="s">
        <v>359</v>
      </c>
      <c r="L122" s="19" t="s">
        <v>360</v>
      </c>
      <c r="M122" s="19" t="s">
        <v>453</v>
      </c>
      <c r="N122" s="19" t="s">
        <v>454</v>
      </c>
      <c r="R122" t="s">
        <v>453</v>
      </c>
      <c r="S122" t="s">
        <v>454</v>
      </c>
      <c r="T122">
        <v>234224</v>
      </c>
      <c r="U122">
        <v>36957</v>
      </c>
      <c r="V122">
        <v>387639</v>
      </c>
      <c r="W122">
        <v>356007</v>
      </c>
      <c r="X122">
        <v>1014827</v>
      </c>
      <c r="Y122" s="1">
        <v>26.721894470683182</v>
      </c>
      <c r="Z122" s="1">
        <f t="shared" si="10"/>
        <v>64.919439470964008</v>
      </c>
      <c r="AA122" s="1">
        <f t="shared" si="11"/>
        <v>35.080560529035978</v>
      </c>
      <c r="AB122">
        <f t="shared" si="12"/>
        <v>99.999999999999986</v>
      </c>
      <c r="AE122">
        <f t="shared" si="13"/>
        <v>0</v>
      </c>
      <c r="AF122">
        <f t="shared" si="14"/>
        <v>0</v>
      </c>
      <c r="AG122">
        <f t="shared" si="15"/>
        <v>1</v>
      </c>
      <c r="AH122">
        <f t="shared" si="16"/>
        <v>0</v>
      </c>
      <c r="AJ122">
        <f t="shared" si="17"/>
        <v>0</v>
      </c>
      <c r="AK122">
        <f t="shared" si="17"/>
        <v>0</v>
      </c>
      <c r="AL122">
        <f t="shared" si="17"/>
        <v>27118100</v>
      </c>
      <c r="AM122">
        <f t="shared" si="17"/>
        <v>0</v>
      </c>
      <c r="AP122" s="19">
        <v>1</v>
      </c>
      <c r="AQ122" s="19" t="s">
        <v>748</v>
      </c>
      <c r="AR122" s="1">
        <v>19.851273167962848</v>
      </c>
    </row>
    <row r="123" spans="1:44" x14ac:dyDescent="0.25">
      <c r="A123">
        <f t="shared" si="9"/>
        <v>1</v>
      </c>
      <c r="B123" t="s">
        <v>455</v>
      </c>
      <c r="C123" s="19">
        <v>2</v>
      </c>
      <c r="D123" s="19" t="s">
        <v>785</v>
      </c>
      <c r="E123" s="19" t="s">
        <v>786</v>
      </c>
      <c r="F123" s="19" t="s">
        <v>787</v>
      </c>
      <c r="G123" s="19" t="s">
        <v>857</v>
      </c>
      <c r="H123" s="19" t="s">
        <v>858</v>
      </c>
      <c r="I123" s="19" t="s">
        <v>859</v>
      </c>
      <c r="J123" s="19" t="s">
        <v>861</v>
      </c>
      <c r="K123" s="19" t="s">
        <v>341</v>
      </c>
      <c r="L123" s="19" t="s">
        <v>342</v>
      </c>
      <c r="M123" s="19" t="s">
        <v>455</v>
      </c>
      <c r="N123" s="19" t="s">
        <v>456</v>
      </c>
      <c r="R123" t="s">
        <v>455</v>
      </c>
      <c r="S123" t="s">
        <v>456</v>
      </c>
      <c r="T123">
        <v>640723</v>
      </c>
      <c r="U123">
        <v>706205</v>
      </c>
      <c r="V123">
        <v>2288008</v>
      </c>
      <c r="W123">
        <v>5660535</v>
      </c>
      <c r="X123">
        <v>9295471</v>
      </c>
      <c r="Y123" s="1">
        <v>14.490153323053775</v>
      </c>
      <c r="Z123" s="1">
        <f t="shared" si="10"/>
        <v>39.104376744330658</v>
      </c>
      <c r="AA123" s="1">
        <f t="shared" si="11"/>
        <v>60.895623255669349</v>
      </c>
      <c r="AB123">
        <f t="shared" si="12"/>
        <v>100</v>
      </c>
      <c r="AE123">
        <f t="shared" si="13"/>
        <v>0</v>
      </c>
      <c r="AF123">
        <f t="shared" si="14"/>
        <v>1</v>
      </c>
      <c r="AG123">
        <f t="shared" si="15"/>
        <v>0</v>
      </c>
      <c r="AH123">
        <f t="shared" si="16"/>
        <v>0</v>
      </c>
      <c r="AJ123">
        <f t="shared" si="17"/>
        <v>0</v>
      </c>
      <c r="AK123">
        <f t="shared" si="17"/>
        <v>134692800</v>
      </c>
      <c r="AL123">
        <f t="shared" si="17"/>
        <v>0</v>
      </c>
      <c r="AM123">
        <f t="shared" si="17"/>
        <v>0</v>
      </c>
      <c r="AP123" s="19">
        <v>1</v>
      </c>
      <c r="AQ123" s="19" t="s">
        <v>748</v>
      </c>
      <c r="AR123" s="1">
        <v>15.398708913682524</v>
      </c>
    </row>
    <row r="124" spans="1:44" x14ac:dyDescent="0.25">
      <c r="A124">
        <f t="shared" si="9"/>
        <v>1</v>
      </c>
      <c r="B124" t="s">
        <v>168</v>
      </c>
      <c r="C124" s="19">
        <v>2</v>
      </c>
      <c r="D124" s="19" t="s">
        <v>785</v>
      </c>
      <c r="E124" s="19" t="s">
        <v>786</v>
      </c>
      <c r="F124" s="19" t="s">
        <v>787</v>
      </c>
      <c r="G124" s="19" t="s">
        <v>788</v>
      </c>
      <c r="H124" s="19" t="s">
        <v>789</v>
      </c>
      <c r="I124" s="19" t="s">
        <v>862</v>
      </c>
      <c r="J124" s="19" t="s">
        <v>863</v>
      </c>
      <c r="K124" s="19" t="s">
        <v>65</v>
      </c>
      <c r="L124" s="19" t="s">
        <v>66</v>
      </c>
      <c r="M124" s="19" t="s">
        <v>168</v>
      </c>
      <c r="N124" s="19" t="s">
        <v>169</v>
      </c>
      <c r="R124" t="s">
        <v>168</v>
      </c>
      <c r="S124" t="s">
        <v>169</v>
      </c>
      <c r="T124">
        <v>2654460</v>
      </c>
      <c r="U124">
        <v>334396</v>
      </c>
      <c r="V124">
        <v>4205960</v>
      </c>
      <c r="W124">
        <v>936477</v>
      </c>
      <c r="X124">
        <v>8131293</v>
      </c>
      <c r="Y124" s="1">
        <v>36.757450506333988</v>
      </c>
      <c r="Z124" s="1">
        <f t="shared" si="10"/>
        <v>88.483049374804224</v>
      </c>
      <c r="AA124" s="1">
        <f t="shared" si="11"/>
        <v>11.51695062519577</v>
      </c>
      <c r="AB124">
        <f t="shared" si="12"/>
        <v>100</v>
      </c>
      <c r="AE124">
        <f t="shared" si="13"/>
        <v>0</v>
      </c>
      <c r="AF124">
        <f t="shared" si="14"/>
        <v>0</v>
      </c>
      <c r="AG124">
        <f t="shared" si="15"/>
        <v>1</v>
      </c>
      <c r="AH124">
        <f t="shared" si="16"/>
        <v>0</v>
      </c>
      <c r="AJ124">
        <f t="shared" si="17"/>
        <v>0</v>
      </c>
      <c r="AK124">
        <f t="shared" si="17"/>
        <v>0</v>
      </c>
      <c r="AL124">
        <f t="shared" si="17"/>
        <v>298885600</v>
      </c>
      <c r="AM124">
        <f t="shared" si="17"/>
        <v>0</v>
      </c>
      <c r="AP124" s="19">
        <v>1</v>
      </c>
      <c r="AQ124" s="19" t="s">
        <v>748</v>
      </c>
      <c r="AR124" s="1">
        <v>23.354947863680842</v>
      </c>
    </row>
    <row r="125" spans="1:44" x14ac:dyDescent="0.25">
      <c r="A125">
        <f t="shared" si="9"/>
        <v>1</v>
      </c>
      <c r="B125" t="s">
        <v>439</v>
      </c>
      <c r="C125" s="19">
        <v>2</v>
      </c>
      <c r="D125" s="19" t="s">
        <v>785</v>
      </c>
      <c r="E125" s="19" t="s">
        <v>786</v>
      </c>
      <c r="F125" s="19" t="s">
        <v>787</v>
      </c>
      <c r="G125" s="19" t="s">
        <v>788</v>
      </c>
      <c r="H125" s="19" t="s">
        <v>789</v>
      </c>
      <c r="I125" s="19" t="s">
        <v>862</v>
      </c>
      <c r="J125" s="19" t="s">
        <v>863</v>
      </c>
      <c r="K125" s="19" t="s">
        <v>77</v>
      </c>
      <c r="L125" s="19" t="s">
        <v>78</v>
      </c>
      <c r="M125" s="19" t="s">
        <v>439</v>
      </c>
      <c r="N125" s="19" t="s">
        <v>440</v>
      </c>
      <c r="R125" t="s">
        <v>439</v>
      </c>
      <c r="S125" t="s">
        <v>440</v>
      </c>
      <c r="T125">
        <v>1020086</v>
      </c>
      <c r="U125">
        <v>435564</v>
      </c>
      <c r="V125">
        <v>6095468</v>
      </c>
      <c r="W125">
        <v>5513640</v>
      </c>
      <c r="X125">
        <v>13064758</v>
      </c>
      <c r="Y125" s="1">
        <v>11.141806070958223</v>
      </c>
      <c r="Z125" s="1">
        <f t="shared" si="10"/>
        <v>57.79761094694598</v>
      </c>
      <c r="AA125" s="1">
        <f t="shared" si="11"/>
        <v>42.20238905305402</v>
      </c>
      <c r="AB125">
        <f t="shared" si="12"/>
        <v>100</v>
      </c>
      <c r="AE125">
        <f t="shared" si="13"/>
        <v>0</v>
      </c>
      <c r="AF125">
        <f t="shared" si="14"/>
        <v>1</v>
      </c>
      <c r="AG125">
        <f t="shared" si="15"/>
        <v>0</v>
      </c>
      <c r="AH125">
        <f t="shared" si="16"/>
        <v>0</v>
      </c>
      <c r="AJ125">
        <f t="shared" si="17"/>
        <v>0</v>
      </c>
      <c r="AK125">
        <f t="shared" si="17"/>
        <v>145565000</v>
      </c>
      <c r="AL125">
        <f t="shared" si="17"/>
        <v>0</v>
      </c>
      <c r="AM125">
        <f t="shared" si="17"/>
        <v>0</v>
      </c>
      <c r="AP125" s="19">
        <v>2</v>
      </c>
      <c r="AQ125" s="19" t="s">
        <v>785</v>
      </c>
      <c r="AR125" s="1">
        <v>12.029626312941923</v>
      </c>
    </row>
    <row r="126" spans="1:44" x14ac:dyDescent="0.25">
      <c r="A126">
        <f t="shared" si="9"/>
        <v>1</v>
      </c>
      <c r="B126" t="s">
        <v>79</v>
      </c>
      <c r="C126" s="19">
        <v>2</v>
      </c>
      <c r="D126" s="19" t="s">
        <v>785</v>
      </c>
      <c r="E126" s="19" t="s">
        <v>786</v>
      </c>
      <c r="F126" s="19" t="s">
        <v>787</v>
      </c>
      <c r="G126" s="19" t="s">
        <v>788</v>
      </c>
      <c r="H126" s="19" t="s">
        <v>789</v>
      </c>
      <c r="I126" s="19" t="s">
        <v>862</v>
      </c>
      <c r="J126" s="19" t="s">
        <v>863</v>
      </c>
      <c r="K126" s="19" t="s">
        <v>77</v>
      </c>
      <c r="L126" s="19" t="s">
        <v>78</v>
      </c>
      <c r="M126" s="19" t="s">
        <v>79</v>
      </c>
      <c r="N126" s="19" t="s">
        <v>80</v>
      </c>
      <c r="R126" t="s">
        <v>79</v>
      </c>
      <c r="S126" t="s">
        <v>80</v>
      </c>
      <c r="T126">
        <v>2762525</v>
      </c>
      <c r="U126">
        <v>459820</v>
      </c>
      <c r="V126">
        <v>4874792</v>
      </c>
      <c r="W126">
        <v>4166382</v>
      </c>
      <c r="X126">
        <v>12263519</v>
      </c>
      <c r="Y126" s="1">
        <v>26.275859319009491</v>
      </c>
      <c r="Z126" s="1">
        <f t="shared" si="10"/>
        <v>66.026211562929035</v>
      </c>
      <c r="AA126" s="1">
        <f t="shared" si="11"/>
        <v>33.973788437070958</v>
      </c>
      <c r="AB126">
        <f t="shared" si="12"/>
        <v>100</v>
      </c>
      <c r="AE126">
        <f t="shared" si="13"/>
        <v>0</v>
      </c>
      <c r="AF126">
        <f t="shared" si="14"/>
        <v>0</v>
      </c>
      <c r="AG126">
        <f t="shared" si="15"/>
        <v>1</v>
      </c>
      <c r="AH126">
        <f t="shared" si="16"/>
        <v>0</v>
      </c>
      <c r="AJ126">
        <f t="shared" si="17"/>
        <v>0</v>
      </c>
      <c r="AK126">
        <f t="shared" si="17"/>
        <v>0</v>
      </c>
      <c r="AL126">
        <f t="shared" si="17"/>
        <v>322234499.99999994</v>
      </c>
      <c r="AM126">
        <f t="shared" si="17"/>
        <v>0</v>
      </c>
      <c r="AP126" s="19">
        <v>2</v>
      </c>
      <c r="AQ126" s="19" t="s">
        <v>785</v>
      </c>
      <c r="AR126" s="1">
        <v>1.4680942195710629</v>
      </c>
    </row>
    <row r="127" spans="1:44" x14ac:dyDescent="0.25">
      <c r="A127">
        <f t="shared" si="9"/>
        <v>1</v>
      </c>
      <c r="B127" t="s">
        <v>67</v>
      </c>
      <c r="C127" s="19">
        <v>2</v>
      </c>
      <c r="D127" s="19" t="s">
        <v>785</v>
      </c>
      <c r="E127" s="19" t="s">
        <v>786</v>
      </c>
      <c r="F127" s="19" t="s">
        <v>787</v>
      </c>
      <c r="G127" s="19" t="s">
        <v>788</v>
      </c>
      <c r="H127" s="19" t="s">
        <v>789</v>
      </c>
      <c r="I127" s="19" t="s">
        <v>862</v>
      </c>
      <c r="J127" s="19" t="s">
        <v>863</v>
      </c>
      <c r="K127" s="19" t="s">
        <v>65</v>
      </c>
      <c r="L127" s="19" t="s">
        <v>66</v>
      </c>
      <c r="M127" s="19" t="s">
        <v>67</v>
      </c>
      <c r="N127" s="19" t="s">
        <v>68</v>
      </c>
      <c r="R127" t="s">
        <v>67</v>
      </c>
      <c r="S127" t="s">
        <v>68</v>
      </c>
      <c r="T127">
        <v>577901</v>
      </c>
      <c r="U127">
        <v>259587</v>
      </c>
      <c r="V127">
        <v>3228970</v>
      </c>
      <c r="W127">
        <v>4612383</v>
      </c>
      <c r="X127">
        <v>8678841</v>
      </c>
      <c r="Y127" s="1">
        <v>9.6497677512469693</v>
      </c>
      <c r="Z127" s="1">
        <f t="shared" si="10"/>
        <v>46.854850780190581</v>
      </c>
      <c r="AA127" s="1">
        <f t="shared" si="11"/>
        <v>53.145149219809419</v>
      </c>
      <c r="AB127">
        <f t="shared" si="12"/>
        <v>100</v>
      </c>
      <c r="AE127">
        <f t="shared" si="13"/>
        <v>0</v>
      </c>
      <c r="AF127">
        <f t="shared" si="14"/>
        <v>1</v>
      </c>
      <c r="AG127">
        <f t="shared" si="15"/>
        <v>0</v>
      </c>
      <c r="AH127">
        <f t="shared" si="16"/>
        <v>0</v>
      </c>
      <c r="AJ127">
        <f t="shared" si="17"/>
        <v>0</v>
      </c>
      <c r="AK127">
        <f t="shared" si="17"/>
        <v>83748800</v>
      </c>
      <c r="AL127">
        <f t="shared" si="17"/>
        <v>0</v>
      </c>
      <c r="AM127">
        <f t="shared" si="17"/>
        <v>0</v>
      </c>
      <c r="AP127" s="19">
        <v>2</v>
      </c>
      <c r="AQ127" s="19" t="s">
        <v>785</v>
      </c>
      <c r="AR127" s="1">
        <v>1.8439524068477893</v>
      </c>
    </row>
    <row r="128" spans="1:44" x14ac:dyDescent="0.25">
      <c r="A128">
        <f t="shared" si="9"/>
        <v>1</v>
      </c>
      <c r="B128" t="s">
        <v>121</v>
      </c>
      <c r="C128" s="19">
        <v>2</v>
      </c>
      <c r="D128" s="19" t="s">
        <v>785</v>
      </c>
      <c r="E128" s="19" t="s">
        <v>786</v>
      </c>
      <c r="F128" s="19" t="s">
        <v>787</v>
      </c>
      <c r="G128" s="19" t="s">
        <v>788</v>
      </c>
      <c r="H128" s="19" t="s">
        <v>789</v>
      </c>
      <c r="I128" s="19" t="s">
        <v>862</v>
      </c>
      <c r="J128" s="19" t="s">
        <v>863</v>
      </c>
      <c r="K128" s="19" t="s">
        <v>65</v>
      </c>
      <c r="L128" s="19" t="s">
        <v>66</v>
      </c>
      <c r="M128" s="19" t="s">
        <v>121</v>
      </c>
      <c r="N128" s="19" t="s">
        <v>122</v>
      </c>
      <c r="R128" t="s">
        <v>121</v>
      </c>
      <c r="S128" t="s">
        <v>122</v>
      </c>
      <c r="T128">
        <v>1023226</v>
      </c>
      <c r="U128">
        <v>1042743</v>
      </c>
      <c r="V128">
        <v>6560437</v>
      </c>
      <c r="W128">
        <v>23056823</v>
      </c>
      <c r="X128">
        <v>31683229</v>
      </c>
      <c r="Y128" s="1">
        <v>6.5207021670676308</v>
      </c>
      <c r="Z128" s="1">
        <f t="shared" si="10"/>
        <v>27.227041789206524</v>
      </c>
      <c r="AA128" s="1">
        <f t="shared" si="11"/>
        <v>72.772958210793476</v>
      </c>
      <c r="AB128">
        <f t="shared" si="12"/>
        <v>100</v>
      </c>
      <c r="AE128">
        <f t="shared" si="13"/>
        <v>0</v>
      </c>
      <c r="AF128">
        <f t="shared" si="14"/>
        <v>1</v>
      </c>
      <c r="AG128">
        <f t="shared" si="15"/>
        <v>0</v>
      </c>
      <c r="AH128">
        <f t="shared" si="16"/>
        <v>0</v>
      </c>
      <c r="AJ128">
        <f t="shared" si="17"/>
        <v>0</v>
      </c>
      <c r="AK128">
        <f t="shared" si="17"/>
        <v>206596900</v>
      </c>
      <c r="AL128">
        <f t="shared" si="17"/>
        <v>0</v>
      </c>
      <c r="AM128">
        <f t="shared" si="17"/>
        <v>0</v>
      </c>
      <c r="AP128" s="19">
        <v>2</v>
      </c>
      <c r="AQ128" s="19" t="s">
        <v>785</v>
      </c>
      <c r="AR128" s="1">
        <v>15.589670111026976</v>
      </c>
    </row>
    <row r="129" spans="1:44" x14ac:dyDescent="0.25">
      <c r="A129">
        <f t="shared" si="9"/>
        <v>1</v>
      </c>
      <c r="B129" t="s">
        <v>387</v>
      </c>
      <c r="C129" s="19">
        <v>2</v>
      </c>
      <c r="D129" s="19" t="s">
        <v>785</v>
      </c>
      <c r="E129" s="19" t="s">
        <v>786</v>
      </c>
      <c r="F129" s="19" t="s">
        <v>787</v>
      </c>
      <c r="G129" s="19" t="s">
        <v>788</v>
      </c>
      <c r="H129" s="19" t="s">
        <v>789</v>
      </c>
      <c r="I129" s="19" t="s">
        <v>862</v>
      </c>
      <c r="J129" s="19" t="s">
        <v>863</v>
      </c>
      <c r="K129" s="19" t="s">
        <v>385</v>
      </c>
      <c r="L129" s="19" t="s">
        <v>386</v>
      </c>
      <c r="M129" s="19" t="s">
        <v>387</v>
      </c>
      <c r="N129" s="19" t="s">
        <v>388</v>
      </c>
      <c r="R129" t="s">
        <v>387</v>
      </c>
      <c r="S129" t="s">
        <v>388</v>
      </c>
      <c r="T129">
        <v>20373</v>
      </c>
      <c r="U129">
        <v>243107</v>
      </c>
      <c r="V129">
        <v>1219560</v>
      </c>
      <c r="W129">
        <v>1934111</v>
      </c>
      <c r="X129">
        <v>3417151</v>
      </c>
      <c r="Y129" s="1">
        <v>7.710516743333848</v>
      </c>
      <c r="Z129" s="1">
        <f t="shared" si="10"/>
        <v>43.399896580514003</v>
      </c>
      <c r="AA129" s="1">
        <f t="shared" si="11"/>
        <v>56.600103419486004</v>
      </c>
      <c r="AB129">
        <f t="shared" si="12"/>
        <v>100</v>
      </c>
      <c r="AE129">
        <f t="shared" si="13"/>
        <v>0</v>
      </c>
      <c r="AF129">
        <f t="shared" si="14"/>
        <v>1</v>
      </c>
      <c r="AG129">
        <f t="shared" si="15"/>
        <v>0</v>
      </c>
      <c r="AH129">
        <f t="shared" si="16"/>
        <v>0</v>
      </c>
      <c r="AJ129">
        <f t="shared" si="17"/>
        <v>0</v>
      </c>
      <c r="AK129">
        <f t="shared" si="17"/>
        <v>26348000.000000004</v>
      </c>
      <c r="AL129">
        <f t="shared" si="17"/>
        <v>0</v>
      </c>
      <c r="AM129">
        <f t="shared" si="17"/>
        <v>0</v>
      </c>
      <c r="AP129" s="19">
        <v>2</v>
      </c>
      <c r="AQ129" s="19" t="s">
        <v>785</v>
      </c>
      <c r="AR129" s="1">
        <v>12.401226592435274</v>
      </c>
    </row>
    <row r="130" spans="1:44" x14ac:dyDescent="0.25">
      <c r="A130">
        <f t="shared" ref="A130:A193" si="18">IF(B130=M130,1,0)</f>
        <v>1</v>
      </c>
      <c r="B130" t="s">
        <v>469</v>
      </c>
      <c r="C130" s="19">
        <v>2</v>
      </c>
      <c r="D130" s="19" t="s">
        <v>785</v>
      </c>
      <c r="E130" s="19" t="s">
        <v>786</v>
      </c>
      <c r="F130" s="19" t="s">
        <v>787</v>
      </c>
      <c r="G130" s="19" t="s">
        <v>788</v>
      </c>
      <c r="H130" s="19" t="s">
        <v>789</v>
      </c>
      <c r="I130" s="19" t="s">
        <v>862</v>
      </c>
      <c r="J130" s="19" t="s">
        <v>863</v>
      </c>
      <c r="K130" s="19" t="s">
        <v>385</v>
      </c>
      <c r="L130" s="19" t="s">
        <v>386</v>
      </c>
      <c r="M130" s="19" t="s">
        <v>469</v>
      </c>
      <c r="N130" s="19" t="s">
        <v>470</v>
      </c>
      <c r="R130" t="s">
        <v>469</v>
      </c>
      <c r="S130" t="s">
        <v>470</v>
      </c>
      <c r="T130">
        <v>494404</v>
      </c>
      <c r="U130">
        <v>1085552</v>
      </c>
      <c r="V130">
        <v>10332516</v>
      </c>
      <c r="W130">
        <v>11735032</v>
      </c>
      <c r="X130">
        <v>23647504</v>
      </c>
      <c r="Y130" s="1">
        <v>6.6812801892326563</v>
      </c>
      <c r="Z130" s="1">
        <f t="shared" si="10"/>
        <v>50.37517701656801</v>
      </c>
      <c r="AA130" s="1">
        <f t="shared" si="11"/>
        <v>49.62482298343199</v>
      </c>
      <c r="AB130">
        <f t="shared" si="12"/>
        <v>100</v>
      </c>
      <c r="AE130">
        <f t="shared" si="13"/>
        <v>0</v>
      </c>
      <c r="AF130">
        <f t="shared" si="14"/>
        <v>1</v>
      </c>
      <c r="AG130">
        <f t="shared" si="15"/>
        <v>0</v>
      </c>
      <c r="AH130">
        <f t="shared" si="16"/>
        <v>0</v>
      </c>
      <c r="AJ130">
        <f t="shared" si="17"/>
        <v>0</v>
      </c>
      <c r="AK130">
        <f t="shared" si="17"/>
        <v>157995600</v>
      </c>
      <c r="AL130">
        <f t="shared" si="17"/>
        <v>0</v>
      </c>
      <c r="AM130">
        <f t="shared" si="17"/>
        <v>0</v>
      </c>
      <c r="AP130" s="19">
        <v>2</v>
      </c>
      <c r="AQ130" s="19" t="s">
        <v>785</v>
      </c>
      <c r="AR130" s="1">
        <v>30.153997345910732</v>
      </c>
    </row>
    <row r="131" spans="1:44" x14ac:dyDescent="0.25">
      <c r="A131">
        <f t="shared" si="18"/>
        <v>1</v>
      </c>
      <c r="B131" t="s">
        <v>675</v>
      </c>
      <c r="C131" s="19">
        <v>2</v>
      </c>
      <c r="D131" s="19" t="s">
        <v>785</v>
      </c>
      <c r="E131" s="19" t="s">
        <v>786</v>
      </c>
      <c r="F131" s="19" t="s">
        <v>787</v>
      </c>
      <c r="G131" s="19" t="s">
        <v>788</v>
      </c>
      <c r="H131" s="19" t="s">
        <v>789</v>
      </c>
      <c r="I131" s="19" t="s">
        <v>864</v>
      </c>
      <c r="J131" s="19" t="s">
        <v>865</v>
      </c>
      <c r="K131" s="19" t="s">
        <v>556</v>
      </c>
      <c r="L131" s="19" t="s">
        <v>557</v>
      </c>
      <c r="M131" s="19" t="s">
        <v>675</v>
      </c>
      <c r="N131" s="19" t="s">
        <v>676</v>
      </c>
      <c r="R131" t="s">
        <v>675</v>
      </c>
      <c r="S131" t="s">
        <v>676</v>
      </c>
      <c r="T131">
        <v>20457</v>
      </c>
      <c r="U131">
        <v>10667</v>
      </c>
      <c r="V131">
        <v>32240</v>
      </c>
      <c r="W131">
        <v>8529</v>
      </c>
      <c r="X131">
        <v>71893</v>
      </c>
      <c r="Y131" s="1">
        <v>43.292114670412971</v>
      </c>
      <c r="Z131" s="1">
        <f t="shared" ref="Z131:Z194" si="19">(T131+U131+V131)/X131*100</f>
        <v>88.136536241358684</v>
      </c>
      <c r="AA131" s="1">
        <f t="shared" ref="AA131:AA194" si="20">W131/X131*100</f>
        <v>11.863463758641315</v>
      </c>
      <c r="AB131">
        <f t="shared" ref="AB131:AB194" si="21">SUM(Z131:AA131)</f>
        <v>100</v>
      </c>
      <c r="AE131">
        <f t="shared" si="13"/>
        <v>0</v>
      </c>
      <c r="AF131">
        <f t="shared" si="14"/>
        <v>0</v>
      </c>
      <c r="AG131">
        <f t="shared" si="15"/>
        <v>1</v>
      </c>
      <c r="AH131">
        <f t="shared" si="16"/>
        <v>0</v>
      </c>
      <c r="AJ131">
        <f t="shared" si="17"/>
        <v>0</v>
      </c>
      <c r="AK131">
        <f t="shared" si="17"/>
        <v>0</v>
      </c>
      <c r="AL131">
        <f t="shared" si="17"/>
        <v>3112399.9999999995</v>
      </c>
      <c r="AM131">
        <f t="shared" si="17"/>
        <v>0</v>
      </c>
      <c r="AP131" s="19">
        <v>2</v>
      </c>
      <c r="AQ131" s="19" t="s">
        <v>785</v>
      </c>
      <c r="AR131" s="1">
        <v>13.149207543080783</v>
      </c>
    </row>
    <row r="132" spans="1:44" x14ac:dyDescent="0.25">
      <c r="A132">
        <f t="shared" si="18"/>
        <v>1</v>
      </c>
      <c r="B132" t="s">
        <v>558</v>
      </c>
      <c r="C132" s="19">
        <v>2</v>
      </c>
      <c r="D132" s="19" t="s">
        <v>785</v>
      </c>
      <c r="E132" s="19" t="s">
        <v>786</v>
      </c>
      <c r="F132" s="19" t="s">
        <v>787</v>
      </c>
      <c r="G132" s="19" t="s">
        <v>788</v>
      </c>
      <c r="H132" s="19" t="s">
        <v>789</v>
      </c>
      <c r="I132" s="19" t="s">
        <v>864</v>
      </c>
      <c r="J132" s="19" t="s">
        <v>865</v>
      </c>
      <c r="K132" s="19" t="s">
        <v>556</v>
      </c>
      <c r="L132" s="19" t="s">
        <v>557</v>
      </c>
      <c r="M132" s="19" t="s">
        <v>558</v>
      </c>
      <c r="N132" s="19" t="s">
        <v>559</v>
      </c>
      <c r="R132" t="s">
        <v>558</v>
      </c>
      <c r="S132" t="s">
        <v>559</v>
      </c>
      <c r="T132">
        <v>2129452</v>
      </c>
      <c r="U132">
        <v>399470</v>
      </c>
      <c r="V132">
        <v>7459039</v>
      </c>
      <c r="W132">
        <v>5582899</v>
      </c>
      <c r="X132">
        <v>15570860</v>
      </c>
      <c r="Y132" s="1">
        <v>16.241376519986694</v>
      </c>
      <c r="Z132" s="1">
        <f t="shared" si="19"/>
        <v>64.145210990272858</v>
      </c>
      <c r="AA132" s="1">
        <f t="shared" si="20"/>
        <v>35.854789009727142</v>
      </c>
      <c r="AB132">
        <f t="shared" si="21"/>
        <v>100</v>
      </c>
      <c r="AE132">
        <f t="shared" si="13"/>
        <v>0</v>
      </c>
      <c r="AF132">
        <f t="shared" si="14"/>
        <v>1</v>
      </c>
      <c r="AG132">
        <f t="shared" si="15"/>
        <v>0</v>
      </c>
      <c r="AH132">
        <f t="shared" si="16"/>
        <v>0</v>
      </c>
      <c r="AJ132">
        <f t="shared" si="17"/>
        <v>0</v>
      </c>
      <c r="AK132">
        <f t="shared" si="17"/>
        <v>252892200.00000003</v>
      </c>
      <c r="AL132">
        <f t="shared" si="17"/>
        <v>0</v>
      </c>
      <c r="AM132">
        <f t="shared" si="17"/>
        <v>0</v>
      </c>
      <c r="AP132" s="19">
        <v>2</v>
      </c>
      <c r="AQ132" s="19" t="s">
        <v>785</v>
      </c>
      <c r="AR132" s="1">
        <v>20.185605321780908</v>
      </c>
    </row>
    <row r="133" spans="1:44" x14ac:dyDescent="0.25">
      <c r="A133">
        <f t="shared" si="18"/>
        <v>1</v>
      </c>
      <c r="B133" t="s">
        <v>397</v>
      </c>
      <c r="C133" s="19">
        <v>2</v>
      </c>
      <c r="D133" s="19" t="s">
        <v>785</v>
      </c>
      <c r="E133" s="19" t="s">
        <v>786</v>
      </c>
      <c r="F133" s="19" t="s">
        <v>787</v>
      </c>
      <c r="G133" s="19" t="s">
        <v>788</v>
      </c>
      <c r="H133" s="19" t="s">
        <v>789</v>
      </c>
      <c r="I133" s="19" t="s">
        <v>864</v>
      </c>
      <c r="J133" s="19" t="s">
        <v>865</v>
      </c>
      <c r="K133" s="19" t="s">
        <v>395</v>
      </c>
      <c r="L133" s="19" t="s">
        <v>396</v>
      </c>
      <c r="M133" s="19" t="s">
        <v>397</v>
      </c>
      <c r="N133" s="19" t="s">
        <v>398</v>
      </c>
      <c r="R133" t="s">
        <v>397</v>
      </c>
      <c r="S133" t="s">
        <v>398</v>
      </c>
      <c r="T133">
        <v>274158</v>
      </c>
      <c r="U133">
        <v>61715</v>
      </c>
      <c r="V133">
        <v>495009</v>
      </c>
      <c r="W133">
        <v>464123</v>
      </c>
      <c r="X133">
        <v>1295005</v>
      </c>
      <c r="Y133" s="1">
        <v>25.936038856992834</v>
      </c>
      <c r="Z133" s="1">
        <f t="shared" si="19"/>
        <v>64.160524476739468</v>
      </c>
      <c r="AA133" s="1">
        <f t="shared" si="20"/>
        <v>35.839475523260525</v>
      </c>
      <c r="AB133">
        <f t="shared" si="21"/>
        <v>100</v>
      </c>
      <c r="AE133">
        <f t="shared" si="13"/>
        <v>0</v>
      </c>
      <c r="AF133">
        <f t="shared" si="14"/>
        <v>0</v>
      </c>
      <c r="AG133">
        <f t="shared" si="15"/>
        <v>1</v>
      </c>
      <c r="AH133">
        <f t="shared" si="16"/>
        <v>0</v>
      </c>
      <c r="AJ133">
        <f t="shared" si="17"/>
        <v>0</v>
      </c>
      <c r="AK133">
        <f t="shared" si="17"/>
        <v>0</v>
      </c>
      <c r="AL133">
        <f t="shared" si="17"/>
        <v>33587300.000000007</v>
      </c>
      <c r="AM133">
        <f t="shared" si="17"/>
        <v>0</v>
      </c>
      <c r="AP133" s="19">
        <v>2</v>
      </c>
      <c r="AQ133" s="19" t="s">
        <v>785</v>
      </c>
      <c r="AR133" s="1">
        <v>22.612302199905233</v>
      </c>
    </row>
    <row r="134" spans="1:44" x14ac:dyDescent="0.25">
      <c r="A134">
        <f t="shared" si="18"/>
        <v>1</v>
      </c>
      <c r="B134" t="s">
        <v>71</v>
      </c>
      <c r="C134" s="19">
        <v>2</v>
      </c>
      <c r="D134" s="19" t="s">
        <v>785</v>
      </c>
      <c r="E134" s="19" t="s">
        <v>817</v>
      </c>
      <c r="F134" s="19" t="s">
        <v>818</v>
      </c>
      <c r="G134" s="19" t="s">
        <v>843</v>
      </c>
      <c r="H134" s="19" t="s">
        <v>844</v>
      </c>
      <c r="I134" s="19" t="s">
        <v>866</v>
      </c>
      <c r="J134" s="19" t="s">
        <v>867</v>
      </c>
      <c r="K134" s="19" t="s">
        <v>69</v>
      </c>
      <c r="L134" s="19" t="s">
        <v>70</v>
      </c>
      <c r="M134" s="19" t="s">
        <v>71</v>
      </c>
      <c r="N134" s="19" t="s">
        <v>72</v>
      </c>
      <c r="R134" t="s">
        <v>71</v>
      </c>
      <c r="S134" t="s">
        <v>72</v>
      </c>
      <c r="T134">
        <v>11612</v>
      </c>
      <c r="U134">
        <v>8267</v>
      </c>
      <c r="V134">
        <v>12069</v>
      </c>
      <c r="W134">
        <v>26074</v>
      </c>
      <c r="X134">
        <v>58022</v>
      </c>
      <c r="Y134" s="1">
        <v>34.261142325324876</v>
      </c>
      <c r="Z134" s="1">
        <f t="shared" si="19"/>
        <v>55.061873082623833</v>
      </c>
      <c r="AA134" s="1">
        <f t="shared" si="20"/>
        <v>44.938126917376167</v>
      </c>
      <c r="AB134">
        <f t="shared" si="21"/>
        <v>100</v>
      </c>
      <c r="AE134">
        <f t="shared" si="13"/>
        <v>0</v>
      </c>
      <c r="AF134">
        <f t="shared" si="14"/>
        <v>0</v>
      </c>
      <c r="AG134">
        <f t="shared" si="15"/>
        <v>1</v>
      </c>
      <c r="AH134">
        <f t="shared" si="16"/>
        <v>0</v>
      </c>
      <c r="AJ134">
        <f t="shared" si="17"/>
        <v>0</v>
      </c>
      <c r="AK134">
        <f t="shared" si="17"/>
        <v>0</v>
      </c>
      <c r="AL134">
        <f t="shared" si="17"/>
        <v>1987900</v>
      </c>
      <c r="AM134">
        <f t="shared" si="17"/>
        <v>0</v>
      </c>
      <c r="AP134" s="19">
        <v>2</v>
      </c>
      <c r="AQ134" s="19" t="s">
        <v>785</v>
      </c>
      <c r="AR134" s="1">
        <v>22.024981799383596</v>
      </c>
    </row>
    <row r="135" spans="1:44" x14ac:dyDescent="0.25">
      <c r="A135">
        <f t="shared" si="18"/>
        <v>1</v>
      </c>
      <c r="B135" t="s">
        <v>650</v>
      </c>
      <c r="C135" s="19">
        <v>3</v>
      </c>
      <c r="D135" s="19" t="s">
        <v>797</v>
      </c>
      <c r="E135" s="19" t="s">
        <v>798</v>
      </c>
      <c r="F135" s="19" t="s">
        <v>799</v>
      </c>
      <c r="G135" s="19" t="s">
        <v>800</v>
      </c>
      <c r="H135" s="19" t="s">
        <v>801</v>
      </c>
      <c r="I135" s="19" t="s">
        <v>802</v>
      </c>
      <c r="J135" s="19" t="s">
        <v>803</v>
      </c>
      <c r="K135" s="19" t="s">
        <v>594</v>
      </c>
      <c r="L135" s="19" t="s">
        <v>595</v>
      </c>
      <c r="M135" s="19" t="s">
        <v>650</v>
      </c>
      <c r="N135" s="19" t="s">
        <v>651</v>
      </c>
      <c r="R135" t="s">
        <v>650</v>
      </c>
      <c r="S135" t="s">
        <v>651</v>
      </c>
      <c r="T135">
        <v>562931</v>
      </c>
      <c r="U135">
        <v>116967</v>
      </c>
      <c r="V135">
        <v>663344</v>
      </c>
      <c r="W135">
        <v>7781778</v>
      </c>
      <c r="X135">
        <v>9125020</v>
      </c>
      <c r="Y135" s="1">
        <v>7.4509206555163718</v>
      </c>
      <c r="Z135" s="1">
        <f t="shared" si="19"/>
        <v>14.7204280100208</v>
      </c>
      <c r="AA135" s="1">
        <f t="shared" si="20"/>
        <v>85.279571989979203</v>
      </c>
      <c r="AB135">
        <f t="shared" si="21"/>
        <v>100</v>
      </c>
      <c r="AE135">
        <f t="shared" si="13"/>
        <v>0</v>
      </c>
      <c r="AF135">
        <f t="shared" si="14"/>
        <v>1</v>
      </c>
      <c r="AG135">
        <f t="shared" si="15"/>
        <v>0</v>
      </c>
      <c r="AH135">
        <f t="shared" si="16"/>
        <v>0</v>
      </c>
      <c r="AJ135">
        <f t="shared" si="17"/>
        <v>0</v>
      </c>
      <c r="AK135">
        <f t="shared" si="17"/>
        <v>67989800</v>
      </c>
      <c r="AL135">
        <f t="shared" si="17"/>
        <v>0</v>
      </c>
      <c r="AM135">
        <f t="shared" si="17"/>
        <v>0</v>
      </c>
      <c r="AP135" s="19">
        <v>2</v>
      </c>
      <c r="AQ135" s="19" t="s">
        <v>785</v>
      </c>
      <c r="AR135" s="1">
        <v>19.638033720691428</v>
      </c>
    </row>
    <row r="136" spans="1:44" x14ac:dyDescent="0.25">
      <c r="A136">
        <f t="shared" si="18"/>
        <v>1</v>
      </c>
      <c r="B136" t="s">
        <v>646</v>
      </c>
      <c r="C136" s="19">
        <v>3</v>
      </c>
      <c r="D136" s="19" t="s">
        <v>797</v>
      </c>
      <c r="E136" s="19" t="s">
        <v>798</v>
      </c>
      <c r="F136" s="19" t="s">
        <v>799</v>
      </c>
      <c r="G136" s="19" t="s">
        <v>800</v>
      </c>
      <c r="H136" s="19" t="s">
        <v>801</v>
      </c>
      <c r="I136" s="19" t="s">
        <v>802</v>
      </c>
      <c r="J136" s="19" t="s">
        <v>803</v>
      </c>
      <c r="K136" s="19" t="s">
        <v>594</v>
      </c>
      <c r="L136" s="19" t="s">
        <v>595</v>
      </c>
      <c r="M136" s="19" t="s">
        <v>646</v>
      </c>
      <c r="N136" s="19" t="s">
        <v>647</v>
      </c>
      <c r="R136" t="s">
        <v>646</v>
      </c>
      <c r="S136" t="s">
        <v>647</v>
      </c>
      <c r="T136">
        <v>36210</v>
      </c>
      <c r="U136">
        <v>59199</v>
      </c>
      <c r="V136">
        <v>2504856</v>
      </c>
      <c r="W136">
        <v>4303865</v>
      </c>
      <c r="X136">
        <v>6904130</v>
      </c>
      <c r="Y136" s="1">
        <v>1.3819119860141682</v>
      </c>
      <c r="Z136" s="1">
        <f t="shared" si="19"/>
        <v>37.662457109005771</v>
      </c>
      <c r="AA136" s="1">
        <f t="shared" si="20"/>
        <v>62.337542890994236</v>
      </c>
      <c r="AB136">
        <f t="shared" si="21"/>
        <v>100</v>
      </c>
      <c r="AE136">
        <f t="shared" si="13"/>
        <v>0</v>
      </c>
      <c r="AF136">
        <f t="shared" si="14"/>
        <v>1</v>
      </c>
      <c r="AG136">
        <f t="shared" si="15"/>
        <v>0</v>
      </c>
      <c r="AH136">
        <f t="shared" si="16"/>
        <v>0</v>
      </c>
      <c r="AJ136">
        <f t="shared" si="17"/>
        <v>0</v>
      </c>
      <c r="AK136">
        <f t="shared" si="17"/>
        <v>9540900</v>
      </c>
      <c r="AL136">
        <f t="shared" si="17"/>
        <v>0</v>
      </c>
      <c r="AM136">
        <f t="shared" si="17"/>
        <v>0</v>
      </c>
      <c r="AP136" s="19">
        <v>2</v>
      </c>
      <c r="AQ136" s="19" t="s">
        <v>785</v>
      </c>
      <c r="AR136" s="1">
        <v>31.0864253507645</v>
      </c>
    </row>
    <row r="137" spans="1:44" x14ac:dyDescent="0.25">
      <c r="A137">
        <f t="shared" si="18"/>
        <v>1</v>
      </c>
      <c r="B137" t="s">
        <v>596</v>
      </c>
      <c r="C137" s="19">
        <v>3</v>
      </c>
      <c r="D137" s="19" t="s">
        <v>797</v>
      </c>
      <c r="E137" s="19" t="s">
        <v>798</v>
      </c>
      <c r="F137" s="19" t="s">
        <v>799</v>
      </c>
      <c r="G137" s="19" t="s">
        <v>800</v>
      </c>
      <c r="H137" s="19" t="s">
        <v>801</v>
      </c>
      <c r="I137" s="19" t="s">
        <v>802</v>
      </c>
      <c r="J137" s="19" t="s">
        <v>803</v>
      </c>
      <c r="K137" s="19" t="s">
        <v>594</v>
      </c>
      <c r="L137" s="19" t="s">
        <v>595</v>
      </c>
      <c r="M137" s="19" t="s">
        <v>596</v>
      </c>
      <c r="N137" s="19" t="s">
        <v>597</v>
      </c>
      <c r="R137" t="s">
        <v>596</v>
      </c>
      <c r="S137" t="s">
        <v>597</v>
      </c>
      <c r="T137">
        <v>2645215</v>
      </c>
      <c r="U137">
        <v>1892282</v>
      </c>
      <c r="V137">
        <v>16104942</v>
      </c>
      <c r="W137">
        <v>62459338</v>
      </c>
      <c r="X137">
        <v>83101777</v>
      </c>
      <c r="Y137" s="1">
        <v>5.4601684389973997</v>
      </c>
      <c r="Z137" s="1">
        <f t="shared" si="19"/>
        <v>24.839948970044286</v>
      </c>
      <c r="AA137" s="1">
        <f t="shared" si="20"/>
        <v>75.16005102995571</v>
      </c>
      <c r="AB137">
        <f t="shared" si="21"/>
        <v>100</v>
      </c>
      <c r="AE137">
        <f t="shared" si="13"/>
        <v>0</v>
      </c>
      <c r="AF137">
        <f t="shared" si="14"/>
        <v>1</v>
      </c>
      <c r="AG137">
        <f t="shared" si="15"/>
        <v>0</v>
      </c>
      <c r="AH137">
        <f t="shared" si="16"/>
        <v>0</v>
      </c>
      <c r="AJ137">
        <f t="shared" si="17"/>
        <v>0</v>
      </c>
      <c r="AK137">
        <f t="shared" si="17"/>
        <v>453749700</v>
      </c>
      <c r="AL137">
        <f t="shared" si="17"/>
        <v>0</v>
      </c>
      <c r="AM137">
        <f t="shared" si="17"/>
        <v>0</v>
      </c>
      <c r="AP137" s="19">
        <v>2</v>
      </c>
      <c r="AQ137" s="19" t="s">
        <v>785</v>
      </c>
      <c r="AR137" s="1">
        <v>30.201992547211105</v>
      </c>
    </row>
    <row r="138" spans="1:44" x14ac:dyDescent="0.25">
      <c r="A138">
        <f t="shared" si="18"/>
        <v>1</v>
      </c>
      <c r="B138" t="s">
        <v>633</v>
      </c>
      <c r="C138" s="19">
        <v>3</v>
      </c>
      <c r="D138" s="19" t="s">
        <v>797</v>
      </c>
      <c r="E138" s="19" t="s">
        <v>798</v>
      </c>
      <c r="F138" s="19" t="s">
        <v>799</v>
      </c>
      <c r="G138" s="19" t="s">
        <v>800</v>
      </c>
      <c r="H138" s="19" t="s">
        <v>801</v>
      </c>
      <c r="I138" s="19" t="s">
        <v>802</v>
      </c>
      <c r="J138" s="19" t="s">
        <v>803</v>
      </c>
      <c r="K138" s="19" t="s">
        <v>479</v>
      </c>
      <c r="L138" s="19" t="s">
        <v>480</v>
      </c>
      <c r="M138" s="19" t="s">
        <v>633</v>
      </c>
      <c r="N138" s="19" t="s">
        <v>634</v>
      </c>
      <c r="R138" t="s">
        <v>633</v>
      </c>
      <c r="S138" t="s">
        <v>634</v>
      </c>
      <c r="T138">
        <v>7487538</v>
      </c>
      <c r="U138">
        <v>1006248</v>
      </c>
      <c r="V138">
        <v>17459226</v>
      </c>
      <c r="W138">
        <v>25688634</v>
      </c>
      <c r="X138">
        <v>51641646</v>
      </c>
      <c r="Y138" s="1">
        <v>16.447550877832207</v>
      </c>
      <c r="Z138" s="1">
        <f t="shared" si="19"/>
        <v>50.255973638020755</v>
      </c>
      <c r="AA138" s="1">
        <f t="shared" si="20"/>
        <v>49.744026361979245</v>
      </c>
      <c r="AB138">
        <f t="shared" si="21"/>
        <v>100</v>
      </c>
      <c r="AE138">
        <f t="shared" si="13"/>
        <v>0</v>
      </c>
      <c r="AF138">
        <f t="shared" si="14"/>
        <v>1</v>
      </c>
      <c r="AG138">
        <f t="shared" si="15"/>
        <v>0</v>
      </c>
      <c r="AH138">
        <f t="shared" si="16"/>
        <v>0</v>
      </c>
      <c r="AJ138">
        <f t="shared" si="17"/>
        <v>0</v>
      </c>
      <c r="AK138">
        <f t="shared" si="17"/>
        <v>849378600.00000012</v>
      </c>
      <c r="AL138">
        <f t="shared" si="17"/>
        <v>0</v>
      </c>
      <c r="AM138">
        <f t="shared" si="17"/>
        <v>0</v>
      </c>
      <c r="AP138" s="19">
        <v>2</v>
      </c>
      <c r="AQ138" s="19" t="s">
        <v>785</v>
      </c>
      <c r="AR138" s="11">
        <v>0.47746618250374578</v>
      </c>
    </row>
    <row r="139" spans="1:44" x14ac:dyDescent="0.25">
      <c r="A139">
        <f t="shared" si="18"/>
        <v>1</v>
      </c>
      <c r="B139" t="s">
        <v>481</v>
      </c>
      <c r="C139" s="19">
        <v>3</v>
      </c>
      <c r="D139" s="19" t="s">
        <v>797</v>
      </c>
      <c r="E139" s="19" t="s">
        <v>798</v>
      </c>
      <c r="F139" s="19" t="s">
        <v>799</v>
      </c>
      <c r="G139" s="19" t="s">
        <v>800</v>
      </c>
      <c r="H139" s="19" t="s">
        <v>801</v>
      </c>
      <c r="I139" s="19" t="s">
        <v>802</v>
      </c>
      <c r="J139" s="19" t="s">
        <v>803</v>
      </c>
      <c r="K139" s="19" t="s">
        <v>479</v>
      </c>
      <c r="L139" s="19" t="s">
        <v>480</v>
      </c>
      <c r="M139" s="19" t="s">
        <v>481</v>
      </c>
      <c r="N139" s="19" t="s">
        <v>482</v>
      </c>
      <c r="R139" t="s">
        <v>481</v>
      </c>
      <c r="S139" t="s">
        <v>482</v>
      </c>
      <c r="T139">
        <v>27331650</v>
      </c>
      <c r="U139">
        <v>17566869</v>
      </c>
      <c r="V139">
        <v>36483296</v>
      </c>
      <c r="W139">
        <v>43742756</v>
      </c>
      <c r="X139">
        <v>125124571</v>
      </c>
      <c r="Y139" s="1">
        <v>35.883055295350424</v>
      </c>
      <c r="Z139" s="1">
        <f t="shared" si="19"/>
        <v>65.040634584873018</v>
      </c>
      <c r="AA139" s="1">
        <f t="shared" si="20"/>
        <v>34.959365415126975</v>
      </c>
      <c r="AB139">
        <f t="shared" si="21"/>
        <v>100</v>
      </c>
      <c r="AE139">
        <f t="shared" si="13"/>
        <v>0</v>
      </c>
      <c r="AF139">
        <f t="shared" si="14"/>
        <v>0</v>
      </c>
      <c r="AG139">
        <f t="shared" si="15"/>
        <v>1</v>
      </c>
      <c r="AH139">
        <f t="shared" si="16"/>
        <v>0</v>
      </c>
      <c r="AJ139">
        <f t="shared" si="17"/>
        <v>0</v>
      </c>
      <c r="AK139">
        <f t="shared" si="17"/>
        <v>0</v>
      </c>
      <c r="AL139">
        <f t="shared" si="17"/>
        <v>4489851900</v>
      </c>
      <c r="AM139">
        <f t="shared" ref="AM139:AM202" si="22">AH139*$X139*$Y139</f>
        <v>0</v>
      </c>
      <c r="AP139" s="19">
        <v>2</v>
      </c>
      <c r="AQ139" s="19" t="s">
        <v>785</v>
      </c>
      <c r="AR139" s="1">
        <v>1.2736126633004097</v>
      </c>
    </row>
    <row r="140" spans="1:44" x14ac:dyDescent="0.25">
      <c r="A140">
        <f t="shared" si="18"/>
        <v>1</v>
      </c>
      <c r="B140" t="s">
        <v>473</v>
      </c>
      <c r="C140" s="19">
        <v>3</v>
      </c>
      <c r="D140" s="19" t="s">
        <v>797</v>
      </c>
      <c r="E140" s="19" t="s">
        <v>868</v>
      </c>
      <c r="F140" s="19" t="s">
        <v>869</v>
      </c>
      <c r="G140" s="19" t="s">
        <v>870</v>
      </c>
      <c r="H140" s="19" t="s">
        <v>869</v>
      </c>
      <c r="I140" s="19" t="s">
        <v>871</v>
      </c>
      <c r="J140" s="19" t="s">
        <v>872</v>
      </c>
      <c r="K140" s="19" t="s">
        <v>148</v>
      </c>
      <c r="L140" s="19" t="s">
        <v>149</v>
      </c>
      <c r="M140" s="19" t="s">
        <v>473</v>
      </c>
      <c r="N140" s="19" t="s">
        <v>474</v>
      </c>
      <c r="R140" t="s">
        <v>473</v>
      </c>
      <c r="S140" t="s">
        <v>474</v>
      </c>
      <c r="T140">
        <v>9940450</v>
      </c>
      <c r="U140">
        <v>9744410</v>
      </c>
      <c r="V140">
        <v>10534820</v>
      </c>
      <c r="W140">
        <v>8538072</v>
      </c>
      <c r="X140">
        <v>38757752</v>
      </c>
      <c r="Y140" s="1">
        <v>50.789478192646463</v>
      </c>
      <c r="Z140" s="1">
        <f t="shared" si="19"/>
        <v>77.970672808887372</v>
      </c>
      <c r="AA140" s="1">
        <f t="shared" si="20"/>
        <v>22.029327191112632</v>
      </c>
      <c r="AB140">
        <f t="shared" si="21"/>
        <v>100</v>
      </c>
      <c r="AE140">
        <f t="shared" ref="AE140:AE203" si="23">IF(Y140&lt;1,1,0)</f>
        <v>0</v>
      </c>
      <c r="AF140">
        <f t="shared" ref="AF140:AF203" si="24">IF(AND(Y140&gt;1, Y140 &lt;17),1,0)</f>
        <v>0</v>
      </c>
      <c r="AG140">
        <f t="shared" ref="AG140:AG203" si="25">IF(AND(Y140&gt;17, Y140 &lt;50),1,0)</f>
        <v>0</v>
      </c>
      <c r="AH140">
        <f t="shared" ref="AH140:AH203" si="26">IF(AND(Y140&gt;50, Y140 &lt;100),1,0)</f>
        <v>1</v>
      </c>
      <c r="AJ140">
        <f t="shared" ref="AJ140:AM203" si="27">AE140*$X140*$Y140</f>
        <v>0</v>
      </c>
      <c r="AK140">
        <f t="shared" si="27"/>
        <v>0</v>
      </c>
      <c r="AL140">
        <f t="shared" si="27"/>
        <v>0</v>
      </c>
      <c r="AM140">
        <f t="shared" si="22"/>
        <v>1968485999.9999998</v>
      </c>
      <c r="AP140" s="19">
        <v>2</v>
      </c>
      <c r="AQ140" s="19" t="s">
        <v>785</v>
      </c>
      <c r="AR140" s="11">
        <v>0.90943429710059176</v>
      </c>
    </row>
    <row r="141" spans="1:44" x14ac:dyDescent="0.25">
      <c r="A141">
        <f t="shared" si="18"/>
        <v>1</v>
      </c>
      <c r="B141" t="s">
        <v>623</v>
      </c>
      <c r="C141" s="19">
        <v>3</v>
      </c>
      <c r="D141" s="19" t="s">
        <v>797</v>
      </c>
      <c r="E141" s="19" t="s">
        <v>798</v>
      </c>
      <c r="F141" s="19" t="s">
        <v>799</v>
      </c>
      <c r="G141" s="19" t="s">
        <v>800</v>
      </c>
      <c r="H141" s="19" t="s">
        <v>801</v>
      </c>
      <c r="I141" s="19" t="s">
        <v>802</v>
      </c>
      <c r="J141" s="19" t="s">
        <v>803</v>
      </c>
      <c r="K141" s="19" t="s">
        <v>594</v>
      </c>
      <c r="L141" s="19" t="s">
        <v>595</v>
      </c>
      <c r="M141" s="19" t="s">
        <v>623</v>
      </c>
      <c r="N141" s="19" t="s">
        <v>624</v>
      </c>
      <c r="R141" t="s">
        <v>623</v>
      </c>
      <c r="S141" t="s">
        <v>624</v>
      </c>
      <c r="T141">
        <v>11957</v>
      </c>
      <c r="U141">
        <v>19327</v>
      </c>
      <c r="V141">
        <v>33399</v>
      </c>
      <c r="W141">
        <v>153524</v>
      </c>
      <c r="X141">
        <v>218207</v>
      </c>
      <c r="Y141" s="1">
        <v>14.336845289106215</v>
      </c>
      <c r="Z141" s="1">
        <f t="shared" si="19"/>
        <v>29.64295370909274</v>
      </c>
      <c r="AA141" s="1">
        <f t="shared" si="20"/>
        <v>70.357046290907249</v>
      </c>
      <c r="AB141">
        <f t="shared" si="21"/>
        <v>99.999999999999986</v>
      </c>
      <c r="AE141">
        <f t="shared" si="23"/>
        <v>0</v>
      </c>
      <c r="AF141">
        <f t="shared" si="24"/>
        <v>1</v>
      </c>
      <c r="AG141">
        <f t="shared" si="25"/>
        <v>0</v>
      </c>
      <c r="AH141">
        <f t="shared" si="26"/>
        <v>0</v>
      </c>
      <c r="AJ141">
        <f t="shared" si="27"/>
        <v>0</v>
      </c>
      <c r="AK141">
        <f t="shared" si="27"/>
        <v>3128400</v>
      </c>
      <c r="AL141">
        <f t="shared" si="27"/>
        <v>0</v>
      </c>
      <c r="AM141">
        <f t="shared" si="22"/>
        <v>0</v>
      </c>
      <c r="AP141" s="19">
        <v>2</v>
      </c>
      <c r="AQ141" s="19" t="s">
        <v>785</v>
      </c>
      <c r="AR141" s="1">
        <v>2.1693837904665889</v>
      </c>
    </row>
    <row r="142" spans="1:44" x14ac:dyDescent="0.25">
      <c r="A142">
        <f t="shared" si="18"/>
        <v>1</v>
      </c>
      <c r="B142" t="s">
        <v>197</v>
      </c>
      <c r="C142" s="19">
        <v>3</v>
      </c>
      <c r="D142" s="19" t="s">
        <v>797</v>
      </c>
      <c r="E142" s="19" t="s">
        <v>868</v>
      </c>
      <c r="F142" s="19" t="s">
        <v>869</v>
      </c>
      <c r="G142" s="19" t="s">
        <v>870</v>
      </c>
      <c r="H142" s="19" t="s">
        <v>869</v>
      </c>
      <c r="I142" s="19" t="s">
        <v>871</v>
      </c>
      <c r="J142" s="19" t="s">
        <v>872</v>
      </c>
      <c r="K142" s="19" t="s">
        <v>195</v>
      </c>
      <c r="L142" s="19" t="s">
        <v>196</v>
      </c>
      <c r="M142" s="19" t="s">
        <v>197</v>
      </c>
      <c r="N142" s="19" t="s">
        <v>198</v>
      </c>
      <c r="R142" t="s">
        <v>197</v>
      </c>
      <c r="S142" t="s">
        <v>198</v>
      </c>
      <c r="T142">
        <v>633330</v>
      </c>
      <c r="U142">
        <v>1527136</v>
      </c>
      <c r="V142">
        <v>12587150</v>
      </c>
      <c r="W142">
        <v>11275916</v>
      </c>
      <c r="X142">
        <v>26023532</v>
      </c>
      <c r="Y142" s="1">
        <v>8.301970693294054</v>
      </c>
      <c r="Z142" s="1">
        <f t="shared" si="19"/>
        <v>56.670309011090424</v>
      </c>
      <c r="AA142" s="1">
        <f t="shared" si="20"/>
        <v>43.329690988909576</v>
      </c>
      <c r="AB142">
        <f t="shared" si="21"/>
        <v>100</v>
      </c>
      <c r="AE142">
        <f t="shared" si="23"/>
        <v>0</v>
      </c>
      <c r="AF142">
        <f t="shared" si="24"/>
        <v>1</v>
      </c>
      <c r="AG142">
        <f t="shared" si="25"/>
        <v>0</v>
      </c>
      <c r="AH142">
        <f t="shared" si="26"/>
        <v>0</v>
      </c>
      <c r="AJ142">
        <f t="shared" si="27"/>
        <v>0</v>
      </c>
      <c r="AK142">
        <f t="shared" si="27"/>
        <v>216046600</v>
      </c>
      <c r="AL142">
        <f t="shared" si="27"/>
        <v>0</v>
      </c>
      <c r="AM142">
        <f t="shared" si="22"/>
        <v>0</v>
      </c>
      <c r="AP142" s="19">
        <v>2</v>
      </c>
      <c r="AQ142" s="19" t="s">
        <v>785</v>
      </c>
      <c r="AR142" s="1">
        <v>1.8480828003987593</v>
      </c>
    </row>
    <row r="143" spans="1:44" x14ac:dyDescent="0.25">
      <c r="A143">
        <f t="shared" si="18"/>
        <v>1</v>
      </c>
      <c r="B143" t="s">
        <v>281</v>
      </c>
      <c r="C143" s="19">
        <v>3</v>
      </c>
      <c r="D143" s="19" t="s">
        <v>797</v>
      </c>
      <c r="E143" s="19" t="s">
        <v>868</v>
      </c>
      <c r="F143" s="19" t="s">
        <v>869</v>
      </c>
      <c r="G143" s="19" t="s">
        <v>870</v>
      </c>
      <c r="H143" s="19" t="s">
        <v>869</v>
      </c>
      <c r="I143" s="19" t="s">
        <v>871</v>
      </c>
      <c r="J143" s="19" t="s">
        <v>872</v>
      </c>
      <c r="K143" s="19" t="s">
        <v>195</v>
      </c>
      <c r="L143" s="19" t="s">
        <v>196</v>
      </c>
      <c r="M143" s="19" t="s">
        <v>281</v>
      </c>
      <c r="N143" s="19" t="s">
        <v>282</v>
      </c>
      <c r="R143" t="s">
        <v>281</v>
      </c>
      <c r="S143" t="s">
        <v>282</v>
      </c>
      <c r="T143">
        <v>1407355</v>
      </c>
      <c r="U143">
        <v>4272621</v>
      </c>
      <c r="V143">
        <v>63279503</v>
      </c>
      <c r="W143">
        <v>26490215</v>
      </c>
      <c r="X143">
        <v>95449694</v>
      </c>
      <c r="Y143" s="1">
        <v>5.950753493248496</v>
      </c>
      <c r="Z143" s="1">
        <f t="shared" si="19"/>
        <v>72.246935647588344</v>
      </c>
      <c r="AA143" s="1">
        <f t="shared" si="20"/>
        <v>27.753064352411648</v>
      </c>
      <c r="AB143">
        <f t="shared" si="21"/>
        <v>100</v>
      </c>
      <c r="AE143">
        <f t="shared" si="23"/>
        <v>0</v>
      </c>
      <c r="AF143">
        <f t="shared" si="24"/>
        <v>1</v>
      </c>
      <c r="AG143">
        <f t="shared" si="25"/>
        <v>0</v>
      </c>
      <c r="AH143">
        <f t="shared" si="26"/>
        <v>0</v>
      </c>
      <c r="AJ143">
        <f t="shared" si="27"/>
        <v>0</v>
      </c>
      <c r="AK143">
        <f t="shared" si="27"/>
        <v>567997600</v>
      </c>
      <c r="AL143">
        <f t="shared" si="27"/>
        <v>0</v>
      </c>
      <c r="AM143">
        <f t="shared" si="22"/>
        <v>0</v>
      </c>
      <c r="AP143" s="19">
        <v>2</v>
      </c>
      <c r="AQ143" s="19" t="s">
        <v>785</v>
      </c>
      <c r="AR143" s="1">
        <v>13.776632316638779</v>
      </c>
    </row>
    <row r="144" spans="1:44" x14ac:dyDescent="0.25">
      <c r="A144">
        <f t="shared" si="18"/>
        <v>1</v>
      </c>
      <c r="B144" t="s">
        <v>158</v>
      </c>
      <c r="C144" s="19">
        <v>3</v>
      </c>
      <c r="D144" s="19" t="s">
        <v>797</v>
      </c>
      <c r="E144" s="19" t="s">
        <v>868</v>
      </c>
      <c r="F144" s="19" t="s">
        <v>869</v>
      </c>
      <c r="G144" s="19" t="s">
        <v>870</v>
      </c>
      <c r="H144" s="19" t="s">
        <v>869</v>
      </c>
      <c r="I144" s="19" t="s">
        <v>871</v>
      </c>
      <c r="J144" s="19" t="s">
        <v>872</v>
      </c>
      <c r="K144" s="19" t="s">
        <v>136</v>
      </c>
      <c r="L144" s="19" t="s">
        <v>137</v>
      </c>
      <c r="M144" s="19" t="s">
        <v>158</v>
      </c>
      <c r="N144" s="19" t="s">
        <v>159</v>
      </c>
      <c r="R144" t="s">
        <v>158</v>
      </c>
      <c r="S144" t="s">
        <v>159</v>
      </c>
      <c r="T144">
        <v>4657535</v>
      </c>
      <c r="U144">
        <v>11671729</v>
      </c>
      <c r="V144">
        <v>123486768</v>
      </c>
      <c r="W144">
        <v>60288768</v>
      </c>
      <c r="X144">
        <v>200104800</v>
      </c>
      <c r="Y144" s="1">
        <v>8.1603559734699012</v>
      </c>
      <c r="Z144" s="1">
        <f t="shared" si="19"/>
        <v>69.871403384626447</v>
      </c>
      <c r="AA144" s="1">
        <f t="shared" si="20"/>
        <v>30.128596615373542</v>
      </c>
      <c r="AB144">
        <f t="shared" si="21"/>
        <v>99.999999999999986</v>
      </c>
      <c r="AE144">
        <f t="shared" si="23"/>
        <v>0</v>
      </c>
      <c r="AF144">
        <f t="shared" si="24"/>
        <v>1</v>
      </c>
      <c r="AG144">
        <f t="shared" si="25"/>
        <v>0</v>
      </c>
      <c r="AH144">
        <f t="shared" si="26"/>
        <v>0</v>
      </c>
      <c r="AJ144">
        <f t="shared" si="27"/>
        <v>0</v>
      </c>
      <c r="AK144">
        <f t="shared" si="27"/>
        <v>1632926399.9999998</v>
      </c>
      <c r="AL144">
        <f t="shared" si="27"/>
        <v>0</v>
      </c>
      <c r="AM144">
        <f t="shared" si="22"/>
        <v>0</v>
      </c>
      <c r="AP144" s="19">
        <v>2</v>
      </c>
      <c r="AQ144" s="19" t="s">
        <v>785</v>
      </c>
      <c r="AR144" s="1">
        <v>46.896222217359274</v>
      </c>
    </row>
    <row r="145" spans="1:44" x14ac:dyDescent="0.25">
      <c r="A145">
        <f t="shared" si="18"/>
        <v>1</v>
      </c>
      <c r="B145" t="s">
        <v>142</v>
      </c>
      <c r="C145" s="19">
        <v>3</v>
      </c>
      <c r="D145" s="19" t="s">
        <v>797</v>
      </c>
      <c r="E145" s="19" t="s">
        <v>868</v>
      </c>
      <c r="F145" s="19" t="s">
        <v>869</v>
      </c>
      <c r="G145" s="19" t="s">
        <v>870</v>
      </c>
      <c r="H145" s="19" t="s">
        <v>869</v>
      </c>
      <c r="I145" s="19" t="s">
        <v>871</v>
      </c>
      <c r="J145" s="19" t="s">
        <v>872</v>
      </c>
      <c r="K145" s="19" t="s">
        <v>136</v>
      </c>
      <c r="L145" s="19" t="s">
        <v>137</v>
      </c>
      <c r="M145" s="19" t="s">
        <v>142</v>
      </c>
      <c r="N145" s="19" t="s">
        <v>143</v>
      </c>
      <c r="R145" t="s">
        <v>142</v>
      </c>
      <c r="S145" t="s">
        <v>143</v>
      </c>
      <c r="T145">
        <v>3899234</v>
      </c>
      <c r="U145">
        <v>15468687</v>
      </c>
      <c r="V145">
        <v>126864195</v>
      </c>
      <c r="W145">
        <v>135845893</v>
      </c>
      <c r="X145">
        <v>282078009</v>
      </c>
      <c r="Y145" s="1">
        <v>6.8661577230573823</v>
      </c>
      <c r="Z145" s="1">
        <f t="shared" si="19"/>
        <v>51.841019623759465</v>
      </c>
      <c r="AA145" s="1">
        <f t="shared" si="20"/>
        <v>48.158980376240528</v>
      </c>
      <c r="AB145">
        <f t="shared" si="21"/>
        <v>100</v>
      </c>
      <c r="AE145">
        <f t="shared" si="23"/>
        <v>0</v>
      </c>
      <c r="AF145">
        <f t="shared" si="24"/>
        <v>1</v>
      </c>
      <c r="AG145">
        <f t="shared" si="25"/>
        <v>0</v>
      </c>
      <c r="AH145">
        <f t="shared" si="26"/>
        <v>0</v>
      </c>
      <c r="AJ145">
        <f t="shared" si="27"/>
        <v>0</v>
      </c>
      <c r="AK145">
        <f t="shared" si="27"/>
        <v>1936792099.9999998</v>
      </c>
      <c r="AL145">
        <f t="shared" si="27"/>
        <v>0</v>
      </c>
      <c r="AM145">
        <f t="shared" si="22"/>
        <v>0</v>
      </c>
      <c r="AP145" s="19">
        <v>2</v>
      </c>
      <c r="AQ145" s="19" t="s">
        <v>785</v>
      </c>
      <c r="AR145" s="1">
        <v>9.7741796381364203</v>
      </c>
    </row>
    <row r="146" spans="1:44" x14ac:dyDescent="0.25">
      <c r="A146">
        <f t="shared" si="18"/>
        <v>1</v>
      </c>
      <c r="B146" t="s">
        <v>138</v>
      </c>
      <c r="C146" s="19">
        <v>3</v>
      </c>
      <c r="D146" s="19" t="s">
        <v>797</v>
      </c>
      <c r="E146" s="19" t="s">
        <v>868</v>
      </c>
      <c r="F146" s="19" t="s">
        <v>869</v>
      </c>
      <c r="G146" s="19" t="s">
        <v>870</v>
      </c>
      <c r="H146" s="19" t="s">
        <v>869</v>
      </c>
      <c r="I146" s="19" t="s">
        <v>871</v>
      </c>
      <c r="J146" s="19" t="s">
        <v>872</v>
      </c>
      <c r="K146" s="19" t="s">
        <v>136</v>
      </c>
      <c r="L146" s="19" t="s">
        <v>137</v>
      </c>
      <c r="M146" s="19" t="s">
        <v>138</v>
      </c>
      <c r="N146" s="19" t="s">
        <v>139</v>
      </c>
      <c r="R146" t="s">
        <v>138</v>
      </c>
      <c r="S146" t="s">
        <v>139</v>
      </c>
      <c r="T146">
        <v>7216238</v>
      </c>
      <c r="U146">
        <v>5710281</v>
      </c>
      <c r="V146">
        <v>62862218</v>
      </c>
      <c r="W146">
        <v>33588012</v>
      </c>
      <c r="X146">
        <v>109376749</v>
      </c>
      <c r="Y146" s="1">
        <v>11.818342671713529</v>
      </c>
      <c r="Z146" s="1">
        <f t="shared" si="19"/>
        <v>69.291451513154783</v>
      </c>
      <c r="AA146" s="1">
        <f t="shared" si="20"/>
        <v>30.708548486845228</v>
      </c>
      <c r="AB146">
        <f t="shared" si="21"/>
        <v>100.00000000000001</v>
      </c>
      <c r="AE146">
        <f t="shared" si="23"/>
        <v>0</v>
      </c>
      <c r="AF146">
        <f t="shared" si="24"/>
        <v>1</v>
      </c>
      <c r="AG146">
        <f t="shared" si="25"/>
        <v>0</v>
      </c>
      <c r="AH146">
        <f t="shared" si="26"/>
        <v>0</v>
      </c>
      <c r="AJ146">
        <f t="shared" si="27"/>
        <v>0</v>
      </c>
      <c r="AK146">
        <f t="shared" si="27"/>
        <v>1292651900</v>
      </c>
      <c r="AL146">
        <f t="shared" si="27"/>
        <v>0</v>
      </c>
      <c r="AM146">
        <f t="shared" si="22"/>
        <v>0</v>
      </c>
      <c r="AP146" s="19">
        <v>2</v>
      </c>
      <c r="AQ146" s="19" t="s">
        <v>785</v>
      </c>
      <c r="AR146" s="1">
        <v>56.666666666666664</v>
      </c>
    </row>
    <row r="147" spans="1:44" x14ac:dyDescent="0.25">
      <c r="A147">
        <f t="shared" si="18"/>
        <v>1</v>
      </c>
      <c r="B147" t="s">
        <v>170</v>
      </c>
      <c r="C147" s="19">
        <v>2</v>
      </c>
      <c r="D147" s="19" t="s">
        <v>785</v>
      </c>
      <c r="E147" s="19" t="s">
        <v>786</v>
      </c>
      <c r="F147" s="19" t="s">
        <v>787</v>
      </c>
      <c r="G147" s="19" t="s">
        <v>788</v>
      </c>
      <c r="H147" s="19" t="s">
        <v>789</v>
      </c>
      <c r="I147" s="19" t="s">
        <v>862</v>
      </c>
      <c r="J147" s="19" t="s">
        <v>863</v>
      </c>
      <c r="K147" s="19" t="s">
        <v>65</v>
      </c>
      <c r="L147" s="19" t="s">
        <v>66</v>
      </c>
      <c r="M147" s="19" t="s">
        <v>170</v>
      </c>
      <c r="N147" s="19" t="s">
        <v>171</v>
      </c>
      <c r="R147" t="s">
        <v>170</v>
      </c>
      <c r="S147" t="s">
        <v>171</v>
      </c>
      <c r="T147">
        <v>928185</v>
      </c>
      <c r="U147">
        <v>125862</v>
      </c>
      <c r="V147">
        <v>1820346</v>
      </c>
      <c r="W147">
        <v>360862</v>
      </c>
      <c r="X147">
        <v>3235255</v>
      </c>
      <c r="Y147" s="1">
        <v>32.580028467616927</v>
      </c>
      <c r="Z147" s="1">
        <f t="shared" si="19"/>
        <v>88.845948773744269</v>
      </c>
      <c r="AA147" s="1">
        <f t="shared" si="20"/>
        <v>11.154051226255737</v>
      </c>
      <c r="AB147">
        <f t="shared" si="21"/>
        <v>100</v>
      </c>
      <c r="AE147">
        <f t="shared" si="23"/>
        <v>0</v>
      </c>
      <c r="AF147">
        <f t="shared" si="24"/>
        <v>0</v>
      </c>
      <c r="AG147">
        <f t="shared" si="25"/>
        <v>1</v>
      </c>
      <c r="AH147">
        <f t="shared" si="26"/>
        <v>0</v>
      </c>
      <c r="AJ147">
        <f t="shared" si="27"/>
        <v>0</v>
      </c>
      <c r="AK147">
        <f t="shared" si="27"/>
        <v>0</v>
      </c>
      <c r="AL147">
        <f t="shared" si="27"/>
        <v>105404700</v>
      </c>
      <c r="AM147">
        <f t="shared" si="22"/>
        <v>0</v>
      </c>
      <c r="AP147" s="19">
        <v>2</v>
      </c>
      <c r="AQ147" s="19" t="s">
        <v>785</v>
      </c>
      <c r="AR147" s="1">
        <v>36.049382716049379</v>
      </c>
    </row>
    <row r="148" spans="1:44" x14ac:dyDescent="0.25">
      <c r="A148">
        <f t="shared" si="18"/>
        <v>1</v>
      </c>
      <c r="B148" t="s">
        <v>172</v>
      </c>
      <c r="C148" s="19">
        <v>3</v>
      </c>
      <c r="D148" s="19" t="s">
        <v>797</v>
      </c>
      <c r="E148" s="19" t="s">
        <v>868</v>
      </c>
      <c r="F148" s="19" t="s">
        <v>869</v>
      </c>
      <c r="G148" s="19" t="s">
        <v>870</v>
      </c>
      <c r="H148" s="19" t="s">
        <v>869</v>
      </c>
      <c r="I148" s="19" t="s">
        <v>871</v>
      </c>
      <c r="J148" s="19" t="s">
        <v>872</v>
      </c>
      <c r="K148" s="19" t="s">
        <v>164</v>
      </c>
      <c r="L148" s="19" t="s">
        <v>165</v>
      </c>
      <c r="M148" s="19" t="s">
        <v>172</v>
      </c>
      <c r="N148" s="19" t="s">
        <v>173</v>
      </c>
      <c r="R148" t="s">
        <v>172</v>
      </c>
      <c r="S148" t="s">
        <v>173</v>
      </c>
      <c r="T148">
        <v>23513</v>
      </c>
      <c r="U148">
        <v>504976</v>
      </c>
      <c r="V148">
        <v>1665872</v>
      </c>
      <c r="W148">
        <v>4016836</v>
      </c>
      <c r="X148">
        <v>6211197</v>
      </c>
      <c r="Y148" s="1">
        <v>8.5086497819985425</v>
      </c>
      <c r="Z148" s="1">
        <f t="shared" si="19"/>
        <v>35.329116110791524</v>
      </c>
      <c r="AA148" s="1">
        <f t="shared" si="20"/>
        <v>64.670883889208469</v>
      </c>
      <c r="AB148">
        <f t="shared" si="21"/>
        <v>100</v>
      </c>
      <c r="AE148">
        <f t="shared" si="23"/>
        <v>0</v>
      </c>
      <c r="AF148">
        <f t="shared" si="24"/>
        <v>1</v>
      </c>
      <c r="AG148">
        <f t="shared" si="25"/>
        <v>0</v>
      </c>
      <c r="AH148">
        <f t="shared" si="26"/>
        <v>0</v>
      </c>
      <c r="AJ148">
        <f t="shared" si="27"/>
        <v>0</v>
      </c>
      <c r="AK148">
        <f t="shared" si="27"/>
        <v>52848900</v>
      </c>
      <c r="AL148">
        <f t="shared" si="27"/>
        <v>0</v>
      </c>
      <c r="AM148">
        <f t="shared" si="22"/>
        <v>0</v>
      </c>
      <c r="AP148" s="19">
        <v>2</v>
      </c>
      <c r="AQ148" s="19" t="s">
        <v>785</v>
      </c>
      <c r="AR148" s="1">
        <v>21.0134635653014</v>
      </c>
    </row>
    <row r="149" spans="1:44" x14ac:dyDescent="0.25">
      <c r="A149">
        <f t="shared" si="18"/>
        <v>1</v>
      </c>
      <c r="B149" t="s">
        <v>166</v>
      </c>
      <c r="C149" s="19">
        <v>3</v>
      </c>
      <c r="D149" s="19" t="s">
        <v>797</v>
      </c>
      <c r="E149" s="19" t="s">
        <v>868</v>
      </c>
      <c r="F149" s="19" t="s">
        <v>869</v>
      </c>
      <c r="G149" s="19" t="s">
        <v>870</v>
      </c>
      <c r="H149" s="19" t="s">
        <v>869</v>
      </c>
      <c r="I149" s="19" t="s">
        <v>871</v>
      </c>
      <c r="J149" s="19" t="s">
        <v>872</v>
      </c>
      <c r="K149" s="19" t="s">
        <v>164</v>
      </c>
      <c r="L149" s="19" t="s">
        <v>165</v>
      </c>
      <c r="M149" s="19" t="s">
        <v>166</v>
      </c>
      <c r="N149" s="19" t="s">
        <v>167</v>
      </c>
      <c r="R149" t="s">
        <v>166</v>
      </c>
      <c r="S149" t="s">
        <v>167</v>
      </c>
      <c r="T149">
        <v>362700</v>
      </c>
      <c r="U149">
        <v>2739341</v>
      </c>
      <c r="V149">
        <v>18260330</v>
      </c>
      <c r="W149">
        <v>9799167</v>
      </c>
      <c r="X149">
        <v>31161538</v>
      </c>
      <c r="Y149" s="1">
        <v>9.9547108361596273</v>
      </c>
      <c r="Z149" s="1">
        <f t="shared" si="19"/>
        <v>68.553647769246822</v>
      </c>
      <c r="AA149" s="1">
        <f t="shared" si="20"/>
        <v>31.446352230753185</v>
      </c>
      <c r="AB149">
        <f t="shared" si="21"/>
        <v>100</v>
      </c>
      <c r="AE149">
        <f t="shared" si="23"/>
        <v>0</v>
      </c>
      <c r="AF149">
        <f t="shared" si="24"/>
        <v>1</v>
      </c>
      <c r="AG149">
        <f t="shared" si="25"/>
        <v>0</v>
      </c>
      <c r="AH149">
        <f t="shared" si="26"/>
        <v>0</v>
      </c>
      <c r="AJ149">
        <f t="shared" si="27"/>
        <v>0</v>
      </c>
      <c r="AK149">
        <f t="shared" si="27"/>
        <v>310204100</v>
      </c>
      <c r="AL149">
        <f t="shared" si="27"/>
        <v>0</v>
      </c>
      <c r="AM149">
        <f t="shared" si="22"/>
        <v>0</v>
      </c>
      <c r="AP149" s="19">
        <v>2</v>
      </c>
      <c r="AQ149" s="19" t="s">
        <v>785</v>
      </c>
      <c r="AR149" s="11">
        <v>0.59307673686758655</v>
      </c>
    </row>
    <row r="150" spans="1:44" x14ac:dyDescent="0.25">
      <c r="A150">
        <f t="shared" si="18"/>
        <v>1</v>
      </c>
      <c r="B150" t="s">
        <v>189</v>
      </c>
      <c r="C150" s="19">
        <v>3</v>
      </c>
      <c r="D150" s="19" t="s">
        <v>797</v>
      </c>
      <c r="E150" s="19" t="s">
        <v>868</v>
      </c>
      <c r="F150" s="19" t="s">
        <v>869</v>
      </c>
      <c r="G150" s="19" t="s">
        <v>870</v>
      </c>
      <c r="H150" s="19" t="s">
        <v>869</v>
      </c>
      <c r="I150" s="19" t="s">
        <v>871</v>
      </c>
      <c r="J150" s="19" t="s">
        <v>872</v>
      </c>
      <c r="K150" s="19" t="s">
        <v>148</v>
      </c>
      <c r="L150" s="19" t="s">
        <v>149</v>
      </c>
      <c r="M150" s="19" t="s">
        <v>189</v>
      </c>
      <c r="N150" s="19" t="s">
        <v>190</v>
      </c>
      <c r="R150" t="s">
        <v>189</v>
      </c>
      <c r="S150" t="s">
        <v>190</v>
      </c>
      <c r="T150">
        <v>883922</v>
      </c>
      <c r="U150">
        <v>2863158</v>
      </c>
      <c r="V150">
        <v>18514045</v>
      </c>
      <c r="W150">
        <v>32359658</v>
      </c>
      <c r="X150">
        <v>54620783</v>
      </c>
      <c r="Y150" s="1">
        <v>6.8601726196418671</v>
      </c>
      <c r="Z150" s="1">
        <f t="shared" si="19"/>
        <v>40.755777887695238</v>
      </c>
      <c r="AA150" s="1">
        <f t="shared" si="20"/>
        <v>59.244222112304755</v>
      </c>
      <c r="AB150">
        <f t="shared" si="21"/>
        <v>100</v>
      </c>
      <c r="AE150">
        <f t="shared" si="23"/>
        <v>0</v>
      </c>
      <c r="AF150">
        <f t="shared" si="24"/>
        <v>1</v>
      </c>
      <c r="AG150">
        <f t="shared" si="25"/>
        <v>0</v>
      </c>
      <c r="AH150">
        <f t="shared" si="26"/>
        <v>0</v>
      </c>
      <c r="AJ150">
        <f t="shared" si="27"/>
        <v>0</v>
      </c>
      <c r="AK150">
        <f t="shared" si="27"/>
        <v>374707999.99999994</v>
      </c>
      <c r="AL150">
        <f t="shared" si="27"/>
        <v>0</v>
      </c>
      <c r="AM150">
        <f t="shared" si="22"/>
        <v>0</v>
      </c>
      <c r="AP150" s="19">
        <v>2</v>
      </c>
      <c r="AQ150" s="19" t="s">
        <v>785</v>
      </c>
      <c r="AR150" s="1">
        <v>13.880505544158952</v>
      </c>
    </row>
    <row r="151" spans="1:44" x14ac:dyDescent="0.25">
      <c r="A151">
        <f t="shared" si="18"/>
        <v>1</v>
      </c>
      <c r="B151" t="s">
        <v>156</v>
      </c>
      <c r="C151" s="19">
        <v>3</v>
      </c>
      <c r="D151" s="19" t="s">
        <v>797</v>
      </c>
      <c r="E151" s="19" t="s">
        <v>868</v>
      </c>
      <c r="F151" s="19" t="s">
        <v>869</v>
      </c>
      <c r="G151" s="19" t="s">
        <v>870</v>
      </c>
      <c r="H151" s="19" t="s">
        <v>869</v>
      </c>
      <c r="I151" s="19" t="s">
        <v>871</v>
      </c>
      <c r="J151" s="19" t="s">
        <v>872</v>
      </c>
      <c r="K151" s="19" t="s">
        <v>148</v>
      </c>
      <c r="L151" s="19" t="s">
        <v>149</v>
      </c>
      <c r="M151" s="19" t="s">
        <v>156</v>
      </c>
      <c r="N151" s="19" t="s">
        <v>157</v>
      </c>
      <c r="R151" t="s">
        <v>156</v>
      </c>
      <c r="S151" t="s">
        <v>157</v>
      </c>
      <c r="T151">
        <v>1259715</v>
      </c>
      <c r="U151">
        <v>2458303</v>
      </c>
      <c r="V151">
        <v>11013914</v>
      </c>
      <c r="W151">
        <v>38468873</v>
      </c>
      <c r="X151">
        <v>53200805</v>
      </c>
      <c r="Y151" s="1">
        <v>6.9886498897902012</v>
      </c>
      <c r="Z151" s="1">
        <f t="shared" si="19"/>
        <v>27.691182492445364</v>
      </c>
      <c r="AA151" s="1">
        <f t="shared" si="20"/>
        <v>72.308817507554636</v>
      </c>
      <c r="AB151">
        <f t="shared" si="21"/>
        <v>100</v>
      </c>
      <c r="AE151">
        <f t="shared" si="23"/>
        <v>0</v>
      </c>
      <c r="AF151">
        <f t="shared" si="24"/>
        <v>1</v>
      </c>
      <c r="AG151">
        <f t="shared" si="25"/>
        <v>0</v>
      </c>
      <c r="AH151">
        <f t="shared" si="26"/>
        <v>0</v>
      </c>
      <c r="AJ151">
        <f t="shared" si="27"/>
        <v>0</v>
      </c>
      <c r="AK151">
        <f t="shared" si="27"/>
        <v>371801800</v>
      </c>
      <c r="AL151">
        <f t="shared" si="27"/>
        <v>0</v>
      </c>
      <c r="AM151">
        <f t="shared" si="22"/>
        <v>0</v>
      </c>
      <c r="AP151" s="19">
        <v>2</v>
      </c>
      <c r="AQ151" s="19" t="s">
        <v>785</v>
      </c>
      <c r="AR151" s="11">
        <v>0.94581194242458178</v>
      </c>
    </row>
    <row r="152" spans="1:44" x14ac:dyDescent="0.25">
      <c r="A152">
        <f t="shared" si="18"/>
        <v>1</v>
      </c>
      <c r="B152" t="s">
        <v>526</v>
      </c>
      <c r="C152" s="19">
        <v>3</v>
      </c>
      <c r="D152" s="19" t="s">
        <v>797</v>
      </c>
      <c r="E152" s="19" t="s">
        <v>868</v>
      </c>
      <c r="F152" s="19" t="s">
        <v>869</v>
      </c>
      <c r="G152" s="19" t="s">
        <v>870</v>
      </c>
      <c r="H152" s="19" t="s">
        <v>869</v>
      </c>
      <c r="I152" s="19" t="s">
        <v>871</v>
      </c>
      <c r="J152" s="19" t="s">
        <v>872</v>
      </c>
      <c r="K152" s="19" t="s">
        <v>148</v>
      </c>
      <c r="L152" s="19" t="s">
        <v>149</v>
      </c>
      <c r="M152" s="19" t="s">
        <v>526</v>
      </c>
      <c r="N152" s="19" t="s">
        <v>527</v>
      </c>
      <c r="R152" t="s">
        <v>526</v>
      </c>
      <c r="S152" t="s">
        <v>527</v>
      </c>
      <c r="T152">
        <v>699671</v>
      </c>
      <c r="U152">
        <v>1236237</v>
      </c>
      <c r="V152">
        <v>6804430</v>
      </c>
      <c r="W152">
        <v>12212793</v>
      </c>
      <c r="X152">
        <v>20953131</v>
      </c>
      <c r="Y152" s="1">
        <v>9.2392301656492286</v>
      </c>
      <c r="Z152" s="1">
        <f t="shared" si="19"/>
        <v>41.713756287783433</v>
      </c>
      <c r="AA152" s="1">
        <f t="shared" si="20"/>
        <v>58.286243712216567</v>
      </c>
      <c r="AB152">
        <f t="shared" si="21"/>
        <v>100</v>
      </c>
      <c r="AE152">
        <f t="shared" si="23"/>
        <v>0</v>
      </c>
      <c r="AF152">
        <f t="shared" si="24"/>
        <v>1</v>
      </c>
      <c r="AG152">
        <f t="shared" si="25"/>
        <v>0</v>
      </c>
      <c r="AH152">
        <f t="shared" si="26"/>
        <v>0</v>
      </c>
      <c r="AJ152">
        <f t="shared" si="27"/>
        <v>0</v>
      </c>
      <c r="AK152">
        <f t="shared" si="27"/>
        <v>193590800</v>
      </c>
      <c r="AL152">
        <f t="shared" si="27"/>
        <v>0</v>
      </c>
      <c r="AM152">
        <f t="shared" si="22"/>
        <v>0</v>
      </c>
      <c r="AP152" s="19">
        <v>2</v>
      </c>
      <c r="AQ152" s="19" t="s">
        <v>785</v>
      </c>
      <c r="AR152" s="1">
        <v>17.326443381877734</v>
      </c>
    </row>
    <row r="153" spans="1:44" x14ac:dyDescent="0.25">
      <c r="A153">
        <f t="shared" si="18"/>
        <v>1</v>
      </c>
      <c r="B153" t="s">
        <v>134</v>
      </c>
      <c r="C153" s="19">
        <v>4</v>
      </c>
      <c r="D153" s="19" t="s">
        <v>804</v>
      </c>
      <c r="E153" s="19" t="s">
        <v>805</v>
      </c>
      <c r="F153" s="19" t="s">
        <v>806</v>
      </c>
      <c r="G153" s="19" t="s">
        <v>807</v>
      </c>
      <c r="H153" s="19" t="s">
        <v>808</v>
      </c>
      <c r="I153" s="19" t="s">
        <v>873</v>
      </c>
      <c r="J153" s="19" t="s">
        <v>874</v>
      </c>
      <c r="K153" s="19" t="s">
        <v>123</v>
      </c>
      <c r="L153" s="19" t="s">
        <v>124</v>
      </c>
      <c r="M153" s="19" t="s">
        <v>134</v>
      </c>
      <c r="N153" s="19" t="s">
        <v>135</v>
      </c>
      <c r="R153" t="s">
        <v>134</v>
      </c>
      <c r="S153" t="s">
        <v>135</v>
      </c>
      <c r="T153">
        <v>9282751</v>
      </c>
      <c r="U153">
        <v>308241</v>
      </c>
      <c r="V153">
        <v>4570626</v>
      </c>
      <c r="W153">
        <v>730085</v>
      </c>
      <c r="X153">
        <v>14891703</v>
      </c>
      <c r="Y153" s="1">
        <v>64.404937433952313</v>
      </c>
      <c r="Z153" s="1">
        <f t="shared" si="19"/>
        <v>95.097370663382151</v>
      </c>
      <c r="AA153" s="1">
        <f t="shared" si="20"/>
        <v>4.9026293366178466</v>
      </c>
      <c r="AB153">
        <f t="shared" si="21"/>
        <v>100</v>
      </c>
      <c r="AE153">
        <f t="shared" si="23"/>
        <v>0</v>
      </c>
      <c r="AF153">
        <f t="shared" si="24"/>
        <v>0</v>
      </c>
      <c r="AG153">
        <f t="shared" si="25"/>
        <v>0</v>
      </c>
      <c r="AH153">
        <f t="shared" si="26"/>
        <v>1</v>
      </c>
      <c r="AJ153">
        <f t="shared" si="27"/>
        <v>0</v>
      </c>
      <c r="AK153">
        <f t="shared" si="27"/>
        <v>0</v>
      </c>
      <c r="AL153">
        <f t="shared" si="27"/>
        <v>0</v>
      </c>
      <c r="AM153">
        <f t="shared" si="22"/>
        <v>959099200</v>
      </c>
      <c r="AP153" s="19">
        <v>2</v>
      </c>
      <c r="AQ153" s="19" t="s">
        <v>785</v>
      </c>
      <c r="AR153" s="1">
        <v>11.905608917348513</v>
      </c>
    </row>
    <row r="154" spans="1:44" x14ac:dyDescent="0.25">
      <c r="A154">
        <f t="shared" si="18"/>
        <v>1</v>
      </c>
      <c r="B154" t="s">
        <v>199</v>
      </c>
      <c r="C154" s="19">
        <v>4</v>
      </c>
      <c r="D154" s="19" t="s">
        <v>804</v>
      </c>
      <c r="E154" s="19" t="s">
        <v>805</v>
      </c>
      <c r="F154" s="19" t="s">
        <v>806</v>
      </c>
      <c r="G154" s="19" t="s">
        <v>807</v>
      </c>
      <c r="H154" s="19" t="s">
        <v>808</v>
      </c>
      <c r="I154" s="19" t="s">
        <v>873</v>
      </c>
      <c r="J154" s="19" t="s">
        <v>874</v>
      </c>
      <c r="K154" s="19" t="s">
        <v>123</v>
      </c>
      <c r="L154" s="19" t="s">
        <v>124</v>
      </c>
      <c r="M154" s="19" t="s">
        <v>199</v>
      </c>
      <c r="N154" s="19" t="s">
        <v>200</v>
      </c>
      <c r="R154" t="s">
        <v>199</v>
      </c>
      <c r="S154" t="s">
        <v>200</v>
      </c>
      <c r="T154">
        <v>452477</v>
      </c>
      <c r="U154">
        <v>9704</v>
      </c>
      <c r="V154">
        <v>129983</v>
      </c>
      <c r="W154">
        <v>8344</v>
      </c>
      <c r="X154">
        <v>600508</v>
      </c>
      <c r="Y154" s="1">
        <v>76.965002964157009</v>
      </c>
      <c r="Z154" s="1">
        <f t="shared" si="19"/>
        <v>98.610509768396099</v>
      </c>
      <c r="AA154" s="1">
        <f t="shared" si="20"/>
        <v>1.3894902316039086</v>
      </c>
      <c r="AB154">
        <f t="shared" si="21"/>
        <v>100.00000000000001</v>
      </c>
      <c r="AE154">
        <f t="shared" si="23"/>
        <v>0</v>
      </c>
      <c r="AF154">
        <f t="shared" si="24"/>
        <v>0</v>
      </c>
      <c r="AG154">
        <f t="shared" si="25"/>
        <v>0</v>
      </c>
      <c r="AH154">
        <f t="shared" si="26"/>
        <v>1</v>
      </c>
      <c r="AJ154">
        <f t="shared" si="27"/>
        <v>0</v>
      </c>
      <c r="AK154">
        <f t="shared" si="27"/>
        <v>0</v>
      </c>
      <c r="AL154">
        <f t="shared" si="27"/>
        <v>0</v>
      </c>
      <c r="AM154">
        <f t="shared" si="22"/>
        <v>46218100</v>
      </c>
      <c r="AP154" s="19">
        <v>2</v>
      </c>
      <c r="AQ154" s="19" t="s">
        <v>785</v>
      </c>
      <c r="AR154" s="1">
        <v>26.721894470683182</v>
      </c>
    </row>
    <row r="155" spans="1:44" x14ac:dyDescent="0.25">
      <c r="A155">
        <f t="shared" si="18"/>
        <v>1</v>
      </c>
      <c r="B155" s="12" t="s">
        <v>95</v>
      </c>
      <c r="C155" s="19">
        <v>4</v>
      </c>
      <c r="D155" s="19" t="s">
        <v>804</v>
      </c>
      <c r="E155" s="19" t="s">
        <v>805</v>
      </c>
      <c r="F155" s="19" t="s">
        <v>806</v>
      </c>
      <c r="G155" s="19" t="s">
        <v>807</v>
      </c>
      <c r="H155" s="19" t="s">
        <v>808</v>
      </c>
      <c r="I155" s="19" t="s">
        <v>873</v>
      </c>
      <c r="J155" s="19" t="s">
        <v>874</v>
      </c>
      <c r="K155" s="19" t="s">
        <v>85</v>
      </c>
      <c r="L155" s="19" t="s">
        <v>86</v>
      </c>
      <c r="M155" s="19" t="s">
        <v>95</v>
      </c>
      <c r="N155" s="19" t="s">
        <v>96</v>
      </c>
      <c r="O155" s="12"/>
      <c r="P155" s="12"/>
      <c r="Q155" s="12"/>
      <c r="R155" s="12" t="s">
        <v>95</v>
      </c>
      <c r="S155" s="12" t="s">
        <v>96</v>
      </c>
      <c r="T155" s="12">
        <v>235676</v>
      </c>
      <c r="U155" s="12">
        <v>968</v>
      </c>
      <c r="V155" s="12">
        <v>72507</v>
      </c>
      <c r="W155" s="12">
        <v>20421</v>
      </c>
      <c r="X155" s="12">
        <v>329572</v>
      </c>
      <c r="Y155" s="13">
        <v>71.803429903025744</v>
      </c>
      <c r="Z155" s="1">
        <f t="shared" si="19"/>
        <v>93.803781874673817</v>
      </c>
      <c r="AA155" s="1">
        <f t="shared" si="20"/>
        <v>6.1962181253261805</v>
      </c>
      <c r="AB155">
        <f t="shared" si="21"/>
        <v>100</v>
      </c>
      <c r="AE155">
        <f t="shared" si="23"/>
        <v>0</v>
      </c>
      <c r="AF155">
        <f t="shared" si="24"/>
        <v>0</v>
      </c>
      <c r="AG155">
        <f t="shared" si="25"/>
        <v>0</v>
      </c>
      <c r="AH155">
        <f t="shared" si="26"/>
        <v>1</v>
      </c>
      <c r="AJ155">
        <f t="shared" si="27"/>
        <v>0</v>
      </c>
      <c r="AK155">
        <f t="shared" si="27"/>
        <v>0</v>
      </c>
      <c r="AL155">
        <f t="shared" si="27"/>
        <v>0</v>
      </c>
      <c r="AM155">
        <f t="shared" si="22"/>
        <v>23664400</v>
      </c>
      <c r="AP155" s="19">
        <v>2</v>
      </c>
      <c r="AQ155" s="19" t="s">
        <v>785</v>
      </c>
      <c r="AR155" s="1">
        <v>14.490153323053775</v>
      </c>
    </row>
    <row r="156" spans="1:44" x14ac:dyDescent="0.25">
      <c r="A156">
        <f t="shared" si="18"/>
        <v>1</v>
      </c>
      <c r="B156" t="s">
        <v>75</v>
      </c>
      <c r="C156" s="19">
        <v>6</v>
      </c>
      <c r="D156" s="19" t="s">
        <v>810</v>
      </c>
      <c r="E156" s="19" t="s">
        <v>811</v>
      </c>
      <c r="F156" s="19" t="s">
        <v>812</v>
      </c>
      <c r="G156" s="19" t="s">
        <v>813</v>
      </c>
      <c r="H156" s="19" t="s">
        <v>814</v>
      </c>
      <c r="I156" s="19" t="s">
        <v>875</v>
      </c>
      <c r="J156" s="19" t="s">
        <v>73</v>
      </c>
      <c r="K156" s="19" t="s">
        <v>74</v>
      </c>
      <c r="L156" s="19" t="s">
        <v>73</v>
      </c>
      <c r="M156" s="19" t="s">
        <v>75</v>
      </c>
      <c r="N156" s="19" t="s">
        <v>76</v>
      </c>
      <c r="R156" t="s">
        <v>75</v>
      </c>
      <c r="S156" t="s">
        <v>76</v>
      </c>
      <c r="T156">
        <v>708846</v>
      </c>
      <c r="U156">
        <v>94525</v>
      </c>
      <c r="V156">
        <v>221808</v>
      </c>
      <c r="W156">
        <v>46698</v>
      </c>
      <c r="X156">
        <v>1071877</v>
      </c>
      <c r="Y156" s="1">
        <v>74.949924291686457</v>
      </c>
      <c r="Z156" s="1">
        <f t="shared" si="19"/>
        <v>95.64334340600648</v>
      </c>
      <c r="AA156" s="1">
        <f t="shared" si="20"/>
        <v>4.3566565939935273</v>
      </c>
      <c r="AB156">
        <f t="shared" si="21"/>
        <v>100</v>
      </c>
      <c r="AE156">
        <f t="shared" si="23"/>
        <v>0</v>
      </c>
      <c r="AF156">
        <f t="shared" si="24"/>
        <v>0</v>
      </c>
      <c r="AG156">
        <f t="shared" si="25"/>
        <v>0</v>
      </c>
      <c r="AH156">
        <f t="shared" si="26"/>
        <v>1</v>
      </c>
      <c r="AJ156">
        <f t="shared" si="27"/>
        <v>0</v>
      </c>
      <c r="AK156">
        <f t="shared" si="27"/>
        <v>0</v>
      </c>
      <c r="AL156">
        <f t="shared" si="27"/>
        <v>0</v>
      </c>
      <c r="AM156">
        <f t="shared" si="22"/>
        <v>80337100</v>
      </c>
      <c r="AP156" s="19">
        <v>2</v>
      </c>
      <c r="AQ156" s="19" t="s">
        <v>785</v>
      </c>
      <c r="AR156" s="1">
        <v>36.757450506333988</v>
      </c>
    </row>
    <row r="157" spans="1:44" x14ac:dyDescent="0.25">
      <c r="A157">
        <f t="shared" si="18"/>
        <v>1</v>
      </c>
      <c r="B157" s="12" t="s">
        <v>87</v>
      </c>
      <c r="C157" s="19">
        <v>4</v>
      </c>
      <c r="D157" s="19" t="s">
        <v>804</v>
      </c>
      <c r="E157" s="19" t="s">
        <v>805</v>
      </c>
      <c r="F157" s="19" t="s">
        <v>806</v>
      </c>
      <c r="G157" s="19" t="s">
        <v>807</v>
      </c>
      <c r="H157" s="19" t="s">
        <v>808</v>
      </c>
      <c r="I157" s="19" t="s">
        <v>873</v>
      </c>
      <c r="J157" s="19" t="s">
        <v>874</v>
      </c>
      <c r="K157" s="19" t="s">
        <v>85</v>
      </c>
      <c r="L157" s="19" t="s">
        <v>86</v>
      </c>
      <c r="M157" s="19" t="s">
        <v>87</v>
      </c>
      <c r="N157" s="19" t="s">
        <v>88</v>
      </c>
      <c r="O157" s="12"/>
      <c r="P157" s="12"/>
      <c r="Q157" s="12"/>
      <c r="R157" s="12" t="s">
        <v>87</v>
      </c>
      <c r="S157" s="12" t="s">
        <v>88</v>
      </c>
      <c r="T157" s="12">
        <v>6671065</v>
      </c>
      <c r="U157" s="12">
        <v>69482</v>
      </c>
      <c r="V157" s="12">
        <v>824924</v>
      </c>
      <c r="W157" s="12">
        <v>61852</v>
      </c>
      <c r="X157" s="12">
        <v>7627323</v>
      </c>
      <c r="Y157" s="13">
        <v>88.373692840856492</v>
      </c>
      <c r="Z157" s="1">
        <f t="shared" si="19"/>
        <v>99.18907328298539</v>
      </c>
      <c r="AA157" s="1">
        <f t="shared" si="20"/>
        <v>0.8109267170146065</v>
      </c>
      <c r="AB157">
        <f t="shared" si="21"/>
        <v>100</v>
      </c>
      <c r="AE157">
        <f t="shared" si="23"/>
        <v>0</v>
      </c>
      <c r="AF157">
        <f t="shared" si="24"/>
        <v>0</v>
      </c>
      <c r="AG157">
        <f t="shared" si="25"/>
        <v>0</v>
      </c>
      <c r="AH157">
        <f t="shared" si="26"/>
        <v>1</v>
      </c>
      <c r="AJ157">
        <f t="shared" si="27"/>
        <v>0</v>
      </c>
      <c r="AK157">
        <f t="shared" si="27"/>
        <v>0</v>
      </c>
      <c r="AL157">
        <f t="shared" si="27"/>
        <v>0</v>
      </c>
      <c r="AM157">
        <f t="shared" si="22"/>
        <v>674054700.00000012</v>
      </c>
      <c r="AP157" s="19">
        <v>2</v>
      </c>
      <c r="AQ157" s="19" t="s">
        <v>785</v>
      </c>
      <c r="AR157" s="1">
        <v>11.141806070958223</v>
      </c>
    </row>
    <row r="158" spans="1:44" x14ac:dyDescent="0.25">
      <c r="A158">
        <f t="shared" si="18"/>
        <v>1</v>
      </c>
      <c r="B158" t="s">
        <v>26</v>
      </c>
      <c r="C158" s="19">
        <v>2</v>
      </c>
      <c r="D158" s="19" t="s">
        <v>785</v>
      </c>
      <c r="E158" s="19" t="s">
        <v>817</v>
      </c>
      <c r="F158" s="19" t="s">
        <v>818</v>
      </c>
      <c r="G158" s="19" t="s">
        <v>819</v>
      </c>
      <c r="H158" s="19" t="s">
        <v>820</v>
      </c>
      <c r="I158" s="19" t="s">
        <v>876</v>
      </c>
      <c r="J158" s="19" t="s">
        <v>877</v>
      </c>
      <c r="K158" s="19" t="s">
        <v>4</v>
      </c>
      <c r="L158" s="19" t="s">
        <v>5</v>
      </c>
      <c r="M158" s="19" t="s">
        <v>26</v>
      </c>
      <c r="N158" s="19" t="s">
        <v>27</v>
      </c>
      <c r="R158" t="s">
        <v>26</v>
      </c>
      <c r="S158" t="s">
        <v>27</v>
      </c>
      <c r="T158">
        <v>747071</v>
      </c>
      <c r="U158">
        <v>338537</v>
      </c>
      <c r="V158">
        <v>1567629</v>
      </c>
      <c r="W158">
        <v>3626790</v>
      </c>
      <c r="X158">
        <v>6280027</v>
      </c>
      <c r="Y158" s="1">
        <v>17.286677270655044</v>
      </c>
      <c r="Z158" s="1">
        <f t="shared" si="19"/>
        <v>42.248815172291451</v>
      </c>
      <c r="AA158" s="1">
        <f t="shared" si="20"/>
        <v>57.751184827708549</v>
      </c>
      <c r="AB158">
        <f t="shared" si="21"/>
        <v>100</v>
      </c>
      <c r="AE158">
        <f t="shared" si="23"/>
        <v>0</v>
      </c>
      <c r="AF158">
        <f t="shared" si="24"/>
        <v>0</v>
      </c>
      <c r="AG158">
        <f t="shared" si="25"/>
        <v>1</v>
      </c>
      <c r="AH158">
        <f t="shared" si="26"/>
        <v>0</v>
      </c>
      <c r="AJ158">
        <f t="shared" si="27"/>
        <v>0</v>
      </c>
      <c r="AK158">
        <f t="shared" si="27"/>
        <v>0</v>
      </c>
      <c r="AL158">
        <f t="shared" si="27"/>
        <v>108560799.99999999</v>
      </c>
      <c r="AM158">
        <f t="shared" si="22"/>
        <v>0</v>
      </c>
      <c r="AP158" s="19">
        <v>2</v>
      </c>
      <c r="AQ158" s="19" t="s">
        <v>785</v>
      </c>
      <c r="AR158" s="1">
        <v>26.275859319009491</v>
      </c>
    </row>
    <row r="159" spans="1:44" x14ac:dyDescent="0.25">
      <c r="A159">
        <f t="shared" si="18"/>
        <v>1</v>
      </c>
      <c r="B159" s="10" t="s">
        <v>363</v>
      </c>
      <c r="C159" s="19">
        <v>1</v>
      </c>
      <c r="D159" s="19" t="s">
        <v>748</v>
      </c>
      <c r="E159" s="19" t="s">
        <v>767</v>
      </c>
      <c r="F159" s="19" t="s">
        <v>768</v>
      </c>
      <c r="G159" s="19" t="s">
        <v>773</v>
      </c>
      <c r="H159" s="19" t="s">
        <v>774</v>
      </c>
      <c r="I159" s="19" t="s">
        <v>839</v>
      </c>
      <c r="J159" s="19" t="s">
        <v>840</v>
      </c>
      <c r="K159" s="19" t="s">
        <v>234</v>
      </c>
      <c r="L159" s="19" t="s">
        <v>235</v>
      </c>
      <c r="M159" s="19" t="s">
        <v>363</v>
      </c>
      <c r="N159" s="19" t="s">
        <v>364</v>
      </c>
      <c r="O159" s="10"/>
      <c r="P159" s="10"/>
      <c r="Q159" s="10"/>
      <c r="R159" s="10" t="s">
        <v>363</v>
      </c>
      <c r="S159" s="10" t="s">
        <v>364</v>
      </c>
      <c r="T159" s="10"/>
      <c r="U159" s="10">
        <v>5</v>
      </c>
      <c r="V159" s="10">
        <v>142</v>
      </c>
      <c r="W159" s="10">
        <v>653</v>
      </c>
      <c r="X159" s="10">
        <v>800</v>
      </c>
      <c r="Y159" s="11">
        <v>0.625</v>
      </c>
      <c r="Z159" s="1">
        <f t="shared" si="19"/>
        <v>18.375</v>
      </c>
      <c r="AA159" s="1">
        <f t="shared" si="20"/>
        <v>81.625</v>
      </c>
      <c r="AB159">
        <f t="shared" si="21"/>
        <v>100</v>
      </c>
      <c r="AE159" s="10">
        <f t="shared" si="23"/>
        <v>1</v>
      </c>
      <c r="AF159">
        <f t="shared" si="24"/>
        <v>0</v>
      </c>
      <c r="AG159">
        <f t="shared" si="25"/>
        <v>0</v>
      </c>
      <c r="AH159">
        <f t="shared" si="26"/>
        <v>0</v>
      </c>
      <c r="AJ159">
        <f t="shared" si="27"/>
        <v>500</v>
      </c>
      <c r="AK159">
        <f t="shared" si="27"/>
        <v>0</v>
      </c>
      <c r="AL159">
        <f t="shared" si="27"/>
        <v>0</v>
      </c>
      <c r="AM159">
        <f t="shared" si="22"/>
        <v>0</v>
      </c>
      <c r="AP159" s="19">
        <v>2</v>
      </c>
      <c r="AQ159" s="19" t="s">
        <v>785</v>
      </c>
      <c r="AR159" s="1">
        <v>9.6497677512469693</v>
      </c>
    </row>
    <row r="160" spans="1:44" x14ac:dyDescent="0.25">
      <c r="A160">
        <f t="shared" si="18"/>
        <v>1</v>
      </c>
      <c r="B160" t="s">
        <v>297</v>
      </c>
      <c r="C160" s="19">
        <v>1</v>
      </c>
      <c r="D160" s="19" t="s">
        <v>748</v>
      </c>
      <c r="E160" s="19" t="s">
        <v>767</v>
      </c>
      <c r="F160" s="19" t="s">
        <v>768</v>
      </c>
      <c r="G160" s="19" t="s">
        <v>773</v>
      </c>
      <c r="H160" s="19" t="s">
        <v>774</v>
      </c>
      <c r="I160" s="19" t="s">
        <v>839</v>
      </c>
      <c r="J160" s="19" t="s">
        <v>840</v>
      </c>
      <c r="K160" s="19" t="s">
        <v>234</v>
      </c>
      <c r="L160" s="19" t="s">
        <v>235</v>
      </c>
      <c r="M160" s="19" t="s">
        <v>297</v>
      </c>
      <c r="N160" s="19" t="s">
        <v>298</v>
      </c>
      <c r="R160" t="s">
        <v>297</v>
      </c>
      <c r="S160" t="s">
        <v>298</v>
      </c>
      <c r="T160">
        <v>5967</v>
      </c>
      <c r="U160">
        <v>114534</v>
      </c>
      <c r="V160">
        <v>201278</v>
      </c>
      <c r="W160">
        <v>3131013</v>
      </c>
      <c r="X160">
        <v>3452792</v>
      </c>
      <c r="Y160" s="1">
        <v>3.4899582714510462</v>
      </c>
      <c r="Z160" s="1">
        <f t="shared" si="19"/>
        <v>9.319385587084307</v>
      </c>
      <c r="AA160" s="1">
        <f t="shared" si="20"/>
        <v>90.680614412915688</v>
      </c>
      <c r="AB160">
        <f t="shared" si="21"/>
        <v>100</v>
      </c>
      <c r="AE160">
        <f t="shared" si="23"/>
        <v>0</v>
      </c>
      <c r="AF160">
        <f t="shared" si="24"/>
        <v>1</v>
      </c>
      <c r="AG160">
        <f t="shared" si="25"/>
        <v>0</v>
      </c>
      <c r="AH160">
        <f t="shared" si="26"/>
        <v>0</v>
      </c>
      <c r="AJ160">
        <f t="shared" si="27"/>
        <v>0</v>
      </c>
      <c r="AK160">
        <f t="shared" si="27"/>
        <v>12050100</v>
      </c>
      <c r="AL160">
        <f t="shared" si="27"/>
        <v>0</v>
      </c>
      <c r="AM160">
        <f t="shared" si="22"/>
        <v>0</v>
      </c>
      <c r="AP160" s="19">
        <v>2</v>
      </c>
      <c r="AQ160" s="19" t="s">
        <v>785</v>
      </c>
      <c r="AR160" s="1">
        <v>6.5207021670676308</v>
      </c>
    </row>
    <row r="161" spans="1:44" x14ac:dyDescent="0.25">
      <c r="A161">
        <f t="shared" si="18"/>
        <v>1</v>
      </c>
      <c r="B161" t="s">
        <v>329</v>
      </c>
      <c r="C161" s="19">
        <v>2</v>
      </c>
      <c r="D161" s="19" t="s">
        <v>785</v>
      </c>
      <c r="E161" s="19" t="s">
        <v>786</v>
      </c>
      <c r="F161" s="19" t="s">
        <v>787</v>
      </c>
      <c r="G161" s="19" t="s">
        <v>788</v>
      </c>
      <c r="H161" s="19" t="s">
        <v>789</v>
      </c>
      <c r="I161" s="19" t="s">
        <v>791</v>
      </c>
      <c r="J161" s="19" t="s">
        <v>792</v>
      </c>
      <c r="K161" s="19" t="s">
        <v>307</v>
      </c>
      <c r="L161" s="19" t="s">
        <v>308</v>
      </c>
      <c r="M161" s="19" t="s">
        <v>329</v>
      </c>
      <c r="N161" s="19" t="s">
        <v>330</v>
      </c>
      <c r="R161" t="s">
        <v>329</v>
      </c>
      <c r="S161" t="s">
        <v>330</v>
      </c>
      <c r="T161">
        <v>24951</v>
      </c>
      <c r="U161">
        <v>585794</v>
      </c>
      <c r="V161">
        <v>381250</v>
      </c>
      <c r="W161">
        <v>15025120</v>
      </c>
      <c r="X161">
        <v>16017115</v>
      </c>
      <c r="Y161" s="1">
        <v>3.8130774487165757</v>
      </c>
      <c r="Z161" s="1">
        <f t="shared" si="19"/>
        <v>6.1933438075458662</v>
      </c>
      <c r="AA161" s="1">
        <f t="shared" si="20"/>
        <v>93.806656192454128</v>
      </c>
      <c r="AB161">
        <f t="shared" si="21"/>
        <v>100</v>
      </c>
      <c r="AE161">
        <f t="shared" si="23"/>
        <v>0</v>
      </c>
      <c r="AF161">
        <f t="shared" si="24"/>
        <v>1</v>
      </c>
      <c r="AG161">
        <f t="shared" si="25"/>
        <v>0</v>
      </c>
      <c r="AH161">
        <f t="shared" si="26"/>
        <v>0</v>
      </c>
      <c r="AJ161">
        <f t="shared" si="27"/>
        <v>0</v>
      </c>
      <c r="AK161">
        <f t="shared" si="27"/>
        <v>61074499.999999993</v>
      </c>
      <c r="AL161">
        <f t="shared" si="27"/>
        <v>0</v>
      </c>
      <c r="AM161">
        <f t="shared" si="22"/>
        <v>0</v>
      </c>
      <c r="AP161" s="19">
        <v>2</v>
      </c>
      <c r="AQ161" s="19" t="s">
        <v>785</v>
      </c>
      <c r="AR161" s="1">
        <v>7.710516743333848</v>
      </c>
    </row>
    <row r="162" spans="1:44" x14ac:dyDescent="0.25">
      <c r="A162">
        <f t="shared" si="18"/>
        <v>1</v>
      </c>
      <c r="B162" t="s">
        <v>515</v>
      </c>
      <c r="C162" s="19">
        <v>2</v>
      </c>
      <c r="D162" s="19" t="s">
        <v>785</v>
      </c>
      <c r="E162" s="19" t="s">
        <v>786</v>
      </c>
      <c r="F162" s="19" t="s">
        <v>787</v>
      </c>
      <c r="G162" s="19" t="s">
        <v>788</v>
      </c>
      <c r="H162" s="19" t="s">
        <v>789</v>
      </c>
      <c r="I162" s="19" t="s">
        <v>791</v>
      </c>
      <c r="J162" s="19" t="s">
        <v>792</v>
      </c>
      <c r="K162" s="19" t="s">
        <v>307</v>
      </c>
      <c r="L162" s="19" t="s">
        <v>308</v>
      </c>
      <c r="M162" s="19" t="s">
        <v>515</v>
      </c>
      <c r="N162" s="19" t="s">
        <v>516</v>
      </c>
      <c r="R162" t="s">
        <v>515</v>
      </c>
      <c r="S162" t="s">
        <v>516</v>
      </c>
      <c r="T162">
        <v>1107</v>
      </c>
      <c r="U162">
        <v>341175</v>
      </c>
      <c r="V162">
        <v>19580</v>
      </c>
      <c r="W162">
        <v>16707867</v>
      </c>
      <c r="X162">
        <v>17069729</v>
      </c>
      <c r="Y162" s="1">
        <v>2.0051987937242588</v>
      </c>
      <c r="Z162" s="1">
        <f t="shared" si="19"/>
        <v>2.1199047741179724</v>
      </c>
      <c r="AA162" s="1">
        <f t="shared" si="20"/>
        <v>97.88009522588203</v>
      </c>
      <c r="AB162">
        <f t="shared" si="21"/>
        <v>100</v>
      </c>
      <c r="AE162">
        <f t="shared" si="23"/>
        <v>0</v>
      </c>
      <c r="AF162">
        <f t="shared" si="24"/>
        <v>1</v>
      </c>
      <c r="AG162">
        <f t="shared" si="25"/>
        <v>0</v>
      </c>
      <c r="AH162">
        <f t="shared" si="26"/>
        <v>0</v>
      </c>
      <c r="AJ162">
        <f t="shared" si="27"/>
        <v>0</v>
      </c>
      <c r="AK162">
        <f t="shared" si="27"/>
        <v>34228200</v>
      </c>
      <c r="AL162">
        <f t="shared" si="27"/>
        <v>0</v>
      </c>
      <c r="AM162">
        <f t="shared" si="22"/>
        <v>0</v>
      </c>
      <c r="AP162" s="19">
        <v>2</v>
      </c>
      <c r="AQ162" s="19" t="s">
        <v>785</v>
      </c>
      <c r="AR162" s="1">
        <v>6.6812801892326563</v>
      </c>
    </row>
    <row r="163" spans="1:44" x14ac:dyDescent="0.25">
      <c r="A163">
        <f t="shared" si="18"/>
        <v>1</v>
      </c>
      <c r="B163" t="s">
        <v>658</v>
      </c>
      <c r="C163" s="19">
        <v>2</v>
      </c>
      <c r="D163" s="19" t="s">
        <v>785</v>
      </c>
      <c r="E163" s="19" t="s">
        <v>786</v>
      </c>
      <c r="F163" s="19" t="s">
        <v>787</v>
      </c>
      <c r="G163" s="19" t="s">
        <v>788</v>
      </c>
      <c r="H163" s="19" t="s">
        <v>789</v>
      </c>
      <c r="I163" s="19" t="s">
        <v>791</v>
      </c>
      <c r="J163" s="19" t="s">
        <v>792</v>
      </c>
      <c r="K163" s="19" t="s">
        <v>307</v>
      </c>
      <c r="L163" s="19" t="s">
        <v>308</v>
      </c>
      <c r="M163" s="19" t="s">
        <v>658</v>
      </c>
      <c r="N163" s="19" t="s">
        <v>659</v>
      </c>
      <c r="R163" t="s">
        <v>658</v>
      </c>
      <c r="S163" t="s">
        <v>659</v>
      </c>
      <c r="T163">
        <v>25663</v>
      </c>
      <c r="U163">
        <v>36095</v>
      </c>
      <c r="V163">
        <v>4783</v>
      </c>
      <c r="W163">
        <v>4339195</v>
      </c>
      <c r="X163">
        <v>4405736</v>
      </c>
      <c r="Y163" s="1">
        <v>1.4017635191940687</v>
      </c>
      <c r="Z163" s="1">
        <f t="shared" si="19"/>
        <v>1.5103265379496185</v>
      </c>
      <c r="AA163" s="1">
        <f t="shared" si="20"/>
        <v>98.489673462050391</v>
      </c>
      <c r="AB163">
        <f t="shared" si="21"/>
        <v>100.00000000000001</v>
      </c>
      <c r="AE163">
        <f t="shared" si="23"/>
        <v>0</v>
      </c>
      <c r="AF163">
        <f t="shared" si="24"/>
        <v>1</v>
      </c>
      <c r="AG163">
        <f t="shared" si="25"/>
        <v>0</v>
      </c>
      <c r="AH163">
        <f t="shared" si="26"/>
        <v>0</v>
      </c>
      <c r="AJ163">
        <f t="shared" si="27"/>
        <v>0</v>
      </c>
      <c r="AK163">
        <f t="shared" si="27"/>
        <v>6175800</v>
      </c>
      <c r="AL163">
        <f t="shared" si="27"/>
        <v>0</v>
      </c>
      <c r="AM163">
        <f t="shared" si="22"/>
        <v>0</v>
      </c>
      <c r="AP163" s="19">
        <v>2</v>
      </c>
      <c r="AQ163" s="19" t="s">
        <v>785</v>
      </c>
      <c r="AR163" s="1">
        <v>43.292114670412971</v>
      </c>
    </row>
    <row r="164" spans="1:44" x14ac:dyDescent="0.25">
      <c r="A164">
        <f t="shared" si="18"/>
        <v>1</v>
      </c>
      <c r="B164" t="s">
        <v>226</v>
      </c>
      <c r="C164" s="19">
        <v>2</v>
      </c>
      <c r="D164" s="19" t="s">
        <v>785</v>
      </c>
      <c r="E164" s="19" t="s">
        <v>817</v>
      </c>
      <c r="F164" s="19" t="s">
        <v>818</v>
      </c>
      <c r="G164" s="19" t="s">
        <v>819</v>
      </c>
      <c r="H164" s="19" t="s">
        <v>820</v>
      </c>
      <c r="I164" s="19" t="s">
        <v>827</v>
      </c>
      <c r="J164" s="19" t="s">
        <v>223</v>
      </c>
      <c r="K164" s="19" t="s">
        <v>224</v>
      </c>
      <c r="L164" s="19" t="s">
        <v>225</v>
      </c>
      <c r="M164" s="19" t="s">
        <v>226</v>
      </c>
      <c r="N164" s="19" t="s">
        <v>227</v>
      </c>
      <c r="R164" t="s">
        <v>226</v>
      </c>
      <c r="S164" t="s">
        <v>227</v>
      </c>
      <c r="T164">
        <v>47186</v>
      </c>
      <c r="U164">
        <v>727202</v>
      </c>
      <c r="V164">
        <v>720242</v>
      </c>
      <c r="W164">
        <v>9648527</v>
      </c>
      <c r="X164">
        <v>11143157</v>
      </c>
      <c r="Y164" s="1">
        <v>6.9494488859844665</v>
      </c>
      <c r="Z164" s="1">
        <f t="shared" si="19"/>
        <v>13.412985206975007</v>
      </c>
      <c r="AA164" s="1">
        <f t="shared" si="20"/>
        <v>86.587014793024991</v>
      </c>
      <c r="AB164">
        <f t="shared" si="21"/>
        <v>100</v>
      </c>
      <c r="AE164">
        <f t="shared" si="23"/>
        <v>0</v>
      </c>
      <c r="AF164">
        <f t="shared" si="24"/>
        <v>1</v>
      </c>
      <c r="AG164">
        <f t="shared" si="25"/>
        <v>0</v>
      </c>
      <c r="AH164">
        <f t="shared" si="26"/>
        <v>0</v>
      </c>
      <c r="AJ164">
        <f t="shared" si="27"/>
        <v>0</v>
      </c>
      <c r="AK164">
        <f t="shared" si="27"/>
        <v>77438800.000000015</v>
      </c>
      <c r="AL164">
        <f t="shared" si="27"/>
        <v>0</v>
      </c>
      <c r="AM164">
        <f t="shared" si="22"/>
        <v>0</v>
      </c>
      <c r="AP164" s="19">
        <v>2</v>
      </c>
      <c r="AQ164" s="19" t="s">
        <v>785</v>
      </c>
      <c r="AR164" s="1">
        <v>16.241376519986694</v>
      </c>
    </row>
    <row r="165" spans="1:44" x14ac:dyDescent="0.25">
      <c r="A165">
        <f t="shared" si="18"/>
        <v>1</v>
      </c>
      <c r="B165" t="s">
        <v>347</v>
      </c>
      <c r="C165" s="19">
        <v>1</v>
      </c>
      <c r="D165" s="19" t="s">
        <v>748</v>
      </c>
      <c r="E165" s="19" t="s">
        <v>767</v>
      </c>
      <c r="F165" s="19" t="s">
        <v>768</v>
      </c>
      <c r="G165" s="19" t="s">
        <v>773</v>
      </c>
      <c r="H165" s="19" t="s">
        <v>774</v>
      </c>
      <c r="I165" s="19" t="s">
        <v>850</v>
      </c>
      <c r="J165" s="19" t="s">
        <v>851</v>
      </c>
      <c r="K165" s="19" t="s">
        <v>345</v>
      </c>
      <c r="L165" s="19" t="s">
        <v>346</v>
      </c>
      <c r="M165" s="19" t="s">
        <v>347</v>
      </c>
      <c r="N165" s="19" t="s">
        <v>348</v>
      </c>
      <c r="R165" t="s">
        <v>347</v>
      </c>
      <c r="S165" t="s">
        <v>348</v>
      </c>
      <c r="T165">
        <v>9151293</v>
      </c>
      <c r="U165">
        <v>1571633</v>
      </c>
      <c r="V165">
        <v>39961937</v>
      </c>
      <c r="W165">
        <v>21948305</v>
      </c>
      <c r="X165">
        <v>72633168</v>
      </c>
      <c r="Y165" s="1">
        <v>14.763125849061135</v>
      </c>
      <c r="Z165" s="1">
        <f t="shared" si="19"/>
        <v>69.781980320616057</v>
      </c>
      <c r="AA165" s="1">
        <f t="shared" si="20"/>
        <v>30.218019679383939</v>
      </c>
      <c r="AB165">
        <f t="shared" si="21"/>
        <v>100</v>
      </c>
      <c r="AE165">
        <f t="shared" si="23"/>
        <v>0</v>
      </c>
      <c r="AF165">
        <f t="shared" si="24"/>
        <v>1</v>
      </c>
      <c r="AG165">
        <f t="shared" si="25"/>
        <v>0</v>
      </c>
      <c r="AH165">
        <f t="shared" si="26"/>
        <v>0</v>
      </c>
      <c r="AJ165">
        <f t="shared" si="27"/>
        <v>0</v>
      </c>
      <c r="AK165">
        <f t="shared" si="27"/>
        <v>1072292600</v>
      </c>
      <c r="AL165">
        <f t="shared" si="27"/>
        <v>0</v>
      </c>
      <c r="AM165">
        <f t="shared" si="22"/>
        <v>0</v>
      </c>
      <c r="AP165" s="19">
        <v>2</v>
      </c>
      <c r="AQ165" s="19" t="s">
        <v>785</v>
      </c>
      <c r="AR165" s="1">
        <v>25.936038856992834</v>
      </c>
    </row>
    <row r="166" spans="1:44" x14ac:dyDescent="0.25">
      <c r="A166">
        <f t="shared" si="18"/>
        <v>1</v>
      </c>
      <c r="B166" t="s">
        <v>30</v>
      </c>
      <c r="C166" s="19">
        <v>5</v>
      </c>
      <c r="D166" s="19" t="s">
        <v>878</v>
      </c>
      <c r="E166" s="19" t="s">
        <v>879</v>
      </c>
      <c r="F166" s="19" t="s">
        <v>880</v>
      </c>
      <c r="G166" s="19" t="s">
        <v>881</v>
      </c>
      <c r="H166" s="19" t="s">
        <v>882</v>
      </c>
      <c r="I166" s="19" t="s">
        <v>883</v>
      </c>
      <c r="J166" s="19" t="s">
        <v>884</v>
      </c>
      <c r="K166" s="19" t="s">
        <v>28</v>
      </c>
      <c r="L166" s="19" t="s">
        <v>29</v>
      </c>
      <c r="M166" s="19" t="s">
        <v>30</v>
      </c>
      <c r="N166" s="19" t="s">
        <v>31</v>
      </c>
      <c r="R166" t="s">
        <v>30</v>
      </c>
      <c r="S166" t="s">
        <v>31</v>
      </c>
      <c r="T166">
        <v>1871</v>
      </c>
      <c r="U166">
        <v>12409</v>
      </c>
      <c r="V166">
        <v>97643</v>
      </c>
      <c r="W166">
        <v>106615</v>
      </c>
      <c r="X166">
        <v>218538</v>
      </c>
      <c r="Y166" s="1">
        <v>6.5343327018642068</v>
      </c>
      <c r="Z166" s="1">
        <f t="shared" si="19"/>
        <v>51.214434102993536</v>
      </c>
      <c r="AA166" s="1">
        <f t="shared" si="20"/>
        <v>48.785565897006471</v>
      </c>
      <c r="AB166">
        <f t="shared" si="21"/>
        <v>100</v>
      </c>
      <c r="AE166">
        <f t="shared" si="23"/>
        <v>0</v>
      </c>
      <c r="AF166">
        <f t="shared" si="24"/>
        <v>1</v>
      </c>
      <c r="AG166">
        <f t="shared" si="25"/>
        <v>0</v>
      </c>
      <c r="AH166">
        <f t="shared" si="26"/>
        <v>0</v>
      </c>
      <c r="AJ166">
        <f t="shared" si="27"/>
        <v>0</v>
      </c>
      <c r="AK166">
        <f t="shared" si="27"/>
        <v>1428000</v>
      </c>
      <c r="AL166">
        <f t="shared" si="27"/>
        <v>0</v>
      </c>
      <c r="AM166">
        <f t="shared" si="22"/>
        <v>0</v>
      </c>
      <c r="AP166" s="19">
        <v>2</v>
      </c>
      <c r="AQ166" s="19" t="s">
        <v>785</v>
      </c>
      <c r="AR166" s="1">
        <v>34.261142325324876</v>
      </c>
    </row>
    <row r="167" spans="1:44" x14ac:dyDescent="0.25">
      <c r="A167">
        <f t="shared" si="18"/>
        <v>1</v>
      </c>
      <c r="B167" t="s">
        <v>598</v>
      </c>
      <c r="C167" s="19">
        <v>1</v>
      </c>
      <c r="D167" s="19" t="s">
        <v>748</v>
      </c>
      <c r="E167" s="19" t="s">
        <v>767</v>
      </c>
      <c r="F167" s="19" t="s">
        <v>768</v>
      </c>
      <c r="G167" s="19" t="s">
        <v>769</v>
      </c>
      <c r="H167" s="19" t="s">
        <v>770</v>
      </c>
      <c r="I167" s="19" t="s">
        <v>777</v>
      </c>
      <c r="J167" s="19" t="s">
        <v>778</v>
      </c>
      <c r="K167" s="19" t="s">
        <v>586</v>
      </c>
      <c r="L167" s="19" t="s">
        <v>587</v>
      </c>
      <c r="M167" s="19" t="s">
        <v>598</v>
      </c>
      <c r="N167" s="19" t="s">
        <v>599</v>
      </c>
      <c r="R167" t="s">
        <v>598</v>
      </c>
      <c r="S167" t="s">
        <v>599</v>
      </c>
      <c r="T167">
        <v>21697</v>
      </c>
      <c r="U167">
        <v>39622</v>
      </c>
      <c r="V167">
        <v>496409</v>
      </c>
      <c r="W167">
        <v>629874</v>
      </c>
      <c r="X167">
        <v>1187602</v>
      </c>
      <c r="Y167" s="1">
        <v>5.1632617661472446</v>
      </c>
      <c r="Z167" s="1">
        <f t="shared" si="19"/>
        <v>46.962534586502883</v>
      </c>
      <c r="AA167" s="1">
        <f t="shared" si="20"/>
        <v>53.03746541349711</v>
      </c>
      <c r="AB167">
        <f t="shared" si="21"/>
        <v>100</v>
      </c>
      <c r="AE167">
        <f t="shared" si="23"/>
        <v>0</v>
      </c>
      <c r="AF167">
        <f t="shared" si="24"/>
        <v>1</v>
      </c>
      <c r="AG167">
        <f t="shared" si="25"/>
        <v>0</v>
      </c>
      <c r="AH167">
        <f t="shared" si="26"/>
        <v>0</v>
      </c>
      <c r="AJ167">
        <f t="shared" si="27"/>
        <v>0</v>
      </c>
      <c r="AK167">
        <f t="shared" si="27"/>
        <v>6131900</v>
      </c>
      <c r="AL167">
        <f t="shared" si="27"/>
        <v>0</v>
      </c>
      <c r="AM167">
        <f t="shared" si="22"/>
        <v>0</v>
      </c>
      <c r="AP167" s="19">
        <v>2</v>
      </c>
      <c r="AQ167" s="19" t="s">
        <v>785</v>
      </c>
      <c r="AR167" s="1">
        <v>32.580028467616927</v>
      </c>
    </row>
    <row r="168" spans="1:44" x14ac:dyDescent="0.25">
      <c r="A168">
        <f t="shared" si="18"/>
        <v>1</v>
      </c>
      <c r="B168" t="s">
        <v>43</v>
      </c>
      <c r="C168" s="19">
        <v>2</v>
      </c>
      <c r="D168" s="19" t="s">
        <v>785</v>
      </c>
      <c r="E168" s="19" t="s">
        <v>786</v>
      </c>
      <c r="F168" s="19" t="s">
        <v>787</v>
      </c>
      <c r="G168" s="19" t="s">
        <v>788</v>
      </c>
      <c r="H168" s="19" t="s">
        <v>789</v>
      </c>
      <c r="I168" s="19" t="s">
        <v>862</v>
      </c>
      <c r="J168" s="19" t="s">
        <v>863</v>
      </c>
      <c r="K168" s="19" t="s">
        <v>41</v>
      </c>
      <c r="L168" s="19" t="s">
        <v>42</v>
      </c>
      <c r="M168" s="19" t="s">
        <v>43</v>
      </c>
      <c r="N168" s="19" t="s">
        <v>44</v>
      </c>
      <c r="R168" t="s">
        <v>43</v>
      </c>
      <c r="S168" t="s">
        <v>44</v>
      </c>
      <c r="T168">
        <v>94237</v>
      </c>
      <c r="U168">
        <v>289610</v>
      </c>
      <c r="V168">
        <v>317195</v>
      </c>
      <c r="W168">
        <v>4774193</v>
      </c>
      <c r="X168">
        <v>5475235</v>
      </c>
      <c r="Y168" s="1">
        <v>7.0106031978536087</v>
      </c>
      <c r="Z168" s="1">
        <f t="shared" si="19"/>
        <v>12.80387051879965</v>
      </c>
      <c r="AA168" s="1">
        <f t="shared" si="20"/>
        <v>87.196129481200344</v>
      </c>
      <c r="AB168">
        <f t="shared" si="21"/>
        <v>100</v>
      </c>
      <c r="AE168">
        <f t="shared" si="23"/>
        <v>0</v>
      </c>
      <c r="AF168">
        <f t="shared" si="24"/>
        <v>1</v>
      </c>
      <c r="AG168">
        <f t="shared" si="25"/>
        <v>0</v>
      </c>
      <c r="AH168">
        <f t="shared" si="26"/>
        <v>0</v>
      </c>
      <c r="AJ168">
        <f t="shared" si="27"/>
        <v>0</v>
      </c>
      <c r="AK168">
        <f t="shared" si="27"/>
        <v>38384700</v>
      </c>
      <c r="AL168">
        <f t="shared" si="27"/>
        <v>0</v>
      </c>
      <c r="AM168">
        <f t="shared" si="22"/>
        <v>0</v>
      </c>
      <c r="AP168" s="19">
        <v>2</v>
      </c>
      <c r="AQ168" s="19" t="s">
        <v>785</v>
      </c>
      <c r="AR168" s="1">
        <v>17.286677270655044</v>
      </c>
    </row>
    <row r="169" spans="1:44" x14ac:dyDescent="0.25">
      <c r="A169">
        <f t="shared" si="18"/>
        <v>1</v>
      </c>
      <c r="B169" t="s">
        <v>613</v>
      </c>
      <c r="C169" s="19">
        <v>3</v>
      </c>
      <c r="D169" s="19" t="s">
        <v>797</v>
      </c>
      <c r="E169" s="19" t="s">
        <v>798</v>
      </c>
      <c r="F169" s="19" t="s">
        <v>799</v>
      </c>
      <c r="G169" s="19" t="s">
        <v>800</v>
      </c>
      <c r="H169" s="19" t="s">
        <v>801</v>
      </c>
      <c r="I169" s="19" t="s">
        <v>802</v>
      </c>
      <c r="J169" s="19" t="s">
        <v>803</v>
      </c>
      <c r="K169" s="19" t="s">
        <v>611</v>
      </c>
      <c r="L169" s="19" t="s">
        <v>612</v>
      </c>
      <c r="M169" s="19" t="s">
        <v>613</v>
      </c>
      <c r="N169" s="19" t="s">
        <v>614</v>
      </c>
      <c r="R169" t="s">
        <v>613</v>
      </c>
      <c r="S169" t="s">
        <v>614</v>
      </c>
      <c r="T169">
        <v>1711</v>
      </c>
      <c r="U169">
        <v>37564</v>
      </c>
      <c r="V169">
        <v>118619</v>
      </c>
      <c r="W169">
        <v>2896044</v>
      </c>
      <c r="X169">
        <v>3053938</v>
      </c>
      <c r="Y169" s="1">
        <v>1.2860444449101456</v>
      </c>
      <c r="Z169" s="1">
        <f t="shared" si="19"/>
        <v>5.1701769976993637</v>
      </c>
      <c r="AA169" s="1">
        <f t="shared" si="20"/>
        <v>94.829823002300643</v>
      </c>
      <c r="AB169">
        <f t="shared" si="21"/>
        <v>100</v>
      </c>
      <c r="AE169">
        <f t="shared" si="23"/>
        <v>0</v>
      </c>
      <c r="AF169">
        <f t="shared" si="24"/>
        <v>1</v>
      </c>
      <c r="AG169">
        <f t="shared" si="25"/>
        <v>0</v>
      </c>
      <c r="AH169">
        <f t="shared" si="26"/>
        <v>0</v>
      </c>
      <c r="AJ169">
        <f t="shared" si="27"/>
        <v>0</v>
      </c>
      <c r="AK169">
        <f t="shared" si="27"/>
        <v>3927500</v>
      </c>
      <c r="AL169">
        <f t="shared" si="27"/>
        <v>0</v>
      </c>
      <c r="AM169">
        <f t="shared" si="22"/>
        <v>0</v>
      </c>
      <c r="AP169" s="19">
        <v>2</v>
      </c>
      <c r="AQ169" s="19" t="s">
        <v>785</v>
      </c>
      <c r="AR169" s="1">
        <v>3.8130774487165757</v>
      </c>
    </row>
    <row r="170" spans="1:44" x14ac:dyDescent="0.25">
      <c r="A170">
        <f t="shared" si="18"/>
        <v>1</v>
      </c>
      <c r="B170" t="s">
        <v>625</v>
      </c>
      <c r="C170" s="19">
        <v>3</v>
      </c>
      <c r="D170" s="19" t="s">
        <v>797</v>
      </c>
      <c r="E170" s="19" t="s">
        <v>798</v>
      </c>
      <c r="F170" s="19" t="s">
        <v>799</v>
      </c>
      <c r="G170" s="19" t="s">
        <v>800</v>
      </c>
      <c r="H170" s="19" t="s">
        <v>801</v>
      </c>
      <c r="I170" s="19" t="s">
        <v>802</v>
      </c>
      <c r="J170" s="19" t="s">
        <v>803</v>
      </c>
      <c r="K170" s="19" t="s">
        <v>611</v>
      </c>
      <c r="L170" s="19" t="s">
        <v>612</v>
      </c>
      <c r="M170" s="19" t="s">
        <v>625</v>
      </c>
      <c r="N170" s="19" t="s">
        <v>626</v>
      </c>
      <c r="R170" t="s">
        <v>625</v>
      </c>
      <c r="S170" t="s">
        <v>626</v>
      </c>
      <c r="T170">
        <v>645611</v>
      </c>
      <c r="U170">
        <v>3153791</v>
      </c>
      <c r="V170">
        <v>18128648</v>
      </c>
      <c r="W170">
        <v>39347116</v>
      </c>
      <c r="X170">
        <v>61275166</v>
      </c>
      <c r="Y170" s="1">
        <v>6.2005576614839359</v>
      </c>
      <c r="Z170" s="1">
        <f t="shared" si="19"/>
        <v>35.78619436135024</v>
      </c>
      <c r="AA170" s="1">
        <f t="shared" si="20"/>
        <v>64.21380563864976</v>
      </c>
      <c r="AB170">
        <f t="shared" si="21"/>
        <v>100</v>
      </c>
      <c r="AE170">
        <f t="shared" si="23"/>
        <v>0</v>
      </c>
      <c r="AF170">
        <f t="shared" si="24"/>
        <v>1</v>
      </c>
      <c r="AG170">
        <f t="shared" si="25"/>
        <v>0</v>
      </c>
      <c r="AH170">
        <f t="shared" si="26"/>
        <v>0</v>
      </c>
      <c r="AJ170">
        <f t="shared" si="27"/>
        <v>0</v>
      </c>
      <c r="AK170">
        <f t="shared" si="27"/>
        <v>379940200</v>
      </c>
      <c r="AL170">
        <f t="shared" si="27"/>
        <v>0</v>
      </c>
      <c r="AM170">
        <f t="shared" si="22"/>
        <v>0</v>
      </c>
      <c r="AP170" s="19">
        <v>2</v>
      </c>
      <c r="AQ170" s="19" t="s">
        <v>785</v>
      </c>
      <c r="AR170" s="1">
        <v>2.0051987937242588</v>
      </c>
    </row>
    <row r="171" spans="1:44" x14ac:dyDescent="0.25">
      <c r="A171">
        <f t="shared" si="18"/>
        <v>1</v>
      </c>
      <c r="B171" t="s">
        <v>627</v>
      </c>
      <c r="C171" s="19">
        <v>3</v>
      </c>
      <c r="D171" s="19" t="s">
        <v>797</v>
      </c>
      <c r="E171" s="19" t="s">
        <v>798</v>
      </c>
      <c r="F171" s="19" t="s">
        <v>799</v>
      </c>
      <c r="G171" s="19" t="s">
        <v>800</v>
      </c>
      <c r="H171" s="19" t="s">
        <v>801</v>
      </c>
      <c r="I171" s="19" t="s">
        <v>802</v>
      </c>
      <c r="J171" s="19" t="s">
        <v>803</v>
      </c>
      <c r="K171" s="19" t="s">
        <v>611</v>
      </c>
      <c r="L171" s="19" t="s">
        <v>612</v>
      </c>
      <c r="M171" s="19" t="s">
        <v>627</v>
      </c>
      <c r="N171" s="19" t="s">
        <v>628</v>
      </c>
      <c r="R171" t="s">
        <v>627</v>
      </c>
      <c r="S171" t="s">
        <v>628</v>
      </c>
      <c r="T171">
        <v>7856</v>
      </c>
      <c r="U171">
        <v>30667</v>
      </c>
      <c r="V171">
        <v>306210</v>
      </c>
      <c r="W171">
        <v>745036</v>
      </c>
      <c r="X171">
        <v>1089769</v>
      </c>
      <c r="Y171" s="1">
        <v>3.5349693375385058</v>
      </c>
      <c r="Z171" s="1">
        <f t="shared" si="19"/>
        <v>31.633584732177184</v>
      </c>
      <c r="AA171" s="1">
        <f t="shared" si="20"/>
        <v>68.366415267822816</v>
      </c>
      <c r="AB171">
        <f t="shared" si="21"/>
        <v>100</v>
      </c>
      <c r="AE171">
        <f t="shared" si="23"/>
        <v>0</v>
      </c>
      <c r="AF171">
        <f t="shared" si="24"/>
        <v>1</v>
      </c>
      <c r="AG171">
        <f t="shared" si="25"/>
        <v>0</v>
      </c>
      <c r="AH171">
        <f t="shared" si="26"/>
        <v>0</v>
      </c>
      <c r="AJ171">
        <f t="shared" si="27"/>
        <v>0</v>
      </c>
      <c r="AK171">
        <f t="shared" si="27"/>
        <v>3852300</v>
      </c>
      <c r="AL171">
        <f t="shared" si="27"/>
        <v>0</v>
      </c>
      <c r="AM171">
        <f t="shared" si="22"/>
        <v>0</v>
      </c>
      <c r="AP171" s="19">
        <v>2</v>
      </c>
      <c r="AQ171" s="19" t="s">
        <v>785</v>
      </c>
      <c r="AR171" s="1">
        <v>1.4017635191940687</v>
      </c>
    </row>
    <row r="172" spans="1:44" x14ac:dyDescent="0.25">
      <c r="A172">
        <f t="shared" si="18"/>
        <v>1</v>
      </c>
      <c r="B172" t="s">
        <v>615</v>
      </c>
      <c r="C172" s="19">
        <v>3</v>
      </c>
      <c r="D172" s="19" t="s">
        <v>797</v>
      </c>
      <c r="E172" s="19" t="s">
        <v>798</v>
      </c>
      <c r="F172" s="19" t="s">
        <v>799</v>
      </c>
      <c r="G172" s="19" t="s">
        <v>800</v>
      </c>
      <c r="H172" s="19" t="s">
        <v>801</v>
      </c>
      <c r="I172" s="19" t="s">
        <v>802</v>
      </c>
      <c r="J172" s="19" t="s">
        <v>803</v>
      </c>
      <c r="K172" s="19" t="s">
        <v>611</v>
      </c>
      <c r="L172" s="19" t="s">
        <v>612</v>
      </c>
      <c r="M172" s="19" t="s">
        <v>615</v>
      </c>
      <c r="N172" s="19" t="s">
        <v>616</v>
      </c>
      <c r="R172" t="s">
        <v>615</v>
      </c>
      <c r="S172" t="s">
        <v>616</v>
      </c>
      <c r="T172">
        <v>106457</v>
      </c>
      <c r="U172">
        <v>3584</v>
      </c>
      <c r="V172">
        <v>62387</v>
      </c>
      <c r="W172">
        <v>476149</v>
      </c>
      <c r="X172">
        <v>648577</v>
      </c>
      <c r="Y172" s="1">
        <v>16.966528261100841</v>
      </c>
      <c r="Z172" s="1">
        <f t="shared" si="19"/>
        <v>26.585586599586481</v>
      </c>
      <c r="AA172" s="1">
        <f t="shared" si="20"/>
        <v>73.414413400413522</v>
      </c>
      <c r="AB172">
        <f t="shared" si="21"/>
        <v>100</v>
      </c>
      <c r="AE172">
        <f t="shared" si="23"/>
        <v>0</v>
      </c>
      <c r="AF172">
        <f t="shared" si="24"/>
        <v>1</v>
      </c>
      <c r="AG172">
        <f t="shared" si="25"/>
        <v>0</v>
      </c>
      <c r="AH172">
        <f t="shared" si="26"/>
        <v>0</v>
      </c>
      <c r="AJ172">
        <f t="shared" si="27"/>
        <v>0</v>
      </c>
      <c r="AK172">
        <f t="shared" si="27"/>
        <v>11004100</v>
      </c>
      <c r="AL172">
        <f t="shared" si="27"/>
        <v>0</v>
      </c>
      <c r="AM172">
        <f t="shared" si="22"/>
        <v>0</v>
      </c>
      <c r="AP172" s="19">
        <v>2</v>
      </c>
      <c r="AQ172" s="19" t="s">
        <v>785</v>
      </c>
      <c r="AR172" s="1">
        <v>6.9494488859844665</v>
      </c>
    </row>
    <row r="173" spans="1:44" x14ac:dyDescent="0.25">
      <c r="A173">
        <f t="shared" si="18"/>
        <v>1</v>
      </c>
      <c r="B173" t="s">
        <v>443</v>
      </c>
      <c r="C173" s="19">
        <v>2</v>
      </c>
      <c r="D173" s="19" t="s">
        <v>785</v>
      </c>
      <c r="E173" s="19" t="s">
        <v>786</v>
      </c>
      <c r="F173" s="19" t="s">
        <v>787</v>
      </c>
      <c r="G173" s="19" t="s">
        <v>793</v>
      </c>
      <c r="H173" s="19" t="s">
        <v>794</v>
      </c>
      <c r="I173" s="19" t="s">
        <v>795</v>
      </c>
      <c r="J173" s="19" t="s">
        <v>796</v>
      </c>
      <c r="K173" s="19" t="s">
        <v>389</v>
      </c>
      <c r="L173" s="19" t="s">
        <v>390</v>
      </c>
      <c r="M173" s="19" t="s">
        <v>443</v>
      </c>
      <c r="N173" s="19" t="s">
        <v>444</v>
      </c>
      <c r="R173" t="s">
        <v>443</v>
      </c>
      <c r="S173" t="s">
        <v>444</v>
      </c>
      <c r="T173">
        <v>23013</v>
      </c>
      <c r="U173">
        <v>94502</v>
      </c>
      <c r="V173">
        <v>17720</v>
      </c>
      <c r="W173">
        <v>100530</v>
      </c>
      <c r="X173">
        <v>235765</v>
      </c>
      <c r="Y173" s="1">
        <v>49.844124445952538</v>
      </c>
      <c r="Z173" s="1">
        <f t="shared" si="19"/>
        <v>57.360083133628827</v>
      </c>
      <c r="AA173" s="1">
        <f t="shared" si="20"/>
        <v>42.639916866371173</v>
      </c>
      <c r="AB173">
        <f t="shared" si="21"/>
        <v>100</v>
      </c>
      <c r="AE173">
        <f t="shared" si="23"/>
        <v>0</v>
      </c>
      <c r="AF173">
        <f t="shared" si="24"/>
        <v>0</v>
      </c>
      <c r="AG173">
        <f t="shared" si="25"/>
        <v>1</v>
      </c>
      <c r="AH173">
        <f t="shared" si="26"/>
        <v>0</v>
      </c>
      <c r="AJ173">
        <f t="shared" si="27"/>
        <v>0</v>
      </c>
      <c r="AK173">
        <f t="shared" si="27"/>
        <v>0</v>
      </c>
      <c r="AL173">
        <f t="shared" si="27"/>
        <v>11751500</v>
      </c>
      <c r="AM173">
        <f t="shared" si="22"/>
        <v>0</v>
      </c>
      <c r="AP173" s="19">
        <v>2</v>
      </c>
      <c r="AQ173" s="19" t="s">
        <v>785</v>
      </c>
      <c r="AR173" s="1">
        <v>7.0106031978536087</v>
      </c>
    </row>
    <row r="174" spans="1:44" x14ac:dyDescent="0.25">
      <c r="A174">
        <f t="shared" si="18"/>
        <v>1</v>
      </c>
      <c r="B174" t="s">
        <v>530</v>
      </c>
      <c r="C174" s="19">
        <v>2</v>
      </c>
      <c r="D174" s="19" t="s">
        <v>785</v>
      </c>
      <c r="E174" s="19" t="s">
        <v>786</v>
      </c>
      <c r="F174" s="19" t="s">
        <v>787</v>
      </c>
      <c r="G174" s="19" t="s">
        <v>793</v>
      </c>
      <c r="H174" s="19" t="s">
        <v>794</v>
      </c>
      <c r="I174" s="19" t="s">
        <v>795</v>
      </c>
      <c r="J174" s="19" t="s">
        <v>796</v>
      </c>
      <c r="K174" s="19" t="s">
        <v>389</v>
      </c>
      <c r="L174" s="19" t="s">
        <v>390</v>
      </c>
      <c r="M174" s="19" t="s">
        <v>530</v>
      </c>
      <c r="N174" s="19" t="s">
        <v>531</v>
      </c>
      <c r="R174" t="s">
        <v>530</v>
      </c>
      <c r="S174" t="s">
        <v>531</v>
      </c>
      <c r="T174">
        <v>142715</v>
      </c>
      <c r="U174">
        <v>245755</v>
      </c>
      <c r="V174">
        <v>18788</v>
      </c>
      <c r="W174">
        <v>570554</v>
      </c>
      <c r="X174">
        <v>977812</v>
      </c>
      <c r="Y174" s="1">
        <v>39.728495866281044</v>
      </c>
      <c r="Z174" s="1">
        <f t="shared" si="19"/>
        <v>41.649928616134801</v>
      </c>
      <c r="AA174" s="1">
        <f t="shared" si="20"/>
        <v>58.350071383865199</v>
      </c>
      <c r="AB174">
        <f t="shared" si="21"/>
        <v>100</v>
      </c>
      <c r="AE174">
        <f t="shared" si="23"/>
        <v>0</v>
      </c>
      <c r="AF174">
        <f t="shared" si="24"/>
        <v>0</v>
      </c>
      <c r="AG174">
        <f t="shared" si="25"/>
        <v>1</v>
      </c>
      <c r="AH174">
        <f t="shared" si="26"/>
        <v>0</v>
      </c>
      <c r="AJ174">
        <f t="shared" si="27"/>
        <v>0</v>
      </c>
      <c r="AK174">
        <f t="shared" si="27"/>
        <v>0</v>
      </c>
      <c r="AL174">
        <f t="shared" si="27"/>
        <v>38847000</v>
      </c>
      <c r="AM174">
        <f t="shared" si="22"/>
        <v>0</v>
      </c>
      <c r="AP174" s="19">
        <v>2</v>
      </c>
      <c r="AQ174" s="19" t="s">
        <v>785</v>
      </c>
      <c r="AR174" s="1">
        <v>49.844124445952538</v>
      </c>
    </row>
    <row r="175" spans="1:44" x14ac:dyDescent="0.25">
      <c r="A175">
        <f t="shared" si="18"/>
        <v>1</v>
      </c>
      <c r="B175" t="s">
        <v>447</v>
      </c>
      <c r="C175" s="19">
        <v>1</v>
      </c>
      <c r="D175" s="19" t="s">
        <v>748</v>
      </c>
      <c r="E175" s="19" t="s">
        <v>767</v>
      </c>
      <c r="F175" s="19" t="s">
        <v>768</v>
      </c>
      <c r="G175" s="19" t="s">
        <v>773</v>
      </c>
      <c r="H175" s="19" t="s">
        <v>774</v>
      </c>
      <c r="I175" s="19" t="s">
        <v>775</v>
      </c>
      <c r="J175" s="19" t="s">
        <v>776</v>
      </c>
      <c r="K175" s="19" t="s">
        <v>256</v>
      </c>
      <c r="L175" s="19" t="s">
        <v>257</v>
      </c>
      <c r="M175" s="19" t="s">
        <v>447</v>
      </c>
      <c r="N175" s="19" t="s">
        <v>448</v>
      </c>
      <c r="R175" t="s">
        <v>447</v>
      </c>
      <c r="S175" t="s">
        <v>448</v>
      </c>
      <c r="T175">
        <v>3564</v>
      </c>
      <c r="U175">
        <v>30138</v>
      </c>
      <c r="V175">
        <v>21326</v>
      </c>
      <c r="W175">
        <v>221867</v>
      </c>
      <c r="X175">
        <v>276895</v>
      </c>
      <c r="Y175" s="1">
        <v>12.171400711461024</v>
      </c>
      <c r="Z175" s="1">
        <f t="shared" si="19"/>
        <v>19.873237147655249</v>
      </c>
      <c r="AA175" s="1">
        <f t="shared" si="20"/>
        <v>80.12676285234474</v>
      </c>
      <c r="AB175">
        <f t="shared" si="21"/>
        <v>99.999999999999986</v>
      </c>
      <c r="AE175">
        <f t="shared" si="23"/>
        <v>0</v>
      </c>
      <c r="AF175">
        <f t="shared" si="24"/>
        <v>1</v>
      </c>
      <c r="AG175">
        <f t="shared" si="25"/>
        <v>0</v>
      </c>
      <c r="AH175">
        <f t="shared" si="26"/>
        <v>0</v>
      </c>
      <c r="AJ175">
        <f t="shared" si="27"/>
        <v>0</v>
      </c>
      <c r="AK175">
        <f t="shared" si="27"/>
        <v>3370200</v>
      </c>
      <c r="AL175">
        <f t="shared" si="27"/>
        <v>0</v>
      </c>
      <c r="AM175">
        <f t="shared" si="22"/>
        <v>0</v>
      </c>
      <c r="AP175" s="19">
        <v>2</v>
      </c>
      <c r="AQ175" s="19" t="s">
        <v>785</v>
      </c>
      <c r="AR175" s="1">
        <v>39.728495866281044</v>
      </c>
    </row>
    <row r="176" spans="1:44" x14ac:dyDescent="0.25">
      <c r="A176">
        <f t="shared" si="18"/>
        <v>1</v>
      </c>
      <c r="B176" t="s">
        <v>421</v>
      </c>
      <c r="C176" s="19">
        <v>2</v>
      </c>
      <c r="D176" s="19" t="s">
        <v>785</v>
      </c>
      <c r="E176" s="19" t="s">
        <v>786</v>
      </c>
      <c r="F176" s="19" t="s">
        <v>787</v>
      </c>
      <c r="G176" s="19" t="s">
        <v>857</v>
      </c>
      <c r="H176" s="19" t="s">
        <v>858</v>
      </c>
      <c r="I176" s="19" t="s">
        <v>885</v>
      </c>
      <c r="J176" s="19" t="s">
        <v>886</v>
      </c>
      <c r="K176" s="19" t="s">
        <v>419</v>
      </c>
      <c r="L176" s="19" t="s">
        <v>420</v>
      </c>
      <c r="M176" s="19" t="s">
        <v>421</v>
      </c>
      <c r="N176" s="19" t="s">
        <v>422</v>
      </c>
      <c r="R176" t="s">
        <v>421</v>
      </c>
      <c r="S176" t="s">
        <v>422</v>
      </c>
      <c r="T176">
        <v>965711</v>
      </c>
      <c r="U176">
        <v>2238567</v>
      </c>
      <c r="V176">
        <v>3855246</v>
      </c>
      <c r="W176">
        <v>31784124</v>
      </c>
      <c r="X176">
        <v>38843648</v>
      </c>
      <c r="Y176" s="1">
        <v>8.2491685641884089</v>
      </c>
      <c r="Z176" s="1">
        <f t="shared" si="19"/>
        <v>18.17420444135422</v>
      </c>
      <c r="AA176" s="1">
        <f t="shared" si="20"/>
        <v>81.82579555864578</v>
      </c>
      <c r="AB176">
        <f t="shared" si="21"/>
        <v>100</v>
      </c>
      <c r="AE176">
        <f t="shared" si="23"/>
        <v>0</v>
      </c>
      <c r="AF176">
        <f t="shared" si="24"/>
        <v>1</v>
      </c>
      <c r="AG176">
        <f t="shared" si="25"/>
        <v>0</v>
      </c>
      <c r="AH176">
        <f t="shared" si="26"/>
        <v>0</v>
      </c>
      <c r="AJ176">
        <f t="shared" si="27"/>
        <v>0</v>
      </c>
      <c r="AK176">
        <f t="shared" si="27"/>
        <v>320427799.99999994</v>
      </c>
      <c r="AL176">
        <f t="shared" si="27"/>
        <v>0</v>
      </c>
      <c r="AM176">
        <f t="shared" si="22"/>
        <v>0</v>
      </c>
      <c r="AP176" s="19">
        <v>2</v>
      </c>
      <c r="AQ176" s="19" t="s">
        <v>785</v>
      </c>
      <c r="AR176" s="1">
        <v>8.2491685641884089</v>
      </c>
    </row>
    <row r="177" spans="1:44" x14ac:dyDescent="0.25">
      <c r="A177">
        <f t="shared" si="18"/>
        <v>1</v>
      </c>
      <c r="B177" t="s">
        <v>101</v>
      </c>
      <c r="C177" s="19">
        <v>2</v>
      </c>
      <c r="D177" s="19" t="s">
        <v>785</v>
      </c>
      <c r="E177" s="19" t="s">
        <v>786</v>
      </c>
      <c r="F177" s="19" t="s">
        <v>787</v>
      </c>
      <c r="G177" s="19" t="s">
        <v>793</v>
      </c>
      <c r="H177" s="19" t="s">
        <v>794</v>
      </c>
      <c r="I177" s="19" t="s">
        <v>887</v>
      </c>
      <c r="J177" s="19" t="s">
        <v>888</v>
      </c>
      <c r="K177" s="19" t="s">
        <v>99</v>
      </c>
      <c r="L177" s="19" t="s">
        <v>100</v>
      </c>
      <c r="M177" s="19" t="s">
        <v>101</v>
      </c>
      <c r="N177" s="19" t="s">
        <v>102</v>
      </c>
      <c r="R177" t="s">
        <v>101</v>
      </c>
      <c r="S177" t="s">
        <v>102</v>
      </c>
      <c r="T177">
        <v>5976</v>
      </c>
      <c r="U177">
        <v>22372</v>
      </c>
      <c r="V177">
        <v>93942</v>
      </c>
      <c r="W177">
        <v>145344</v>
      </c>
      <c r="X177">
        <v>267634</v>
      </c>
      <c r="Y177" s="1">
        <v>10.592077239812578</v>
      </c>
      <c r="Z177" s="1">
        <f t="shared" si="19"/>
        <v>45.692998647406533</v>
      </c>
      <c r="AA177" s="1">
        <f t="shared" si="20"/>
        <v>54.307001352593467</v>
      </c>
      <c r="AB177">
        <f t="shared" si="21"/>
        <v>100</v>
      </c>
      <c r="AE177">
        <f t="shared" si="23"/>
        <v>0</v>
      </c>
      <c r="AF177">
        <f t="shared" si="24"/>
        <v>1</v>
      </c>
      <c r="AG177">
        <f t="shared" si="25"/>
        <v>0</v>
      </c>
      <c r="AH177">
        <f t="shared" si="26"/>
        <v>0</v>
      </c>
      <c r="AJ177">
        <f t="shared" si="27"/>
        <v>0</v>
      </c>
      <c r="AK177">
        <f t="shared" si="27"/>
        <v>2834799.9999999995</v>
      </c>
      <c r="AL177">
        <f t="shared" si="27"/>
        <v>0</v>
      </c>
      <c r="AM177">
        <f t="shared" si="22"/>
        <v>0</v>
      </c>
      <c r="AP177" s="19">
        <v>2</v>
      </c>
      <c r="AQ177" s="19" t="s">
        <v>785</v>
      </c>
      <c r="AR177" s="1">
        <v>10.592077239812578</v>
      </c>
    </row>
    <row r="178" spans="1:44" x14ac:dyDescent="0.25">
      <c r="A178">
        <f t="shared" si="18"/>
        <v>1</v>
      </c>
      <c r="B178" t="s">
        <v>36</v>
      </c>
      <c r="C178" s="19">
        <v>2</v>
      </c>
      <c r="D178" s="19" t="s">
        <v>785</v>
      </c>
      <c r="E178" s="19" t="s">
        <v>817</v>
      </c>
      <c r="F178" s="19" t="s">
        <v>818</v>
      </c>
      <c r="G178" s="19" t="s">
        <v>823</v>
      </c>
      <c r="H178" s="19" t="s">
        <v>824</v>
      </c>
      <c r="I178" s="19" t="s">
        <v>889</v>
      </c>
      <c r="J178" s="19" t="s">
        <v>890</v>
      </c>
      <c r="K178" s="19" t="s">
        <v>34</v>
      </c>
      <c r="L178" s="19" t="s">
        <v>35</v>
      </c>
      <c r="M178" s="19" t="s">
        <v>36</v>
      </c>
      <c r="N178" s="19" t="s">
        <v>37</v>
      </c>
      <c r="R178" t="s">
        <v>36</v>
      </c>
      <c r="S178" t="s">
        <v>37</v>
      </c>
      <c r="T178">
        <v>4805</v>
      </c>
      <c r="U178">
        <v>208292</v>
      </c>
      <c r="V178">
        <v>55177</v>
      </c>
      <c r="W178">
        <v>461825</v>
      </c>
      <c r="X178">
        <v>730099</v>
      </c>
      <c r="Y178" s="1">
        <v>29.187411570211712</v>
      </c>
      <c r="Z178" s="1">
        <f t="shared" si="19"/>
        <v>36.744879803971791</v>
      </c>
      <c r="AA178" s="1">
        <f t="shared" si="20"/>
        <v>63.255120196028216</v>
      </c>
      <c r="AB178">
        <f t="shared" si="21"/>
        <v>100</v>
      </c>
      <c r="AE178">
        <f t="shared" si="23"/>
        <v>0</v>
      </c>
      <c r="AF178">
        <f t="shared" si="24"/>
        <v>0</v>
      </c>
      <c r="AG178">
        <f t="shared" si="25"/>
        <v>1</v>
      </c>
      <c r="AH178">
        <f t="shared" si="26"/>
        <v>0</v>
      </c>
      <c r="AJ178">
        <f t="shared" si="27"/>
        <v>0</v>
      </c>
      <c r="AK178">
        <f t="shared" si="27"/>
        <v>0</v>
      </c>
      <c r="AL178">
        <f t="shared" si="27"/>
        <v>21309700</v>
      </c>
      <c r="AM178">
        <f t="shared" si="22"/>
        <v>0</v>
      </c>
      <c r="AP178" s="19">
        <v>2</v>
      </c>
      <c r="AQ178" s="19" t="s">
        <v>785</v>
      </c>
      <c r="AR178" s="1">
        <v>29.187411570211712</v>
      </c>
    </row>
    <row r="179" spans="1:44" x14ac:dyDescent="0.25">
      <c r="A179">
        <f t="shared" si="18"/>
        <v>1</v>
      </c>
      <c r="B179" t="s">
        <v>184</v>
      </c>
      <c r="C179" s="19">
        <v>1</v>
      </c>
      <c r="D179" s="19" t="s">
        <v>748</v>
      </c>
      <c r="E179" s="19" t="s">
        <v>767</v>
      </c>
      <c r="F179" s="19" t="s">
        <v>768</v>
      </c>
      <c r="G179" s="19" t="s">
        <v>779</v>
      </c>
      <c r="H179" s="19" t="s">
        <v>780</v>
      </c>
      <c r="I179" s="19" t="s">
        <v>891</v>
      </c>
      <c r="J179" s="19" t="s">
        <v>892</v>
      </c>
      <c r="K179" s="19" t="s">
        <v>131</v>
      </c>
      <c r="L179" s="19" t="s">
        <v>132</v>
      </c>
      <c r="M179" s="19" t="s">
        <v>184</v>
      </c>
      <c r="N179" s="19" t="s">
        <v>185</v>
      </c>
      <c r="R179" t="s">
        <v>184</v>
      </c>
      <c r="S179" t="s">
        <v>185</v>
      </c>
      <c r="T179">
        <v>4680</v>
      </c>
      <c r="U179">
        <v>479</v>
      </c>
      <c r="V179">
        <v>16423</v>
      </c>
      <c r="W179">
        <v>42889</v>
      </c>
      <c r="X179">
        <v>64471</v>
      </c>
      <c r="Y179" s="1">
        <v>8.0020474321788093</v>
      </c>
      <c r="Z179" s="1">
        <f t="shared" si="19"/>
        <v>33.475516123528408</v>
      </c>
      <c r="AA179" s="1">
        <f t="shared" si="20"/>
        <v>66.524483876471592</v>
      </c>
      <c r="AB179">
        <f t="shared" si="21"/>
        <v>100</v>
      </c>
      <c r="AE179">
        <f t="shared" si="23"/>
        <v>0</v>
      </c>
      <c r="AF179">
        <f t="shared" si="24"/>
        <v>1</v>
      </c>
      <c r="AG179">
        <f t="shared" si="25"/>
        <v>0</v>
      </c>
      <c r="AH179">
        <f t="shared" si="26"/>
        <v>0</v>
      </c>
      <c r="AJ179">
        <f t="shared" si="27"/>
        <v>0</v>
      </c>
      <c r="AK179">
        <f t="shared" si="27"/>
        <v>515900</v>
      </c>
      <c r="AL179">
        <f t="shared" si="27"/>
        <v>0</v>
      </c>
      <c r="AM179">
        <f t="shared" si="22"/>
        <v>0</v>
      </c>
      <c r="AP179" s="19">
        <v>2</v>
      </c>
      <c r="AQ179" s="19" t="s">
        <v>785</v>
      </c>
      <c r="AR179" s="1">
        <v>14.746956345219939</v>
      </c>
    </row>
    <row r="180" spans="1:44" x14ac:dyDescent="0.25">
      <c r="A180">
        <f t="shared" si="18"/>
        <v>1</v>
      </c>
      <c r="B180" t="s">
        <v>133</v>
      </c>
      <c r="C180" s="19">
        <v>1</v>
      </c>
      <c r="D180" s="19" t="s">
        <v>748</v>
      </c>
      <c r="E180" s="19" t="s">
        <v>767</v>
      </c>
      <c r="F180" s="19" t="s">
        <v>768</v>
      </c>
      <c r="G180" s="19" t="s">
        <v>779</v>
      </c>
      <c r="H180" s="19" t="s">
        <v>780</v>
      </c>
      <c r="I180" s="19" t="s">
        <v>891</v>
      </c>
      <c r="J180" s="19" t="s">
        <v>892</v>
      </c>
      <c r="K180" s="19" t="s">
        <v>131</v>
      </c>
      <c r="L180" s="19" t="s">
        <v>132</v>
      </c>
      <c r="M180" s="19" t="s">
        <v>133</v>
      </c>
      <c r="N180" s="19" t="s">
        <v>132</v>
      </c>
      <c r="R180" t="s">
        <v>133</v>
      </c>
      <c r="S180" t="s">
        <v>132</v>
      </c>
      <c r="T180">
        <v>472547</v>
      </c>
      <c r="U180">
        <v>611818</v>
      </c>
      <c r="V180">
        <v>3084750</v>
      </c>
      <c r="W180">
        <v>5270590</v>
      </c>
      <c r="X180">
        <v>9439705</v>
      </c>
      <c r="Y180" s="1">
        <v>11.487276350267301</v>
      </c>
      <c r="Z180" s="1">
        <f t="shared" si="19"/>
        <v>44.165733992746596</v>
      </c>
      <c r="AA180" s="1">
        <f t="shared" si="20"/>
        <v>55.834266007253404</v>
      </c>
      <c r="AB180">
        <f t="shared" si="21"/>
        <v>100</v>
      </c>
      <c r="AE180">
        <f t="shared" si="23"/>
        <v>0</v>
      </c>
      <c r="AF180">
        <f t="shared" si="24"/>
        <v>1</v>
      </c>
      <c r="AG180">
        <f t="shared" si="25"/>
        <v>0</v>
      </c>
      <c r="AH180">
        <f t="shared" si="26"/>
        <v>0</v>
      </c>
      <c r="AJ180">
        <f t="shared" si="27"/>
        <v>0</v>
      </c>
      <c r="AK180">
        <f t="shared" si="27"/>
        <v>108436499.99999999</v>
      </c>
      <c r="AL180">
        <f t="shared" si="27"/>
        <v>0</v>
      </c>
      <c r="AM180">
        <f t="shared" si="22"/>
        <v>0</v>
      </c>
      <c r="AP180" s="19">
        <v>2</v>
      </c>
      <c r="AQ180" s="19" t="s">
        <v>785</v>
      </c>
      <c r="AR180" s="1">
        <v>5.4692053929553817</v>
      </c>
    </row>
    <row r="181" spans="1:44" x14ac:dyDescent="0.25">
      <c r="A181">
        <f t="shared" si="18"/>
        <v>1</v>
      </c>
      <c r="B181" t="s">
        <v>178</v>
      </c>
      <c r="C181" s="19">
        <v>2</v>
      </c>
      <c r="D181" s="19" t="s">
        <v>785</v>
      </c>
      <c r="E181" s="19" t="s">
        <v>817</v>
      </c>
      <c r="F181" s="19" t="s">
        <v>818</v>
      </c>
      <c r="G181" s="19" t="s">
        <v>843</v>
      </c>
      <c r="H181" s="19" t="s">
        <v>844</v>
      </c>
      <c r="I181" s="19" t="s">
        <v>866</v>
      </c>
      <c r="J181" s="19" t="s">
        <v>867</v>
      </c>
      <c r="K181" s="19" t="s">
        <v>176</v>
      </c>
      <c r="L181" s="19" t="s">
        <v>177</v>
      </c>
      <c r="M181" s="19" t="s">
        <v>178</v>
      </c>
      <c r="N181" s="19" t="s">
        <v>179</v>
      </c>
      <c r="R181" t="s">
        <v>178</v>
      </c>
      <c r="S181" t="s">
        <v>179</v>
      </c>
      <c r="T181">
        <v>5773</v>
      </c>
      <c r="U181">
        <v>22559</v>
      </c>
      <c r="V181">
        <v>66740</v>
      </c>
      <c r="W181">
        <v>97049</v>
      </c>
      <c r="X181">
        <v>192121</v>
      </c>
      <c r="Y181" s="1">
        <v>14.746956345219939</v>
      </c>
      <c r="Z181" s="1">
        <f t="shared" si="19"/>
        <v>49.485480504473742</v>
      </c>
      <c r="AA181" s="1">
        <f t="shared" si="20"/>
        <v>50.514519495526258</v>
      </c>
      <c r="AB181">
        <f t="shared" si="21"/>
        <v>100</v>
      </c>
      <c r="AE181">
        <f t="shared" si="23"/>
        <v>0</v>
      </c>
      <c r="AF181">
        <f t="shared" si="24"/>
        <v>1</v>
      </c>
      <c r="AG181">
        <f t="shared" si="25"/>
        <v>0</v>
      </c>
      <c r="AH181">
        <f t="shared" si="26"/>
        <v>0</v>
      </c>
      <c r="AJ181">
        <f t="shared" si="27"/>
        <v>0</v>
      </c>
      <c r="AK181">
        <f t="shared" si="27"/>
        <v>2833200</v>
      </c>
      <c r="AL181">
        <f t="shared" si="27"/>
        <v>0</v>
      </c>
      <c r="AM181">
        <f t="shared" si="22"/>
        <v>0</v>
      </c>
      <c r="AP181" s="19">
        <v>2</v>
      </c>
      <c r="AQ181" s="19" t="s">
        <v>785</v>
      </c>
      <c r="AR181" s="1">
        <v>33.272641624544185</v>
      </c>
    </row>
    <row r="182" spans="1:44" x14ac:dyDescent="0.25">
      <c r="A182">
        <f t="shared" si="18"/>
        <v>1</v>
      </c>
      <c r="B182" t="s">
        <v>327</v>
      </c>
      <c r="C182" s="19">
        <v>2</v>
      </c>
      <c r="D182" s="19" t="s">
        <v>785</v>
      </c>
      <c r="E182" s="19" t="s">
        <v>817</v>
      </c>
      <c r="F182" s="19" t="s">
        <v>818</v>
      </c>
      <c r="G182" s="19" t="s">
        <v>819</v>
      </c>
      <c r="H182" s="19" t="s">
        <v>820</v>
      </c>
      <c r="I182" s="19" t="s">
        <v>876</v>
      </c>
      <c r="J182" s="19" t="s">
        <v>877</v>
      </c>
      <c r="K182" s="19" t="s">
        <v>4</v>
      </c>
      <c r="L182" s="19" t="s">
        <v>5</v>
      </c>
      <c r="M182" s="19" t="s">
        <v>327</v>
      </c>
      <c r="N182" s="19" t="s">
        <v>328</v>
      </c>
      <c r="R182" t="s">
        <v>327</v>
      </c>
      <c r="S182" t="s">
        <v>328</v>
      </c>
      <c r="T182">
        <v>114</v>
      </c>
      <c r="U182">
        <v>17244</v>
      </c>
      <c r="V182">
        <v>12357</v>
      </c>
      <c r="W182">
        <v>287662</v>
      </c>
      <c r="X182">
        <v>317377</v>
      </c>
      <c r="Y182" s="1">
        <v>5.4692053929553817</v>
      </c>
      <c r="Z182" s="1">
        <f t="shared" si="19"/>
        <v>9.3626822359528248</v>
      </c>
      <c r="AA182" s="1">
        <f t="shared" si="20"/>
        <v>90.637317764047182</v>
      </c>
      <c r="AB182">
        <f t="shared" si="21"/>
        <v>100</v>
      </c>
      <c r="AE182">
        <f t="shared" si="23"/>
        <v>0</v>
      </c>
      <c r="AF182">
        <f t="shared" si="24"/>
        <v>1</v>
      </c>
      <c r="AG182">
        <f t="shared" si="25"/>
        <v>0</v>
      </c>
      <c r="AH182">
        <f t="shared" si="26"/>
        <v>0</v>
      </c>
      <c r="AJ182">
        <f t="shared" si="27"/>
        <v>0</v>
      </c>
      <c r="AK182">
        <f t="shared" si="27"/>
        <v>1735800.0000000002</v>
      </c>
      <c r="AL182">
        <f t="shared" si="27"/>
        <v>0</v>
      </c>
      <c r="AM182">
        <f t="shared" si="22"/>
        <v>0</v>
      </c>
      <c r="AP182" s="19">
        <v>2</v>
      </c>
      <c r="AQ182" s="19" t="s">
        <v>785</v>
      </c>
      <c r="AR182" s="1">
        <v>15.249537152062578</v>
      </c>
    </row>
    <row r="183" spans="1:44" x14ac:dyDescent="0.25">
      <c r="A183">
        <f t="shared" si="18"/>
        <v>1</v>
      </c>
      <c r="B183" t="s">
        <v>57</v>
      </c>
      <c r="C183" s="19">
        <v>2</v>
      </c>
      <c r="D183" s="19" t="s">
        <v>785</v>
      </c>
      <c r="E183" s="19" t="s">
        <v>817</v>
      </c>
      <c r="F183" s="19" t="s">
        <v>818</v>
      </c>
      <c r="G183" s="19" t="s">
        <v>819</v>
      </c>
      <c r="H183" s="19" t="s">
        <v>820</v>
      </c>
      <c r="I183" s="19" t="s">
        <v>876</v>
      </c>
      <c r="J183" s="19" t="s">
        <v>877</v>
      </c>
      <c r="K183" s="19" t="s">
        <v>22</v>
      </c>
      <c r="L183" s="19" t="s">
        <v>23</v>
      </c>
      <c r="M183" s="19" t="s">
        <v>57</v>
      </c>
      <c r="N183" s="19" t="s">
        <v>58</v>
      </c>
      <c r="R183" t="s">
        <v>57</v>
      </c>
      <c r="S183" t="s">
        <v>58</v>
      </c>
      <c r="T183">
        <v>949371</v>
      </c>
      <c r="U183">
        <v>381351</v>
      </c>
      <c r="V183">
        <v>1303337</v>
      </c>
      <c r="W183">
        <v>1365389</v>
      </c>
      <c r="X183">
        <v>3999448</v>
      </c>
      <c r="Y183" s="1">
        <v>33.272641624544185</v>
      </c>
      <c r="Z183" s="1">
        <f t="shared" si="19"/>
        <v>65.860563757798573</v>
      </c>
      <c r="AA183" s="1">
        <f t="shared" si="20"/>
        <v>34.139436242201427</v>
      </c>
      <c r="AB183">
        <f t="shared" si="21"/>
        <v>100</v>
      </c>
      <c r="AE183">
        <f t="shared" si="23"/>
        <v>0</v>
      </c>
      <c r="AF183">
        <f t="shared" si="24"/>
        <v>0</v>
      </c>
      <c r="AG183">
        <f t="shared" si="25"/>
        <v>1</v>
      </c>
      <c r="AH183">
        <f t="shared" si="26"/>
        <v>0</v>
      </c>
      <c r="AJ183">
        <f t="shared" si="27"/>
        <v>0</v>
      </c>
      <c r="AK183">
        <f t="shared" si="27"/>
        <v>0</v>
      </c>
      <c r="AL183">
        <f t="shared" si="27"/>
        <v>133072200</v>
      </c>
      <c r="AM183">
        <f t="shared" si="22"/>
        <v>0</v>
      </c>
      <c r="AP183" s="19">
        <v>2</v>
      </c>
      <c r="AQ183" s="19" t="s">
        <v>785</v>
      </c>
      <c r="AR183" s="1">
        <v>10.127071724147324</v>
      </c>
    </row>
    <row r="184" spans="1:44" x14ac:dyDescent="0.25">
      <c r="A184">
        <f t="shared" si="18"/>
        <v>1</v>
      </c>
      <c r="B184" t="s">
        <v>6</v>
      </c>
      <c r="C184" s="19">
        <v>2</v>
      </c>
      <c r="D184" s="19" t="s">
        <v>785</v>
      </c>
      <c r="E184" s="19" t="s">
        <v>817</v>
      </c>
      <c r="F184" s="19" t="s">
        <v>818</v>
      </c>
      <c r="G184" s="19" t="s">
        <v>819</v>
      </c>
      <c r="H184" s="19" t="s">
        <v>820</v>
      </c>
      <c r="I184" s="19" t="s">
        <v>876</v>
      </c>
      <c r="J184" s="19" t="s">
        <v>877</v>
      </c>
      <c r="K184" s="19" t="s">
        <v>4</v>
      </c>
      <c r="L184" s="19" t="s">
        <v>5</v>
      </c>
      <c r="M184" s="19" t="s">
        <v>6</v>
      </c>
      <c r="N184" s="19" t="s">
        <v>7</v>
      </c>
      <c r="R184" t="s">
        <v>6</v>
      </c>
      <c r="S184" t="s">
        <v>7</v>
      </c>
      <c r="T184">
        <v>6520</v>
      </c>
      <c r="U184">
        <v>69588</v>
      </c>
      <c r="V184">
        <v>29863</v>
      </c>
      <c r="W184">
        <v>393113</v>
      </c>
      <c r="X184">
        <v>499084</v>
      </c>
      <c r="Y184" s="1">
        <v>15.249537152062578</v>
      </c>
      <c r="Z184" s="1">
        <f t="shared" si="19"/>
        <v>21.233099037436585</v>
      </c>
      <c r="AA184" s="1">
        <f t="shared" si="20"/>
        <v>78.766900962563412</v>
      </c>
      <c r="AB184">
        <f t="shared" si="21"/>
        <v>100</v>
      </c>
      <c r="AE184">
        <f t="shared" si="23"/>
        <v>0</v>
      </c>
      <c r="AF184">
        <f t="shared" si="24"/>
        <v>1</v>
      </c>
      <c r="AG184">
        <f t="shared" si="25"/>
        <v>0</v>
      </c>
      <c r="AH184">
        <f t="shared" si="26"/>
        <v>0</v>
      </c>
      <c r="AJ184">
        <f t="shared" si="27"/>
        <v>0</v>
      </c>
      <c r="AK184">
        <f t="shared" si="27"/>
        <v>7610800</v>
      </c>
      <c r="AL184">
        <f t="shared" si="27"/>
        <v>0</v>
      </c>
      <c r="AM184">
        <f t="shared" si="22"/>
        <v>0</v>
      </c>
      <c r="AP184" s="19">
        <v>2</v>
      </c>
      <c r="AQ184" s="19" t="s">
        <v>785</v>
      </c>
      <c r="AR184" s="1">
        <v>26.592754315560491</v>
      </c>
    </row>
    <row r="185" spans="1:44" x14ac:dyDescent="0.25">
      <c r="A185">
        <f t="shared" si="18"/>
        <v>1</v>
      </c>
      <c r="B185" t="s">
        <v>24</v>
      </c>
      <c r="C185" s="19">
        <v>2</v>
      </c>
      <c r="D185" s="19" t="s">
        <v>785</v>
      </c>
      <c r="E185" s="19" t="s">
        <v>817</v>
      </c>
      <c r="F185" s="19" t="s">
        <v>818</v>
      </c>
      <c r="G185" s="19" t="s">
        <v>819</v>
      </c>
      <c r="H185" s="19" t="s">
        <v>820</v>
      </c>
      <c r="I185" s="19" t="s">
        <v>876</v>
      </c>
      <c r="J185" s="19" t="s">
        <v>877</v>
      </c>
      <c r="K185" s="19" t="s">
        <v>22</v>
      </c>
      <c r="L185" s="19" t="s">
        <v>23</v>
      </c>
      <c r="M185" s="19" t="s">
        <v>24</v>
      </c>
      <c r="N185" s="19" t="s">
        <v>25</v>
      </c>
      <c r="R185" t="s">
        <v>24</v>
      </c>
      <c r="S185" t="s">
        <v>25</v>
      </c>
      <c r="T185">
        <v>344075</v>
      </c>
      <c r="U185">
        <v>384559</v>
      </c>
      <c r="V185">
        <v>2573495</v>
      </c>
      <c r="W185">
        <v>3892784</v>
      </c>
      <c r="X185">
        <v>7194913</v>
      </c>
      <c r="Y185" s="1">
        <v>10.127071724147324</v>
      </c>
      <c r="Z185" s="1">
        <f t="shared" si="19"/>
        <v>45.895329102659062</v>
      </c>
      <c r="AA185" s="1">
        <f t="shared" si="20"/>
        <v>54.104670897340945</v>
      </c>
      <c r="AB185">
        <f t="shared" si="21"/>
        <v>100</v>
      </c>
      <c r="AE185">
        <f t="shared" si="23"/>
        <v>0</v>
      </c>
      <c r="AF185">
        <f t="shared" si="24"/>
        <v>1</v>
      </c>
      <c r="AG185">
        <f t="shared" si="25"/>
        <v>0</v>
      </c>
      <c r="AH185">
        <f t="shared" si="26"/>
        <v>0</v>
      </c>
      <c r="AJ185">
        <f t="shared" si="27"/>
        <v>0</v>
      </c>
      <c r="AK185">
        <f t="shared" si="27"/>
        <v>72863400</v>
      </c>
      <c r="AL185">
        <f t="shared" si="27"/>
        <v>0</v>
      </c>
      <c r="AM185">
        <f t="shared" si="22"/>
        <v>0</v>
      </c>
      <c r="AP185" s="19">
        <v>2</v>
      </c>
      <c r="AQ185" s="19" t="s">
        <v>785</v>
      </c>
      <c r="AR185" s="1">
        <v>31.965461476261986</v>
      </c>
    </row>
    <row r="186" spans="1:44" x14ac:dyDescent="0.25">
      <c r="A186">
        <f t="shared" si="18"/>
        <v>1</v>
      </c>
      <c r="B186" t="s">
        <v>146</v>
      </c>
      <c r="C186" s="19">
        <v>2</v>
      </c>
      <c r="D186" s="19" t="s">
        <v>785</v>
      </c>
      <c r="E186" s="19" t="s">
        <v>817</v>
      </c>
      <c r="F186" s="19" t="s">
        <v>818</v>
      </c>
      <c r="G186" s="19" t="s">
        <v>819</v>
      </c>
      <c r="H186" s="19" t="s">
        <v>820</v>
      </c>
      <c r="I186" s="19" t="s">
        <v>876</v>
      </c>
      <c r="J186" s="19" t="s">
        <v>877</v>
      </c>
      <c r="K186" s="19" t="s">
        <v>22</v>
      </c>
      <c r="L186" s="19" t="s">
        <v>23</v>
      </c>
      <c r="M186" s="19" t="s">
        <v>146</v>
      </c>
      <c r="N186" s="19" t="s">
        <v>147</v>
      </c>
      <c r="R186" t="s">
        <v>146</v>
      </c>
      <c r="S186" t="s">
        <v>147</v>
      </c>
      <c r="T186">
        <v>738787</v>
      </c>
      <c r="U186">
        <v>100070</v>
      </c>
      <c r="V186">
        <v>1559696</v>
      </c>
      <c r="W186">
        <v>755904</v>
      </c>
      <c r="X186">
        <v>3154457</v>
      </c>
      <c r="Y186" s="1">
        <v>26.592754315560491</v>
      </c>
      <c r="Z186" s="1">
        <f t="shared" si="19"/>
        <v>76.036953428117741</v>
      </c>
      <c r="AA186" s="1">
        <f t="shared" si="20"/>
        <v>23.963046571882259</v>
      </c>
      <c r="AB186">
        <f t="shared" si="21"/>
        <v>100</v>
      </c>
      <c r="AE186">
        <f t="shared" si="23"/>
        <v>0</v>
      </c>
      <c r="AF186">
        <f t="shared" si="24"/>
        <v>0</v>
      </c>
      <c r="AG186">
        <f t="shared" si="25"/>
        <v>1</v>
      </c>
      <c r="AH186">
        <f t="shared" si="26"/>
        <v>0</v>
      </c>
      <c r="AJ186">
        <f t="shared" si="27"/>
        <v>0</v>
      </c>
      <c r="AK186">
        <f t="shared" si="27"/>
        <v>0</v>
      </c>
      <c r="AL186">
        <f t="shared" si="27"/>
        <v>83885700</v>
      </c>
      <c r="AM186">
        <f t="shared" si="22"/>
        <v>0</v>
      </c>
      <c r="AP186" s="19">
        <v>2</v>
      </c>
      <c r="AQ186" s="19" t="s">
        <v>785</v>
      </c>
      <c r="AR186" s="1">
        <v>2.9514244722279157</v>
      </c>
    </row>
    <row r="187" spans="1:44" x14ac:dyDescent="0.25">
      <c r="A187">
        <f t="shared" si="18"/>
        <v>1</v>
      </c>
      <c r="B187" t="s">
        <v>182</v>
      </c>
      <c r="C187" s="19">
        <v>2</v>
      </c>
      <c r="D187" s="19" t="s">
        <v>785</v>
      </c>
      <c r="E187" s="19" t="s">
        <v>817</v>
      </c>
      <c r="F187" s="19" t="s">
        <v>818</v>
      </c>
      <c r="G187" s="19" t="s">
        <v>819</v>
      </c>
      <c r="H187" s="19" t="s">
        <v>820</v>
      </c>
      <c r="I187" s="19" t="s">
        <v>876</v>
      </c>
      <c r="J187" s="19" t="s">
        <v>877</v>
      </c>
      <c r="K187" s="19" t="s">
        <v>180</v>
      </c>
      <c r="L187" s="19" t="s">
        <v>181</v>
      </c>
      <c r="M187" s="19" t="s">
        <v>182</v>
      </c>
      <c r="N187" s="19" t="s">
        <v>183</v>
      </c>
      <c r="R187" t="s">
        <v>182</v>
      </c>
      <c r="S187" t="s">
        <v>183</v>
      </c>
      <c r="T187">
        <v>10377</v>
      </c>
      <c r="U187">
        <v>692</v>
      </c>
      <c r="V187">
        <v>12916</v>
      </c>
      <c r="W187">
        <v>10643</v>
      </c>
      <c r="X187">
        <v>34628</v>
      </c>
      <c r="Y187" s="1">
        <v>31.965461476261986</v>
      </c>
      <c r="Z187" s="1">
        <f t="shared" si="19"/>
        <v>69.264756844172354</v>
      </c>
      <c r="AA187" s="1">
        <f t="shared" si="20"/>
        <v>30.735243155827654</v>
      </c>
      <c r="AB187">
        <f t="shared" si="21"/>
        <v>100</v>
      </c>
      <c r="AE187">
        <f t="shared" si="23"/>
        <v>0</v>
      </c>
      <c r="AF187">
        <f t="shared" si="24"/>
        <v>0</v>
      </c>
      <c r="AG187">
        <f t="shared" si="25"/>
        <v>1</v>
      </c>
      <c r="AH187">
        <f t="shared" si="26"/>
        <v>0</v>
      </c>
      <c r="AJ187">
        <f t="shared" si="27"/>
        <v>0</v>
      </c>
      <c r="AK187">
        <f t="shared" si="27"/>
        <v>0</v>
      </c>
      <c r="AL187">
        <f t="shared" si="27"/>
        <v>1106900</v>
      </c>
      <c r="AM187">
        <f t="shared" si="22"/>
        <v>0</v>
      </c>
      <c r="AP187" s="19">
        <v>2</v>
      </c>
      <c r="AQ187" s="19" t="s">
        <v>785</v>
      </c>
      <c r="AR187" s="1">
        <v>25.804699661662138</v>
      </c>
    </row>
    <row r="188" spans="1:44" x14ac:dyDescent="0.25">
      <c r="A188">
        <f t="shared" si="18"/>
        <v>1</v>
      </c>
      <c r="B188" t="s">
        <v>417</v>
      </c>
      <c r="C188" s="19">
        <v>2</v>
      </c>
      <c r="D188" s="19" t="s">
        <v>785</v>
      </c>
      <c r="E188" s="19" t="s">
        <v>817</v>
      </c>
      <c r="F188" s="19" t="s">
        <v>818</v>
      </c>
      <c r="G188" s="19" t="s">
        <v>819</v>
      </c>
      <c r="H188" s="19" t="s">
        <v>820</v>
      </c>
      <c r="I188" s="19" t="s">
        <v>876</v>
      </c>
      <c r="J188" s="19" t="s">
        <v>877</v>
      </c>
      <c r="K188" s="19" t="s">
        <v>180</v>
      </c>
      <c r="L188" s="19" t="s">
        <v>181</v>
      </c>
      <c r="M188" s="19" t="s">
        <v>417</v>
      </c>
      <c r="N188" s="19" t="s">
        <v>418</v>
      </c>
      <c r="R188" t="s">
        <v>417</v>
      </c>
      <c r="S188" t="s">
        <v>418</v>
      </c>
      <c r="U188">
        <v>144</v>
      </c>
      <c r="V188">
        <v>1546</v>
      </c>
      <c r="W188">
        <v>3189</v>
      </c>
      <c r="X188">
        <v>4879</v>
      </c>
      <c r="Y188" s="1">
        <v>2.9514244722279157</v>
      </c>
      <c r="Z188" s="1">
        <f t="shared" si="19"/>
        <v>34.638245542119286</v>
      </c>
      <c r="AA188" s="1">
        <f t="shared" si="20"/>
        <v>65.361754457880721</v>
      </c>
      <c r="AB188">
        <f t="shared" si="21"/>
        <v>100</v>
      </c>
      <c r="AE188">
        <f t="shared" si="23"/>
        <v>0</v>
      </c>
      <c r="AF188">
        <f t="shared" si="24"/>
        <v>1</v>
      </c>
      <c r="AG188">
        <f t="shared" si="25"/>
        <v>0</v>
      </c>
      <c r="AH188">
        <f t="shared" si="26"/>
        <v>0</v>
      </c>
      <c r="AJ188">
        <f t="shared" si="27"/>
        <v>0</v>
      </c>
      <c r="AK188">
        <f t="shared" si="27"/>
        <v>14400</v>
      </c>
      <c r="AL188">
        <f t="shared" si="27"/>
        <v>0</v>
      </c>
      <c r="AM188">
        <f t="shared" si="22"/>
        <v>0</v>
      </c>
      <c r="AP188" s="19">
        <v>2</v>
      </c>
      <c r="AQ188" s="19" t="s">
        <v>785</v>
      </c>
      <c r="AR188" s="1">
        <v>19.776469564550251</v>
      </c>
    </row>
    <row r="189" spans="1:44" x14ac:dyDescent="0.25">
      <c r="A189">
        <f t="shared" si="18"/>
        <v>1</v>
      </c>
      <c r="B189" t="s">
        <v>12</v>
      </c>
      <c r="C189" s="19">
        <v>2</v>
      </c>
      <c r="D189" s="19" t="s">
        <v>785</v>
      </c>
      <c r="E189" s="19" t="s">
        <v>817</v>
      </c>
      <c r="F189" s="19" t="s">
        <v>818</v>
      </c>
      <c r="G189" s="19" t="s">
        <v>819</v>
      </c>
      <c r="H189" s="19" t="s">
        <v>820</v>
      </c>
      <c r="I189" s="19" t="s">
        <v>876</v>
      </c>
      <c r="J189" s="19" t="s">
        <v>877</v>
      </c>
      <c r="K189" s="19" t="s">
        <v>10</v>
      </c>
      <c r="L189" s="19" t="s">
        <v>11</v>
      </c>
      <c r="M189" s="19" t="s">
        <v>12</v>
      </c>
      <c r="N189" s="19" t="s">
        <v>13</v>
      </c>
      <c r="R189" t="s">
        <v>12</v>
      </c>
      <c r="S189" t="s">
        <v>13</v>
      </c>
      <c r="T189">
        <v>202808</v>
      </c>
      <c r="U189">
        <v>955566</v>
      </c>
      <c r="V189">
        <v>567215</v>
      </c>
      <c r="W189">
        <v>2763415</v>
      </c>
      <c r="X189">
        <v>4489004</v>
      </c>
      <c r="Y189" s="1">
        <v>25.804699661662138</v>
      </c>
      <c r="Z189" s="1">
        <f t="shared" si="19"/>
        <v>38.440353361235594</v>
      </c>
      <c r="AA189" s="1">
        <f t="shared" si="20"/>
        <v>61.559646638764406</v>
      </c>
      <c r="AB189">
        <f t="shared" si="21"/>
        <v>100</v>
      </c>
      <c r="AE189">
        <f t="shared" si="23"/>
        <v>0</v>
      </c>
      <c r="AF189">
        <f t="shared" si="24"/>
        <v>0</v>
      </c>
      <c r="AG189">
        <f t="shared" si="25"/>
        <v>1</v>
      </c>
      <c r="AH189">
        <f t="shared" si="26"/>
        <v>0</v>
      </c>
      <c r="AJ189">
        <f t="shared" si="27"/>
        <v>0</v>
      </c>
      <c r="AK189">
        <f t="shared" si="27"/>
        <v>0</v>
      </c>
      <c r="AL189">
        <f t="shared" si="27"/>
        <v>115837399.99999999</v>
      </c>
      <c r="AM189">
        <f t="shared" si="22"/>
        <v>0</v>
      </c>
      <c r="AP189" s="19">
        <v>2</v>
      </c>
      <c r="AQ189" s="19" t="s">
        <v>785</v>
      </c>
      <c r="AR189" s="1">
        <v>3.4854860831030567</v>
      </c>
    </row>
    <row r="190" spans="1:44" x14ac:dyDescent="0.25">
      <c r="A190">
        <f t="shared" si="18"/>
        <v>1</v>
      </c>
      <c r="B190" t="s">
        <v>536</v>
      </c>
      <c r="C190" s="19">
        <v>2</v>
      </c>
      <c r="D190" s="19" t="s">
        <v>785</v>
      </c>
      <c r="E190" s="19" t="s">
        <v>817</v>
      </c>
      <c r="F190" s="19" t="s">
        <v>818</v>
      </c>
      <c r="G190" s="19" t="s">
        <v>819</v>
      </c>
      <c r="H190" s="19" t="s">
        <v>820</v>
      </c>
      <c r="I190" s="19" t="s">
        <v>893</v>
      </c>
      <c r="J190" s="19" t="s">
        <v>894</v>
      </c>
      <c r="K190" s="19" t="s">
        <v>534</v>
      </c>
      <c r="L190" s="19" t="s">
        <v>535</v>
      </c>
      <c r="M190" s="19" t="s">
        <v>536</v>
      </c>
      <c r="N190" s="19" t="s">
        <v>537</v>
      </c>
      <c r="R190" t="s">
        <v>536</v>
      </c>
      <c r="S190" t="s">
        <v>537</v>
      </c>
      <c r="T190">
        <v>280836</v>
      </c>
      <c r="U190">
        <v>141907</v>
      </c>
      <c r="V190">
        <v>428551</v>
      </c>
      <c r="W190">
        <v>1286312</v>
      </c>
      <c r="X190">
        <v>2137606</v>
      </c>
      <c r="Y190" s="1">
        <v>19.776469564550251</v>
      </c>
      <c r="Z190" s="1">
        <f t="shared" si="19"/>
        <v>39.82464495327951</v>
      </c>
      <c r="AA190" s="1">
        <f t="shared" si="20"/>
        <v>60.17535504672049</v>
      </c>
      <c r="AB190">
        <f t="shared" si="21"/>
        <v>100</v>
      </c>
      <c r="AE190">
        <f t="shared" si="23"/>
        <v>0</v>
      </c>
      <c r="AF190">
        <f t="shared" si="24"/>
        <v>0</v>
      </c>
      <c r="AG190">
        <f t="shared" si="25"/>
        <v>1</v>
      </c>
      <c r="AH190">
        <f t="shared" si="26"/>
        <v>0</v>
      </c>
      <c r="AJ190">
        <f t="shared" si="27"/>
        <v>0</v>
      </c>
      <c r="AK190">
        <f t="shared" si="27"/>
        <v>0</v>
      </c>
      <c r="AL190">
        <f t="shared" si="27"/>
        <v>42274300</v>
      </c>
      <c r="AM190">
        <f t="shared" si="22"/>
        <v>0</v>
      </c>
      <c r="AP190" s="19">
        <v>2</v>
      </c>
      <c r="AQ190" s="19" t="s">
        <v>785</v>
      </c>
      <c r="AR190" s="1">
        <v>10.177767029928734</v>
      </c>
    </row>
    <row r="191" spans="1:44" x14ac:dyDescent="0.25">
      <c r="A191">
        <f t="shared" si="18"/>
        <v>1</v>
      </c>
      <c r="B191" t="s">
        <v>250</v>
      </c>
      <c r="C191" s="19">
        <v>2</v>
      </c>
      <c r="D191" s="19" t="s">
        <v>785</v>
      </c>
      <c r="E191" s="19" t="s">
        <v>817</v>
      </c>
      <c r="F191" s="19" t="s">
        <v>818</v>
      </c>
      <c r="G191" s="19" t="s">
        <v>823</v>
      </c>
      <c r="H191" s="19" t="s">
        <v>824</v>
      </c>
      <c r="I191" s="19" t="s">
        <v>895</v>
      </c>
      <c r="J191" s="19" t="s">
        <v>896</v>
      </c>
      <c r="K191" s="19" t="s">
        <v>248</v>
      </c>
      <c r="L191" s="19" t="s">
        <v>249</v>
      </c>
      <c r="M191" s="19" t="s">
        <v>250</v>
      </c>
      <c r="N191" s="19" t="s">
        <v>251</v>
      </c>
      <c r="R191" t="s">
        <v>250</v>
      </c>
      <c r="S191" t="s">
        <v>251</v>
      </c>
      <c r="T191">
        <v>12976</v>
      </c>
      <c r="U191">
        <v>98766</v>
      </c>
      <c r="V191">
        <v>1074546</v>
      </c>
      <c r="W191">
        <v>2019635</v>
      </c>
      <c r="X191">
        <v>3205923</v>
      </c>
      <c r="Y191" s="1">
        <v>3.4854860831030567</v>
      </c>
      <c r="Z191" s="1">
        <f t="shared" si="19"/>
        <v>37.0030097416563</v>
      </c>
      <c r="AA191" s="1">
        <f t="shared" si="20"/>
        <v>62.9969902583437</v>
      </c>
      <c r="AB191">
        <f t="shared" si="21"/>
        <v>100</v>
      </c>
      <c r="AE191">
        <f t="shared" si="23"/>
        <v>0</v>
      </c>
      <c r="AF191">
        <f t="shared" si="24"/>
        <v>1</v>
      </c>
      <c r="AG191">
        <f t="shared" si="25"/>
        <v>0</v>
      </c>
      <c r="AH191">
        <f t="shared" si="26"/>
        <v>0</v>
      </c>
      <c r="AJ191">
        <f t="shared" si="27"/>
        <v>0</v>
      </c>
      <c r="AK191">
        <f t="shared" si="27"/>
        <v>11174200.000000002</v>
      </c>
      <c r="AL191">
        <f t="shared" si="27"/>
        <v>0</v>
      </c>
      <c r="AM191">
        <f t="shared" si="22"/>
        <v>0</v>
      </c>
      <c r="AP191" s="19">
        <v>2</v>
      </c>
      <c r="AQ191" s="19" t="s">
        <v>785</v>
      </c>
      <c r="AR191" s="1">
        <v>13.355094367691459</v>
      </c>
    </row>
    <row r="192" spans="1:44" x14ac:dyDescent="0.25">
      <c r="A192">
        <f t="shared" si="18"/>
        <v>1</v>
      </c>
      <c r="B192" t="s">
        <v>260</v>
      </c>
      <c r="C192" s="19">
        <v>2</v>
      </c>
      <c r="D192" s="19" t="s">
        <v>785</v>
      </c>
      <c r="E192" s="19" t="s">
        <v>817</v>
      </c>
      <c r="F192" s="19" t="s">
        <v>818</v>
      </c>
      <c r="G192" s="19" t="s">
        <v>823</v>
      </c>
      <c r="H192" s="19" t="s">
        <v>824</v>
      </c>
      <c r="I192" s="19" t="s">
        <v>897</v>
      </c>
      <c r="J192" s="19" t="s">
        <v>898</v>
      </c>
      <c r="K192" s="19" t="s">
        <v>160</v>
      </c>
      <c r="L192" s="19" t="s">
        <v>161</v>
      </c>
      <c r="M192" s="19" t="s">
        <v>260</v>
      </c>
      <c r="N192" s="19" t="s">
        <v>261</v>
      </c>
      <c r="R192" t="s">
        <v>260</v>
      </c>
      <c r="S192" t="s">
        <v>261</v>
      </c>
      <c r="T192">
        <v>1852447</v>
      </c>
      <c r="U192">
        <v>2305753</v>
      </c>
      <c r="V192">
        <v>18618784</v>
      </c>
      <c r="W192">
        <v>18078736</v>
      </c>
      <c r="X192">
        <v>40855720</v>
      </c>
      <c r="Y192" s="1">
        <v>10.177767029928734</v>
      </c>
      <c r="Z192" s="1">
        <f t="shared" si="19"/>
        <v>55.749804433748807</v>
      </c>
      <c r="AA192" s="1">
        <f t="shared" si="20"/>
        <v>44.250195566251186</v>
      </c>
      <c r="AB192">
        <f t="shared" si="21"/>
        <v>100</v>
      </c>
      <c r="AE192">
        <f t="shared" si="23"/>
        <v>0</v>
      </c>
      <c r="AF192">
        <f t="shared" si="24"/>
        <v>1</v>
      </c>
      <c r="AG192">
        <f t="shared" si="25"/>
        <v>0</v>
      </c>
      <c r="AH192">
        <f t="shared" si="26"/>
        <v>0</v>
      </c>
      <c r="AJ192">
        <f t="shared" si="27"/>
        <v>0</v>
      </c>
      <c r="AK192">
        <f t="shared" si="27"/>
        <v>415820000</v>
      </c>
      <c r="AL192">
        <f t="shared" si="27"/>
        <v>0</v>
      </c>
      <c r="AM192">
        <f t="shared" si="22"/>
        <v>0</v>
      </c>
      <c r="AP192" s="19">
        <v>2</v>
      </c>
      <c r="AQ192" s="19" t="s">
        <v>785</v>
      </c>
      <c r="AR192" s="1">
        <v>8.6423953725757059</v>
      </c>
    </row>
    <row r="193" spans="1:44" x14ac:dyDescent="0.25">
      <c r="A193">
        <f t="shared" si="18"/>
        <v>1</v>
      </c>
      <c r="B193" t="s">
        <v>162</v>
      </c>
      <c r="C193" s="19">
        <v>2</v>
      </c>
      <c r="D193" s="19" t="s">
        <v>785</v>
      </c>
      <c r="E193" s="19" t="s">
        <v>817</v>
      </c>
      <c r="F193" s="19" t="s">
        <v>818</v>
      </c>
      <c r="G193" s="19" t="s">
        <v>823</v>
      </c>
      <c r="H193" s="19" t="s">
        <v>824</v>
      </c>
      <c r="I193" s="19" t="s">
        <v>897</v>
      </c>
      <c r="J193" s="19" t="s">
        <v>898</v>
      </c>
      <c r="K193" s="19" t="s">
        <v>160</v>
      </c>
      <c r="L193" s="19" t="s">
        <v>161</v>
      </c>
      <c r="M193" s="19" t="s">
        <v>162</v>
      </c>
      <c r="N193" s="19" t="s">
        <v>163</v>
      </c>
      <c r="R193" t="s">
        <v>162</v>
      </c>
      <c r="S193" t="s">
        <v>163</v>
      </c>
      <c r="T193">
        <v>1038765</v>
      </c>
      <c r="U193">
        <v>2412119</v>
      </c>
      <c r="V193">
        <v>11424421</v>
      </c>
      <c r="W193">
        <v>10964153</v>
      </c>
      <c r="X193">
        <v>25839458</v>
      </c>
      <c r="Y193" s="1">
        <v>13.355094367691459</v>
      </c>
      <c r="Z193" s="1">
        <f t="shared" si="19"/>
        <v>57.568177320128001</v>
      </c>
      <c r="AA193" s="1">
        <f t="shared" si="20"/>
        <v>42.431822679871999</v>
      </c>
      <c r="AB193">
        <f t="shared" si="21"/>
        <v>100</v>
      </c>
      <c r="AE193">
        <f t="shared" si="23"/>
        <v>0</v>
      </c>
      <c r="AF193">
        <f t="shared" si="24"/>
        <v>1</v>
      </c>
      <c r="AG193">
        <f t="shared" si="25"/>
        <v>0</v>
      </c>
      <c r="AH193">
        <f t="shared" si="26"/>
        <v>0</v>
      </c>
      <c r="AJ193">
        <f t="shared" si="27"/>
        <v>0</v>
      </c>
      <c r="AK193">
        <f t="shared" si="27"/>
        <v>345088400</v>
      </c>
      <c r="AL193">
        <f t="shared" si="27"/>
        <v>0</v>
      </c>
      <c r="AM193">
        <f t="shared" si="22"/>
        <v>0</v>
      </c>
      <c r="AP193" s="19">
        <v>2</v>
      </c>
      <c r="AQ193" s="19" t="s">
        <v>785</v>
      </c>
      <c r="AR193" s="1">
        <v>60.495276864464273</v>
      </c>
    </row>
    <row r="194" spans="1:44" x14ac:dyDescent="0.25">
      <c r="A194">
        <f t="shared" ref="A194:A229" si="28">IF(B194=M194,1,0)</f>
        <v>1</v>
      </c>
      <c r="B194" t="s">
        <v>519</v>
      </c>
      <c r="C194" s="19">
        <v>3</v>
      </c>
      <c r="D194" s="19" t="s">
        <v>797</v>
      </c>
      <c r="E194" s="19" t="s">
        <v>798</v>
      </c>
      <c r="F194" s="19" t="s">
        <v>799</v>
      </c>
      <c r="G194" s="19" t="s">
        <v>800</v>
      </c>
      <c r="H194" s="19" t="s">
        <v>801</v>
      </c>
      <c r="I194" s="19" t="s">
        <v>802</v>
      </c>
      <c r="J194" s="19" t="s">
        <v>803</v>
      </c>
      <c r="K194" s="19" t="s">
        <v>517</v>
      </c>
      <c r="L194" s="19" t="s">
        <v>518</v>
      </c>
      <c r="M194" s="19" t="s">
        <v>519</v>
      </c>
      <c r="N194" s="19" t="s">
        <v>520</v>
      </c>
      <c r="R194" t="s">
        <v>519</v>
      </c>
      <c r="S194" t="s">
        <v>520</v>
      </c>
      <c r="T194">
        <v>1152888</v>
      </c>
      <c r="U194">
        <v>780998</v>
      </c>
      <c r="V194">
        <v>3123659</v>
      </c>
      <c r="W194">
        <v>2391593</v>
      </c>
      <c r="X194">
        <v>7449138</v>
      </c>
      <c r="Y194" s="1">
        <v>25.961205175686096</v>
      </c>
      <c r="Z194" s="1">
        <f t="shared" si="19"/>
        <v>67.894365764199833</v>
      </c>
      <c r="AA194" s="1">
        <f t="shared" si="20"/>
        <v>32.105634235800167</v>
      </c>
      <c r="AB194">
        <f t="shared" si="21"/>
        <v>100</v>
      </c>
      <c r="AE194">
        <f t="shared" si="23"/>
        <v>0</v>
      </c>
      <c r="AF194">
        <f t="shared" si="24"/>
        <v>0</v>
      </c>
      <c r="AG194">
        <f t="shared" si="25"/>
        <v>1</v>
      </c>
      <c r="AH194">
        <f t="shared" si="26"/>
        <v>0</v>
      </c>
      <c r="AJ194">
        <f t="shared" si="27"/>
        <v>0</v>
      </c>
      <c r="AK194">
        <f t="shared" si="27"/>
        <v>0</v>
      </c>
      <c r="AL194">
        <f t="shared" si="27"/>
        <v>193388599.99999997</v>
      </c>
      <c r="AM194">
        <f t="shared" si="22"/>
        <v>0</v>
      </c>
      <c r="AP194" s="19">
        <v>2</v>
      </c>
      <c r="AQ194" s="19" t="s">
        <v>785</v>
      </c>
      <c r="AR194" s="1">
        <v>33.881292158032394</v>
      </c>
    </row>
    <row r="195" spans="1:44" x14ac:dyDescent="0.25">
      <c r="A195">
        <f t="shared" si="28"/>
        <v>1</v>
      </c>
      <c r="B195" t="s">
        <v>83</v>
      </c>
      <c r="C195" s="19">
        <v>5</v>
      </c>
      <c r="D195" s="19" t="s">
        <v>878</v>
      </c>
      <c r="E195" s="19" t="s">
        <v>899</v>
      </c>
      <c r="F195" s="19" t="s">
        <v>900</v>
      </c>
      <c r="G195" s="19" t="s">
        <v>901</v>
      </c>
      <c r="H195" s="19" t="s">
        <v>902</v>
      </c>
      <c r="I195" s="19" t="s">
        <v>903</v>
      </c>
      <c r="J195" s="19" t="s">
        <v>904</v>
      </c>
      <c r="K195" s="19" t="s">
        <v>81</v>
      </c>
      <c r="L195" s="19" t="s">
        <v>82</v>
      </c>
      <c r="M195" s="19" t="s">
        <v>83</v>
      </c>
      <c r="N195" s="19" t="s">
        <v>84</v>
      </c>
      <c r="R195" t="s">
        <v>83</v>
      </c>
      <c r="S195" t="s">
        <v>84</v>
      </c>
      <c r="T195">
        <v>13</v>
      </c>
      <c r="U195">
        <v>93</v>
      </c>
      <c r="V195">
        <v>65</v>
      </c>
      <c r="W195">
        <v>1765</v>
      </c>
      <c r="X195">
        <v>1936</v>
      </c>
      <c r="Y195" s="1">
        <v>5.4752066115702478</v>
      </c>
      <c r="Z195" s="1">
        <f t="shared" ref="Z195:Z250" si="29">(T195+U195+V195)/X195*100</f>
        <v>8.8326446280991728</v>
      </c>
      <c r="AA195" s="1">
        <f t="shared" ref="AA195:AA250" si="30">W195/X195*100</f>
        <v>91.167355371900825</v>
      </c>
      <c r="AB195">
        <f t="shared" ref="AB195:AB250" si="31">SUM(Z195:AA195)</f>
        <v>100</v>
      </c>
      <c r="AE195">
        <f t="shared" si="23"/>
        <v>0</v>
      </c>
      <c r="AF195">
        <f t="shared" si="24"/>
        <v>1</v>
      </c>
      <c r="AG195">
        <f t="shared" si="25"/>
        <v>0</v>
      </c>
      <c r="AH195">
        <f t="shared" si="26"/>
        <v>0</v>
      </c>
      <c r="AJ195">
        <f t="shared" si="27"/>
        <v>0</v>
      </c>
      <c r="AK195">
        <f t="shared" si="27"/>
        <v>10600</v>
      </c>
      <c r="AL195">
        <f t="shared" si="27"/>
        <v>0</v>
      </c>
      <c r="AM195">
        <f t="shared" si="22"/>
        <v>0</v>
      </c>
      <c r="AP195" s="19">
        <v>2</v>
      </c>
      <c r="AQ195" s="19" t="s">
        <v>785</v>
      </c>
      <c r="AR195" s="1">
        <v>8.8037068239258645</v>
      </c>
    </row>
    <row r="196" spans="1:44" x14ac:dyDescent="0.25">
      <c r="A196">
        <f t="shared" si="28"/>
        <v>1</v>
      </c>
      <c r="B196" t="s">
        <v>713</v>
      </c>
      <c r="C196" s="19">
        <v>1</v>
      </c>
      <c r="D196" s="19" t="s">
        <v>748</v>
      </c>
      <c r="E196" s="19" t="s">
        <v>767</v>
      </c>
      <c r="F196" s="19" t="s">
        <v>768</v>
      </c>
      <c r="G196" s="19" t="s">
        <v>779</v>
      </c>
      <c r="H196" s="19" t="s">
        <v>780</v>
      </c>
      <c r="I196" s="19" t="s">
        <v>905</v>
      </c>
      <c r="J196" s="19" t="s">
        <v>906</v>
      </c>
      <c r="K196" s="19" t="s">
        <v>317</v>
      </c>
      <c r="L196" s="19" t="s">
        <v>318</v>
      </c>
      <c r="M196" s="19" t="s">
        <v>713</v>
      </c>
      <c r="N196" s="19" t="s">
        <v>714</v>
      </c>
      <c r="R196" t="s">
        <v>713</v>
      </c>
      <c r="S196" t="s">
        <v>714</v>
      </c>
      <c r="T196">
        <v>60563</v>
      </c>
      <c r="U196">
        <v>18891</v>
      </c>
      <c r="V196">
        <v>7049</v>
      </c>
      <c r="W196">
        <v>1675646</v>
      </c>
      <c r="X196">
        <v>1762149</v>
      </c>
      <c r="Y196" s="1">
        <v>4.5089263166735618</v>
      </c>
      <c r="Z196" s="1">
        <f t="shared" si="29"/>
        <v>4.9089492432251758</v>
      </c>
      <c r="AA196" s="1">
        <f t="shared" si="30"/>
        <v>95.09105075677482</v>
      </c>
      <c r="AB196">
        <f t="shared" si="31"/>
        <v>100</v>
      </c>
      <c r="AE196">
        <f t="shared" si="23"/>
        <v>0</v>
      </c>
      <c r="AF196">
        <f t="shared" si="24"/>
        <v>1</v>
      </c>
      <c r="AG196">
        <f t="shared" si="25"/>
        <v>0</v>
      </c>
      <c r="AH196">
        <f t="shared" si="26"/>
        <v>0</v>
      </c>
      <c r="AJ196">
        <f t="shared" si="27"/>
        <v>0</v>
      </c>
      <c r="AK196">
        <f t="shared" si="27"/>
        <v>7945400</v>
      </c>
      <c r="AL196">
        <f t="shared" si="27"/>
        <v>0</v>
      </c>
      <c r="AM196">
        <f t="shared" si="22"/>
        <v>0</v>
      </c>
      <c r="AP196" s="19">
        <v>2</v>
      </c>
      <c r="AQ196" s="19" t="s">
        <v>785</v>
      </c>
      <c r="AR196" s="1">
        <v>35.542961781931268</v>
      </c>
    </row>
    <row r="197" spans="1:44" x14ac:dyDescent="0.25">
      <c r="A197">
        <f t="shared" si="28"/>
        <v>1</v>
      </c>
      <c r="B197" t="s">
        <v>93</v>
      </c>
      <c r="C197" s="19">
        <v>2</v>
      </c>
      <c r="D197" s="19" t="s">
        <v>785</v>
      </c>
      <c r="E197" s="19" t="s">
        <v>786</v>
      </c>
      <c r="F197" s="19" t="s">
        <v>787</v>
      </c>
      <c r="G197" s="19" t="s">
        <v>793</v>
      </c>
      <c r="H197" s="19" t="s">
        <v>794</v>
      </c>
      <c r="I197" s="19" t="s">
        <v>887</v>
      </c>
      <c r="J197" s="19" t="s">
        <v>888</v>
      </c>
      <c r="K197" s="19" t="s">
        <v>91</v>
      </c>
      <c r="L197" s="19" t="s">
        <v>92</v>
      </c>
      <c r="M197" s="19" t="s">
        <v>93</v>
      </c>
      <c r="N197" s="19" t="s">
        <v>94</v>
      </c>
      <c r="R197" t="s">
        <v>93</v>
      </c>
      <c r="S197" t="s">
        <v>94</v>
      </c>
      <c r="T197">
        <v>332</v>
      </c>
      <c r="U197">
        <v>176</v>
      </c>
      <c r="V197">
        <v>2304</v>
      </c>
      <c r="W197">
        <v>3066</v>
      </c>
      <c r="X197">
        <v>5878</v>
      </c>
      <c r="Y197" s="1">
        <v>8.6423953725757059</v>
      </c>
      <c r="Z197" s="1">
        <f t="shared" si="29"/>
        <v>47.839401156856077</v>
      </c>
      <c r="AA197" s="1">
        <f t="shared" si="30"/>
        <v>52.160598843143923</v>
      </c>
      <c r="AB197">
        <f t="shared" si="31"/>
        <v>100</v>
      </c>
      <c r="AE197">
        <f t="shared" si="23"/>
        <v>0</v>
      </c>
      <c r="AF197">
        <f t="shared" si="24"/>
        <v>1</v>
      </c>
      <c r="AG197">
        <f t="shared" si="25"/>
        <v>0</v>
      </c>
      <c r="AH197">
        <f t="shared" si="26"/>
        <v>0</v>
      </c>
      <c r="AJ197">
        <f t="shared" si="27"/>
        <v>0</v>
      </c>
      <c r="AK197">
        <f t="shared" si="27"/>
        <v>50800</v>
      </c>
      <c r="AL197">
        <f t="shared" si="27"/>
        <v>0</v>
      </c>
      <c r="AM197">
        <f t="shared" si="22"/>
        <v>0</v>
      </c>
      <c r="AP197" s="19">
        <v>2</v>
      </c>
      <c r="AQ197" s="19" t="s">
        <v>785</v>
      </c>
      <c r="AR197" s="1">
        <v>21.736903716710565</v>
      </c>
    </row>
    <row r="198" spans="1:44" x14ac:dyDescent="0.25">
      <c r="A198">
        <f t="shared" si="28"/>
        <v>1</v>
      </c>
      <c r="B198" t="s">
        <v>451</v>
      </c>
      <c r="C198" s="19">
        <v>3</v>
      </c>
      <c r="D198" s="19" t="s">
        <v>797</v>
      </c>
      <c r="E198" s="19" t="s">
        <v>868</v>
      </c>
      <c r="F198" s="19" t="s">
        <v>869</v>
      </c>
      <c r="G198" s="19" t="s">
        <v>870</v>
      </c>
      <c r="H198" s="19" t="s">
        <v>869</v>
      </c>
      <c r="I198" s="19" t="s">
        <v>871</v>
      </c>
      <c r="J198" s="19" t="s">
        <v>872</v>
      </c>
      <c r="K198" s="19" t="s">
        <v>449</v>
      </c>
      <c r="L198" s="19" t="s">
        <v>450</v>
      </c>
      <c r="M198" s="19" t="s">
        <v>451</v>
      </c>
      <c r="N198" s="19" t="s">
        <v>452</v>
      </c>
      <c r="R198" t="s">
        <v>451</v>
      </c>
      <c r="S198" t="s">
        <v>452</v>
      </c>
      <c r="T198">
        <v>3</v>
      </c>
      <c r="U198">
        <v>8652</v>
      </c>
      <c r="V198">
        <v>17798</v>
      </c>
      <c r="W198">
        <v>35040</v>
      </c>
      <c r="X198">
        <v>61493</v>
      </c>
      <c r="Y198" s="1">
        <v>14.074772738360464</v>
      </c>
      <c r="Z198" s="1">
        <f t="shared" si="29"/>
        <v>43.017904476932337</v>
      </c>
      <c r="AA198" s="1">
        <f t="shared" si="30"/>
        <v>56.982095523067663</v>
      </c>
      <c r="AB198">
        <f t="shared" si="31"/>
        <v>100</v>
      </c>
      <c r="AE198">
        <f t="shared" si="23"/>
        <v>0</v>
      </c>
      <c r="AF198">
        <f t="shared" si="24"/>
        <v>1</v>
      </c>
      <c r="AG198">
        <f t="shared" si="25"/>
        <v>0</v>
      </c>
      <c r="AH198">
        <f t="shared" si="26"/>
        <v>0</v>
      </c>
      <c r="AJ198">
        <f t="shared" si="27"/>
        <v>0</v>
      </c>
      <c r="AK198">
        <f t="shared" si="27"/>
        <v>865500</v>
      </c>
      <c r="AL198">
        <f t="shared" si="27"/>
        <v>0</v>
      </c>
      <c r="AM198">
        <f t="shared" si="22"/>
        <v>0</v>
      </c>
      <c r="AP198" s="19">
        <v>2</v>
      </c>
      <c r="AQ198" s="19" t="s">
        <v>785</v>
      </c>
      <c r="AR198" s="1">
        <v>28.16115412579563</v>
      </c>
    </row>
    <row r="199" spans="1:44" x14ac:dyDescent="0.25">
      <c r="A199">
        <f t="shared" si="28"/>
        <v>1</v>
      </c>
      <c r="B199" t="s">
        <v>423</v>
      </c>
      <c r="C199" s="19">
        <v>6</v>
      </c>
      <c r="D199" s="19" t="s">
        <v>810</v>
      </c>
      <c r="E199" s="19" t="s">
        <v>811</v>
      </c>
      <c r="F199" s="19" t="s">
        <v>812</v>
      </c>
      <c r="G199" s="19" t="s">
        <v>813</v>
      </c>
      <c r="H199" s="19" t="s">
        <v>814</v>
      </c>
      <c r="I199" s="19" t="s">
        <v>875</v>
      </c>
      <c r="J199" s="19" t="s">
        <v>73</v>
      </c>
      <c r="K199" s="19" t="s">
        <v>74</v>
      </c>
      <c r="L199" s="19" t="s">
        <v>73</v>
      </c>
      <c r="M199" s="19" t="s">
        <v>423</v>
      </c>
      <c r="N199" s="19" t="s">
        <v>424</v>
      </c>
      <c r="R199" t="s">
        <v>423</v>
      </c>
      <c r="S199" t="s">
        <v>424</v>
      </c>
      <c r="T199">
        <v>102737</v>
      </c>
      <c r="U199">
        <v>21021</v>
      </c>
      <c r="V199">
        <v>52361</v>
      </c>
      <c r="W199">
        <v>74908</v>
      </c>
      <c r="X199">
        <v>251027</v>
      </c>
      <c r="Y199" s="1">
        <v>49.300672835989758</v>
      </c>
      <c r="Z199" s="1">
        <f t="shared" si="29"/>
        <v>70.159385245411841</v>
      </c>
      <c r="AA199" s="1">
        <f t="shared" si="30"/>
        <v>29.840614754588152</v>
      </c>
      <c r="AB199">
        <f t="shared" si="31"/>
        <v>100</v>
      </c>
      <c r="AE199">
        <f t="shared" si="23"/>
        <v>0</v>
      </c>
      <c r="AF199">
        <f t="shared" si="24"/>
        <v>0</v>
      </c>
      <c r="AG199">
        <f t="shared" si="25"/>
        <v>1</v>
      </c>
      <c r="AH199">
        <f t="shared" si="26"/>
        <v>0</v>
      </c>
      <c r="AJ199">
        <f t="shared" si="27"/>
        <v>0</v>
      </c>
      <c r="AK199">
        <f t="shared" si="27"/>
        <v>0</v>
      </c>
      <c r="AL199">
        <f t="shared" si="27"/>
        <v>12375800.000000002</v>
      </c>
      <c r="AM199">
        <f t="shared" si="22"/>
        <v>0</v>
      </c>
      <c r="AP199" s="19">
        <v>2</v>
      </c>
      <c r="AQ199" s="19" t="s">
        <v>785</v>
      </c>
      <c r="AR199" s="1">
        <v>61.249427218573395</v>
      </c>
    </row>
    <row r="200" spans="1:44" x14ac:dyDescent="0.25">
      <c r="A200">
        <f t="shared" si="28"/>
        <v>1</v>
      </c>
      <c r="B200" t="s">
        <v>129</v>
      </c>
      <c r="C200" s="19">
        <v>6</v>
      </c>
      <c r="D200" s="19" t="s">
        <v>810</v>
      </c>
      <c r="E200" s="19" t="s">
        <v>811</v>
      </c>
      <c r="F200" s="19" t="s">
        <v>812</v>
      </c>
      <c r="G200" s="19" t="s">
        <v>813</v>
      </c>
      <c r="H200" s="19" t="s">
        <v>814</v>
      </c>
      <c r="I200" s="19" t="s">
        <v>875</v>
      </c>
      <c r="J200" s="19" t="s">
        <v>73</v>
      </c>
      <c r="K200" s="19" t="s">
        <v>74</v>
      </c>
      <c r="L200" s="19" t="s">
        <v>73</v>
      </c>
      <c r="M200" s="19" t="s">
        <v>129</v>
      </c>
      <c r="N200" s="19" t="s">
        <v>130</v>
      </c>
      <c r="R200" t="s">
        <v>129</v>
      </c>
      <c r="S200" t="s">
        <v>130</v>
      </c>
      <c r="T200">
        <v>746567</v>
      </c>
      <c r="U200">
        <v>212441</v>
      </c>
      <c r="V200">
        <v>1695635</v>
      </c>
      <c r="W200">
        <v>657350</v>
      </c>
      <c r="X200">
        <v>3311993</v>
      </c>
      <c r="Y200" s="1">
        <v>28.95561675402092</v>
      </c>
      <c r="Z200" s="1">
        <f t="shared" si="29"/>
        <v>80.152433897052319</v>
      </c>
      <c r="AA200" s="1">
        <f t="shared" si="30"/>
        <v>19.847566102947681</v>
      </c>
      <c r="AB200">
        <f t="shared" si="31"/>
        <v>100</v>
      </c>
      <c r="AE200">
        <f t="shared" si="23"/>
        <v>0</v>
      </c>
      <c r="AF200">
        <f t="shared" si="24"/>
        <v>0</v>
      </c>
      <c r="AG200">
        <f t="shared" si="25"/>
        <v>1</v>
      </c>
      <c r="AH200">
        <f t="shared" si="26"/>
        <v>0</v>
      </c>
      <c r="AJ200">
        <f t="shared" si="27"/>
        <v>0</v>
      </c>
      <c r="AK200">
        <f t="shared" si="27"/>
        <v>0</v>
      </c>
      <c r="AL200">
        <f t="shared" si="27"/>
        <v>95900800</v>
      </c>
      <c r="AM200">
        <f t="shared" si="22"/>
        <v>0</v>
      </c>
      <c r="AP200" s="19">
        <v>2</v>
      </c>
      <c r="AQ200" s="19" t="s">
        <v>785</v>
      </c>
      <c r="AR200" s="1">
        <v>23.025983854692232</v>
      </c>
    </row>
    <row r="201" spans="1:44" x14ac:dyDescent="0.25">
      <c r="A201">
        <f t="shared" si="28"/>
        <v>1</v>
      </c>
      <c r="B201" t="s">
        <v>233</v>
      </c>
      <c r="C201" s="19">
        <v>6</v>
      </c>
      <c r="D201" s="19" t="s">
        <v>810</v>
      </c>
      <c r="E201" s="19" t="s">
        <v>811</v>
      </c>
      <c r="F201" s="19" t="s">
        <v>812</v>
      </c>
      <c r="G201" s="19" t="s">
        <v>813</v>
      </c>
      <c r="H201" s="19" t="s">
        <v>814</v>
      </c>
      <c r="I201" s="19" t="s">
        <v>815</v>
      </c>
      <c r="J201" s="21" t="s">
        <v>907</v>
      </c>
      <c r="K201" s="19" t="s">
        <v>231</v>
      </c>
      <c r="L201" s="19" t="s">
        <v>232</v>
      </c>
      <c r="M201" s="19" t="s">
        <v>233</v>
      </c>
      <c r="N201" s="19" t="s">
        <v>232</v>
      </c>
      <c r="R201" t="s">
        <v>233</v>
      </c>
      <c r="S201" t="s">
        <v>232</v>
      </c>
      <c r="T201">
        <v>210497</v>
      </c>
      <c r="U201">
        <v>1759906</v>
      </c>
      <c r="V201">
        <v>4769054</v>
      </c>
      <c r="W201">
        <v>7253397</v>
      </c>
      <c r="X201">
        <v>13992854</v>
      </c>
      <c r="Y201" s="1">
        <v>14.081494740100911</v>
      </c>
      <c r="Z201" s="1">
        <f t="shared" si="29"/>
        <v>48.16356262989666</v>
      </c>
      <c r="AA201" s="1">
        <f t="shared" si="30"/>
        <v>51.83643737010334</v>
      </c>
      <c r="AB201">
        <f t="shared" si="31"/>
        <v>100</v>
      </c>
      <c r="AE201">
        <f t="shared" si="23"/>
        <v>0</v>
      </c>
      <c r="AF201">
        <f t="shared" si="24"/>
        <v>1</v>
      </c>
      <c r="AG201">
        <f t="shared" si="25"/>
        <v>0</v>
      </c>
      <c r="AH201">
        <f t="shared" si="26"/>
        <v>0</v>
      </c>
      <c r="AJ201">
        <f t="shared" si="27"/>
        <v>0</v>
      </c>
      <c r="AK201">
        <f t="shared" si="27"/>
        <v>197040300</v>
      </c>
      <c r="AL201">
        <f t="shared" si="27"/>
        <v>0</v>
      </c>
      <c r="AM201">
        <f t="shared" si="22"/>
        <v>0</v>
      </c>
      <c r="AP201" s="19">
        <v>2</v>
      </c>
      <c r="AQ201" s="19" t="s">
        <v>785</v>
      </c>
      <c r="AR201" s="11">
        <v>0.9616758886824428</v>
      </c>
    </row>
    <row r="202" spans="1:44" x14ac:dyDescent="0.25">
      <c r="A202">
        <f t="shared" si="28"/>
        <v>1</v>
      </c>
      <c r="B202" t="s">
        <v>268</v>
      </c>
      <c r="C202" s="19">
        <v>6</v>
      </c>
      <c r="D202" s="19" t="s">
        <v>810</v>
      </c>
      <c r="E202" s="19" t="s">
        <v>811</v>
      </c>
      <c r="F202" s="19" t="s">
        <v>812</v>
      </c>
      <c r="G202" s="19" t="s">
        <v>813</v>
      </c>
      <c r="H202" s="19" t="s">
        <v>814</v>
      </c>
      <c r="I202" s="19" t="s">
        <v>908</v>
      </c>
      <c r="J202" s="19" t="s">
        <v>266</v>
      </c>
      <c r="K202" s="19" t="s">
        <v>267</v>
      </c>
      <c r="L202" s="19" t="s">
        <v>266</v>
      </c>
      <c r="M202" s="19" t="s">
        <v>268</v>
      </c>
      <c r="N202" s="19" t="s">
        <v>266</v>
      </c>
      <c r="R202" t="s">
        <v>268</v>
      </c>
      <c r="S202" t="s">
        <v>266</v>
      </c>
      <c r="T202">
        <v>3296</v>
      </c>
      <c r="U202">
        <v>12437</v>
      </c>
      <c r="V202">
        <v>101070</v>
      </c>
      <c r="W202">
        <v>399947</v>
      </c>
      <c r="X202">
        <v>516750</v>
      </c>
      <c r="Y202" s="1">
        <v>3.0446057087566523</v>
      </c>
      <c r="Z202" s="1">
        <f t="shared" si="29"/>
        <v>22.603386550556362</v>
      </c>
      <c r="AA202" s="1">
        <f t="shared" si="30"/>
        <v>77.396613449443635</v>
      </c>
      <c r="AB202">
        <f t="shared" si="31"/>
        <v>100</v>
      </c>
      <c r="AE202">
        <f t="shared" si="23"/>
        <v>0</v>
      </c>
      <c r="AF202">
        <f t="shared" si="24"/>
        <v>1</v>
      </c>
      <c r="AG202">
        <f t="shared" si="25"/>
        <v>0</v>
      </c>
      <c r="AH202">
        <f t="shared" si="26"/>
        <v>0</v>
      </c>
      <c r="AJ202">
        <f t="shared" si="27"/>
        <v>0</v>
      </c>
      <c r="AK202">
        <f t="shared" si="27"/>
        <v>1573300</v>
      </c>
      <c r="AL202">
        <f t="shared" si="27"/>
        <v>0</v>
      </c>
      <c r="AM202">
        <f t="shared" si="22"/>
        <v>0</v>
      </c>
      <c r="AP202" s="19">
        <v>2</v>
      </c>
      <c r="AQ202" s="19" t="s">
        <v>785</v>
      </c>
      <c r="AR202" s="11">
        <v>0</v>
      </c>
    </row>
    <row r="203" spans="1:44" x14ac:dyDescent="0.25">
      <c r="A203">
        <f t="shared" si="28"/>
        <v>1</v>
      </c>
      <c r="B203" t="s">
        <v>540</v>
      </c>
      <c r="C203" s="19">
        <v>3</v>
      </c>
      <c r="D203" s="19" t="s">
        <v>797</v>
      </c>
      <c r="E203" s="19" t="s">
        <v>798</v>
      </c>
      <c r="F203" s="19" t="s">
        <v>799</v>
      </c>
      <c r="G203" s="19" t="s">
        <v>800</v>
      </c>
      <c r="H203" s="19" t="s">
        <v>801</v>
      </c>
      <c r="I203" s="19" t="s">
        <v>802</v>
      </c>
      <c r="J203" s="19" t="s">
        <v>803</v>
      </c>
      <c r="K203" s="19" t="s">
        <v>538</v>
      </c>
      <c r="L203" s="19" t="s">
        <v>539</v>
      </c>
      <c r="M203" s="19" t="s">
        <v>540</v>
      </c>
      <c r="N203" s="19" t="s">
        <v>541</v>
      </c>
      <c r="R203" t="s">
        <v>540</v>
      </c>
      <c r="S203" t="s">
        <v>541</v>
      </c>
      <c r="T203">
        <v>5487363</v>
      </c>
      <c r="U203">
        <v>1331697</v>
      </c>
      <c r="V203">
        <v>3046742</v>
      </c>
      <c r="W203">
        <v>3220138</v>
      </c>
      <c r="X203">
        <v>13085940</v>
      </c>
      <c r="Y203" s="1">
        <v>52.10982168648183</v>
      </c>
      <c r="Z203" s="1">
        <f t="shared" si="29"/>
        <v>75.392382969813397</v>
      </c>
      <c r="AA203" s="1">
        <f t="shared" si="30"/>
        <v>24.607617030186596</v>
      </c>
      <c r="AB203">
        <f t="shared" si="31"/>
        <v>100</v>
      </c>
      <c r="AE203">
        <f t="shared" si="23"/>
        <v>0</v>
      </c>
      <c r="AF203">
        <f t="shared" si="24"/>
        <v>0</v>
      </c>
      <c r="AG203">
        <f t="shared" si="25"/>
        <v>0</v>
      </c>
      <c r="AH203">
        <f t="shared" si="26"/>
        <v>1</v>
      </c>
      <c r="AJ203">
        <f t="shared" si="27"/>
        <v>0</v>
      </c>
      <c r="AK203">
        <f t="shared" si="27"/>
        <v>0</v>
      </c>
      <c r="AL203">
        <f t="shared" si="27"/>
        <v>0</v>
      </c>
      <c r="AM203">
        <f t="shared" si="27"/>
        <v>681906000</v>
      </c>
      <c r="AP203" s="19">
        <v>2</v>
      </c>
      <c r="AQ203" s="19" t="s">
        <v>785</v>
      </c>
      <c r="AR203" s="1">
        <v>8.2074937239120871</v>
      </c>
    </row>
    <row r="204" spans="1:44" x14ac:dyDescent="0.25">
      <c r="A204">
        <f t="shared" si="28"/>
        <v>1</v>
      </c>
      <c r="B204" t="s">
        <v>154</v>
      </c>
      <c r="C204" s="19">
        <v>3</v>
      </c>
      <c r="D204" s="19" t="s">
        <v>797</v>
      </c>
      <c r="E204" s="19" t="s">
        <v>868</v>
      </c>
      <c r="F204" s="19" t="s">
        <v>869</v>
      </c>
      <c r="G204" s="19" t="s">
        <v>870</v>
      </c>
      <c r="H204" s="19" t="s">
        <v>869</v>
      </c>
      <c r="I204" s="19" t="s">
        <v>871</v>
      </c>
      <c r="J204" s="19" t="s">
        <v>872</v>
      </c>
      <c r="K204" s="19" t="s">
        <v>152</v>
      </c>
      <c r="L204" s="19" t="s">
        <v>153</v>
      </c>
      <c r="M204" s="19" t="s">
        <v>154</v>
      </c>
      <c r="N204" s="19" t="s">
        <v>155</v>
      </c>
      <c r="R204" t="s">
        <v>154</v>
      </c>
      <c r="S204" t="s">
        <v>155</v>
      </c>
      <c r="T204">
        <v>2843633</v>
      </c>
      <c r="U204">
        <v>10388104</v>
      </c>
      <c r="V204">
        <v>19561532</v>
      </c>
      <c r="W204">
        <v>14464810</v>
      </c>
      <c r="X204">
        <v>47258079</v>
      </c>
      <c r="Y204" s="1">
        <v>27.998888824913937</v>
      </c>
      <c r="Z204" s="1">
        <f t="shared" si="29"/>
        <v>69.39187900549237</v>
      </c>
      <c r="AA204" s="1">
        <f t="shared" si="30"/>
        <v>30.608120994507626</v>
      </c>
      <c r="AB204">
        <f t="shared" si="31"/>
        <v>100</v>
      </c>
      <c r="AE204">
        <f t="shared" ref="AE204:AE250" si="32">IF(Y204&lt;1,1,0)</f>
        <v>0</v>
      </c>
      <c r="AF204">
        <f t="shared" ref="AF204:AF250" si="33">IF(AND(Y204&gt;1, Y204 &lt;17),1,0)</f>
        <v>0</v>
      </c>
      <c r="AG204">
        <f t="shared" ref="AG204:AG250" si="34">IF(AND(Y204&gt;17, Y204 &lt;50),1,0)</f>
        <v>1</v>
      </c>
      <c r="AH204">
        <f t="shared" ref="AH204:AH250" si="35">IF(AND(Y204&gt;50, Y204 &lt;100),1,0)</f>
        <v>0</v>
      </c>
      <c r="AJ204">
        <f t="shared" ref="AJ204:AM250" si="36">AE204*$X204*$Y204</f>
        <v>0</v>
      </c>
      <c r="AK204">
        <f t="shared" si="36"/>
        <v>0</v>
      </c>
      <c r="AL204">
        <f t="shared" si="36"/>
        <v>1323173700</v>
      </c>
      <c r="AM204">
        <f t="shared" si="36"/>
        <v>0</v>
      </c>
      <c r="AP204" s="19">
        <v>2</v>
      </c>
      <c r="AQ204" s="19" t="s">
        <v>785</v>
      </c>
      <c r="AR204" s="1">
        <v>17.240994758559161</v>
      </c>
    </row>
    <row r="205" spans="1:44" x14ac:dyDescent="0.25">
      <c r="A205">
        <f t="shared" si="28"/>
        <v>1</v>
      </c>
      <c r="B205" t="s">
        <v>125</v>
      </c>
      <c r="C205" s="19">
        <v>4</v>
      </c>
      <c r="D205" s="19" t="s">
        <v>804</v>
      </c>
      <c r="E205" s="19" t="s">
        <v>805</v>
      </c>
      <c r="F205" s="19" t="s">
        <v>806</v>
      </c>
      <c r="G205" s="19" t="s">
        <v>807</v>
      </c>
      <c r="H205" s="19" t="s">
        <v>808</v>
      </c>
      <c r="I205" s="19" t="s">
        <v>873</v>
      </c>
      <c r="J205" s="19" t="s">
        <v>874</v>
      </c>
      <c r="K205" s="19" t="s">
        <v>123</v>
      </c>
      <c r="L205" s="19" t="s">
        <v>124</v>
      </c>
      <c r="M205" s="19" t="s">
        <v>125</v>
      </c>
      <c r="N205" s="19" t="s">
        <v>126</v>
      </c>
      <c r="R205" t="s">
        <v>125</v>
      </c>
      <c r="S205" t="s">
        <v>126</v>
      </c>
      <c r="T205">
        <v>4448943</v>
      </c>
      <c r="U205">
        <v>166781</v>
      </c>
      <c r="V205">
        <v>2487752</v>
      </c>
      <c r="W205">
        <v>278431</v>
      </c>
      <c r="X205">
        <v>7381907</v>
      </c>
      <c r="Y205" s="1">
        <v>62.527528455722894</v>
      </c>
      <c r="Z205" s="1">
        <f t="shared" si="29"/>
        <v>96.228196860242207</v>
      </c>
      <c r="AA205" s="1">
        <f t="shared" si="30"/>
        <v>3.7718031397577887</v>
      </c>
      <c r="AB205">
        <f t="shared" si="31"/>
        <v>100</v>
      </c>
      <c r="AE205">
        <f t="shared" si="32"/>
        <v>0</v>
      </c>
      <c r="AF205">
        <f t="shared" si="33"/>
        <v>0</v>
      </c>
      <c r="AG205">
        <f t="shared" si="34"/>
        <v>0</v>
      </c>
      <c r="AH205">
        <f t="shared" si="35"/>
        <v>1</v>
      </c>
      <c r="AJ205">
        <f t="shared" si="36"/>
        <v>0</v>
      </c>
      <c r="AK205">
        <f t="shared" si="36"/>
        <v>0</v>
      </c>
      <c r="AL205">
        <f t="shared" si="36"/>
        <v>0</v>
      </c>
      <c r="AM205">
        <f t="shared" si="36"/>
        <v>461572400</v>
      </c>
      <c r="AP205" s="19">
        <v>2</v>
      </c>
      <c r="AQ205" s="19" t="s">
        <v>785</v>
      </c>
      <c r="AR205" s="1">
        <v>52.438049560351715</v>
      </c>
    </row>
    <row r="206" spans="1:44" x14ac:dyDescent="0.25">
      <c r="A206">
        <f t="shared" si="28"/>
        <v>1</v>
      </c>
      <c r="B206" t="s">
        <v>273</v>
      </c>
      <c r="C206" s="19">
        <v>6</v>
      </c>
      <c r="D206" s="19" t="s">
        <v>810</v>
      </c>
      <c r="E206" s="19" t="s">
        <v>811</v>
      </c>
      <c r="F206" s="19" t="s">
        <v>812</v>
      </c>
      <c r="G206" s="19" t="s">
        <v>813</v>
      </c>
      <c r="H206" s="19" t="s">
        <v>814</v>
      </c>
      <c r="I206" s="19" t="s">
        <v>875</v>
      </c>
      <c r="J206" s="19" t="s">
        <v>73</v>
      </c>
      <c r="K206" s="19" t="s">
        <v>74</v>
      </c>
      <c r="L206" s="19" t="s">
        <v>73</v>
      </c>
      <c r="M206" s="19" t="s">
        <v>273</v>
      </c>
      <c r="N206" s="19" t="s">
        <v>274</v>
      </c>
      <c r="R206" t="s">
        <v>273</v>
      </c>
      <c r="S206" t="s">
        <v>274</v>
      </c>
      <c r="T206">
        <v>312912</v>
      </c>
      <c r="U206">
        <v>16398</v>
      </c>
      <c r="V206">
        <v>147360</v>
      </c>
      <c r="W206">
        <v>56213</v>
      </c>
      <c r="X206">
        <v>532883</v>
      </c>
      <c r="Y206" s="1">
        <v>61.797805522037677</v>
      </c>
      <c r="Z206" s="1">
        <f t="shared" si="29"/>
        <v>89.451155319272715</v>
      </c>
      <c r="AA206" s="1">
        <f t="shared" si="30"/>
        <v>10.548844680727289</v>
      </c>
      <c r="AB206">
        <f t="shared" si="31"/>
        <v>100</v>
      </c>
      <c r="AE206">
        <f t="shared" si="32"/>
        <v>0</v>
      </c>
      <c r="AF206">
        <f t="shared" si="33"/>
        <v>0</v>
      </c>
      <c r="AG206">
        <f t="shared" si="34"/>
        <v>0</v>
      </c>
      <c r="AH206">
        <f t="shared" si="35"/>
        <v>1</v>
      </c>
      <c r="AJ206">
        <f t="shared" si="36"/>
        <v>0</v>
      </c>
      <c r="AK206">
        <f t="shared" si="36"/>
        <v>0</v>
      </c>
      <c r="AL206">
        <f t="shared" si="36"/>
        <v>0</v>
      </c>
      <c r="AM206">
        <f t="shared" si="36"/>
        <v>32931000.000000004</v>
      </c>
      <c r="AP206" s="19">
        <v>3</v>
      </c>
      <c r="AQ206" s="19" t="s">
        <v>797</v>
      </c>
      <c r="AR206" s="11">
        <v>0.38558417579834059</v>
      </c>
    </row>
    <row r="207" spans="1:44" x14ac:dyDescent="0.25">
      <c r="A207">
        <f t="shared" si="28"/>
        <v>1</v>
      </c>
      <c r="B207" t="s">
        <v>654</v>
      </c>
      <c r="C207" s="19">
        <v>2</v>
      </c>
      <c r="D207" s="19" t="s">
        <v>785</v>
      </c>
      <c r="E207" s="19" t="s">
        <v>786</v>
      </c>
      <c r="F207" s="19" t="s">
        <v>787</v>
      </c>
      <c r="G207" s="19" t="s">
        <v>788</v>
      </c>
      <c r="H207" s="19" t="s">
        <v>789</v>
      </c>
      <c r="I207" s="19" t="s">
        <v>841</v>
      </c>
      <c r="J207" s="19" t="s">
        <v>909</v>
      </c>
      <c r="K207" s="19" t="s">
        <v>652</v>
      </c>
      <c r="L207" s="19" t="s">
        <v>653</v>
      </c>
      <c r="M207" s="19" t="s">
        <v>654</v>
      </c>
      <c r="N207" s="19" t="s">
        <v>655</v>
      </c>
      <c r="R207" t="s">
        <v>654</v>
      </c>
      <c r="S207" t="s">
        <v>655</v>
      </c>
      <c r="T207">
        <v>4779</v>
      </c>
      <c r="U207">
        <v>18404</v>
      </c>
      <c r="W207">
        <v>15139</v>
      </c>
      <c r="X207">
        <v>38322</v>
      </c>
      <c r="Y207" s="1">
        <v>60.495276864464273</v>
      </c>
      <c r="Z207" s="1">
        <f t="shared" si="29"/>
        <v>60.495276864464273</v>
      </c>
      <c r="AA207" s="1">
        <f t="shared" si="30"/>
        <v>39.504723135535727</v>
      </c>
      <c r="AB207">
        <f t="shared" si="31"/>
        <v>100</v>
      </c>
      <c r="AE207">
        <f t="shared" si="32"/>
        <v>0</v>
      </c>
      <c r="AF207">
        <f t="shared" si="33"/>
        <v>0</v>
      </c>
      <c r="AG207">
        <f t="shared" si="34"/>
        <v>0</v>
      </c>
      <c r="AH207">
        <f t="shared" si="35"/>
        <v>1</v>
      </c>
      <c r="AJ207">
        <f t="shared" si="36"/>
        <v>0</v>
      </c>
      <c r="AK207">
        <f t="shared" si="36"/>
        <v>0</v>
      </c>
      <c r="AL207">
        <f t="shared" si="36"/>
        <v>0</v>
      </c>
      <c r="AM207">
        <f t="shared" si="36"/>
        <v>2318300</v>
      </c>
      <c r="AP207" s="19">
        <v>3</v>
      </c>
      <c r="AQ207" s="19" t="s">
        <v>797</v>
      </c>
      <c r="AR207" s="11">
        <v>0.62355610235484593</v>
      </c>
    </row>
    <row r="208" spans="1:44" x14ac:dyDescent="0.25">
      <c r="A208">
        <f t="shared" si="28"/>
        <v>1</v>
      </c>
      <c r="B208" t="s">
        <v>477</v>
      </c>
      <c r="C208" s="19">
        <v>1</v>
      </c>
      <c r="D208" s="19" t="s">
        <v>748</v>
      </c>
      <c r="E208" s="19" t="s">
        <v>767</v>
      </c>
      <c r="F208" s="19" t="s">
        <v>768</v>
      </c>
      <c r="G208" s="19" t="s">
        <v>769</v>
      </c>
      <c r="H208" s="19" t="s">
        <v>770</v>
      </c>
      <c r="I208" s="19" t="s">
        <v>771</v>
      </c>
      <c r="J208" s="19" t="s">
        <v>772</v>
      </c>
      <c r="K208" s="19" t="s">
        <v>475</v>
      </c>
      <c r="L208" s="19" t="s">
        <v>476</v>
      </c>
      <c r="M208" s="19" t="s">
        <v>477</v>
      </c>
      <c r="N208" s="19" t="s">
        <v>478</v>
      </c>
      <c r="R208" t="s">
        <v>477</v>
      </c>
      <c r="S208" t="s">
        <v>478</v>
      </c>
      <c r="T208">
        <v>614046</v>
      </c>
      <c r="U208">
        <v>1276051</v>
      </c>
      <c r="V208">
        <v>3889050</v>
      </c>
      <c r="W208">
        <v>22193185</v>
      </c>
      <c r="X208">
        <v>27972332</v>
      </c>
      <c r="Y208" s="1">
        <v>6.7570233329133949</v>
      </c>
      <c r="Z208" s="1">
        <f t="shared" si="29"/>
        <v>20.660225969003942</v>
      </c>
      <c r="AA208" s="1">
        <f t="shared" si="30"/>
        <v>79.339774030996054</v>
      </c>
      <c r="AB208">
        <f t="shared" si="31"/>
        <v>100</v>
      </c>
      <c r="AE208">
        <f t="shared" si="32"/>
        <v>0</v>
      </c>
      <c r="AF208">
        <f t="shared" si="33"/>
        <v>1</v>
      </c>
      <c r="AG208">
        <f t="shared" si="34"/>
        <v>0</v>
      </c>
      <c r="AH208">
        <f t="shared" si="35"/>
        <v>0</v>
      </c>
      <c r="AJ208">
        <f t="shared" si="36"/>
        <v>0</v>
      </c>
      <c r="AK208">
        <f t="shared" si="36"/>
        <v>189009700</v>
      </c>
      <c r="AL208">
        <f t="shared" si="36"/>
        <v>0</v>
      </c>
      <c r="AM208">
        <f t="shared" si="36"/>
        <v>0</v>
      </c>
      <c r="AP208" s="19">
        <v>3</v>
      </c>
      <c r="AQ208" s="19" t="s">
        <v>797</v>
      </c>
      <c r="AR208" s="1">
        <v>7.4509206555163718</v>
      </c>
    </row>
    <row r="209" spans="1:44" x14ac:dyDescent="0.25">
      <c r="A209">
        <f t="shared" si="28"/>
        <v>1</v>
      </c>
      <c r="B209" t="s">
        <v>429</v>
      </c>
      <c r="C209" s="19">
        <v>1</v>
      </c>
      <c r="D209" s="19" t="s">
        <v>748</v>
      </c>
      <c r="E209" s="19" t="s">
        <v>767</v>
      </c>
      <c r="F209" s="19" t="s">
        <v>768</v>
      </c>
      <c r="G209" s="19" t="s">
        <v>779</v>
      </c>
      <c r="H209" s="19" t="s">
        <v>780</v>
      </c>
      <c r="I209" s="19" t="s">
        <v>783</v>
      </c>
      <c r="J209" s="19" t="s">
        <v>784</v>
      </c>
      <c r="K209" s="19" t="s">
        <v>427</v>
      </c>
      <c r="L209" s="19" t="s">
        <v>428</v>
      </c>
      <c r="M209" s="19" t="s">
        <v>429</v>
      </c>
      <c r="N209" s="19" t="s">
        <v>430</v>
      </c>
      <c r="R209" t="s">
        <v>429</v>
      </c>
      <c r="S209" t="s">
        <v>430</v>
      </c>
      <c r="T209">
        <v>14770</v>
      </c>
      <c r="U209">
        <v>43888</v>
      </c>
      <c r="V209">
        <v>66859</v>
      </c>
      <c r="W209">
        <v>1078979</v>
      </c>
      <c r="X209">
        <v>1204496</v>
      </c>
      <c r="Y209" s="1">
        <v>4.8699206971214517</v>
      </c>
      <c r="Z209" s="1">
        <f t="shared" si="29"/>
        <v>10.420707084124812</v>
      </c>
      <c r="AA209" s="1">
        <f t="shared" si="30"/>
        <v>89.579292915875186</v>
      </c>
      <c r="AB209">
        <f t="shared" si="31"/>
        <v>100</v>
      </c>
      <c r="AE209">
        <f t="shared" si="32"/>
        <v>0</v>
      </c>
      <c r="AF209">
        <f t="shared" si="33"/>
        <v>1</v>
      </c>
      <c r="AG209">
        <f t="shared" si="34"/>
        <v>0</v>
      </c>
      <c r="AH209">
        <f t="shared" si="35"/>
        <v>0</v>
      </c>
      <c r="AJ209">
        <f t="shared" si="36"/>
        <v>0</v>
      </c>
      <c r="AK209">
        <f t="shared" si="36"/>
        <v>5865800</v>
      </c>
      <c r="AL209">
        <f t="shared" si="36"/>
        <v>0</v>
      </c>
      <c r="AM209">
        <f t="shared" si="36"/>
        <v>0</v>
      </c>
      <c r="AP209" s="19">
        <v>3</v>
      </c>
      <c r="AQ209" s="19" t="s">
        <v>797</v>
      </c>
      <c r="AR209" s="1">
        <v>1.3819119860141682</v>
      </c>
    </row>
    <row r="210" spans="1:44" x14ac:dyDescent="0.25">
      <c r="A210">
        <f t="shared" si="28"/>
        <v>1</v>
      </c>
      <c r="B210" s="10" t="s">
        <v>656</v>
      </c>
      <c r="C210" s="19">
        <v>1</v>
      </c>
      <c r="D210" s="19" t="s">
        <v>748</v>
      </c>
      <c r="E210" s="19" t="s">
        <v>767</v>
      </c>
      <c r="F210" s="19" t="s">
        <v>768</v>
      </c>
      <c r="G210" s="19" t="s">
        <v>773</v>
      </c>
      <c r="H210" s="19" t="s">
        <v>774</v>
      </c>
      <c r="I210" s="19" t="s">
        <v>775</v>
      </c>
      <c r="J210" s="19" t="s">
        <v>776</v>
      </c>
      <c r="K210" s="19" t="s">
        <v>377</v>
      </c>
      <c r="L210" s="19" t="s">
        <v>378</v>
      </c>
      <c r="M210" s="19" t="s">
        <v>656</v>
      </c>
      <c r="N210" s="19" t="s">
        <v>657</v>
      </c>
      <c r="O210" s="10"/>
      <c r="P210" s="10"/>
      <c r="Q210" s="10"/>
      <c r="R210" s="10" t="s">
        <v>656</v>
      </c>
      <c r="S210" s="10" t="s">
        <v>657</v>
      </c>
      <c r="T210" s="10"/>
      <c r="U210" s="10">
        <v>292</v>
      </c>
      <c r="V210" s="10">
        <v>31</v>
      </c>
      <c r="W210" s="10">
        <v>41818</v>
      </c>
      <c r="X210" s="10">
        <v>42141</v>
      </c>
      <c r="Y210" s="11">
        <v>0.69291189103248618</v>
      </c>
      <c r="Z210" s="1">
        <f t="shared" si="29"/>
        <v>0.76647445480648302</v>
      </c>
      <c r="AA210" s="1">
        <f t="shared" si="30"/>
        <v>99.233525545193515</v>
      </c>
      <c r="AB210">
        <f t="shared" si="31"/>
        <v>100</v>
      </c>
      <c r="AE210" s="10">
        <f t="shared" si="32"/>
        <v>1</v>
      </c>
      <c r="AF210">
        <f t="shared" si="33"/>
        <v>0</v>
      </c>
      <c r="AG210">
        <f t="shared" si="34"/>
        <v>0</v>
      </c>
      <c r="AH210">
        <f t="shared" si="35"/>
        <v>0</v>
      </c>
      <c r="AJ210">
        <f t="shared" si="36"/>
        <v>29200</v>
      </c>
      <c r="AK210">
        <f t="shared" si="36"/>
        <v>0</v>
      </c>
      <c r="AL210">
        <f t="shared" si="36"/>
        <v>0</v>
      </c>
      <c r="AM210">
        <f t="shared" si="36"/>
        <v>0</v>
      </c>
      <c r="AP210" s="19">
        <v>3</v>
      </c>
      <c r="AQ210" s="19" t="s">
        <v>797</v>
      </c>
      <c r="AR210" s="1">
        <v>5.4601684389973997</v>
      </c>
    </row>
    <row r="211" spans="1:44" x14ac:dyDescent="0.25">
      <c r="A211">
        <f t="shared" si="28"/>
        <v>1</v>
      </c>
      <c r="B211" t="s">
        <v>552</v>
      </c>
      <c r="C211" s="19">
        <v>1</v>
      </c>
      <c r="D211" s="19" t="s">
        <v>748</v>
      </c>
      <c r="E211" s="19" t="s">
        <v>767</v>
      </c>
      <c r="F211" s="19" t="s">
        <v>768</v>
      </c>
      <c r="G211" s="19" t="s">
        <v>773</v>
      </c>
      <c r="H211" s="19" t="s">
        <v>774</v>
      </c>
      <c r="I211" s="19" t="s">
        <v>775</v>
      </c>
      <c r="J211" s="19" t="s">
        <v>776</v>
      </c>
      <c r="K211" s="19" t="s">
        <v>209</v>
      </c>
      <c r="L211" s="19" t="s">
        <v>210</v>
      </c>
      <c r="M211" s="19" t="s">
        <v>552</v>
      </c>
      <c r="N211" s="19" t="s">
        <v>553</v>
      </c>
      <c r="R211" t="s">
        <v>552</v>
      </c>
      <c r="S211" t="s">
        <v>553</v>
      </c>
      <c r="T211">
        <v>167635</v>
      </c>
      <c r="U211">
        <v>13421</v>
      </c>
      <c r="V211">
        <v>222347</v>
      </c>
      <c r="W211">
        <v>41314</v>
      </c>
      <c r="X211">
        <v>444717</v>
      </c>
      <c r="Y211" s="1">
        <v>40.712632977826345</v>
      </c>
      <c r="Z211" s="1">
        <f t="shared" si="29"/>
        <v>90.710047063638228</v>
      </c>
      <c r="AA211" s="1">
        <f t="shared" si="30"/>
        <v>9.2899529363617752</v>
      </c>
      <c r="AB211">
        <f t="shared" si="31"/>
        <v>100</v>
      </c>
      <c r="AE211">
        <f t="shared" si="32"/>
        <v>0</v>
      </c>
      <c r="AF211">
        <f t="shared" si="33"/>
        <v>0</v>
      </c>
      <c r="AG211">
        <f t="shared" si="34"/>
        <v>1</v>
      </c>
      <c r="AH211">
        <f t="shared" si="35"/>
        <v>0</v>
      </c>
      <c r="AJ211">
        <f t="shared" si="36"/>
        <v>0</v>
      </c>
      <c r="AK211">
        <f t="shared" si="36"/>
        <v>0</v>
      </c>
      <c r="AL211">
        <f t="shared" si="36"/>
        <v>18105600</v>
      </c>
      <c r="AM211">
        <f t="shared" si="36"/>
        <v>0</v>
      </c>
      <c r="AP211" s="19">
        <v>3</v>
      </c>
      <c r="AQ211" s="19" t="s">
        <v>797</v>
      </c>
      <c r="AR211" s="1">
        <v>16.447550877832207</v>
      </c>
    </row>
    <row r="212" spans="1:44" x14ac:dyDescent="0.25">
      <c r="A212">
        <f t="shared" si="28"/>
        <v>1</v>
      </c>
      <c r="B212" t="s">
        <v>305</v>
      </c>
      <c r="C212" s="19">
        <v>1</v>
      </c>
      <c r="D212" s="19" t="s">
        <v>748</v>
      </c>
      <c r="E212" s="19" t="s">
        <v>767</v>
      </c>
      <c r="F212" s="19" t="s">
        <v>768</v>
      </c>
      <c r="G212" s="19" t="s">
        <v>773</v>
      </c>
      <c r="H212" s="19" t="s">
        <v>774</v>
      </c>
      <c r="I212" s="19" t="s">
        <v>775</v>
      </c>
      <c r="J212" s="19" t="s">
        <v>776</v>
      </c>
      <c r="K212" s="19" t="s">
        <v>303</v>
      </c>
      <c r="L212" s="19" t="s">
        <v>304</v>
      </c>
      <c r="M212" s="19" t="s">
        <v>305</v>
      </c>
      <c r="N212" s="19" t="s">
        <v>306</v>
      </c>
      <c r="R212" t="s">
        <v>305</v>
      </c>
      <c r="S212" t="s">
        <v>306</v>
      </c>
      <c r="T212">
        <v>545985</v>
      </c>
      <c r="U212">
        <v>1899204</v>
      </c>
      <c r="V212">
        <v>2653889</v>
      </c>
      <c r="W212">
        <v>49973919</v>
      </c>
      <c r="X212">
        <v>55072997</v>
      </c>
      <c r="Y212" s="1">
        <v>4.4399054585680169</v>
      </c>
      <c r="Z212" s="1">
        <f t="shared" si="29"/>
        <v>9.2587625111449814</v>
      </c>
      <c r="AA212" s="1">
        <f t="shared" si="30"/>
        <v>90.74123748885502</v>
      </c>
      <c r="AB212">
        <f t="shared" si="31"/>
        <v>100</v>
      </c>
      <c r="AE212">
        <f t="shared" si="32"/>
        <v>0</v>
      </c>
      <c r="AF212">
        <f t="shared" si="33"/>
        <v>1</v>
      </c>
      <c r="AG212">
        <f t="shared" si="34"/>
        <v>0</v>
      </c>
      <c r="AH212">
        <f t="shared" si="35"/>
        <v>0</v>
      </c>
      <c r="AJ212">
        <f t="shared" si="36"/>
        <v>0</v>
      </c>
      <c r="AK212">
        <f t="shared" si="36"/>
        <v>244518900.00000003</v>
      </c>
      <c r="AL212">
        <f t="shared" si="36"/>
        <v>0</v>
      </c>
      <c r="AM212">
        <f t="shared" si="36"/>
        <v>0</v>
      </c>
      <c r="AP212" s="19">
        <v>3</v>
      </c>
      <c r="AQ212" s="19" t="s">
        <v>797</v>
      </c>
      <c r="AR212" s="1">
        <v>35.883055295350424</v>
      </c>
    </row>
    <row r="213" spans="1:44" x14ac:dyDescent="0.25">
      <c r="A213">
        <f t="shared" si="28"/>
        <v>1</v>
      </c>
      <c r="B213" t="s">
        <v>425</v>
      </c>
      <c r="C213" s="19">
        <v>1</v>
      </c>
      <c r="D213" s="19" t="s">
        <v>748</v>
      </c>
      <c r="E213" s="19" t="s">
        <v>767</v>
      </c>
      <c r="F213" s="19" t="s">
        <v>768</v>
      </c>
      <c r="G213" s="19" t="s">
        <v>773</v>
      </c>
      <c r="H213" s="19" t="s">
        <v>774</v>
      </c>
      <c r="I213" s="19" t="s">
        <v>775</v>
      </c>
      <c r="J213" s="19" t="s">
        <v>776</v>
      </c>
      <c r="K213" s="19" t="s">
        <v>256</v>
      </c>
      <c r="L213" s="19" t="s">
        <v>257</v>
      </c>
      <c r="M213" s="19" t="s">
        <v>425</v>
      </c>
      <c r="N213" s="19" t="s">
        <v>426</v>
      </c>
      <c r="R213" t="s">
        <v>425</v>
      </c>
      <c r="S213" t="s">
        <v>426</v>
      </c>
      <c r="T213">
        <v>529988</v>
      </c>
      <c r="U213">
        <v>1234805</v>
      </c>
      <c r="V213">
        <v>8476554</v>
      </c>
      <c r="W213">
        <v>28710036</v>
      </c>
      <c r="X213">
        <v>38951383</v>
      </c>
      <c r="Y213" s="1">
        <v>4.5307582531793544</v>
      </c>
      <c r="Z213" s="1">
        <f t="shared" si="29"/>
        <v>26.292640238216958</v>
      </c>
      <c r="AA213" s="1">
        <f t="shared" si="30"/>
        <v>73.707359761783039</v>
      </c>
      <c r="AB213">
        <f t="shared" si="31"/>
        <v>100</v>
      </c>
      <c r="AE213">
        <f t="shared" si="32"/>
        <v>0</v>
      </c>
      <c r="AF213">
        <f t="shared" si="33"/>
        <v>1</v>
      </c>
      <c r="AG213">
        <f t="shared" si="34"/>
        <v>0</v>
      </c>
      <c r="AH213">
        <f t="shared" si="35"/>
        <v>0</v>
      </c>
      <c r="AJ213">
        <f t="shared" si="36"/>
        <v>0</v>
      </c>
      <c r="AK213">
        <f t="shared" si="36"/>
        <v>176479300</v>
      </c>
      <c r="AL213">
        <f t="shared" si="36"/>
        <v>0</v>
      </c>
      <c r="AM213">
        <f t="shared" si="36"/>
        <v>0</v>
      </c>
      <c r="AP213" s="19">
        <v>3</v>
      </c>
      <c r="AQ213" s="19" t="s">
        <v>797</v>
      </c>
      <c r="AR213" s="1">
        <v>50.789478192646463</v>
      </c>
    </row>
    <row r="214" spans="1:44" x14ac:dyDescent="0.25">
      <c r="A214">
        <f t="shared" si="28"/>
        <v>1</v>
      </c>
      <c r="B214" t="s">
        <v>279</v>
      </c>
      <c r="C214" s="19">
        <v>1</v>
      </c>
      <c r="D214" s="19" t="s">
        <v>748</v>
      </c>
      <c r="E214" s="19" t="s">
        <v>767</v>
      </c>
      <c r="F214" s="19" t="s">
        <v>768</v>
      </c>
      <c r="G214" s="19" t="s">
        <v>779</v>
      </c>
      <c r="H214" s="19" t="s">
        <v>780</v>
      </c>
      <c r="I214" s="19" t="s">
        <v>783</v>
      </c>
      <c r="J214" s="19" t="s">
        <v>784</v>
      </c>
      <c r="K214" s="19" t="s">
        <v>277</v>
      </c>
      <c r="L214" s="19" t="s">
        <v>278</v>
      </c>
      <c r="M214" s="19" t="s">
        <v>279</v>
      </c>
      <c r="N214" s="19" t="s">
        <v>280</v>
      </c>
      <c r="R214" t="s">
        <v>279</v>
      </c>
      <c r="S214" t="s">
        <v>280</v>
      </c>
      <c r="T214">
        <v>122364</v>
      </c>
      <c r="U214">
        <v>927760</v>
      </c>
      <c r="V214">
        <v>1426743</v>
      </c>
      <c r="W214">
        <v>14400531</v>
      </c>
      <c r="X214">
        <v>16877398</v>
      </c>
      <c r="Y214" s="1">
        <v>6.2220728574392803</v>
      </c>
      <c r="Z214" s="1">
        <f t="shared" si="29"/>
        <v>14.675644906874863</v>
      </c>
      <c r="AA214" s="1">
        <f t="shared" si="30"/>
        <v>85.324355093125135</v>
      </c>
      <c r="AB214">
        <f t="shared" si="31"/>
        <v>100</v>
      </c>
      <c r="AE214">
        <f t="shared" si="32"/>
        <v>0</v>
      </c>
      <c r="AF214">
        <f t="shared" si="33"/>
        <v>1</v>
      </c>
      <c r="AG214">
        <f t="shared" si="34"/>
        <v>0</v>
      </c>
      <c r="AH214">
        <f t="shared" si="35"/>
        <v>0</v>
      </c>
      <c r="AJ214">
        <f t="shared" si="36"/>
        <v>0</v>
      </c>
      <c r="AK214">
        <f t="shared" si="36"/>
        <v>105012400</v>
      </c>
      <c r="AL214">
        <f t="shared" si="36"/>
        <v>0</v>
      </c>
      <c r="AM214">
        <f t="shared" si="36"/>
        <v>0</v>
      </c>
      <c r="AP214" s="19">
        <v>3</v>
      </c>
      <c r="AQ214" s="19" t="s">
        <v>797</v>
      </c>
      <c r="AR214" s="1">
        <v>14.336845289106215</v>
      </c>
    </row>
    <row r="215" spans="1:44" x14ac:dyDescent="0.25">
      <c r="A215">
        <f t="shared" si="28"/>
        <v>1</v>
      </c>
      <c r="B215" t="s">
        <v>207</v>
      </c>
      <c r="C215" s="19">
        <v>1</v>
      </c>
      <c r="D215" s="19" t="s">
        <v>748</v>
      </c>
      <c r="E215" s="19" t="s">
        <v>767</v>
      </c>
      <c r="F215" s="19" t="s">
        <v>768</v>
      </c>
      <c r="G215" s="19" t="s">
        <v>779</v>
      </c>
      <c r="H215" s="19" t="s">
        <v>780</v>
      </c>
      <c r="I215" s="19" t="s">
        <v>783</v>
      </c>
      <c r="J215" s="19" t="s">
        <v>784</v>
      </c>
      <c r="K215" s="19" t="s">
        <v>205</v>
      </c>
      <c r="L215" s="19" t="s">
        <v>206</v>
      </c>
      <c r="M215" s="19" t="s">
        <v>207</v>
      </c>
      <c r="N215" s="19" t="s">
        <v>208</v>
      </c>
      <c r="R215" t="s">
        <v>207</v>
      </c>
      <c r="S215" t="s">
        <v>208</v>
      </c>
      <c r="T215">
        <v>230920</v>
      </c>
      <c r="U215">
        <v>2382483</v>
      </c>
      <c r="V215">
        <v>2514914</v>
      </c>
      <c r="W215">
        <v>13335286</v>
      </c>
      <c r="X215">
        <v>18463603</v>
      </c>
      <c r="Y215" s="1">
        <v>14.154350047496148</v>
      </c>
      <c r="Z215" s="1">
        <f t="shared" si="29"/>
        <v>27.775277663844918</v>
      </c>
      <c r="AA215" s="1">
        <f t="shared" si="30"/>
        <v>72.224722336155082</v>
      </c>
      <c r="AB215">
        <f t="shared" si="31"/>
        <v>100</v>
      </c>
      <c r="AE215">
        <f t="shared" si="32"/>
        <v>0</v>
      </c>
      <c r="AF215">
        <f t="shared" si="33"/>
        <v>1</v>
      </c>
      <c r="AG215">
        <f t="shared" si="34"/>
        <v>0</v>
      </c>
      <c r="AH215">
        <f t="shared" si="35"/>
        <v>0</v>
      </c>
      <c r="AJ215">
        <f t="shared" si="36"/>
        <v>0</v>
      </c>
      <c r="AK215">
        <f t="shared" si="36"/>
        <v>261340300.00000003</v>
      </c>
      <c r="AL215">
        <f t="shared" si="36"/>
        <v>0</v>
      </c>
      <c r="AM215">
        <f t="shared" si="36"/>
        <v>0</v>
      </c>
      <c r="AP215" s="19">
        <v>3</v>
      </c>
      <c r="AQ215" s="19" t="s">
        <v>797</v>
      </c>
      <c r="AR215" s="1">
        <v>8.301970693294054</v>
      </c>
    </row>
    <row r="216" spans="1:44" x14ac:dyDescent="0.25">
      <c r="A216">
        <f t="shared" si="28"/>
        <v>1</v>
      </c>
      <c r="B216" t="s">
        <v>566</v>
      </c>
      <c r="C216" s="19">
        <v>1</v>
      </c>
      <c r="D216" s="19" t="s">
        <v>748</v>
      </c>
      <c r="E216" s="19" t="s">
        <v>767</v>
      </c>
      <c r="F216" s="19" t="s">
        <v>768</v>
      </c>
      <c r="G216" s="19" t="s">
        <v>779</v>
      </c>
      <c r="H216" s="19" t="s">
        <v>780</v>
      </c>
      <c r="I216" s="19" t="s">
        <v>783</v>
      </c>
      <c r="J216" s="19" t="s">
        <v>784</v>
      </c>
      <c r="K216" s="19" t="s">
        <v>427</v>
      </c>
      <c r="L216" s="19" t="s">
        <v>428</v>
      </c>
      <c r="M216" s="19" t="s">
        <v>566</v>
      </c>
      <c r="N216" s="19" t="s">
        <v>567</v>
      </c>
      <c r="R216" t="s">
        <v>566</v>
      </c>
      <c r="S216" t="s">
        <v>567</v>
      </c>
      <c r="T216">
        <v>538</v>
      </c>
      <c r="U216">
        <v>234</v>
      </c>
      <c r="V216">
        <v>1242</v>
      </c>
      <c r="W216">
        <v>3335</v>
      </c>
      <c r="X216">
        <v>5349</v>
      </c>
      <c r="Y216" s="1">
        <v>14.432604225088802</v>
      </c>
      <c r="Z216" s="1">
        <f t="shared" si="29"/>
        <v>37.651897550944099</v>
      </c>
      <c r="AA216" s="1">
        <f t="shared" si="30"/>
        <v>62.348102449055901</v>
      </c>
      <c r="AB216">
        <f t="shared" si="31"/>
        <v>100</v>
      </c>
      <c r="AE216">
        <f t="shared" si="32"/>
        <v>0</v>
      </c>
      <c r="AF216">
        <f t="shared" si="33"/>
        <v>1</v>
      </c>
      <c r="AG216">
        <f t="shared" si="34"/>
        <v>0</v>
      </c>
      <c r="AH216">
        <f t="shared" si="35"/>
        <v>0</v>
      </c>
      <c r="AJ216">
        <f t="shared" si="36"/>
        <v>0</v>
      </c>
      <c r="AK216">
        <f t="shared" si="36"/>
        <v>77200</v>
      </c>
      <c r="AL216">
        <f t="shared" si="36"/>
        <v>0</v>
      </c>
      <c r="AM216">
        <f t="shared" si="36"/>
        <v>0</v>
      </c>
      <c r="AP216" s="19">
        <v>3</v>
      </c>
      <c r="AQ216" s="19" t="s">
        <v>797</v>
      </c>
      <c r="AR216" s="1">
        <v>5.950753493248496</v>
      </c>
    </row>
    <row r="217" spans="1:44" x14ac:dyDescent="0.25">
      <c r="A217">
        <f t="shared" si="28"/>
        <v>1</v>
      </c>
      <c r="B217" t="s">
        <v>522</v>
      </c>
      <c r="C217" s="19">
        <v>2</v>
      </c>
      <c r="D217" s="19" t="s">
        <v>785</v>
      </c>
      <c r="E217" s="19" t="s">
        <v>786</v>
      </c>
      <c r="F217" s="19" t="s">
        <v>787</v>
      </c>
      <c r="G217" s="19" t="s">
        <v>788</v>
      </c>
      <c r="H217" s="19" t="s">
        <v>789</v>
      </c>
      <c r="I217" s="19" t="s">
        <v>790</v>
      </c>
      <c r="J217" s="19" t="s">
        <v>412</v>
      </c>
      <c r="K217" s="19" t="s">
        <v>521</v>
      </c>
      <c r="L217" s="19" t="s">
        <v>412</v>
      </c>
      <c r="M217" s="19" t="s">
        <v>522</v>
      </c>
      <c r="N217" s="19" t="s">
        <v>523</v>
      </c>
      <c r="R217" t="s">
        <v>522</v>
      </c>
      <c r="S217" t="s">
        <v>523</v>
      </c>
      <c r="T217">
        <v>21978</v>
      </c>
      <c r="U217">
        <v>7557</v>
      </c>
      <c r="V217">
        <v>27038</v>
      </c>
      <c r="W217">
        <v>30599</v>
      </c>
      <c r="X217">
        <v>87172</v>
      </c>
      <c r="Y217" s="1">
        <v>33.881292158032394</v>
      </c>
      <c r="Z217" s="1">
        <f t="shared" si="29"/>
        <v>64.898132427843805</v>
      </c>
      <c r="AA217" s="1">
        <f t="shared" si="30"/>
        <v>35.101867572156195</v>
      </c>
      <c r="AB217">
        <f t="shared" si="31"/>
        <v>100</v>
      </c>
      <c r="AE217">
        <f t="shared" si="32"/>
        <v>0</v>
      </c>
      <c r="AF217">
        <f t="shared" si="33"/>
        <v>0</v>
      </c>
      <c r="AG217">
        <f t="shared" si="34"/>
        <v>1</v>
      </c>
      <c r="AH217">
        <f t="shared" si="35"/>
        <v>0</v>
      </c>
      <c r="AJ217">
        <f t="shared" si="36"/>
        <v>0</v>
      </c>
      <c r="AK217">
        <f t="shared" si="36"/>
        <v>0</v>
      </c>
      <c r="AL217">
        <f t="shared" si="36"/>
        <v>2953500</v>
      </c>
      <c r="AM217">
        <f t="shared" si="36"/>
        <v>0</v>
      </c>
      <c r="AP217" s="19">
        <v>3</v>
      </c>
      <c r="AQ217" s="19" t="s">
        <v>797</v>
      </c>
      <c r="AR217" s="1">
        <v>8.1603559734699012</v>
      </c>
    </row>
    <row r="218" spans="1:44" x14ac:dyDescent="0.25">
      <c r="A218">
        <f t="shared" si="28"/>
        <v>1</v>
      </c>
      <c r="B218" t="s">
        <v>528</v>
      </c>
      <c r="C218" s="19">
        <v>2</v>
      </c>
      <c r="D218" s="19" t="s">
        <v>785</v>
      </c>
      <c r="E218" s="19" t="s">
        <v>786</v>
      </c>
      <c r="F218" s="19" t="s">
        <v>787</v>
      </c>
      <c r="G218" s="19" t="s">
        <v>793</v>
      </c>
      <c r="H218" s="19" t="s">
        <v>794</v>
      </c>
      <c r="I218" s="19" t="s">
        <v>795</v>
      </c>
      <c r="J218" s="19" t="s">
        <v>796</v>
      </c>
      <c r="K218" s="19" t="s">
        <v>365</v>
      </c>
      <c r="L218" s="19" t="s">
        <v>366</v>
      </c>
      <c r="M218" s="19" t="s">
        <v>528</v>
      </c>
      <c r="N218" s="19" t="s">
        <v>529</v>
      </c>
      <c r="R218" t="s">
        <v>528</v>
      </c>
      <c r="S218" t="s">
        <v>529</v>
      </c>
      <c r="T218">
        <v>31</v>
      </c>
      <c r="U218">
        <v>178</v>
      </c>
      <c r="W218">
        <v>2165</v>
      </c>
      <c r="X218">
        <v>2374</v>
      </c>
      <c r="Y218" s="1">
        <v>8.8037068239258645</v>
      </c>
      <c r="Z218" s="1">
        <f t="shared" si="29"/>
        <v>8.8037068239258645</v>
      </c>
      <c r="AA218" s="1">
        <f t="shared" si="30"/>
        <v>91.196293176074136</v>
      </c>
      <c r="AB218">
        <f t="shared" si="31"/>
        <v>100</v>
      </c>
      <c r="AE218">
        <f t="shared" si="32"/>
        <v>0</v>
      </c>
      <c r="AF218">
        <f t="shared" si="33"/>
        <v>1</v>
      </c>
      <c r="AG218">
        <f t="shared" si="34"/>
        <v>0</v>
      </c>
      <c r="AH218">
        <f t="shared" si="35"/>
        <v>0</v>
      </c>
      <c r="AJ218">
        <f t="shared" si="36"/>
        <v>0</v>
      </c>
      <c r="AK218">
        <f t="shared" si="36"/>
        <v>20900.000000000004</v>
      </c>
      <c r="AL218">
        <f t="shared" si="36"/>
        <v>0</v>
      </c>
      <c r="AM218">
        <f t="shared" si="36"/>
        <v>0</v>
      </c>
      <c r="AP218" s="19">
        <v>3</v>
      </c>
      <c r="AQ218" s="19" t="s">
        <v>797</v>
      </c>
      <c r="AR218" s="1">
        <v>6.8661577230573823</v>
      </c>
    </row>
    <row r="219" spans="1:44" x14ac:dyDescent="0.25">
      <c r="A219">
        <f t="shared" si="28"/>
        <v>1</v>
      </c>
      <c r="B219" t="s">
        <v>367</v>
      </c>
      <c r="C219" s="19">
        <v>2</v>
      </c>
      <c r="D219" s="19" t="s">
        <v>785</v>
      </c>
      <c r="E219" s="19" t="s">
        <v>786</v>
      </c>
      <c r="F219" s="19" t="s">
        <v>787</v>
      </c>
      <c r="G219" s="19" t="s">
        <v>793</v>
      </c>
      <c r="H219" s="19" t="s">
        <v>794</v>
      </c>
      <c r="I219" s="19" t="s">
        <v>795</v>
      </c>
      <c r="J219" s="19" t="s">
        <v>796</v>
      </c>
      <c r="K219" s="19" t="s">
        <v>365</v>
      </c>
      <c r="L219" s="19" t="s">
        <v>366</v>
      </c>
      <c r="M219" s="19" t="s">
        <v>367</v>
      </c>
      <c r="N219" s="19" t="s">
        <v>368</v>
      </c>
      <c r="R219" t="s">
        <v>367</v>
      </c>
      <c r="S219" t="s">
        <v>368</v>
      </c>
      <c r="T219">
        <v>26395</v>
      </c>
      <c r="U219">
        <v>86182</v>
      </c>
      <c r="V219">
        <v>28061</v>
      </c>
      <c r="W219">
        <v>176097</v>
      </c>
      <c r="X219">
        <v>316735</v>
      </c>
      <c r="Y219" s="1">
        <v>35.542961781931268</v>
      </c>
      <c r="Z219" s="1">
        <f t="shared" si="29"/>
        <v>44.402418425497657</v>
      </c>
      <c r="AA219" s="1">
        <f t="shared" si="30"/>
        <v>55.597581574502343</v>
      </c>
      <c r="AB219">
        <f t="shared" si="31"/>
        <v>100</v>
      </c>
      <c r="AE219">
        <f t="shared" si="32"/>
        <v>0</v>
      </c>
      <c r="AF219">
        <f t="shared" si="33"/>
        <v>0</v>
      </c>
      <c r="AG219">
        <f t="shared" si="34"/>
        <v>1</v>
      </c>
      <c r="AH219">
        <f t="shared" si="35"/>
        <v>0</v>
      </c>
      <c r="AJ219">
        <f t="shared" si="36"/>
        <v>0</v>
      </c>
      <c r="AK219">
        <f t="shared" si="36"/>
        <v>0</v>
      </c>
      <c r="AL219">
        <f t="shared" si="36"/>
        <v>11257700</v>
      </c>
      <c r="AM219">
        <f t="shared" si="36"/>
        <v>0</v>
      </c>
      <c r="AP219" s="19">
        <v>3</v>
      </c>
      <c r="AQ219" s="19" t="s">
        <v>797</v>
      </c>
      <c r="AR219" s="1">
        <v>11.818342671713529</v>
      </c>
    </row>
    <row r="220" spans="1:44" x14ac:dyDescent="0.25">
      <c r="A220">
        <f t="shared" si="28"/>
        <v>1</v>
      </c>
      <c r="B220" t="s">
        <v>343</v>
      </c>
      <c r="C220" s="19">
        <v>2</v>
      </c>
      <c r="D220" s="19" t="s">
        <v>785</v>
      </c>
      <c r="E220" s="19" t="s">
        <v>786</v>
      </c>
      <c r="F220" s="19" t="s">
        <v>787</v>
      </c>
      <c r="G220" s="19" t="s">
        <v>857</v>
      </c>
      <c r="H220" s="19" t="s">
        <v>858</v>
      </c>
      <c r="I220" s="19" t="s">
        <v>859</v>
      </c>
      <c r="J220" s="19" t="s">
        <v>860</v>
      </c>
      <c r="K220" s="19" t="s">
        <v>341</v>
      </c>
      <c r="L220" s="19" t="s">
        <v>342</v>
      </c>
      <c r="M220" s="19" t="s">
        <v>343</v>
      </c>
      <c r="N220" s="19" t="s">
        <v>344</v>
      </c>
      <c r="R220" t="s">
        <v>343</v>
      </c>
      <c r="S220" t="s">
        <v>344</v>
      </c>
      <c r="T220">
        <v>17935</v>
      </c>
      <c r="U220">
        <v>26630</v>
      </c>
      <c r="V220">
        <v>21128</v>
      </c>
      <c r="W220">
        <v>139327</v>
      </c>
      <c r="X220">
        <v>205020</v>
      </c>
      <c r="Y220" s="1">
        <v>21.736903716710565</v>
      </c>
      <c r="Z220" s="1">
        <f t="shared" si="29"/>
        <v>32.042239781484732</v>
      </c>
      <c r="AA220" s="1">
        <f t="shared" si="30"/>
        <v>67.957760218515261</v>
      </c>
      <c r="AB220">
        <f t="shared" si="31"/>
        <v>100</v>
      </c>
      <c r="AE220">
        <f t="shared" si="32"/>
        <v>0</v>
      </c>
      <c r="AF220">
        <f t="shared" si="33"/>
        <v>0</v>
      </c>
      <c r="AG220">
        <f t="shared" si="34"/>
        <v>1</v>
      </c>
      <c r="AH220">
        <f t="shared" si="35"/>
        <v>0</v>
      </c>
      <c r="AJ220">
        <f t="shared" si="36"/>
        <v>0</v>
      </c>
      <c r="AK220">
        <f t="shared" si="36"/>
        <v>0</v>
      </c>
      <c r="AL220">
        <f t="shared" si="36"/>
        <v>4456500</v>
      </c>
      <c r="AM220">
        <f t="shared" si="36"/>
        <v>0</v>
      </c>
      <c r="AP220" s="19">
        <v>3</v>
      </c>
      <c r="AQ220" s="19" t="s">
        <v>797</v>
      </c>
      <c r="AR220" s="1">
        <v>8.5086497819985425</v>
      </c>
    </row>
    <row r="221" spans="1:44" x14ac:dyDescent="0.25">
      <c r="A221">
        <f t="shared" si="28"/>
        <v>1</v>
      </c>
      <c r="B221" t="s">
        <v>410</v>
      </c>
      <c r="C221" s="19">
        <v>2</v>
      </c>
      <c r="D221" s="19" t="s">
        <v>785</v>
      </c>
      <c r="E221" s="19" t="s">
        <v>786</v>
      </c>
      <c r="F221" s="19" t="s">
        <v>787</v>
      </c>
      <c r="G221" s="19" t="s">
        <v>793</v>
      </c>
      <c r="H221" s="19" t="s">
        <v>794</v>
      </c>
      <c r="I221" s="19" t="s">
        <v>887</v>
      </c>
      <c r="J221" s="19" t="s">
        <v>888</v>
      </c>
      <c r="K221" s="19" t="s">
        <v>99</v>
      </c>
      <c r="L221" s="19" t="s">
        <v>100</v>
      </c>
      <c r="M221" s="19" t="s">
        <v>410</v>
      </c>
      <c r="N221" s="19" t="s">
        <v>411</v>
      </c>
      <c r="R221" t="s">
        <v>410</v>
      </c>
      <c r="S221" t="s">
        <v>411</v>
      </c>
      <c r="T221">
        <v>11577</v>
      </c>
      <c r="U221">
        <v>32578</v>
      </c>
      <c r="V221">
        <v>47654</v>
      </c>
      <c r="W221">
        <v>64985</v>
      </c>
      <c r="X221">
        <v>156794</v>
      </c>
      <c r="Y221" s="1">
        <v>28.16115412579563</v>
      </c>
      <c r="Z221" s="1">
        <f t="shared" si="29"/>
        <v>58.553898746125491</v>
      </c>
      <c r="AA221" s="1">
        <f t="shared" si="30"/>
        <v>41.446101253874509</v>
      </c>
      <c r="AB221">
        <f t="shared" si="31"/>
        <v>100</v>
      </c>
      <c r="AE221">
        <f t="shared" si="32"/>
        <v>0</v>
      </c>
      <c r="AF221">
        <f t="shared" si="33"/>
        <v>0</v>
      </c>
      <c r="AG221">
        <f t="shared" si="34"/>
        <v>1</v>
      </c>
      <c r="AH221">
        <f t="shared" si="35"/>
        <v>0</v>
      </c>
      <c r="AJ221">
        <f t="shared" si="36"/>
        <v>0</v>
      </c>
      <c r="AK221">
        <f t="shared" si="36"/>
        <v>0</v>
      </c>
      <c r="AL221">
        <f t="shared" si="36"/>
        <v>4415500</v>
      </c>
      <c r="AM221">
        <f t="shared" si="36"/>
        <v>0</v>
      </c>
      <c r="AP221" s="19">
        <v>3</v>
      </c>
      <c r="AQ221" s="19" t="s">
        <v>797</v>
      </c>
      <c r="AR221" s="1">
        <v>9.9547108361596273</v>
      </c>
    </row>
    <row r="222" spans="1:44" x14ac:dyDescent="0.25">
      <c r="A222">
        <f t="shared" si="28"/>
        <v>1</v>
      </c>
      <c r="B222" t="s">
        <v>584</v>
      </c>
      <c r="C222" s="19">
        <v>2</v>
      </c>
      <c r="D222" s="19" t="s">
        <v>785</v>
      </c>
      <c r="E222" s="19" t="s">
        <v>786</v>
      </c>
      <c r="F222" s="19" t="s">
        <v>787</v>
      </c>
      <c r="G222" s="19" t="s">
        <v>788</v>
      </c>
      <c r="H222" s="19" t="s">
        <v>789</v>
      </c>
      <c r="I222" s="19" t="s">
        <v>790</v>
      </c>
      <c r="J222" s="19" t="s">
        <v>412</v>
      </c>
      <c r="K222" s="19" t="s">
        <v>521</v>
      </c>
      <c r="L222" s="19" t="s">
        <v>412</v>
      </c>
      <c r="M222" s="19" t="s">
        <v>584</v>
      </c>
      <c r="N222" s="19" t="s">
        <v>585</v>
      </c>
      <c r="R222" t="s">
        <v>584</v>
      </c>
      <c r="S222" t="s">
        <v>585</v>
      </c>
      <c r="T222">
        <v>2797</v>
      </c>
      <c r="U222">
        <v>1213</v>
      </c>
      <c r="V222">
        <v>1316</v>
      </c>
      <c r="W222">
        <v>1221</v>
      </c>
      <c r="X222">
        <v>6547</v>
      </c>
      <c r="Y222" s="1">
        <v>61.249427218573395</v>
      </c>
      <c r="Z222" s="1">
        <f t="shared" si="29"/>
        <v>81.350236749656332</v>
      </c>
      <c r="AA222" s="1">
        <f t="shared" si="30"/>
        <v>18.649763250343668</v>
      </c>
      <c r="AB222">
        <f t="shared" si="31"/>
        <v>100</v>
      </c>
      <c r="AE222">
        <f t="shared" si="32"/>
        <v>0</v>
      </c>
      <c r="AF222">
        <f t="shared" si="33"/>
        <v>0</v>
      </c>
      <c r="AG222">
        <f t="shared" si="34"/>
        <v>0</v>
      </c>
      <c r="AH222">
        <f t="shared" si="35"/>
        <v>1</v>
      </c>
      <c r="AJ222">
        <f t="shared" si="36"/>
        <v>0</v>
      </c>
      <c r="AK222">
        <f t="shared" si="36"/>
        <v>0</v>
      </c>
      <c r="AL222">
        <f t="shared" si="36"/>
        <v>0</v>
      </c>
      <c r="AM222">
        <f t="shared" si="36"/>
        <v>401000</v>
      </c>
      <c r="AP222" s="19">
        <v>3</v>
      </c>
      <c r="AQ222" s="19" t="s">
        <v>797</v>
      </c>
      <c r="AR222" s="1">
        <v>6.8601726196418671</v>
      </c>
    </row>
    <row r="223" spans="1:44" x14ac:dyDescent="0.25">
      <c r="A223">
        <f t="shared" si="28"/>
        <v>1</v>
      </c>
      <c r="B223" t="s">
        <v>631</v>
      </c>
      <c r="C223" s="19">
        <v>2</v>
      </c>
      <c r="D223" s="19" t="s">
        <v>785</v>
      </c>
      <c r="E223" s="19" t="s">
        <v>786</v>
      </c>
      <c r="F223" s="19" t="s">
        <v>787</v>
      </c>
      <c r="G223" s="19" t="s">
        <v>788</v>
      </c>
      <c r="H223" s="19" t="s">
        <v>789</v>
      </c>
      <c r="I223" s="19" t="s">
        <v>790</v>
      </c>
      <c r="J223" s="19" t="s">
        <v>412</v>
      </c>
      <c r="K223" s="19" t="s">
        <v>521</v>
      </c>
      <c r="L223" s="19" t="s">
        <v>412</v>
      </c>
      <c r="M223" s="19" t="s">
        <v>631</v>
      </c>
      <c r="N223" s="19" t="s">
        <v>632</v>
      </c>
      <c r="R223" t="s">
        <v>631</v>
      </c>
      <c r="S223" t="s">
        <v>632</v>
      </c>
      <c r="T223">
        <v>981</v>
      </c>
      <c r="U223">
        <v>2670</v>
      </c>
      <c r="V223">
        <v>106</v>
      </c>
      <c r="W223">
        <v>12099</v>
      </c>
      <c r="X223">
        <v>15856</v>
      </c>
      <c r="Y223" s="1">
        <v>23.025983854692232</v>
      </c>
      <c r="Z223" s="1">
        <f t="shared" si="29"/>
        <v>23.694500504540869</v>
      </c>
      <c r="AA223" s="1">
        <f t="shared" si="30"/>
        <v>76.305499495459131</v>
      </c>
      <c r="AB223">
        <f t="shared" si="31"/>
        <v>100</v>
      </c>
      <c r="AE223">
        <f t="shared" si="32"/>
        <v>0</v>
      </c>
      <c r="AF223">
        <f t="shared" si="33"/>
        <v>0</v>
      </c>
      <c r="AG223">
        <f t="shared" si="34"/>
        <v>1</v>
      </c>
      <c r="AH223">
        <f t="shared" si="35"/>
        <v>0</v>
      </c>
      <c r="AJ223">
        <f t="shared" si="36"/>
        <v>0</v>
      </c>
      <c r="AK223">
        <f t="shared" si="36"/>
        <v>0</v>
      </c>
      <c r="AL223">
        <f t="shared" si="36"/>
        <v>365100</v>
      </c>
      <c r="AM223">
        <f t="shared" si="36"/>
        <v>0</v>
      </c>
      <c r="AP223" s="19">
        <v>3</v>
      </c>
      <c r="AQ223" s="19" t="s">
        <v>797</v>
      </c>
      <c r="AR223" s="1">
        <v>6.9886498897902012</v>
      </c>
    </row>
    <row r="224" spans="1:44" x14ac:dyDescent="0.25">
      <c r="A224">
        <f t="shared" si="28"/>
        <v>1</v>
      </c>
      <c r="B224" t="s">
        <v>311</v>
      </c>
      <c r="C224" s="19">
        <v>1</v>
      </c>
      <c r="D224" s="19" t="s">
        <v>748</v>
      </c>
      <c r="E224" s="19" t="s">
        <v>767</v>
      </c>
      <c r="F224" s="19" t="s">
        <v>768</v>
      </c>
      <c r="G224" s="19" t="s">
        <v>779</v>
      </c>
      <c r="H224" s="19" t="s">
        <v>780</v>
      </c>
      <c r="I224" s="19" t="s">
        <v>783</v>
      </c>
      <c r="J224" s="19" t="s">
        <v>784</v>
      </c>
      <c r="K224" s="19" t="s">
        <v>277</v>
      </c>
      <c r="L224" s="19" t="s">
        <v>278</v>
      </c>
      <c r="M224" s="19" t="s">
        <v>311</v>
      </c>
      <c r="N224" s="19" t="s">
        <v>312</v>
      </c>
      <c r="R224" t="s">
        <v>311</v>
      </c>
      <c r="S224" t="s">
        <v>312</v>
      </c>
      <c r="T224">
        <v>548436</v>
      </c>
      <c r="U224">
        <v>2123769</v>
      </c>
      <c r="V224">
        <v>1580458</v>
      </c>
      <c r="W224">
        <v>21991575</v>
      </c>
      <c r="X224">
        <v>26244238</v>
      </c>
      <c r="Y224" s="1">
        <v>10.182063582871029</v>
      </c>
      <c r="Z224" s="1">
        <f t="shared" si="29"/>
        <v>16.204177846581029</v>
      </c>
      <c r="AA224" s="1">
        <f t="shared" si="30"/>
        <v>83.795822153418982</v>
      </c>
      <c r="AB224">
        <f t="shared" si="31"/>
        <v>100.00000000000001</v>
      </c>
      <c r="AE224">
        <f t="shared" si="32"/>
        <v>0</v>
      </c>
      <c r="AF224">
        <f t="shared" si="33"/>
        <v>1</v>
      </c>
      <c r="AG224">
        <f t="shared" si="34"/>
        <v>0</v>
      </c>
      <c r="AH224">
        <f t="shared" si="35"/>
        <v>0</v>
      </c>
      <c r="AJ224">
        <f t="shared" si="36"/>
        <v>0</v>
      </c>
      <c r="AK224">
        <f t="shared" si="36"/>
        <v>267220500</v>
      </c>
      <c r="AL224">
        <f t="shared" si="36"/>
        <v>0</v>
      </c>
      <c r="AM224">
        <f t="shared" si="36"/>
        <v>0</v>
      </c>
      <c r="AP224" s="19">
        <v>3</v>
      </c>
      <c r="AQ224" s="19" t="s">
        <v>797</v>
      </c>
      <c r="AR224" s="1">
        <v>9.2392301656492286</v>
      </c>
    </row>
    <row r="225" spans="1:44" x14ac:dyDescent="0.25">
      <c r="A225">
        <f t="shared" si="28"/>
        <v>1</v>
      </c>
      <c r="B225" t="s">
        <v>562</v>
      </c>
      <c r="C225" s="19">
        <v>3</v>
      </c>
      <c r="D225" s="19" t="s">
        <v>797</v>
      </c>
      <c r="E225" s="19" t="s">
        <v>798</v>
      </c>
      <c r="F225" s="19" t="s">
        <v>799</v>
      </c>
      <c r="G225" s="19" t="s">
        <v>800</v>
      </c>
      <c r="H225" s="19" t="s">
        <v>801</v>
      </c>
      <c r="I225" s="19" t="s">
        <v>802</v>
      </c>
      <c r="J225" s="19" t="s">
        <v>803</v>
      </c>
      <c r="K225" s="19" t="s">
        <v>479</v>
      </c>
      <c r="L225" s="19" t="s">
        <v>480</v>
      </c>
      <c r="M225" s="19" t="s">
        <v>562</v>
      </c>
      <c r="N225" s="19" t="s">
        <v>563</v>
      </c>
      <c r="R225" t="s">
        <v>562</v>
      </c>
      <c r="S225" t="s">
        <v>563</v>
      </c>
      <c r="T225">
        <v>1398857</v>
      </c>
      <c r="U225">
        <v>312092</v>
      </c>
      <c r="V225">
        <v>1863701</v>
      </c>
      <c r="W225">
        <v>3719558</v>
      </c>
      <c r="X225">
        <v>7294208</v>
      </c>
      <c r="Y225" s="1">
        <v>23.45626831590215</v>
      </c>
      <c r="Z225" s="1">
        <f t="shared" si="29"/>
        <v>49.006691336468606</v>
      </c>
      <c r="AA225" s="1">
        <f t="shared" si="30"/>
        <v>50.993308663531387</v>
      </c>
      <c r="AB225">
        <f t="shared" si="31"/>
        <v>100</v>
      </c>
      <c r="AE225">
        <f t="shared" si="32"/>
        <v>0</v>
      </c>
      <c r="AF225">
        <f t="shared" si="33"/>
        <v>0</v>
      </c>
      <c r="AG225">
        <f t="shared" si="34"/>
        <v>1</v>
      </c>
      <c r="AH225">
        <f t="shared" si="35"/>
        <v>0</v>
      </c>
      <c r="AJ225">
        <f t="shared" si="36"/>
        <v>0</v>
      </c>
      <c r="AK225">
        <f t="shared" si="36"/>
        <v>0</v>
      </c>
      <c r="AL225">
        <f t="shared" si="36"/>
        <v>171094900</v>
      </c>
      <c r="AM225">
        <f t="shared" si="36"/>
        <v>0</v>
      </c>
      <c r="AP225" s="19">
        <v>3</v>
      </c>
      <c r="AQ225" s="19" t="s">
        <v>797</v>
      </c>
      <c r="AR225" s="1">
        <v>1.2860444449101456</v>
      </c>
    </row>
    <row r="226" spans="1:44" x14ac:dyDescent="0.25">
      <c r="A226">
        <f t="shared" si="28"/>
        <v>1</v>
      </c>
      <c r="B226" t="s">
        <v>609</v>
      </c>
      <c r="C226" s="19">
        <v>3</v>
      </c>
      <c r="D226" s="19" t="s">
        <v>797</v>
      </c>
      <c r="E226" s="19" t="s">
        <v>798</v>
      </c>
      <c r="F226" s="19" t="s">
        <v>799</v>
      </c>
      <c r="G226" s="19" t="s">
        <v>800</v>
      </c>
      <c r="H226" s="19" t="s">
        <v>801</v>
      </c>
      <c r="I226" s="19" t="s">
        <v>802</v>
      </c>
      <c r="J226" s="19" t="s">
        <v>803</v>
      </c>
      <c r="K226" s="19" t="s">
        <v>607</v>
      </c>
      <c r="L226" s="22" t="s">
        <v>608</v>
      </c>
      <c r="M226" s="19" t="s">
        <v>609</v>
      </c>
      <c r="N226" s="23" t="s">
        <v>610</v>
      </c>
      <c r="R226" t="s">
        <v>609</v>
      </c>
      <c r="S226" t="s">
        <v>610</v>
      </c>
      <c r="T226">
        <v>1035669</v>
      </c>
      <c r="U226">
        <v>1147359</v>
      </c>
      <c r="V226">
        <v>16637826</v>
      </c>
      <c r="W226">
        <v>58034776</v>
      </c>
      <c r="X226">
        <v>76855630</v>
      </c>
      <c r="Y226" s="1">
        <v>2.8404269147230985</v>
      </c>
      <c r="Z226" s="1">
        <f t="shared" si="29"/>
        <v>24.488582033612893</v>
      </c>
      <c r="AA226" s="1">
        <f t="shared" si="30"/>
        <v>75.5114179663871</v>
      </c>
      <c r="AB226">
        <f t="shared" si="31"/>
        <v>100</v>
      </c>
      <c r="AE226">
        <f t="shared" si="32"/>
        <v>0</v>
      </c>
      <c r="AF226">
        <f t="shared" si="33"/>
        <v>1</v>
      </c>
      <c r="AG226">
        <f t="shared" si="34"/>
        <v>0</v>
      </c>
      <c r="AH226">
        <f t="shared" si="35"/>
        <v>0</v>
      </c>
      <c r="AJ226">
        <f t="shared" si="36"/>
        <v>0</v>
      </c>
      <c r="AK226">
        <f t="shared" si="36"/>
        <v>218302800</v>
      </c>
      <c r="AL226">
        <f t="shared" si="36"/>
        <v>0</v>
      </c>
      <c r="AM226">
        <f t="shared" si="36"/>
        <v>0</v>
      </c>
      <c r="AP226" s="19">
        <v>3</v>
      </c>
      <c r="AQ226" s="19" t="s">
        <v>797</v>
      </c>
      <c r="AR226" s="1">
        <v>6.2005576614839359</v>
      </c>
    </row>
    <row r="227" spans="1:44" x14ac:dyDescent="0.25">
      <c r="A227">
        <f t="shared" si="28"/>
        <v>1</v>
      </c>
      <c r="B227" t="s">
        <v>275</v>
      </c>
      <c r="C227" s="19">
        <v>1</v>
      </c>
      <c r="D227" s="19" t="s">
        <v>748</v>
      </c>
      <c r="E227" s="19" t="s">
        <v>767</v>
      </c>
      <c r="F227" s="19" t="s">
        <v>768</v>
      </c>
      <c r="G227" s="19" t="s">
        <v>773</v>
      </c>
      <c r="H227" s="19" t="s">
        <v>774</v>
      </c>
      <c r="I227" s="19" t="s">
        <v>775</v>
      </c>
      <c r="J227" s="19" t="s">
        <v>776</v>
      </c>
      <c r="K227" s="19" t="s">
        <v>209</v>
      </c>
      <c r="L227" s="19" t="s">
        <v>210</v>
      </c>
      <c r="M227" s="19" t="s">
        <v>275</v>
      </c>
      <c r="N227" s="19" t="s">
        <v>276</v>
      </c>
      <c r="R227" t="s">
        <v>275</v>
      </c>
      <c r="S227" t="s">
        <v>276</v>
      </c>
      <c r="T227">
        <v>440487</v>
      </c>
      <c r="U227">
        <v>1375593</v>
      </c>
      <c r="V227">
        <v>1689241</v>
      </c>
      <c r="W227">
        <v>16516518</v>
      </c>
      <c r="X227">
        <v>20021839</v>
      </c>
      <c r="Y227" s="1">
        <v>9.0704954724688385</v>
      </c>
      <c r="Z227" s="1">
        <f t="shared" si="29"/>
        <v>17.507487698807285</v>
      </c>
      <c r="AA227" s="1">
        <f t="shared" si="30"/>
        <v>82.492512301192704</v>
      </c>
      <c r="AB227">
        <f t="shared" si="31"/>
        <v>99.999999999999986</v>
      </c>
      <c r="AE227">
        <f t="shared" si="32"/>
        <v>0</v>
      </c>
      <c r="AF227">
        <f t="shared" si="33"/>
        <v>1</v>
      </c>
      <c r="AG227">
        <f t="shared" si="34"/>
        <v>0</v>
      </c>
      <c r="AH227">
        <f t="shared" si="35"/>
        <v>0</v>
      </c>
      <c r="AJ227">
        <f t="shared" si="36"/>
        <v>0</v>
      </c>
      <c r="AK227">
        <f t="shared" si="36"/>
        <v>181608000.00000003</v>
      </c>
      <c r="AL227">
        <f t="shared" si="36"/>
        <v>0</v>
      </c>
      <c r="AM227">
        <f t="shared" si="36"/>
        <v>0</v>
      </c>
      <c r="AP227" s="19">
        <v>3</v>
      </c>
      <c r="AQ227" s="19" t="s">
        <v>797</v>
      </c>
      <c r="AR227" s="1">
        <v>3.5349693375385058</v>
      </c>
    </row>
    <row r="228" spans="1:44" x14ac:dyDescent="0.25">
      <c r="A228">
        <f t="shared" si="28"/>
        <v>1</v>
      </c>
      <c r="B228" t="s">
        <v>383</v>
      </c>
      <c r="C228" s="19">
        <v>1</v>
      </c>
      <c r="D228" s="19" t="s">
        <v>748</v>
      </c>
      <c r="E228" s="19" t="s">
        <v>767</v>
      </c>
      <c r="F228" s="19" t="s">
        <v>768</v>
      </c>
      <c r="G228" s="19" t="s">
        <v>773</v>
      </c>
      <c r="H228" s="19" t="s">
        <v>774</v>
      </c>
      <c r="I228" s="19" t="s">
        <v>775</v>
      </c>
      <c r="J228" s="19" t="s">
        <v>776</v>
      </c>
      <c r="K228" s="19" t="s">
        <v>381</v>
      </c>
      <c r="L228" s="19" t="s">
        <v>382</v>
      </c>
      <c r="M228" s="19" t="s">
        <v>383</v>
      </c>
      <c r="N228" s="19" t="s">
        <v>384</v>
      </c>
      <c r="R228" t="s">
        <v>383</v>
      </c>
      <c r="S228" t="s">
        <v>384</v>
      </c>
      <c r="T228">
        <v>1661971</v>
      </c>
      <c r="U228">
        <v>1723112</v>
      </c>
      <c r="V228">
        <v>14374212</v>
      </c>
      <c r="W228">
        <v>51060456</v>
      </c>
      <c r="X228">
        <v>68819751</v>
      </c>
      <c r="Y228" s="1">
        <v>4.9187667069588787</v>
      </c>
      <c r="Z228" s="1">
        <f t="shared" si="29"/>
        <v>25.805520569233099</v>
      </c>
      <c r="AA228" s="1">
        <f t="shared" si="30"/>
        <v>74.194479430766904</v>
      </c>
      <c r="AB228">
        <f t="shared" si="31"/>
        <v>100</v>
      </c>
      <c r="AE228">
        <f t="shared" si="32"/>
        <v>0</v>
      </c>
      <c r="AF228">
        <f t="shared" si="33"/>
        <v>1</v>
      </c>
      <c r="AG228">
        <f t="shared" si="34"/>
        <v>0</v>
      </c>
      <c r="AH228">
        <f t="shared" si="35"/>
        <v>0</v>
      </c>
      <c r="AJ228">
        <f t="shared" si="36"/>
        <v>0</v>
      </c>
      <c r="AK228">
        <f t="shared" si="36"/>
        <v>338508300</v>
      </c>
      <c r="AL228">
        <f t="shared" si="36"/>
        <v>0</v>
      </c>
      <c r="AM228">
        <f t="shared" si="36"/>
        <v>0</v>
      </c>
      <c r="AP228" s="19">
        <v>3</v>
      </c>
      <c r="AQ228" s="19" t="s">
        <v>797</v>
      </c>
      <c r="AR228" s="1">
        <v>16.966528261100841</v>
      </c>
    </row>
    <row r="229" spans="1:44" x14ac:dyDescent="0.25">
      <c r="A229">
        <f t="shared" si="28"/>
        <v>1</v>
      </c>
      <c r="B229" t="s">
        <v>213</v>
      </c>
      <c r="C229" s="19">
        <v>1</v>
      </c>
      <c r="D229" s="19" t="s">
        <v>748</v>
      </c>
      <c r="E229" s="19" t="s">
        <v>767</v>
      </c>
      <c r="F229" s="19" t="s">
        <v>768</v>
      </c>
      <c r="G229" s="19" t="s">
        <v>773</v>
      </c>
      <c r="H229" s="19" t="s">
        <v>774</v>
      </c>
      <c r="I229" s="19" t="s">
        <v>775</v>
      </c>
      <c r="J229" s="19" t="s">
        <v>776</v>
      </c>
      <c r="K229" s="19" t="s">
        <v>209</v>
      </c>
      <c r="L229" s="19" t="s">
        <v>210</v>
      </c>
      <c r="M229" s="19" t="s">
        <v>213</v>
      </c>
      <c r="N229" s="19" t="s">
        <v>214</v>
      </c>
      <c r="R229" t="s">
        <v>213</v>
      </c>
      <c r="S229" t="s">
        <v>214</v>
      </c>
      <c r="T229">
        <v>5474549</v>
      </c>
      <c r="U229">
        <v>18533779</v>
      </c>
      <c r="V229">
        <v>24030798</v>
      </c>
      <c r="W229">
        <v>115198739</v>
      </c>
      <c r="X229">
        <v>163237865</v>
      </c>
      <c r="Y229" s="1">
        <v>14.707572902892352</v>
      </c>
      <c r="Z229" s="1">
        <f t="shared" si="29"/>
        <v>29.428910994394592</v>
      </c>
      <c r="AA229" s="1">
        <f t="shared" si="30"/>
        <v>70.571089005605415</v>
      </c>
      <c r="AB229">
        <f t="shared" si="31"/>
        <v>100</v>
      </c>
      <c r="AE229">
        <f t="shared" si="32"/>
        <v>0</v>
      </c>
      <c r="AF229">
        <f t="shared" si="33"/>
        <v>1</v>
      </c>
      <c r="AG229">
        <f t="shared" si="34"/>
        <v>0</v>
      </c>
      <c r="AH229">
        <f t="shared" si="35"/>
        <v>0</v>
      </c>
      <c r="AJ229">
        <f t="shared" si="36"/>
        <v>0</v>
      </c>
      <c r="AK229">
        <f t="shared" si="36"/>
        <v>2400832800</v>
      </c>
      <c r="AL229">
        <f t="shared" si="36"/>
        <v>0</v>
      </c>
      <c r="AM229">
        <f t="shared" si="36"/>
        <v>0</v>
      </c>
      <c r="AP229" s="19">
        <v>3</v>
      </c>
      <c r="AQ229" s="19" t="s">
        <v>797</v>
      </c>
      <c r="AR229" s="1">
        <v>25.961205175686096</v>
      </c>
    </row>
    <row r="230" spans="1:44" x14ac:dyDescent="0.25">
      <c r="A230">
        <f>IF(B230=M230,1,0)</f>
        <v>1</v>
      </c>
      <c r="B230" t="s">
        <v>211</v>
      </c>
      <c r="C230" s="19">
        <v>1</v>
      </c>
      <c r="D230" s="19" t="s">
        <v>748</v>
      </c>
      <c r="E230" s="19" t="s">
        <v>767</v>
      </c>
      <c r="F230" s="19" t="s">
        <v>768</v>
      </c>
      <c r="G230" s="19" t="s">
        <v>773</v>
      </c>
      <c r="H230" s="19" t="s">
        <v>774</v>
      </c>
      <c r="I230" s="19" t="s">
        <v>775</v>
      </c>
      <c r="J230" s="19" t="s">
        <v>776</v>
      </c>
      <c r="K230" s="19" t="s">
        <v>209</v>
      </c>
      <c r="L230" s="19" t="s">
        <v>210</v>
      </c>
      <c r="M230" s="19" t="s">
        <v>211</v>
      </c>
      <c r="N230" s="19" t="s">
        <v>212</v>
      </c>
      <c r="R230" t="s">
        <v>211</v>
      </c>
      <c r="S230" t="s">
        <v>212</v>
      </c>
      <c r="T230">
        <v>2198150</v>
      </c>
      <c r="U230">
        <v>2499593</v>
      </c>
      <c r="V230">
        <v>4825179</v>
      </c>
      <c r="W230">
        <v>25298378</v>
      </c>
      <c r="X230">
        <v>34821300</v>
      </c>
      <c r="Y230" s="1">
        <v>13.491004069348358</v>
      </c>
      <c r="Z230" s="1">
        <f t="shared" si="29"/>
        <v>27.347979541257793</v>
      </c>
      <c r="AA230" s="1">
        <f t="shared" si="30"/>
        <v>72.6520204587422</v>
      </c>
      <c r="AB230">
        <f t="shared" si="31"/>
        <v>100</v>
      </c>
      <c r="AE230">
        <f t="shared" si="32"/>
        <v>0</v>
      </c>
      <c r="AF230">
        <f t="shared" si="33"/>
        <v>1</v>
      </c>
      <c r="AG230">
        <f t="shared" si="34"/>
        <v>0</v>
      </c>
      <c r="AH230">
        <f t="shared" si="35"/>
        <v>0</v>
      </c>
      <c r="AJ230">
        <f t="shared" si="36"/>
        <v>0</v>
      </c>
      <c r="AK230">
        <f t="shared" si="36"/>
        <v>469774300</v>
      </c>
      <c r="AL230">
        <f t="shared" si="36"/>
        <v>0</v>
      </c>
      <c r="AM230">
        <f t="shared" si="36"/>
        <v>0</v>
      </c>
      <c r="AP230" s="19">
        <v>3</v>
      </c>
      <c r="AQ230" s="19" t="s">
        <v>797</v>
      </c>
      <c r="AR230" s="1">
        <v>14.074772738360464</v>
      </c>
    </row>
    <row r="231" spans="1:44" x14ac:dyDescent="0.25">
      <c r="A231">
        <f t="shared" ref="A231:A250" si="37">IF(B231=M231,1,0)</f>
        <v>1</v>
      </c>
      <c r="B231" s="10" t="s">
        <v>677</v>
      </c>
      <c r="C231" s="19">
        <v>2</v>
      </c>
      <c r="D231" s="19" t="s">
        <v>785</v>
      </c>
      <c r="E231" s="19" t="s">
        <v>817</v>
      </c>
      <c r="F231" s="19" t="s">
        <v>818</v>
      </c>
      <c r="G231" s="19" t="s">
        <v>843</v>
      </c>
      <c r="H231" s="19" t="s">
        <v>844</v>
      </c>
      <c r="I231" s="19" t="s">
        <v>866</v>
      </c>
      <c r="J231" s="19" t="s">
        <v>867</v>
      </c>
      <c r="K231" s="19" t="s">
        <v>176</v>
      </c>
      <c r="L231" s="19" t="s">
        <v>177</v>
      </c>
      <c r="M231" s="19" t="s">
        <v>677</v>
      </c>
      <c r="N231" s="19" t="s">
        <v>678</v>
      </c>
      <c r="O231" s="10"/>
      <c r="P231" s="10"/>
      <c r="Q231" s="10"/>
      <c r="R231" s="10" t="s">
        <v>677</v>
      </c>
      <c r="S231" s="10" t="s">
        <v>678</v>
      </c>
      <c r="T231" s="10"/>
      <c r="U231" s="10">
        <v>2355</v>
      </c>
      <c r="V231" s="10">
        <v>725</v>
      </c>
      <c r="W231" s="10">
        <v>241805</v>
      </c>
      <c r="X231" s="10">
        <v>244885</v>
      </c>
      <c r="Y231" s="11">
        <v>0.9616758886824428</v>
      </c>
      <c r="Z231" s="1">
        <f t="shared" si="29"/>
        <v>1.257733221716316</v>
      </c>
      <c r="AA231" s="1">
        <f t="shared" si="30"/>
        <v>98.742266778283678</v>
      </c>
      <c r="AB231">
        <f t="shared" si="31"/>
        <v>100</v>
      </c>
      <c r="AE231" s="10">
        <f t="shared" si="32"/>
        <v>1</v>
      </c>
      <c r="AF231">
        <f t="shared" si="33"/>
        <v>0</v>
      </c>
      <c r="AG231">
        <f t="shared" si="34"/>
        <v>0</v>
      </c>
      <c r="AH231">
        <f t="shared" si="35"/>
        <v>0</v>
      </c>
      <c r="AJ231">
        <f t="shared" si="36"/>
        <v>235500</v>
      </c>
      <c r="AK231">
        <f t="shared" si="36"/>
        <v>0</v>
      </c>
      <c r="AL231">
        <f t="shared" si="36"/>
        <v>0</v>
      </c>
      <c r="AM231">
        <f t="shared" si="36"/>
        <v>0</v>
      </c>
      <c r="AP231" s="19">
        <v>3</v>
      </c>
      <c r="AQ231" s="19" t="s">
        <v>797</v>
      </c>
      <c r="AR231" s="1">
        <v>52.10982168648183</v>
      </c>
    </row>
    <row r="232" spans="1:44" x14ac:dyDescent="0.25">
      <c r="A232">
        <f t="shared" si="37"/>
        <v>1</v>
      </c>
      <c r="B232" t="s">
        <v>339</v>
      </c>
      <c r="C232" s="19">
        <v>1</v>
      </c>
      <c r="D232" s="19" t="s">
        <v>748</v>
      </c>
      <c r="E232" s="19" t="s">
        <v>767</v>
      </c>
      <c r="F232" s="19" t="s">
        <v>768</v>
      </c>
      <c r="G232" s="19" t="s">
        <v>773</v>
      </c>
      <c r="H232" s="19" t="s">
        <v>774</v>
      </c>
      <c r="I232" s="19" t="s">
        <v>850</v>
      </c>
      <c r="J232" s="19" t="s">
        <v>851</v>
      </c>
      <c r="K232" s="19" t="s">
        <v>61</v>
      </c>
      <c r="L232" s="19" t="s">
        <v>62</v>
      </c>
      <c r="M232" s="19" t="s">
        <v>339</v>
      </c>
      <c r="N232" s="19" t="s">
        <v>340</v>
      </c>
      <c r="R232" t="s">
        <v>339</v>
      </c>
      <c r="S232" t="s">
        <v>340</v>
      </c>
      <c r="T232">
        <v>3218303</v>
      </c>
      <c r="U232">
        <v>50863</v>
      </c>
      <c r="V232">
        <v>2716747</v>
      </c>
      <c r="W232">
        <v>344087</v>
      </c>
      <c r="X232">
        <v>6330000</v>
      </c>
      <c r="Y232" s="1">
        <v>51.645592417061614</v>
      </c>
      <c r="Z232" s="1">
        <f t="shared" si="29"/>
        <v>94.56418641390205</v>
      </c>
      <c r="AA232" s="1">
        <f t="shared" si="30"/>
        <v>5.4358135860979466</v>
      </c>
      <c r="AB232">
        <f t="shared" si="31"/>
        <v>100</v>
      </c>
      <c r="AE232">
        <f t="shared" si="32"/>
        <v>0</v>
      </c>
      <c r="AF232">
        <f t="shared" si="33"/>
        <v>0</v>
      </c>
      <c r="AG232">
        <f t="shared" si="34"/>
        <v>0</v>
      </c>
      <c r="AH232">
        <f t="shared" si="35"/>
        <v>1</v>
      </c>
      <c r="AJ232">
        <f t="shared" si="36"/>
        <v>0</v>
      </c>
      <c r="AK232">
        <f t="shared" si="36"/>
        <v>0</v>
      </c>
      <c r="AL232">
        <f t="shared" si="36"/>
        <v>0</v>
      </c>
      <c r="AM232">
        <f t="shared" si="36"/>
        <v>326916600</v>
      </c>
      <c r="AP232" s="19">
        <v>3</v>
      </c>
      <c r="AQ232" s="19" t="s">
        <v>797</v>
      </c>
      <c r="AR232" s="1">
        <v>27.998888824913937</v>
      </c>
    </row>
    <row r="233" spans="1:44" x14ac:dyDescent="0.25">
      <c r="A233">
        <f t="shared" si="37"/>
        <v>1</v>
      </c>
      <c r="B233" t="s">
        <v>89</v>
      </c>
      <c r="C233" s="19">
        <v>1</v>
      </c>
      <c r="D233" s="19" t="s">
        <v>748</v>
      </c>
      <c r="E233" s="19" t="s">
        <v>767</v>
      </c>
      <c r="F233" s="19" t="s">
        <v>768</v>
      </c>
      <c r="G233" s="19" t="s">
        <v>773</v>
      </c>
      <c r="H233" s="19" t="s">
        <v>774</v>
      </c>
      <c r="I233" s="19" t="s">
        <v>850</v>
      </c>
      <c r="J233" s="19" t="s">
        <v>851</v>
      </c>
      <c r="K233" s="19" t="s">
        <v>14</v>
      </c>
      <c r="L233" s="19" t="s">
        <v>15</v>
      </c>
      <c r="M233" s="19" t="s">
        <v>89</v>
      </c>
      <c r="N233" s="19" t="s">
        <v>90</v>
      </c>
      <c r="R233" t="s">
        <v>89</v>
      </c>
      <c r="S233" t="s">
        <v>90</v>
      </c>
      <c r="T233">
        <v>311364</v>
      </c>
      <c r="U233">
        <v>172238</v>
      </c>
      <c r="V233">
        <v>1181592</v>
      </c>
      <c r="W233">
        <v>2894237</v>
      </c>
      <c r="X233">
        <v>4559431</v>
      </c>
      <c r="Y233" s="1">
        <v>10.606630520343439</v>
      </c>
      <c r="Z233" s="1">
        <f t="shared" si="29"/>
        <v>36.521969517687623</v>
      </c>
      <c r="AA233" s="1">
        <f t="shared" si="30"/>
        <v>63.478030482312377</v>
      </c>
      <c r="AB233">
        <f t="shared" si="31"/>
        <v>100</v>
      </c>
      <c r="AE233">
        <f t="shared" si="32"/>
        <v>0</v>
      </c>
      <c r="AF233">
        <f t="shared" si="33"/>
        <v>1</v>
      </c>
      <c r="AG233">
        <f t="shared" si="34"/>
        <v>0</v>
      </c>
      <c r="AH233">
        <f t="shared" si="35"/>
        <v>0</v>
      </c>
      <c r="AJ233">
        <f t="shared" si="36"/>
        <v>0</v>
      </c>
      <c r="AK233">
        <f t="shared" si="36"/>
        <v>48360200.000000007</v>
      </c>
      <c r="AL233">
        <f t="shared" si="36"/>
        <v>0</v>
      </c>
      <c r="AM233">
        <f t="shared" si="36"/>
        <v>0</v>
      </c>
      <c r="AP233" s="19">
        <v>3</v>
      </c>
      <c r="AQ233" s="19" t="s">
        <v>797</v>
      </c>
      <c r="AR233" s="1">
        <v>23.45626831590215</v>
      </c>
    </row>
    <row r="234" spans="1:44" x14ac:dyDescent="0.25">
      <c r="A234">
        <f t="shared" si="37"/>
        <v>1</v>
      </c>
      <c r="B234" s="10" t="s">
        <v>667</v>
      </c>
      <c r="C234" s="19">
        <v>2</v>
      </c>
      <c r="D234" s="19" t="s">
        <v>785</v>
      </c>
      <c r="E234" s="19" t="s">
        <v>817</v>
      </c>
      <c r="F234" s="19" t="s">
        <v>818</v>
      </c>
      <c r="G234" s="19" t="s">
        <v>819</v>
      </c>
      <c r="H234" s="19" t="s">
        <v>820</v>
      </c>
      <c r="I234" s="19" t="s">
        <v>827</v>
      </c>
      <c r="J234" s="19" t="s">
        <v>223</v>
      </c>
      <c r="K234" s="19" t="s">
        <v>665</v>
      </c>
      <c r="L234" s="19" t="s">
        <v>666</v>
      </c>
      <c r="M234" s="19" t="s">
        <v>667</v>
      </c>
      <c r="N234" s="19" t="s">
        <v>668</v>
      </c>
      <c r="O234" s="10"/>
      <c r="P234" s="10"/>
      <c r="Q234" s="10"/>
      <c r="R234" s="10" t="s">
        <v>667</v>
      </c>
      <c r="S234" s="10" t="s">
        <v>668</v>
      </c>
      <c r="T234" s="10"/>
      <c r="U234" s="10"/>
      <c r="V234" s="10"/>
      <c r="W234" s="10">
        <v>94</v>
      </c>
      <c r="X234" s="10">
        <v>94</v>
      </c>
      <c r="Y234" s="11">
        <v>0</v>
      </c>
      <c r="Z234" s="1">
        <f t="shared" si="29"/>
        <v>0</v>
      </c>
      <c r="AA234" s="1">
        <f t="shared" si="30"/>
        <v>100</v>
      </c>
      <c r="AB234">
        <f t="shared" si="31"/>
        <v>100</v>
      </c>
      <c r="AE234" s="10">
        <f t="shared" si="32"/>
        <v>1</v>
      </c>
      <c r="AF234">
        <f t="shared" si="33"/>
        <v>0</v>
      </c>
      <c r="AG234">
        <f t="shared" si="34"/>
        <v>0</v>
      </c>
      <c r="AH234">
        <f t="shared" si="35"/>
        <v>0</v>
      </c>
      <c r="AJ234">
        <f t="shared" si="36"/>
        <v>0</v>
      </c>
      <c r="AK234">
        <f t="shared" si="36"/>
        <v>0</v>
      </c>
      <c r="AL234">
        <f t="shared" si="36"/>
        <v>0</v>
      </c>
      <c r="AM234">
        <f t="shared" si="36"/>
        <v>0</v>
      </c>
      <c r="AP234" s="19">
        <v>3</v>
      </c>
      <c r="AQ234" s="19" t="s">
        <v>797</v>
      </c>
      <c r="AR234" s="1">
        <v>2.8404269147230985</v>
      </c>
    </row>
    <row r="235" spans="1:44" x14ac:dyDescent="0.25">
      <c r="A235">
        <f t="shared" si="37"/>
        <v>1</v>
      </c>
      <c r="B235" t="s">
        <v>711</v>
      </c>
      <c r="C235" s="19">
        <v>1</v>
      </c>
      <c r="D235" s="19" t="s">
        <v>748</v>
      </c>
      <c r="E235" s="19" t="s">
        <v>749</v>
      </c>
      <c r="F235" s="19" t="s">
        <v>750</v>
      </c>
      <c r="G235" s="19" t="s">
        <v>910</v>
      </c>
      <c r="H235" s="19" t="s">
        <v>911</v>
      </c>
      <c r="I235" s="19" t="s">
        <v>912</v>
      </c>
      <c r="J235" s="19" t="s">
        <v>913</v>
      </c>
      <c r="K235" s="19" t="s">
        <v>709</v>
      </c>
      <c r="L235" s="19" t="s">
        <v>710</v>
      </c>
      <c r="M235" s="19" t="s">
        <v>711</v>
      </c>
      <c r="N235" s="19" t="s">
        <v>712</v>
      </c>
      <c r="R235" t="s">
        <v>711</v>
      </c>
      <c r="S235" t="s">
        <v>712</v>
      </c>
      <c r="T235">
        <v>12457</v>
      </c>
      <c r="U235">
        <v>815</v>
      </c>
      <c r="V235">
        <v>5994</v>
      </c>
      <c r="W235">
        <v>15087</v>
      </c>
      <c r="X235">
        <v>34353</v>
      </c>
      <c r="Y235" s="1">
        <v>38.634180420923933</v>
      </c>
      <c r="Z235" s="1">
        <f t="shared" si="29"/>
        <v>56.082438215003059</v>
      </c>
      <c r="AA235" s="1">
        <f t="shared" si="30"/>
        <v>43.917561784996941</v>
      </c>
      <c r="AB235">
        <f t="shared" si="31"/>
        <v>100</v>
      </c>
      <c r="AE235">
        <f t="shared" si="32"/>
        <v>0</v>
      </c>
      <c r="AF235">
        <f t="shared" si="33"/>
        <v>0</v>
      </c>
      <c r="AG235">
        <f t="shared" si="34"/>
        <v>1</v>
      </c>
      <c r="AH235">
        <f t="shared" si="35"/>
        <v>0</v>
      </c>
      <c r="AJ235">
        <f t="shared" si="36"/>
        <v>0</v>
      </c>
      <c r="AK235">
        <f t="shared" si="36"/>
        <v>0</v>
      </c>
      <c r="AL235">
        <f t="shared" si="36"/>
        <v>1327199.9999999998</v>
      </c>
      <c r="AM235">
        <f t="shared" si="36"/>
        <v>0</v>
      </c>
      <c r="AP235" s="19">
        <v>3</v>
      </c>
      <c r="AQ235" s="19" t="s">
        <v>797</v>
      </c>
      <c r="AR235" s="1">
        <v>12.497464865034571</v>
      </c>
    </row>
    <row r="236" spans="1:44" x14ac:dyDescent="0.25">
      <c r="A236">
        <f t="shared" si="37"/>
        <v>1</v>
      </c>
      <c r="B236" t="s">
        <v>299</v>
      </c>
      <c r="C236" s="19">
        <v>2</v>
      </c>
      <c r="D236" s="19" t="s">
        <v>785</v>
      </c>
      <c r="E236" s="19" t="s">
        <v>817</v>
      </c>
      <c r="F236" s="19" t="s">
        <v>818</v>
      </c>
      <c r="G236" s="19" t="s">
        <v>819</v>
      </c>
      <c r="H236" s="19" t="s">
        <v>820</v>
      </c>
      <c r="I236" s="19" t="s">
        <v>827</v>
      </c>
      <c r="J236" s="19" t="s">
        <v>223</v>
      </c>
      <c r="K236" s="19" t="s">
        <v>228</v>
      </c>
      <c r="L236" s="19" t="s">
        <v>223</v>
      </c>
      <c r="M236" s="19" t="s">
        <v>299</v>
      </c>
      <c r="N236" s="19" t="s">
        <v>300</v>
      </c>
      <c r="R236" t="s">
        <v>299</v>
      </c>
      <c r="S236" t="s">
        <v>300</v>
      </c>
      <c r="T236">
        <v>30771</v>
      </c>
      <c r="U236">
        <v>642748</v>
      </c>
      <c r="V236">
        <v>94935</v>
      </c>
      <c r="W236">
        <v>7437693</v>
      </c>
      <c r="X236">
        <v>8206147</v>
      </c>
      <c r="Y236" s="1">
        <v>8.2074937239120871</v>
      </c>
      <c r="Z236" s="1">
        <f t="shared" si="29"/>
        <v>9.3643703920975341</v>
      </c>
      <c r="AA236" s="1">
        <f t="shared" si="30"/>
        <v>90.635629607902473</v>
      </c>
      <c r="AB236">
        <f t="shared" si="31"/>
        <v>100</v>
      </c>
      <c r="AE236">
        <f t="shared" si="32"/>
        <v>0</v>
      </c>
      <c r="AF236">
        <f t="shared" si="33"/>
        <v>1</v>
      </c>
      <c r="AG236">
        <f t="shared" si="34"/>
        <v>0</v>
      </c>
      <c r="AH236">
        <f t="shared" si="35"/>
        <v>0</v>
      </c>
      <c r="AJ236">
        <f t="shared" si="36"/>
        <v>0</v>
      </c>
      <c r="AK236">
        <f t="shared" si="36"/>
        <v>67351900</v>
      </c>
      <c r="AL236">
        <f t="shared" si="36"/>
        <v>0</v>
      </c>
      <c r="AM236">
        <f t="shared" si="36"/>
        <v>0</v>
      </c>
      <c r="AP236" s="19">
        <v>4</v>
      </c>
      <c r="AQ236" s="19" t="s">
        <v>804</v>
      </c>
      <c r="AR236" s="1">
        <v>68.410389610389615</v>
      </c>
    </row>
    <row r="237" spans="1:44" x14ac:dyDescent="0.25">
      <c r="A237">
        <f t="shared" si="37"/>
        <v>1</v>
      </c>
      <c r="B237" t="s">
        <v>229</v>
      </c>
      <c r="C237" s="19">
        <v>2</v>
      </c>
      <c r="D237" s="19" t="s">
        <v>785</v>
      </c>
      <c r="E237" s="19" t="s">
        <v>817</v>
      </c>
      <c r="F237" s="19" t="s">
        <v>818</v>
      </c>
      <c r="G237" s="19" t="s">
        <v>819</v>
      </c>
      <c r="H237" s="19" t="s">
        <v>820</v>
      </c>
      <c r="I237" s="19" t="s">
        <v>827</v>
      </c>
      <c r="J237" s="19" t="s">
        <v>223</v>
      </c>
      <c r="K237" s="19" t="s">
        <v>228</v>
      </c>
      <c r="L237" s="19" t="s">
        <v>223</v>
      </c>
      <c r="M237" s="19" t="s">
        <v>229</v>
      </c>
      <c r="N237" s="19" t="s">
        <v>230</v>
      </c>
      <c r="R237" t="s">
        <v>229</v>
      </c>
      <c r="S237" t="s">
        <v>230</v>
      </c>
      <c r="T237">
        <v>5001</v>
      </c>
      <c r="U237">
        <v>33649</v>
      </c>
      <c r="V237">
        <v>14475</v>
      </c>
      <c r="W237">
        <v>171050</v>
      </c>
      <c r="X237">
        <v>224175</v>
      </c>
      <c r="Y237" s="1">
        <v>17.240994758559161</v>
      </c>
      <c r="Z237" s="1">
        <f t="shared" si="29"/>
        <v>23.698003791680609</v>
      </c>
      <c r="AA237" s="1">
        <f t="shared" si="30"/>
        <v>76.301996208319395</v>
      </c>
      <c r="AB237">
        <f t="shared" si="31"/>
        <v>100</v>
      </c>
      <c r="AE237">
        <f t="shared" si="32"/>
        <v>0</v>
      </c>
      <c r="AF237">
        <f t="shared" si="33"/>
        <v>0</v>
      </c>
      <c r="AG237">
        <f t="shared" si="34"/>
        <v>1</v>
      </c>
      <c r="AH237">
        <f t="shared" si="35"/>
        <v>0</v>
      </c>
      <c r="AJ237">
        <f t="shared" si="36"/>
        <v>0</v>
      </c>
      <c r="AK237">
        <f t="shared" si="36"/>
        <v>0</v>
      </c>
      <c r="AL237">
        <f t="shared" si="36"/>
        <v>3865000</v>
      </c>
      <c r="AM237">
        <f t="shared" si="36"/>
        <v>0</v>
      </c>
      <c r="AP237" s="19">
        <v>4</v>
      </c>
      <c r="AQ237" s="19" t="s">
        <v>804</v>
      </c>
      <c r="AR237" s="1">
        <v>64.404937433952313</v>
      </c>
    </row>
    <row r="238" spans="1:44" x14ac:dyDescent="0.25">
      <c r="A238">
        <f t="shared" si="37"/>
        <v>1</v>
      </c>
      <c r="B238" t="s">
        <v>150</v>
      </c>
      <c r="C238" s="19">
        <v>3</v>
      </c>
      <c r="D238" s="19" t="s">
        <v>797</v>
      </c>
      <c r="E238" s="19" t="s">
        <v>868</v>
      </c>
      <c r="F238" s="19" t="s">
        <v>869</v>
      </c>
      <c r="G238" s="19" t="s">
        <v>870</v>
      </c>
      <c r="H238" s="19" t="s">
        <v>869</v>
      </c>
      <c r="I238" s="19" t="s">
        <v>871</v>
      </c>
      <c r="J238" s="19" t="s">
        <v>872</v>
      </c>
      <c r="K238" s="19" t="s">
        <v>148</v>
      </c>
      <c r="L238" s="19" t="s">
        <v>149</v>
      </c>
      <c r="M238" s="19" t="s">
        <v>150</v>
      </c>
      <c r="N238" s="19" t="s">
        <v>151</v>
      </c>
      <c r="R238" t="s">
        <v>150</v>
      </c>
      <c r="S238" t="s">
        <v>151</v>
      </c>
      <c r="T238">
        <v>180294</v>
      </c>
      <c r="U238">
        <v>910403</v>
      </c>
      <c r="V238">
        <v>4079882</v>
      </c>
      <c r="W238">
        <v>3556767</v>
      </c>
      <c r="X238">
        <v>8727346</v>
      </c>
      <c r="Y238" s="1">
        <v>12.497464865034571</v>
      </c>
      <c r="Z238" s="1">
        <f t="shared" si="29"/>
        <v>59.24572029114006</v>
      </c>
      <c r="AA238" s="1">
        <f t="shared" si="30"/>
        <v>40.75427970885994</v>
      </c>
      <c r="AB238">
        <f t="shared" si="31"/>
        <v>100</v>
      </c>
      <c r="AE238">
        <f t="shared" si="32"/>
        <v>0</v>
      </c>
      <c r="AF238">
        <f t="shared" si="33"/>
        <v>1</v>
      </c>
      <c r="AG238">
        <f t="shared" si="34"/>
        <v>0</v>
      </c>
      <c r="AH238">
        <f t="shared" si="35"/>
        <v>0</v>
      </c>
      <c r="AJ238">
        <f t="shared" si="36"/>
        <v>0</v>
      </c>
      <c r="AK238">
        <f t="shared" si="36"/>
        <v>109069700</v>
      </c>
      <c r="AL238">
        <f t="shared" si="36"/>
        <v>0</v>
      </c>
      <c r="AM238">
        <f t="shared" si="36"/>
        <v>0</v>
      </c>
      <c r="AP238" s="19">
        <v>4</v>
      </c>
      <c r="AQ238" s="19" t="s">
        <v>804</v>
      </c>
      <c r="AR238" s="1">
        <v>76.965002964157009</v>
      </c>
    </row>
    <row r="239" spans="1:44" x14ac:dyDescent="0.25">
      <c r="A239">
        <f t="shared" si="37"/>
        <v>1</v>
      </c>
      <c r="B239" t="s">
        <v>693</v>
      </c>
      <c r="C239" s="19">
        <v>2</v>
      </c>
      <c r="D239" s="19" t="s">
        <v>785</v>
      </c>
      <c r="E239" s="19" t="s">
        <v>817</v>
      </c>
      <c r="F239" s="19" t="s">
        <v>818</v>
      </c>
      <c r="G239" s="19" t="s">
        <v>819</v>
      </c>
      <c r="H239" s="19" t="s">
        <v>820</v>
      </c>
      <c r="I239" s="19" t="s">
        <v>821</v>
      </c>
      <c r="J239" s="19" t="s">
        <v>822</v>
      </c>
      <c r="K239" s="19" t="s">
        <v>635</v>
      </c>
      <c r="L239" s="19" t="s">
        <v>636</v>
      </c>
      <c r="M239" s="19" t="s">
        <v>693</v>
      </c>
      <c r="N239" s="19" t="s">
        <v>694</v>
      </c>
      <c r="R239" t="s">
        <v>693</v>
      </c>
      <c r="S239" t="s">
        <v>694</v>
      </c>
      <c r="T239">
        <v>540</v>
      </c>
      <c r="U239">
        <v>772</v>
      </c>
      <c r="V239">
        <v>380</v>
      </c>
      <c r="W239">
        <v>810</v>
      </c>
      <c r="X239">
        <v>2502</v>
      </c>
      <c r="Y239" s="1">
        <v>52.438049560351715</v>
      </c>
      <c r="Z239" s="1">
        <f t="shared" si="29"/>
        <v>67.625899280575538</v>
      </c>
      <c r="AA239" s="1">
        <f t="shared" si="30"/>
        <v>32.374100719424462</v>
      </c>
      <c r="AB239">
        <f t="shared" si="31"/>
        <v>100</v>
      </c>
      <c r="AE239">
        <f t="shared" si="32"/>
        <v>0</v>
      </c>
      <c r="AF239">
        <f t="shared" si="33"/>
        <v>0</v>
      </c>
      <c r="AG239">
        <f t="shared" si="34"/>
        <v>0</v>
      </c>
      <c r="AH239">
        <f t="shared" si="35"/>
        <v>1</v>
      </c>
      <c r="AJ239">
        <f t="shared" si="36"/>
        <v>0</v>
      </c>
      <c r="AK239">
        <f t="shared" si="36"/>
        <v>0</v>
      </c>
      <c r="AL239">
        <f t="shared" si="36"/>
        <v>0</v>
      </c>
      <c r="AM239">
        <f t="shared" si="36"/>
        <v>131200</v>
      </c>
      <c r="AP239" s="19">
        <v>4</v>
      </c>
      <c r="AQ239" s="19" t="s">
        <v>804</v>
      </c>
      <c r="AR239" s="13">
        <v>71.803429903025744</v>
      </c>
    </row>
    <row r="240" spans="1:44" x14ac:dyDescent="0.25">
      <c r="A240">
        <f t="shared" si="37"/>
        <v>1</v>
      </c>
      <c r="B240" t="s">
        <v>333</v>
      </c>
      <c r="C240" s="19">
        <v>1</v>
      </c>
      <c r="D240" s="19" t="s">
        <v>748</v>
      </c>
      <c r="E240" s="19" t="s">
        <v>767</v>
      </c>
      <c r="F240" s="19" t="s">
        <v>768</v>
      </c>
      <c r="G240" s="19" t="s">
        <v>779</v>
      </c>
      <c r="H240" s="19" t="s">
        <v>780</v>
      </c>
      <c r="I240" s="19" t="s">
        <v>781</v>
      </c>
      <c r="J240" s="19" t="s">
        <v>782</v>
      </c>
      <c r="K240" s="19" t="s">
        <v>331</v>
      </c>
      <c r="L240" s="19" t="s">
        <v>332</v>
      </c>
      <c r="M240" s="19" t="s">
        <v>333</v>
      </c>
      <c r="N240" s="19" t="s">
        <v>334</v>
      </c>
      <c r="R240" t="s">
        <v>333</v>
      </c>
      <c r="S240" t="s">
        <v>334</v>
      </c>
      <c r="T240">
        <v>105931</v>
      </c>
      <c r="U240">
        <v>731315</v>
      </c>
      <c r="V240">
        <v>87832</v>
      </c>
      <c r="W240">
        <v>7573334</v>
      </c>
      <c r="X240">
        <v>8498412</v>
      </c>
      <c r="Y240" s="1">
        <v>9.8517934880069351</v>
      </c>
      <c r="Z240" s="1">
        <f t="shared" si="29"/>
        <v>10.885304219188244</v>
      </c>
      <c r="AA240" s="1">
        <f t="shared" si="30"/>
        <v>89.114695780811758</v>
      </c>
      <c r="AB240">
        <f t="shared" si="31"/>
        <v>100</v>
      </c>
      <c r="AE240">
        <f t="shared" si="32"/>
        <v>0</v>
      </c>
      <c r="AF240">
        <f t="shared" si="33"/>
        <v>1</v>
      </c>
      <c r="AG240">
        <f t="shared" si="34"/>
        <v>0</v>
      </c>
      <c r="AH240">
        <f t="shared" si="35"/>
        <v>0</v>
      </c>
      <c r="AJ240">
        <f t="shared" si="36"/>
        <v>0</v>
      </c>
      <c r="AK240">
        <f t="shared" si="36"/>
        <v>83724600</v>
      </c>
      <c r="AL240">
        <f t="shared" si="36"/>
        <v>0</v>
      </c>
      <c r="AM240">
        <f t="shared" si="36"/>
        <v>0</v>
      </c>
      <c r="AP240" s="19">
        <v>4</v>
      </c>
      <c r="AQ240" s="19" t="s">
        <v>804</v>
      </c>
      <c r="AR240" s="13">
        <v>88.373692840856492</v>
      </c>
    </row>
    <row r="241" spans="1:44" x14ac:dyDescent="0.25">
      <c r="A241">
        <f t="shared" si="37"/>
        <v>1</v>
      </c>
      <c r="B241" t="s">
        <v>660</v>
      </c>
      <c r="C241" s="19">
        <v>1</v>
      </c>
      <c r="D241" s="19" t="s">
        <v>748</v>
      </c>
      <c r="E241" s="19" t="s">
        <v>767</v>
      </c>
      <c r="F241" s="19" t="s">
        <v>768</v>
      </c>
      <c r="G241" s="19" t="s">
        <v>769</v>
      </c>
      <c r="H241" s="19" t="s">
        <v>770</v>
      </c>
      <c r="I241" s="19" t="s">
        <v>771</v>
      </c>
      <c r="J241" s="19" t="s">
        <v>772</v>
      </c>
      <c r="K241" s="19" t="s">
        <v>574</v>
      </c>
      <c r="L241" s="19" t="s">
        <v>575</v>
      </c>
      <c r="M241" s="19" t="s">
        <v>660</v>
      </c>
      <c r="N241" s="19" t="s">
        <v>661</v>
      </c>
      <c r="R241" t="s">
        <v>660</v>
      </c>
      <c r="S241" t="s">
        <v>661</v>
      </c>
      <c r="T241">
        <v>74886</v>
      </c>
      <c r="U241">
        <v>82857</v>
      </c>
      <c r="V241">
        <v>142159</v>
      </c>
      <c r="W241">
        <v>2780457</v>
      </c>
      <c r="X241">
        <v>3080359</v>
      </c>
      <c r="Y241" s="1">
        <v>5.1209290865123185</v>
      </c>
      <c r="Z241" s="1">
        <f t="shared" si="29"/>
        <v>9.7359431157212519</v>
      </c>
      <c r="AA241" s="1">
        <f t="shared" si="30"/>
        <v>90.264056884278745</v>
      </c>
      <c r="AB241">
        <f t="shared" si="31"/>
        <v>100</v>
      </c>
      <c r="AE241">
        <f t="shared" si="32"/>
        <v>0</v>
      </c>
      <c r="AF241">
        <f t="shared" si="33"/>
        <v>1</v>
      </c>
      <c r="AG241">
        <f t="shared" si="34"/>
        <v>0</v>
      </c>
      <c r="AH241">
        <f t="shared" si="35"/>
        <v>0</v>
      </c>
      <c r="AJ241">
        <f t="shared" si="36"/>
        <v>0</v>
      </c>
      <c r="AK241">
        <f t="shared" si="36"/>
        <v>15774299.999999998</v>
      </c>
      <c r="AL241">
        <f t="shared" si="36"/>
        <v>0</v>
      </c>
      <c r="AM241">
        <f t="shared" si="36"/>
        <v>0</v>
      </c>
      <c r="AP241" s="19">
        <v>4</v>
      </c>
      <c r="AQ241" s="19" t="s">
        <v>804</v>
      </c>
      <c r="AR241" s="1">
        <v>62.527528455722894</v>
      </c>
    </row>
    <row r="242" spans="1:44" x14ac:dyDescent="0.25">
      <c r="A242">
        <f t="shared" si="37"/>
        <v>1</v>
      </c>
      <c r="B242" t="s">
        <v>564</v>
      </c>
      <c r="C242" s="19">
        <v>1</v>
      </c>
      <c r="D242" s="19" t="s">
        <v>748</v>
      </c>
      <c r="E242" s="19" t="s">
        <v>767</v>
      </c>
      <c r="F242" s="19" t="s">
        <v>768</v>
      </c>
      <c r="G242" s="19" t="s">
        <v>773</v>
      </c>
      <c r="H242" s="19" t="s">
        <v>774</v>
      </c>
      <c r="I242" s="19" t="s">
        <v>775</v>
      </c>
      <c r="J242" s="19" t="s">
        <v>776</v>
      </c>
      <c r="K242" s="19" t="s">
        <v>323</v>
      </c>
      <c r="L242" s="19" t="s">
        <v>324</v>
      </c>
      <c r="M242" s="19" t="s">
        <v>564</v>
      </c>
      <c r="N242" s="19" t="s">
        <v>565</v>
      </c>
      <c r="R242" t="s">
        <v>564</v>
      </c>
      <c r="S242" t="s">
        <v>565</v>
      </c>
      <c r="T242">
        <v>26970</v>
      </c>
      <c r="U242">
        <v>166842</v>
      </c>
      <c r="V242">
        <v>249704</v>
      </c>
      <c r="W242">
        <v>2163964</v>
      </c>
      <c r="X242">
        <v>2607480</v>
      </c>
      <c r="Y242" s="1">
        <v>7.4329237424639887</v>
      </c>
      <c r="Z242" s="1">
        <f t="shared" si="29"/>
        <v>17.009373034500744</v>
      </c>
      <c r="AA242" s="1">
        <f t="shared" si="30"/>
        <v>82.99062696549926</v>
      </c>
      <c r="AB242">
        <f t="shared" si="31"/>
        <v>100</v>
      </c>
      <c r="AE242">
        <f t="shared" si="32"/>
        <v>0</v>
      </c>
      <c r="AF242">
        <f t="shared" si="33"/>
        <v>1</v>
      </c>
      <c r="AG242">
        <f t="shared" si="34"/>
        <v>0</v>
      </c>
      <c r="AH242">
        <f t="shared" si="35"/>
        <v>0</v>
      </c>
      <c r="AJ242">
        <f t="shared" si="36"/>
        <v>0</v>
      </c>
      <c r="AK242">
        <f t="shared" si="36"/>
        <v>19381200</v>
      </c>
      <c r="AL242">
        <f t="shared" si="36"/>
        <v>0</v>
      </c>
      <c r="AM242">
        <f t="shared" si="36"/>
        <v>0</v>
      </c>
      <c r="AP242" s="19">
        <v>6</v>
      </c>
      <c r="AQ242" s="19" t="s">
        <v>810</v>
      </c>
      <c r="AR242" s="1">
        <v>23.765256395017861</v>
      </c>
    </row>
    <row r="243" spans="1:44" x14ac:dyDescent="0.25">
      <c r="A243">
        <f t="shared" si="37"/>
        <v>1</v>
      </c>
      <c r="B243" t="s">
        <v>319</v>
      </c>
      <c r="C243" s="19">
        <v>1</v>
      </c>
      <c r="D243" s="19" t="s">
        <v>748</v>
      </c>
      <c r="E243" s="19" t="s">
        <v>767</v>
      </c>
      <c r="F243" s="19" t="s">
        <v>768</v>
      </c>
      <c r="G243" s="19" t="s">
        <v>779</v>
      </c>
      <c r="H243" s="19" t="s">
        <v>780</v>
      </c>
      <c r="I243" s="19" t="s">
        <v>905</v>
      </c>
      <c r="J243" s="19" t="s">
        <v>906</v>
      </c>
      <c r="K243" s="19" t="s">
        <v>317</v>
      </c>
      <c r="L243" s="19" t="s">
        <v>318</v>
      </c>
      <c r="M243" s="19" t="s">
        <v>319</v>
      </c>
      <c r="N243" s="19" t="s">
        <v>320</v>
      </c>
      <c r="R243" t="s">
        <v>319</v>
      </c>
      <c r="S243" t="s">
        <v>320</v>
      </c>
      <c r="T243">
        <v>789176</v>
      </c>
      <c r="U243">
        <v>398222</v>
      </c>
      <c r="V243">
        <v>2379576</v>
      </c>
      <c r="W243">
        <v>4387560</v>
      </c>
      <c r="X243">
        <v>7954534</v>
      </c>
      <c r="Y243" s="1">
        <v>14.927310638184462</v>
      </c>
      <c r="Z243" s="1">
        <f t="shared" si="29"/>
        <v>44.842023429656599</v>
      </c>
      <c r="AA243" s="1">
        <f t="shared" si="30"/>
        <v>55.157976570343401</v>
      </c>
      <c r="AB243">
        <f t="shared" si="31"/>
        <v>100</v>
      </c>
      <c r="AE243">
        <f t="shared" si="32"/>
        <v>0</v>
      </c>
      <c r="AF243">
        <f t="shared" si="33"/>
        <v>1</v>
      </c>
      <c r="AG243">
        <f t="shared" si="34"/>
        <v>0</v>
      </c>
      <c r="AH243">
        <f t="shared" si="35"/>
        <v>0</v>
      </c>
      <c r="AJ243">
        <f t="shared" si="36"/>
        <v>0</v>
      </c>
      <c r="AK243">
        <f t="shared" si="36"/>
        <v>118739800</v>
      </c>
      <c r="AL243">
        <f t="shared" si="36"/>
        <v>0</v>
      </c>
      <c r="AM243">
        <f t="shared" si="36"/>
        <v>0</v>
      </c>
      <c r="AP243" s="19">
        <v>6</v>
      </c>
      <c r="AQ243" s="19" t="s">
        <v>810</v>
      </c>
      <c r="AR243" s="1">
        <v>74.949924291686457</v>
      </c>
    </row>
    <row r="244" spans="1:44" x14ac:dyDescent="0.25">
      <c r="A244">
        <f t="shared" si="37"/>
        <v>1</v>
      </c>
      <c r="B244" t="s">
        <v>576</v>
      </c>
      <c r="C244" s="19">
        <v>1</v>
      </c>
      <c r="D244" s="19" t="s">
        <v>748</v>
      </c>
      <c r="E244" s="19" t="s">
        <v>767</v>
      </c>
      <c r="F244" s="19" t="s">
        <v>768</v>
      </c>
      <c r="G244" s="19" t="s">
        <v>769</v>
      </c>
      <c r="H244" s="19" t="s">
        <v>770</v>
      </c>
      <c r="I244" s="19" t="s">
        <v>771</v>
      </c>
      <c r="J244" s="19" t="s">
        <v>772</v>
      </c>
      <c r="K244" s="19" t="s">
        <v>574</v>
      </c>
      <c r="L244" s="19" t="s">
        <v>575</v>
      </c>
      <c r="M244" s="19" t="s">
        <v>576</v>
      </c>
      <c r="N244" s="19" t="s">
        <v>577</v>
      </c>
      <c r="R244" t="s">
        <v>576</v>
      </c>
      <c r="S244" t="s">
        <v>577</v>
      </c>
      <c r="T244">
        <v>110021</v>
      </c>
      <c r="U244">
        <v>288018</v>
      </c>
      <c r="V244">
        <v>125440</v>
      </c>
      <c r="W244">
        <v>1711700</v>
      </c>
      <c r="X244">
        <v>2235179</v>
      </c>
      <c r="Y244" s="1">
        <v>17.807925002874487</v>
      </c>
      <c r="Z244" s="1">
        <f t="shared" si="29"/>
        <v>23.420003498601229</v>
      </c>
      <c r="AA244" s="1">
        <f t="shared" si="30"/>
        <v>76.579996501398767</v>
      </c>
      <c r="AB244">
        <f t="shared" si="31"/>
        <v>100</v>
      </c>
      <c r="AE244">
        <f t="shared" si="32"/>
        <v>0</v>
      </c>
      <c r="AF244">
        <f t="shared" si="33"/>
        <v>0</v>
      </c>
      <c r="AG244">
        <f t="shared" si="34"/>
        <v>1</v>
      </c>
      <c r="AH244">
        <f t="shared" si="35"/>
        <v>0</v>
      </c>
      <c r="AJ244">
        <f t="shared" si="36"/>
        <v>0</v>
      </c>
      <c r="AK244">
        <f t="shared" si="36"/>
        <v>0</v>
      </c>
      <c r="AL244">
        <f t="shared" si="36"/>
        <v>39803899.999999993</v>
      </c>
      <c r="AM244">
        <f t="shared" si="36"/>
        <v>0</v>
      </c>
      <c r="AP244" s="19">
        <v>6</v>
      </c>
      <c r="AQ244" s="19" t="s">
        <v>810</v>
      </c>
      <c r="AR244" s="1">
        <v>49.300672835989758</v>
      </c>
    </row>
    <row r="245" spans="1:44" x14ac:dyDescent="0.25">
      <c r="A245">
        <f t="shared" si="37"/>
        <v>1</v>
      </c>
      <c r="B245" t="s">
        <v>707</v>
      </c>
      <c r="C245" s="19">
        <v>1</v>
      </c>
      <c r="D245" s="19" t="s">
        <v>748</v>
      </c>
      <c r="E245" s="19" t="s">
        <v>767</v>
      </c>
      <c r="F245" s="19" t="s">
        <v>768</v>
      </c>
      <c r="G245" s="19" t="s">
        <v>769</v>
      </c>
      <c r="H245" s="19" t="s">
        <v>770</v>
      </c>
      <c r="I245" s="19" t="s">
        <v>771</v>
      </c>
      <c r="J245" s="19" t="s">
        <v>772</v>
      </c>
      <c r="K245" s="19" t="s">
        <v>574</v>
      </c>
      <c r="L245" s="19" t="s">
        <v>575</v>
      </c>
      <c r="M245" s="19" t="s">
        <v>707</v>
      </c>
      <c r="N245" s="19" t="s">
        <v>708</v>
      </c>
      <c r="R245" t="s">
        <v>707</v>
      </c>
      <c r="S245" t="s">
        <v>708</v>
      </c>
      <c r="T245">
        <v>188821</v>
      </c>
      <c r="U245">
        <v>82866</v>
      </c>
      <c r="V245">
        <v>3301</v>
      </c>
      <c r="W245">
        <v>3275709</v>
      </c>
      <c r="X245">
        <v>3550697</v>
      </c>
      <c r="Y245" s="1">
        <v>7.6516526191899787</v>
      </c>
      <c r="Z245" s="1">
        <f t="shared" si="29"/>
        <v>7.7446202815954157</v>
      </c>
      <c r="AA245" s="1">
        <f t="shared" si="30"/>
        <v>92.255379718404583</v>
      </c>
      <c r="AB245">
        <f t="shared" si="31"/>
        <v>100</v>
      </c>
      <c r="AE245">
        <f t="shared" si="32"/>
        <v>0</v>
      </c>
      <c r="AF245">
        <f t="shared" si="33"/>
        <v>1</v>
      </c>
      <c r="AG245">
        <f t="shared" si="34"/>
        <v>0</v>
      </c>
      <c r="AH245">
        <f t="shared" si="35"/>
        <v>0</v>
      </c>
      <c r="AJ245">
        <f t="shared" si="36"/>
        <v>0</v>
      </c>
      <c r="AK245">
        <f t="shared" si="36"/>
        <v>27168700</v>
      </c>
      <c r="AL245">
        <f t="shared" si="36"/>
        <v>0</v>
      </c>
      <c r="AM245">
        <f t="shared" si="36"/>
        <v>0</v>
      </c>
      <c r="AP245" s="19">
        <v>6</v>
      </c>
      <c r="AQ245" s="19" t="s">
        <v>810</v>
      </c>
      <c r="AR245" s="1">
        <v>28.95561675402092</v>
      </c>
    </row>
    <row r="246" spans="1:44" x14ac:dyDescent="0.25">
      <c r="A246">
        <f t="shared" si="37"/>
        <v>1</v>
      </c>
      <c r="B246" t="s">
        <v>53</v>
      </c>
      <c r="C246" s="19">
        <v>1</v>
      </c>
      <c r="D246" s="19" t="s">
        <v>748</v>
      </c>
      <c r="E246" s="19" t="s">
        <v>767</v>
      </c>
      <c r="F246" s="19" t="s">
        <v>768</v>
      </c>
      <c r="G246" s="19" t="s">
        <v>773</v>
      </c>
      <c r="H246" s="19" t="s">
        <v>774</v>
      </c>
      <c r="I246" s="19" t="s">
        <v>850</v>
      </c>
      <c r="J246" s="19" t="s">
        <v>851</v>
      </c>
      <c r="K246" s="19" t="s">
        <v>51</v>
      </c>
      <c r="L246" s="19" t="s">
        <v>52</v>
      </c>
      <c r="M246" s="19" t="s">
        <v>53</v>
      </c>
      <c r="N246" s="19" t="s">
        <v>54</v>
      </c>
      <c r="R246" t="s">
        <v>53</v>
      </c>
      <c r="S246" t="s">
        <v>54</v>
      </c>
      <c r="T246">
        <v>79119</v>
      </c>
      <c r="U246">
        <v>68866</v>
      </c>
      <c r="V246">
        <v>1402014</v>
      </c>
      <c r="W246">
        <v>1850581</v>
      </c>
      <c r="X246">
        <v>3400580</v>
      </c>
      <c r="Y246" s="1">
        <v>4.3517576413435357</v>
      </c>
      <c r="Z246" s="1">
        <f t="shared" si="29"/>
        <v>45.58043039716754</v>
      </c>
      <c r="AA246" s="1">
        <f t="shared" si="30"/>
        <v>54.41956960283246</v>
      </c>
      <c r="AB246">
        <f t="shared" si="31"/>
        <v>100</v>
      </c>
      <c r="AE246">
        <f t="shared" si="32"/>
        <v>0</v>
      </c>
      <c r="AF246">
        <f t="shared" si="33"/>
        <v>1</v>
      </c>
      <c r="AG246">
        <f t="shared" si="34"/>
        <v>0</v>
      </c>
      <c r="AH246">
        <f t="shared" si="35"/>
        <v>0</v>
      </c>
      <c r="AJ246">
        <f t="shared" si="36"/>
        <v>0</v>
      </c>
      <c r="AK246">
        <f t="shared" si="36"/>
        <v>14798500</v>
      </c>
      <c r="AL246">
        <f t="shared" si="36"/>
        <v>0</v>
      </c>
      <c r="AM246">
        <f t="shared" si="36"/>
        <v>0</v>
      </c>
      <c r="AP246" s="19">
        <v>6</v>
      </c>
      <c r="AQ246" s="19" t="s">
        <v>810</v>
      </c>
      <c r="AR246" s="1">
        <v>14.081494740100911</v>
      </c>
    </row>
    <row r="247" spans="1:44" x14ac:dyDescent="0.25">
      <c r="A247">
        <f t="shared" si="37"/>
        <v>1</v>
      </c>
      <c r="B247" t="s">
        <v>240</v>
      </c>
      <c r="C247" s="19">
        <v>1</v>
      </c>
      <c r="D247" s="19" t="s">
        <v>748</v>
      </c>
      <c r="E247" s="19" t="s">
        <v>767</v>
      </c>
      <c r="F247" s="19" t="s">
        <v>768</v>
      </c>
      <c r="G247" s="19" t="s">
        <v>914</v>
      </c>
      <c r="H247" s="19" t="s">
        <v>915</v>
      </c>
      <c r="I247" s="19" t="s">
        <v>916</v>
      </c>
      <c r="J247" s="19" t="s">
        <v>917</v>
      </c>
      <c r="K247" s="19" t="s">
        <v>238</v>
      </c>
      <c r="L247" s="19" t="s">
        <v>239</v>
      </c>
      <c r="M247" s="19" t="s">
        <v>240</v>
      </c>
      <c r="N247" s="19" t="s">
        <v>241</v>
      </c>
      <c r="R247" t="s">
        <v>240</v>
      </c>
      <c r="S247" t="s">
        <v>241</v>
      </c>
      <c r="T247">
        <v>1531108</v>
      </c>
      <c r="U247">
        <v>5113077</v>
      </c>
      <c r="V247">
        <v>12177793</v>
      </c>
      <c r="W247">
        <v>14647840</v>
      </c>
      <c r="X247">
        <v>33469818</v>
      </c>
      <c r="Y247" s="1">
        <v>19.851273167962848</v>
      </c>
      <c r="Z247" s="1">
        <f t="shared" si="29"/>
        <v>56.235674780185541</v>
      </c>
      <c r="AA247" s="1">
        <f t="shared" si="30"/>
        <v>43.764325219814459</v>
      </c>
      <c r="AB247">
        <f t="shared" si="31"/>
        <v>100</v>
      </c>
      <c r="AE247">
        <f t="shared" si="32"/>
        <v>0</v>
      </c>
      <c r="AF247">
        <f t="shared" si="33"/>
        <v>0</v>
      </c>
      <c r="AG247">
        <f t="shared" si="34"/>
        <v>1</v>
      </c>
      <c r="AH247">
        <f t="shared" si="35"/>
        <v>0</v>
      </c>
      <c r="AJ247">
        <f t="shared" si="36"/>
        <v>0</v>
      </c>
      <c r="AK247">
        <f t="shared" si="36"/>
        <v>0</v>
      </c>
      <c r="AL247">
        <f t="shared" si="36"/>
        <v>664418500</v>
      </c>
      <c r="AM247">
        <f t="shared" si="36"/>
        <v>0</v>
      </c>
      <c r="AP247" s="19">
        <v>6</v>
      </c>
      <c r="AQ247" s="19" t="s">
        <v>810</v>
      </c>
      <c r="AR247" s="1">
        <v>3.0446057087566523</v>
      </c>
    </row>
    <row r="248" spans="1:44" x14ac:dyDescent="0.25">
      <c r="A248">
        <f t="shared" si="37"/>
        <v>1</v>
      </c>
      <c r="B248" t="s">
        <v>291</v>
      </c>
      <c r="C248" s="19">
        <v>1</v>
      </c>
      <c r="D248" s="19" t="s">
        <v>748</v>
      </c>
      <c r="E248" s="19" t="s">
        <v>767</v>
      </c>
      <c r="F248" s="19" t="s">
        <v>768</v>
      </c>
      <c r="G248" s="19" t="s">
        <v>914</v>
      </c>
      <c r="H248" s="19" t="s">
        <v>915</v>
      </c>
      <c r="I248" s="19" t="s">
        <v>916</v>
      </c>
      <c r="J248" s="19" t="s">
        <v>917</v>
      </c>
      <c r="K248" s="19" t="s">
        <v>289</v>
      </c>
      <c r="L248" s="19" t="s">
        <v>290</v>
      </c>
      <c r="M248" s="19" t="s">
        <v>291</v>
      </c>
      <c r="N248" s="19" t="s">
        <v>292</v>
      </c>
      <c r="R248" t="s">
        <v>291</v>
      </c>
      <c r="S248" t="s">
        <v>292</v>
      </c>
      <c r="T248">
        <v>19592</v>
      </c>
      <c r="U248">
        <v>127658</v>
      </c>
      <c r="V248">
        <v>238849</v>
      </c>
      <c r="W248">
        <v>570150</v>
      </c>
      <c r="X248">
        <v>956249</v>
      </c>
      <c r="Y248" s="1">
        <v>15.398708913682524</v>
      </c>
      <c r="Z248" s="1">
        <f t="shared" si="29"/>
        <v>40.376408236766778</v>
      </c>
      <c r="AA248" s="1">
        <f t="shared" si="30"/>
        <v>59.623591763233222</v>
      </c>
      <c r="AB248">
        <f t="shared" si="31"/>
        <v>100</v>
      </c>
      <c r="AE248">
        <f t="shared" si="32"/>
        <v>0</v>
      </c>
      <c r="AF248">
        <f t="shared" si="33"/>
        <v>1</v>
      </c>
      <c r="AG248">
        <f t="shared" si="34"/>
        <v>0</v>
      </c>
      <c r="AH248">
        <f t="shared" si="35"/>
        <v>0</v>
      </c>
      <c r="AJ248">
        <f t="shared" si="36"/>
        <v>0</v>
      </c>
      <c r="AK248">
        <f t="shared" si="36"/>
        <v>14725000</v>
      </c>
      <c r="AL248">
        <f t="shared" si="36"/>
        <v>0</v>
      </c>
      <c r="AM248">
        <f t="shared" si="36"/>
        <v>0</v>
      </c>
      <c r="AP248" s="19">
        <v>6</v>
      </c>
      <c r="AQ248" s="19" t="s">
        <v>810</v>
      </c>
      <c r="AR248" s="1">
        <v>61.797805522037677</v>
      </c>
    </row>
    <row r="249" spans="1:44" x14ac:dyDescent="0.25">
      <c r="A249">
        <f t="shared" si="37"/>
        <v>1</v>
      </c>
      <c r="B249" t="s">
        <v>295</v>
      </c>
      <c r="C249" s="19">
        <v>1</v>
      </c>
      <c r="D249" s="19" t="s">
        <v>748</v>
      </c>
      <c r="E249" s="19" t="s">
        <v>767</v>
      </c>
      <c r="F249" s="19" t="s">
        <v>768</v>
      </c>
      <c r="G249" s="19" t="s">
        <v>918</v>
      </c>
      <c r="H249" s="19" t="s">
        <v>919</v>
      </c>
      <c r="I249" s="19" t="s">
        <v>920</v>
      </c>
      <c r="J249" s="19" t="s">
        <v>921</v>
      </c>
      <c r="K249" s="19" t="s">
        <v>293</v>
      </c>
      <c r="L249" s="19" t="s">
        <v>294</v>
      </c>
      <c r="M249" s="19" t="s">
        <v>295</v>
      </c>
      <c r="N249" s="19" t="s">
        <v>296</v>
      </c>
      <c r="R249" t="s">
        <v>295</v>
      </c>
      <c r="S249" t="s">
        <v>296</v>
      </c>
      <c r="T249">
        <v>2861849</v>
      </c>
      <c r="U249">
        <v>3711931</v>
      </c>
      <c r="V249">
        <v>10269076</v>
      </c>
      <c r="W249">
        <v>11304413</v>
      </c>
      <c r="X249">
        <v>28147269</v>
      </c>
      <c r="Y249" s="1">
        <v>23.354947863680842</v>
      </c>
      <c r="Z249" s="1">
        <f t="shared" si="29"/>
        <v>59.838331029557438</v>
      </c>
      <c r="AA249" s="1">
        <f t="shared" si="30"/>
        <v>40.161668970442562</v>
      </c>
      <c r="AB249">
        <f t="shared" si="31"/>
        <v>100</v>
      </c>
      <c r="AE249">
        <f t="shared" si="32"/>
        <v>0</v>
      </c>
      <c r="AF249">
        <f t="shared" si="33"/>
        <v>0</v>
      </c>
      <c r="AG249">
        <f t="shared" si="34"/>
        <v>1</v>
      </c>
      <c r="AH249">
        <f t="shared" si="35"/>
        <v>0</v>
      </c>
      <c r="AJ249">
        <f t="shared" si="36"/>
        <v>0</v>
      </c>
      <c r="AK249">
        <f t="shared" si="36"/>
        <v>0</v>
      </c>
      <c r="AL249">
        <f t="shared" si="36"/>
        <v>657378000</v>
      </c>
      <c r="AM249">
        <f t="shared" si="36"/>
        <v>0</v>
      </c>
      <c r="AP249" s="19">
        <v>6</v>
      </c>
      <c r="AQ249" s="19" t="s">
        <v>810</v>
      </c>
      <c r="AR249" s="3">
        <v>8.6253481835987262</v>
      </c>
    </row>
    <row r="250" spans="1:44" x14ac:dyDescent="0.25">
      <c r="A250">
        <f t="shared" si="37"/>
        <v>1</v>
      </c>
      <c r="B250" s="2" t="s">
        <v>548</v>
      </c>
      <c r="C250" s="19">
        <v>6</v>
      </c>
      <c r="D250" s="19" t="s">
        <v>810</v>
      </c>
      <c r="E250" s="19" t="s">
        <v>811</v>
      </c>
      <c r="F250" s="19" t="s">
        <v>812</v>
      </c>
      <c r="G250" s="19" t="s">
        <v>813</v>
      </c>
      <c r="H250" s="19" t="s">
        <v>814</v>
      </c>
      <c r="I250" s="19" t="s">
        <v>815</v>
      </c>
      <c r="J250" s="19" t="s">
        <v>816</v>
      </c>
      <c r="K250" s="19" t="s">
        <v>542</v>
      </c>
      <c r="L250" s="19" t="s">
        <v>543</v>
      </c>
      <c r="M250" s="19" t="s">
        <v>548</v>
      </c>
      <c r="N250" s="23" t="s">
        <v>549</v>
      </c>
      <c r="O250" s="20"/>
      <c r="P250" s="20"/>
      <c r="Q250" s="20"/>
      <c r="R250" s="2" t="s">
        <v>548</v>
      </c>
      <c r="S250" s="2" t="s">
        <v>549</v>
      </c>
      <c r="T250" s="2">
        <v>9715</v>
      </c>
      <c r="U250" s="2">
        <v>10939</v>
      </c>
      <c r="V250" s="2">
        <v>96087</v>
      </c>
      <c r="W250" s="2">
        <v>122716</v>
      </c>
      <c r="X250" s="2">
        <v>239457</v>
      </c>
      <c r="Y250" s="3">
        <v>8.6253481835987262</v>
      </c>
      <c r="Z250" s="1">
        <f t="shared" si="29"/>
        <v>48.752385605766378</v>
      </c>
      <c r="AA250" s="1">
        <f t="shared" si="30"/>
        <v>51.247614394233622</v>
      </c>
      <c r="AB250">
        <f t="shared" si="31"/>
        <v>100</v>
      </c>
      <c r="AE250">
        <f t="shared" si="32"/>
        <v>0</v>
      </c>
      <c r="AF250">
        <f t="shared" si="33"/>
        <v>1</v>
      </c>
      <c r="AG250">
        <f t="shared" si="34"/>
        <v>0</v>
      </c>
      <c r="AH250">
        <f t="shared" si="35"/>
        <v>0</v>
      </c>
      <c r="AJ250">
        <f t="shared" si="36"/>
        <v>0</v>
      </c>
      <c r="AK250">
        <f t="shared" si="36"/>
        <v>2065400.0000000002</v>
      </c>
      <c r="AL250">
        <f t="shared" si="36"/>
        <v>0</v>
      </c>
      <c r="AM250">
        <f t="shared" si="36"/>
        <v>0</v>
      </c>
    </row>
    <row r="251" spans="1:44" x14ac:dyDescent="0.25">
      <c r="S251" s="6" t="s">
        <v>728</v>
      </c>
      <c r="T251" s="1">
        <f t="shared" ref="T251:W251" si="38">AVERAGE(T11:T250)</f>
        <v>1218087.3419913419</v>
      </c>
      <c r="U251" s="1">
        <f t="shared" si="38"/>
        <v>1219144.3096234309</v>
      </c>
      <c r="V251" s="1">
        <f t="shared" si="38"/>
        <v>6188012.6440677969</v>
      </c>
      <c r="W251" s="1">
        <f t="shared" si="38"/>
        <v>14418470.583333334</v>
      </c>
      <c r="X251" s="1">
        <f>AVERAGE(X11:X250)</f>
        <v>22889823.291666668</v>
      </c>
      <c r="Y251" s="1">
        <f>AVERAGE(Y11:Y250)</f>
        <v>17.868936709020367</v>
      </c>
      <c r="AE251" s="16">
        <f>SUM(AE11:AE250)</f>
        <v>10</v>
      </c>
      <c r="AF251" s="16">
        <f t="shared" ref="AF251:AH251" si="39">SUM(AF11:AF250)</f>
        <v>152</v>
      </c>
      <c r="AG251" s="16">
        <f t="shared" si="39"/>
        <v>58</v>
      </c>
      <c r="AH251" s="16">
        <f t="shared" si="39"/>
        <v>20</v>
      </c>
      <c r="AI251" s="16">
        <f>SUM(AE251:AH251)</f>
        <v>240</v>
      </c>
      <c r="AJ251" s="16">
        <f>SUM(AJ11:AJ250)</f>
        <v>315879600</v>
      </c>
      <c r="AK251" s="16">
        <f>SUM(AK11:AK250)</f>
        <v>32250655300</v>
      </c>
      <c r="AL251" s="16">
        <f>SUM(AL11:AL250)</f>
        <v>17905596100</v>
      </c>
      <c r="AM251" s="16">
        <f>SUM(AM11:AM250)</f>
        <v>6803235600</v>
      </c>
    </row>
    <row r="252" spans="1:44" x14ac:dyDescent="0.25">
      <c r="T252" s="1">
        <f t="shared" ref="T252:W252" si="40">MIN(T11:T250)</f>
        <v>3</v>
      </c>
      <c r="U252" s="1">
        <f t="shared" si="40"/>
        <v>5</v>
      </c>
      <c r="V252" s="1">
        <f t="shared" si="40"/>
        <v>13</v>
      </c>
      <c r="W252" s="1">
        <f t="shared" si="40"/>
        <v>39</v>
      </c>
      <c r="X252" s="1">
        <f>MIN(X11:X250)</f>
        <v>90</v>
      </c>
      <c r="Y252" s="1">
        <f>MIN(Y11:Y250)</f>
        <v>0</v>
      </c>
    </row>
    <row r="253" spans="1:44" x14ac:dyDescent="0.25">
      <c r="S253" t="s">
        <v>729</v>
      </c>
      <c r="T253" s="1">
        <f t="shared" ref="T253:W253" si="41">MAX(T11:T250)</f>
        <v>31139851</v>
      </c>
      <c r="U253" s="1">
        <f t="shared" si="41"/>
        <v>18533779</v>
      </c>
      <c r="V253" s="1">
        <f t="shared" si="41"/>
        <v>126864195</v>
      </c>
      <c r="W253" s="1">
        <f t="shared" si="41"/>
        <v>221756653</v>
      </c>
      <c r="X253" s="1">
        <f>MAX(X11:X250)</f>
        <v>282078009</v>
      </c>
      <c r="Y253" s="1">
        <f>MAX(Y11:Y250)</f>
        <v>88.373692840856492</v>
      </c>
      <c r="AF253" t="s">
        <v>744</v>
      </c>
    </row>
    <row r="254" spans="1:44" x14ac:dyDescent="0.25">
      <c r="AF254">
        <f>162/240</f>
        <v>0.67500000000000004</v>
      </c>
      <c r="AK254" s="16" t="s">
        <v>729</v>
      </c>
    </row>
    <row r="255" spans="1:44" x14ac:dyDescent="0.25">
      <c r="AK255" s="16" t="s">
        <v>729</v>
      </c>
      <c r="AL255" t="s">
        <v>729</v>
      </c>
      <c r="AM255" t="s">
        <v>729</v>
      </c>
    </row>
    <row r="256" spans="1:44" x14ac:dyDescent="0.25">
      <c r="S256" s="6" t="s">
        <v>727</v>
      </c>
      <c r="T256">
        <f>T251*900*0.0001</f>
        <v>109627.86077922078</v>
      </c>
      <c r="U256">
        <f t="shared" ref="U256:X256" si="42">U251*900*0.0001</f>
        <v>109722.98786610879</v>
      </c>
      <c r="V256">
        <f t="shared" si="42"/>
        <v>556921.13796610176</v>
      </c>
      <c r="W256">
        <f t="shared" si="42"/>
        <v>1297662.3525</v>
      </c>
      <c r="X256">
        <f t="shared" si="42"/>
        <v>2060084.0962500002</v>
      </c>
      <c r="Y256" s="1" t="s">
        <v>746</v>
      </c>
      <c r="AP256" s="19">
        <v>5</v>
      </c>
      <c r="AQ256" s="19" t="s">
        <v>878</v>
      </c>
      <c r="AR256" s="1">
        <v>6.5343327018642068</v>
      </c>
    </row>
    <row r="257" spans="19:44" x14ac:dyDescent="0.25">
      <c r="T257">
        <f t="shared" ref="T257:X258" si="43">T252*900*0.0001</f>
        <v>0.27</v>
      </c>
      <c r="U257">
        <f t="shared" si="43"/>
        <v>0.45</v>
      </c>
      <c r="V257">
        <f t="shared" si="43"/>
        <v>1.1700000000000002</v>
      </c>
      <c r="W257">
        <f t="shared" si="43"/>
        <v>3.5100000000000002</v>
      </c>
      <c r="X257">
        <f t="shared" si="43"/>
        <v>8.1</v>
      </c>
      <c r="Y257" s="1" t="s">
        <v>732</v>
      </c>
      <c r="AP257" s="19">
        <v>5</v>
      </c>
      <c r="AQ257" s="19" t="s">
        <v>878</v>
      </c>
      <c r="AR257" s="1">
        <v>5.4752066115702478</v>
      </c>
    </row>
    <row r="258" spans="19:44" x14ac:dyDescent="0.25">
      <c r="T258">
        <f t="shared" si="43"/>
        <v>2802586.5900000003</v>
      </c>
      <c r="U258">
        <f t="shared" si="43"/>
        <v>1668040.11</v>
      </c>
      <c r="V258">
        <f t="shared" si="43"/>
        <v>11417777.550000001</v>
      </c>
      <c r="W258">
        <f t="shared" si="43"/>
        <v>19958098.77</v>
      </c>
      <c r="X258">
        <f t="shared" si="43"/>
        <v>25387020.810000002</v>
      </c>
      <c r="Y258" s="1" t="s">
        <v>733</v>
      </c>
    </row>
    <row r="259" spans="19:44" x14ac:dyDescent="0.25">
      <c r="S259" s="6" t="s">
        <v>745</v>
      </c>
      <c r="T259">
        <f>SUM(T2:T250)</f>
        <v>304462869</v>
      </c>
      <c r="U259">
        <f t="shared" ref="U259:X259" si="44">SUM(U2:U250)</f>
        <v>345593218</v>
      </c>
      <c r="V259">
        <f t="shared" si="44"/>
        <v>1574395884</v>
      </c>
      <c r="W259">
        <f t="shared" si="44"/>
        <v>5400287230</v>
      </c>
      <c r="X259">
        <f t="shared" si="44"/>
        <v>7624739201</v>
      </c>
    </row>
    <row r="260" spans="19:44" x14ac:dyDescent="0.25">
      <c r="T260" s="17">
        <f>T259/X259</f>
        <v>3.9930922353392635E-2</v>
      </c>
      <c r="U260" s="17">
        <f>U259/X259</f>
        <v>4.5325250987558338E-2</v>
      </c>
      <c r="V260" s="17">
        <f>V259/X259</f>
        <v>0.20648521116545399</v>
      </c>
      <c r="W260" s="17">
        <f>W259/X259</f>
        <v>0.70825861549359503</v>
      </c>
      <c r="X260" s="17">
        <f>SUM(T260:W260)</f>
        <v>1</v>
      </c>
    </row>
    <row r="261" spans="19:44" x14ac:dyDescent="0.25">
      <c r="T261" s="17"/>
      <c r="U261" s="17">
        <f>SUM(T260:U260)</f>
        <v>8.525617334095098E-2</v>
      </c>
      <c r="V261" s="17"/>
      <c r="W261" s="17"/>
    </row>
    <row r="262" spans="19:44" x14ac:dyDescent="0.25">
      <c r="U262" s="17">
        <f>SUM(U261+V260+W260)</f>
        <v>1</v>
      </c>
    </row>
    <row r="265" spans="19:44" x14ac:dyDescent="0.25">
      <c r="W265">
        <v>3.99</v>
      </c>
    </row>
    <row r="266" spans="19:44" x14ac:dyDescent="0.25">
      <c r="W266">
        <v>4.53</v>
      </c>
    </row>
    <row r="267" spans="19:44" x14ac:dyDescent="0.25">
      <c r="W267">
        <v>20.65</v>
      </c>
    </row>
    <row r="268" spans="19:44" x14ac:dyDescent="0.25">
      <c r="W268">
        <v>70.83</v>
      </c>
    </row>
    <row r="269" spans="19:44" x14ac:dyDescent="0.25">
      <c r="W269" s="18">
        <f>SUM(W265:W268)</f>
        <v>100</v>
      </c>
    </row>
  </sheetData>
  <sortState ref="AP12:AR251">
    <sortCondition ref="AP12:AP251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8"/>
  <sheetViews>
    <sheetView topLeftCell="X160" workbookViewId="0">
      <selection activeCell="AD242" sqref="AD242"/>
    </sheetView>
  </sheetViews>
  <sheetFormatPr defaultRowHeight="15" x14ac:dyDescent="0.25"/>
  <sheetData>
    <row r="1" spans="1:42" x14ac:dyDescent="0.25">
      <c r="A1" t="s">
        <v>755</v>
      </c>
      <c r="B1" t="s">
        <v>756</v>
      </c>
      <c r="C1" t="s">
        <v>757</v>
      </c>
      <c r="D1" t="s">
        <v>758</v>
      </c>
      <c r="E1" t="s">
        <v>759</v>
      </c>
      <c r="F1" t="s">
        <v>760</v>
      </c>
      <c r="G1" t="s">
        <v>761</v>
      </c>
      <c r="H1" t="s">
        <v>762</v>
      </c>
      <c r="I1" t="s">
        <v>0</v>
      </c>
      <c r="J1" t="s">
        <v>1</v>
      </c>
      <c r="K1" t="s">
        <v>2</v>
      </c>
      <c r="L1" t="s">
        <v>3</v>
      </c>
      <c r="M1" t="s">
        <v>729</v>
      </c>
      <c r="N1" t="s">
        <v>729</v>
      </c>
      <c r="P1" t="s">
        <v>2</v>
      </c>
      <c r="Q1" t="s">
        <v>3</v>
      </c>
      <c r="R1" t="s">
        <v>721</v>
      </c>
      <c r="S1" t="s">
        <v>722</v>
      </c>
      <c r="T1" t="s">
        <v>723</v>
      </c>
      <c r="U1" t="s">
        <v>724</v>
      </c>
      <c r="V1" t="s">
        <v>725</v>
      </c>
      <c r="W1" t="s">
        <v>726</v>
      </c>
      <c r="X1" t="s">
        <v>935</v>
      </c>
      <c r="Y1">
        <v>0.04</v>
      </c>
      <c r="Z1" t="s">
        <v>936</v>
      </c>
      <c r="AC1" t="s">
        <v>739</v>
      </c>
      <c r="AD1" t="s">
        <v>740</v>
      </c>
      <c r="AE1" t="s">
        <v>741</v>
      </c>
      <c r="AF1" t="s">
        <v>742</v>
      </c>
    </row>
    <row r="2" spans="1:42" x14ac:dyDescent="0.25">
      <c r="A2">
        <v>1</v>
      </c>
      <c r="B2" t="s">
        <v>748</v>
      </c>
      <c r="C2" t="s">
        <v>749</v>
      </c>
      <c r="D2" t="s">
        <v>750</v>
      </c>
      <c r="E2" t="s">
        <v>751</v>
      </c>
      <c r="F2" t="s">
        <v>752</v>
      </c>
      <c r="G2" t="s">
        <v>753</v>
      </c>
      <c r="H2" t="s">
        <v>754</v>
      </c>
      <c r="I2" t="s">
        <v>715</v>
      </c>
      <c r="J2" t="s">
        <v>716</v>
      </c>
      <c r="K2" t="s">
        <v>717</v>
      </c>
      <c r="L2" t="s">
        <v>718</v>
      </c>
      <c r="P2" t="s">
        <v>717</v>
      </c>
      <c r="Q2" t="s">
        <v>718</v>
      </c>
      <c r="R2">
        <v>337160</v>
      </c>
      <c r="S2">
        <v>39794</v>
      </c>
      <c r="T2">
        <v>1381340</v>
      </c>
      <c r="U2">
        <v>327480</v>
      </c>
      <c r="V2">
        <v>2085774</v>
      </c>
      <c r="W2">
        <v>18.072619564727528</v>
      </c>
      <c r="X2">
        <v>84.299353621245643</v>
      </c>
      <c r="Y2">
        <v>15.700646378754362</v>
      </c>
      <c r="Z2">
        <v>100</v>
      </c>
      <c r="AC2">
        <v>0</v>
      </c>
      <c r="AD2">
        <v>0</v>
      </c>
      <c r="AE2">
        <v>1</v>
      </c>
      <c r="AF2">
        <v>0</v>
      </c>
      <c r="AH2">
        <v>0</v>
      </c>
      <c r="AI2">
        <v>0</v>
      </c>
      <c r="AJ2">
        <v>37695399.999999993</v>
      </c>
      <c r="AK2">
        <v>0</v>
      </c>
      <c r="AN2" t="s">
        <v>755</v>
      </c>
      <c r="AO2" t="s">
        <v>756</v>
      </c>
      <c r="AP2" t="s">
        <v>726</v>
      </c>
    </row>
    <row r="3" spans="1:42" x14ac:dyDescent="0.25">
      <c r="A3">
        <v>1</v>
      </c>
      <c r="B3" t="s">
        <v>748</v>
      </c>
      <c r="C3" t="s">
        <v>749</v>
      </c>
      <c r="D3" t="s">
        <v>750</v>
      </c>
      <c r="E3" t="s">
        <v>763</v>
      </c>
      <c r="F3" t="s">
        <v>764</v>
      </c>
      <c r="G3" t="s">
        <v>765</v>
      </c>
      <c r="H3" t="s">
        <v>766</v>
      </c>
      <c r="I3" t="s">
        <v>685</v>
      </c>
      <c r="J3" t="s">
        <v>686</v>
      </c>
      <c r="K3" t="s">
        <v>687</v>
      </c>
      <c r="L3" t="s">
        <v>688</v>
      </c>
      <c r="P3" t="s">
        <v>687</v>
      </c>
      <c r="Q3" t="s">
        <v>688</v>
      </c>
      <c r="R3">
        <v>1964386</v>
      </c>
      <c r="S3">
        <v>513353</v>
      </c>
      <c r="T3">
        <v>115822</v>
      </c>
      <c r="U3">
        <v>282127</v>
      </c>
      <c r="V3">
        <v>2875688</v>
      </c>
      <c r="W3">
        <v>86.161607239728369</v>
      </c>
      <c r="X3">
        <v>90.189234715309865</v>
      </c>
      <c r="Y3">
        <v>9.8107652846901328</v>
      </c>
      <c r="Z3">
        <v>100</v>
      </c>
      <c r="AC3">
        <v>0</v>
      </c>
      <c r="AD3">
        <v>0</v>
      </c>
      <c r="AE3">
        <v>0</v>
      </c>
      <c r="AF3">
        <v>1</v>
      </c>
      <c r="AH3">
        <v>0</v>
      </c>
      <c r="AI3">
        <v>0</v>
      </c>
      <c r="AJ3">
        <v>0</v>
      </c>
      <c r="AK3">
        <v>247773900</v>
      </c>
      <c r="AN3">
        <v>1</v>
      </c>
      <c r="AO3" t="s">
        <v>748</v>
      </c>
      <c r="AP3">
        <v>18.072619564727528</v>
      </c>
    </row>
    <row r="4" spans="1:42" x14ac:dyDescent="0.25">
      <c r="A4">
        <v>1</v>
      </c>
      <c r="B4" t="s">
        <v>748</v>
      </c>
      <c r="C4" t="s">
        <v>767</v>
      </c>
      <c r="D4" t="s">
        <v>768</v>
      </c>
      <c r="E4" t="s">
        <v>769</v>
      </c>
      <c r="F4" t="s">
        <v>770</v>
      </c>
      <c r="G4" t="s">
        <v>771</v>
      </c>
      <c r="H4" t="s">
        <v>772</v>
      </c>
      <c r="I4" t="s">
        <v>475</v>
      </c>
      <c r="J4" t="s">
        <v>476</v>
      </c>
      <c r="K4" t="s">
        <v>719</v>
      </c>
      <c r="L4" t="s">
        <v>720</v>
      </c>
      <c r="P4" t="s">
        <v>719</v>
      </c>
      <c r="Q4" t="s">
        <v>720</v>
      </c>
      <c r="R4">
        <v>22170</v>
      </c>
      <c r="S4">
        <v>8903</v>
      </c>
      <c r="T4">
        <v>168163</v>
      </c>
      <c r="U4">
        <v>17859</v>
      </c>
      <c r="V4">
        <v>217095</v>
      </c>
      <c r="W4">
        <v>14.313088739952557</v>
      </c>
      <c r="X4">
        <v>91.773647481517301</v>
      </c>
      <c r="Y4">
        <v>8.2263525184826918</v>
      </c>
      <c r="Z4">
        <v>100</v>
      </c>
      <c r="AC4">
        <v>0</v>
      </c>
      <c r="AD4">
        <v>1</v>
      </c>
      <c r="AE4">
        <v>0</v>
      </c>
      <c r="AF4">
        <v>0</v>
      </c>
      <c r="AH4">
        <v>0</v>
      </c>
      <c r="AI4">
        <v>3107300.0000000005</v>
      </c>
      <c r="AJ4">
        <v>0</v>
      </c>
      <c r="AK4">
        <v>0</v>
      </c>
      <c r="AN4">
        <v>1</v>
      </c>
      <c r="AO4" t="s">
        <v>748</v>
      </c>
      <c r="AP4">
        <v>86.161607239728369</v>
      </c>
    </row>
    <row r="5" spans="1:42" x14ac:dyDescent="0.25">
      <c r="A5">
        <v>1</v>
      </c>
      <c r="B5" t="s">
        <v>748</v>
      </c>
      <c r="C5" t="s">
        <v>767</v>
      </c>
      <c r="D5" t="s">
        <v>768</v>
      </c>
      <c r="E5" t="s">
        <v>769</v>
      </c>
      <c r="F5" t="s">
        <v>770</v>
      </c>
      <c r="G5" t="s">
        <v>771</v>
      </c>
      <c r="H5" t="s">
        <v>772</v>
      </c>
      <c r="I5" t="s">
        <v>501</v>
      </c>
      <c r="J5" t="s">
        <v>502</v>
      </c>
      <c r="K5" t="s">
        <v>600</v>
      </c>
      <c r="L5" t="s">
        <v>601</v>
      </c>
      <c r="P5" t="s">
        <v>600</v>
      </c>
      <c r="Q5" t="s">
        <v>601</v>
      </c>
      <c r="R5">
        <v>60910</v>
      </c>
      <c r="S5">
        <v>337979</v>
      </c>
      <c r="T5">
        <v>272488</v>
      </c>
      <c r="U5">
        <v>11977064</v>
      </c>
      <c r="V5">
        <v>12648441</v>
      </c>
      <c r="W5">
        <v>3.1536613879924014</v>
      </c>
      <c r="X5">
        <v>5.3079822248449435</v>
      </c>
      <c r="Y5">
        <v>94.692017775155051</v>
      </c>
      <c r="Z5">
        <v>100</v>
      </c>
      <c r="AC5">
        <v>0</v>
      </c>
      <c r="AD5">
        <v>1</v>
      </c>
      <c r="AE5">
        <v>0</v>
      </c>
      <c r="AF5">
        <v>0</v>
      </c>
      <c r="AH5">
        <v>0</v>
      </c>
      <c r="AI5">
        <v>39888900</v>
      </c>
      <c r="AJ5">
        <v>0</v>
      </c>
      <c r="AK5">
        <v>0</v>
      </c>
      <c r="AN5">
        <v>1</v>
      </c>
      <c r="AO5" t="s">
        <v>748</v>
      </c>
      <c r="AP5">
        <v>14.313088739952557</v>
      </c>
    </row>
    <row r="6" spans="1:42" x14ac:dyDescent="0.25">
      <c r="A6">
        <v>1</v>
      </c>
      <c r="B6" t="s">
        <v>748</v>
      </c>
      <c r="C6" t="s">
        <v>767</v>
      </c>
      <c r="D6" t="s">
        <v>768</v>
      </c>
      <c r="E6" t="s">
        <v>769</v>
      </c>
      <c r="F6" t="s">
        <v>770</v>
      </c>
      <c r="G6" t="s">
        <v>771</v>
      </c>
      <c r="H6" t="s">
        <v>772</v>
      </c>
      <c r="I6" t="s">
        <v>475</v>
      </c>
      <c r="J6" t="s">
        <v>476</v>
      </c>
      <c r="K6" t="s">
        <v>673</v>
      </c>
      <c r="L6" t="s">
        <v>674</v>
      </c>
      <c r="P6" t="s">
        <v>673</v>
      </c>
      <c r="Q6" t="s">
        <v>674</v>
      </c>
      <c r="R6">
        <v>82411</v>
      </c>
      <c r="S6">
        <v>84964</v>
      </c>
      <c r="T6">
        <v>231033</v>
      </c>
      <c r="U6">
        <v>698510</v>
      </c>
      <c r="V6">
        <v>1096918</v>
      </c>
      <c r="W6">
        <v>15.258661084967153</v>
      </c>
      <c r="X6">
        <v>36.320673012932595</v>
      </c>
      <c r="Y6">
        <v>63.679326987067398</v>
      </c>
      <c r="Z6">
        <v>100</v>
      </c>
      <c r="AC6">
        <v>0</v>
      </c>
      <c r="AD6">
        <v>1</v>
      </c>
      <c r="AE6">
        <v>0</v>
      </c>
      <c r="AF6">
        <v>0</v>
      </c>
      <c r="AH6">
        <v>0</v>
      </c>
      <c r="AI6">
        <v>16737500</v>
      </c>
      <c r="AJ6">
        <v>0</v>
      </c>
      <c r="AK6">
        <v>0</v>
      </c>
      <c r="AN6">
        <v>1</v>
      </c>
      <c r="AO6" t="s">
        <v>748</v>
      </c>
      <c r="AP6">
        <v>3.1536613879924014</v>
      </c>
    </row>
    <row r="7" spans="1:42" x14ac:dyDescent="0.25">
      <c r="A7">
        <v>1</v>
      </c>
      <c r="B7" t="s">
        <v>748</v>
      </c>
      <c r="C7" t="s">
        <v>767</v>
      </c>
      <c r="D7" t="s">
        <v>768</v>
      </c>
      <c r="E7" t="s">
        <v>769</v>
      </c>
      <c r="F7" t="s">
        <v>770</v>
      </c>
      <c r="G7" t="s">
        <v>771</v>
      </c>
      <c r="H7" t="s">
        <v>772</v>
      </c>
      <c r="I7" t="s">
        <v>475</v>
      </c>
      <c r="J7" t="s">
        <v>476</v>
      </c>
      <c r="K7" t="s">
        <v>572</v>
      </c>
      <c r="L7" t="s">
        <v>573</v>
      </c>
      <c r="P7" t="s">
        <v>572</v>
      </c>
      <c r="Q7" t="s">
        <v>573</v>
      </c>
      <c r="R7">
        <v>124589</v>
      </c>
      <c r="S7">
        <v>562955</v>
      </c>
      <c r="T7">
        <v>1495560</v>
      </c>
      <c r="U7">
        <v>24537685</v>
      </c>
      <c r="V7">
        <v>26720789</v>
      </c>
      <c r="W7">
        <v>2.573067733890642</v>
      </c>
      <c r="X7">
        <v>8.1700581521002249</v>
      </c>
      <c r="Y7">
        <v>91.829941847899775</v>
      </c>
      <c r="Z7">
        <v>100</v>
      </c>
      <c r="AC7">
        <v>0</v>
      </c>
      <c r="AD7">
        <v>1</v>
      </c>
      <c r="AE7">
        <v>0</v>
      </c>
      <c r="AF7">
        <v>0</v>
      </c>
      <c r="AH7">
        <v>0</v>
      </c>
      <c r="AI7">
        <v>68754400</v>
      </c>
      <c r="AJ7">
        <v>0</v>
      </c>
      <c r="AK7">
        <v>0</v>
      </c>
      <c r="AN7">
        <v>1</v>
      </c>
      <c r="AO7" t="s">
        <v>748</v>
      </c>
      <c r="AP7">
        <v>15.258661084967153</v>
      </c>
    </row>
    <row r="8" spans="1:42" x14ac:dyDescent="0.25">
      <c r="A8">
        <v>1</v>
      </c>
      <c r="B8" t="s">
        <v>748</v>
      </c>
      <c r="C8" t="s">
        <v>767</v>
      </c>
      <c r="D8" t="s">
        <v>768</v>
      </c>
      <c r="E8" t="s">
        <v>773</v>
      </c>
      <c r="F8" t="s">
        <v>774</v>
      </c>
      <c r="G8" t="s">
        <v>775</v>
      </c>
      <c r="H8" t="s">
        <v>776</v>
      </c>
      <c r="I8" t="s">
        <v>377</v>
      </c>
      <c r="J8" t="s">
        <v>378</v>
      </c>
      <c r="K8" t="s">
        <v>524</v>
      </c>
      <c r="L8" t="s">
        <v>525</v>
      </c>
      <c r="P8" t="s">
        <v>524</v>
      </c>
      <c r="Q8" t="s">
        <v>525</v>
      </c>
      <c r="R8">
        <v>418325</v>
      </c>
      <c r="S8">
        <v>4352790</v>
      </c>
      <c r="T8">
        <v>4668217</v>
      </c>
      <c r="U8">
        <v>43107634</v>
      </c>
      <c r="V8">
        <v>52546966</v>
      </c>
      <c r="W8">
        <v>9.079715468253676</v>
      </c>
      <c r="X8">
        <v>17.963609925642523</v>
      </c>
      <c r="Y8">
        <v>82.036390074357485</v>
      </c>
      <c r="Z8">
        <v>100</v>
      </c>
      <c r="AC8">
        <v>0</v>
      </c>
      <c r="AD8">
        <v>1</v>
      </c>
      <c r="AE8">
        <v>0</v>
      </c>
      <c r="AF8">
        <v>0</v>
      </c>
      <c r="AH8">
        <v>0</v>
      </c>
      <c r="AI8">
        <v>477111500</v>
      </c>
      <c r="AJ8">
        <v>0</v>
      </c>
      <c r="AK8">
        <v>0</v>
      </c>
      <c r="AN8">
        <v>1</v>
      </c>
      <c r="AO8" t="s">
        <v>748</v>
      </c>
      <c r="AP8">
        <v>2.573067733890642</v>
      </c>
    </row>
    <row r="9" spans="1:42" x14ac:dyDescent="0.25">
      <c r="A9">
        <v>1</v>
      </c>
      <c r="B9" t="s">
        <v>748</v>
      </c>
      <c r="C9" t="s">
        <v>767</v>
      </c>
      <c r="D9" t="s">
        <v>768</v>
      </c>
      <c r="E9" t="s">
        <v>773</v>
      </c>
      <c r="F9" t="s">
        <v>774</v>
      </c>
      <c r="G9" t="s">
        <v>775</v>
      </c>
      <c r="H9" t="s">
        <v>776</v>
      </c>
      <c r="I9" t="s">
        <v>377</v>
      </c>
      <c r="J9" t="s">
        <v>378</v>
      </c>
      <c r="K9" t="s">
        <v>617</v>
      </c>
      <c r="L9" t="s">
        <v>618</v>
      </c>
      <c r="P9" t="s">
        <v>617</v>
      </c>
      <c r="Q9" t="s">
        <v>618</v>
      </c>
      <c r="R9">
        <v>86653</v>
      </c>
      <c r="S9">
        <v>1063967</v>
      </c>
      <c r="T9">
        <v>1391403</v>
      </c>
      <c r="U9">
        <v>27497684</v>
      </c>
      <c r="V9">
        <v>30039707</v>
      </c>
      <c r="W9">
        <v>3.8303303024893021</v>
      </c>
      <c r="X9">
        <v>8.4622097013129984</v>
      </c>
      <c r="Y9">
        <v>91.537790298687</v>
      </c>
      <c r="Z9">
        <v>100</v>
      </c>
      <c r="AC9">
        <v>0</v>
      </c>
      <c r="AD9">
        <v>1</v>
      </c>
      <c r="AE9">
        <v>0</v>
      </c>
      <c r="AF9">
        <v>0</v>
      </c>
      <c r="AH9">
        <v>0</v>
      </c>
      <c r="AI9">
        <v>115062000</v>
      </c>
      <c r="AJ9">
        <v>0</v>
      </c>
      <c r="AK9">
        <v>0</v>
      </c>
      <c r="AN9">
        <v>1</v>
      </c>
      <c r="AO9" t="s">
        <v>748</v>
      </c>
      <c r="AP9">
        <v>9.079715468253676</v>
      </c>
    </row>
    <row r="10" spans="1:42" x14ac:dyDescent="0.25">
      <c r="A10">
        <v>1</v>
      </c>
      <c r="B10" t="s">
        <v>748</v>
      </c>
      <c r="C10" t="s">
        <v>767</v>
      </c>
      <c r="D10" t="s">
        <v>768</v>
      </c>
      <c r="E10" t="s">
        <v>773</v>
      </c>
      <c r="F10" t="s">
        <v>774</v>
      </c>
      <c r="G10" t="s">
        <v>775</v>
      </c>
      <c r="H10" t="s">
        <v>776</v>
      </c>
      <c r="I10" t="s">
        <v>256</v>
      </c>
      <c r="J10" t="s">
        <v>257</v>
      </c>
      <c r="K10" t="s">
        <v>373</v>
      </c>
      <c r="L10" t="s">
        <v>374</v>
      </c>
      <c r="P10" t="s">
        <v>373</v>
      </c>
      <c r="Q10" t="s">
        <v>374</v>
      </c>
      <c r="R10">
        <v>3173985</v>
      </c>
      <c r="S10">
        <v>5198432</v>
      </c>
      <c r="T10">
        <v>16635805</v>
      </c>
      <c r="U10">
        <v>97676730</v>
      </c>
      <c r="V10">
        <v>122684952</v>
      </c>
      <c r="W10">
        <v>6.8243226765088512</v>
      </c>
      <c r="X10">
        <v>20.384098939860205</v>
      </c>
      <c r="Y10">
        <v>79.615901060139791</v>
      </c>
      <c r="Z10">
        <v>100</v>
      </c>
      <c r="AC10">
        <v>0</v>
      </c>
      <c r="AD10">
        <v>1</v>
      </c>
      <c r="AE10">
        <v>0</v>
      </c>
      <c r="AF10">
        <v>0</v>
      </c>
      <c r="AH10">
        <v>0</v>
      </c>
      <c r="AI10">
        <v>837241699.99999988</v>
      </c>
      <c r="AJ10">
        <v>0</v>
      </c>
      <c r="AK10">
        <v>0</v>
      </c>
      <c r="AN10">
        <v>1</v>
      </c>
      <c r="AO10" t="s">
        <v>748</v>
      </c>
      <c r="AP10">
        <v>3.8303303024893021</v>
      </c>
    </row>
    <row r="11" spans="1:42" x14ac:dyDescent="0.25">
      <c r="A11">
        <v>1</v>
      </c>
      <c r="B11" t="s">
        <v>748</v>
      </c>
      <c r="C11" t="s">
        <v>767</v>
      </c>
      <c r="D11" t="s">
        <v>768</v>
      </c>
      <c r="E11" t="s">
        <v>773</v>
      </c>
      <c r="F11" t="s">
        <v>774</v>
      </c>
      <c r="G11" t="s">
        <v>775</v>
      </c>
      <c r="H11" t="s">
        <v>776</v>
      </c>
      <c r="I11" t="s">
        <v>256</v>
      </c>
      <c r="J11" t="s">
        <v>257</v>
      </c>
      <c r="K11" t="s">
        <v>546</v>
      </c>
      <c r="L11" t="s">
        <v>547</v>
      </c>
      <c r="P11" t="s">
        <v>546</v>
      </c>
      <c r="Q11" t="s">
        <v>547</v>
      </c>
      <c r="R11">
        <v>187650</v>
      </c>
      <c r="S11">
        <v>549024</v>
      </c>
      <c r="T11">
        <v>2159009</v>
      </c>
      <c r="U11">
        <v>25567845</v>
      </c>
      <c r="V11">
        <v>28463528</v>
      </c>
      <c r="W11">
        <v>2.5881331365528544</v>
      </c>
      <c r="X11">
        <v>10.173310209472277</v>
      </c>
      <c r="Y11">
        <v>89.826689790527723</v>
      </c>
      <c r="Z11">
        <v>100</v>
      </c>
      <c r="AC11">
        <v>0</v>
      </c>
      <c r="AD11">
        <v>1</v>
      </c>
      <c r="AE11">
        <v>0</v>
      </c>
      <c r="AF11">
        <v>0</v>
      </c>
      <c r="AH11">
        <v>0</v>
      </c>
      <c r="AI11">
        <v>73667400</v>
      </c>
      <c r="AJ11">
        <v>0</v>
      </c>
      <c r="AK11">
        <v>0</v>
      </c>
      <c r="AN11">
        <v>1</v>
      </c>
      <c r="AO11" t="s">
        <v>748</v>
      </c>
      <c r="AP11">
        <v>6.8243226765088512</v>
      </c>
    </row>
    <row r="12" spans="1:42" x14ac:dyDescent="0.25">
      <c r="A12">
        <v>1</v>
      </c>
      <c r="B12" t="s">
        <v>748</v>
      </c>
      <c r="C12" t="s">
        <v>767</v>
      </c>
      <c r="D12" t="s">
        <v>768</v>
      </c>
      <c r="E12" t="s">
        <v>773</v>
      </c>
      <c r="F12" t="s">
        <v>774</v>
      </c>
      <c r="G12" t="s">
        <v>775</v>
      </c>
      <c r="H12" t="s">
        <v>776</v>
      </c>
      <c r="I12" t="s">
        <v>377</v>
      </c>
      <c r="J12" t="s">
        <v>378</v>
      </c>
      <c r="K12" t="s">
        <v>550</v>
      </c>
      <c r="L12" t="s">
        <v>551</v>
      </c>
      <c r="P12" t="s">
        <v>550</v>
      </c>
      <c r="Q12" t="s">
        <v>551</v>
      </c>
      <c r="R12">
        <v>103782</v>
      </c>
      <c r="S12">
        <v>677141</v>
      </c>
      <c r="T12">
        <v>494443</v>
      </c>
      <c r="U12">
        <v>41614495</v>
      </c>
      <c r="V12">
        <v>42889861</v>
      </c>
      <c r="W12">
        <v>1.8207636532093217</v>
      </c>
      <c r="X12">
        <v>2.9735838966696582</v>
      </c>
      <c r="Y12">
        <v>97.026416103330334</v>
      </c>
      <c r="Z12">
        <v>99.999999999999986</v>
      </c>
      <c r="AC12">
        <v>0</v>
      </c>
      <c r="AD12">
        <v>1</v>
      </c>
      <c r="AE12">
        <v>0</v>
      </c>
      <c r="AF12">
        <v>0</v>
      </c>
      <c r="AH12">
        <v>0</v>
      </c>
      <c r="AI12">
        <v>78092300.000000015</v>
      </c>
      <c r="AJ12">
        <v>0</v>
      </c>
      <c r="AK12">
        <v>0</v>
      </c>
      <c r="AN12">
        <v>1</v>
      </c>
      <c r="AO12" t="s">
        <v>748</v>
      </c>
      <c r="AP12">
        <v>2.5881331365528544</v>
      </c>
    </row>
    <row r="13" spans="1:42" x14ac:dyDescent="0.25">
      <c r="A13">
        <v>1</v>
      </c>
      <c r="B13" t="s">
        <v>748</v>
      </c>
      <c r="C13" t="s">
        <v>767</v>
      </c>
      <c r="D13" t="s">
        <v>768</v>
      </c>
      <c r="E13" t="s">
        <v>773</v>
      </c>
      <c r="F13" t="s">
        <v>774</v>
      </c>
      <c r="G13" t="s">
        <v>775</v>
      </c>
      <c r="H13" t="s">
        <v>776</v>
      </c>
      <c r="I13" t="s">
        <v>381</v>
      </c>
      <c r="J13" t="s">
        <v>382</v>
      </c>
      <c r="K13" t="s">
        <v>463</v>
      </c>
      <c r="L13" t="s">
        <v>464</v>
      </c>
      <c r="P13" t="s">
        <v>463</v>
      </c>
      <c r="Q13" t="s">
        <v>464</v>
      </c>
      <c r="R13">
        <v>1112730</v>
      </c>
      <c r="S13">
        <v>3456038</v>
      </c>
      <c r="T13">
        <v>5423844</v>
      </c>
      <c r="U13">
        <v>83505646</v>
      </c>
      <c r="V13">
        <v>93498258</v>
      </c>
      <c r="W13">
        <v>4.8864739276746745</v>
      </c>
      <c r="X13">
        <v>10.68748468019586</v>
      </c>
      <c r="Y13">
        <v>89.312515319804149</v>
      </c>
      <c r="Z13">
        <v>100.00000000000001</v>
      </c>
      <c r="AC13">
        <v>0</v>
      </c>
      <c r="AD13">
        <v>1</v>
      </c>
      <c r="AE13">
        <v>0</v>
      </c>
      <c r="AF13">
        <v>0</v>
      </c>
      <c r="AH13">
        <v>0</v>
      </c>
      <c r="AI13">
        <v>456876800.00000006</v>
      </c>
      <c r="AJ13">
        <v>0</v>
      </c>
      <c r="AK13">
        <v>0</v>
      </c>
      <c r="AN13">
        <v>1</v>
      </c>
      <c r="AO13" t="s">
        <v>748</v>
      </c>
      <c r="AP13">
        <v>1.8207636532093217</v>
      </c>
    </row>
    <row r="14" spans="1:42" x14ac:dyDescent="0.25">
      <c r="A14">
        <v>1</v>
      </c>
      <c r="B14" t="s">
        <v>748</v>
      </c>
      <c r="C14" t="s">
        <v>767</v>
      </c>
      <c r="D14" t="s">
        <v>768</v>
      </c>
      <c r="E14" t="s">
        <v>773</v>
      </c>
      <c r="F14" t="s">
        <v>774</v>
      </c>
      <c r="G14" t="s">
        <v>775</v>
      </c>
      <c r="H14" t="s">
        <v>776</v>
      </c>
      <c r="I14" t="s">
        <v>323</v>
      </c>
      <c r="J14" t="s">
        <v>324</v>
      </c>
      <c r="K14" t="s">
        <v>325</v>
      </c>
      <c r="L14" t="s">
        <v>326</v>
      </c>
      <c r="P14" t="s">
        <v>325</v>
      </c>
      <c r="Q14" t="s">
        <v>326</v>
      </c>
      <c r="R14">
        <v>202721</v>
      </c>
      <c r="S14">
        <v>1456214</v>
      </c>
      <c r="T14">
        <v>1845110</v>
      </c>
      <c r="U14">
        <v>38175651</v>
      </c>
      <c r="V14">
        <v>41679696</v>
      </c>
      <c r="W14">
        <v>3.9801993757344105</v>
      </c>
      <c r="X14">
        <v>8.4070790727456366</v>
      </c>
      <c r="Y14">
        <v>91.592920927254369</v>
      </c>
      <c r="Z14">
        <v>100</v>
      </c>
      <c r="AC14">
        <v>0</v>
      </c>
      <c r="AD14">
        <v>1</v>
      </c>
      <c r="AE14">
        <v>0</v>
      </c>
      <c r="AF14">
        <v>0</v>
      </c>
      <c r="AH14">
        <v>0</v>
      </c>
      <c r="AI14">
        <v>165893500</v>
      </c>
      <c r="AJ14">
        <v>0</v>
      </c>
      <c r="AK14">
        <v>0</v>
      </c>
      <c r="AN14">
        <v>1</v>
      </c>
      <c r="AO14" t="s">
        <v>748</v>
      </c>
      <c r="AP14">
        <v>4.8864739276746745</v>
      </c>
    </row>
    <row r="15" spans="1:42" x14ac:dyDescent="0.25">
      <c r="A15">
        <v>1</v>
      </c>
      <c r="B15" t="s">
        <v>748</v>
      </c>
      <c r="C15" t="s">
        <v>767</v>
      </c>
      <c r="D15" t="s">
        <v>768</v>
      </c>
      <c r="E15" t="s">
        <v>773</v>
      </c>
      <c r="F15" t="s">
        <v>774</v>
      </c>
      <c r="G15" t="s">
        <v>775</v>
      </c>
      <c r="H15" t="s">
        <v>776</v>
      </c>
      <c r="I15" t="s">
        <v>269</v>
      </c>
      <c r="J15" t="s">
        <v>270</v>
      </c>
      <c r="K15" t="s">
        <v>271</v>
      </c>
      <c r="L15" t="s">
        <v>272</v>
      </c>
      <c r="P15" t="s">
        <v>271</v>
      </c>
      <c r="Q15" t="s">
        <v>272</v>
      </c>
      <c r="R15">
        <v>312994</v>
      </c>
      <c r="S15">
        <v>1290654</v>
      </c>
      <c r="T15">
        <v>2395974</v>
      </c>
      <c r="U15">
        <v>6222059</v>
      </c>
      <c r="V15">
        <v>10221681</v>
      </c>
      <c r="W15">
        <v>15.688691517569369</v>
      </c>
      <c r="X15">
        <v>39.128808656814861</v>
      </c>
      <c r="Y15">
        <v>60.871191343185139</v>
      </c>
      <c r="Z15">
        <v>100</v>
      </c>
      <c r="AC15">
        <v>0</v>
      </c>
      <c r="AD15">
        <v>1</v>
      </c>
      <c r="AE15">
        <v>0</v>
      </c>
      <c r="AF15">
        <v>0</v>
      </c>
      <c r="AH15">
        <v>0</v>
      </c>
      <c r="AI15">
        <v>160364800</v>
      </c>
      <c r="AJ15">
        <v>0</v>
      </c>
      <c r="AK15">
        <v>0</v>
      </c>
      <c r="AN15">
        <v>1</v>
      </c>
      <c r="AO15" t="s">
        <v>748</v>
      </c>
      <c r="AP15">
        <v>3.9801993757344105</v>
      </c>
    </row>
    <row r="16" spans="1:42" x14ac:dyDescent="0.25">
      <c r="A16">
        <v>1</v>
      </c>
      <c r="B16" t="s">
        <v>748</v>
      </c>
      <c r="C16" t="s">
        <v>767</v>
      </c>
      <c r="D16" t="s">
        <v>768</v>
      </c>
      <c r="E16" t="s">
        <v>769</v>
      </c>
      <c r="F16" t="s">
        <v>770</v>
      </c>
      <c r="G16" t="s">
        <v>777</v>
      </c>
      <c r="H16" t="s">
        <v>778</v>
      </c>
      <c r="I16" t="s">
        <v>639</v>
      </c>
      <c r="J16" t="s">
        <v>640</v>
      </c>
      <c r="K16" t="s">
        <v>679</v>
      </c>
      <c r="L16" t="s">
        <v>680</v>
      </c>
      <c r="P16" t="s">
        <v>679</v>
      </c>
      <c r="Q16" t="s">
        <v>680</v>
      </c>
      <c r="S16">
        <v>8389</v>
      </c>
      <c r="T16">
        <v>1324</v>
      </c>
      <c r="U16">
        <v>212556</v>
      </c>
      <c r="V16">
        <v>222269</v>
      </c>
      <c r="W16">
        <v>3.7742555192132059</v>
      </c>
      <c r="X16">
        <v>4.3699301297076962</v>
      </c>
      <c r="Y16">
        <v>95.630069870292303</v>
      </c>
      <c r="Z16">
        <v>100</v>
      </c>
      <c r="AC16">
        <v>0</v>
      </c>
      <c r="AD16">
        <v>1</v>
      </c>
      <c r="AE16">
        <v>0</v>
      </c>
      <c r="AF16">
        <v>0</v>
      </c>
      <c r="AH16">
        <v>0</v>
      </c>
      <c r="AI16">
        <v>838900.00000000012</v>
      </c>
      <c r="AJ16">
        <v>0</v>
      </c>
      <c r="AK16">
        <v>0</v>
      </c>
      <c r="AN16">
        <v>1</v>
      </c>
      <c r="AO16" t="s">
        <v>748</v>
      </c>
      <c r="AP16">
        <v>15.688691517569369</v>
      </c>
    </row>
    <row r="17" spans="1:42" x14ac:dyDescent="0.25">
      <c r="A17">
        <v>1</v>
      </c>
      <c r="B17" t="s">
        <v>748</v>
      </c>
      <c r="C17" t="s">
        <v>767</v>
      </c>
      <c r="D17" t="s">
        <v>768</v>
      </c>
      <c r="E17" t="s">
        <v>773</v>
      </c>
      <c r="F17" t="s">
        <v>774</v>
      </c>
      <c r="G17" t="s">
        <v>775</v>
      </c>
      <c r="H17" t="s">
        <v>776</v>
      </c>
      <c r="I17" t="s">
        <v>201</v>
      </c>
      <c r="J17" t="s">
        <v>202</v>
      </c>
      <c r="K17" t="s">
        <v>203</v>
      </c>
      <c r="L17" t="s">
        <v>204</v>
      </c>
      <c r="P17" t="s">
        <v>203</v>
      </c>
      <c r="Q17" t="s">
        <v>204</v>
      </c>
      <c r="R17">
        <v>263807</v>
      </c>
      <c r="S17">
        <v>4280948</v>
      </c>
      <c r="T17">
        <v>4832959</v>
      </c>
      <c r="U17">
        <v>68249273</v>
      </c>
      <c r="V17">
        <v>77626987</v>
      </c>
      <c r="W17">
        <v>5.8546069809459436</v>
      </c>
      <c r="X17">
        <v>12.08048175307899</v>
      </c>
      <c r="Y17">
        <v>87.919518246921015</v>
      </c>
      <c r="Z17">
        <v>100</v>
      </c>
      <c r="AC17">
        <v>0</v>
      </c>
      <c r="AD17">
        <v>1</v>
      </c>
      <c r="AE17">
        <v>0</v>
      </c>
      <c r="AF17">
        <v>0</v>
      </c>
      <c r="AH17">
        <v>0</v>
      </c>
      <c r="AI17">
        <v>454475500</v>
      </c>
      <c r="AJ17">
        <v>0</v>
      </c>
      <c r="AK17">
        <v>0</v>
      </c>
      <c r="AN17">
        <v>1</v>
      </c>
      <c r="AO17" t="s">
        <v>748</v>
      </c>
      <c r="AP17">
        <v>3.7742555192132059</v>
      </c>
    </row>
    <row r="18" spans="1:42" x14ac:dyDescent="0.25">
      <c r="A18">
        <v>1</v>
      </c>
      <c r="B18" t="s">
        <v>748</v>
      </c>
      <c r="C18" t="s">
        <v>767</v>
      </c>
      <c r="D18" t="s">
        <v>768</v>
      </c>
      <c r="E18" t="s">
        <v>769</v>
      </c>
      <c r="F18" t="s">
        <v>770</v>
      </c>
      <c r="G18" t="s">
        <v>771</v>
      </c>
      <c r="H18" t="s">
        <v>772</v>
      </c>
      <c r="I18" t="s">
        <v>242</v>
      </c>
      <c r="J18" t="s">
        <v>243</v>
      </c>
      <c r="K18" t="s">
        <v>244</v>
      </c>
      <c r="L18" t="s">
        <v>245</v>
      </c>
      <c r="P18" t="s">
        <v>244</v>
      </c>
      <c r="Q18" t="s">
        <v>245</v>
      </c>
      <c r="R18">
        <v>432567</v>
      </c>
      <c r="S18">
        <v>3835007</v>
      </c>
      <c r="T18">
        <v>8988950</v>
      </c>
      <c r="U18">
        <v>173731544</v>
      </c>
      <c r="V18">
        <v>186988068</v>
      </c>
      <c r="W18">
        <v>2.2822707596508245</v>
      </c>
      <c r="X18">
        <v>7.0895026307240094</v>
      </c>
      <c r="Y18">
        <v>92.910497369275987</v>
      </c>
      <c r="Z18">
        <v>100</v>
      </c>
      <c r="AC18">
        <v>0</v>
      </c>
      <c r="AD18">
        <v>1</v>
      </c>
      <c r="AE18">
        <v>0</v>
      </c>
      <c r="AF18">
        <v>0</v>
      </c>
      <c r="AH18">
        <v>0</v>
      </c>
      <c r="AI18">
        <v>426757400</v>
      </c>
      <c r="AJ18">
        <v>0</v>
      </c>
      <c r="AK18">
        <v>0</v>
      </c>
      <c r="AN18">
        <v>1</v>
      </c>
      <c r="AO18" t="s">
        <v>748</v>
      </c>
      <c r="AP18">
        <v>5.8546069809459436</v>
      </c>
    </row>
    <row r="19" spans="1:42" x14ac:dyDescent="0.25">
      <c r="A19">
        <v>1</v>
      </c>
      <c r="B19" t="s">
        <v>748</v>
      </c>
      <c r="C19" t="s">
        <v>767</v>
      </c>
      <c r="D19" t="s">
        <v>768</v>
      </c>
      <c r="E19" t="s">
        <v>779</v>
      </c>
      <c r="F19" t="s">
        <v>780</v>
      </c>
      <c r="G19" t="s">
        <v>781</v>
      </c>
      <c r="H19" t="s">
        <v>782</v>
      </c>
      <c r="I19" t="s">
        <v>493</v>
      </c>
      <c r="J19" t="s">
        <v>494</v>
      </c>
      <c r="K19" t="s">
        <v>511</v>
      </c>
      <c r="L19" t="s">
        <v>512</v>
      </c>
      <c r="P19" t="s">
        <v>511</v>
      </c>
      <c r="Q19" t="s">
        <v>512</v>
      </c>
      <c r="R19">
        <v>399998</v>
      </c>
      <c r="S19">
        <v>2725930</v>
      </c>
      <c r="T19">
        <v>3102198</v>
      </c>
      <c r="U19">
        <v>25437928</v>
      </c>
      <c r="V19">
        <v>31666054</v>
      </c>
      <c r="W19">
        <v>9.8715425673183024</v>
      </c>
      <c r="X19">
        <v>19.668146842672598</v>
      </c>
      <c r="Y19">
        <v>80.331853157327402</v>
      </c>
      <c r="Z19">
        <v>100</v>
      </c>
      <c r="AC19">
        <v>0</v>
      </c>
      <c r="AD19">
        <v>1</v>
      </c>
      <c r="AE19">
        <v>0</v>
      </c>
      <c r="AF19">
        <v>0</v>
      </c>
      <c r="AH19">
        <v>0</v>
      </c>
      <c r="AI19">
        <v>312592800</v>
      </c>
      <c r="AJ19">
        <v>0</v>
      </c>
      <c r="AK19">
        <v>0</v>
      </c>
      <c r="AN19">
        <v>1</v>
      </c>
      <c r="AO19" t="s">
        <v>748</v>
      </c>
      <c r="AP19">
        <v>2.2822707596508245</v>
      </c>
    </row>
    <row r="20" spans="1:42" x14ac:dyDescent="0.25">
      <c r="A20">
        <v>1</v>
      </c>
      <c r="B20" t="s">
        <v>748</v>
      </c>
      <c r="C20" t="s">
        <v>767</v>
      </c>
      <c r="D20" t="s">
        <v>768</v>
      </c>
      <c r="E20" t="s">
        <v>779</v>
      </c>
      <c r="F20" t="s">
        <v>780</v>
      </c>
      <c r="G20" t="s">
        <v>781</v>
      </c>
      <c r="H20" t="s">
        <v>782</v>
      </c>
      <c r="I20" t="s">
        <v>493</v>
      </c>
      <c r="J20" t="s">
        <v>494</v>
      </c>
      <c r="K20" t="s">
        <v>495</v>
      </c>
      <c r="L20" t="s">
        <v>496</v>
      </c>
      <c r="P20" t="s">
        <v>495</v>
      </c>
      <c r="Q20" t="s">
        <v>496</v>
      </c>
      <c r="R20">
        <v>546915</v>
      </c>
      <c r="S20">
        <v>8070596</v>
      </c>
      <c r="T20">
        <v>3446240</v>
      </c>
      <c r="U20">
        <v>82819270</v>
      </c>
      <c r="V20">
        <v>94883021</v>
      </c>
      <c r="W20">
        <v>9.0822477079434467</v>
      </c>
      <c r="X20">
        <v>12.714341167530913</v>
      </c>
      <c r="Y20">
        <v>87.285658832469096</v>
      </c>
      <c r="Z20">
        <v>100.00000000000001</v>
      </c>
      <c r="AC20">
        <v>0</v>
      </c>
      <c r="AD20">
        <v>1</v>
      </c>
      <c r="AE20">
        <v>0</v>
      </c>
      <c r="AF20">
        <v>0</v>
      </c>
      <c r="AH20">
        <v>0</v>
      </c>
      <c r="AI20">
        <v>861751099.99999988</v>
      </c>
      <c r="AJ20">
        <v>0</v>
      </c>
      <c r="AK20">
        <v>0</v>
      </c>
      <c r="AN20">
        <v>1</v>
      </c>
      <c r="AO20" t="s">
        <v>748</v>
      </c>
      <c r="AP20">
        <v>9.8715425673183024</v>
      </c>
    </row>
    <row r="21" spans="1:42" x14ac:dyDescent="0.25">
      <c r="A21">
        <v>1</v>
      </c>
      <c r="B21" t="s">
        <v>748</v>
      </c>
      <c r="C21" t="s">
        <v>767</v>
      </c>
      <c r="D21" t="s">
        <v>768</v>
      </c>
      <c r="E21" t="s">
        <v>779</v>
      </c>
      <c r="F21" t="s">
        <v>780</v>
      </c>
      <c r="G21" t="s">
        <v>781</v>
      </c>
      <c r="H21" t="s">
        <v>782</v>
      </c>
      <c r="I21" t="s">
        <v>643</v>
      </c>
      <c r="J21" t="s">
        <v>644</v>
      </c>
      <c r="K21" t="s">
        <v>645</v>
      </c>
      <c r="L21" t="s">
        <v>644</v>
      </c>
      <c r="P21" t="s">
        <v>645</v>
      </c>
      <c r="Q21" t="s">
        <v>644</v>
      </c>
      <c r="R21">
        <v>164412</v>
      </c>
      <c r="S21">
        <v>233803</v>
      </c>
      <c r="T21">
        <v>1186475</v>
      </c>
      <c r="U21">
        <v>4860979</v>
      </c>
      <c r="V21">
        <v>6445669</v>
      </c>
      <c r="W21">
        <v>6.1780243447189109</v>
      </c>
      <c r="X21">
        <v>24.585345601829694</v>
      </c>
      <c r="Y21">
        <v>75.414654398170313</v>
      </c>
      <c r="Z21">
        <v>100</v>
      </c>
      <c r="AC21">
        <v>0</v>
      </c>
      <c r="AD21">
        <v>1</v>
      </c>
      <c r="AE21">
        <v>0</v>
      </c>
      <c r="AF21">
        <v>0</v>
      </c>
      <c r="AH21">
        <v>0</v>
      </c>
      <c r="AI21">
        <v>39821500</v>
      </c>
      <c r="AJ21">
        <v>0</v>
      </c>
      <c r="AK21">
        <v>0</v>
      </c>
      <c r="AN21">
        <v>1</v>
      </c>
      <c r="AO21" t="s">
        <v>748</v>
      </c>
      <c r="AP21">
        <v>9.0822477079434467</v>
      </c>
    </row>
    <row r="22" spans="1:42" x14ac:dyDescent="0.25">
      <c r="A22">
        <v>1</v>
      </c>
      <c r="B22" t="s">
        <v>748</v>
      </c>
      <c r="C22" t="s">
        <v>767</v>
      </c>
      <c r="D22" t="s">
        <v>768</v>
      </c>
      <c r="E22" t="s">
        <v>779</v>
      </c>
      <c r="F22" t="s">
        <v>780</v>
      </c>
      <c r="G22" t="s">
        <v>781</v>
      </c>
      <c r="H22" t="s">
        <v>782</v>
      </c>
      <c r="I22" t="s">
        <v>399</v>
      </c>
      <c r="J22" t="s">
        <v>400</v>
      </c>
      <c r="K22" t="s">
        <v>401</v>
      </c>
      <c r="L22" t="s">
        <v>402</v>
      </c>
      <c r="P22" t="s">
        <v>401</v>
      </c>
      <c r="Q22" t="s">
        <v>402</v>
      </c>
      <c r="R22">
        <v>671446</v>
      </c>
      <c r="S22">
        <v>852108</v>
      </c>
      <c r="T22">
        <v>2295756</v>
      </c>
      <c r="U22">
        <v>15498712</v>
      </c>
      <c r="V22">
        <v>19318022</v>
      </c>
      <c r="W22">
        <v>7.8866977167745222</v>
      </c>
      <c r="X22">
        <v>19.77070944426919</v>
      </c>
      <c r="Y22">
        <v>80.229290555730813</v>
      </c>
      <c r="Z22">
        <v>100</v>
      </c>
      <c r="AC22">
        <v>0</v>
      </c>
      <c r="AD22">
        <v>1</v>
      </c>
      <c r="AE22">
        <v>0</v>
      </c>
      <c r="AF22">
        <v>0</v>
      </c>
      <c r="AH22">
        <v>0</v>
      </c>
      <c r="AI22">
        <v>152355400</v>
      </c>
      <c r="AJ22">
        <v>0</v>
      </c>
      <c r="AK22">
        <v>0</v>
      </c>
      <c r="AN22">
        <v>1</v>
      </c>
      <c r="AO22" t="s">
        <v>748</v>
      </c>
      <c r="AP22">
        <v>6.1780243447189109</v>
      </c>
    </row>
    <row r="23" spans="1:42" x14ac:dyDescent="0.25">
      <c r="A23">
        <v>1</v>
      </c>
      <c r="B23" t="s">
        <v>748</v>
      </c>
      <c r="C23" t="s">
        <v>767</v>
      </c>
      <c r="D23" t="s">
        <v>768</v>
      </c>
      <c r="E23" t="s">
        <v>779</v>
      </c>
      <c r="F23" t="s">
        <v>780</v>
      </c>
      <c r="G23" t="s">
        <v>781</v>
      </c>
      <c r="H23" t="s">
        <v>782</v>
      </c>
      <c r="I23" t="s">
        <v>505</v>
      </c>
      <c r="J23" t="s">
        <v>506</v>
      </c>
      <c r="K23" t="s">
        <v>507</v>
      </c>
      <c r="L23" t="s">
        <v>508</v>
      </c>
      <c r="P23" t="s">
        <v>507</v>
      </c>
      <c r="Q23" t="s">
        <v>508</v>
      </c>
      <c r="R23">
        <v>2005289</v>
      </c>
      <c r="S23">
        <v>1047321</v>
      </c>
      <c r="T23">
        <v>1843750</v>
      </c>
      <c r="U23">
        <v>8782560</v>
      </c>
      <c r="V23">
        <v>13678920</v>
      </c>
      <c r="W23">
        <v>22.31616238708904</v>
      </c>
      <c r="X23">
        <v>35.794931178777276</v>
      </c>
      <c r="Y23">
        <v>64.205068821222739</v>
      </c>
      <c r="Z23">
        <v>100.00000000000001</v>
      </c>
      <c r="AC23">
        <v>0</v>
      </c>
      <c r="AD23">
        <v>0</v>
      </c>
      <c r="AE23">
        <v>1</v>
      </c>
      <c r="AF23">
        <v>0</v>
      </c>
      <c r="AH23">
        <v>0</v>
      </c>
      <c r="AI23">
        <v>0</v>
      </c>
      <c r="AJ23">
        <v>305261000</v>
      </c>
      <c r="AK23">
        <v>0</v>
      </c>
      <c r="AN23">
        <v>1</v>
      </c>
      <c r="AO23" t="s">
        <v>748</v>
      </c>
      <c r="AP23">
        <v>7.8866977167745222</v>
      </c>
    </row>
    <row r="24" spans="1:42" x14ac:dyDescent="0.25">
      <c r="A24">
        <v>1</v>
      </c>
      <c r="B24" t="s">
        <v>748</v>
      </c>
      <c r="C24" t="s">
        <v>767</v>
      </c>
      <c r="D24" t="s">
        <v>768</v>
      </c>
      <c r="E24" t="s">
        <v>779</v>
      </c>
      <c r="F24" t="s">
        <v>780</v>
      </c>
      <c r="G24" t="s">
        <v>783</v>
      </c>
      <c r="H24" t="s">
        <v>784</v>
      </c>
      <c r="I24" t="s">
        <v>205</v>
      </c>
      <c r="J24" t="s">
        <v>206</v>
      </c>
      <c r="K24" t="s">
        <v>509</v>
      </c>
      <c r="L24" t="s">
        <v>510</v>
      </c>
      <c r="P24" t="s">
        <v>509</v>
      </c>
      <c r="Q24" t="s">
        <v>510</v>
      </c>
      <c r="R24">
        <v>31715</v>
      </c>
      <c r="S24">
        <v>606286</v>
      </c>
      <c r="T24">
        <v>343302</v>
      </c>
      <c r="U24">
        <v>3343266</v>
      </c>
      <c r="V24">
        <v>4324569</v>
      </c>
      <c r="W24">
        <v>14.752938385304986</v>
      </c>
      <c r="X24">
        <v>22.691347970167662</v>
      </c>
      <c r="Y24">
        <v>77.308652029832331</v>
      </c>
      <c r="Z24">
        <v>100</v>
      </c>
      <c r="AC24">
        <v>0</v>
      </c>
      <c r="AD24">
        <v>1</v>
      </c>
      <c r="AE24">
        <v>0</v>
      </c>
      <c r="AF24">
        <v>0</v>
      </c>
      <c r="AH24">
        <v>0</v>
      </c>
      <c r="AI24">
        <v>63800100</v>
      </c>
      <c r="AJ24">
        <v>0</v>
      </c>
      <c r="AK24">
        <v>0</v>
      </c>
      <c r="AN24">
        <v>1</v>
      </c>
      <c r="AO24" t="s">
        <v>748</v>
      </c>
      <c r="AP24">
        <v>22.31616238708904</v>
      </c>
    </row>
    <row r="25" spans="1:42" x14ac:dyDescent="0.25">
      <c r="A25">
        <v>1</v>
      </c>
      <c r="B25" t="s">
        <v>748</v>
      </c>
      <c r="C25" t="s">
        <v>767</v>
      </c>
      <c r="D25" t="s">
        <v>768</v>
      </c>
      <c r="E25" t="s">
        <v>779</v>
      </c>
      <c r="F25" t="s">
        <v>780</v>
      </c>
      <c r="G25" t="s">
        <v>783</v>
      </c>
      <c r="H25" t="s">
        <v>784</v>
      </c>
      <c r="I25" t="s">
        <v>205</v>
      </c>
      <c r="J25" t="s">
        <v>206</v>
      </c>
      <c r="K25" t="s">
        <v>215</v>
      </c>
      <c r="L25" t="s">
        <v>216</v>
      </c>
      <c r="P25" t="s">
        <v>215</v>
      </c>
      <c r="Q25" t="s">
        <v>216</v>
      </c>
      <c r="R25">
        <v>607896</v>
      </c>
      <c r="S25">
        <v>4494704</v>
      </c>
      <c r="T25">
        <v>7584868</v>
      </c>
      <c r="U25">
        <v>28707714</v>
      </c>
      <c r="V25">
        <v>41395182</v>
      </c>
      <c r="W25">
        <v>12.326555298150399</v>
      </c>
      <c r="X25">
        <v>30.649624876634196</v>
      </c>
      <c r="Y25">
        <v>69.350375123365808</v>
      </c>
      <c r="Z25">
        <v>100</v>
      </c>
      <c r="AC25">
        <v>0</v>
      </c>
      <c r="AD25">
        <v>1</v>
      </c>
      <c r="AE25">
        <v>0</v>
      </c>
      <c r="AF25">
        <v>0</v>
      </c>
      <c r="AH25">
        <v>0</v>
      </c>
      <c r="AI25">
        <v>510260000.00000006</v>
      </c>
      <c r="AJ25">
        <v>0</v>
      </c>
      <c r="AK25">
        <v>0</v>
      </c>
      <c r="AN25">
        <v>1</v>
      </c>
      <c r="AO25" t="s">
        <v>748</v>
      </c>
      <c r="AP25">
        <v>14.752938385304986</v>
      </c>
    </row>
    <row r="26" spans="1:42" x14ac:dyDescent="0.25">
      <c r="A26">
        <v>1</v>
      </c>
      <c r="B26" t="s">
        <v>748</v>
      </c>
      <c r="C26" t="s">
        <v>767</v>
      </c>
      <c r="D26" t="s">
        <v>768</v>
      </c>
      <c r="E26" t="s">
        <v>773</v>
      </c>
      <c r="F26" t="s">
        <v>774</v>
      </c>
      <c r="G26" t="s">
        <v>775</v>
      </c>
      <c r="H26" t="s">
        <v>776</v>
      </c>
      <c r="I26" t="s">
        <v>209</v>
      </c>
      <c r="J26" t="s">
        <v>210</v>
      </c>
      <c r="K26" t="s">
        <v>285</v>
      </c>
      <c r="L26" t="s">
        <v>286</v>
      </c>
      <c r="P26" t="s">
        <v>285</v>
      </c>
      <c r="Q26" t="s">
        <v>286</v>
      </c>
      <c r="R26">
        <v>583080</v>
      </c>
      <c r="S26">
        <v>1140373</v>
      </c>
      <c r="T26">
        <v>6411633</v>
      </c>
      <c r="U26">
        <v>10356409</v>
      </c>
      <c r="V26">
        <v>18491495</v>
      </c>
      <c r="W26">
        <v>9.3202469567766144</v>
      </c>
      <c r="X26">
        <v>43.993663032653664</v>
      </c>
      <c r="Y26">
        <v>56.006336967346336</v>
      </c>
      <c r="Z26">
        <v>100</v>
      </c>
      <c r="AC26">
        <v>0</v>
      </c>
      <c r="AD26">
        <v>1</v>
      </c>
      <c r="AE26">
        <v>0</v>
      </c>
      <c r="AF26">
        <v>0</v>
      </c>
      <c r="AH26">
        <v>0</v>
      </c>
      <c r="AI26">
        <v>172345299.99999997</v>
      </c>
      <c r="AJ26">
        <v>0</v>
      </c>
      <c r="AK26">
        <v>0</v>
      </c>
      <c r="AN26">
        <v>1</v>
      </c>
      <c r="AO26" t="s">
        <v>748</v>
      </c>
      <c r="AP26">
        <v>12.326555298150399</v>
      </c>
    </row>
    <row r="27" spans="1:42" x14ac:dyDescent="0.25">
      <c r="A27">
        <v>2</v>
      </c>
      <c r="B27" t="s">
        <v>785</v>
      </c>
      <c r="C27" t="s">
        <v>786</v>
      </c>
      <c r="D27" t="s">
        <v>787</v>
      </c>
      <c r="E27" t="s">
        <v>788</v>
      </c>
      <c r="F27" t="s">
        <v>789</v>
      </c>
      <c r="G27" t="s">
        <v>790</v>
      </c>
      <c r="H27" t="s">
        <v>412</v>
      </c>
      <c r="I27" t="s">
        <v>413</v>
      </c>
      <c r="J27" t="s">
        <v>414</v>
      </c>
      <c r="K27" t="s">
        <v>415</v>
      </c>
      <c r="L27" t="s">
        <v>416</v>
      </c>
      <c r="P27" t="s">
        <v>415</v>
      </c>
      <c r="Q27" t="s">
        <v>416</v>
      </c>
      <c r="R27">
        <v>544</v>
      </c>
      <c r="S27">
        <v>5904</v>
      </c>
      <c r="T27">
        <v>2609</v>
      </c>
      <c r="U27">
        <v>44544</v>
      </c>
      <c r="V27">
        <v>53601</v>
      </c>
      <c r="W27">
        <v>12.029626312941923</v>
      </c>
      <c r="X27">
        <v>16.897072815805675</v>
      </c>
      <c r="Y27">
        <v>83.102927184194314</v>
      </c>
      <c r="Z27">
        <v>99.999999999999986</v>
      </c>
      <c r="AC27">
        <v>0</v>
      </c>
      <c r="AD27">
        <v>1</v>
      </c>
      <c r="AE27">
        <v>0</v>
      </c>
      <c r="AF27">
        <v>0</v>
      </c>
      <c r="AH27">
        <v>0</v>
      </c>
      <c r="AI27">
        <v>644800</v>
      </c>
      <c r="AJ27">
        <v>0</v>
      </c>
      <c r="AK27">
        <v>0</v>
      </c>
      <c r="AN27">
        <v>1</v>
      </c>
      <c r="AO27" t="s">
        <v>748</v>
      </c>
      <c r="AP27">
        <v>9.3202469567766144</v>
      </c>
    </row>
    <row r="28" spans="1:42" x14ac:dyDescent="0.25">
      <c r="A28">
        <v>2</v>
      </c>
      <c r="B28" t="s">
        <v>785</v>
      </c>
      <c r="C28" t="s">
        <v>786</v>
      </c>
      <c r="D28" t="s">
        <v>787</v>
      </c>
      <c r="E28" t="s">
        <v>788</v>
      </c>
      <c r="F28" t="s">
        <v>789</v>
      </c>
      <c r="G28" t="s">
        <v>791</v>
      </c>
      <c r="H28" t="s">
        <v>792</v>
      </c>
      <c r="I28" t="s">
        <v>262</v>
      </c>
      <c r="J28" t="s">
        <v>263</v>
      </c>
      <c r="K28" t="s">
        <v>264</v>
      </c>
      <c r="L28" t="s">
        <v>265</v>
      </c>
      <c r="P28" t="s">
        <v>264</v>
      </c>
      <c r="Q28" t="s">
        <v>265</v>
      </c>
      <c r="R28">
        <v>346321</v>
      </c>
      <c r="S28">
        <v>959410</v>
      </c>
      <c r="T28">
        <v>3217045</v>
      </c>
      <c r="U28">
        <v>84417769</v>
      </c>
      <c r="V28">
        <v>88940545</v>
      </c>
      <c r="W28">
        <v>1.4680942195710629</v>
      </c>
      <c r="X28">
        <v>5.0851678500508406</v>
      </c>
      <c r="Y28">
        <v>94.914832149949163</v>
      </c>
      <c r="Z28">
        <v>100</v>
      </c>
      <c r="AC28">
        <v>0</v>
      </c>
      <c r="AD28">
        <v>1</v>
      </c>
      <c r="AE28">
        <v>0</v>
      </c>
      <c r="AF28">
        <v>0</v>
      </c>
      <c r="AH28">
        <v>0</v>
      </c>
      <c r="AI28">
        <v>130573100</v>
      </c>
      <c r="AJ28">
        <v>0</v>
      </c>
      <c r="AK28">
        <v>0</v>
      </c>
      <c r="AN28">
        <v>1</v>
      </c>
      <c r="AO28" t="s">
        <v>748</v>
      </c>
      <c r="AP28">
        <v>1.4067107256291165</v>
      </c>
    </row>
    <row r="29" spans="1:42" x14ac:dyDescent="0.25">
      <c r="A29">
        <v>2</v>
      </c>
      <c r="B29" t="s">
        <v>785</v>
      </c>
      <c r="C29" t="s">
        <v>786</v>
      </c>
      <c r="D29" t="s">
        <v>787</v>
      </c>
      <c r="E29" t="s">
        <v>788</v>
      </c>
      <c r="F29" t="s">
        <v>789</v>
      </c>
      <c r="G29" t="s">
        <v>791</v>
      </c>
      <c r="H29" t="s">
        <v>792</v>
      </c>
      <c r="I29" t="s">
        <v>262</v>
      </c>
      <c r="J29" t="s">
        <v>263</v>
      </c>
      <c r="K29" t="s">
        <v>461</v>
      </c>
      <c r="L29" t="s">
        <v>462</v>
      </c>
      <c r="P29" t="s">
        <v>461</v>
      </c>
      <c r="Q29" t="s">
        <v>462</v>
      </c>
      <c r="R29">
        <v>19783</v>
      </c>
      <c r="S29">
        <v>640075</v>
      </c>
      <c r="T29">
        <v>1808232</v>
      </c>
      <c r="U29">
        <v>33316890</v>
      </c>
      <c r="V29">
        <v>35784980</v>
      </c>
      <c r="W29">
        <v>1.8439524068477893</v>
      </c>
      <c r="X29">
        <v>6.8969998027105222</v>
      </c>
      <c r="Y29">
        <v>93.103000197289475</v>
      </c>
      <c r="Z29">
        <v>100</v>
      </c>
      <c r="AC29">
        <v>0</v>
      </c>
      <c r="AD29">
        <v>1</v>
      </c>
      <c r="AE29">
        <v>0</v>
      </c>
      <c r="AF29">
        <v>0</v>
      </c>
      <c r="AH29">
        <v>0</v>
      </c>
      <c r="AI29">
        <v>65985800</v>
      </c>
      <c r="AJ29">
        <v>0</v>
      </c>
      <c r="AK29">
        <v>0</v>
      </c>
      <c r="AN29">
        <v>1</v>
      </c>
      <c r="AO29" t="s">
        <v>748</v>
      </c>
      <c r="AP29">
        <v>6.2698370992130545</v>
      </c>
    </row>
    <row r="30" spans="1:42" x14ac:dyDescent="0.25">
      <c r="A30">
        <v>2</v>
      </c>
      <c r="B30" t="s">
        <v>785</v>
      </c>
      <c r="C30" t="s">
        <v>786</v>
      </c>
      <c r="D30" t="s">
        <v>787</v>
      </c>
      <c r="E30" t="s">
        <v>788</v>
      </c>
      <c r="F30" t="s">
        <v>789</v>
      </c>
      <c r="G30" t="s">
        <v>791</v>
      </c>
      <c r="H30" t="s">
        <v>792</v>
      </c>
      <c r="I30" t="s">
        <v>307</v>
      </c>
      <c r="J30" t="s">
        <v>308</v>
      </c>
      <c r="K30" t="s">
        <v>309</v>
      </c>
      <c r="L30" t="s">
        <v>310</v>
      </c>
      <c r="P30" t="s">
        <v>309</v>
      </c>
      <c r="Q30" t="s">
        <v>310</v>
      </c>
      <c r="R30">
        <v>3102</v>
      </c>
      <c r="S30">
        <v>436462</v>
      </c>
      <c r="T30">
        <v>115830</v>
      </c>
      <c r="U30">
        <v>2264191</v>
      </c>
      <c r="V30">
        <v>2819585</v>
      </c>
      <c r="W30">
        <v>15.589670111026976</v>
      </c>
      <c r="X30">
        <v>19.697721473195521</v>
      </c>
      <c r="Y30">
        <v>80.302278526804471</v>
      </c>
      <c r="Z30">
        <v>100</v>
      </c>
      <c r="AC30">
        <v>0</v>
      </c>
      <c r="AD30">
        <v>1</v>
      </c>
      <c r="AE30">
        <v>0</v>
      </c>
      <c r="AF30">
        <v>0</v>
      </c>
      <c r="AH30">
        <v>0</v>
      </c>
      <c r="AI30">
        <v>43956399.999999993</v>
      </c>
      <c r="AJ30">
        <v>0</v>
      </c>
      <c r="AK30">
        <v>0</v>
      </c>
      <c r="AN30">
        <v>1</v>
      </c>
      <c r="AO30" t="s">
        <v>748</v>
      </c>
      <c r="AP30">
        <v>3.1740821585071641</v>
      </c>
    </row>
    <row r="31" spans="1:42" x14ac:dyDescent="0.25">
      <c r="A31">
        <v>2</v>
      </c>
      <c r="B31" t="s">
        <v>785</v>
      </c>
      <c r="C31" t="s">
        <v>786</v>
      </c>
      <c r="D31" t="s">
        <v>787</v>
      </c>
      <c r="E31" t="s">
        <v>793</v>
      </c>
      <c r="F31" t="s">
        <v>794</v>
      </c>
      <c r="G31" t="s">
        <v>795</v>
      </c>
      <c r="H31" t="s">
        <v>796</v>
      </c>
      <c r="I31" t="s">
        <v>389</v>
      </c>
      <c r="J31" t="s">
        <v>390</v>
      </c>
      <c r="K31" t="s">
        <v>391</v>
      </c>
      <c r="L31" t="s">
        <v>392</v>
      </c>
      <c r="P31" t="s">
        <v>391</v>
      </c>
      <c r="Q31" t="s">
        <v>392</v>
      </c>
      <c r="R31">
        <v>1244</v>
      </c>
      <c r="S31">
        <v>21120</v>
      </c>
      <c r="T31">
        <v>10829</v>
      </c>
      <c r="U31">
        <v>147144</v>
      </c>
      <c r="V31">
        <v>180337</v>
      </c>
      <c r="W31">
        <v>12.401226592435274</v>
      </c>
      <c r="X31">
        <v>18.406095254994813</v>
      </c>
      <c r="Y31">
        <v>81.59390474500519</v>
      </c>
      <c r="Z31">
        <v>100</v>
      </c>
      <c r="AC31">
        <v>0</v>
      </c>
      <c r="AD31">
        <v>1</v>
      </c>
      <c r="AE31">
        <v>0</v>
      </c>
      <c r="AF31">
        <v>0</v>
      </c>
      <c r="AH31">
        <v>0</v>
      </c>
      <c r="AI31">
        <v>2236400</v>
      </c>
      <c r="AJ31">
        <v>0</v>
      </c>
      <c r="AK31">
        <v>0</v>
      </c>
      <c r="AN31">
        <v>1</v>
      </c>
      <c r="AO31" t="s">
        <v>748</v>
      </c>
      <c r="AP31">
        <v>22.098213970885876</v>
      </c>
    </row>
    <row r="32" spans="1:42" x14ac:dyDescent="0.25">
      <c r="A32">
        <v>3</v>
      </c>
      <c r="B32" t="s">
        <v>797</v>
      </c>
      <c r="C32" t="s">
        <v>798</v>
      </c>
      <c r="D32" t="s">
        <v>799</v>
      </c>
      <c r="E32" t="s">
        <v>800</v>
      </c>
      <c r="F32" t="s">
        <v>801</v>
      </c>
      <c r="G32" t="s">
        <v>802</v>
      </c>
      <c r="H32" t="s">
        <v>803</v>
      </c>
      <c r="I32" t="s">
        <v>689</v>
      </c>
      <c r="J32" t="s">
        <v>690</v>
      </c>
      <c r="K32" t="s">
        <v>691</v>
      </c>
      <c r="L32" t="s">
        <v>692</v>
      </c>
      <c r="P32" t="s">
        <v>691</v>
      </c>
      <c r="Q32" t="s">
        <v>692</v>
      </c>
      <c r="R32">
        <v>48508</v>
      </c>
      <c r="S32">
        <v>105266</v>
      </c>
      <c r="T32">
        <v>18633</v>
      </c>
      <c r="U32">
        <v>39708379</v>
      </c>
      <c r="V32">
        <v>39880786</v>
      </c>
      <c r="W32">
        <v>0.38558417579834059</v>
      </c>
      <c r="X32">
        <v>0.43230592295748632</v>
      </c>
      <c r="Y32">
        <v>99.567694077042518</v>
      </c>
      <c r="Z32">
        <v>100</v>
      </c>
      <c r="AC32">
        <v>1</v>
      </c>
      <c r="AD32">
        <v>0</v>
      </c>
      <c r="AE32">
        <v>0</v>
      </c>
      <c r="AF32">
        <v>0</v>
      </c>
      <c r="AH32">
        <v>15377400</v>
      </c>
      <c r="AI32">
        <v>0</v>
      </c>
      <c r="AJ32">
        <v>0</v>
      </c>
      <c r="AK32">
        <v>0</v>
      </c>
      <c r="AN32">
        <v>1</v>
      </c>
      <c r="AO32" t="s">
        <v>748</v>
      </c>
      <c r="AP32">
        <v>4.7070475373037546</v>
      </c>
    </row>
    <row r="33" spans="1:42" x14ac:dyDescent="0.25">
      <c r="A33">
        <v>3</v>
      </c>
      <c r="B33" t="s">
        <v>797</v>
      </c>
      <c r="C33" t="s">
        <v>798</v>
      </c>
      <c r="D33" t="s">
        <v>799</v>
      </c>
      <c r="E33" t="s">
        <v>800</v>
      </c>
      <c r="F33" t="s">
        <v>801</v>
      </c>
      <c r="G33" t="s">
        <v>802</v>
      </c>
      <c r="H33" t="s">
        <v>803</v>
      </c>
      <c r="I33" t="s">
        <v>689</v>
      </c>
      <c r="J33" t="s">
        <v>690</v>
      </c>
      <c r="K33" t="s">
        <v>701</v>
      </c>
      <c r="L33" t="s">
        <v>702</v>
      </c>
      <c r="P33" t="s">
        <v>701</v>
      </c>
      <c r="Q33" t="s">
        <v>702</v>
      </c>
      <c r="R33">
        <v>23477</v>
      </c>
      <c r="S33">
        <v>14054</v>
      </c>
      <c r="T33">
        <v>1380</v>
      </c>
      <c r="U33">
        <v>5979954</v>
      </c>
      <c r="V33">
        <v>6018865</v>
      </c>
      <c r="W33">
        <v>0.62355610235484593</v>
      </c>
      <c r="X33">
        <v>0.64648401318188731</v>
      </c>
      <c r="Y33">
        <v>99.35351598681811</v>
      </c>
      <c r="Z33">
        <v>100</v>
      </c>
      <c r="AC33">
        <v>1</v>
      </c>
      <c r="AD33">
        <v>0</v>
      </c>
      <c r="AE33">
        <v>0</v>
      </c>
      <c r="AF33">
        <v>0</v>
      </c>
      <c r="AH33">
        <v>3753099.9999999995</v>
      </c>
      <c r="AI33">
        <v>0</v>
      </c>
      <c r="AJ33">
        <v>0</v>
      </c>
      <c r="AK33">
        <v>0</v>
      </c>
      <c r="AN33">
        <v>1</v>
      </c>
      <c r="AO33" t="s">
        <v>748</v>
      </c>
      <c r="AP33">
        <v>7.1079802811318187</v>
      </c>
    </row>
    <row r="34" spans="1:42" x14ac:dyDescent="0.25">
      <c r="A34">
        <v>4</v>
      </c>
      <c r="B34" t="s">
        <v>804</v>
      </c>
      <c r="C34" t="s">
        <v>805</v>
      </c>
      <c r="D34" t="s">
        <v>806</v>
      </c>
      <c r="E34" t="s">
        <v>807</v>
      </c>
      <c r="F34" t="s">
        <v>808</v>
      </c>
      <c r="G34" t="s">
        <v>809</v>
      </c>
      <c r="H34" t="s">
        <v>349</v>
      </c>
      <c r="I34" t="s">
        <v>350</v>
      </c>
      <c r="J34" t="s">
        <v>349</v>
      </c>
      <c r="K34" t="s">
        <v>351</v>
      </c>
      <c r="L34" t="s">
        <v>352</v>
      </c>
      <c r="P34" t="s">
        <v>351</v>
      </c>
      <c r="Q34" t="s">
        <v>352</v>
      </c>
      <c r="R34">
        <v>25301</v>
      </c>
      <c r="S34">
        <v>1037</v>
      </c>
      <c r="T34">
        <v>5056</v>
      </c>
      <c r="U34">
        <v>7106</v>
      </c>
      <c r="V34">
        <v>38500</v>
      </c>
      <c r="W34">
        <v>68.410389610389615</v>
      </c>
      <c r="X34">
        <v>81.542857142857144</v>
      </c>
      <c r="Y34">
        <v>18.457142857142859</v>
      </c>
      <c r="Z34">
        <v>100</v>
      </c>
      <c r="AC34">
        <v>0</v>
      </c>
      <c r="AD34">
        <v>0</v>
      </c>
      <c r="AE34">
        <v>0</v>
      </c>
      <c r="AF34">
        <v>1</v>
      </c>
      <c r="AH34">
        <v>0</v>
      </c>
      <c r="AI34">
        <v>0</v>
      </c>
      <c r="AJ34">
        <v>0</v>
      </c>
      <c r="AK34">
        <v>2633800</v>
      </c>
      <c r="AN34">
        <v>1</v>
      </c>
      <c r="AO34" t="s">
        <v>748</v>
      </c>
      <c r="AP34">
        <v>7.7254693145855979</v>
      </c>
    </row>
    <row r="35" spans="1:42" x14ac:dyDescent="0.25">
      <c r="A35">
        <v>6</v>
      </c>
      <c r="B35" t="s">
        <v>810</v>
      </c>
      <c r="C35" t="s">
        <v>811</v>
      </c>
      <c r="D35" t="s">
        <v>812</v>
      </c>
      <c r="E35" t="s">
        <v>813</v>
      </c>
      <c r="F35" t="s">
        <v>814</v>
      </c>
      <c r="G35" t="s">
        <v>815</v>
      </c>
      <c r="H35" t="s">
        <v>816</v>
      </c>
      <c r="I35" t="s">
        <v>542</v>
      </c>
      <c r="J35" t="s">
        <v>543</v>
      </c>
      <c r="K35" t="s">
        <v>544</v>
      </c>
      <c r="L35" t="s">
        <v>545</v>
      </c>
      <c r="P35" t="s">
        <v>544</v>
      </c>
      <c r="Q35" t="s">
        <v>545</v>
      </c>
      <c r="R35">
        <v>19576</v>
      </c>
      <c r="S35">
        <v>18413</v>
      </c>
      <c r="T35">
        <v>33354</v>
      </c>
      <c r="U35">
        <v>88508</v>
      </c>
      <c r="V35">
        <v>159851</v>
      </c>
      <c r="W35">
        <v>23.765256395017861</v>
      </c>
      <c r="X35">
        <v>44.630937560603314</v>
      </c>
      <c r="Y35">
        <v>55.369062439396686</v>
      </c>
      <c r="Z35">
        <v>100</v>
      </c>
      <c r="AC35">
        <v>0</v>
      </c>
      <c r="AD35">
        <v>0</v>
      </c>
      <c r="AE35">
        <v>1</v>
      </c>
      <c r="AF35">
        <v>0</v>
      </c>
      <c r="AH35">
        <v>0</v>
      </c>
      <c r="AI35">
        <v>0</v>
      </c>
      <c r="AJ35">
        <v>3798900</v>
      </c>
      <c r="AK35">
        <v>0</v>
      </c>
      <c r="AN35">
        <v>1</v>
      </c>
      <c r="AO35" t="s">
        <v>748</v>
      </c>
      <c r="AP35">
        <v>16.308876176758229</v>
      </c>
    </row>
    <row r="36" spans="1:42" x14ac:dyDescent="0.25">
      <c r="A36">
        <v>2</v>
      </c>
      <c r="B36" t="s">
        <v>785</v>
      </c>
      <c r="C36" t="s">
        <v>817</v>
      </c>
      <c r="D36" t="s">
        <v>818</v>
      </c>
      <c r="E36" t="s">
        <v>819</v>
      </c>
      <c r="F36" t="s">
        <v>820</v>
      </c>
      <c r="G36" t="s">
        <v>821</v>
      </c>
      <c r="H36" t="s">
        <v>822</v>
      </c>
      <c r="I36" t="s">
        <v>497</v>
      </c>
      <c r="J36" t="s">
        <v>498</v>
      </c>
      <c r="K36" t="s">
        <v>499</v>
      </c>
      <c r="L36" t="s">
        <v>500</v>
      </c>
      <c r="P36" t="s">
        <v>499</v>
      </c>
      <c r="Q36" t="s">
        <v>500</v>
      </c>
      <c r="R36">
        <v>27028</v>
      </c>
      <c r="S36">
        <v>333808</v>
      </c>
      <c r="T36">
        <v>64826</v>
      </c>
      <c r="U36">
        <v>770982</v>
      </c>
      <c r="V36">
        <v>1196644</v>
      </c>
      <c r="W36">
        <v>30.153997345910732</v>
      </c>
      <c r="X36">
        <v>35.57131444272482</v>
      </c>
      <c r="Y36">
        <v>64.428685557275173</v>
      </c>
      <c r="Z36">
        <v>100</v>
      </c>
      <c r="AC36">
        <v>0</v>
      </c>
      <c r="AD36">
        <v>0</v>
      </c>
      <c r="AE36">
        <v>1</v>
      </c>
      <c r="AF36">
        <v>0</v>
      </c>
      <c r="AH36">
        <v>0</v>
      </c>
      <c r="AI36">
        <v>0</v>
      </c>
      <c r="AJ36">
        <v>36083600</v>
      </c>
      <c r="AK36">
        <v>0</v>
      </c>
      <c r="AN36">
        <v>1</v>
      </c>
      <c r="AO36" t="s">
        <v>748</v>
      </c>
      <c r="AP36">
        <v>14.308758134519826</v>
      </c>
    </row>
    <row r="37" spans="1:42" x14ac:dyDescent="0.25">
      <c r="A37">
        <v>2</v>
      </c>
      <c r="B37" t="s">
        <v>785</v>
      </c>
      <c r="C37" t="s">
        <v>817</v>
      </c>
      <c r="D37" t="s">
        <v>818</v>
      </c>
      <c r="E37" t="s">
        <v>819</v>
      </c>
      <c r="F37" t="s">
        <v>820</v>
      </c>
      <c r="G37" t="s">
        <v>821</v>
      </c>
      <c r="H37" t="s">
        <v>822</v>
      </c>
      <c r="I37" t="s">
        <v>635</v>
      </c>
      <c r="J37" t="s">
        <v>636</v>
      </c>
      <c r="K37" t="s">
        <v>637</v>
      </c>
      <c r="L37" t="s">
        <v>638</v>
      </c>
      <c r="P37" t="s">
        <v>637</v>
      </c>
      <c r="Q37" t="s">
        <v>638</v>
      </c>
      <c r="R37">
        <v>79575</v>
      </c>
      <c r="S37">
        <v>126717</v>
      </c>
      <c r="T37">
        <v>359392</v>
      </c>
      <c r="U37">
        <v>1003171</v>
      </c>
      <c r="V37">
        <v>1568855</v>
      </c>
      <c r="W37">
        <v>13.149207543080783</v>
      </c>
      <c r="X37">
        <v>36.057124463382529</v>
      </c>
      <c r="Y37">
        <v>63.942875536617471</v>
      </c>
      <c r="Z37">
        <v>100</v>
      </c>
      <c r="AC37">
        <v>0</v>
      </c>
      <c r="AD37">
        <v>1</v>
      </c>
      <c r="AE37">
        <v>0</v>
      </c>
      <c r="AF37">
        <v>0</v>
      </c>
      <c r="AH37">
        <v>0</v>
      </c>
      <c r="AI37">
        <v>20629200</v>
      </c>
      <c r="AJ37">
        <v>0</v>
      </c>
      <c r="AK37">
        <v>0</v>
      </c>
      <c r="AN37">
        <v>1</v>
      </c>
      <c r="AO37" t="s">
        <v>748</v>
      </c>
      <c r="AP37">
        <v>11.246490243371403</v>
      </c>
    </row>
    <row r="38" spans="1:42" x14ac:dyDescent="0.25">
      <c r="A38">
        <v>2</v>
      </c>
      <c r="B38" t="s">
        <v>785</v>
      </c>
      <c r="C38" t="s">
        <v>817</v>
      </c>
      <c r="D38" t="s">
        <v>818</v>
      </c>
      <c r="E38" t="s">
        <v>823</v>
      </c>
      <c r="F38" t="s">
        <v>824</v>
      </c>
      <c r="G38" t="s">
        <v>825</v>
      </c>
      <c r="H38" t="s">
        <v>826</v>
      </c>
      <c r="I38" t="s">
        <v>369</v>
      </c>
      <c r="J38" t="s">
        <v>370</v>
      </c>
      <c r="K38" t="s">
        <v>371</v>
      </c>
      <c r="L38" t="s">
        <v>372</v>
      </c>
      <c r="P38" t="s">
        <v>371</v>
      </c>
      <c r="Q38" t="s">
        <v>372</v>
      </c>
      <c r="R38">
        <v>1371</v>
      </c>
      <c r="S38">
        <v>57618</v>
      </c>
      <c r="T38">
        <v>34712</v>
      </c>
      <c r="U38">
        <v>198532</v>
      </c>
      <c r="V38">
        <v>292233</v>
      </c>
      <c r="W38">
        <v>20.185605321780908</v>
      </c>
      <c r="X38">
        <v>32.063798407435165</v>
      </c>
      <c r="Y38">
        <v>67.936201592564842</v>
      </c>
      <c r="Z38">
        <v>100</v>
      </c>
      <c r="AC38">
        <v>0</v>
      </c>
      <c r="AD38">
        <v>0</v>
      </c>
      <c r="AE38">
        <v>1</v>
      </c>
      <c r="AF38">
        <v>0</v>
      </c>
      <c r="AH38">
        <v>0</v>
      </c>
      <c r="AI38">
        <v>0</v>
      </c>
      <c r="AJ38">
        <v>5898900</v>
      </c>
      <c r="AK38">
        <v>0</v>
      </c>
      <c r="AN38">
        <v>1</v>
      </c>
      <c r="AO38" t="s">
        <v>748</v>
      </c>
      <c r="AP38">
        <v>2.6961981116379463</v>
      </c>
    </row>
    <row r="39" spans="1:42" x14ac:dyDescent="0.25">
      <c r="A39">
        <v>2</v>
      </c>
      <c r="B39" t="s">
        <v>785</v>
      </c>
      <c r="C39" t="s">
        <v>817</v>
      </c>
      <c r="D39" t="s">
        <v>818</v>
      </c>
      <c r="E39" t="s">
        <v>823</v>
      </c>
      <c r="F39" t="s">
        <v>824</v>
      </c>
      <c r="G39" t="s">
        <v>825</v>
      </c>
      <c r="H39" t="s">
        <v>826</v>
      </c>
      <c r="I39" t="s">
        <v>369</v>
      </c>
      <c r="J39" t="s">
        <v>370</v>
      </c>
      <c r="K39" t="s">
        <v>437</v>
      </c>
      <c r="L39" t="s">
        <v>438</v>
      </c>
      <c r="P39" t="s">
        <v>437</v>
      </c>
      <c r="Q39" t="s">
        <v>438</v>
      </c>
      <c r="R39">
        <v>1472498</v>
      </c>
      <c r="S39">
        <v>4113341</v>
      </c>
      <c r="T39">
        <v>1901684</v>
      </c>
      <c r="U39">
        <v>17215132</v>
      </c>
      <c r="V39">
        <v>24702655</v>
      </c>
      <c r="W39">
        <v>22.612302199905233</v>
      </c>
      <c r="X39">
        <v>30.310600216859278</v>
      </c>
      <c r="Y39">
        <v>69.689399783140715</v>
      </c>
      <c r="Z39">
        <v>100</v>
      </c>
      <c r="AC39">
        <v>0</v>
      </c>
      <c r="AD39">
        <v>0</v>
      </c>
      <c r="AE39">
        <v>1</v>
      </c>
      <c r="AF39">
        <v>0</v>
      </c>
      <c r="AH39">
        <v>0</v>
      </c>
      <c r="AI39">
        <v>0</v>
      </c>
      <c r="AJ39">
        <v>558583900</v>
      </c>
      <c r="AK39">
        <v>0</v>
      </c>
      <c r="AN39">
        <v>1</v>
      </c>
      <c r="AO39" t="s">
        <v>748</v>
      </c>
      <c r="AP39">
        <v>2.024084309313765</v>
      </c>
    </row>
    <row r="40" spans="1:42" x14ac:dyDescent="0.25">
      <c r="A40">
        <v>2</v>
      </c>
      <c r="B40" t="s">
        <v>785</v>
      </c>
      <c r="C40" t="s">
        <v>817</v>
      </c>
      <c r="D40" t="s">
        <v>818</v>
      </c>
      <c r="E40" t="s">
        <v>823</v>
      </c>
      <c r="F40" t="s">
        <v>824</v>
      </c>
      <c r="G40" t="s">
        <v>825</v>
      </c>
      <c r="H40" t="s">
        <v>826</v>
      </c>
      <c r="I40" t="s">
        <v>369</v>
      </c>
      <c r="J40" t="s">
        <v>370</v>
      </c>
      <c r="K40" t="s">
        <v>699</v>
      </c>
      <c r="L40" t="s">
        <v>700</v>
      </c>
      <c r="P40" t="s">
        <v>699</v>
      </c>
      <c r="Q40" t="s">
        <v>700</v>
      </c>
      <c r="R40">
        <v>167274</v>
      </c>
      <c r="S40">
        <v>78986</v>
      </c>
      <c r="T40">
        <v>706</v>
      </c>
      <c r="U40">
        <v>871128</v>
      </c>
      <c r="V40">
        <v>1118094</v>
      </c>
      <c r="W40">
        <v>22.024981799383596</v>
      </c>
      <c r="X40">
        <v>22.0881249698147</v>
      </c>
      <c r="Y40">
        <v>77.9118750301853</v>
      </c>
      <c r="Z40">
        <v>100</v>
      </c>
      <c r="AC40">
        <v>0</v>
      </c>
      <c r="AD40">
        <v>0</v>
      </c>
      <c r="AE40">
        <v>1</v>
      </c>
      <c r="AF40">
        <v>0</v>
      </c>
      <c r="AH40">
        <v>0</v>
      </c>
      <c r="AI40">
        <v>0</v>
      </c>
      <c r="AJ40">
        <v>24626000.000000004</v>
      </c>
      <c r="AK40">
        <v>0</v>
      </c>
      <c r="AN40">
        <v>1</v>
      </c>
      <c r="AO40" t="s">
        <v>748</v>
      </c>
      <c r="AP40">
        <v>11.027786029765707</v>
      </c>
    </row>
    <row r="41" spans="1:42" x14ac:dyDescent="0.25">
      <c r="A41">
        <v>2</v>
      </c>
      <c r="B41" t="s">
        <v>785</v>
      </c>
      <c r="C41" t="s">
        <v>817</v>
      </c>
      <c r="D41" t="s">
        <v>818</v>
      </c>
      <c r="E41" t="s">
        <v>819</v>
      </c>
      <c r="F41" t="s">
        <v>820</v>
      </c>
      <c r="G41" t="s">
        <v>827</v>
      </c>
      <c r="H41" t="s">
        <v>223</v>
      </c>
      <c r="I41" t="s">
        <v>228</v>
      </c>
      <c r="J41" t="s">
        <v>223</v>
      </c>
      <c r="K41" t="s">
        <v>337</v>
      </c>
      <c r="L41" t="s">
        <v>338</v>
      </c>
      <c r="P41" t="s">
        <v>337</v>
      </c>
      <c r="Q41" t="s">
        <v>338</v>
      </c>
      <c r="R41">
        <v>53693</v>
      </c>
      <c r="S41">
        <v>699805</v>
      </c>
      <c r="T41">
        <v>243188</v>
      </c>
      <c r="U41">
        <v>2840246</v>
      </c>
      <c r="V41">
        <v>3836932</v>
      </c>
      <c r="W41">
        <v>19.638033720691428</v>
      </c>
      <c r="X41">
        <v>25.976118419612337</v>
      </c>
      <c r="Y41">
        <v>74.023881580387666</v>
      </c>
      <c r="Z41">
        <v>100</v>
      </c>
      <c r="AC41">
        <v>0</v>
      </c>
      <c r="AD41">
        <v>0</v>
      </c>
      <c r="AE41">
        <v>1</v>
      </c>
      <c r="AF41">
        <v>0</v>
      </c>
      <c r="AH41">
        <v>0</v>
      </c>
      <c r="AI41">
        <v>0</v>
      </c>
      <c r="AJ41">
        <v>75349800</v>
      </c>
      <c r="AK41">
        <v>0</v>
      </c>
      <c r="AN41">
        <v>1</v>
      </c>
      <c r="AO41" t="s">
        <v>748</v>
      </c>
      <c r="AP41">
        <v>8.922938292141561</v>
      </c>
    </row>
    <row r="42" spans="1:42" x14ac:dyDescent="0.25">
      <c r="A42">
        <v>1</v>
      </c>
      <c r="B42" t="s">
        <v>748</v>
      </c>
      <c r="C42" t="s">
        <v>767</v>
      </c>
      <c r="D42" t="s">
        <v>768</v>
      </c>
      <c r="E42" t="s">
        <v>769</v>
      </c>
      <c r="F42" t="s">
        <v>770</v>
      </c>
      <c r="G42" t="s">
        <v>777</v>
      </c>
      <c r="H42" t="s">
        <v>778</v>
      </c>
      <c r="I42" t="s">
        <v>639</v>
      </c>
      <c r="J42" t="s">
        <v>640</v>
      </c>
      <c r="K42" t="s">
        <v>641</v>
      </c>
      <c r="L42" t="s">
        <v>642</v>
      </c>
      <c r="P42" t="s">
        <v>641</v>
      </c>
      <c r="Q42" t="s">
        <v>642</v>
      </c>
      <c r="R42">
        <v>4</v>
      </c>
      <c r="S42">
        <v>528652</v>
      </c>
      <c r="T42">
        <v>212538</v>
      </c>
      <c r="U42">
        <v>36839809</v>
      </c>
      <c r="V42">
        <v>37581003</v>
      </c>
      <c r="W42">
        <v>1.4067107256291165</v>
      </c>
      <c r="X42">
        <v>1.9722571002162983</v>
      </c>
      <c r="Y42">
        <v>98.027742899783703</v>
      </c>
      <c r="Z42">
        <v>100</v>
      </c>
      <c r="AC42">
        <v>0</v>
      </c>
      <c r="AD42">
        <v>1</v>
      </c>
      <c r="AE42">
        <v>0</v>
      </c>
      <c r="AF42">
        <v>0</v>
      </c>
      <c r="AH42">
        <v>0</v>
      </c>
      <c r="AI42">
        <v>52865600</v>
      </c>
      <c r="AJ42">
        <v>0</v>
      </c>
      <c r="AK42">
        <v>0</v>
      </c>
      <c r="AN42">
        <v>1</v>
      </c>
      <c r="AO42" t="s">
        <v>748</v>
      </c>
      <c r="AP42">
        <v>14.629682248349548</v>
      </c>
    </row>
    <row r="43" spans="1:42" x14ac:dyDescent="0.25">
      <c r="A43">
        <v>2</v>
      </c>
      <c r="B43" t="s">
        <v>785</v>
      </c>
      <c r="C43" t="s">
        <v>828</v>
      </c>
      <c r="D43" t="s">
        <v>829</v>
      </c>
      <c r="E43" t="s">
        <v>830</v>
      </c>
      <c r="F43" t="s">
        <v>831</v>
      </c>
      <c r="G43" t="s">
        <v>832</v>
      </c>
      <c r="H43" t="s">
        <v>833</v>
      </c>
      <c r="I43" t="s">
        <v>669</v>
      </c>
      <c r="J43" t="s">
        <v>670</v>
      </c>
      <c r="K43" t="s">
        <v>671</v>
      </c>
      <c r="L43" t="s">
        <v>672</v>
      </c>
      <c r="P43" t="s">
        <v>671</v>
      </c>
      <c r="Q43" t="s">
        <v>672</v>
      </c>
      <c r="R43">
        <v>4527</v>
      </c>
      <c r="S43">
        <v>7814</v>
      </c>
      <c r="T43">
        <v>509</v>
      </c>
      <c r="U43">
        <v>26849</v>
      </c>
      <c r="V43">
        <v>39699</v>
      </c>
      <c r="W43">
        <v>31.0864253507645</v>
      </c>
      <c r="X43">
        <v>32.368573515705684</v>
      </c>
      <c r="Y43">
        <v>67.631426484294309</v>
      </c>
      <c r="Z43">
        <v>100</v>
      </c>
      <c r="AC43">
        <v>0</v>
      </c>
      <c r="AD43">
        <v>0</v>
      </c>
      <c r="AE43">
        <v>1</v>
      </c>
      <c r="AF43">
        <v>0</v>
      </c>
      <c r="AH43">
        <v>0</v>
      </c>
      <c r="AI43">
        <v>0</v>
      </c>
      <c r="AJ43">
        <v>1234100</v>
      </c>
      <c r="AK43">
        <v>0</v>
      </c>
      <c r="AN43">
        <v>1</v>
      </c>
      <c r="AO43" t="s">
        <v>748</v>
      </c>
      <c r="AP43">
        <v>13.41691647535368</v>
      </c>
    </row>
    <row r="44" spans="1:42" x14ac:dyDescent="0.25">
      <c r="A44">
        <v>2</v>
      </c>
      <c r="B44" t="s">
        <v>785</v>
      </c>
      <c r="C44" t="s">
        <v>817</v>
      </c>
      <c r="D44" t="s">
        <v>818</v>
      </c>
      <c r="E44" t="s">
        <v>834</v>
      </c>
      <c r="F44" t="s">
        <v>835</v>
      </c>
      <c r="G44" t="s">
        <v>836</v>
      </c>
      <c r="H44" t="s">
        <v>837</v>
      </c>
      <c r="I44" t="s">
        <v>703</v>
      </c>
      <c r="J44" t="s">
        <v>704</v>
      </c>
      <c r="K44" t="s">
        <v>705</v>
      </c>
      <c r="L44" t="s">
        <v>706</v>
      </c>
      <c r="P44" t="s">
        <v>705</v>
      </c>
      <c r="Q44" t="s">
        <v>706</v>
      </c>
      <c r="R44">
        <v>1856606</v>
      </c>
      <c r="S44">
        <v>722530</v>
      </c>
      <c r="T44">
        <v>4579917</v>
      </c>
      <c r="U44">
        <v>1380569</v>
      </c>
      <c r="V44">
        <v>8539622</v>
      </c>
      <c r="W44">
        <v>30.201992547211105</v>
      </c>
      <c r="X44">
        <v>83.833371078954073</v>
      </c>
      <c r="Y44">
        <v>16.16662892104592</v>
      </c>
      <c r="Z44">
        <v>100</v>
      </c>
      <c r="AC44">
        <v>0</v>
      </c>
      <c r="AD44">
        <v>0</v>
      </c>
      <c r="AE44">
        <v>1</v>
      </c>
      <c r="AF44">
        <v>0</v>
      </c>
      <c r="AH44">
        <v>0</v>
      </c>
      <c r="AI44">
        <v>0</v>
      </c>
      <c r="AJ44">
        <v>257913600</v>
      </c>
      <c r="AK44">
        <v>0</v>
      </c>
      <c r="AN44">
        <v>1</v>
      </c>
      <c r="AO44" t="s">
        <v>748</v>
      </c>
      <c r="AP44">
        <v>10.761596900179548</v>
      </c>
    </row>
    <row r="45" spans="1:42" x14ac:dyDescent="0.25">
      <c r="A45">
        <v>1</v>
      </c>
      <c r="B45" t="s">
        <v>748</v>
      </c>
      <c r="C45" t="s">
        <v>767</v>
      </c>
      <c r="D45" t="s">
        <v>768</v>
      </c>
      <c r="E45" t="s">
        <v>779</v>
      </c>
      <c r="F45" t="s">
        <v>780</v>
      </c>
      <c r="G45" t="s">
        <v>781</v>
      </c>
      <c r="H45" t="s">
        <v>782</v>
      </c>
      <c r="I45" t="s">
        <v>505</v>
      </c>
      <c r="J45" t="s">
        <v>506</v>
      </c>
      <c r="K45" t="s">
        <v>590</v>
      </c>
      <c r="L45" t="s">
        <v>591</v>
      </c>
      <c r="P45" t="s">
        <v>590</v>
      </c>
      <c r="Q45" t="s">
        <v>591</v>
      </c>
      <c r="R45">
        <v>9582</v>
      </c>
      <c r="S45">
        <v>149103</v>
      </c>
      <c r="T45">
        <v>67615</v>
      </c>
      <c r="U45">
        <v>2304627</v>
      </c>
      <c r="V45">
        <v>2530927</v>
      </c>
      <c r="W45">
        <v>6.2698370992130545</v>
      </c>
      <c r="X45">
        <v>8.9413878788285874</v>
      </c>
      <c r="Y45">
        <v>91.058612121171407</v>
      </c>
      <c r="Z45">
        <v>100</v>
      </c>
      <c r="AC45">
        <v>0</v>
      </c>
      <c r="AD45">
        <v>1</v>
      </c>
      <c r="AE45">
        <v>0</v>
      </c>
      <c r="AF45">
        <v>0</v>
      </c>
      <c r="AH45">
        <v>0</v>
      </c>
      <c r="AI45">
        <v>15868499.999999998</v>
      </c>
      <c r="AJ45">
        <v>0</v>
      </c>
      <c r="AK45">
        <v>0</v>
      </c>
      <c r="AN45">
        <v>1</v>
      </c>
      <c r="AO45" t="s">
        <v>748</v>
      </c>
      <c r="AP45">
        <v>19.260944645633245</v>
      </c>
    </row>
    <row r="46" spans="1:42" x14ac:dyDescent="0.25">
      <c r="A46">
        <v>2</v>
      </c>
      <c r="B46" t="s">
        <v>785</v>
      </c>
      <c r="C46" t="s">
        <v>786</v>
      </c>
      <c r="D46" t="s">
        <v>787</v>
      </c>
      <c r="E46" t="s">
        <v>788</v>
      </c>
      <c r="F46" t="s">
        <v>789</v>
      </c>
      <c r="G46" t="s">
        <v>791</v>
      </c>
      <c r="H46" t="s">
        <v>838</v>
      </c>
      <c r="I46" t="s">
        <v>217</v>
      </c>
      <c r="J46" t="s">
        <v>218</v>
      </c>
      <c r="K46" t="s">
        <v>353</v>
      </c>
      <c r="L46" t="s">
        <v>354</v>
      </c>
      <c r="P46" t="s">
        <v>353</v>
      </c>
      <c r="Q46" t="s">
        <v>354</v>
      </c>
      <c r="R46">
        <v>17643</v>
      </c>
      <c r="S46">
        <v>363803</v>
      </c>
      <c r="T46">
        <v>336679</v>
      </c>
      <c r="U46">
        <v>79171512</v>
      </c>
      <c r="V46">
        <v>79889637</v>
      </c>
      <c r="W46">
        <v>0.47746618250374578</v>
      </c>
      <c r="X46">
        <v>0.89889631116987045</v>
      </c>
      <c r="Y46">
        <v>99.101103688830122</v>
      </c>
      <c r="Z46">
        <v>99.999999999999986</v>
      </c>
      <c r="AC46">
        <v>1</v>
      </c>
      <c r="AD46">
        <v>0</v>
      </c>
      <c r="AE46">
        <v>0</v>
      </c>
      <c r="AF46">
        <v>0</v>
      </c>
      <c r="AH46">
        <v>38144600</v>
      </c>
      <c r="AI46">
        <v>0</v>
      </c>
      <c r="AJ46">
        <v>0</v>
      </c>
      <c r="AK46">
        <v>0</v>
      </c>
      <c r="AN46">
        <v>1</v>
      </c>
      <c r="AO46" t="s">
        <v>748</v>
      </c>
      <c r="AP46">
        <v>14.933388113036525</v>
      </c>
    </row>
    <row r="47" spans="1:42" x14ac:dyDescent="0.25">
      <c r="A47">
        <v>2</v>
      </c>
      <c r="B47" t="s">
        <v>785</v>
      </c>
      <c r="C47" t="s">
        <v>786</v>
      </c>
      <c r="D47" t="s">
        <v>787</v>
      </c>
      <c r="E47" t="s">
        <v>788</v>
      </c>
      <c r="F47" t="s">
        <v>789</v>
      </c>
      <c r="G47" t="s">
        <v>791</v>
      </c>
      <c r="H47" t="s">
        <v>838</v>
      </c>
      <c r="I47" t="s">
        <v>217</v>
      </c>
      <c r="J47" t="s">
        <v>218</v>
      </c>
      <c r="K47" t="s">
        <v>219</v>
      </c>
      <c r="L47" t="s">
        <v>220</v>
      </c>
      <c r="P47" t="s">
        <v>219</v>
      </c>
      <c r="Q47" t="s">
        <v>220</v>
      </c>
      <c r="R47">
        <v>404718</v>
      </c>
      <c r="S47">
        <v>2587264</v>
      </c>
      <c r="T47">
        <v>37889813</v>
      </c>
      <c r="U47">
        <v>194039079</v>
      </c>
      <c r="V47">
        <v>234920874</v>
      </c>
      <c r="W47">
        <v>1.2736126633004097</v>
      </c>
      <c r="X47">
        <v>17.402367999022513</v>
      </c>
      <c r="Y47">
        <v>82.597632000977484</v>
      </c>
      <c r="Z47">
        <v>100</v>
      </c>
      <c r="AC47">
        <v>0</v>
      </c>
      <c r="AD47">
        <v>1</v>
      </c>
      <c r="AE47">
        <v>0</v>
      </c>
      <c r="AF47">
        <v>0</v>
      </c>
      <c r="AH47">
        <v>0</v>
      </c>
      <c r="AI47">
        <v>299198199.99999994</v>
      </c>
      <c r="AJ47">
        <v>0</v>
      </c>
      <c r="AK47">
        <v>0</v>
      </c>
      <c r="AN47">
        <v>1</v>
      </c>
      <c r="AO47" t="s">
        <v>748</v>
      </c>
      <c r="AP47">
        <v>7.1899610131910805</v>
      </c>
    </row>
    <row r="48" spans="1:42" x14ac:dyDescent="0.25">
      <c r="A48">
        <v>2</v>
      </c>
      <c r="B48" t="s">
        <v>785</v>
      </c>
      <c r="C48" t="s">
        <v>786</v>
      </c>
      <c r="D48" t="s">
        <v>787</v>
      </c>
      <c r="E48" t="s">
        <v>788</v>
      </c>
      <c r="F48" t="s">
        <v>789</v>
      </c>
      <c r="G48" t="s">
        <v>791</v>
      </c>
      <c r="H48" t="s">
        <v>792</v>
      </c>
      <c r="I48" t="s">
        <v>403</v>
      </c>
      <c r="J48" t="s">
        <v>404</v>
      </c>
      <c r="K48" t="s">
        <v>405</v>
      </c>
      <c r="L48" t="s">
        <v>404</v>
      </c>
      <c r="P48" t="s">
        <v>405</v>
      </c>
      <c r="Q48" t="s">
        <v>404</v>
      </c>
      <c r="R48">
        <v>96318</v>
      </c>
      <c r="S48">
        <v>2073144</v>
      </c>
      <c r="T48">
        <v>14624598</v>
      </c>
      <c r="U48">
        <v>221756653</v>
      </c>
      <c r="V48">
        <v>238550713</v>
      </c>
      <c r="W48">
        <v>0.90943429710059176</v>
      </c>
      <c r="X48">
        <v>7.0400376459994058</v>
      </c>
      <c r="Y48">
        <v>92.959962354000595</v>
      </c>
      <c r="Z48">
        <v>100</v>
      </c>
      <c r="AC48">
        <v>1</v>
      </c>
      <c r="AD48">
        <v>0</v>
      </c>
      <c r="AE48">
        <v>0</v>
      </c>
      <c r="AF48">
        <v>0</v>
      </c>
      <c r="AH48">
        <v>216946200</v>
      </c>
      <c r="AI48">
        <v>0</v>
      </c>
      <c r="AJ48">
        <v>0</v>
      </c>
      <c r="AK48">
        <v>0</v>
      </c>
      <c r="AN48">
        <v>1</v>
      </c>
      <c r="AO48" t="s">
        <v>748</v>
      </c>
      <c r="AP48">
        <v>16.090515829431375</v>
      </c>
    </row>
    <row r="49" spans="1:42" x14ac:dyDescent="0.25">
      <c r="A49">
        <v>1</v>
      </c>
      <c r="B49" t="s">
        <v>748</v>
      </c>
      <c r="C49" t="s">
        <v>767</v>
      </c>
      <c r="D49" t="s">
        <v>768</v>
      </c>
      <c r="E49" t="s">
        <v>773</v>
      </c>
      <c r="F49" t="s">
        <v>774</v>
      </c>
      <c r="G49" t="s">
        <v>839</v>
      </c>
      <c r="H49" t="s">
        <v>840</v>
      </c>
      <c r="I49" t="s">
        <v>234</v>
      </c>
      <c r="J49" t="s">
        <v>235</v>
      </c>
      <c r="K49" t="s">
        <v>236</v>
      </c>
      <c r="L49" t="s">
        <v>237</v>
      </c>
      <c r="P49" t="s">
        <v>236</v>
      </c>
      <c r="Q49" t="s">
        <v>237</v>
      </c>
      <c r="R49">
        <v>36119</v>
      </c>
      <c r="S49">
        <v>149545</v>
      </c>
      <c r="T49">
        <v>733563</v>
      </c>
      <c r="U49">
        <v>4930149</v>
      </c>
      <c r="V49">
        <v>5849376</v>
      </c>
      <c r="W49">
        <v>3.1740821585071641</v>
      </c>
      <c r="X49">
        <v>15.714958313502159</v>
      </c>
      <c r="Y49">
        <v>84.285041686497834</v>
      </c>
      <c r="Z49">
        <v>100</v>
      </c>
      <c r="AC49">
        <v>0</v>
      </c>
      <c r="AD49">
        <v>1</v>
      </c>
      <c r="AE49">
        <v>0</v>
      </c>
      <c r="AF49">
        <v>0</v>
      </c>
      <c r="AH49">
        <v>0</v>
      </c>
      <c r="AI49">
        <v>18566400</v>
      </c>
      <c r="AJ49">
        <v>0</v>
      </c>
      <c r="AK49">
        <v>0</v>
      </c>
      <c r="AN49">
        <v>1</v>
      </c>
      <c r="AO49" t="s">
        <v>748</v>
      </c>
      <c r="AP49">
        <v>10.587487476252749</v>
      </c>
    </row>
    <row r="50" spans="1:42" x14ac:dyDescent="0.25">
      <c r="A50">
        <v>1</v>
      </c>
      <c r="B50" t="s">
        <v>748</v>
      </c>
      <c r="C50" t="s">
        <v>767</v>
      </c>
      <c r="D50" t="s">
        <v>768</v>
      </c>
      <c r="E50" t="s">
        <v>773</v>
      </c>
      <c r="F50" t="s">
        <v>774</v>
      </c>
      <c r="G50" t="s">
        <v>839</v>
      </c>
      <c r="H50" t="s">
        <v>840</v>
      </c>
      <c r="I50" t="s">
        <v>234</v>
      </c>
      <c r="J50" t="s">
        <v>235</v>
      </c>
      <c r="K50" t="s">
        <v>287</v>
      </c>
      <c r="L50" t="s">
        <v>288</v>
      </c>
      <c r="P50" t="s">
        <v>287</v>
      </c>
      <c r="Q50" t="s">
        <v>288</v>
      </c>
      <c r="R50">
        <v>1951</v>
      </c>
      <c r="S50">
        <v>154726</v>
      </c>
      <c r="T50">
        <v>38485</v>
      </c>
      <c r="U50">
        <v>513841</v>
      </c>
      <c r="V50">
        <v>709003</v>
      </c>
      <c r="W50">
        <v>22.098213970885876</v>
      </c>
      <c r="X50">
        <v>27.526258704123961</v>
      </c>
      <c r="Y50">
        <v>72.473741295876039</v>
      </c>
      <c r="Z50">
        <v>100</v>
      </c>
      <c r="AC50">
        <v>0</v>
      </c>
      <c r="AD50">
        <v>0</v>
      </c>
      <c r="AE50">
        <v>1</v>
      </c>
      <c r="AF50">
        <v>0</v>
      </c>
      <c r="AH50">
        <v>0</v>
      </c>
      <c r="AI50">
        <v>0</v>
      </c>
      <c r="AJ50">
        <v>15667699.999999998</v>
      </c>
      <c r="AK50">
        <v>0</v>
      </c>
      <c r="AN50">
        <v>1</v>
      </c>
      <c r="AO50" t="s">
        <v>748</v>
      </c>
      <c r="AP50">
        <v>10.173829334814464</v>
      </c>
    </row>
    <row r="51" spans="1:42" x14ac:dyDescent="0.25">
      <c r="A51">
        <v>1</v>
      </c>
      <c r="B51" t="s">
        <v>748</v>
      </c>
      <c r="C51" t="s">
        <v>767</v>
      </c>
      <c r="D51" t="s">
        <v>768</v>
      </c>
      <c r="E51" t="s">
        <v>779</v>
      </c>
      <c r="F51" t="s">
        <v>780</v>
      </c>
      <c r="G51" t="s">
        <v>783</v>
      </c>
      <c r="H51" t="s">
        <v>784</v>
      </c>
      <c r="I51" t="s">
        <v>252</v>
      </c>
      <c r="J51" t="s">
        <v>253</v>
      </c>
      <c r="K51" t="s">
        <v>254</v>
      </c>
      <c r="L51" t="s">
        <v>255</v>
      </c>
      <c r="P51" t="s">
        <v>254</v>
      </c>
      <c r="Q51" t="s">
        <v>255</v>
      </c>
      <c r="R51">
        <v>104297</v>
      </c>
      <c r="S51">
        <v>1168888</v>
      </c>
      <c r="T51">
        <v>2479028</v>
      </c>
      <c r="U51">
        <v>23296271</v>
      </c>
      <c r="V51">
        <v>27048484</v>
      </c>
      <c r="W51">
        <v>4.7070475373037546</v>
      </c>
      <c r="X51">
        <v>13.872174869393788</v>
      </c>
      <c r="Y51">
        <v>86.127825130606212</v>
      </c>
      <c r="Z51">
        <v>100</v>
      </c>
      <c r="AC51">
        <v>0</v>
      </c>
      <c r="AD51">
        <v>1</v>
      </c>
      <c r="AE51">
        <v>0</v>
      </c>
      <c r="AF51">
        <v>0</v>
      </c>
      <c r="AH51">
        <v>0</v>
      </c>
      <c r="AI51">
        <v>127318500.00000001</v>
      </c>
      <c r="AJ51">
        <v>0</v>
      </c>
      <c r="AK51">
        <v>0</v>
      </c>
      <c r="AN51">
        <v>1</v>
      </c>
      <c r="AO51" t="s">
        <v>748</v>
      </c>
      <c r="AP51">
        <v>5.6507763170581367</v>
      </c>
    </row>
    <row r="52" spans="1:42" x14ac:dyDescent="0.25">
      <c r="A52">
        <v>1</v>
      </c>
      <c r="B52" t="s">
        <v>748</v>
      </c>
      <c r="C52" t="s">
        <v>767</v>
      </c>
      <c r="D52" t="s">
        <v>768</v>
      </c>
      <c r="E52" t="s">
        <v>769</v>
      </c>
      <c r="F52" t="s">
        <v>770</v>
      </c>
      <c r="G52" t="s">
        <v>771</v>
      </c>
      <c r="H52" t="s">
        <v>772</v>
      </c>
      <c r="I52" t="s">
        <v>475</v>
      </c>
      <c r="J52" t="s">
        <v>476</v>
      </c>
      <c r="K52" t="s">
        <v>578</v>
      </c>
      <c r="L52" t="s">
        <v>579</v>
      </c>
      <c r="P52" t="s">
        <v>578</v>
      </c>
      <c r="Q52" t="s">
        <v>579</v>
      </c>
      <c r="R52">
        <v>136351</v>
      </c>
      <c r="S52">
        <v>569052</v>
      </c>
      <c r="T52">
        <v>1074202</v>
      </c>
      <c r="U52">
        <v>8144494</v>
      </c>
      <c r="V52">
        <v>9924099</v>
      </c>
      <c r="W52">
        <v>7.1079802811318187</v>
      </c>
      <c r="X52">
        <v>17.932156863812018</v>
      </c>
      <c r="Y52">
        <v>82.067843136187975</v>
      </c>
      <c r="Z52">
        <v>100</v>
      </c>
      <c r="AC52">
        <v>0</v>
      </c>
      <c r="AD52">
        <v>1</v>
      </c>
      <c r="AE52">
        <v>0</v>
      </c>
      <c r="AF52">
        <v>0</v>
      </c>
      <c r="AH52">
        <v>0</v>
      </c>
      <c r="AI52">
        <v>70540300</v>
      </c>
      <c r="AJ52">
        <v>0</v>
      </c>
      <c r="AK52">
        <v>0</v>
      </c>
      <c r="AN52">
        <v>1</v>
      </c>
      <c r="AO52" t="s">
        <v>748</v>
      </c>
      <c r="AP52">
        <v>17.27967271411099</v>
      </c>
    </row>
    <row r="53" spans="1:42" x14ac:dyDescent="0.25">
      <c r="A53">
        <v>1</v>
      </c>
      <c r="B53" t="s">
        <v>748</v>
      </c>
      <c r="C53" t="s">
        <v>767</v>
      </c>
      <c r="D53" t="s">
        <v>768</v>
      </c>
      <c r="E53" t="s">
        <v>773</v>
      </c>
      <c r="F53" t="s">
        <v>774</v>
      </c>
      <c r="G53" t="s">
        <v>775</v>
      </c>
      <c r="H53" t="s">
        <v>776</v>
      </c>
      <c r="I53" t="s">
        <v>377</v>
      </c>
      <c r="J53" t="s">
        <v>378</v>
      </c>
      <c r="K53" t="s">
        <v>554</v>
      </c>
      <c r="L53" t="s">
        <v>555</v>
      </c>
      <c r="P53" t="s">
        <v>554</v>
      </c>
      <c r="Q53" t="s">
        <v>555</v>
      </c>
      <c r="R53">
        <v>1451987</v>
      </c>
      <c r="S53">
        <v>10030637</v>
      </c>
      <c r="T53">
        <v>10478954</v>
      </c>
      <c r="U53">
        <v>126671774</v>
      </c>
      <c r="V53">
        <v>148633352</v>
      </c>
      <c r="W53">
        <v>7.7254693145855979</v>
      </c>
      <c r="X53">
        <v>14.775672959323424</v>
      </c>
      <c r="Y53">
        <v>85.22432704067657</v>
      </c>
      <c r="Z53">
        <v>100</v>
      </c>
      <c r="AC53">
        <v>0</v>
      </c>
      <c r="AD53">
        <v>1</v>
      </c>
      <c r="AE53">
        <v>0</v>
      </c>
      <c r="AF53">
        <v>0</v>
      </c>
      <c r="AH53">
        <v>0</v>
      </c>
      <c r="AI53">
        <v>1148262400</v>
      </c>
      <c r="AJ53">
        <v>0</v>
      </c>
      <c r="AK53">
        <v>0</v>
      </c>
      <c r="AN53">
        <v>1</v>
      </c>
      <c r="AO53" t="s">
        <v>748</v>
      </c>
      <c r="AP53">
        <v>6.2911883981576446</v>
      </c>
    </row>
    <row r="54" spans="1:42" x14ac:dyDescent="0.25">
      <c r="A54">
        <v>1</v>
      </c>
      <c r="B54" t="s">
        <v>748</v>
      </c>
      <c r="C54" t="s">
        <v>767</v>
      </c>
      <c r="D54" t="s">
        <v>768</v>
      </c>
      <c r="E54" t="s">
        <v>773</v>
      </c>
      <c r="F54" t="s">
        <v>774</v>
      </c>
      <c r="G54" t="s">
        <v>775</v>
      </c>
      <c r="H54" t="s">
        <v>776</v>
      </c>
      <c r="I54" t="s">
        <v>269</v>
      </c>
      <c r="J54" t="s">
        <v>270</v>
      </c>
      <c r="K54" t="s">
        <v>335</v>
      </c>
      <c r="L54" t="s">
        <v>336</v>
      </c>
      <c r="P54" t="s">
        <v>335</v>
      </c>
      <c r="Q54" t="s">
        <v>336</v>
      </c>
      <c r="R54">
        <v>43250</v>
      </c>
      <c r="S54">
        <v>1576331</v>
      </c>
      <c r="T54">
        <v>2891735</v>
      </c>
      <c r="U54">
        <v>5419356</v>
      </c>
      <c r="V54">
        <v>9930672</v>
      </c>
      <c r="W54">
        <v>16.308876176758229</v>
      </c>
      <c r="X54">
        <v>45.428103959127839</v>
      </c>
      <c r="Y54">
        <v>54.571896040872161</v>
      </c>
      <c r="Z54">
        <v>100</v>
      </c>
      <c r="AC54">
        <v>0</v>
      </c>
      <c r="AD54">
        <v>1</v>
      </c>
      <c r="AE54">
        <v>0</v>
      </c>
      <c r="AF54">
        <v>0</v>
      </c>
      <c r="AH54">
        <v>0</v>
      </c>
      <c r="AI54">
        <v>161958100</v>
      </c>
      <c r="AJ54">
        <v>0</v>
      </c>
      <c r="AK54">
        <v>0</v>
      </c>
      <c r="AN54">
        <v>1</v>
      </c>
      <c r="AO54" t="s">
        <v>748</v>
      </c>
      <c r="AP54">
        <v>16.250117999443809</v>
      </c>
    </row>
    <row r="55" spans="1:42" x14ac:dyDescent="0.25">
      <c r="A55">
        <v>1</v>
      </c>
      <c r="B55" t="s">
        <v>748</v>
      </c>
      <c r="C55" t="s">
        <v>767</v>
      </c>
      <c r="D55" t="s">
        <v>768</v>
      </c>
      <c r="E55" t="s">
        <v>773</v>
      </c>
      <c r="F55" t="s">
        <v>774</v>
      </c>
      <c r="G55" t="s">
        <v>775</v>
      </c>
      <c r="H55" t="s">
        <v>776</v>
      </c>
      <c r="I55" t="s">
        <v>256</v>
      </c>
      <c r="J55" t="s">
        <v>257</v>
      </c>
      <c r="K55" t="s">
        <v>258</v>
      </c>
      <c r="L55" t="s">
        <v>259</v>
      </c>
      <c r="P55" t="s">
        <v>258</v>
      </c>
      <c r="Q55" t="s">
        <v>259</v>
      </c>
      <c r="R55">
        <v>111400</v>
      </c>
      <c r="S55">
        <v>806521</v>
      </c>
      <c r="T55">
        <v>792422</v>
      </c>
      <c r="U55">
        <v>4704756</v>
      </c>
      <c r="V55">
        <v>6415099</v>
      </c>
      <c r="W55">
        <v>14.308758134519826</v>
      </c>
      <c r="X55">
        <v>26.66120974906233</v>
      </c>
      <c r="Y55">
        <v>73.338790250937663</v>
      </c>
      <c r="Z55">
        <v>100</v>
      </c>
      <c r="AC55">
        <v>0</v>
      </c>
      <c r="AD55">
        <v>1</v>
      </c>
      <c r="AE55">
        <v>0</v>
      </c>
      <c r="AF55">
        <v>0</v>
      </c>
      <c r="AH55">
        <v>0</v>
      </c>
      <c r="AI55">
        <v>91792100</v>
      </c>
      <c r="AJ55">
        <v>0</v>
      </c>
      <c r="AK55">
        <v>0</v>
      </c>
      <c r="AN55">
        <v>1</v>
      </c>
      <c r="AO55" t="s">
        <v>748</v>
      </c>
      <c r="AP55">
        <v>5.5130610840046756</v>
      </c>
    </row>
    <row r="56" spans="1:42" x14ac:dyDescent="0.25">
      <c r="A56">
        <v>1</v>
      </c>
      <c r="B56" t="s">
        <v>748</v>
      </c>
      <c r="C56" t="s">
        <v>767</v>
      </c>
      <c r="D56" t="s">
        <v>768</v>
      </c>
      <c r="E56" t="s">
        <v>773</v>
      </c>
      <c r="F56" t="s">
        <v>774</v>
      </c>
      <c r="G56" t="s">
        <v>775</v>
      </c>
      <c r="H56" t="s">
        <v>776</v>
      </c>
      <c r="I56" t="s">
        <v>256</v>
      </c>
      <c r="J56" t="s">
        <v>257</v>
      </c>
      <c r="K56" t="s">
        <v>491</v>
      </c>
      <c r="L56" t="s">
        <v>492</v>
      </c>
      <c r="P56" t="s">
        <v>491</v>
      </c>
      <c r="Q56" t="s">
        <v>492</v>
      </c>
      <c r="R56">
        <v>46957</v>
      </c>
      <c r="S56">
        <v>32591</v>
      </c>
      <c r="T56">
        <v>94611</v>
      </c>
      <c r="U56">
        <v>533155</v>
      </c>
      <c r="V56">
        <v>707314</v>
      </c>
      <c r="W56">
        <v>11.246490243371403</v>
      </c>
      <c r="X56">
        <v>24.622586291236988</v>
      </c>
      <c r="Y56">
        <v>75.377413708763015</v>
      </c>
      <c r="Z56">
        <v>100</v>
      </c>
      <c r="AC56">
        <v>0</v>
      </c>
      <c r="AD56">
        <v>1</v>
      </c>
      <c r="AE56">
        <v>0</v>
      </c>
      <c r="AF56">
        <v>0</v>
      </c>
      <c r="AH56">
        <v>0</v>
      </c>
      <c r="AI56">
        <v>7954800</v>
      </c>
      <c r="AJ56">
        <v>0</v>
      </c>
      <c r="AK56">
        <v>0</v>
      </c>
      <c r="AN56">
        <v>1</v>
      </c>
      <c r="AO56" t="s">
        <v>748</v>
      </c>
      <c r="AP56">
        <v>37.70927326447778</v>
      </c>
    </row>
    <row r="57" spans="1:42" x14ac:dyDescent="0.25">
      <c r="A57">
        <v>1</v>
      </c>
      <c r="B57" t="s">
        <v>748</v>
      </c>
      <c r="C57" t="s">
        <v>767</v>
      </c>
      <c r="D57" t="s">
        <v>768</v>
      </c>
      <c r="E57" t="s">
        <v>773</v>
      </c>
      <c r="F57" t="s">
        <v>774</v>
      </c>
      <c r="G57" t="s">
        <v>775</v>
      </c>
      <c r="H57" t="s">
        <v>776</v>
      </c>
      <c r="I57" t="s">
        <v>377</v>
      </c>
      <c r="J57" t="s">
        <v>378</v>
      </c>
      <c r="K57" t="s">
        <v>379</v>
      </c>
      <c r="L57" t="s">
        <v>380</v>
      </c>
      <c r="P57" t="s">
        <v>379</v>
      </c>
      <c r="Q57" t="s">
        <v>380</v>
      </c>
      <c r="R57">
        <v>216201</v>
      </c>
      <c r="S57">
        <v>1699426</v>
      </c>
      <c r="T57">
        <v>2460563</v>
      </c>
      <c r="U57">
        <v>66673003</v>
      </c>
      <c r="V57">
        <v>71049193</v>
      </c>
      <c r="W57">
        <v>2.6961981116379463</v>
      </c>
      <c r="X57">
        <v>6.1593803042914219</v>
      </c>
      <c r="Y57">
        <v>93.840619695708583</v>
      </c>
      <c r="Z57">
        <v>100</v>
      </c>
      <c r="AC57">
        <v>0</v>
      </c>
      <c r="AD57">
        <v>1</v>
      </c>
      <c r="AE57">
        <v>0</v>
      </c>
      <c r="AF57">
        <v>0</v>
      </c>
      <c r="AH57">
        <v>0</v>
      </c>
      <c r="AI57">
        <v>191562700</v>
      </c>
      <c r="AJ57">
        <v>0</v>
      </c>
      <c r="AK57">
        <v>0</v>
      </c>
      <c r="AN57">
        <v>1</v>
      </c>
      <c r="AO57" t="s">
        <v>748</v>
      </c>
      <c r="AP57">
        <v>21.441478600398575</v>
      </c>
    </row>
    <row r="58" spans="1:42" x14ac:dyDescent="0.25">
      <c r="A58">
        <v>1</v>
      </c>
      <c r="B58" t="s">
        <v>748</v>
      </c>
      <c r="C58" t="s">
        <v>767</v>
      </c>
      <c r="D58" t="s">
        <v>768</v>
      </c>
      <c r="E58" t="s">
        <v>769</v>
      </c>
      <c r="F58" t="s">
        <v>770</v>
      </c>
      <c r="G58" t="s">
        <v>771</v>
      </c>
      <c r="H58" t="s">
        <v>772</v>
      </c>
      <c r="I58" t="s">
        <v>501</v>
      </c>
      <c r="J58" t="s">
        <v>502</v>
      </c>
      <c r="K58" t="s">
        <v>503</v>
      </c>
      <c r="L58" t="s">
        <v>504</v>
      </c>
      <c r="P58" t="s">
        <v>503</v>
      </c>
      <c r="Q58" t="s">
        <v>504</v>
      </c>
      <c r="R58">
        <v>8508</v>
      </c>
      <c r="S58">
        <v>241815</v>
      </c>
      <c r="T58">
        <v>354503</v>
      </c>
      <c r="U58">
        <v>11762396</v>
      </c>
      <c r="V58">
        <v>12367222</v>
      </c>
      <c r="W58">
        <v>2.024084309313765</v>
      </c>
      <c r="X58">
        <v>4.8905566666467211</v>
      </c>
      <c r="Y58">
        <v>95.109443333353283</v>
      </c>
      <c r="Z58">
        <v>100</v>
      </c>
      <c r="AC58">
        <v>0</v>
      </c>
      <c r="AD58">
        <v>1</v>
      </c>
      <c r="AE58">
        <v>0</v>
      </c>
      <c r="AF58">
        <v>0</v>
      </c>
      <c r="AH58">
        <v>0</v>
      </c>
      <c r="AI58">
        <v>25032300</v>
      </c>
      <c r="AJ58">
        <v>0</v>
      </c>
      <c r="AK58">
        <v>0</v>
      </c>
      <c r="AN58">
        <v>1</v>
      </c>
      <c r="AO58" t="s">
        <v>748</v>
      </c>
      <c r="AP58">
        <v>33.223195248003648</v>
      </c>
    </row>
    <row r="59" spans="1:42" x14ac:dyDescent="0.25">
      <c r="A59">
        <v>2</v>
      </c>
      <c r="B59" t="s">
        <v>785</v>
      </c>
      <c r="C59" t="s">
        <v>786</v>
      </c>
      <c r="D59" t="s">
        <v>787</v>
      </c>
      <c r="E59" t="s">
        <v>788</v>
      </c>
      <c r="F59" t="s">
        <v>789</v>
      </c>
      <c r="G59" t="s">
        <v>790</v>
      </c>
      <c r="H59" t="s">
        <v>412</v>
      </c>
      <c r="I59" t="s">
        <v>487</v>
      </c>
      <c r="J59" t="s">
        <v>488</v>
      </c>
      <c r="K59" t="s">
        <v>602</v>
      </c>
      <c r="L59" t="s">
        <v>603</v>
      </c>
      <c r="P59" t="s">
        <v>602</v>
      </c>
      <c r="Q59" t="s">
        <v>603</v>
      </c>
      <c r="R59">
        <v>1453</v>
      </c>
      <c r="S59">
        <v>25359</v>
      </c>
      <c r="T59">
        <v>3112</v>
      </c>
      <c r="U59">
        <v>1206003</v>
      </c>
      <c r="V59">
        <v>1235927</v>
      </c>
      <c r="W59">
        <v>2.1693837904665889</v>
      </c>
      <c r="X59">
        <v>2.421178597117791</v>
      </c>
      <c r="Y59">
        <v>97.578821402882213</v>
      </c>
      <c r="Z59">
        <v>100</v>
      </c>
      <c r="AC59">
        <v>0</v>
      </c>
      <c r="AD59">
        <v>1</v>
      </c>
      <c r="AE59">
        <v>0</v>
      </c>
      <c r="AF59">
        <v>0</v>
      </c>
      <c r="AH59">
        <v>0</v>
      </c>
      <c r="AI59">
        <v>2681200</v>
      </c>
      <c r="AJ59">
        <v>0</v>
      </c>
      <c r="AK59">
        <v>0</v>
      </c>
      <c r="AN59">
        <v>1</v>
      </c>
      <c r="AO59" t="s">
        <v>748</v>
      </c>
      <c r="AP59">
        <v>10.079201406737772</v>
      </c>
    </row>
    <row r="60" spans="1:42" x14ac:dyDescent="0.25">
      <c r="A60">
        <v>2</v>
      </c>
      <c r="B60" t="s">
        <v>785</v>
      </c>
      <c r="C60" t="s">
        <v>786</v>
      </c>
      <c r="D60" t="s">
        <v>787</v>
      </c>
      <c r="E60" t="s">
        <v>788</v>
      </c>
      <c r="F60" t="s">
        <v>789</v>
      </c>
      <c r="G60" t="s">
        <v>841</v>
      </c>
      <c r="H60" t="s">
        <v>842</v>
      </c>
      <c r="I60" t="s">
        <v>604</v>
      </c>
      <c r="J60" t="s">
        <v>605</v>
      </c>
      <c r="K60" t="s">
        <v>606</v>
      </c>
      <c r="L60" t="s">
        <v>605</v>
      </c>
      <c r="P60" t="s">
        <v>606</v>
      </c>
      <c r="Q60" t="s">
        <v>605</v>
      </c>
      <c r="R60">
        <v>815</v>
      </c>
      <c r="S60">
        <v>33036</v>
      </c>
      <c r="T60">
        <v>12030</v>
      </c>
      <c r="U60">
        <v>1785801</v>
      </c>
      <c r="V60">
        <v>1831682</v>
      </c>
      <c r="W60">
        <v>1.8480828003987593</v>
      </c>
      <c r="X60">
        <v>2.5048561922866521</v>
      </c>
      <c r="Y60">
        <v>97.495143807713347</v>
      </c>
      <c r="Z60">
        <v>100</v>
      </c>
      <c r="AC60">
        <v>0</v>
      </c>
      <c r="AD60">
        <v>1</v>
      </c>
      <c r="AE60">
        <v>0</v>
      </c>
      <c r="AF60">
        <v>0</v>
      </c>
      <c r="AH60">
        <v>0</v>
      </c>
      <c r="AI60">
        <v>3385100</v>
      </c>
      <c r="AJ60">
        <v>0</v>
      </c>
      <c r="AK60">
        <v>0</v>
      </c>
      <c r="AN60">
        <v>1</v>
      </c>
      <c r="AO60" t="s">
        <v>748</v>
      </c>
      <c r="AP60">
        <v>61.325619714994474</v>
      </c>
    </row>
    <row r="61" spans="1:42" x14ac:dyDescent="0.25">
      <c r="A61">
        <v>2</v>
      </c>
      <c r="B61" t="s">
        <v>785</v>
      </c>
      <c r="C61" t="s">
        <v>786</v>
      </c>
      <c r="D61" t="s">
        <v>787</v>
      </c>
      <c r="E61" t="s">
        <v>788</v>
      </c>
      <c r="F61" t="s">
        <v>789</v>
      </c>
      <c r="G61" t="s">
        <v>841</v>
      </c>
      <c r="H61" t="s">
        <v>842</v>
      </c>
      <c r="I61" t="s">
        <v>695</v>
      </c>
      <c r="J61" t="s">
        <v>696</v>
      </c>
      <c r="K61" t="s">
        <v>697</v>
      </c>
      <c r="L61" t="s">
        <v>698</v>
      </c>
      <c r="P61" t="s">
        <v>697</v>
      </c>
      <c r="Q61" t="s">
        <v>698</v>
      </c>
      <c r="R61">
        <v>74961</v>
      </c>
      <c r="S61">
        <v>58086</v>
      </c>
      <c r="T61">
        <v>189364</v>
      </c>
      <c r="U61">
        <v>643333</v>
      </c>
      <c r="V61">
        <v>965744</v>
      </c>
      <c r="W61">
        <v>13.776632316638779</v>
      </c>
      <c r="X61">
        <v>33.38472721549396</v>
      </c>
      <c r="Y61">
        <v>66.615272784506047</v>
      </c>
      <c r="Z61">
        <v>100</v>
      </c>
      <c r="AC61">
        <v>0</v>
      </c>
      <c r="AD61">
        <v>1</v>
      </c>
      <c r="AE61">
        <v>0</v>
      </c>
      <c r="AF61">
        <v>0</v>
      </c>
      <c r="AH61">
        <v>0</v>
      </c>
      <c r="AI61">
        <v>13304700</v>
      </c>
      <c r="AJ61">
        <v>0</v>
      </c>
      <c r="AK61">
        <v>0</v>
      </c>
      <c r="AN61">
        <v>1</v>
      </c>
      <c r="AO61" t="s">
        <v>748</v>
      </c>
      <c r="AP61">
        <v>76.973841616889686</v>
      </c>
    </row>
    <row r="62" spans="1:42" x14ac:dyDescent="0.25">
      <c r="A62">
        <v>2</v>
      </c>
      <c r="B62" t="s">
        <v>785</v>
      </c>
      <c r="C62" t="s">
        <v>786</v>
      </c>
      <c r="D62" t="s">
        <v>787</v>
      </c>
      <c r="E62" t="s">
        <v>788</v>
      </c>
      <c r="F62" t="s">
        <v>789</v>
      </c>
      <c r="G62" t="s">
        <v>790</v>
      </c>
      <c r="H62" t="s">
        <v>412</v>
      </c>
      <c r="I62" t="s">
        <v>483</v>
      </c>
      <c r="J62" t="s">
        <v>484</v>
      </c>
      <c r="K62" t="s">
        <v>485</v>
      </c>
      <c r="L62" t="s">
        <v>486</v>
      </c>
      <c r="P62" t="s">
        <v>485</v>
      </c>
      <c r="Q62" t="s">
        <v>486</v>
      </c>
      <c r="R62">
        <v>14622</v>
      </c>
      <c r="S62">
        <v>113959</v>
      </c>
      <c r="T62">
        <v>3035</v>
      </c>
      <c r="U62">
        <v>142566</v>
      </c>
      <c r="V62">
        <v>274182</v>
      </c>
      <c r="W62">
        <v>46.896222217359274</v>
      </c>
      <c r="X62">
        <v>48.003151191544305</v>
      </c>
      <c r="Y62">
        <v>51.996848808455695</v>
      </c>
      <c r="Z62">
        <v>100</v>
      </c>
      <c r="AC62">
        <v>0</v>
      </c>
      <c r="AD62">
        <v>0</v>
      </c>
      <c r="AE62">
        <v>1</v>
      </c>
      <c r="AF62">
        <v>0</v>
      </c>
      <c r="AH62">
        <v>0</v>
      </c>
      <c r="AI62">
        <v>0</v>
      </c>
      <c r="AJ62">
        <v>12858100</v>
      </c>
      <c r="AK62">
        <v>0</v>
      </c>
      <c r="AN62">
        <v>1</v>
      </c>
      <c r="AO62" t="s">
        <v>748</v>
      </c>
      <c r="AP62">
        <v>16.324519332320225</v>
      </c>
    </row>
    <row r="63" spans="1:42" x14ac:dyDescent="0.25">
      <c r="A63">
        <v>2</v>
      </c>
      <c r="B63" t="s">
        <v>785</v>
      </c>
      <c r="C63" t="s">
        <v>786</v>
      </c>
      <c r="D63" t="s">
        <v>787</v>
      </c>
      <c r="E63" t="s">
        <v>788</v>
      </c>
      <c r="F63" t="s">
        <v>789</v>
      </c>
      <c r="G63" t="s">
        <v>790</v>
      </c>
      <c r="H63" t="s">
        <v>412</v>
      </c>
      <c r="I63" t="s">
        <v>487</v>
      </c>
      <c r="J63" t="s">
        <v>488</v>
      </c>
      <c r="K63" t="s">
        <v>489</v>
      </c>
      <c r="L63" t="s">
        <v>490</v>
      </c>
      <c r="P63" t="s">
        <v>489</v>
      </c>
      <c r="Q63" t="s">
        <v>490</v>
      </c>
      <c r="R63">
        <v>103621</v>
      </c>
      <c r="S63">
        <v>222776</v>
      </c>
      <c r="T63">
        <v>262113</v>
      </c>
      <c r="U63">
        <v>2750870</v>
      </c>
      <c r="V63">
        <v>3339380</v>
      </c>
      <c r="W63">
        <v>9.7741796381364203</v>
      </c>
      <c r="X63">
        <v>17.623331277063407</v>
      </c>
      <c r="Y63">
        <v>82.3766687229366</v>
      </c>
      <c r="Z63">
        <v>100</v>
      </c>
      <c r="AC63">
        <v>0</v>
      </c>
      <c r="AD63">
        <v>1</v>
      </c>
      <c r="AE63">
        <v>0</v>
      </c>
      <c r="AF63">
        <v>0</v>
      </c>
      <c r="AH63">
        <v>0</v>
      </c>
      <c r="AI63">
        <v>32639700</v>
      </c>
      <c r="AJ63">
        <v>0</v>
      </c>
      <c r="AK63">
        <v>0</v>
      </c>
      <c r="AN63">
        <v>1</v>
      </c>
      <c r="AO63" t="s">
        <v>748</v>
      </c>
      <c r="AP63">
        <v>16.896802194852917</v>
      </c>
    </row>
    <row r="64" spans="1:42" x14ac:dyDescent="0.25">
      <c r="A64">
        <v>2</v>
      </c>
      <c r="B64" t="s">
        <v>785</v>
      </c>
      <c r="C64" t="s">
        <v>786</v>
      </c>
      <c r="D64" t="s">
        <v>787</v>
      </c>
      <c r="E64" t="s">
        <v>788</v>
      </c>
      <c r="F64" t="s">
        <v>789</v>
      </c>
      <c r="G64" t="s">
        <v>790</v>
      </c>
      <c r="H64" t="s">
        <v>412</v>
      </c>
      <c r="I64" t="s">
        <v>521</v>
      </c>
      <c r="J64" t="s">
        <v>412</v>
      </c>
      <c r="K64" t="s">
        <v>648</v>
      </c>
      <c r="L64" t="s">
        <v>649</v>
      </c>
      <c r="P64" t="s">
        <v>648</v>
      </c>
      <c r="Q64" t="s">
        <v>649</v>
      </c>
      <c r="S64">
        <v>51</v>
      </c>
      <c r="U64">
        <v>39</v>
      </c>
      <c r="V64">
        <v>90</v>
      </c>
      <c r="W64">
        <v>56.666666666666664</v>
      </c>
      <c r="X64">
        <v>56.666666666666664</v>
      </c>
      <c r="Y64">
        <v>43.333333333333336</v>
      </c>
      <c r="Z64">
        <v>100</v>
      </c>
      <c r="AC64">
        <v>0</v>
      </c>
      <c r="AD64">
        <v>0</v>
      </c>
      <c r="AE64">
        <v>0</v>
      </c>
      <c r="AF64">
        <v>1</v>
      </c>
      <c r="AH64">
        <v>0</v>
      </c>
      <c r="AI64">
        <v>0</v>
      </c>
      <c r="AJ64">
        <v>0</v>
      </c>
      <c r="AK64">
        <v>5100</v>
      </c>
      <c r="AN64">
        <v>1</v>
      </c>
      <c r="AO64" t="s">
        <v>748</v>
      </c>
      <c r="AP64">
        <v>9.7262368172799079</v>
      </c>
    </row>
    <row r="65" spans="1:42" x14ac:dyDescent="0.25">
      <c r="A65">
        <v>1</v>
      </c>
      <c r="B65" t="s">
        <v>748</v>
      </c>
      <c r="C65" t="s">
        <v>767</v>
      </c>
      <c r="D65" t="s">
        <v>768</v>
      </c>
      <c r="E65" t="s">
        <v>773</v>
      </c>
      <c r="F65" t="s">
        <v>774</v>
      </c>
      <c r="G65" t="s">
        <v>775</v>
      </c>
      <c r="H65" t="s">
        <v>776</v>
      </c>
      <c r="I65" t="s">
        <v>303</v>
      </c>
      <c r="J65" t="s">
        <v>304</v>
      </c>
      <c r="K65" t="s">
        <v>321</v>
      </c>
      <c r="L65" t="s">
        <v>322</v>
      </c>
      <c r="P65" t="s">
        <v>321</v>
      </c>
      <c r="Q65" t="s">
        <v>322</v>
      </c>
      <c r="R65">
        <v>26503</v>
      </c>
      <c r="S65">
        <v>203280</v>
      </c>
      <c r="T65">
        <v>161401</v>
      </c>
      <c r="U65">
        <v>1692489</v>
      </c>
      <c r="V65">
        <v>2083673</v>
      </c>
      <c r="W65">
        <v>11.027786029765707</v>
      </c>
      <c r="X65">
        <v>18.773771124355886</v>
      </c>
      <c r="Y65">
        <v>81.226228875644111</v>
      </c>
      <c r="Z65">
        <v>100</v>
      </c>
      <c r="AC65">
        <v>0</v>
      </c>
      <c r="AD65">
        <v>1</v>
      </c>
      <c r="AE65">
        <v>0</v>
      </c>
      <c r="AF65">
        <v>0</v>
      </c>
      <c r="AH65">
        <v>0</v>
      </c>
      <c r="AI65">
        <v>22978300</v>
      </c>
      <c r="AJ65">
        <v>0</v>
      </c>
      <c r="AK65">
        <v>0</v>
      </c>
      <c r="AN65">
        <v>1</v>
      </c>
      <c r="AO65" t="s">
        <v>748</v>
      </c>
      <c r="AP65">
        <v>8.0866106937693338</v>
      </c>
    </row>
    <row r="66" spans="1:42" x14ac:dyDescent="0.25">
      <c r="A66">
        <v>2</v>
      </c>
      <c r="B66" t="s">
        <v>785</v>
      </c>
      <c r="C66" t="s">
        <v>817</v>
      </c>
      <c r="D66" t="s">
        <v>818</v>
      </c>
      <c r="E66" t="s">
        <v>819</v>
      </c>
      <c r="F66" t="s">
        <v>820</v>
      </c>
      <c r="G66" t="s">
        <v>827</v>
      </c>
      <c r="H66" t="s">
        <v>223</v>
      </c>
      <c r="I66" t="s">
        <v>580</v>
      </c>
      <c r="J66" t="s">
        <v>581</v>
      </c>
      <c r="K66" t="s">
        <v>582</v>
      </c>
      <c r="L66" t="s">
        <v>583</v>
      </c>
      <c r="P66" t="s">
        <v>582</v>
      </c>
      <c r="Q66" t="s">
        <v>583</v>
      </c>
      <c r="R66">
        <v>80</v>
      </c>
      <c r="S66">
        <v>66</v>
      </c>
      <c r="T66">
        <v>108</v>
      </c>
      <c r="U66">
        <v>151</v>
      </c>
      <c r="V66">
        <v>405</v>
      </c>
      <c r="W66">
        <v>36.049382716049379</v>
      </c>
      <c r="X66">
        <v>62.716049382716058</v>
      </c>
      <c r="Y66">
        <v>37.283950617283949</v>
      </c>
      <c r="Z66">
        <v>100</v>
      </c>
      <c r="AC66">
        <v>0</v>
      </c>
      <c r="AD66">
        <v>0</v>
      </c>
      <c r="AE66">
        <v>1</v>
      </c>
      <c r="AF66">
        <v>0</v>
      </c>
      <c r="AH66">
        <v>0</v>
      </c>
      <c r="AI66">
        <v>0</v>
      </c>
      <c r="AJ66">
        <v>14599.999999999998</v>
      </c>
      <c r="AK66">
        <v>0</v>
      </c>
      <c r="AN66">
        <v>1</v>
      </c>
      <c r="AO66" t="s">
        <v>748</v>
      </c>
      <c r="AP66">
        <v>19.286504826896163</v>
      </c>
    </row>
    <row r="67" spans="1:42" x14ac:dyDescent="0.25">
      <c r="A67">
        <v>2</v>
      </c>
      <c r="B67" t="s">
        <v>785</v>
      </c>
      <c r="C67" t="s">
        <v>817</v>
      </c>
      <c r="D67" t="s">
        <v>818</v>
      </c>
      <c r="E67" t="s">
        <v>843</v>
      </c>
      <c r="F67" t="s">
        <v>844</v>
      </c>
      <c r="G67" t="s">
        <v>845</v>
      </c>
      <c r="H67" t="s">
        <v>846</v>
      </c>
      <c r="I67" t="s">
        <v>568</v>
      </c>
      <c r="J67" t="s">
        <v>569</v>
      </c>
      <c r="K67" t="s">
        <v>570</v>
      </c>
      <c r="L67" t="s">
        <v>571</v>
      </c>
      <c r="P67" t="s">
        <v>570</v>
      </c>
      <c r="Q67" t="s">
        <v>571</v>
      </c>
      <c r="R67">
        <v>229127</v>
      </c>
      <c r="S67">
        <v>919284</v>
      </c>
      <c r="T67">
        <v>950027</v>
      </c>
      <c r="U67">
        <v>3366682</v>
      </c>
      <c r="V67">
        <v>5465120</v>
      </c>
      <c r="W67">
        <v>21.0134635653014</v>
      </c>
      <c r="X67">
        <v>38.396924495710984</v>
      </c>
      <c r="Y67">
        <v>61.603075504289016</v>
      </c>
      <c r="Z67">
        <v>100</v>
      </c>
      <c r="AC67">
        <v>0</v>
      </c>
      <c r="AD67">
        <v>0</v>
      </c>
      <c r="AE67">
        <v>1</v>
      </c>
      <c r="AF67">
        <v>0</v>
      </c>
      <c r="AH67">
        <v>0</v>
      </c>
      <c r="AI67">
        <v>0</v>
      </c>
      <c r="AJ67">
        <v>114841099.99999999</v>
      </c>
      <c r="AK67">
        <v>0</v>
      </c>
      <c r="AN67">
        <v>1</v>
      </c>
      <c r="AO67" t="s">
        <v>748</v>
      </c>
      <c r="AP67">
        <v>2.3389734067495258</v>
      </c>
    </row>
    <row r="68" spans="1:42" x14ac:dyDescent="0.25">
      <c r="A68">
        <v>2</v>
      </c>
      <c r="B68" t="s">
        <v>785</v>
      </c>
      <c r="C68" t="s">
        <v>817</v>
      </c>
      <c r="D68" t="s">
        <v>818</v>
      </c>
      <c r="E68" t="s">
        <v>819</v>
      </c>
      <c r="F68" t="s">
        <v>820</v>
      </c>
      <c r="G68" t="s">
        <v>821</v>
      </c>
      <c r="H68" t="s">
        <v>822</v>
      </c>
      <c r="I68" t="s">
        <v>635</v>
      </c>
      <c r="J68" t="s">
        <v>636</v>
      </c>
      <c r="K68" t="s">
        <v>681</v>
      </c>
      <c r="L68" t="s">
        <v>682</v>
      </c>
      <c r="P68" t="s">
        <v>681</v>
      </c>
      <c r="Q68" t="s">
        <v>682</v>
      </c>
      <c r="R68">
        <v>10</v>
      </c>
      <c r="S68">
        <v>39</v>
      </c>
      <c r="T68">
        <v>13</v>
      </c>
      <c r="U68">
        <v>8200</v>
      </c>
      <c r="V68">
        <v>8262</v>
      </c>
      <c r="W68">
        <v>0.59307673686758655</v>
      </c>
      <c r="X68">
        <v>0.75042362624061965</v>
      </c>
      <c r="Y68">
        <v>99.249576373759382</v>
      </c>
      <c r="Z68">
        <v>100</v>
      </c>
      <c r="AC68">
        <v>1</v>
      </c>
      <c r="AD68">
        <v>0</v>
      </c>
      <c r="AE68">
        <v>0</v>
      </c>
      <c r="AF68">
        <v>0</v>
      </c>
      <c r="AH68">
        <v>4900</v>
      </c>
      <c r="AI68">
        <v>0</v>
      </c>
      <c r="AJ68">
        <v>0</v>
      </c>
      <c r="AK68">
        <v>0</v>
      </c>
      <c r="AN68">
        <v>1</v>
      </c>
      <c r="AO68" t="s">
        <v>748</v>
      </c>
      <c r="AP68">
        <v>10.985208141229144</v>
      </c>
    </row>
    <row r="69" spans="1:42" x14ac:dyDescent="0.25">
      <c r="A69">
        <v>2</v>
      </c>
      <c r="B69" t="s">
        <v>785</v>
      </c>
      <c r="C69" t="s">
        <v>817</v>
      </c>
      <c r="D69" t="s">
        <v>818</v>
      </c>
      <c r="E69" t="s">
        <v>819</v>
      </c>
      <c r="F69" t="s">
        <v>820</v>
      </c>
      <c r="G69" t="s">
        <v>821</v>
      </c>
      <c r="H69" t="s">
        <v>822</v>
      </c>
      <c r="I69" t="s">
        <v>635</v>
      </c>
      <c r="J69" t="s">
        <v>636</v>
      </c>
      <c r="K69" t="s">
        <v>683</v>
      </c>
      <c r="L69" t="s">
        <v>684</v>
      </c>
      <c r="P69" t="s">
        <v>683</v>
      </c>
      <c r="Q69" t="s">
        <v>684</v>
      </c>
      <c r="R69">
        <v>233639</v>
      </c>
      <c r="S69">
        <v>156376</v>
      </c>
      <c r="T69">
        <v>843877</v>
      </c>
      <c r="U69">
        <v>1575912</v>
      </c>
      <c r="V69">
        <v>2809804</v>
      </c>
      <c r="W69">
        <v>13.880505544158952</v>
      </c>
      <c r="X69">
        <v>43.913810358302577</v>
      </c>
      <c r="Y69">
        <v>56.086189641697423</v>
      </c>
      <c r="Z69">
        <v>100</v>
      </c>
      <c r="AC69">
        <v>0</v>
      </c>
      <c r="AD69">
        <v>1</v>
      </c>
      <c r="AE69">
        <v>0</v>
      </c>
      <c r="AF69">
        <v>0</v>
      </c>
      <c r="AH69">
        <v>0</v>
      </c>
      <c r="AI69">
        <v>39001500</v>
      </c>
      <c r="AJ69">
        <v>0</v>
      </c>
      <c r="AK69">
        <v>0</v>
      </c>
      <c r="AN69">
        <v>1</v>
      </c>
      <c r="AO69" t="s">
        <v>748</v>
      </c>
      <c r="AP69">
        <v>43.496295059974997</v>
      </c>
    </row>
    <row r="70" spans="1:42" x14ac:dyDescent="0.25">
      <c r="A70">
        <v>2</v>
      </c>
      <c r="B70" t="s">
        <v>785</v>
      </c>
      <c r="C70" t="s">
        <v>786</v>
      </c>
      <c r="D70" t="s">
        <v>787</v>
      </c>
      <c r="E70" t="s">
        <v>788</v>
      </c>
      <c r="F70" t="s">
        <v>789</v>
      </c>
      <c r="G70" t="s">
        <v>791</v>
      </c>
      <c r="H70" t="s">
        <v>792</v>
      </c>
      <c r="I70" t="s">
        <v>662</v>
      </c>
      <c r="J70" t="s">
        <v>663</v>
      </c>
      <c r="K70" t="s">
        <v>664</v>
      </c>
      <c r="L70" t="s">
        <v>847</v>
      </c>
      <c r="P70" t="s">
        <v>664</v>
      </c>
      <c r="Q70" t="s">
        <v>747</v>
      </c>
      <c r="S70">
        <v>413882</v>
      </c>
      <c r="T70">
        <v>246561</v>
      </c>
      <c r="U70">
        <v>43098996</v>
      </c>
      <c r="V70">
        <v>43759439</v>
      </c>
      <c r="W70">
        <v>0.94581194242458178</v>
      </c>
      <c r="X70">
        <v>1.5092583796606716</v>
      </c>
      <c r="Y70">
        <v>98.490741620339321</v>
      </c>
      <c r="Z70">
        <v>99.999999999999986</v>
      </c>
      <c r="AC70">
        <v>1</v>
      </c>
      <c r="AD70">
        <v>0</v>
      </c>
      <c r="AE70">
        <v>0</v>
      </c>
      <c r="AF70">
        <v>0</v>
      </c>
      <c r="AH70">
        <v>41388200</v>
      </c>
      <c r="AI70">
        <v>0</v>
      </c>
      <c r="AJ70">
        <v>0</v>
      </c>
      <c r="AK70">
        <v>0</v>
      </c>
      <c r="AN70">
        <v>1</v>
      </c>
      <c r="AO70" t="s">
        <v>748</v>
      </c>
      <c r="AP70">
        <v>67.691445070191264</v>
      </c>
    </row>
    <row r="71" spans="1:42" x14ac:dyDescent="0.25">
      <c r="A71">
        <v>1</v>
      </c>
      <c r="B71" t="s">
        <v>748</v>
      </c>
      <c r="C71" t="s">
        <v>767</v>
      </c>
      <c r="D71" t="s">
        <v>768</v>
      </c>
      <c r="E71" t="s">
        <v>769</v>
      </c>
      <c r="F71" t="s">
        <v>770</v>
      </c>
      <c r="G71" t="s">
        <v>848</v>
      </c>
      <c r="H71" t="s">
        <v>849</v>
      </c>
      <c r="I71" t="s">
        <v>313</v>
      </c>
      <c r="J71" t="s">
        <v>314</v>
      </c>
      <c r="K71" t="s">
        <v>375</v>
      </c>
      <c r="L71" t="s">
        <v>376</v>
      </c>
      <c r="P71" t="s">
        <v>375</v>
      </c>
      <c r="Q71" t="s">
        <v>376</v>
      </c>
      <c r="R71">
        <v>1743685</v>
      </c>
      <c r="S71">
        <v>2447150</v>
      </c>
      <c r="T71">
        <v>11361384</v>
      </c>
      <c r="U71">
        <v>31414765</v>
      </c>
      <c r="V71">
        <v>46966984</v>
      </c>
      <c r="W71">
        <v>8.922938292141561</v>
      </c>
      <c r="X71">
        <v>33.113088547478377</v>
      </c>
      <c r="Y71">
        <v>66.88691145252163</v>
      </c>
      <c r="Z71">
        <v>100</v>
      </c>
      <c r="AC71">
        <v>0</v>
      </c>
      <c r="AD71">
        <v>1</v>
      </c>
      <c r="AE71">
        <v>0</v>
      </c>
      <c r="AF71">
        <v>0</v>
      </c>
      <c r="AH71">
        <v>0</v>
      </c>
      <c r="AI71">
        <v>419083500</v>
      </c>
      <c r="AJ71">
        <v>0</v>
      </c>
      <c r="AK71">
        <v>0</v>
      </c>
      <c r="AN71">
        <v>1</v>
      </c>
      <c r="AO71" t="s">
        <v>748</v>
      </c>
      <c r="AP71">
        <v>72.805982969270644</v>
      </c>
    </row>
    <row r="72" spans="1:42" x14ac:dyDescent="0.25">
      <c r="A72">
        <v>1</v>
      </c>
      <c r="B72" t="s">
        <v>748</v>
      </c>
      <c r="C72" t="s">
        <v>767</v>
      </c>
      <c r="D72" t="s">
        <v>768</v>
      </c>
      <c r="E72" t="s">
        <v>769</v>
      </c>
      <c r="F72" t="s">
        <v>770</v>
      </c>
      <c r="G72" t="s">
        <v>848</v>
      </c>
      <c r="H72" t="s">
        <v>849</v>
      </c>
      <c r="I72" t="s">
        <v>313</v>
      </c>
      <c r="J72" t="s">
        <v>314</v>
      </c>
      <c r="K72" t="s">
        <v>315</v>
      </c>
      <c r="L72" t="s">
        <v>316</v>
      </c>
      <c r="P72" t="s">
        <v>315</v>
      </c>
      <c r="Q72" t="s">
        <v>316</v>
      </c>
      <c r="R72">
        <v>9454</v>
      </c>
      <c r="S72">
        <v>47697</v>
      </c>
      <c r="T72">
        <v>78714</v>
      </c>
      <c r="U72">
        <v>254786</v>
      </c>
      <c r="V72">
        <v>390651</v>
      </c>
      <c r="W72">
        <v>14.629682248349548</v>
      </c>
      <c r="X72">
        <v>34.779125101433252</v>
      </c>
      <c r="Y72">
        <v>65.220874898566748</v>
      </c>
      <c r="Z72">
        <v>100</v>
      </c>
      <c r="AC72">
        <v>0</v>
      </c>
      <c r="AD72">
        <v>1</v>
      </c>
      <c r="AE72">
        <v>0</v>
      </c>
      <c r="AF72">
        <v>0</v>
      </c>
      <c r="AH72">
        <v>0</v>
      </c>
      <c r="AI72">
        <v>5715099.9999999991</v>
      </c>
      <c r="AJ72">
        <v>0</v>
      </c>
      <c r="AK72">
        <v>0</v>
      </c>
      <c r="AN72">
        <v>1</v>
      </c>
      <c r="AO72" t="s">
        <v>748</v>
      </c>
      <c r="AP72">
        <v>11.731387633232849</v>
      </c>
    </row>
    <row r="73" spans="1:42" x14ac:dyDescent="0.25">
      <c r="A73">
        <v>1</v>
      </c>
      <c r="B73" t="s">
        <v>748</v>
      </c>
      <c r="C73" t="s">
        <v>767</v>
      </c>
      <c r="D73" t="s">
        <v>768</v>
      </c>
      <c r="E73" t="s">
        <v>769</v>
      </c>
      <c r="F73" t="s">
        <v>770</v>
      </c>
      <c r="G73" t="s">
        <v>777</v>
      </c>
      <c r="H73" t="s">
        <v>778</v>
      </c>
      <c r="I73" t="s">
        <v>586</v>
      </c>
      <c r="J73" t="s">
        <v>587</v>
      </c>
      <c r="K73" t="s">
        <v>592</v>
      </c>
      <c r="L73" t="s">
        <v>593</v>
      </c>
      <c r="P73" t="s">
        <v>592</v>
      </c>
      <c r="Q73" t="s">
        <v>593</v>
      </c>
      <c r="R73">
        <v>774270</v>
      </c>
      <c r="S73">
        <v>621039</v>
      </c>
      <c r="T73">
        <v>4477636</v>
      </c>
      <c r="U73">
        <v>4526680</v>
      </c>
      <c r="V73">
        <v>10399625</v>
      </c>
      <c r="W73">
        <v>13.41691647535368</v>
      </c>
      <c r="X73">
        <v>56.472661273844004</v>
      </c>
      <c r="Y73">
        <v>43.527338726155989</v>
      </c>
      <c r="Z73">
        <v>100</v>
      </c>
      <c r="AC73">
        <v>0</v>
      </c>
      <c r="AD73">
        <v>1</v>
      </c>
      <c r="AE73">
        <v>0</v>
      </c>
      <c r="AF73">
        <v>0</v>
      </c>
      <c r="AH73">
        <v>0</v>
      </c>
      <c r="AI73">
        <v>139530900.00000003</v>
      </c>
      <c r="AJ73">
        <v>0</v>
      </c>
      <c r="AK73">
        <v>0</v>
      </c>
      <c r="AN73">
        <v>1</v>
      </c>
      <c r="AO73" t="s">
        <v>748</v>
      </c>
      <c r="AP73">
        <v>22.508313764111687</v>
      </c>
    </row>
    <row r="74" spans="1:42" x14ac:dyDescent="0.25">
      <c r="A74">
        <v>1</v>
      </c>
      <c r="B74" t="s">
        <v>748</v>
      </c>
      <c r="C74" t="s">
        <v>767</v>
      </c>
      <c r="D74" t="s">
        <v>768</v>
      </c>
      <c r="E74" t="s">
        <v>769</v>
      </c>
      <c r="F74" t="s">
        <v>770</v>
      </c>
      <c r="G74" t="s">
        <v>777</v>
      </c>
      <c r="H74" t="s">
        <v>778</v>
      </c>
      <c r="I74" t="s">
        <v>586</v>
      </c>
      <c r="J74" t="s">
        <v>587</v>
      </c>
      <c r="K74" t="s">
        <v>588</v>
      </c>
      <c r="L74" t="s">
        <v>589</v>
      </c>
      <c r="P74" t="s">
        <v>588</v>
      </c>
      <c r="Q74" t="s">
        <v>589</v>
      </c>
      <c r="R74">
        <v>979723</v>
      </c>
      <c r="S74">
        <v>1211715</v>
      </c>
      <c r="T74">
        <v>7980783</v>
      </c>
      <c r="U74">
        <v>10191281</v>
      </c>
      <c r="V74">
        <v>20363502</v>
      </c>
      <c r="W74">
        <v>10.761596900179548</v>
      </c>
      <c r="X74">
        <v>49.953200584064568</v>
      </c>
      <c r="Y74">
        <v>50.046799415935425</v>
      </c>
      <c r="Z74">
        <v>100</v>
      </c>
      <c r="AC74">
        <v>0</v>
      </c>
      <c r="AD74">
        <v>1</v>
      </c>
      <c r="AE74">
        <v>0</v>
      </c>
      <c r="AF74">
        <v>0</v>
      </c>
      <c r="AH74">
        <v>0</v>
      </c>
      <c r="AI74">
        <v>219143800.00000003</v>
      </c>
      <c r="AJ74">
        <v>0</v>
      </c>
      <c r="AK74">
        <v>0</v>
      </c>
      <c r="AN74">
        <v>1</v>
      </c>
      <c r="AO74" t="s">
        <v>748</v>
      </c>
      <c r="AP74">
        <v>8.913086650126445</v>
      </c>
    </row>
    <row r="75" spans="1:42" x14ac:dyDescent="0.25">
      <c r="A75">
        <v>1</v>
      </c>
      <c r="B75" t="s">
        <v>748</v>
      </c>
      <c r="C75" t="s">
        <v>767</v>
      </c>
      <c r="D75" t="s">
        <v>768</v>
      </c>
      <c r="E75" t="s">
        <v>769</v>
      </c>
      <c r="F75" t="s">
        <v>770</v>
      </c>
      <c r="G75" t="s">
        <v>777</v>
      </c>
      <c r="H75" t="s">
        <v>778</v>
      </c>
      <c r="I75" t="s">
        <v>619</v>
      </c>
      <c r="J75" t="s">
        <v>620</v>
      </c>
      <c r="K75" t="s">
        <v>629</v>
      </c>
      <c r="L75" t="s">
        <v>630</v>
      </c>
      <c r="P75" t="s">
        <v>629</v>
      </c>
      <c r="Q75" t="s">
        <v>630</v>
      </c>
      <c r="R75">
        <v>161542</v>
      </c>
      <c r="S75">
        <v>8442</v>
      </c>
      <c r="T75">
        <v>484333</v>
      </c>
      <c r="U75">
        <v>228215</v>
      </c>
      <c r="V75">
        <v>882532</v>
      </c>
      <c r="W75">
        <v>19.260944645633245</v>
      </c>
      <c r="X75">
        <v>74.14088101054692</v>
      </c>
      <c r="Y75">
        <v>25.859118989453073</v>
      </c>
      <c r="Z75">
        <v>100</v>
      </c>
      <c r="AC75">
        <v>0</v>
      </c>
      <c r="AD75">
        <v>0</v>
      </c>
      <c r="AE75">
        <v>1</v>
      </c>
      <c r="AF75">
        <v>0</v>
      </c>
      <c r="AH75">
        <v>0</v>
      </c>
      <c r="AI75">
        <v>0</v>
      </c>
      <c r="AJ75">
        <v>16998400</v>
      </c>
      <c r="AK75">
        <v>0</v>
      </c>
      <c r="AN75">
        <v>1</v>
      </c>
      <c r="AO75" t="s">
        <v>748</v>
      </c>
      <c r="AP75">
        <v>26.143746723987409</v>
      </c>
    </row>
    <row r="76" spans="1:42" x14ac:dyDescent="0.25">
      <c r="A76">
        <v>1</v>
      </c>
      <c r="B76" t="s">
        <v>748</v>
      </c>
      <c r="C76" t="s">
        <v>767</v>
      </c>
      <c r="D76" t="s">
        <v>768</v>
      </c>
      <c r="E76" t="s">
        <v>769</v>
      </c>
      <c r="F76" t="s">
        <v>770</v>
      </c>
      <c r="G76" t="s">
        <v>777</v>
      </c>
      <c r="H76" t="s">
        <v>778</v>
      </c>
      <c r="I76" t="s">
        <v>619</v>
      </c>
      <c r="J76" t="s">
        <v>620</v>
      </c>
      <c r="K76" t="s">
        <v>621</v>
      </c>
      <c r="L76" t="s">
        <v>622</v>
      </c>
      <c r="P76" t="s">
        <v>621</v>
      </c>
      <c r="Q76" t="s">
        <v>622</v>
      </c>
      <c r="R76">
        <v>688980</v>
      </c>
      <c r="S76">
        <v>83046</v>
      </c>
      <c r="T76">
        <v>2335300</v>
      </c>
      <c r="U76">
        <v>2062472</v>
      </c>
      <c r="V76">
        <v>5169798</v>
      </c>
      <c r="W76">
        <v>14.933388113036525</v>
      </c>
      <c r="X76">
        <v>60.105365818935283</v>
      </c>
      <c r="Y76">
        <v>39.894634181064717</v>
      </c>
      <c r="Z76">
        <v>100</v>
      </c>
      <c r="AC76">
        <v>0</v>
      </c>
      <c r="AD76">
        <v>1</v>
      </c>
      <c r="AE76">
        <v>0</v>
      </c>
      <c r="AF76">
        <v>0</v>
      </c>
      <c r="AH76">
        <v>0</v>
      </c>
      <c r="AI76">
        <v>77202600</v>
      </c>
      <c r="AJ76">
        <v>0</v>
      </c>
      <c r="AK76">
        <v>0</v>
      </c>
      <c r="AN76">
        <v>1</v>
      </c>
      <c r="AO76" t="s">
        <v>748</v>
      </c>
      <c r="AP76">
        <v>12.344265014326075</v>
      </c>
    </row>
    <row r="77" spans="1:42" x14ac:dyDescent="0.25">
      <c r="A77">
        <v>1</v>
      </c>
      <c r="B77" t="s">
        <v>748</v>
      </c>
      <c r="C77" t="s">
        <v>767</v>
      </c>
      <c r="D77" t="s">
        <v>768</v>
      </c>
      <c r="E77" t="s">
        <v>773</v>
      </c>
      <c r="F77" t="s">
        <v>774</v>
      </c>
      <c r="G77" t="s">
        <v>850</v>
      </c>
      <c r="H77" t="s">
        <v>851</v>
      </c>
      <c r="I77" t="s">
        <v>51</v>
      </c>
      <c r="J77" t="s">
        <v>52</v>
      </c>
      <c r="K77" t="s">
        <v>103</v>
      </c>
      <c r="L77" t="s">
        <v>104</v>
      </c>
      <c r="P77" t="s">
        <v>103</v>
      </c>
      <c r="Q77" t="s">
        <v>104</v>
      </c>
      <c r="R77">
        <v>36984</v>
      </c>
      <c r="S77">
        <v>179046</v>
      </c>
      <c r="T77">
        <v>440125</v>
      </c>
      <c r="U77">
        <v>2348451</v>
      </c>
      <c r="V77">
        <v>3004606</v>
      </c>
      <c r="W77">
        <v>7.1899610131910805</v>
      </c>
      <c r="X77">
        <v>21.838304256864294</v>
      </c>
      <c r="Y77">
        <v>78.161695743135709</v>
      </c>
      <c r="Z77">
        <v>100</v>
      </c>
      <c r="AC77">
        <v>0</v>
      </c>
      <c r="AD77">
        <v>1</v>
      </c>
      <c r="AE77">
        <v>0</v>
      </c>
      <c r="AF77">
        <v>0</v>
      </c>
      <c r="AH77">
        <v>0</v>
      </c>
      <c r="AI77">
        <v>21603000</v>
      </c>
      <c r="AJ77">
        <v>0</v>
      </c>
      <c r="AK77">
        <v>0</v>
      </c>
      <c r="AN77">
        <v>1</v>
      </c>
      <c r="AO77" t="s">
        <v>748</v>
      </c>
      <c r="AP77">
        <v>2.1398161866533356</v>
      </c>
    </row>
    <row r="78" spans="1:42" x14ac:dyDescent="0.25">
      <c r="A78">
        <v>1</v>
      </c>
      <c r="B78" t="s">
        <v>748</v>
      </c>
      <c r="C78" t="s">
        <v>767</v>
      </c>
      <c r="D78" t="s">
        <v>768</v>
      </c>
      <c r="E78" t="s">
        <v>769</v>
      </c>
      <c r="F78" t="s">
        <v>770</v>
      </c>
      <c r="G78" t="s">
        <v>848</v>
      </c>
      <c r="H78" t="s">
        <v>849</v>
      </c>
      <c r="I78" t="s">
        <v>313</v>
      </c>
      <c r="J78" t="s">
        <v>314</v>
      </c>
      <c r="K78" t="s">
        <v>357</v>
      </c>
      <c r="L78" t="s">
        <v>358</v>
      </c>
      <c r="P78" t="s">
        <v>357</v>
      </c>
      <c r="Q78" t="s">
        <v>358</v>
      </c>
      <c r="R78">
        <v>1060371</v>
      </c>
      <c r="S78">
        <v>609728</v>
      </c>
      <c r="T78">
        <v>4441978</v>
      </c>
      <c r="U78">
        <v>4267323</v>
      </c>
      <c r="V78">
        <v>10379400</v>
      </c>
      <c r="W78">
        <v>16.090515829431375</v>
      </c>
      <c r="X78">
        <v>58.886611942886866</v>
      </c>
      <c r="Y78">
        <v>41.113388057113127</v>
      </c>
      <c r="Z78">
        <v>100</v>
      </c>
      <c r="AC78">
        <v>0</v>
      </c>
      <c r="AD78">
        <v>1</v>
      </c>
      <c r="AE78">
        <v>0</v>
      </c>
      <c r="AF78">
        <v>0</v>
      </c>
      <c r="AH78">
        <v>0</v>
      </c>
      <c r="AI78">
        <v>167009900</v>
      </c>
      <c r="AJ78">
        <v>0</v>
      </c>
      <c r="AK78">
        <v>0</v>
      </c>
      <c r="AN78">
        <v>1</v>
      </c>
      <c r="AO78" t="s">
        <v>748</v>
      </c>
      <c r="AP78">
        <v>6.1934803738746549</v>
      </c>
    </row>
    <row r="79" spans="1:42" x14ac:dyDescent="0.25">
      <c r="A79">
        <v>1</v>
      </c>
      <c r="B79" t="s">
        <v>748</v>
      </c>
      <c r="C79" t="s">
        <v>767</v>
      </c>
      <c r="D79" t="s">
        <v>768</v>
      </c>
      <c r="E79" t="s">
        <v>773</v>
      </c>
      <c r="F79" t="s">
        <v>774</v>
      </c>
      <c r="G79" t="s">
        <v>852</v>
      </c>
      <c r="H79" t="s">
        <v>853</v>
      </c>
      <c r="I79" t="s">
        <v>117</v>
      </c>
      <c r="J79" t="s">
        <v>118</v>
      </c>
      <c r="K79" t="s">
        <v>246</v>
      </c>
      <c r="L79" t="s">
        <v>247</v>
      </c>
      <c r="P79" t="s">
        <v>246</v>
      </c>
      <c r="Q79" t="s">
        <v>247</v>
      </c>
      <c r="R79">
        <v>26540</v>
      </c>
      <c r="S79">
        <v>772462</v>
      </c>
      <c r="T79">
        <v>3931102</v>
      </c>
      <c r="U79">
        <v>2816559</v>
      </c>
      <c r="V79">
        <v>7546663</v>
      </c>
      <c r="W79">
        <v>10.587487476252749</v>
      </c>
      <c r="X79">
        <v>62.678086990236615</v>
      </c>
      <c r="Y79">
        <v>37.321913009763385</v>
      </c>
      <c r="Z79">
        <v>100</v>
      </c>
      <c r="AC79">
        <v>0</v>
      </c>
      <c r="AD79">
        <v>1</v>
      </c>
      <c r="AE79">
        <v>0</v>
      </c>
      <c r="AF79">
        <v>0</v>
      </c>
      <c r="AH79">
        <v>0</v>
      </c>
      <c r="AI79">
        <v>79900200</v>
      </c>
      <c r="AJ79">
        <v>0</v>
      </c>
      <c r="AK79">
        <v>0</v>
      </c>
      <c r="AN79">
        <v>1</v>
      </c>
      <c r="AO79" t="s">
        <v>748</v>
      </c>
      <c r="AP79">
        <v>37.082064953645059</v>
      </c>
    </row>
    <row r="80" spans="1:42" x14ac:dyDescent="0.25">
      <c r="A80">
        <v>1</v>
      </c>
      <c r="B80" t="s">
        <v>748</v>
      </c>
      <c r="C80" t="s">
        <v>767</v>
      </c>
      <c r="D80" t="s">
        <v>768</v>
      </c>
      <c r="E80" t="s">
        <v>773</v>
      </c>
      <c r="F80" t="s">
        <v>774</v>
      </c>
      <c r="G80" t="s">
        <v>852</v>
      </c>
      <c r="H80" t="s">
        <v>853</v>
      </c>
      <c r="I80" t="s">
        <v>117</v>
      </c>
      <c r="J80" t="s">
        <v>118</v>
      </c>
      <c r="K80" t="s">
        <v>140</v>
      </c>
      <c r="L80" t="s">
        <v>141</v>
      </c>
      <c r="P80" t="s">
        <v>140</v>
      </c>
      <c r="Q80" t="s">
        <v>141</v>
      </c>
      <c r="R80">
        <v>5786408</v>
      </c>
      <c r="S80">
        <v>1482971</v>
      </c>
      <c r="T80">
        <v>42306925</v>
      </c>
      <c r="U80">
        <v>21875445</v>
      </c>
      <c r="V80">
        <v>71451749</v>
      </c>
      <c r="W80">
        <v>10.173829334814464</v>
      </c>
      <c r="X80">
        <v>69.384311362343283</v>
      </c>
      <c r="Y80">
        <v>30.615688637656724</v>
      </c>
      <c r="Z80">
        <v>100</v>
      </c>
      <c r="AC80">
        <v>0</v>
      </c>
      <c r="AD80">
        <v>1</v>
      </c>
      <c r="AE80">
        <v>0</v>
      </c>
      <c r="AF80">
        <v>0</v>
      </c>
      <c r="AH80">
        <v>0</v>
      </c>
      <c r="AI80">
        <v>726937900</v>
      </c>
      <c r="AJ80">
        <v>0</v>
      </c>
      <c r="AK80">
        <v>0</v>
      </c>
      <c r="AN80">
        <v>1</v>
      </c>
      <c r="AO80" t="s">
        <v>748</v>
      </c>
      <c r="AP80">
        <v>11.206850308674369</v>
      </c>
    </row>
    <row r="81" spans="1:42" x14ac:dyDescent="0.25">
      <c r="A81">
        <v>1</v>
      </c>
      <c r="B81" t="s">
        <v>748</v>
      </c>
      <c r="C81" t="s">
        <v>767</v>
      </c>
      <c r="D81" t="s">
        <v>768</v>
      </c>
      <c r="E81" t="s">
        <v>773</v>
      </c>
      <c r="F81" t="s">
        <v>774</v>
      </c>
      <c r="G81" t="s">
        <v>852</v>
      </c>
      <c r="H81" t="s">
        <v>853</v>
      </c>
      <c r="I81" t="s">
        <v>111</v>
      </c>
      <c r="J81" t="s">
        <v>112</v>
      </c>
      <c r="K81" t="s">
        <v>174</v>
      </c>
      <c r="L81" t="s">
        <v>175</v>
      </c>
      <c r="P81" t="s">
        <v>174</v>
      </c>
      <c r="Q81" t="s">
        <v>175</v>
      </c>
      <c r="R81">
        <v>961845</v>
      </c>
      <c r="S81">
        <v>404866</v>
      </c>
      <c r="T81">
        <v>16413850</v>
      </c>
      <c r="U81">
        <v>6405691</v>
      </c>
      <c r="V81">
        <v>24186252</v>
      </c>
      <c r="W81">
        <v>5.6507763170581367</v>
      </c>
      <c r="X81">
        <v>73.515156461612989</v>
      </c>
      <c r="Y81">
        <v>26.484843538387015</v>
      </c>
      <c r="Z81">
        <v>100</v>
      </c>
      <c r="AC81">
        <v>0</v>
      </c>
      <c r="AD81">
        <v>1</v>
      </c>
      <c r="AE81">
        <v>0</v>
      </c>
      <c r="AF81">
        <v>0</v>
      </c>
      <c r="AH81">
        <v>0</v>
      </c>
      <c r="AI81">
        <v>136671100</v>
      </c>
      <c r="AJ81">
        <v>0</v>
      </c>
      <c r="AK81">
        <v>0</v>
      </c>
      <c r="AN81">
        <v>1</v>
      </c>
      <c r="AO81" t="s">
        <v>748</v>
      </c>
      <c r="AP81">
        <v>0.625</v>
      </c>
    </row>
    <row r="82" spans="1:42" x14ac:dyDescent="0.25">
      <c r="A82">
        <v>1</v>
      </c>
      <c r="B82" t="s">
        <v>748</v>
      </c>
      <c r="C82" t="s">
        <v>767</v>
      </c>
      <c r="D82" t="s">
        <v>768</v>
      </c>
      <c r="E82" t="s">
        <v>773</v>
      </c>
      <c r="F82" t="s">
        <v>774</v>
      </c>
      <c r="G82" t="s">
        <v>852</v>
      </c>
      <c r="H82" t="s">
        <v>853</v>
      </c>
      <c r="I82" t="s">
        <v>111</v>
      </c>
      <c r="J82" t="s">
        <v>112</v>
      </c>
      <c r="K82" t="s">
        <v>113</v>
      </c>
      <c r="L82" t="s">
        <v>114</v>
      </c>
      <c r="P82" t="s">
        <v>113</v>
      </c>
      <c r="Q82" t="s">
        <v>114</v>
      </c>
      <c r="R82">
        <v>624725</v>
      </c>
      <c r="S82">
        <v>171114</v>
      </c>
      <c r="T82">
        <v>2415343</v>
      </c>
      <c r="U82">
        <v>1394455</v>
      </c>
      <c r="V82">
        <v>4605637</v>
      </c>
      <c r="W82">
        <v>17.27967271411099</v>
      </c>
      <c r="X82">
        <v>69.722863525718594</v>
      </c>
      <c r="Y82">
        <v>30.277136474281406</v>
      </c>
      <c r="Z82">
        <v>100</v>
      </c>
      <c r="AC82">
        <v>0</v>
      </c>
      <c r="AD82">
        <v>0</v>
      </c>
      <c r="AE82">
        <v>1</v>
      </c>
      <c r="AF82">
        <v>0</v>
      </c>
      <c r="AH82">
        <v>0</v>
      </c>
      <c r="AI82">
        <v>0</v>
      </c>
      <c r="AJ82">
        <v>79583900</v>
      </c>
      <c r="AK82">
        <v>0</v>
      </c>
      <c r="AN82">
        <v>1</v>
      </c>
      <c r="AO82" t="s">
        <v>748</v>
      </c>
      <c r="AP82">
        <v>3.4899582714510462</v>
      </c>
    </row>
    <row r="83" spans="1:42" x14ac:dyDescent="0.25">
      <c r="A83">
        <v>1</v>
      </c>
      <c r="B83" t="s">
        <v>748</v>
      </c>
      <c r="C83" t="s">
        <v>767</v>
      </c>
      <c r="D83" t="s">
        <v>768</v>
      </c>
      <c r="E83" t="s">
        <v>773</v>
      </c>
      <c r="F83" t="s">
        <v>774</v>
      </c>
      <c r="G83" t="s">
        <v>852</v>
      </c>
      <c r="H83" t="s">
        <v>853</v>
      </c>
      <c r="I83" t="s">
        <v>117</v>
      </c>
      <c r="J83" t="s">
        <v>118</v>
      </c>
      <c r="K83" t="s">
        <v>119</v>
      </c>
      <c r="L83" t="s">
        <v>120</v>
      </c>
      <c r="P83" t="s">
        <v>119</v>
      </c>
      <c r="Q83" t="s">
        <v>120</v>
      </c>
      <c r="R83">
        <v>655790</v>
      </c>
      <c r="S83">
        <v>1436648</v>
      </c>
      <c r="T83">
        <v>16845007</v>
      </c>
      <c r="U83">
        <v>14322376</v>
      </c>
      <c r="V83">
        <v>33259821</v>
      </c>
      <c r="W83">
        <v>6.2911883981576446</v>
      </c>
      <c r="X83">
        <v>56.937904145665726</v>
      </c>
      <c r="Y83">
        <v>43.062095854334274</v>
      </c>
      <c r="Z83">
        <v>100</v>
      </c>
      <c r="AC83">
        <v>0</v>
      </c>
      <c r="AD83">
        <v>1</v>
      </c>
      <c r="AE83">
        <v>0</v>
      </c>
      <c r="AF83">
        <v>0</v>
      </c>
      <c r="AH83">
        <v>0</v>
      </c>
      <c r="AI83">
        <v>209243800</v>
      </c>
      <c r="AJ83">
        <v>0</v>
      </c>
      <c r="AK83">
        <v>0</v>
      </c>
      <c r="AN83">
        <v>1</v>
      </c>
      <c r="AO83" t="s">
        <v>748</v>
      </c>
      <c r="AP83">
        <v>14.763125849061135</v>
      </c>
    </row>
    <row r="84" spans="1:42" x14ac:dyDescent="0.25">
      <c r="A84">
        <v>1</v>
      </c>
      <c r="B84" t="s">
        <v>748</v>
      </c>
      <c r="C84" t="s">
        <v>767</v>
      </c>
      <c r="D84" t="s">
        <v>768</v>
      </c>
      <c r="E84" t="s">
        <v>773</v>
      </c>
      <c r="F84" t="s">
        <v>774</v>
      </c>
      <c r="G84" t="s">
        <v>852</v>
      </c>
      <c r="H84" t="s">
        <v>853</v>
      </c>
      <c r="I84" t="s">
        <v>117</v>
      </c>
      <c r="J84" t="s">
        <v>118</v>
      </c>
      <c r="K84" t="s">
        <v>221</v>
      </c>
      <c r="L84" t="s">
        <v>222</v>
      </c>
      <c r="P84" t="s">
        <v>221</v>
      </c>
      <c r="Q84" t="s">
        <v>222</v>
      </c>
      <c r="R84">
        <v>2227477</v>
      </c>
      <c r="S84">
        <v>1211918</v>
      </c>
      <c r="T84">
        <v>13899305</v>
      </c>
      <c r="U84">
        <v>3826654</v>
      </c>
      <c r="V84">
        <v>21165354</v>
      </c>
      <c r="W84">
        <v>16.250117999443809</v>
      </c>
      <c r="X84">
        <v>81.920198452622145</v>
      </c>
      <c r="Y84">
        <v>18.079801547377851</v>
      </c>
      <c r="Z84">
        <v>100</v>
      </c>
      <c r="AC84">
        <v>0</v>
      </c>
      <c r="AD84">
        <v>1</v>
      </c>
      <c r="AE84">
        <v>0</v>
      </c>
      <c r="AF84">
        <v>0</v>
      </c>
      <c r="AH84">
        <v>0</v>
      </c>
      <c r="AI84">
        <v>343939500</v>
      </c>
      <c r="AJ84">
        <v>0</v>
      </c>
      <c r="AK84">
        <v>0</v>
      </c>
      <c r="AN84">
        <v>1</v>
      </c>
      <c r="AO84" t="s">
        <v>748</v>
      </c>
      <c r="AP84">
        <v>5.1632617661472446</v>
      </c>
    </row>
    <row r="85" spans="1:42" x14ac:dyDescent="0.25">
      <c r="A85">
        <v>1</v>
      </c>
      <c r="B85" t="s">
        <v>748</v>
      </c>
      <c r="C85" t="s">
        <v>767</v>
      </c>
      <c r="D85" t="s">
        <v>768</v>
      </c>
      <c r="E85" t="s">
        <v>773</v>
      </c>
      <c r="F85" t="s">
        <v>774</v>
      </c>
      <c r="G85" t="s">
        <v>852</v>
      </c>
      <c r="H85" t="s">
        <v>853</v>
      </c>
      <c r="I85" t="s">
        <v>117</v>
      </c>
      <c r="J85" t="s">
        <v>118</v>
      </c>
      <c r="K85" t="s">
        <v>301</v>
      </c>
      <c r="L85" t="s">
        <v>302</v>
      </c>
      <c r="P85" t="s">
        <v>301</v>
      </c>
      <c r="Q85" t="s">
        <v>302</v>
      </c>
      <c r="R85">
        <v>112963</v>
      </c>
      <c r="S85">
        <v>1358250</v>
      </c>
      <c r="T85">
        <v>9585505</v>
      </c>
      <c r="U85">
        <v>15629237</v>
      </c>
      <c r="V85">
        <v>26685955</v>
      </c>
      <c r="W85">
        <v>5.5130610840046756</v>
      </c>
      <c r="X85">
        <v>41.432723693043776</v>
      </c>
      <c r="Y85">
        <v>58.567276306956231</v>
      </c>
      <c r="Z85">
        <v>100</v>
      </c>
      <c r="AC85">
        <v>0</v>
      </c>
      <c r="AD85">
        <v>1</v>
      </c>
      <c r="AE85">
        <v>0</v>
      </c>
      <c r="AF85">
        <v>0</v>
      </c>
      <c r="AH85">
        <v>0</v>
      </c>
      <c r="AI85">
        <v>147121300</v>
      </c>
      <c r="AJ85">
        <v>0</v>
      </c>
      <c r="AK85">
        <v>0</v>
      </c>
      <c r="AN85">
        <v>1</v>
      </c>
      <c r="AO85" t="s">
        <v>748</v>
      </c>
      <c r="AP85">
        <v>12.171400711461024</v>
      </c>
    </row>
    <row r="86" spans="1:42" x14ac:dyDescent="0.25">
      <c r="A86">
        <v>1</v>
      </c>
      <c r="B86" t="s">
        <v>748</v>
      </c>
      <c r="C86" t="s">
        <v>767</v>
      </c>
      <c r="D86" t="s">
        <v>768</v>
      </c>
      <c r="E86" t="s">
        <v>773</v>
      </c>
      <c r="F86" t="s">
        <v>774</v>
      </c>
      <c r="G86" t="s">
        <v>852</v>
      </c>
      <c r="H86" t="s">
        <v>853</v>
      </c>
      <c r="I86" t="s">
        <v>107</v>
      </c>
      <c r="J86" t="s">
        <v>108</v>
      </c>
      <c r="K86" t="s">
        <v>109</v>
      </c>
      <c r="L86" t="s">
        <v>110</v>
      </c>
      <c r="P86" t="s">
        <v>109</v>
      </c>
      <c r="Q86" t="s">
        <v>110</v>
      </c>
      <c r="R86">
        <v>31139851</v>
      </c>
      <c r="S86">
        <v>3037350</v>
      </c>
      <c r="T86">
        <v>51177068</v>
      </c>
      <c r="U86">
        <v>5279143</v>
      </c>
      <c r="V86">
        <v>90633412</v>
      </c>
      <c r="W86">
        <v>37.70927326447778</v>
      </c>
      <c r="X86">
        <v>94.175279421235956</v>
      </c>
      <c r="Y86">
        <v>5.8247205787640439</v>
      </c>
      <c r="Z86">
        <v>100</v>
      </c>
      <c r="AC86">
        <v>0</v>
      </c>
      <c r="AD86">
        <v>0</v>
      </c>
      <c r="AE86">
        <v>1</v>
      </c>
      <c r="AF86">
        <v>0</v>
      </c>
      <c r="AH86">
        <v>0</v>
      </c>
      <c r="AI86">
        <v>0</v>
      </c>
      <c r="AJ86">
        <v>3417720099.9999995</v>
      </c>
      <c r="AK86">
        <v>0</v>
      </c>
      <c r="AN86">
        <v>1</v>
      </c>
      <c r="AO86" t="s">
        <v>748</v>
      </c>
      <c r="AP86">
        <v>8.0020474321788093</v>
      </c>
    </row>
    <row r="87" spans="1:42" x14ac:dyDescent="0.25">
      <c r="A87">
        <v>1</v>
      </c>
      <c r="B87" t="s">
        <v>748</v>
      </c>
      <c r="C87" t="s">
        <v>767</v>
      </c>
      <c r="D87" t="s">
        <v>768</v>
      </c>
      <c r="E87" t="s">
        <v>773</v>
      </c>
      <c r="F87" t="s">
        <v>774</v>
      </c>
      <c r="G87" t="s">
        <v>852</v>
      </c>
      <c r="H87" t="s">
        <v>853</v>
      </c>
      <c r="I87" t="s">
        <v>107</v>
      </c>
      <c r="J87" t="s">
        <v>108</v>
      </c>
      <c r="K87" t="s">
        <v>144</v>
      </c>
      <c r="L87" t="s">
        <v>145</v>
      </c>
      <c r="P87" t="s">
        <v>144</v>
      </c>
      <c r="Q87" t="s">
        <v>145</v>
      </c>
      <c r="R87">
        <v>8737982</v>
      </c>
      <c r="S87">
        <v>2038265</v>
      </c>
      <c r="T87">
        <v>34969369</v>
      </c>
      <c r="U87">
        <v>4513264</v>
      </c>
      <c r="V87">
        <v>50258880</v>
      </c>
      <c r="W87">
        <v>21.441478600398575</v>
      </c>
      <c r="X87">
        <v>91.019967018763651</v>
      </c>
      <c r="Y87">
        <v>8.9800329812363504</v>
      </c>
      <c r="Z87">
        <v>100</v>
      </c>
      <c r="AC87">
        <v>0</v>
      </c>
      <c r="AD87">
        <v>0</v>
      </c>
      <c r="AE87">
        <v>1</v>
      </c>
      <c r="AF87">
        <v>0</v>
      </c>
      <c r="AH87">
        <v>0</v>
      </c>
      <c r="AI87">
        <v>0</v>
      </c>
      <c r="AJ87">
        <v>1077624700</v>
      </c>
      <c r="AK87">
        <v>0</v>
      </c>
      <c r="AN87">
        <v>1</v>
      </c>
      <c r="AO87" t="s">
        <v>748</v>
      </c>
      <c r="AP87">
        <v>11.487276350267301</v>
      </c>
    </row>
    <row r="88" spans="1:42" x14ac:dyDescent="0.25">
      <c r="A88">
        <v>1</v>
      </c>
      <c r="B88" t="s">
        <v>748</v>
      </c>
      <c r="C88" t="s">
        <v>767</v>
      </c>
      <c r="D88" t="s">
        <v>768</v>
      </c>
      <c r="E88" t="s">
        <v>773</v>
      </c>
      <c r="F88" t="s">
        <v>774</v>
      </c>
      <c r="G88" t="s">
        <v>852</v>
      </c>
      <c r="H88" t="s">
        <v>853</v>
      </c>
      <c r="I88" t="s">
        <v>107</v>
      </c>
      <c r="J88" t="s">
        <v>108</v>
      </c>
      <c r="K88" t="s">
        <v>393</v>
      </c>
      <c r="L88" t="s">
        <v>394</v>
      </c>
      <c r="P88" t="s">
        <v>393</v>
      </c>
      <c r="Q88" t="s">
        <v>394</v>
      </c>
      <c r="R88">
        <v>447588</v>
      </c>
      <c r="S88">
        <v>68938</v>
      </c>
      <c r="T88">
        <v>853765</v>
      </c>
      <c r="U88">
        <v>184424</v>
      </c>
      <c r="V88">
        <v>1554715</v>
      </c>
      <c r="W88">
        <v>33.223195248003648</v>
      </c>
      <c r="X88">
        <v>88.137761583312695</v>
      </c>
      <c r="Y88">
        <v>11.862238416687303</v>
      </c>
      <c r="Z88">
        <v>100</v>
      </c>
      <c r="AC88">
        <v>0</v>
      </c>
      <c r="AD88">
        <v>0</v>
      </c>
      <c r="AE88">
        <v>1</v>
      </c>
      <c r="AF88">
        <v>0</v>
      </c>
      <c r="AH88">
        <v>0</v>
      </c>
      <c r="AI88">
        <v>0</v>
      </c>
      <c r="AJ88">
        <v>51652599.999999993</v>
      </c>
      <c r="AK88">
        <v>0</v>
      </c>
      <c r="AN88">
        <v>1</v>
      </c>
      <c r="AO88" t="s">
        <v>748</v>
      </c>
      <c r="AP88">
        <v>4.5089263166735618</v>
      </c>
    </row>
    <row r="89" spans="1:42" x14ac:dyDescent="0.25">
      <c r="A89">
        <v>1</v>
      </c>
      <c r="B89" t="s">
        <v>748</v>
      </c>
      <c r="C89" t="s">
        <v>767</v>
      </c>
      <c r="D89" t="s">
        <v>768</v>
      </c>
      <c r="E89" t="s">
        <v>773</v>
      </c>
      <c r="F89" t="s">
        <v>774</v>
      </c>
      <c r="G89" t="s">
        <v>852</v>
      </c>
      <c r="H89" t="s">
        <v>853</v>
      </c>
      <c r="I89" t="s">
        <v>107</v>
      </c>
      <c r="J89" t="s">
        <v>108</v>
      </c>
      <c r="K89" t="s">
        <v>127</v>
      </c>
      <c r="L89" t="s">
        <v>128</v>
      </c>
      <c r="P89" t="s">
        <v>127</v>
      </c>
      <c r="Q89" t="s">
        <v>128</v>
      </c>
      <c r="R89">
        <v>2702825</v>
      </c>
      <c r="S89">
        <v>825940</v>
      </c>
      <c r="T89">
        <v>21016082</v>
      </c>
      <c r="U89">
        <v>10465516</v>
      </c>
      <c r="V89">
        <v>35010363</v>
      </c>
      <c r="W89">
        <v>10.079201406737772</v>
      </c>
      <c r="X89">
        <v>70.107376493068642</v>
      </c>
      <c r="Y89">
        <v>29.892623506931358</v>
      </c>
      <c r="Z89">
        <v>100</v>
      </c>
      <c r="AC89">
        <v>0</v>
      </c>
      <c r="AD89">
        <v>1</v>
      </c>
      <c r="AE89">
        <v>0</v>
      </c>
      <c r="AF89">
        <v>0</v>
      </c>
      <c r="AH89">
        <v>0</v>
      </c>
      <c r="AI89">
        <v>352876500.00000006</v>
      </c>
      <c r="AJ89">
        <v>0</v>
      </c>
      <c r="AK89">
        <v>0</v>
      </c>
      <c r="AN89">
        <v>1</v>
      </c>
      <c r="AO89" t="s">
        <v>748</v>
      </c>
      <c r="AP89">
        <v>6.7570233329133949</v>
      </c>
    </row>
    <row r="90" spans="1:42" x14ac:dyDescent="0.25">
      <c r="A90">
        <v>1</v>
      </c>
      <c r="B90" t="s">
        <v>748</v>
      </c>
      <c r="C90" t="s">
        <v>767</v>
      </c>
      <c r="D90" t="s">
        <v>768</v>
      </c>
      <c r="E90" t="s">
        <v>773</v>
      </c>
      <c r="F90" t="s">
        <v>774</v>
      </c>
      <c r="G90" t="s">
        <v>852</v>
      </c>
      <c r="H90" t="s">
        <v>853</v>
      </c>
      <c r="I90" t="s">
        <v>107</v>
      </c>
      <c r="J90" t="s">
        <v>108</v>
      </c>
      <c r="K90" t="s">
        <v>115</v>
      </c>
      <c r="L90" t="s">
        <v>116</v>
      </c>
      <c r="P90" t="s">
        <v>115</v>
      </c>
      <c r="Q90" t="s">
        <v>116</v>
      </c>
      <c r="R90">
        <v>3270590</v>
      </c>
      <c r="S90">
        <v>116240</v>
      </c>
      <c r="T90">
        <v>1983995</v>
      </c>
      <c r="U90">
        <v>151875</v>
      </c>
      <c r="V90">
        <v>5522700</v>
      </c>
      <c r="W90">
        <v>61.325619714994474</v>
      </c>
      <c r="X90">
        <v>97.249986419686024</v>
      </c>
      <c r="Y90">
        <v>2.7500135803139769</v>
      </c>
      <c r="Z90">
        <v>100</v>
      </c>
      <c r="AC90">
        <v>0</v>
      </c>
      <c r="AD90">
        <v>0</v>
      </c>
      <c r="AE90">
        <v>0</v>
      </c>
      <c r="AF90">
        <v>1</v>
      </c>
      <c r="AH90">
        <v>0</v>
      </c>
      <c r="AI90">
        <v>0</v>
      </c>
      <c r="AJ90">
        <v>0</v>
      </c>
      <c r="AK90">
        <v>338683000</v>
      </c>
      <c r="AN90">
        <v>1</v>
      </c>
      <c r="AO90" t="s">
        <v>748</v>
      </c>
      <c r="AP90">
        <v>4.8699206971214517</v>
      </c>
    </row>
    <row r="91" spans="1:42" x14ac:dyDescent="0.25">
      <c r="A91">
        <v>1</v>
      </c>
      <c r="B91" t="s">
        <v>748</v>
      </c>
      <c r="C91" t="s">
        <v>767</v>
      </c>
      <c r="D91" t="s">
        <v>768</v>
      </c>
      <c r="E91" t="s">
        <v>773</v>
      </c>
      <c r="F91" t="s">
        <v>774</v>
      </c>
      <c r="G91" t="s">
        <v>852</v>
      </c>
      <c r="H91" t="s">
        <v>853</v>
      </c>
      <c r="I91" t="s">
        <v>107</v>
      </c>
      <c r="J91" t="s">
        <v>108</v>
      </c>
      <c r="K91" t="s">
        <v>471</v>
      </c>
      <c r="L91" t="s">
        <v>472</v>
      </c>
      <c r="P91" t="s">
        <v>471</v>
      </c>
      <c r="Q91" t="s">
        <v>472</v>
      </c>
      <c r="R91">
        <v>489139</v>
      </c>
      <c r="S91">
        <v>73870</v>
      </c>
      <c r="T91">
        <v>147151</v>
      </c>
      <c r="U91">
        <v>21269</v>
      </c>
      <c r="V91">
        <v>731429</v>
      </c>
      <c r="W91">
        <v>76.973841616889686</v>
      </c>
      <c r="X91">
        <v>97.092130610079721</v>
      </c>
      <c r="Y91">
        <v>2.9078693899202794</v>
      </c>
      <c r="Z91">
        <v>100</v>
      </c>
      <c r="AC91">
        <v>0</v>
      </c>
      <c r="AD91">
        <v>0</v>
      </c>
      <c r="AE91">
        <v>0</v>
      </c>
      <c r="AF91">
        <v>1</v>
      </c>
      <c r="AH91">
        <v>0</v>
      </c>
      <c r="AI91">
        <v>0</v>
      </c>
      <c r="AJ91">
        <v>0</v>
      </c>
      <c r="AK91">
        <v>56300900.000000007</v>
      </c>
      <c r="AN91">
        <v>1</v>
      </c>
      <c r="AO91" t="s">
        <v>748</v>
      </c>
      <c r="AP91">
        <v>0.69291189103248618</v>
      </c>
    </row>
    <row r="92" spans="1:42" x14ac:dyDescent="0.25">
      <c r="A92">
        <v>1</v>
      </c>
      <c r="B92" t="s">
        <v>748</v>
      </c>
      <c r="C92" t="s">
        <v>767</v>
      </c>
      <c r="D92" t="s">
        <v>768</v>
      </c>
      <c r="E92" t="s">
        <v>773</v>
      </c>
      <c r="F92" t="s">
        <v>774</v>
      </c>
      <c r="G92" t="s">
        <v>852</v>
      </c>
      <c r="H92" t="s">
        <v>853</v>
      </c>
      <c r="I92" t="s">
        <v>431</v>
      </c>
      <c r="J92" t="s">
        <v>432</v>
      </c>
      <c r="K92" t="s">
        <v>441</v>
      </c>
      <c r="L92" t="s">
        <v>442</v>
      </c>
      <c r="P92" t="s">
        <v>441</v>
      </c>
      <c r="Q92" t="s">
        <v>442</v>
      </c>
      <c r="R92">
        <v>913594</v>
      </c>
      <c r="S92">
        <v>485257</v>
      </c>
      <c r="T92">
        <v>4966879</v>
      </c>
      <c r="U92">
        <v>2203288</v>
      </c>
      <c r="V92">
        <v>8569018</v>
      </c>
      <c r="W92">
        <v>16.324519332320225</v>
      </c>
      <c r="X92">
        <v>74.287742189361722</v>
      </c>
      <c r="Y92">
        <v>25.712257810638278</v>
      </c>
      <c r="Z92">
        <v>100</v>
      </c>
      <c r="AC92">
        <v>0</v>
      </c>
      <c r="AD92">
        <v>1</v>
      </c>
      <c r="AE92">
        <v>0</v>
      </c>
      <c r="AF92">
        <v>0</v>
      </c>
      <c r="AH92">
        <v>0</v>
      </c>
      <c r="AI92">
        <v>139885100</v>
      </c>
      <c r="AJ92">
        <v>0</v>
      </c>
      <c r="AK92">
        <v>0</v>
      </c>
      <c r="AN92">
        <v>1</v>
      </c>
      <c r="AO92" t="s">
        <v>748</v>
      </c>
      <c r="AP92">
        <v>40.712632977826345</v>
      </c>
    </row>
    <row r="93" spans="1:42" x14ac:dyDescent="0.25">
      <c r="A93">
        <v>1</v>
      </c>
      <c r="B93" t="s">
        <v>748</v>
      </c>
      <c r="C93" t="s">
        <v>767</v>
      </c>
      <c r="D93" t="s">
        <v>768</v>
      </c>
      <c r="E93" t="s">
        <v>773</v>
      </c>
      <c r="F93" t="s">
        <v>774</v>
      </c>
      <c r="G93" t="s">
        <v>852</v>
      </c>
      <c r="H93" t="s">
        <v>853</v>
      </c>
      <c r="I93" t="s">
        <v>431</v>
      </c>
      <c r="J93" t="s">
        <v>432</v>
      </c>
      <c r="K93" t="s">
        <v>433</v>
      </c>
      <c r="L93" t="s">
        <v>434</v>
      </c>
      <c r="P93" t="s">
        <v>433</v>
      </c>
      <c r="Q93" t="s">
        <v>434</v>
      </c>
      <c r="R93">
        <v>1174965</v>
      </c>
      <c r="S93">
        <v>703685</v>
      </c>
      <c r="T93">
        <v>6629425</v>
      </c>
      <c r="U93">
        <v>2610301</v>
      </c>
      <c r="V93">
        <v>11118376</v>
      </c>
      <c r="W93">
        <v>16.896802194852917</v>
      </c>
      <c r="X93">
        <v>76.522641436123408</v>
      </c>
      <c r="Y93">
        <v>23.477358563876592</v>
      </c>
      <c r="Z93">
        <v>100</v>
      </c>
      <c r="AC93">
        <v>0</v>
      </c>
      <c r="AD93">
        <v>1</v>
      </c>
      <c r="AE93">
        <v>0</v>
      </c>
      <c r="AF93">
        <v>0</v>
      </c>
      <c r="AH93">
        <v>0</v>
      </c>
      <c r="AI93">
        <v>187865000</v>
      </c>
      <c r="AJ93">
        <v>0</v>
      </c>
      <c r="AK93">
        <v>0</v>
      </c>
      <c r="AN93">
        <v>1</v>
      </c>
      <c r="AO93" t="s">
        <v>748</v>
      </c>
      <c r="AP93">
        <v>4.4399054585680169</v>
      </c>
    </row>
    <row r="94" spans="1:42" x14ac:dyDescent="0.25">
      <c r="A94">
        <v>1</v>
      </c>
      <c r="B94" t="s">
        <v>748</v>
      </c>
      <c r="C94" t="s">
        <v>767</v>
      </c>
      <c r="D94" t="s">
        <v>768</v>
      </c>
      <c r="E94" t="s">
        <v>773</v>
      </c>
      <c r="F94" t="s">
        <v>774</v>
      </c>
      <c r="G94" t="s">
        <v>852</v>
      </c>
      <c r="H94" t="s">
        <v>853</v>
      </c>
      <c r="I94" t="s">
        <v>431</v>
      </c>
      <c r="J94" t="s">
        <v>432</v>
      </c>
      <c r="K94" t="s">
        <v>435</v>
      </c>
      <c r="L94" t="s">
        <v>436</v>
      </c>
      <c r="P94" t="s">
        <v>435</v>
      </c>
      <c r="Q94" t="s">
        <v>436</v>
      </c>
      <c r="R94">
        <v>3548294</v>
      </c>
      <c r="S94">
        <v>1735152</v>
      </c>
      <c r="T94">
        <v>29724077</v>
      </c>
      <c r="U94">
        <v>19314062</v>
      </c>
      <c r="V94">
        <v>54321585</v>
      </c>
      <c r="W94">
        <v>9.7262368172799079</v>
      </c>
      <c r="X94">
        <v>64.44495866606249</v>
      </c>
      <c r="Y94">
        <v>35.555041333937517</v>
      </c>
      <c r="Z94">
        <v>100</v>
      </c>
      <c r="AC94">
        <v>0</v>
      </c>
      <c r="AD94">
        <v>1</v>
      </c>
      <c r="AE94">
        <v>0</v>
      </c>
      <c r="AF94">
        <v>0</v>
      </c>
      <c r="AH94">
        <v>0</v>
      </c>
      <c r="AI94">
        <v>528344600</v>
      </c>
      <c r="AJ94">
        <v>0</v>
      </c>
      <c r="AK94">
        <v>0</v>
      </c>
      <c r="AN94">
        <v>1</v>
      </c>
      <c r="AO94" t="s">
        <v>748</v>
      </c>
      <c r="AP94">
        <v>4.5307582531793544</v>
      </c>
    </row>
    <row r="95" spans="1:42" x14ac:dyDescent="0.25">
      <c r="A95">
        <v>1</v>
      </c>
      <c r="B95" t="s">
        <v>748</v>
      </c>
      <c r="C95" t="s">
        <v>767</v>
      </c>
      <c r="D95" t="s">
        <v>768</v>
      </c>
      <c r="E95" t="s">
        <v>773</v>
      </c>
      <c r="F95" t="s">
        <v>774</v>
      </c>
      <c r="G95" t="s">
        <v>852</v>
      </c>
      <c r="H95" t="s">
        <v>853</v>
      </c>
      <c r="I95" t="s">
        <v>431</v>
      </c>
      <c r="J95" t="s">
        <v>432</v>
      </c>
      <c r="K95" t="s">
        <v>457</v>
      </c>
      <c r="L95" t="s">
        <v>458</v>
      </c>
      <c r="P95" t="s">
        <v>457</v>
      </c>
      <c r="Q95" t="s">
        <v>458</v>
      </c>
      <c r="S95">
        <v>366</v>
      </c>
      <c r="T95">
        <v>97</v>
      </c>
      <c r="U95">
        <v>4063</v>
      </c>
      <c r="V95">
        <v>4526</v>
      </c>
      <c r="W95">
        <v>8.0866106937693338</v>
      </c>
      <c r="X95">
        <v>10.229783473265577</v>
      </c>
      <c r="Y95">
        <v>89.77021652673443</v>
      </c>
      <c r="Z95">
        <v>100</v>
      </c>
      <c r="AC95">
        <v>0</v>
      </c>
      <c r="AD95">
        <v>1</v>
      </c>
      <c r="AE95">
        <v>0</v>
      </c>
      <c r="AF95">
        <v>0</v>
      </c>
      <c r="AH95">
        <v>0</v>
      </c>
      <c r="AI95">
        <v>36600.000000000007</v>
      </c>
      <c r="AJ95">
        <v>0</v>
      </c>
      <c r="AK95">
        <v>0</v>
      </c>
      <c r="AN95">
        <v>1</v>
      </c>
      <c r="AO95" t="s">
        <v>748</v>
      </c>
      <c r="AP95">
        <v>6.2220728574392803</v>
      </c>
    </row>
    <row r="96" spans="1:42" x14ac:dyDescent="0.25">
      <c r="A96">
        <v>1</v>
      </c>
      <c r="B96" t="s">
        <v>748</v>
      </c>
      <c r="C96" t="s">
        <v>767</v>
      </c>
      <c r="D96" t="s">
        <v>768</v>
      </c>
      <c r="E96" t="s">
        <v>773</v>
      </c>
      <c r="F96" t="s">
        <v>774</v>
      </c>
      <c r="G96" t="s">
        <v>850</v>
      </c>
      <c r="H96" t="s">
        <v>851</v>
      </c>
      <c r="I96" t="s">
        <v>14</v>
      </c>
      <c r="J96" t="s">
        <v>15</v>
      </c>
      <c r="K96" t="s">
        <v>408</v>
      </c>
      <c r="L96" t="s">
        <v>409</v>
      </c>
      <c r="P96" t="s">
        <v>408</v>
      </c>
      <c r="Q96" t="s">
        <v>409</v>
      </c>
      <c r="R96">
        <v>477907</v>
      </c>
      <c r="S96">
        <v>973167</v>
      </c>
      <c r="T96">
        <v>783702</v>
      </c>
      <c r="U96">
        <v>5289003</v>
      </c>
      <c r="V96">
        <v>7523779</v>
      </c>
      <c r="W96">
        <v>19.286504826896163</v>
      </c>
      <c r="X96">
        <v>29.702839490633632</v>
      </c>
      <c r="Y96">
        <v>70.297160509366378</v>
      </c>
      <c r="Z96">
        <v>100.00000000000001</v>
      </c>
      <c r="AC96">
        <v>0</v>
      </c>
      <c r="AD96">
        <v>0</v>
      </c>
      <c r="AE96">
        <v>1</v>
      </c>
      <c r="AF96">
        <v>0</v>
      </c>
      <c r="AH96">
        <v>0</v>
      </c>
      <c r="AI96">
        <v>0</v>
      </c>
      <c r="AJ96">
        <v>145107400</v>
      </c>
      <c r="AK96">
        <v>0</v>
      </c>
      <c r="AN96">
        <v>1</v>
      </c>
      <c r="AO96" t="s">
        <v>748</v>
      </c>
      <c r="AP96">
        <v>14.154350047496148</v>
      </c>
    </row>
    <row r="97" spans="1:42" x14ac:dyDescent="0.25">
      <c r="A97">
        <v>1</v>
      </c>
      <c r="B97" t="s">
        <v>748</v>
      </c>
      <c r="C97" t="s">
        <v>767</v>
      </c>
      <c r="D97" t="s">
        <v>768</v>
      </c>
      <c r="E97" t="s">
        <v>773</v>
      </c>
      <c r="F97" t="s">
        <v>774</v>
      </c>
      <c r="G97" t="s">
        <v>850</v>
      </c>
      <c r="H97" t="s">
        <v>851</v>
      </c>
      <c r="I97" t="s">
        <v>14</v>
      </c>
      <c r="J97" t="s">
        <v>15</v>
      </c>
      <c r="K97" t="s">
        <v>45</v>
      </c>
      <c r="L97" t="s">
        <v>46</v>
      </c>
      <c r="P97" t="s">
        <v>45</v>
      </c>
      <c r="Q97" t="s">
        <v>46</v>
      </c>
      <c r="R97">
        <v>47869</v>
      </c>
      <c r="S97">
        <v>106363</v>
      </c>
      <c r="T97">
        <v>2179561</v>
      </c>
      <c r="U97">
        <v>4260211</v>
      </c>
      <c r="V97">
        <v>6594004</v>
      </c>
      <c r="W97">
        <v>2.3389734067495258</v>
      </c>
      <c r="X97">
        <v>35.392653689624694</v>
      </c>
      <c r="Y97">
        <v>64.607346310375306</v>
      </c>
      <c r="Z97">
        <v>100</v>
      </c>
      <c r="AC97">
        <v>0</v>
      </c>
      <c r="AD97">
        <v>1</v>
      </c>
      <c r="AE97">
        <v>0</v>
      </c>
      <c r="AF97">
        <v>0</v>
      </c>
      <c r="AH97">
        <v>0</v>
      </c>
      <c r="AI97">
        <v>15423200</v>
      </c>
      <c r="AJ97">
        <v>0</v>
      </c>
      <c r="AK97">
        <v>0</v>
      </c>
      <c r="AN97">
        <v>1</v>
      </c>
      <c r="AO97" t="s">
        <v>748</v>
      </c>
      <c r="AP97">
        <v>14.432604225088802</v>
      </c>
    </row>
    <row r="98" spans="1:42" x14ac:dyDescent="0.25">
      <c r="A98">
        <v>1</v>
      </c>
      <c r="B98" t="s">
        <v>748</v>
      </c>
      <c r="C98" t="s">
        <v>767</v>
      </c>
      <c r="D98" t="s">
        <v>768</v>
      </c>
      <c r="E98" t="s">
        <v>773</v>
      </c>
      <c r="F98" t="s">
        <v>774</v>
      </c>
      <c r="G98" t="s">
        <v>850</v>
      </c>
      <c r="H98" t="s">
        <v>851</v>
      </c>
      <c r="I98" t="s">
        <v>14</v>
      </c>
      <c r="J98" t="s">
        <v>15</v>
      </c>
      <c r="K98" t="s">
        <v>16</v>
      </c>
      <c r="L98" t="s">
        <v>17</v>
      </c>
      <c r="P98" t="s">
        <v>16</v>
      </c>
      <c r="Q98" t="s">
        <v>17</v>
      </c>
      <c r="R98">
        <v>3148776</v>
      </c>
      <c r="S98">
        <v>1350739</v>
      </c>
      <c r="T98">
        <v>19838476</v>
      </c>
      <c r="U98">
        <v>16621770</v>
      </c>
      <c r="V98">
        <v>40959761</v>
      </c>
      <c r="W98">
        <v>10.985208141229144</v>
      </c>
      <c r="X98">
        <v>59.419270048963426</v>
      </c>
      <c r="Y98">
        <v>40.580729951036581</v>
      </c>
      <c r="Z98">
        <v>100</v>
      </c>
      <c r="AC98">
        <v>0</v>
      </c>
      <c r="AD98">
        <v>1</v>
      </c>
      <c r="AE98">
        <v>0</v>
      </c>
      <c r="AF98">
        <v>0</v>
      </c>
      <c r="AH98">
        <v>0</v>
      </c>
      <c r="AI98">
        <v>449951500</v>
      </c>
      <c r="AJ98">
        <v>0</v>
      </c>
      <c r="AK98">
        <v>0</v>
      </c>
      <c r="AN98">
        <v>1</v>
      </c>
      <c r="AO98" t="s">
        <v>748</v>
      </c>
      <c r="AP98">
        <v>10.182063582871029</v>
      </c>
    </row>
    <row r="99" spans="1:42" x14ac:dyDescent="0.25">
      <c r="A99">
        <v>1</v>
      </c>
      <c r="B99" t="s">
        <v>748</v>
      </c>
      <c r="C99" t="s">
        <v>767</v>
      </c>
      <c r="D99" t="s">
        <v>768</v>
      </c>
      <c r="E99" t="s">
        <v>773</v>
      </c>
      <c r="F99" t="s">
        <v>774</v>
      </c>
      <c r="G99" t="s">
        <v>850</v>
      </c>
      <c r="H99" t="s">
        <v>851</v>
      </c>
      <c r="I99" t="s">
        <v>14</v>
      </c>
      <c r="J99" t="s">
        <v>15</v>
      </c>
      <c r="K99" t="s">
        <v>59</v>
      </c>
      <c r="L99" t="s">
        <v>60</v>
      </c>
      <c r="P99" t="s">
        <v>59</v>
      </c>
      <c r="Q99" t="s">
        <v>60</v>
      </c>
      <c r="R99">
        <v>4859957</v>
      </c>
      <c r="S99">
        <v>664925</v>
      </c>
      <c r="T99">
        <v>6059435</v>
      </c>
      <c r="U99">
        <v>1117643</v>
      </c>
      <c r="V99">
        <v>12701960</v>
      </c>
      <c r="W99">
        <v>43.496295059974997</v>
      </c>
      <c r="X99">
        <v>91.201019370238924</v>
      </c>
      <c r="Y99">
        <v>8.7989806297610755</v>
      </c>
      <c r="Z99">
        <v>100</v>
      </c>
      <c r="AC99">
        <v>0</v>
      </c>
      <c r="AD99">
        <v>0</v>
      </c>
      <c r="AE99">
        <v>1</v>
      </c>
      <c r="AF99">
        <v>0</v>
      </c>
      <c r="AH99">
        <v>0</v>
      </c>
      <c r="AI99">
        <v>0</v>
      </c>
      <c r="AJ99">
        <v>552488200</v>
      </c>
      <c r="AK99">
        <v>0</v>
      </c>
      <c r="AN99">
        <v>1</v>
      </c>
      <c r="AO99" t="s">
        <v>748</v>
      </c>
      <c r="AP99">
        <v>9.0704954724688385</v>
      </c>
    </row>
    <row r="100" spans="1:42" x14ac:dyDescent="0.25">
      <c r="A100">
        <v>1</v>
      </c>
      <c r="B100" t="s">
        <v>748</v>
      </c>
      <c r="C100" t="s">
        <v>767</v>
      </c>
      <c r="D100" t="s">
        <v>768</v>
      </c>
      <c r="E100" t="s">
        <v>773</v>
      </c>
      <c r="F100" t="s">
        <v>774</v>
      </c>
      <c r="G100" t="s">
        <v>850</v>
      </c>
      <c r="H100" t="s">
        <v>851</v>
      </c>
      <c r="I100" t="s">
        <v>61</v>
      </c>
      <c r="J100" t="s">
        <v>62</v>
      </c>
      <c r="K100" t="s">
        <v>406</v>
      </c>
      <c r="L100" t="s">
        <v>407</v>
      </c>
      <c r="P100" t="s">
        <v>406</v>
      </c>
      <c r="Q100" t="s">
        <v>407</v>
      </c>
      <c r="R100">
        <v>2764283</v>
      </c>
      <c r="S100">
        <v>88466</v>
      </c>
      <c r="T100">
        <v>1288187</v>
      </c>
      <c r="U100">
        <v>73406</v>
      </c>
      <c r="V100">
        <v>4214342</v>
      </c>
      <c r="W100">
        <v>67.691445070191264</v>
      </c>
      <c r="X100">
        <v>98.25818597541442</v>
      </c>
      <c r="Y100">
        <v>1.74181402458557</v>
      </c>
      <c r="Z100">
        <v>99.999999999999986</v>
      </c>
      <c r="AC100">
        <v>0</v>
      </c>
      <c r="AD100">
        <v>0</v>
      </c>
      <c r="AE100">
        <v>0</v>
      </c>
      <c r="AF100">
        <v>1</v>
      </c>
      <c r="AH100">
        <v>0</v>
      </c>
      <c r="AI100">
        <v>0</v>
      </c>
      <c r="AJ100">
        <v>0</v>
      </c>
      <c r="AK100">
        <v>285274900</v>
      </c>
      <c r="AN100">
        <v>1</v>
      </c>
      <c r="AO100" t="s">
        <v>748</v>
      </c>
      <c r="AP100">
        <v>4.9187667069588787</v>
      </c>
    </row>
    <row r="101" spans="1:42" x14ac:dyDescent="0.25">
      <c r="A101">
        <v>1</v>
      </c>
      <c r="B101" t="s">
        <v>748</v>
      </c>
      <c r="C101" t="s">
        <v>767</v>
      </c>
      <c r="D101" t="s">
        <v>768</v>
      </c>
      <c r="E101" t="s">
        <v>773</v>
      </c>
      <c r="F101" t="s">
        <v>774</v>
      </c>
      <c r="G101" t="s">
        <v>850</v>
      </c>
      <c r="H101" t="s">
        <v>851</v>
      </c>
      <c r="I101" t="s">
        <v>61</v>
      </c>
      <c r="J101" t="s">
        <v>62</v>
      </c>
      <c r="K101" t="s">
        <v>63</v>
      </c>
      <c r="L101" t="s">
        <v>64</v>
      </c>
      <c r="P101" t="s">
        <v>63</v>
      </c>
      <c r="Q101" t="s">
        <v>64</v>
      </c>
      <c r="R101">
        <v>6007434</v>
      </c>
      <c r="S101">
        <v>137846</v>
      </c>
      <c r="T101">
        <v>2123879</v>
      </c>
      <c r="U101">
        <v>171466</v>
      </c>
      <c r="V101">
        <v>8440625</v>
      </c>
      <c r="W101">
        <v>72.805982969270644</v>
      </c>
      <c r="X101">
        <v>97.968562754535355</v>
      </c>
      <c r="Y101">
        <v>2.0314372454646428</v>
      </c>
      <c r="Z101">
        <v>100</v>
      </c>
      <c r="AC101">
        <v>0</v>
      </c>
      <c r="AD101">
        <v>0</v>
      </c>
      <c r="AE101">
        <v>0</v>
      </c>
      <c r="AF101">
        <v>1</v>
      </c>
      <c r="AH101">
        <v>0</v>
      </c>
      <c r="AI101">
        <v>0</v>
      </c>
      <c r="AJ101">
        <v>0</v>
      </c>
      <c r="AK101">
        <v>614528000</v>
      </c>
      <c r="AN101">
        <v>1</v>
      </c>
      <c r="AO101" t="s">
        <v>748</v>
      </c>
      <c r="AP101">
        <v>14.707572902892352</v>
      </c>
    </row>
    <row r="102" spans="1:42" x14ac:dyDescent="0.25">
      <c r="A102">
        <v>1</v>
      </c>
      <c r="B102" t="s">
        <v>748</v>
      </c>
      <c r="C102" t="s">
        <v>767</v>
      </c>
      <c r="D102" t="s">
        <v>768</v>
      </c>
      <c r="E102" t="s">
        <v>773</v>
      </c>
      <c r="F102" t="s">
        <v>774</v>
      </c>
      <c r="G102" t="s">
        <v>854</v>
      </c>
      <c r="H102" t="s">
        <v>855</v>
      </c>
      <c r="I102" t="s">
        <v>191</v>
      </c>
      <c r="J102" t="s">
        <v>192</v>
      </c>
      <c r="K102" t="s">
        <v>445</v>
      </c>
      <c r="L102" t="s">
        <v>446</v>
      </c>
      <c r="P102" t="s">
        <v>445</v>
      </c>
      <c r="Q102" t="s">
        <v>446</v>
      </c>
      <c r="R102">
        <v>870100</v>
      </c>
      <c r="S102">
        <v>150475</v>
      </c>
      <c r="T102">
        <v>1906731</v>
      </c>
      <c r="U102">
        <v>5772219</v>
      </c>
      <c r="V102">
        <v>8699525</v>
      </c>
      <c r="W102">
        <v>11.731387633232849</v>
      </c>
      <c r="X102">
        <v>33.649032562122642</v>
      </c>
      <c r="Y102">
        <v>66.350967437877344</v>
      </c>
      <c r="Z102">
        <v>99.999999999999986</v>
      </c>
      <c r="AC102">
        <v>0</v>
      </c>
      <c r="AD102">
        <v>1</v>
      </c>
      <c r="AE102">
        <v>0</v>
      </c>
      <c r="AF102">
        <v>0</v>
      </c>
      <c r="AH102">
        <v>0</v>
      </c>
      <c r="AI102">
        <v>102057500</v>
      </c>
      <c r="AJ102">
        <v>0</v>
      </c>
      <c r="AK102">
        <v>0</v>
      </c>
      <c r="AN102">
        <v>1</v>
      </c>
      <c r="AO102" t="s">
        <v>748</v>
      </c>
      <c r="AP102">
        <v>13.491004069348358</v>
      </c>
    </row>
    <row r="103" spans="1:42" x14ac:dyDescent="0.25">
      <c r="A103">
        <v>1</v>
      </c>
      <c r="B103" t="s">
        <v>748</v>
      </c>
      <c r="C103" t="s">
        <v>767</v>
      </c>
      <c r="D103" t="s">
        <v>768</v>
      </c>
      <c r="E103" t="s">
        <v>773</v>
      </c>
      <c r="F103" t="s">
        <v>774</v>
      </c>
      <c r="G103" t="s">
        <v>854</v>
      </c>
      <c r="H103" t="s">
        <v>855</v>
      </c>
      <c r="I103" t="s">
        <v>191</v>
      </c>
      <c r="J103" t="s">
        <v>192</v>
      </c>
      <c r="K103" t="s">
        <v>459</v>
      </c>
      <c r="L103" t="s">
        <v>460</v>
      </c>
      <c r="P103" t="s">
        <v>459</v>
      </c>
      <c r="Q103" t="s">
        <v>460</v>
      </c>
      <c r="R103">
        <v>9236994</v>
      </c>
      <c r="S103">
        <v>6888759</v>
      </c>
      <c r="T103">
        <v>47087487</v>
      </c>
      <c r="U103">
        <v>8430301</v>
      </c>
      <c r="V103">
        <v>71643541</v>
      </c>
      <c r="W103">
        <v>22.508313764111687</v>
      </c>
      <c r="X103">
        <v>88.232992280490436</v>
      </c>
      <c r="Y103">
        <v>11.767007719509564</v>
      </c>
      <c r="Z103">
        <v>100</v>
      </c>
      <c r="AC103">
        <v>0</v>
      </c>
      <c r="AD103">
        <v>0</v>
      </c>
      <c r="AE103">
        <v>1</v>
      </c>
      <c r="AF103">
        <v>0</v>
      </c>
      <c r="AH103">
        <v>0</v>
      </c>
      <c r="AI103">
        <v>0</v>
      </c>
      <c r="AJ103">
        <v>1612575300</v>
      </c>
      <c r="AK103">
        <v>0</v>
      </c>
      <c r="AN103">
        <v>1</v>
      </c>
      <c r="AO103" t="s">
        <v>748</v>
      </c>
      <c r="AP103">
        <v>51.645592417061614</v>
      </c>
    </row>
    <row r="104" spans="1:42" x14ac:dyDescent="0.25">
      <c r="A104">
        <v>1</v>
      </c>
      <c r="B104" t="s">
        <v>748</v>
      </c>
      <c r="C104" t="s">
        <v>767</v>
      </c>
      <c r="D104" t="s">
        <v>768</v>
      </c>
      <c r="E104" t="s">
        <v>773</v>
      </c>
      <c r="F104" t="s">
        <v>774</v>
      </c>
      <c r="G104" t="s">
        <v>854</v>
      </c>
      <c r="H104" t="s">
        <v>855</v>
      </c>
      <c r="I104" t="s">
        <v>191</v>
      </c>
      <c r="J104" t="s">
        <v>192</v>
      </c>
      <c r="K104" t="s">
        <v>193</v>
      </c>
      <c r="L104" t="s">
        <v>194</v>
      </c>
      <c r="P104" t="s">
        <v>193</v>
      </c>
      <c r="Q104" t="s">
        <v>194</v>
      </c>
      <c r="R104">
        <v>414223</v>
      </c>
      <c r="S104">
        <v>1105472</v>
      </c>
      <c r="T104">
        <v>7737243</v>
      </c>
      <c r="U104">
        <v>7793216</v>
      </c>
      <c r="V104">
        <v>17050154</v>
      </c>
      <c r="W104">
        <v>8.913086650126445</v>
      </c>
      <c r="X104">
        <v>54.292401112623381</v>
      </c>
      <c r="Y104">
        <v>45.707598887376619</v>
      </c>
      <c r="Z104">
        <v>100</v>
      </c>
      <c r="AC104">
        <v>0</v>
      </c>
      <c r="AD104">
        <v>1</v>
      </c>
      <c r="AE104">
        <v>0</v>
      </c>
      <c r="AF104">
        <v>0</v>
      </c>
      <c r="AH104">
        <v>0</v>
      </c>
      <c r="AI104">
        <v>151969500</v>
      </c>
      <c r="AJ104">
        <v>0</v>
      </c>
      <c r="AK104">
        <v>0</v>
      </c>
      <c r="AN104">
        <v>1</v>
      </c>
      <c r="AO104" t="s">
        <v>748</v>
      </c>
      <c r="AP104">
        <v>10.606630520343439</v>
      </c>
    </row>
    <row r="105" spans="1:42" x14ac:dyDescent="0.25">
      <c r="A105">
        <v>1</v>
      </c>
      <c r="B105" t="s">
        <v>748</v>
      </c>
      <c r="C105" t="s">
        <v>767</v>
      </c>
      <c r="D105" t="s">
        <v>768</v>
      </c>
      <c r="E105" t="s">
        <v>773</v>
      </c>
      <c r="F105" t="s">
        <v>774</v>
      </c>
      <c r="G105" t="s">
        <v>854</v>
      </c>
      <c r="H105" t="s">
        <v>855</v>
      </c>
      <c r="I105" t="s">
        <v>191</v>
      </c>
      <c r="J105" t="s">
        <v>192</v>
      </c>
      <c r="K105" t="s">
        <v>283</v>
      </c>
      <c r="L105" t="s">
        <v>284</v>
      </c>
      <c r="P105" t="s">
        <v>283</v>
      </c>
      <c r="Q105" t="s">
        <v>284</v>
      </c>
      <c r="R105">
        <v>1355468</v>
      </c>
      <c r="S105">
        <v>449090</v>
      </c>
      <c r="T105">
        <v>3943386</v>
      </c>
      <c r="U105">
        <v>1154502</v>
      </c>
      <c r="V105">
        <v>6902446</v>
      </c>
      <c r="W105">
        <v>26.143746723987409</v>
      </c>
      <c r="X105">
        <v>83.274016196577278</v>
      </c>
      <c r="Y105">
        <v>16.725983803422729</v>
      </c>
      <c r="Z105">
        <v>100</v>
      </c>
      <c r="AC105">
        <v>0</v>
      </c>
      <c r="AD105">
        <v>0</v>
      </c>
      <c r="AE105">
        <v>1</v>
      </c>
      <c r="AF105">
        <v>0</v>
      </c>
      <c r="AH105">
        <v>0</v>
      </c>
      <c r="AI105">
        <v>0</v>
      </c>
      <c r="AJ105">
        <v>180455800</v>
      </c>
      <c r="AK105">
        <v>0</v>
      </c>
      <c r="AN105">
        <v>1</v>
      </c>
      <c r="AO105" t="s">
        <v>748</v>
      </c>
      <c r="AP105">
        <v>38.634180420923933</v>
      </c>
    </row>
    <row r="106" spans="1:42" x14ac:dyDescent="0.25">
      <c r="A106">
        <v>1</v>
      </c>
      <c r="B106" t="s">
        <v>748</v>
      </c>
      <c r="C106" t="s">
        <v>767</v>
      </c>
      <c r="D106" t="s">
        <v>768</v>
      </c>
      <c r="E106" t="s">
        <v>773</v>
      </c>
      <c r="F106" t="s">
        <v>774</v>
      </c>
      <c r="G106" t="s">
        <v>854</v>
      </c>
      <c r="H106" t="s">
        <v>855</v>
      </c>
      <c r="I106" t="s">
        <v>465</v>
      </c>
      <c r="J106" t="s">
        <v>466</v>
      </c>
      <c r="K106" t="s">
        <v>467</v>
      </c>
      <c r="L106" t="s">
        <v>468</v>
      </c>
      <c r="P106" t="s">
        <v>467</v>
      </c>
      <c r="Q106" t="s">
        <v>468</v>
      </c>
      <c r="R106">
        <v>2908458</v>
      </c>
      <c r="S106">
        <v>11885410</v>
      </c>
      <c r="T106">
        <v>51512993</v>
      </c>
      <c r="U106">
        <v>53537196</v>
      </c>
      <c r="V106">
        <v>119844057</v>
      </c>
      <c r="W106">
        <v>12.344265014326075</v>
      </c>
      <c r="X106">
        <v>55.327617121639996</v>
      </c>
      <c r="Y106">
        <v>44.672382878360004</v>
      </c>
      <c r="Z106">
        <v>100</v>
      </c>
      <c r="AC106">
        <v>0</v>
      </c>
      <c r="AD106">
        <v>1</v>
      </c>
      <c r="AE106">
        <v>0</v>
      </c>
      <c r="AF106">
        <v>0</v>
      </c>
      <c r="AH106">
        <v>0</v>
      </c>
      <c r="AI106">
        <v>1479386800</v>
      </c>
      <c r="AJ106">
        <v>0</v>
      </c>
      <c r="AK106">
        <v>0</v>
      </c>
      <c r="AN106">
        <v>1</v>
      </c>
      <c r="AO106" t="s">
        <v>748</v>
      </c>
      <c r="AP106">
        <v>9.8517934880069351</v>
      </c>
    </row>
    <row r="107" spans="1:42" x14ac:dyDescent="0.25">
      <c r="A107">
        <v>1</v>
      </c>
      <c r="B107" t="s">
        <v>748</v>
      </c>
      <c r="C107" t="s">
        <v>767</v>
      </c>
      <c r="D107" t="s">
        <v>768</v>
      </c>
      <c r="E107" t="s">
        <v>773</v>
      </c>
      <c r="F107" t="s">
        <v>774</v>
      </c>
      <c r="G107" t="s">
        <v>854</v>
      </c>
      <c r="H107" t="s">
        <v>855</v>
      </c>
      <c r="I107" t="s">
        <v>465</v>
      </c>
      <c r="J107" t="s">
        <v>466</v>
      </c>
      <c r="K107" t="s">
        <v>560</v>
      </c>
      <c r="L107" t="s">
        <v>561</v>
      </c>
      <c r="P107" t="s">
        <v>560</v>
      </c>
      <c r="Q107" t="s">
        <v>561</v>
      </c>
      <c r="R107">
        <v>71721</v>
      </c>
      <c r="S107">
        <v>211429</v>
      </c>
      <c r="T107">
        <v>1460588</v>
      </c>
      <c r="U107">
        <v>11488707</v>
      </c>
      <c r="V107">
        <v>13232445</v>
      </c>
      <c r="W107">
        <v>2.1398161866533356</v>
      </c>
      <c r="X107">
        <v>13.177746062802454</v>
      </c>
      <c r="Y107">
        <v>86.822253937197544</v>
      </c>
      <c r="Z107">
        <v>100</v>
      </c>
      <c r="AC107">
        <v>0</v>
      </c>
      <c r="AD107">
        <v>1</v>
      </c>
      <c r="AE107">
        <v>0</v>
      </c>
      <c r="AF107">
        <v>0</v>
      </c>
      <c r="AH107">
        <v>0</v>
      </c>
      <c r="AI107">
        <v>28314999.999999996</v>
      </c>
      <c r="AJ107">
        <v>0</v>
      </c>
      <c r="AK107">
        <v>0</v>
      </c>
      <c r="AN107">
        <v>1</v>
      </c>
      <c r="AO107" t="s">
        <v>748</v>
      </c>
      <c r="AP107">
        <v>5.1209290865123185</v>
      </c>
    </row>
    <row r="108" spans="1:42" x14ac:dyDescent="0.25">
      <c r="A108">
        <v>1</v>
      </c>
      <c r="B108" t="s">
        <v>748</v>
      </c>
      <c r="C108" t="s">
        <v>767</v>
      </c>
      <c r="D108" t="s">
        <v>768</v>
      </c>
      <c r="E108" t="s">
        <v>773</v>
      </c>
      <c r="F108" t="s">
        <v>774</v>
      </c>
      <c r="G108" t="s">
        <v>854</v>
      </c>
      <c r="H108" t="s">
        <v>855</v>
      </c>
      <c r="I108" t="s">
        <v>465</v>
      </c>
      <c r="J108" t="s">
        <v>466</v>
      </c>
      <c r="K108" t="s">
        <v>513</v>
      </c>
      <c r="L108" t="s">
        <v>514</v>
      </c>
      <c r="P108" t="s">
        <v>513</v>
      </c>
      <c r="Q108" t="s">
        <v>514</v>
      </c>
      <c r="R108">
        <v>345716</v>
      </c>
      <c r="S108">
        <v>712611</v>
      </c>
      <c r="T108">
        <v>5063969</v>
      </c>
      <c r="U108">
        <v>10965463</v>
      </c>
      <c r="V108">
        <v>17087759</v>
      </c>
      <c r="W108">
        <v>6.1934803738746549</v>
      </c>
      <c r="X108">
        <v>35.828548377818301</v>
      </c>
      <c r="Y108">
        <v>64.171451622181706</v>
      </c>
      <c r="Z108">
        <v>100</v>
      </c>
      <c r="AC108">
        <v>0</v>
      </c>
      <c r="AD108">
        <v>1</v>
      </c>
      <c r="AE108">
        <v>0</v>
      </c>
      <c r="AF108">
        <v>0</v>
      </c>
      <c r="AH108">
        <v>0</v>
      </c>
      <c r="AI108">
        <v>105832700</v>
      </c>
      <c r="AJ108">
        <v>0</v>
      </c>
      <c r="AK108">
        <v>0</v>
      </c>
      <c r="AN108">
        <v>1</v>
      </c>
      <c r="AO108" t="s">
        <v>748</v>
      </c>
      <c r="AP108">
        <v>7.4329237424639887</v>
      </c>
    </row>
    <row r="109" spans="1:42" x14ac:dyDescent="0.25">
      <c r="A109">
        <v>1</v>
      </c>
      <c r="B109" t="s">
        <v>748</v>
      </c>
      <c r="C109" t="s">
        <v>767</v>
      </c>
      <c r="D109" t="s">
        <v>768</v>
      </c>
      <c r="E109" t="s">
        <v>779</v>
      </c>
      <c r="F109" t="s">
        <v>780</v>
      </c>
      <c r="G109" t="s">
        <v>856</v>
      </c>
      <c r="H109" t="s">
        <v>47</v>
      </c>
      <c r="I109" t="s">
        <v>48</v>
      </c>
      <c r="J109" t="s">
        <v>47</v>
      </c>
      <c r="K109" t="s">
        <v>97</v>
      </c>
      <c r="L109" t="s">
        <v>98</v>
      </c>
      <c r="P109" t="s">
        <v>97</v>
      </c>
      <c r="Q109" t="s">
        <v>98</v>
      </c>
      <c r="R109">
        <v>10762</v>
      </c>
      <c r="S109">
        <v>48075</v>
      </c>
      <c r="T109">
        <v>9320</v>
      </c>
      <c r="U109">
        <v>90510</v>
      </c>
      <c r="V109">
        <v>158667</v>
      </c>
      <c r="W109">
        <v>37.082064953645059</v>
      </c>
      <c r="X109">
        <v>42.956002193272703</v>
      </c>
      <c r="Y109">
        <v>57.043997806727297</v>
      </c>
      <c r="Z109">
        <v>100</v>
      </c>
      <c r="AC109">
        <v>0</v>
      </c>
      <c r="AD109">
        <v>0</v>
      </c>
      <c r="AE109">
        <v>1</v>
      </c>
      <c r="AF109">
        <v>0</v>
      </c>
      <c r="AH109">
        <v>0</v>
      </c>
      <c r="AI109">
        <v>0</v>
      </c>
      <c r="AJ109">
        <v>5883700.0000000009</v>
      </c>
      <c r="AK109">
        <v>0</v>
      </c>
      <c r="AN109">
        <v>1</v>
      </c>
      <c r="AO109" t="s">
        <v>748</v>
      </c>
      <c r="AP109">
        <v>14.927310638184462</v>
      </c>
    </row>
    <row r="110" spans="1:42" x14ac:dyDescent="0.25">
      <c r="A110">
        <v>1</v>
      </c>
      <c r="B110" t="s">
        <v>748</v>
      </c>
      <c r="C110" t="s">
        <v>767</v>
      </c>
      <c r="D110" t="s">
        <v>768</v>
      </c>
      <c r="E110" t="s">
        <v>779</v>
      </c>
      <c r="F110" t="s">
        <v>780</v>
      </c>
      <c r="G110" t="s">
        <v>856</v>
      </c>
      <c r="H110" t="s">
        <v>47</v>
      </c>
      <c r="I110" t="s">
        <v>48</v>
      </c>
      <c r="J110" t="s">
        <v>47</v>
      </c>
      <c r="K110" t="s">
        <v>49</v>
      </c>
      <c r="L110" t="s">
        <v>50</v>
      </c>
      <c r="P110" t="s">
        <v>49</v>
      </c>
      <c r="Q110" t="s">
        <v>50</v>
      </c>
      <c r="R110">
        <v>40422</v>
      </c>
      <c r="S110">
        <v>55681</v>
      </c>
      <c r="T110">
        <v>116501</v>
      </c>
      <c r="U110">
        <v>644934</v>
      </c>
      <c r="V110">
        <v>857538</v>
      </c>
      <c r="W110">
        <v>11.206850308674369</v>
      </c>
      <c r="X110">
        <v>24.79237071709942</v>
      </c>
      <c r="Y110">
        <v>75.207629282900584</v>
      </c>
      <c r="Z110">
        <v>100</v>
      </c>
      <c r="AC110">
        <v>0</v>
      </c>
      <c r="AD110">
        <v>1</v>
      </c>
      <c r="AE110">
        <v>0</v>
      </c>
      <c r="AF110">
        <v>0</v>
      </c>
      <c r="AH110">
        <v>0</v>
      </c>
      <c r="AI110">
        <v>9610300.0000000019</v>
      </c>
      <c r="AJ110">
        <v>0</v>
      </c>
      <c r="AK110">
        <v>0</v>
      </c>
      <c r="AN110">
        <v>1</v>
      </c>
      <c r="AO110" t="s">
        <v>748</v>
      </c>
      <c r="AP110">
        <v>17.807925002874487</v>
      </c>
    </row>
    <row r="111" spans="1:42" x14ac:dyDescent="0.25">
      <c r="A111">
        <v>2</v>
      </c>
      <c r="B111" t="s">
        <v>785</v>
      </c>
      <c r="C111" t="s">
        <v>786</v>
      </c>
      <c r="D111" t="s">
        <v>787</v>
      </c>
      <c r="E111" t="s">
        <v>857</v>
      </c>
      <c r="F111" t="s">
        <v>858</v>
      </c>
      <c r="G111" t="s">
        <v>859</v>
      </c>
      <c r="H111" t="s">
        <v>860</v>
      </c>
      <c r="I111" t="s">
        <v>359</v>
      </c>
      <c r="J111" t="s">
        <v>360</v>
      </c>
      <c r="K111" t="s">
        <v>361</v>
      </c>
      <c r="L111" t="s">
        <v>362</v>
      </c>
      <c r="P111" t="s">
        <v>361</v>
      </c>
      <c r="Q111" t="s">
        <v>362</v>
      </c>
      <c r="R111">
        <v>1977553</v>
      </c>
      <c r="S111">
        <v>748158</v>
      </c>
      <c r="T111">
        <v>6643520</v>
      </c>
      <c r="U111">
        <v>6362278</v>
      </c>
      <c r="V111">
        <v>15731509</v>
      </c>
      <c r="W111">
        <v>17.326443381877734</v>
      </c>
      <c r="X111">
        <v>59.557102881865944</v>
      </c>
      <c r="Y111">
        <v>40.442897118134056</v>
      </c>
      <c r="Z111">
        <v>100</v>
      </c>
      <c r="AC111">
        <v>0</v>
      </c>
      <c r="AD111">
        <v>0</v>
      </c>
      <c r="AE111">
        <v>1</v>
      </c>
      <c r="AF111">
        <v>0</v>
      </c>
      <c r="AH111">
        <v>0</v>
      </c>
      <c r="AI111">
        <v>0</v>
      </c>
      <c r="AJ111">
        <v>272571100</v>
      </c>
      <c r="AK111">
        <v>0</v>
      </c>
      <c r="AN111">
        <v>1</v>
      </c>
      <c r="AO111" t="s">
        <v>748</v>
      </c>
      <c r="AP111">
        <v>7.6516526191899787</v>
      </c>
    </row>
    <row r="112" spans="1:42" x14ac:dyDescent="0.25">
      <c r="A112">
        <v>2</v>
      </c>
      <c r="B112" t="s">
        <v>785</v>
      </c>
      <c r="C112" t="s">
        <v>786</v>
      </c>
      <c r="D112" t="s">
        <v>787</v>
      </c>
      <c r="E112" t="s">
        <v>857</v>
      </c>
      <c r="F112" t="s">
        <v>858</v>
      </c>
      <c r="G112" t="s">
        <v>859</v>
      </c>
      <c r="H112" t="s">
        <v>860</v>
      </c>
      <c r="I112" t="s">
        <v>359</v>
      </c>
      <c r="J112" t="s">
        <v>360</v>
      </c>
      <c r="K112" t="s">
        <v>532</v>
      </c>
      <c r="L112" t="s">
        <v>533</v>
      </c>
      <c r="P112" t="s">
        <v>532</v>
      </c>
      <c r="Q112" t="s">
        <v>533</v>
      </c>
      <c r="R112">
        <v>6</v>
      </c>
      <c r="S112">
        <v>2002</v>
      </c>
      <c r="T112">
        <v>4001</v>
      </c>
      <c r="U112">
        <v>10857</v>
      </c>
      <c r="V112">
        <v>16866</v>
      </c>
      <c r="W112">
        <v>11.905608917348513</v>
      </c>
      <c r="X112">
        <v>35.627890430451799</v>
      </c>
      <c r="Y112">
        <v>64.372109569548215</v>
      </c>
      <c r="Z112">
        <v>100.00000000000001</v>
      </c>
      <c r="AC112">
        <v>0</v>
      </c>
      <c r="AD112">
        <v>1</v>
      </c>
      <c r="AE112">
        <v>0</v>
      </c>
      <c r="AF112">
        <v>0</v>
      </c>
      <c r="AH112">
        <v>0</v>
      </c>
      <c r="AI112">
        <v>200800.00000000003</v>
      </c>
      <c r="AJ112">
        <v>0</v>
      </c>
      <c r="AK112">
        <v>0</v>
      </c>
      <c r="AN112">
        <v>1</v>
      </c>
      <c r="AO112" t="s">
        <v>748</v>
      </c>
      <c r="AP112">
        <v>4.3517576413435357</v>
      </c>
    </row>
    <row r="113" spans="1:42" x14ac:dyDescent="0.25">
      <c r="A113">
        <v>2</v>
      </c>
      <c r="B113" t="s">
        <v>785</v>
      </c>
      <c r="C113" t="s">
        <v>786</v>
      </c>
      <c r="D113" t="s">
        <v>787</v>
      </c>
      <c r="E113" t="s">
        <v>857</v>
      </c>
      <c r="F113" t="s">
        <v>858</v>
      </c>
      <c r="G113" t="s">
        <v>859</v>
      </c>
      <c r="H113" t="s">
        <v>860</v>
      </c>
      <c r="I113" t="s">
        <v>359</v>
      </c>
      <c r="J113" t="s">
        <v>360</v>
      </c>
      <c r="K113" t="s">
        <v>453</v>
      </c>
      <c r="L113" t="s">
        <v>454</v>
      </c>
      <c r="P113" t="s">
        <v>453</v>
      </c>
      <c r="Q113" t="s">
        <v>454</v>
      </c>
      <c r="R113">
        <v>234224</v>
      </c>
      <c r="S113">
        <v>36957</v>
      </c>
      <c r="T113">
        <v>387639</v>
      </c>
      <c r="U113">
        <v>356007</v>
      </c>
      <c r="V113">
        <v>1014827</v>
      </c>
      <c r="W113">
        <v>26.721894470683182</v>
      </c>
      <c r="X113">
        <v>64.919439470964008</v>
      </c>
      <c r="Y113">
        <v>35.080560529035978</v>
      </c>
      <c r="Z113">
        <v>99.999999999999986</v>
      </c>
      <c r="AC113">
        <v>0</v>
      </c>
      <c r="AD113">
        <v>0</v>
      </c>
      <c r="AE113">
        <v>1</v>
      </c>
      <c r="AF113">
        <v>0</v>
      </c>
      <c r="AH113">
        <v>0</v>
      </c>
      <c r="AI113">
        <v>0</v>
      </c>
      <c r="AJ113">
        <v>27118100</v>
      </c>
      <c r="AK113">
        <v>0</v>
      </c>
      <c r="AN113">
        <v>1</v>
      </c>
      <c r="AO113" t="s">
        <v>748</v>
      </c>
      <c r="AP113">
        <v>19.851273167962848</v>
      </c>
    </row>
    <row r="114" spans="1:42" x14ac:dyDescent="0.25">
      <c r="A114">
        <v>2</v>
      </c>
      <c r="B114" t="s">
        <v>785</v>
      </c>
      <c r="C114" t="s">
        <v>786</v>
      </c>
      <c r="D114" t="s">
        <v>787</v>
      </c>
      <c r="E114" t="s">
        <v>857</v>
      </c>
      <c r="F114" t="s">
        <v>858</v>
      </c>
      <c r="G114" t="s">
        <v>859</v>
      </c>
      <c r="H114" t="s">
        <v>861</v>
      </c>
      <c r="I114" t="s">
        <v>341</v>
      </c>
      <c r="J114" t="s">
        <v>342</v>
      </c>
      <c r="K114" t="s">
        <v>455</v>
      </c>
      <c r="L114" t="s">
        <v>456</v>
      </c>
      <c r="P114" t="s">
        <v>455</v>
      </c>
      <c r="Q114" t="s">
        <v>456</v>
      </c>
      <c r="R114">
        <v>640723</v>
      </c>
      <c r="S114">
        <v>706205</v>
      </c>
      <c r="T114">
        <v>2288008</v>
      </c>
      <c r="U114">
        <v>5660535</v>
      </c>
      <c r="V114">
        <v>9295471</v>
      </c>
      <c r="W114">
        <v>14.490153323053775</v>
      </c>
      <c r="X114">
        <v>39.104376744330658</v>
      </c>
      <c r="Y114">
        <v>60.895623255669349</v>
      </c>
      <c r="Z114">
        <v>100</v>
      </c>
      <c r="AC114">
        <v>0</v>
      </c>
      <c r="AD114">
        <v>1</v>
      </c>
      <c r="AE114">
        <v>0</v>
      </c>
      <c r="AF114">
        <v>0</v>
      </c>
      <c r="AH114">
        <v>0</v>
      </c>
      <c r="AI114">
        <v>134692800</v>
      </c>
      <c r="AJ114">
        <v>0</v>
      </c>
      <c r="AK114">
        <v>0</v>
      </c>
      <c r="AN114">
        <v>1</v>
      </c>
      <c r="AO114" t="s">
        <v>748</v>
      </c>
      <c r="AP114">
        <v>15.398708913682524</v>
      </c>
    </row>
    <row r="115" spans="1:42" x14ac:dyDescent="0.25">
      <c r="A115">
        <v>2</v>
      </c>
      <c r="B115" t="s">
        <v>785</v>
      </c>
      <c r="C115" t="s">
        <v>786</v>
      </c>
      <c r="D115" t="s">
        <v>787</v>
      </c>
      <c r="E115" t="s">
        <v>788</v>
      </c>
      <c r="F115" t="s">
        <v>789</v>
      </c>
      <c r="G115" t="s">
        <v>862</v>
      </c>
      <c r="H115" t="s">
        <v>863</v>
      </c>
      <c r="I115" t="s">
        <v>65</v>
      </c>
      <c r="J115" t="s">
        <v>66</v>
      </c>
      <c r="K115" t="s">
        <v>168</v>
      </c>
      <c r="L115" t="s">
        <v>169</v>
      </c>
      <c r="P115" t="s">
        <v>168</v>
      </c>
      <c r="Q115" t="s">
        <v>169</v>
      </c>
      <c r="R115">
        <v>2654460</v>
      </c>
      <c r="S115">
        <v>334396</v>
      </c>
      <c r="T115">
        <v>4205960</v>
      </c>
      <c r="U115">
        <v>936477</v>
      </c>
      <c r="V115">
        <v>8131293</v>
      </c>
      <c r="W115">
        <v>36.757450506333988</v>
      </c>
      <c r="X115">
        <v>88.483049374804224</v>
      </c>
      <c r="Y115">
        <v>11.51695062519577</v>
      </c>
      <c r="Z115">
        <v>100</v>
      </c>
      <c r="AC115">
        <v>0</v>
      </c>
      <c r="AD115">
        <v>0</v>
      </c>
      <c r="AE115">
        <v>1</v>
      </c>
      <c r="AF115">
        <v>0</v>
      </c>
      <c r="AH115">
        <v>0</v>
      </c>
      <c r="AI115">
        <v>0</v>
      </c>
      <c r="AJ115">
        <v>298885600</v>
      </c>
      <c r="AK115">
        <v>0</v>
      </c>
      <c r="AN115">
        <v>1</v>
      </c>
      <c r="AO115" t="s">
        <v>748</v>
      </c>
      <c r="AP115">
        <v>23.354947863680842</v>
      </c>
    </row>
    <row r="116" spans="1:42" x14ac:dyDescent="0.25">
      <c r="A116">
        <v>2</v>
      </c>
      <c r="B116" t="s">
        <v>785</v>
      </c>
      <c r="C116" t="s">
        <v>786</v>
      </c>
      <c r="D116" t="s">
        <v>787</v>
      </c>
      <c r="E116" t="s">
        <v>788</v>
      </c>
      <c r="F116" t="s">
        <v>789</v>
      </c>
      <c r="G116" t="s">
        <v>862</v>
      </c>
      <c r="H116" t="s">
        <v>863</v>
      </c>
      <c r="I116" t="s">
        <v>77</v>
      </c>
      <c r="J116" t="s">
        <v>78</v>
      </c>
      <c r="K116" t="s">
        <v>439</v>
      </c>
      <c r="L116" t="s">
        <v>440</v>
      </c>
      <c r="P116" t="s">
        <v>439</v>
      </c>
      <c r="Q116" t="s">
        <v>440</v>
      </c>
      <c r="R116">
        <v>1020086</v>
      </c>
      <c r="S116">
        <v>435564</v>
      </c>
      <c r="T116">
        <v>6095468</v>
      </c>
      <c r="U116">
        <v>5513640</v>
      </c>
      <c r="V116">
        <v>13064758</v>
      </c>
      <c r="W116">
        <v>11.141806070958223</v>
      </c>
      <c r="X116">
        <v>57.79761094694598</v>
      </c>
      <c r="Y116">
        <v>42.20238905305402</v>
      </c>
      <c r="Z116">
        <v>100</v>
      </c>
      <c r="AC116">
        <v>0</v>
      </c>
      <c r="AD116">
        <v>1</v>
      </c>
      <c r="AE116">
        <v>0</v>
      </c>
      <c r="AF116">
        <v>0</v>
      </c>
      <c r="AH116">
        <v>0</v>
      </c>
      <c r="AI116">
        <v>145565000</v>
      </c>
      <c r="AJ116">
        <v>0</v>
      </c>
      <c r="AK116">
        <v>0</v>
      </c>
      <c r="AN116">
        <v>2</v>
      </c>
      <c r="AO116" t="s">
        <v>785</v>
      </c>
      <c r="AP116">
        <v>12.029626312941923</v>
      </c>
    </row>
    <row r="117" spans="1:42" x14ac:dyDescent="0.25">
      <c r="A117">
        <v>2</v>
      </c>
      <c r="B117" t="s">
        <v>785</v>
      </c>
      <c r="C117" t="s">
        <v>786</v>
      </c>
      <c r="D117" t="s">
        <v>787</v>
      </c>
      <c r="E117" t="s">
        <v>788</v>
      </c>
      <c r="F117" t="s">
        <v>789</v>
      </c>
      <c r="G117" t="s">
        <v>862</v>
      </c>
      <c r="H117" t="s">
        <v>863</v>
      </c>
      <c r="I117" t="s">
        <v>77</v>
      </c>
      <c r="J117" t="s">
        <v>78</v>
      </c>
      <c r="K117" t="s">
        <v>79</v>
      </c>
      <c r="L117" t="s">
        <v>80</v>
      </c>
      <c r="P117" t="s">
        <v>79</v>
      </c>
      <c r="Q117" t="s">
        <v>80</v>
      </c>
      <c r="R117">
        <v>2762525</v>
      </c>
      <c r="S117">
        <v>459820</v>
      </c>
      <c r="T117">
        <v>4874792</v>
      </c>
      <c r="U117">
        <v>4166382</v>
      </c>
      <c r="V117">
        <v>12263519</v>
      </c>
      <c r="W117">
        <v>26.275859319009491</v>
      </c>
      <c r="X117">
        <v>66.026211562929035</v>
      </c>
      <c r="Y117">
        <v>33.973788437070958</v>
      </c>
      <c r="Z117">
        <v>100</v>
      </c>
      <c r="AC117">
        <v>0</v>
      </c>
      <c r="AD117">
        <v>0</v>
      </c>
      <c r="AE117">
        <v>1</v>
      </c>
      <c r="AF117">
        <v>0</v>
      </c>
      <c r="AH117">
        <v>0</v>
      </c>
      <c r="AI117">
        <v>0</v>
      </c>
      <c r="AJ117">
        <v>322234499.99999994</v>
      </c>
      <c r="AK117">
        <v>0</v>
      </c>
      <c r="AN117">
        <v>2</v>
      </c>
      <c r="AO117" t="s">
        <v>785</v>
      </c>
      <c r="AP117">
        <v>1.4680942195710629</v>
      </c>
    </row>
    <row r="118" spans="1:42" x14ac:dyDescent="0.25">
      <c r="A118">
        <v>2</v>
      </c>
      <c r="B118" t="s">
        <v>785</v>
      </c>
      <c r="C118" t="s">
        <v>786</v>
      </c>
      <c r="D118" t="s">
        <v>787</v>
      </c>
      <c r="E118" t="s">
        <v>788</v>
      </c>
      <c r="F118" t="s">
        <v>789</v>
      </c>
      <c r="G118" t="s">
        <v>862</v>
      </c>
      <c r="H118" t="s">
        <v>863</v>
      </c>
      <c r="I118" t="s">
        <v>65</v>
      </c>
      <c r="J118" t="s">
        <v>66</v>
      </c>
      <c r="K118" t="s">
        <v>67</v>
      </c>
      <c r="L118" t="s">
        <v>68</v>
      </c>
      <c r="P118" t="s">
        <v>67</v>
      </c>
      <c r="Q118" t="s">
        <v>68</v>
      </c>
      <c r="R118">
        <v>577901</v>
      </c>
      <c r="S118">
        <v>259587</v>
      </c>
      <c r="T118">
        <v>3228970</v>
      </c>
      <c r="U118">
        <v>4612383</v>
      </c>
      <c r="V118">
        <v>8678841</v>
      </c>
      <c r="W118">
        <v>9.6497677512469693</v>
      </c>
      <c r="X118">
        <v>46.854850780190581</v>
      </c>
      <c r="Y118">
        <v>53.145149219809419</v>
      </c>
      <c r="Z118">
        <v>100</v>
      </c>
      <c r="AC118">
        <v>0</v>
      </c>
      <c r="AD118">
        <v>1</v>
      </c>
      <c r="AE118">
        <v>0</v>
      </c>
      <c r="AF118">
        <v>0</v>
      </c>
      <c r="AH118">
        <v>0</v>
      </c>
      <c r="AI118">
        <v>83748800</v>
      </c>
      <c r="AJ118">
        <v>0</v>
      </c>
      <c r="AK118">
        <v>0</v>
      </c>
      <c r="AN118">
        <v>2</v>
      </c>
      <c r="AO118" t="s">
        <v>785</v>
      </c>
      <c r="AP118">
        <v>1.8439524068477893</v>
      </c>
    </row>
    <row r="119" spans="1:42" x14ac:dyDescent="0.25">
      <c r="A119">
        <v>2</v>
      </c>
      <c r="B119" t="s">
        <v>785</v>
      </c>
      <c r="C119" t="s">
        <v>786</v>
      </c>
      <c r="D119" t="s">
        <v>787</v>
      </c>
      <c r="E119" t="s">
        <v>788</v>
      </c>
      <c r="F119" t="s">
        <v>789</v>
      </c>
      <c r="G119" t="s">
        <v>862</v>
      </c>
      <c r="H119" t="s">
        <v>863</v>
      </c>
      <c r="I119" t="s">
        <v>65</v>
      </c>
      <c r="J119" t="s">
        <v>66</v>
      </c>
      <c r="K119" t="s">
        <v>121</v>
      </c>
      <c r="L119" t="s">
        <v>122</v>
      </c>
      <c r="P119" t="s">
        <v>121</v>
      </c>
      <c r="Q119" t="s">
        <v>122</v>
      </c>
      <c r="R119">
        <v>1023226</v>
      </c>
      <c r="S119">
        <v>1042743</v>
      </c>
      <c r="T119">
        <v>6560437</v>
      </c>
      <c r="U119">
        <v>23056823</v>
      </c>
      <c r="V119">
        <v>31683229</v>
      </c>
      <c r="W119">
        <v>6.5207021670676308</v>
      </c>
      <c r="X119">
        <v>27.227041789206524</v>
      </c>
      <c r="Y119">
        <v>72.772958210793476</v>
      </c>
      <c r="Z119">
        <v>100</v>
      </c>
      <c r="AC119">
        <v>0</v>
      </c>
      <c r="AD119">
        <v>1</v>
      </c>
      <c r="AE119">
        <v>0</v>
      </c>
      <c r="AF119">
        <v>0</v>
      </c>
      <c r="AH119">
        <v>0</v>
      </c>
      <c r="AI119">
        <v>206596900</v>
      </c>
      <c r="AJ119">
        <v>0</v>
      </c>
      <c r="AK119">
        <v>0</v>
      </c>
      <c r="AN119">
        <v>2</v>
      </c>
      <c r="AO119" t="s">
        <v>785</v>
      </c>
      <c r="AP119">
        <v>15.589670111026976</v>
      </c>
    </row>
    <row r="120" spans="1:42" x14ac:dyDescent="0.25">
      <c r="A120">
        <v>2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862</v>
      </c>
      <c r="H120" t="s">
        <v>863</v>
      </c>
      <c r="I120" t="s">
        <v>385</v>
      </c>
      <c r="J120" t="s">
        <v>386</v>
      </c>
      <c r="K120" t="s">
        <v>387</v>
      </c>
      <c r="L120" t="s">
        <v>388</v>
      </c>
      <c r="P120" t="s">
        <v>387</v>
      </c>
      <c r="Q120" t="s">
        <v>388</v>
      </c>
      <c r="R120">
        <v>20373</v>
      </c>
      <c r="S120">
        <v>243107</v>
      </c>
      <c r="T120">
        <v>1219560</v>
      </c>
      <c r="U120">
        <v>1934111</v>
      </c>
      <c r="V120">
        <v>3417151</v>
      </c>
      <c r="W120">
        <v>7.710516743333848</v>
      </c>
      <c r="X120">
        <v>43.399896580514003</v>
      </c>
      <c r="Y120">
        <v>56.600103419486004</v>
      </c>
      <c r="Z120">
        <v>100</v>
      </c>
      <c r="AC120">
        <v>0</v>
      </c>
      <c r="AD120">
        <v>1</v>
      </c>
      <c r="AE120">
        <v>0</v>
      </c>
      <c r="AF120">
        <v>0</v>
      </c>
      <c r="AH120">
        <v>0</v>
      </c>
      <c r="AI120">
        <v>26348000.000000004</v>
      </c>
      <c r="AJ120">
        <v>0</v>
      </c>
      <c r="AK120">
        <v>0</v>
      </c>
      <c r="AN120">
        <v>2</v>
      </c>
      <c r="AO120" t="s">
        <v>785</v>
      </c>
      <c r="AP120">
        <v>12.401226592435274</v>
      </c>
    </row>
    <row r="121" spans="1:42" x14ac:dyDescent="0.25">
      <c r="A121">
        <v>2</v>
      </c>
      <c r="B121" t="s">
        <v>785</v>
      </c>
      <c r="C121" t="s">
        <v>786</v>
      </c>
      <c r="D121" t="s">
        <v>787</v>
      </c>
      <c r="E121" t="s">
        <v>788</v>
      </c>
      <c r="F121" t="s">
        <v>789</v>
      </c>
      <c r="G121" t="s">
        <v>862</v>
      </c>
      <c r="H121" t="s">
        <v>863</v>
      </c>
      <c r="I121" t="s">
        <v>385</v>
      </c>
      <c r="J121" t="s">
        <v>386</v>
      </c>
      <c r="K121" t="s">
        <v>469</v>
      </c>
      <c r="L121" t="s">
        <v>470</v>
      </c>
      <c r="P121" t="s">
        <v>469</v>
      </c>
      <c r="Q121" t="s">
        <v>470</v>
      </c>
      <c r="R121">
        <v>494404</v>
      </c>
      <c r="S121">
        <v>1085552</v>
      </c>
      <c r="T121">
        <v>10332516</v>
      </c>
      <c r="U121">
        <v>11735032</v>
      </c>
      <c r="V121">
        <v>23647504</v>
      </c>
      <c r="W121">
        <v>6.6812801892326563</v>
      </c>
      <c r="X121">
        <v>50.37517701656801</v>
      </c>
      <c r="Y121">
        <v>49.62482298343199</v>
      </c>
      <c r="Z121">
        <v>100</v>
      </c>
      <c r="AC121">
        <v>0</v>
      </c>
      <c r="AD121">
        <v>1</v>
      </c>
      <c r="AE121">
        <v>0</v>
      </c>
      <c r="AF121">
        <v>0</v>
      </c>
      <c r="AH121">
        <v>0</v>
      </c>
      <c r="AI121">
        <v>157995600</v>
      </c>
      <c r="AJ121">
        <v>0</v>
      </c>
      <c r="AK121">
        <v>0</v>
      </c>
      <c r="AN121">
        <v>2</v>
      </c>
      <c r="AO121" t="s">
        <v>785</v>
      </c>
      <c r="AP121">
        <v>30.153997345910732</v>
      </c>
    </row>
    <row r="122" spans="1:42" x14ac:dyDescent="0.25">
      <c r="A122">
        <v>2</v>
      </c>
      <c r="B122" t="s">
        <v>785</v>
      </c>
      <c r="C122" t="s">
        <v>786</v>
      </c>
      <c r="D122" t="s">
        <v>787</v>
      </c>
      <c r="E122" t="s">
        <v>788</v>
      </c>
      <c r="F122" t="s">
        <v>789</v>
      </c>
      <c r="G122" t="s">
        <v>864</v>
      </c>
      <c r="H122" t="s">
        <v>865</v>
      </c>
      <c r="I122" t="s">
        <v>556</v>
      </c>
      <c r="J122" t="s">
        <v>557</v>
      </c>
      <c r="K122" t="s">
        <v>675</v>
      </c>
      <c r="L122" t="s">
        <v>676</v>
      </c>
      <c r="P122" t="s">
        <v>675</v>
      </c>
      <c r="Q122" t="s">
        <v>676</v>
      </c>
      <c r="R122">
        <v>20457</v>
      </c>
      <c r="S122">
        <v>10667</v>
      </c>
      <c r="T122">
        <v>32240</v>
      </c>
      <c r="U122">
        <v>8529</v>
      </c>
      <c r="V122">
        <v>71893</v>
      </c>
      <c r="W122">
        <v>43.292114670412971</v>
      </c>
      <c r="X122">
        <v>88.136536241358684</v>
      </c>
      <c r="Y122">
        <v>11.863463758641315</v>
      </c>
      <c r="Z122">
        <v>100</v>
      </c>
      <c r="AC122">
        <v>0</v>
      </c>
      <c r="AD122">
        <v>0</v>
      </c>
      <c r="AE122">
        <v>1</v>
      </c>
      <c r="AF122">
        <v>0</v>
      </c>
      <c r="AH122">
        <v>0</v>
      </c>
      <c r="AI122">
        <v>0</v>
      </c>
      <c r="AJ122">
        <v>3112399.9999999995</v>
      </c>
      <c r="AK122">
        <v>0</v>
      </c>
      <c r="AN122">
        <v>2</v>
      </c>
      <c r="AO122" t="s">
        <v>785</v>
      </c>
      <c r="AP122">
        <v>13.149207543080783</v>
      </c>
    </row>
    <row r="123" spans="1:42" x14ac:dyDescent="0.25">
      <c r="A123">
        <v>2</v>
      </c>
      <c r="B123" t="s">
        <v>785</v>
      </c>
      <c r="C123" t="s">
        <v>786</v>
      </c>
      <c r="D123" t="s">
        <v>787</v>
      </c>
      <c r="E123" t="s">
        <v>788</v>
      </c>
      <c r="F123" t="s">
        <v>789</v>
      </c>
      <c r="G123" t="s">
        <v>864</v>
      </c>
      <c r="H123" t="s">
        <v>865</v>
      </c>
      <c r="I123" t="s">
        <v>556</v>
      </c>
      <c r="J123" t="s">
        <v>557</v>
      </c>
      <c r="K123" t="s">
        <v>558</v>
      </c>
      <c r="L123" t="s">
        <v>559</v>
      </c>
      <c r="P123" t="s">
        <v>558</v>
      </c>
      <c r="Q123" t="s">
        <v>559</v>
      </c>
      <c r="R123">
        <v>2129452</v>
      </c>
      <c r="S123">
        <v>399470</v>
      </c>
      <c r="T123">
        <v>7459039</v>
      </c>
      <c r="U123">
        <v>5582899</v>
      </c>
      <c r="V123">
        <v>15570860</v>
      </c>
      <c r="W123">
        <v>16.241376519986694</v>
      </c>
      <c r="X123">
        <v>64.145210990272858</v>
      </c>
      <c r="Y123">
        <v>35.854789009727142</v>
      </c>
      <c r="Z123">
        <v>100</v>
      </c>
      <c r="AC123">
        <v>0</v>
      </c>
      <c r="AD123">
        <v>1</v>
      </c>
      <c r="AE123">
        <v>0</v>
      </c>
      <c r="AF123">
        <v>0</v>
      </c>
      <c r="AH123">
        <v>0</v>
      </c>
      <c r="AI123">
        <v>252892200.00000003</v>
      </c>
      <c r="AJ123">
        <v>0</v>
      </c>
      <c r="AK123">
        <v>0</v>
      </c>
      <c r="AN123">
        <v>2</v>
      </c>
      <c r="AO123" t="s">
        <v>785</v>
      </c>
      <c r="AP123">
        <v>20.185605321780908</v>
      </c>
    </row>
    <row r="124" spans="1:42" x14ac:dyDescent="0.25">
      <c r="A124">
        <v>2</v>
      </c>
      <c r="B124" t="s">
        <v>785</v>
      </c>
      <c r="C124" t="s">
        <v>786</v>
      </c>
      <c r="D124" t="s">
        <v>787</v>
      </c>
      <c r="E124" t="s">
        <v>788</v>
      </c>
      <c r="F124" t="s">
        <v>789</v>
      </c>
      <c r="G124" t="s">
        <v>864</v>
      </c>
      <c r="H124" t="s">
        <v>865</v>
      </c>
      <c r="I124" t="s">
        <v>395</v>
      </c>
      <c r="J124" t="s">
        <v>396</v>
      </c>
      <c r="K124" t="s">
        <v>397</v>
      </c>
      <c r="L124" t="s">
        <v>398</v>
      </c>
      <c r="P124" t="s">
        <v>397</v>
      </c>
      <c r="Q124" t="s">
        <v>398</v>
      </c>
      <c r="R124">
        <v>274158</v>
      </c>
      <c r="S124">
        <v>61715</v>
      </c>
      <c r="T124">
        <v>495009</v>
      </c>
      <c r="U124">
        <v>464123</v>
      </c>
      <c r="V124">
        <v>1295005</v>
      </c>
      <c r="W124">
        <v>25.936038856992834</v>
      </c>
      <c r="X124">
        <v>64.160524476739468</v>
      </c>
      <c r="Y124">
        <v>35.839475523260525</v>
      </c>
      <c r="Z124">
        <v>100</v>
      </c>
      <c r="AC124">
        <v>0</v>
      </c>
      <c r="AD124">
        <v>0</v>
      </c>
      <c r="AE124">
        <v>1</v>
      </c>
      <c r="AF124">
        <v>0</v>
      </c>
      <c r="AH124">
        <v>0</v>
      </c>
      <c r="AI124">
        <v>0</v>
      </c>
      <c r="AJ124">
        <v>33587300.000000007</v>
      </c>
      <c r="AK124">
        <v>0</v>
      </c>
      <c r="AN124">
        <v>2</v>
      </c>
      <c r="AO124" t="s">
        <v>785</v>
      </c>
      <c r="AP124">
        <v>22.612302199905233</v>
      </c>
    </row>
    <row r="125" spans="1:42" x14ac:dyDescent="0.25">
      <c r="A125">
        <v>2</v>
      </c>
      <c r="B125" t="s">
        <v>785</v>
      </c>
      <c r="C125" t="s">
        <v>817</v>
      </c>
      <c r="D125" t="s">
        <v>818</v>
      </c>
      <c r="E125" t="s">
        <v>843</v>
      </c>
      <c r="F125" t="s">
        <v>844</v>
      </c>
      <c r="G125" t="s">
        <v>866</v>
      </c>
      <c r="H125" t="s">
        <v>867</v>
      </c>
      <c r="I125" t="s">
        <v>69</v>
      </c>
      <c r="J125" t="s">
        <v>70</v>
      </c>
      <c r="K125" t="s">
        <v>71</v>
      </c>
      <c r="L125" t="s">
        <v>72</v>
      </c>
      <c r="P125" t="s">
        <v>71</v>
      </c>
      <c r="Q125" t="s">
        <v>72</v>
      </c>
      <c r="R125">
        <v>11612</v>
      </c>
      <c r="S125">
        <v>8267</v>
      </c>
      <c r="T125">
        <v>12069</v>
      </c>
      <c r="U125">
        <v>26074</v>
      </c>
      <c r="V125">
        <v>58022</v>
      </c>
      <c r="W125">
        <v>34.261142325324876</v>
      </c>
      <c r="X125">
        <v>55.061873082623833</v>
      </c>
      <c r="Y125">
        <v>44.938126917376167</v>
      </c>
      <c r="Z125">
        <v>100</v>
      </c>
      <c r="AC125">
        <v>0</v>
      </c>
      <c r="AD125">
        <v>0</v>
      </c>
      <c r="AE125">
        <v>1</v>
      </c>
      <c r="AF125">
        <v>0</v>
      </c>
      <c r="AH125">
        <v>0</v>
      </c>
      <c r="AI125">
        <v>0</v>
      </c>
      <c r="AJ125">
        <v>1987900</v>
      </c>
      <c r="AK125">
        <v>0</v>
      </c>
      <c r="AN125">
        <v>2</v>
      </c>
      <c r="AO125" t="s">
        <v>785</v>
      </c>
      <c r="AP125">
        <v>22.024981799383596</v>
      </c>
    </row>
    <row r="126" spans="1:42" x14ac:dyDescent="0.25">
      <c r="A126">
        <v>3</v>
      </c>
      <c r="B126" t="s">
        <v>797</v>
      </c>
      <c r="C126" t="s">
        <v>798</v>
      </c>
      <c r="D126" t="s">
        <v>799</v>
      </c>
      <c r="E126" t="s">
        <v>800</v>
      </c>
      <c r="F126" t="s">
        <v>801</v>
      </c>
      <c r="G126" t="s">
        <v>802</v>
      </c>
      <c r="H126" t="s">
        <v>803</v>
      </c>
      <c r="I126" t="s">
        <v>594</v>
      </c>
      <c r="J126" t="s">
        <v>595</v>
      </c>
      <c r="K126" t="s">
        <v>650</v>
      </c>
      <c r="L126" t="s">
        <v>651</v>
      </c>
      <c r="P126" t="s">
        <v>650</v>
      </c>
      <c r="Q126" t="s">
        <v>651</v>
      </c>
      <c r="R126">
        <v>562931</v>
      </c>
      <c r="S126">
        <v>116967</v>
      </c>
      <c r="T126">
        <v>663344</v>
      </c>
      <c r="U126">
        <v>7781778</v>
      </c>
      <c r="V126">
        <v>9125020</v>
      </c>
      <c r="W126">
        <v>7.4509206555163718</v>
      </c>
      <c r="X126">
        <v>14.7204280100208</v>
      </c>
      <c r="Y126">
        <v>85.279571989979203</v>
      </c>
      <c r="Z126">
        <v>100</v>
      </c>
      <c r="AC126">
        <v>0</v>
      </c>
      <c r="AD126">
        <v>1</v>
      </c>
      <c r="AE126">
        <v>0</v>
      </c>
      <c r="AF126">
        <v>0</v>
      </c>
      <c r="AH126">
        <v>0</v>
      </c>
      <c r="AI126">
        <v>67989800</v>
      </c>
      <c r="AJ126">
        <v>0</v>
      </c>
      <c r="AK126">
        <v>0</v>
      </c>
      <c r="AN126">
        <v>2</v>
      </c>
      <c r="AO126" t="s">
        <v>785</v>
      </c>
      <c r="AP126">
        <v>19.638033720691428</v>
      </c>
    </row>
    <row r="127" spans="1:42" x14ac:dyDescent="0.25">
      <c r="A127">
        <v>3</v>
      </c>
      <c r="B127" t="s">
        <v>797</v>
      </c>
      <c r="C127" t="s">
        <v>798</v>
      </c>
      <c r="D127" t="s">
        <v>799</v>
      </c>
      <c r="E127" t="s">
        <v>800</v>
      </c>
      <c r="F127" t="s">
        <v>801</v>
      </c>
      <c r="G127" t="s">
        <v>802</v>
      </c>
      <c r="H127" t="s">
        <v>803</v>
      </c>
      <c r="I127" t="s">
        <v>594</v>
      </c>
      <c r="J127" t="s">
        <v>595</v>
      </c>
      <c r="K127" t="s">
        <v>646</v>
      </c>
      <c r="L127" t="s">
        <v>647</v>
      </c>
      <c r="P127" t="s">
        <v>646</v>
      </c>
      <c r="Q127" t="s">
        <v>647</v>
      </c>
      <c r="R127">
        <v>36210</v>
      </c>
      <c r="S127">
        <v>59199</v>
      </c>
      <c r="T127">
        <v>2504856</v>
      </c>
      <c r="U127">
        <v>4303865</v>
      </c>
      <c r="V127">
        <v>6904130</v>
      </c>
      <c r="W127">
        <v>1.3819119860141682</v>
      </c>
      <c r="X127">
        <v>37.662457109005771</v>
      </c>
      <c r="Y127">
        <v>62.337542890994236</v>
      </c>
      <c r="Z127">
        <v>100</v>
      </c>
      <c r="AC127">
        <v>0</v>
      </c>
      <c r="AD127">
        <v>1</v>
      </c>
      <c r="AE127">
        <v>0</v>
      </c>
      <c r="AF127">
        <v>0</v>
      </c>
      <c r="AH127">
        <v>0</v>
      </c>
      <c r="AI127">
        <v>9540900</v>
      </c>
      <c r="AJ127">
        <v>0</v>
      </c>
      <c r="AK127">
        <v>0</v>
      </c>
      <c r="AN127">
        <v>2</v>
      </c>
      <c r="AO127" t="s">
        <v>785</v>
      </c>
      <c r="AP127">
        <v>31.0864253507645</v>
      </c>
    </row>
    <row r="128" spans="1:42" x14ac:dyDescent="0.25">
      <c r="A128">
        <v>3</v>
      </c>
      <c r="B128" t="s">
        <v>797</v>
      </c>
      <c r="C128" t="s">
        <v>798</v>
      </c>
      <c r="D128" t="s">
        <v>799</v>
      </c>
      <c r="E128" t="s">
        <v>800</v>
      </c>
      <c r="F128" t="s">
        <v>801</v>
      </c>
      <c r="G128" t="s">
        <v>802</v>
      </c>
      <c r="H128" t="s">
        <v>803</v>
      </c>
      <c r="I128" t="s">
        <v>594</v>
      </c>
      <c r="J128" t="s">
        <v>595</v>
      </c>
      <c r="K128" t="s">
        <v>596</v>
      </c>
      <c r="L128" t="s">
        <v>597</v>
      </c>
      <c r="P128" t="s">
        <v>596</v>
      </c>
      <c r="Q128" t="s">
        <v>597</v>
      </c>
      <c r="R128">
        <v>2645215</v>
      </c>
      <c r="S128">
        <v>1892282</v>
      </c>
      <c r="T128">
        <v>16104942</v>
      </c>
      <c r="U128">
        <v>62459338</v>
      </c>
      <c r="V128">
        <v>83101777</v>
      </c>
      <c r="W128">
        <v>5.4601684389973997</v>
      </c>
      <c r="X128">
        <v>24.839948970044286</v>
      </c>
      <c r="Y128">
        <v>75.16005102995571</v>
      </c>
      <c r="Z128">
        <v>100</v>
      </c>
      <c r="AC128">
        <v>0</v>
      </c>
      <c r="AD128">
        <v>1</v>
      </c>
      <c r="AE128">
        <v>0</v>
      </c>
      <c r="AF128">
        <v>0</v>
      </c>
      <c r="AH128">
        <v>0</v>
      </c>
      <c r="AI128">
        <v>453749700</v>
      </c>
      <c r="AJ128">
        <v>0</v>
      </c>
      <c r="AK128">
        <v>0</v>
      </c>
      <c r="AN128">
        <v>2</v>
      </c>
      <c r="AO128" t="s">
        <v>785</v>
      </c>
      <c r="AP128">
        <v>30.201992547211105</v>
      </c>
    </row>
    <row r="129" spans="1:42" x14ac:dyDescent="0.25">
      <c r="A129">
        <v>3</v>
      </c>
      <c r="B129" t="s">
        <v>797</v>
      </c>
      <c r="C129" t="s">
        <v>798</v>
      </c>
      <c r="D129" t="s">
        <v>799</v>
      </c>
      <c r="E129" t="s">
        <v>800</v>
      </c>
      <c r="F129" t="s">
        <v>801</v>
      </c>
      <c r="G129" t="s">
        <v>802</v>
      </c>
      <c r="H129" t="s">
        <v>803</v>
      </c>
      <c r="I129" t="s">
        <v>479</v>
      </c>
      <c r="J129" t="s">
        <v>480</v>
      </c>
      <c r="K129" t="s">
        <v>633</v>
      </c>
      <c r="L129" t="s">
        <v>634</v>
      </c>
      <c r="P129" t="s">
        <v>633</v>
      </c>
      <c r="Q129" t="s">
        <v>634</v>
      </c>
      <c r="R129">
        <v>7487538</v>
      </c>
      <c r="S129">
        <v>1006248</v>
      </c>
      <c r="T129">
        <v>17459226</v>
      </c>
      <c r="U129">
        <v>25688634</v>
      </c>
      <c r="V129">
        <v>51641646</v>
      </c>
      <c r="W129">
        <v>16.447550877832207</v>
      </c>
      <c r="X129">
        <v>50.255973638020755</v>
      </c>
      <c r="Y129">
        <v>49.744026361979245</v>
      </c>
      <c r="Z129">
        <v>100</v>
      </c>
      <c r="AC129">
        <v>0</v>
      </c>
      <c r="AD129">
        <v>1</v>
      </c>
      <c r="AE129">
        <v>0</v>
      </c>
      <c r="AF129">
        <v>0</v>
      </c>
      <c r="AH129">
        <v>0</v>
      </c>
      <c r="AI129">
        <v>849378600.00000012</v>
      </c>
      <c r="AJ129">
        <v>0</v>
      </c>
      <c r="AK129">
        <v>0</v>
      </c>
      <c r="AN129">
        <v>2</v>
      </c>
      <c r="AO129" t="s">
        <v>785</v>
      </c>
      <c r="AP129">
        <v>0.47746618250374578</v>
      </c>
    </row>
    <row r="130" spans="1:42" x14ac:dyDescent="0.25">
      <c r="A130">
        <v>3</v>
      </c>
      <c r="B130" t="s">
        <v>797</v>
      </c>
      <c r="C130" t="s">
        <v>798</v>
      </c>
      <c r="D130" t="s">
        <v>799</v>
      </c>
      <c r="E130" t="s">
        <v>800</v>
      </c>
      <c r="F130" t="s">
        <v>801</v>
      </c>
      <c r="G130" t="s">
        <v>802</v>
      </c>
      <c r="H130" t="s">
        <v>803</v>
      </c>
      <c r="I130" t="s">
        <v>479</v>
      </c>
      <c r="J130" t="s">
        <v>480</v>
      </c>
      <c r="K130" t="s">
        <v>481</v>
      </c>
      <c r="L130" t="s">
        <v>482</v>
      </c>
      <c r="P130" t="s">
        <v>481</v>
      </c>
      <c r="Q130" t="s">
        <v>482</v>
      </c>
      <c r="R130">
        <v>27331650</v>
      </c>
      <c r="S130">
        <v>17566869</v>
      </c>
      <c r="T130">
        <v>36483296</v>
      </c>
      <c r="U130">
        <v>43742756</v>
      </c>
      <c r="V130">
        <v>125124571</v>
      </c>
      <c r="W130">
        <v>35.883055295350424</v>
      </c>
      <c r="X130">
        <v>65.040634584873018</v>
      </c>
      <c r="Y130">
        <v>34.959365415126975</v>
      </c>
      <c r="Z130">
        <v>100</v>
      </c>
      <c r="AC130">
        <v>0</v>
      </c>
      <c r="AD130">
        <v>0</v>
      </c>
      <c r="AE130">
        <v>1</v>
      </c>
      <c r="AF130">
        <v>0</v>
      </c>
      <c r="AH130">
        <v>0</v>
      </c>
      <c r="AI130">
        <v>0</v>
      </c>
      <c r="AJ130">
        <v>4489851900</v>
      </c>
      <c r="AK130">
        <v>0</v>
      </c>
      <c r="AN130">
        <v>2</v>
      </c>
      <c r="AO130" t="s">
        <v>785</v>
      </c>
      <c r="AP130">
        <v>1.2736126633004097</v>
      </c>
    </row>
    <row r="131" spans="1:42" x14ac:dyDescent="0.25">
      <c r="A131">
        <v>3</v>
      </c>
      <c r="B131" t="s">
        <v>797</v>
      </c>
      <c r="C131" t="s">
        <v>868</v>
      </c>
      <c r="D131" t="s">
        <v>869</v>
      </c>
      <c r="E131" t="s">
        <v>870</v>
      </c>
      <c r="F131" t="s">
        <v>869</v>
      </c>
      <c r="G131" t="s">
        <v>871</v>
      </c>
      <c r="H131" t="s">
        <v>872</v>
      </c>
      <c r="I131" t="s">
        <v>148</v>
      </c>
      <c r="J131" t="s">
        <v>149</v>
      </c>
      <c r="K131" t="s">
        <v>473</v>
      </c>
      <c r="L131" t="s">
        <v>474</v>
      </c>
      <c r="P131" t="s">
        <v>473</v>
      </c>
      <c r="Q131" t="s">
        <v>474</v>
      </c>
      <c r="R131">
        <v>9940450</v>
      </c>
      <c r="S131">
        <v>9744410</v>
      </c>
      <c r="T131">
        <v>10534820</v>
      </c>
      <c r="U131">
        <v>8538072</v>
      </c>
      <c r="V131">
        <v>38757752</v>
      </c>
      <c r="W131">
        <v>50.789478192646463</v>
      </c>
      <c r="X131">
        <v>77.970672808887372</v>
      </c>
      <c r="Y131">
        <v>22.029327191112632</v>
      </c>
      <c r="Z131">
        <v>100</v>
      </c>
      <c r="AC131">
        <v>0</v>
      </c>
      <c r="AD131">
        <v>0</v>
      </c>
      <c r="AE131">
        <v>0</v>
      </c>
      <c r="AF131">
        <v>1</v>
      </c>
      <c r="AH131">
        <v>0</v>
      </c>
      <c r="AI131">
        <v>0</v>
      </c>
      <c r="AJ131">
        <v>0</v>
      </c>
      <c r="AK131">
        <v>1968485999.9999998</v>
      </c>
      <c r="AN131">
        <v>2</v>
      </c>
      <c r="AO131" t="s">
        <v>785</v>
      </c>
      <c r="AP131">
        <v>0.90943429710059176</v>
      </c>
    </row>
    <row r="132" spans="1:42" x14ac:dyDescent="0.25">
      <c r="A132">
        <v>3</v>
      </c>
      <c r="B132" t="s">
        <v>797</v>
      </c>
      <c r="C132" t="s">
        <v>798</v>
      </c>
      <c r="D132" t="s">
        <v>799</v>
      </c>
      <c r="E132" t="s">
        <v>800</v>
      </c>
      <c r="F132" t="s">
        <v>801</v>
      </c>
      <c r="G132" t="s">
        <v>802</v>
      </c>
      <c r="H132" t="s">
        <v>803</v>
      </c>
      <c r="I132" t="s">
        <v>594</v>
      </c>
      <c r="J132" t="s">
        <v>595</v>
      </c>
      <c r="K132" t="s">
        <v>623</v>
      </c>
      <c r="L132" t="s">
        <v>624</v>
      </c>
      <c r="P132" t="s">
        <v>623</v>
      </c>
      <c r="Q132" t="s">
        <v>624</v>
      </c>
      <c r="R132">
        <v>11957</v>
      </c>
      <c r="S132">
        <v>19327</v>
      </c>
      <c r="T132">
        <v>33399</v>
      </c>
      <c r="U132">
        <v>153524</v>
      </c>
      <c r="V132">
        <v>218207</v>
      </c>
      <c r="W132">
        <v>14.336845289106215</v>
      </c>
      <c r="X132">
        <v>29.64295370909274</v>
      </c>
      <c r="Y132">
        <v>70.357046290907249</v>
      </c>
      <c r="Z132">
        <v>99.999999999999986</v>
      </c>
      <c r="AC132">
        <v>0</v>
      </c>
      <c r="AD132">
        <v>1</v>
      </c>
      <c r="AE132">
        <v>0</v>
      </c>
      <c r="AF132">
        <v>0</v>
      </c>
      <c r="AH132">
        <v>0</v>
      </c>
      <c r="AI132">
        <v>3128400</v>
      </c>
      <c r="AJ132">
        <v>0</v>
      </c>
      <c r="AK132">
        <v>0</v>
      </c>
      <c r="AN132">
        <v>2</v>
      </c>
      <c r="AO132" t="s">
        <v>785</v>
      </c>
      <c r="AP132">
        <v>2.1693837904665889</v>
      </c>
    </row>
    <row r="133" spans="1:42" x14ac:dyDescent="0.25">
      <c r="A133">
        <v>3</v>
      </c>
      <c r="B133" t="s">
        <v>797</v>
      </c>
      <c r="C133" t="s">
        <v>868</v>
      </c>
      <c r="D133" t="s">
        <v>869</v>
      </c>
      <c r="E133" t="s">
        <v>870</v>
      </c>
      <c r="F133" t="s">
        <v>869</v>
      </c>
      <c r="G133" t="s">
        <v>871</v>
      </c>
      <c r="H133" t="s">
        <v>872</v>
      </c>
      <c r="I133" t="s">
        <v>195</v>
      </c>
      <c r="J133" t="s">
        <v>196</v>
      </c>
      <c r="K133" t="s">
        <v>197</v>
      </c>
      <c r="L133" t="s">
        <v>198</v>
      </c>
      <c r="P133" t="s">
        <v>197</v>
      </c>
      <c r="Q133" t="s">
        <v>198</v>
      </c>
      <c r="R133">
        <v>633330</v>
      </c>
      <c r="S133">
        <v>1527136</v>
      </c>
      <c r="T133">
        <v>12587150</v>
      </c>
      <c r="U133">
        <v>11275916</v>
      </c>
      <c r="V133">
        <v>26023532</v>
      </c>
      <c r="W133">
        <v>8.301970693294054</v>
      </c>
      <c r="X133">
        <v>56.670309011090424</v>
      </c>
      <c r="Y133">
        <v>43.329690988909576</v>
      </c>
      <c r="Z133">
        <v>100</v>
      </c>
      <c r="AC133">
        <v>0</v>
      </c>
      <c r="AD133">
        <v>1</v>
      </c>
      <c r="AE133">
        <v>0</v>
      </c>
      <c r="AF133">
        <v>0</v>
      </c>
      <c r="AH133">
        <v>0</v>
      </c>
      <c r="AI133">
        <v>216046600</v>
      </c>
      <c r="AJ133">
        <v>0</v>
      </c>
      <c r="AK133">
        <v>0</v>
      </c>
      <c r="AN133">
        <v>2</v>
      </c>
      <c r="AO133" t="s">
        <v>785</v>
      </c>
      <c r="AP133">
        <v>1.8480828003987593</v>
      </c>
    </row>
    <row r="134" spans="1:42" x14ac:dyDescent="0.25">
      <c r="A134">
        <v>3</v>
      </c>
      <c r="B134" t="s">
        <v>797</v>
      </c>
      <c r="C134" t="s">
        <v>868</v>
      </c>
      <c r="D134" t="s">
        <v>869</v>
      </c>
      <c r="E134" t="s">
        <v>870</v>
      </c>
      <c r="F134" t="s">
        <v>869</v>
      </c>
      <c r="G134" t="s">
        <v>871</v>
      </c>
      <c r="H134" t="s">
        <v>872</v>
      </c>
      <c r="I134" t="s">
        <v>195</v>
      </c>
      <c r="J134" t="s">
        <v>196</v>
      </c>
      <c r="K134" t="s">
        <v>281</v>
      </c>
      <c r="L134" t="s">
        <v>282</v>
      </c>
      <c r="P134" t="s">
        <v>281</v>
      </c>
      <c r="Q134" t="s">
        <v>282</v>
      </c>
      <c r="R134">
        <v>1407355</v>
      </c>
      <c r="S134">
        <v>4272621</v>
      </c>
      <c r="T134">
        <v>63279503</v>
      </c>
      <c r="U134">
        <v>26490215</v>
      </c>
      <c r="V134">
        <v>95449694</v>
      </c>
      <c r="W134">
        <v>5.950753493248496</v>
      </c>
      <c r="X134">
        <v>72.246935647588344</v>
      </c>
      <c r="Y134">
        <v>27.753064352411648</v>
      </c>
      <c r="Z134">
        <v>100</v>
      </c>
      <c r="AC134">
        <v>0</v>
      </c>
      <c r="AD134">
        <v>1</v>
      </c>
      <c r="AE134">
        <v>0</v>
      </c>
      <c r="AF134">
        <v>0</v>
      </c>
      <c r="AH134">
        <v>0</v>
      </c>
      <c r="AI134">
        <v>567997600</v>
      </c>
      <c r="AJ134">
        <v>0</v>
      </c>
      <c r="AK134">
        <v>0</v>
      </c>
      <c r="AN134">
        <v>2</v>
      </c>
      <c r="AO134" t="s">
        <v>785</v>
      </c>
      <c r="AP134">
        <v>13.776632316638779</v>
      </c>
    </row>
    <row r="135" spans="1:42" x14ac:dyDescent="0.25">
      <c r="A135">
        <v>3</v>
      </c>
      <c r="B135" t="s">
        <v>797</v>
      </c>
      <c r="C135" t="s">
        <v>868</v>
      </c>
      <c r="D135" t="s">
        <v>869</v>
      </c>
      <c r="E135" t="s">
        <v>870</v>
      </c>
      <c r="F135" t="s">
        <v>869</v>
      </c>
      <c r="G135" t="s">
        <v>871</v>
      </c>
      <c r="H135" t="s">
        <v>872</v>
      </c>
      <c r="I135" t="s">
        <v>136</v>
      </c>
      <c r="J135" t="s">
        <v>137</v>
      </c>
      <c r="K135" t="s">
        <v>158</v>
      </c>
      <c r="L135" t="s">
        <v>159</v>
      </c>
      <c r="P135" t="s">
        <v>158</v>
      </c>
      <c r="Q135" t="s">
        <v>159</v>
      </c>
      <c r="R135">
        <v>4657535</v>
      </c>
      <c r="S135">
        <v>11671729</v>
      </c>
      <c r="T135">
        <v>123486768</v>
      </c>
      <c r="U135">
        <v>60288768</v>
      </c>
      <c r="V135">
        <v>200104800</v>
      </c>
      <c r="W135">
        <v>8.1603559734699012</v>
      </c>
      <c r="X135">
        <v>69.871403384626447</v>
      </c>
      <c r="Y135">
        <v>30.128596615373542</v>
      </c>
      <c r="Z135">
        <v>99.999999999999986</v>
      </c>
      <c r="AC135">
        <v>0</v>
      </c>
      <c r="AD135">
        <v>1</v>
      </c>
      <c r="AE135">
        <v>0</v>
      </c>
      <c r="AF135">
        <v>0</v>
      </c>
      <c r="AH135">
        <v>0</v>
      </c>
      <c r="AI135">
        <v>1632926399.9999998</v>
      </c>
      <c r="AJ135">
        <v>0</v>
      </c>
      <c r="AK135">
        <v>0</v>
      </c>
      <c r="AN135">
        <v>2</v>
      </c>
      <c r="AO135" t="s">
        <v>785</v>
      </c>
      <c r="AP135">
        <v>46.896222217359274</v>
      </c>
    </row>
    <row r="136" spans="1:42" x14ac:dyDescent="0.25">
      <c r="A136">
        <v>3</v>
      </c>
      <c r="B136" t="s">
        <v>797</v>
      </c>
      <c r="C136" t="s">
        <v>868</v>
      </c>
      <c r="D136" t="s">
        <v>869</v>
      </c>
      <c r="E136" t="s">
        <v>870</v>
      </c>
      <c r="F136" t="s">
        <v>869</v>
      </c>
      <c r="G136" t="s">
        <v>871</v>
      </c>
      <c r="H136" t="s">
        <v>872</v>
      </c>
      <c r="I136" t="s">
        <v>136</v>
      </c>
      <c r="J136" t="s">
        <v>137</v>
      </c>
      <c r="K136" t="s">
        <v>142</v>
      </c>
      <c r="L136" t="s">
        <v>143</v>
      </c>
      <c r="P136" t="s">
        <v>142</v>
      </c>
      <c r="Q136" t="s">
        <v>143</v>
      </c>
      <c r="R136">
        <v>3899234</v>
      </c>
      <c r="S136">
        <v>15468687</v>
      </c>
      <c r="T136">
        <v>126864195</v>
      </c>
      <c r="U136">
        <v>135845893</v>
      </c>
      <c r="V136">
        <v>282078009</v>
      </c>
      <c r="W136">
        <v>6.8661577230573823</v>
      </c>
      <c r="X136">
        <v>51.841019623759465</v>
      </c>
      <c r="Y136">
        <v>48.158980376240528</v>
      </c>
      <c r="Z136">
        <v>100</v>
      </c>
      <c r="AC136">
        <v>0</v>
      </c>
      <c r="AD136">
        <v>1</v>
      </c>
      <c r="AE136">
        <v>0</v>
      </c>
      <c r="AF136">
        <v>0</v>
      </c>
      <c r="AH136">
        <v>0</v>
      </c>
      <c r="AI136">
        <v>1936792099.9999998</v>
      </c>
      <c r="AJ136">
        <v>0</v>
      </c>
      <c r="AK136">
        <v>0</v>
      </c>
      <c r="AN136">
        <v>2</v>
      </c>
      <c r="AO136" t="s">
        <v>785</v>
      </c>
      <c r="AP136">
        <v>9.7741796381364203</v>
      </c>
    </row>
    <row r="137" spans="1:42" x14ac:dyDescent="0.25">
      <c r="A137">
        <v>3</v>
      </c>
      <c r="B137" t="s">
        <v>797</v>
      </c>
      <c r="C137" t="s">
        <v>868</v>
      </c>
      <c r="D137" t="s">
        <v>869</v>
      </c>
      <c r="E137" t="s">
        <v>870</v>
      </c>
      <c r="F137" t="s">
        <v>869</v>
      </c>
      <c r="G137" t="s">
        <v>871</v>
      </c>
      <c r="H137" t="s">
        <v>872</v>
      </c>
      <c r="I137" t="s">
        <v>136</v>
      </c>
      <c r="J137" t="s">
        <v>137</v>
      </c>
      <c r="K137" t="s">
        <v>138</v>
      </c>
      <c r="L137" t="s">
        <v>139</v>
      </c>
      <c r="P137" t="s">
        <v>138</v>
      </c>
      <c r="Q137" t="s">
        <v>139</v>
      </c>
      <c r="R137">
        <v>7216238</v>
      </c>
      <c r="S137">
        <v>5710281</v>
      </c>
      <c r="T137">
        <v>62862218</v>
      </c>
      <c r="U137">
        <v>33588012</v>
      </c>
      <c r="V137">
        <v>109376749</v>
      </c>
      <c r="W137">
        <v>11.818342671713529</v>
      </c>
      <c r="X137">
        <v>69.291451513154783</v>
      </c>
      <c r="Y137">
        <v>30.708548486845228</v>
      </c>
      <c r="Z137">
        <v>100.00000000000001</v>
      </c>
      <c r="AC137">
        <v>0</v>
      </c>
      <c r="AD137">
        <v>1</v>
      </c>
      <c r="AE137">
        <v>0</v>
      </c>
      <c r="AF137">
        <v>0</v>
      </c>
      <c r="AH137">
        <v>0</v>
      </c>
      <c r="AI137">
        <v>1292651900</v>
      </c>
      <c r="AJ137">
        <v>0</v>
      </c>
      <c r="AK137">
        <v>0</v>
      </c>
      <c r="AN137">
        <v>2</v>
      </c>
      <c r="AO137" t="s">
        <v>785</v>
      </c>
      <c r="AP137">
        <v>56.666666666666664</v>
      </c>
    </row>
    <row r="138" spans="1:42" x14ac:dyDescent="0.25">
      <c r="A138">
        <v>2</v>
      </c>
      <c r="B138" t="s">
        <v>785</v>
      </c>
      <c r="C138" t="s">
        <v>786</v>
      </c>
      <c r="D138" t="s">
        <v>787</v>
      </c>
      <c r="E138" t="s">
        <v>788</v>
      </c>
      <c r="F138" t="s">
        <v>789</v>
      </c>
      <c r="G138" t="s">
        <v>862</v>
      </c>
      <c r="H138" t="s">
        <v>863</v>
      </c>
      <c r="I138" t="s">
        <v>65</v>
      </c>
      <c r="J138" t="s">
        <v>66</v>
      </c>
      <c r="K138" t="s">
        <v>170</v>
      </c>
      <c r="L138" t="s">
        <v>171</v>
      </c>
      <c r="P138" t="s">
        <v>170</v>
      </c>
      <c r="Q138" t="s">
        <v>171</v>
      </c>
      <c r="R138">
        <v>928185</v>
      </c>
      <c r="S138">
        <v>125862</v>
      </c>
      <c r="T138">
        <v>1820346</v>
      </c>
      <c r="U138">
        <v>360862</v>
      </c>
      <c r="V138">
        <v>3235255</v>
      </c>
      <c r="W138">
        <v>32.580028467616927</v>
      </c>
      <c r="X138">
        <v>88.845948773744269</v>
      </c>
      <c r="Y138">
        <v>11.154051226255737</v>
      </c>
      <c r="Z138">
        <v>100</v>
      </c>
      <c r="AC138">
        <v>0</v>
      </c>
      <c r="AD138">
        <v>0</v>
      </c>
      <c r="AE138">
        <v>1</v>
      </c>
      <c r="AF138">
        <v>0</v>
      </c>
      <c r="AH138">
        <v>0</v>
      </c>
      <c r="AI138">
        <v>0</v>
      </c>
      <c r="AJ138">
        <v>105404700</v>
      </c>
      <c r="AK138">
        <v>0</v>
      </c>
      <c r="AN138">
        <v>2</v>
      </c>
      <c r="AO138" t="s">
        <v>785</v>
      </c>
      <c r="AP138">
        <v>36.049382716049379</v>
      </c>
    </row>
    <row r="139" spans="1:42" x14ac:dyDescent="0.25">
      <c r="A139">
        <v>3</v>
      </c>
      <c r="B139" t="s">
        <v>797</v>
      </c>
      <c r="C139" t="s">
        <v>868</v>
      </c>
      <c r="D139" t="s">
        <v>869</v>
      </c>
      <c r="E139" t="s">
        <v>870</v>
      </c>
      <c r="F139" t="s">
        <v>869</v>
      </c>
      <c r="G139" t="s">
        <v>871</v>
      </c>
      <c r="H139" t="s">
        <v>872</v>
      </c>
      <c r="I139" t="s">
        <v>164</v>
      </c>
      <c r="J139" t="s">
        <v>165</v>
      </c>
      <c r="K139" t="s">
        <v>172</v>
      </c>
      <c r="L139" t="s">
        <v>173</v>
      </c>
      <c r="P139" t="s">
        <v>172</v>
      </c>
      <c r="Q139" t="s">
        <v>173</v>
      </c>
      <c r="R139">
        <v>23513</v>
      </c>
      <c r="S139">
        <v>504976</v>
      </c>
      <c r="T139">
        <v>1665872</v>
      </c>
      <c r="U139">
        <v>4016836</v>
      </c>
      <c r="V139">
        <v>6211197</v>
      </c>
      <c r="W139">
        <v>8.5086497819985425</v>
      </c>
      <c r="X139">
        <v>35.329116110791524</v>
      </c>
      <c r="Y139">
        <v>64.670883889208469</v>
      </c>
      <c r="Z139">
        <v>100</v>
      </c>
      <c r="AC139">
        <v>0</v>
      </c>
      <c r="AD139">
        <v>1</v>
      </c>
      <c r="AE139">
        <v>0</v>
      </c>
      <c r="AF139">
        <v>0</v>
      </c>
      <c r="AH139">
        <v>0</v>
      </c>
      <c r="AI139">
        <v>52848900</v>
      </c>
      <c r="AJ139">
        <v>0</v>
      </c>
      <c r="AK139">
        <v>0</v>
      </c>
      <c r="AN139">
        <v>2</v>
      </c>
      <c r="AO139" t="s">
        <v>785</v>
      </c>
      <c r="AP139">
        <v>21.0134635653014</v>
      </c>
    </row>
    <row r="140" spans="1:42" x14ac:dyDescent="0.25">
      <c r="A140">
        <v>3</v>
      </c>
      <c r="B140" t="s">
        <v>797</v>
      </c>
      <c r="C140" t="s">
        <v>868</v>
      </c>
      <c r="D140" t="s">
        <v>869</v>
      </c>
      <c r="E140" t="s">
        <v>870</v>
      </c>
      <c r="F140" t="s">
        <v>869</v>
      </c>
      <c r="G140" t="s">
        <v>871</v>
      </c>
      <c r="H140" t="s">
        <v>872</v>
      </c>
      <c r="I140" t="s">
        <v>164</v>
      </c>
      <c r="J140" t="s">
        <v>165</v>
      </c>
      <c r="K140" t="s">
        <v>166</v>
      </c>
      <c r="L140" t="s">
        <v>167</v>
      </c>
      <c r="P140" t="s">
        <v>166</v>
      </c>
      <c r="Q140" t="s">
        <v>167</v>
      </c>
      <c r="R140">
        <v>362700</v>
      </c>
      <c r="S140">
        <v>2739341</v>
      </c>
      <c r="T140">
        <v>18260330</v>
      </c>
      <c r="U140">
        <v>9799167</v>
      </c>
      <c r="V140">
        <v>31161538</v>
      </c>
      <c r="W140">
        <v>9.9547108361596273</v>
      </c>
      <c r="X140">
        <v>68.553647769246822</v>
      </c>
      <c r="Y140">
        <v>31.446352230753185</v>
      </c>
      <c r="Z140">
        <v>100</v>
      </c>
      <c r="AC140">
        <v>0</v>
      </c>
      <c r="AD140">
        <v>1</v>
      </c>
      <c r="AE140">
        <v>0</v>
      </c>
      <c r="AF140">
        <v>0</v>
      </c>
      <c r="AH140">
        <v>0</v>
      </c>
      <c r="AI140">
        <v>310204100</v>
      </c>
      <c r="AJ140">
        <v>0</v>
      </c>
      <c r="AK140">
        <v>0</v>
      </c>
      <c r="AN140">
        <v>2</v>
      </c>
      <c r="AO140" t="s">
        <v>785</v>
      </c>
      <c r="AP140">
        <v>0.59307673686758655</v>
      </c>
    </row>
    <row r="141" spans="1:42" x14ac:dyDescent="0.25">
      <c r="A141">
        <v>3</v>
      </c>
      <c r="B141" t="s">
        <v>797</v>
      </c>
      <c r="C141" t="s">
        <v>868</v>
      </c>
      <c r="D141" t="s">
        <v>869</v>
      </c>
      <c r="E141" t="s">
        <v>870</v>
      </c>
      <c r="F141" t="s">
        <v>869</v>
      </c>
      <c r="G141" t="s">
        <v>871</v>
      </c>
      <c r="H141" t="s">
        <v>872</v>
      </c>
      <c r="I141" t="s">
        <v>148</v>
      </c>
      <c r="J141" t="s">
        <v>149</v>
      </c>
      <c r="K141" t="s">
        <v>189</v>
      </c>
      <c r="L141" t="s">
        <v>190</v>
      </c>
      <c r="P141" t="s">
        <v>189</v>
      </c>
      <c r="Q141" t="s">
        <v>190</v>
      </c>
      <c r="R141">
        <v>883922</v>
      </c>
      <c r="S141">
        <v>2863158</v>
      </c>
      <c r="T141">
        <v>18514045</v>
      </c>
      <c r="U141">
        <v>32359658</v>
      </c>
      <c r="V141">
        <v>54620783</v>
      </c>
      <c r="W141">
        <v>6.8601726196418671</v>
      </c>
      <c r="X141">
        <v>40.755777887695238</v>
      </c>
      <c r="Y141">
        <v>59.244222112304755</v>
      </c>
      <c r="Z141">
        <v>100</v>
      </c>
      <c r="AC141">
        <v>0</v>
      </c>
      <c r="AD141">
        <v>1</v>
      </c>
      <c r="AE141">
        <v>0</v>
      </c>
      <c r="AF141">
        <v>0</v>
      </c>
      <c r="AH141">
        <v>0</v>
      </c>
      <c r="AI141">
        <v>374707999.99999994</v>
      </c>
      <c r="AJ141">
        <v>0</v>
      </c>
      <c r="AK141">
        <v>0</v>
      </c>
      <c r="AN141">
        <v>2</v>
      </c>
      <c r="AO141" t="s">
        <v>785</v>
      </c>
      <c r="AP141">
        <v>13.880505544158952</v>
      </c>
    </row>
    <row r="142" spans="1:42" x14ac:dyDescent="0.25">
      <c r="A142">
        <v>3</v>
      </c>
      <c r="B142" t="s">
        <v>797</v>
      </c>
      <c r="C142" t="s">
        <v>868</v>
      </c>
      <c r="D142" t="s">
        <v>869</v>
      </c>
      <c r="E142" t="s">
        <v>870</v>
      </c>
      <c r="F142" t="s">
        <v>869</v>
      </c>
      <c r="G142" t="s">
        <v>871</v>
      </c>
      <c r="H142" t="s">
        <v>872</v>
      </c>
      <c r="I142" t="s">
        <v>148</v>
      </c>
      <c r="J142" t="s">
        <v>149</v>
      </c>
      <c r="K142" t="s">
        <v>156</v>
      </c>
      <c r="L142" t="s">
        <v>157</v>
      </c>
      <c r="P142" t="s">
        <v>156</v>
      </c>
      <c r="Q142" t="s">
        <v>157</v>
      </c>
      <c r="R142">
        <v>1259715</v>
      </c>
      <c r="S142">
        <v>2458303</v>
      </c>
      <c r="T142">
        <v>11013914</v>
      </c>
      <c r="U142">
        <v>38468873</v>
      </c>
      <c r="V142">
        <v>53200805</v>
      </c>
      <c r="W142">
        <v>6.9886498897902012</v>
      </c>
      <c r="X142">
        <v>27.691182492445364</v>
      </c>
      <c r="Y142">
        <v>72.308817507554636</v>
      </c>
      <c r="Z142">
        <v>100</v>
      </c>
      <c r="AC142">
        <v>0</v>
      </c>
      <c r="AD142">
        <v>1</v>
      </c>
      <c r="AE142">
        <v>0</v>
      </c>
      <c r="AF142">
        <v>0</v>
      </c>
      <c r="AH142">
        <v>0</v>
      </c>
      <c r="AI142">
        <v>371801800</v>
      </c>
      <c r="AJ142">
        <v>0</v>
      </c>
      <c r="AK142">
        <v>0</v>
      </c>
      <c r="AN142">
        <v>2</v>
      </c>
      <c r="AO142" t="s">
        <v>785</v>
      </c>
      <c r="AP142">
        <v>0.94581194242458178</v>
      </c>
    </row>
    <row r="143" spans="1:42" x14ac:dyDescent="0.25">
      <c r="A143">
        <v>3</v>
      </c>
      <c r="B143" t="s">
        <v>797</v>
      </c>
      <c r="C143" t="s">
        <v>868</v>
      </c>
      <c r="D143" t="s">
        <v>869</v>
      </c>
      <c r="E143" t="s">
        <v>870</v>
      </c>
      <c r="F143" t="s">
        <v>869</v>
      </c>
      <c r="G143" t="s">
        <v>871</v>
      </c>
      <c r="H143" t="s">
        <v>872</v>
      </c>
      <c r="I143" t="s">
        <v>148</v>
      </c>
      <c r="J143" t="s">
        <v>149</v>
      </c>
      <c r="K143" t="s">
        <v>526</v>
      </c>
      <c r="L143" t="s">
        <v>527</v>
      </c>
      <c r="P143" t="s">
        <v>526</v>
      </c>
      <c r="Q143" t="s">
        <v>527</v>
      </c>
      <c r="R143">
        <v>699671</v>
      </c>
      <c r="S143">
        <v>1236237</v>
      </c>
      <c r="T143">
        <v>6804430</v>
      </c>
      <c r="U143">
        <v>12212793</v>
      </c>
      <c r="V143">
        <v>20953131</v>
      </c>
      <c r="W143">
        <v>9.2392301656492286</v>
      </c>
      <c r="X143">
        <v>41.713756287783433</v>
      </c>
      <c r="Y143">
        <v>58.286243712216567</v>
      </c>
      <c r="Z143">
        <v>100</v>
      </c>
      <c r="AC143">
        <v>0</v>
      </c>
      <c r="AD143">
        <v>1</v>
      </c>
      <c r="AE143">
        <v>0</v>
      </c>
      <c r="AF143">
        <v>0</v>
      </c>
      <c r="AH143">
        <v>0</v>
      </c>
      <c r="AI143">
        <v>193590800</v>
      </c>
      <c r="AJ143">
        <v>0</v>
      </c>
      <c r="AK143">
        <v>0</v>
      </c>
      <c r="AN143">
        <v>2</v>
      </c>
      <c r="AO143" t="s">
        <v>785</v>
      </c>
      <c r="AP143">
        <v>17.326443381877734</v>
      </c>
    </row>
    <row r="144" spans="1:42" x14ac:dyDescent="0.25">
      <c r="A144">
        <v>4</v>
      </c>
      <c r="B144" t="s">
        <v>804</v>
      </c>
      <c r="C144" t="s">
        <v>805</v>
      </c>
      <c r="D144" t="s">
        <v>806</v>
      </c>
      <c r="E144" t="s">
        <v>807</v>
      </c>
      <c r="F144" t="s">
        <v>808</v>
      </c>
      <c r="G144" t="s">
        <v>873</v>
      </c>
      <c r="H144" t="s">
        <v>874</v>
      </c>
      <c r="I144" t="s">
        <v>123</v>
      </c>
      <c r="J144" t="s">
        <v>124</v>
      </c>
      <c r="K144" t="s">
        <v>134</v>
      </c>
      <c r="L144" t="s">
        <v>135</v>
      </c>
      <c r="P144" t="s">
        <v>134</v>
      </c>
      <c r="Q144" t="s">
        <v>135</v>
      </c>
      <c r="R144">
        <v>9282751</v>
      </c>
      <c r="S144">
        <v>308241</v>
      </c>
      <c r="T144">
        <v>4570626</v>
      </c>
      <c r="U144">
        <v>730085</v>
      </c>
      <c r="V144">
        <v>14891703</v>
      </c>
      <c r="W144">
        <v>64.404937433952313</v>
      </c>
      <c r="X144">
        <v>95.097370663382151</v>
      </c>
      <c r="Y144">
        <v>4.9026293366178466</v>
      </c>
      <c r="Z144">
        <v>100</v>
      </c>
      <c r="AC144">
        <v>0</v>
      </c>
      <c r="AD144">
        <v>0</v>
      </c>
      <c r="AE144">
        <v>0</v>
      </c>
      <c r="AF144">
        <v>1</v>
      </c>
      <c r="AH144">
        <v>0</v>
      </c>
      <c r="AI144">
        <v>0</v>
      </c>
      <c r="AJ144">
        <v>0</v>
      </c>
      <c r="AK144">
        <v>959099200</v>
      </c>
      <c r="AN144">
        <v>2</v>
      </c>
      <c r="AO144" t="s">
        <v>785</v>
      </c>
      <c r="AP144">
        <v>11.905608917348513</v>
      </c>
    </row>
    <row r="145" spans="1:42" x14ac:dyDescent="0.25">
      <c r="A145">
        <v>4</v>
      </c>
      <c r="B145" t="s">
        <v>804</v>
      </c>
      <c r="C145" t="s">
        <v>805</v>
      </c>
      <c r="D145" t="s">
        <v>806</v>
      </c>
      <c r="E145" t="s">
        <v>807</v>
      </c>
      <c r="F145" t="s">
        <v>808</v>
      </c>
      <c r="G145" t="s">
        <v>873</v>
      </c>
      <c r="H145" t="s">
        <v>874</v>
      </c>
      <c r="I145" t="s">
        <v>123</v>
      </c>
      <c r="J145" t="s">
        <v>124</v>
      </c>
      <c r="K145" t="s">
        <v>199</v>
      </c>
      <c r="L145" t="s">
        <v>200</v>
      </c>
      <c r="P145" t="s">
        <v>199</v>
      </c>
      <c r="Q145" t="s">
        <v>200</v>
      </c>
      <c r="R145">
        <v>452477</v>
      </c>
      <c r="S145">
        <v>9704</v>
      </c>
      <c r="T145">
        <v>129983</v>
      </c>
      <c r="U145">
        <v>8344</v>
      </c>
      <c r="V145">
        <v>600508</v>
      </c>
      <c r="W145">
        <v>76.965002964157009</v>
      </c>
      <c r="X145">
        <v>98.610509768396099</v>
      </c>
      <c r="Y145">
        <v>1.3894902316039086</v>
      </c>
      <c r="Z145">
        <v>100.00000000000001</v>
      </c>
      <c r="AC145">
        <v>0</v>
      </c>
      <c r="AD145">
        <v>0</v>
      </c>
      <c r="AE145">
        <v>0</v>
      </c>
      <c r="AF145">
        <v>1</v>
      </c>
      <c r="AH145">
        <v>0</v>
      </c>
      <c r="AI145">
        <v>0</v>
      </c>
      <c r="AJ145">
        <v>0</v>
      </c>
      <c r="AK145">
        <v>46218100</v>
      </c>
      <c r="AN145">
        <v>2</v>
      </c>
      <c r="AO145" t="s">
        <v>785</v>
      </c>
      <c r="AP145">
        <v>26.721894470683182</v>
      </c>
    </row>
    <row r="146" spans="1:42" x14ac:dyDescent="0.25">
      <c r="A146">
        <v>4</v>
      </c>
      <c r="B146" t="s">
        <v>804</v>
      </c>
      <c r="C146" t="s">
        <v>805</v>
      </c>
      <c r="D146" t="s">
        <v>806</v>
      </c>
      <c r="E146" t="s">
        <v>807</v>
      </c>
      <c r="F146" t="s">
        <v>808</v>
      </c>
      <c r="G146" t="s">
        <v>873</v>
      </c>
      <c r="H146" t="s">
        <v>874</v>
      </c>
      <c r="I146" t="s">
        <v>85</v>
      </c>
      <c r="J146" t="s">
        <v>86</v>
      </c>
      <c r="K146" t="s">
        <v>95</v>
      </c>
      <c r="L146" t="s">
        <v>96</v>
      </c>
      <c r="P146" t="s">
        <v>95</v>
      </c>
      <c r="Q146" t="s">
        <v>96</v>
      </c>
      <c r="R146">
        <v>235676</v>
      </c>
      <c r="S146">
        <v>968</v>
      </c>
      <c r="T146">
        <v>72507</v>
      </c>
      <c r="U146">
        <v>20421</v>
      </c>
      <c r="V146">
        <v>329572</v>
      </c>
      <c r="W146">
        <v>71.803429903025744</v>
      </c>
      <c r="X146">
        <v>93.803781874673817</v>
      </c>
      <c r="Y146">
        <v>6.1962181253261805</v>
      </c>
      <c r="Z146">
        <v>100</v>
      </c>
      <c r="AC146">
        <v>0</v>
      </c>
      <c r="AD146">
        <v>0</v>
      </c>
      <c r="AE146">
        <v>0</v>
      </c>
      <c r="AF146">
        <v>1</v>
      </c>
      <c r="AH146">
        <v>0</v>
      </c>
      <c r="AI146">
        <v>0</v>
      </c>
      <c r="AJ146">
        <v>0</v>
      </c>
      <c r="AK146">
        <v>23664400</v>
      </c>
      <c r="AN146">
        <v>2</v>
      </c>
      <c r="AO146" t="s">
        <v>785</v>
      </c>
      <c r="AP146">
        <v>14.490153323053775</v>
      </c>
    </row>
    <row r="147" spans="1:42" x14ac:dyDescent="0.25">
      <c r="A147">
        <v>6</v>
      </c>
      <c r="B147" t="s">
        <v>810</v>
      </c>
      <c r="C147" t="s">
        <v>811</v>
      </c>
      <c r="D147" t="s">
        <v>812</v>
      </c>
      <c r="E147" t="s">
        <v>813</v>
      </c>
      <c r="F147" t="s">
        <v>814</v>
      </c>
      <c r="G147" t="s">
        <v>875</v>
      </c>
      <c r="H147" t="s">
        <v>73</v>
      </c>
      <c r="I147" t="s">
        <v>74</v>
      </c>
      <c r="J147" t="s">
        <v>73</v>
      </c>
      <c r="K147" t="s">
        <v>75</v>
      </c>
      <c r="L147" t="s">
        <v>76</v>
      </c>
      <c r="P147" t="s">
        <v>75</v>
      </c>
      <c r="Q147" t="s">
        <v>76</v>
      </c>
      <c r="R147">
        <v>708846</v>
      </c>
      <c r="S147">
        <v>94525</v>
      </c>
      <c r="T147">
        <v>221808</v>
      </c>
      <c r="U147">
        <v>46698</v>
      </c>
      <c r="V147">
        <v>1071877</v>
      </c>
      <c r="W147">
        <v>74.949924291686457</v>
      </c>
      <c r="X147">
        <v>95.64334340600648</v>
      </c>
      <c r="Y147">
        <v>4.3566565939935273</v>
      </c>
      <c r="Z147">
        <v>100</v>
      </c>
      <c r="AC147">
        <v>0</v>
      </c>
      <c r="AD147">
        <v>0</v>
      </c>
      <c r="AE147">
        <v>0</v>
      </c>
      <c r="AF147">
        <v>1</v>
      </c>
      <c r="AH147">
        <v>0</v>
      </c>
      <c r="AI147">
        <v>0</v>
      </c>
      <c r="AJ147">
        <v>0</v>
      </c>
      <c r="AK147">
        <v>80337100</v>
      </c>
      <c r="AN147">
        <v>2</v>
      </c>
      <c r="AO147" t="s">
        <v>785</v>
      </c>
      <c r="AP147">
        <v>36.757450506333988</v>
      </c>
    </row>
    <row r="148" spans="1:42" x14ac:dyDescent="0.25">
      <c r="A148">
        <v>4</v>
      </c>
      <c r="B148" t="s">
        <v>804</v>
      </c>
      <c r="C148" t="s">
        <v>805</v>
      </c>
      <c r="D148" t="s">
        <v>806</v>
      </c>
      <c r="E148" t="s">
        <v>807</v>
      </c>
      <c r="F148" t="s">
        <v>808</v>
      </c>
      <c r="G148" t="s">
        <v>873</v>
      </c>
      <c r="H148" t="s">
        <v>874</v>
      </c>
      <c r="I148" t="s">
        <v>85</v>
      </c>
      <c r="J148" t="s">
        <v>86</v>
      </c>
      <c r="K148" t="s">
        <v>87</v>
      </c>
      <c r="L148" t="s">
        <v>88</v>
      </c>
      <c r="P148" t="s">
        <v>87</v>
      </c>
      <c r="Q148" t="s">
        <v>88</v>
      </c>
      <c r="R148">
        <v>6671065</v>
      </c>
      <c r="S148">
        <v>69482</v>
      </c>
      <c r="T148">
        <v>824924</v>
      </c>
      <c r="U148">
        <v>61852</v>
      </c>
      <c r="V148">
        <v>7627323</v>
      </c>
      <c r="W148">
        <v>88.373692840856492</v>
      </c>
      <c r="X148">
        <v>99.18907328298539</v>
      </c>
      <c r="Y148">
        <v>0.8109267170146065</v>
      </c>
      <c r="Z148">
        <v>100</v>
      </c>
      <c r="AC148">
        <v>0</v>
      </c>
      <c r="AD148">
        <v>0</v>
      </c>
      <c r="AE148">
        <v>0</v>
      </c>
      <c r="AF148">
        <v>1</v>
      </c>
      <c r="AH148">
        <v>0</v>
      </c>
      <c r="AI148">
        <v>0</v>
      </c>
      <c r="AJ148">
        <v>0</v>
      </c>
      <c r="AK148">
        <v>674054700.00000012</v>
      </c>
      <c r="AN148">
        <v>2</v>
      </c>
      <c r="AO148" t="s">
        <v>785</v>
      </c>
      <c r="AP148">
        <v>11.141806070958223</v>
      </c>
    </row>
    <row r="149" spans="1:42" x14ac:dyDescent="0.25">
      <c r="A149">
        <v>2</v>
      </c>
      <c r="B149" t="s">
        <v>785</v>
      </c>
      <c r="C149" t="s">
        <v>817</v>
      </c>
      <c r="D149" t="s">
        <v>818</v>
      </c>
      <c r="E149" t="s">
        <v>819</v>
      </c>
      <c r="F149" t="s">
        <v>820</v>
      </c>
      <c r="G149" t="s">
        <v>876</v>
      </c>
      <c r="H149" t="s">
        <v>877</v>
      </c>
      <c r="I149" t="s">
        <v>4</v>
      </c>
      <c r="J149" t="s">
        <v>5</v>
      </c>
      <c r="K149" t="s">
        <v>26</v>
      </c>
      <c r="L149" t="s">
        <v>27</v>
      </c>
      <c r="P149" t="s">
        <v>26</v>
      </c>
      <c r="Q149" t="s">
        <v>27</v>
      </c>
      <c r="R149">
        <v>747071</v>
      </c>
      <c r="S149">
        <v>338537</v>
      </c>
      <c r="T149">
        <v>1567629</v>
      </c>
      <c r="U149">
        <v>3626790</v>
      </c>
      <c r="V149">
        <v>6280027</v>
      </c>
      <c r="W149">
        <v>17.286677270655044</v>
      </c>
      <c r="X149">
        <v>42.248815172291451</v>
      </c>
      <c r="Y149">
        <v>57.751184827708549</v>
      </c>
      <c r="Z149">
        <v>100</v>
      </c>
      <c r="AC149">
        <v>0</v>
      </c>
      <c r="AD149">
        <v>0</v>
      </c>
      <c r="AE149">
        <v>1</v>
      </c>
      <c r="AF149">
        <v>0</v>
      </c>
      <c r="AH149">
        <v>0</v>
      </c>
      <c r="AI149">
        <v>0</v>
      </c>
      <c r="AJ149">
        <v>108560799.99999999</v>
      </c>
      <c r="AK149">
        <v>0</v>
      </c>
      <c r="AN149">
        <v>2</v>
      </c>
      <c r="AO149" t="s">
        <v>785</v>
      </c>
      <c r="AP149">
        <v>26.275859319009491</v>
      </c>
    </row>
    <row r="150" spans="1:42" x14ac:dyDescent="0.25">
      <c r="A150">
        <v>1</v>
      </c>
      <c r="B150" t="s">
        <v>748</v>
      </c>
      <c r="C150" t="s">
        <v>767</v>
      </c>
      <c r="D150" t="s">
        <v>768</v>
      </c>
      <c r="E150" t="s">
        <v>773</v>
      </c>
      <c r="F150" t="s">
        <v>774</v>
      </c>
      <c r="G150" t="s">
        <v>839</v>
      </c>
      <c r="H150" t="s">
        <v>840</v>
      </c>
      <c r="I150" t="s">
        <v>234</v>
      </c>
      <c r="J150" t="s">
        <v>235</v>
      </c>
      <c r="K150" t="s">
        <v>363</v>
      </c>
      <c r="L150" t="s">
        <v>364</v>
      </c>
      <c r="P150" t="s">
        <v>363</v>
      </c>
      <c r="Q150" t="s">
        <v>364</v>
      </c>
      <c r="S150">
        <v>5</v>
      </c>
      <c r="T150">
        <v>142</v>
      </c>
      <c r="U150">
        <v>653</v>
      </c>
      <c r="V150">
        <v>800</v>
      </c>
      <c r="W150">
        <v>0.625</v>
      </c>
      <c r="X150">
        <v>18.375</v>
      </c>
      <c r="Y150">
        <v>81.625</v>
      </c>
      <c r="Z150">
        <v>100</v>
      </c>
      <c r="AC150">
        <v>1</v>
      </c>
      <c r="AD150">
        <v>0</v>
      </c>
      <c r="AE150">
        <v>0</v>
      </c>
      <c r="AF150">
        <v>0</v>
      </c>
      <c r="AH150">
        <v>500</v>
      </c>
      <c r="AI150">
        <v>0</v>
      </c>
      <c r="AJ150">
        <v>0</v>
      </c>
      <c r="AK150">
        <v>0</v>
      </c>
      <c r="AN150">
        <v>2</v>
      </c>
      <c r="AO150" t="s">
        <v>785</v>
      </c>
      <c r="AP150">
        <v>9.6497677512469693</v>
      </c>
    </row>
    <row r="151" spans="1:42" x14ac:dyDescent="0.25">
      <c r="A151">
        <v>1</v>
      </c>
      <c r="B151" t="s">
        <v>748</v>
      </c>
      <c r="C151" t="s">
        <v>767</v>
      </c>
      <c r="D151" t="s">
        <v>768</v>
      </c>
      <c r="E151" t="s">
        <v>773</v>
      </c>
      <c r="F151" t="s">
        <v>774</v>
      </c>
      <c r="G151" t="s">
        <v>839</v>
      </c>
      <c r="H151" t="s">
        <v>840</v>
      </c>
      <c r="I151" t="s">
        <v>234</v>
      </c>
      <c r="J151" t="s">
        <v>235</v>
      </c>
      <c r="K151" t="s">
        <v>297</v>
      </c>
      <c r="L151" t="s">
        <v>298</v>
      </c>
      <c r="P151" t="s">
        <v>297</v>
      </c>
      <c r="Q151" t="s">
        <v>298</v>
      </c>
      <c r="R151">
        <v>5967</v>
      </c>
      <c r="S151">
        <v>114534</v>
      </c>
      <c r="T151">
        <v>201278</v>
      </c>
      <c r="U151">
        <v>3131013</v>
      </c>
      <c r="V151">
        <v>3452792</v>
      </c>
      <c r="W151">
        <v>3.4899582714510462</v>
      </c>
      <c r="X151">
        <v>9.319385587084307</v>
      </c>
      <c r="Y151">
        <v>90.680614412915688</v>
      </c>
      <c r="Z151">
        <v>100</v>
      </c>
      <c r="AC151">
        <v>0</v>
      </c>
      <c r="AD151">
        <v>1</v>
      </c>
      <c r="AE151">
        <v>0</v>
      </c>
      <c r="AF151">
        <v>0</v>
      </c>
      <c r="AH151">
        <v>0</v>
      </c>
      <c r="AI151">
        <v>12050100</v>
      </c>
      <c r="AJ151">
        <v>0</v>
      </c>
      <c r="AK151">
        <v>0</v>
      </c>
      <c r="AN151">
        <v>2</v>
      </c>
      <c r="AO151" t="s">
        <v>785</v>
      </c>
      <c r="AP151">
        <v>6.5207021670676308</v>
      </c>
    </row>
    <row r="152" spans="1:42" x14ac:dyDescent="0.25">
      <c r="A152">
        <v>2</v>
      </c>
      <c r="B152" t="s">
        <v>785</v>
      </c>
      <c r="C152" t="s">
        <v>786</v>
      </c>
      <c r="D152" t="s">
        <v>787</v>
      </c>
      <c r="E152" t="s">
        <v>788</v>
      </c>
      <c r="F152" t="s">
        <v>789</v>
      </c>
      <c r="G152" t="s">
        <v>791</v>
      </c>
      <c r="H152" t="s">
        <v>792</v>
      </c>
      <c r="I152" t="s">
        <v>307</v>
      </c>
      <c r="J152" t="s">
        <v>308</v>
      </c>
      <c r="K152" t="s">
        <v>329</v>
      </c>
      <c r="L152" t="s">
        <v>330</v>
      </c>
      <c r="P152" t="s">
        <v>329</v>
      </c>
      <c r="Q152" t="s">
        <v>330</v>
      </c>
      <c r="R152">
        <v>24951</v>
      </c>
      <c r="S152">
        <v>585794</v>
      </c>
      <c r="T152">
        <v>381250</v>
      </c>
      <c r="U152">
        <v>15025120</v>
      </c>
      <c r="V152">
        <v>16017115</v>
      </c>
      <c r="W152">
        <v>3.8130774487165757</v>
      </c>
      <c r="X152">
        <v>6.1933438075458662</v>
      </c>
      <c r="Y152">
        <v>93.806656192454128</v>
      </c>
      <c r="Z152">
        <v>100</v>
      </c>
      <c r="AC152">
        <v>0</v>
      </c>
      <c r="AD152">
        <v>1</v>
      </c>
      <c r="AE152">
        <v>0</v>
      </c>
      <c r="AF152">
        <v>0</v>
      </c>
      <c r="AH152">
        <v>0</v>
      </c>
      <c r="AI152">
        <v>61074499.999999993</v>
      </c>
      <c r="AJ152">
        <v>0</v>
      </c>
      <c r="AK152">
        <v>0</v>
      </c>
      <c r="AN152">
        <v>2</v>
      </c>
      <c r="AO152" t="s">
        <v>785</v>
      </c>
      <c r="AP152">
        <v>7.710516743333848</v>
      </c>
    </row>
    <row r="153" spans="1:42" x14ac:dyDescent="0.25">
      <c r="A153">
        <v>2</v>
      </c>
      <c r="B153" t="s">
        <v>785</v>
      </c>
      <c r="C153" t="s">
        <v>786</v>
      </c>
      <c r="D153" t="s">
        <v>787</v>
      </c>
      <c r="E153" t="s">
        <v>788</v>
      </c>
      <c r="F153" t="s">
        <v>789</v>
      </c>
      <c r="G153" t="s">
        <v>791</v>
      </c>
      <c r="H153" t="s">
        <v>792</v>
      </c>
      <c r="I153" t="s">
        <v>307</v>
      </c>
      <c r="J153" t="s">
        <v>308</v>
      </c>
      <c r="K153" t="s">
        <v>515</v>
      </c>
      <c r="L153" t="s">
        <v>516</v>
      </c>
      <c r="P153" t="s">
        <v>515</v>
      </c>
      <c r="Q153" t="s">
        <v>516</v>
      </c>
      <c r="R153">
        <v>1107</v>
      </c>
      <c r="S153">
        <v>341175</v>
      </c>
      <c r="T153">
        <v>19580</v>
      </c>
      <c r="U153">
        <v>16707867</v>
      </c>
      <c r="V153">
        <v>17069729</v>
      </c>
      <c r="W153">
        <v>2.0051987937242588</v>
      </c>
      <c r="X153">
        <v>2.1199047741179724</v>
      </c>
      <c r="Y153">
        <v>97.88009522588203</v>
      </c>
      <c r="Z153">
        <v>100</v>
      </c>
      <c r="AC153">
        <v>0</v>
      </c>
      <c r="AD153">
        <v>1</v>
      </c>
      <c r="AE153">
        <v>0</v>
      </c>
      <c r="AF153">
        <v>0</v>
      </c>
      <c r="AH153">
        <v>0</v>
      </c>
      <c r="AI153">
        <v>34228200</v>
      </c>
      <c r="AJ153">
        <v>0</v>
      </c>
      <c r="AK153">
        <v>0</v>
      </c>
      <c r="AN153">
        <v>2</v>
      </c>
      <c r="AO153" t="s">
        <v>785</v>
      </c>
      <c r="AP153">
        <v>6.6812801892326563</v>
      </c>
    </row>
    <row r="154" spans="1:42" x14ac:dyDescent="0.25">
      <c r="A154">
        <v>2</v>
      </c>
      <c r="B154" t="s">
        <v>785</v>
      </c>
      <c r="C154" t="s">
        <v>786</v>
      </c>
      <c r="D154" t="s">
        <v>787</v>
      </c>
      <c r="E154" t="s">
        <v>788</v>
      </c>
      <c r="F154" t="s">
        <v>789</v>
      </c>
      <c r="G154" t="s">
        <v>791</v>
      </c>
      <c r="H154" t="s">
        <v>792</v>
      </c>
      <c r="I154" t="s">
        <v>307</v>
      </c>
      <c r="J154" t="s">
        <v>308</v>
      </c>
      <c r="K154" t="s">
        <v>658</v>
      </c>
      <c r="L154" t="s">
        <v>659</v>
      </c>
      <c r="P154" t="s">
        <v>658</v>
      </c>
      <c r="Q154" t="s">
        <v>659</v>
      </c>
      <c r="R154">
        <v>25663</v>
      </c>
      <c r="S154">
        <v>36095</v>
      </c>
      <c r="T154">
        <v>4783</v>
      </c>
      <c r="U154">
        <v>4339195</v>
      </c>
      <c r="V154">
        <v>4405736</v>
      </c>
      <c r="W154">
        <v>1.4017635191940687</v>
      </c>
      <c r="X154">
        <v>1.5103265379496185</v>
      </c>
      <c r="Y154">
        <v>98.489673462050391</v>
      </c>
      <c r="Z154">
        <v>100.00000000000001</v>
      </c>
      <c r="AC154">
        <v>0</v>
      </c>
      <c r="AD154">
        <v>1</v>
      </c>
      <c r="AE154">
        <v>0</v>
      </c>
      <c r="AF154">
        <v>0</v>
      </c>
      <c r="AH154">
        <v>0</v>
      </c>
      <c r="AI154">
        <v>6175800</v>
      </c>
      <c r="AJ154">
        <v>0</v>
      </c>
      <c r="AK154">
        <v>0</v>
      </c>
      <c r="AN154">
        <v>2</v>
      </c>
      <c r="AO154" t="s">
        <v>785</v>
      </c>
      <c r="AP154">
        <v>43.292114670412971</v>
      </c>
    </row>
    <row r="155" spans="1:42" x14ac:dyDescent="0.25">
      <c r="A155">
        <v>2</v>
      </c>
      <c r="B155" t="s">
        <v>785</v>
      </c>
      <c r="C155" t="s">
        <v>817</v>
      </c>
      <c r="D155" t="s">
        <v>818</v>
      </c>
      <c r="E155" t="s">
        <v>819</v>
      </c>
      <c r="F155" t="s">
        <v>820</v>
      </c>
      <c r="G155" t="s">
        <v>827</v>
      </c>
      <c r="H155" t="s">
        <v>223</v>
      </c>
      <c r="I155" t="s">
        <v>224</v>
      </c>
      <c r="J155" t="s">
        <v>225</v>
      </c>
      <c r="K155" t="s">
        <v>226</v>
      </c>
      <c r="L155" t="s">
        <v>227</v>
      </c>
      <c r="P155" t="s">
        <v>226</v>
      </c>
      <c r="Q155" t="s">
        <v>227</v>
      </c>
      <c r="R155">
        <v>47186</v>
      </c>
      <c r="S155">
        <v>727202</v>
      </c>
      <c r="T155">
        <v>720242</v>
      </c>
      <c r="U155">
        <v>9648527</v>
      </c>
      <c r="V155">
        <v>11143157</v>
      </c>
      <c r="W155">
        <v>6.9494488859844665</v>
      </c>
      <c r="X155">
        <v>13.412985206975007</v>
      </c>
      <c r="Y155">
        <v>86.587014793024991</v>
      </c>
      <c r="Z155">
        <v>100</v>
      </c>
      <c r="AC155">
        <v>0</v>
      </c>
      <c r="AD155">
        <v>1</v>
      </c>
      <c r="AE155">
        <v>0</v>
      </c>
      <c r="AF155">
        <v>0</v>
      </c>
      <c r="AH155">
        <v>0</v>
      </c>
      <c r="AI155">
        <v>77438800.000000015</v>
      </c>
      <c r="AJ155">
        <v>0</v>
      </c>
      <c r="AK155">
        <v>0</v>
      </c>
      <c r="AN155">
        <v>2</v>
      </c>
      <c r="AO155" t="s">
        <v>785</v>
      </c>
      <c r="AP155">
        <v>16.241376519986694</v>
      </c>
    </row>
    <row r="156" spans="1:42" x14ac:dyDescent="0.25">
      <c r="A156">
        <v>1</v>
      </c>
      <c r="B156" t="s">
        <v>748</v>
      </c>
      <c r="C156" t="s">
        <v>767</v>
      </c>
      <c r="D156" t="s">
        <v>768</v>
      </c>
      <c r="E156" t="s">
        <v>773</v>
      </c>
      <c r="F156" t="s">
        <v>774</v>
      </c>
      <c r="G156" t="s">
        <v>850</v>
      </c>
      <c r="H156" t="s">
        <v>851</v>
      </c>
      <c r="I156" t="s">
        <v>345</v>
      </c>
      <c r="J156" t="s">
        <v>346</v>
      </c>
      <c r="K156" t="s">
        <v>347</v>
      </c>
      <c r="L156" t="s">
        <v>348</v>
      </c>
      <c r="P156" t="s">
        <v>347</v>
      </c>
      <c r="Q156" t="s">
        <v>348</v>
      </c>
      <c r="R156">
        <v>9151293</v>
      </c>
      <c r="S156">
        <v>1571633</v>
      </c>
      <c r="T156">
        <v>39961937</v>
      </c>
      <c r="U156">
        <v>21948305</v>
      </c>
      <c r="V156">
        <v>72633168</v>
      </c>
      <c r="W156">
        <v>14.763125849061135</v>
      </c>
      <c r="X156">
        <v>69.781980320616057</v>
      </c>
      <c r="Y156">
        <v>30.218019679383939</v>
      </c>
      <c r="Z156">
        <v>100</v>
      </c>
      <c r="AC156">
        <v>0</v>
      </c>
      <c r="AD156">
        <v>1</v>
      </c>
      <c r="AE156">
        <v>0</v>
      </c>
      <c r="AF156">
        <v>0</v>
      </c>
      <c r="AH156">
        <v>0</v>
      </c>
      <c r="AI156">
        <v>1072292600</v>
      </c>
      <c r="AJ156">
        <v>0</v>
      </c>
      <c r="AK156">
        <v>0</v>
      </c>
      <c r="AN156">
        <v>2</v>
      </c>
      <c r="AO156" t="s">
        <v>785</v>
      </c>
      <c r="AP156">
        <v>25.936038856992834</v>
      </c>
    </row>
    <row r="157" spans="1:42" x14ac:dyDescent="0.25">
      <c r="A157">
        <v>1</v>
      </c>
      <c r="B157" t="s">
        <v>748</v>
      </c>
      <c r="C157" t="s">
        <v>767</v>
      </c>
      <c r="D157" t="s">
        <v>768</v>
      </c>
      <c r="E157" t="s">
        <v>769</v>
      </c>
      <c r="F157" t="s">
        <v>770</v>
      </c>
      <c r="G157" t="s">
        <v>777</v>
      </c>
      <c r="H157" t="s">
        <v>778</v>
      </c>
      <c r="I157" t="s">
        <v>586</v>
      </c>
      <c r="J157" t="s">
        <v>587</v>
      </c>
      <c r="K157" t="s">
        <v>598</v>
      </c>
      <c r="L157" t="s">
        <v>599</v>
      </c>
      <c r="P157" t="s">
        <v>598</v>
      </c>
      <c r="Q157" t="s">
        <v>599</v>
      </c>
      <c r="R157">
        <v>21697</v>
      </c>
      <c r="S157">
        <v>39622</v>
      </c>
      <c r="T157">
        <v>496409</v>
      </c>
      <c r="U157">
        <v>629874</v>
      </c>
      <c r="V157">
        <v>1187602</v>
      </c>
      <c r="W157">
        <v>5.1632617661472446</v>
      </c>
      <c r="X157">
        <v>46.962534586502883</v>
      </c>
      <c r="Y157">
        <v>53.03746541349711</v>
      </c>
      <c r="Z157">
        <v>100</v>
      </c>
      <c r="AC157">
        <v>0</v>
      </c>
      <c r="AD157">
        <v>1</v>
      </c>
      <c r="AE157">
        <v>0</v>
      </c>
      <c r="AF157">
        <v>0</v>
      </c>
      <c r="AH157">
        <v>0</v>
      </c>
      <c r="AI157">
        <v>6131900</v>
      </c>
      <c r="AJ157">
        <v>0</v>
      </c>
      <c r="AK157">
        <v>0</v>
      </c>
      <c r="AN157">
        <v>2</v>
      </c>
      <c r="AO157" t="s">
        <v>785</v>
      </c>
      <c r="AP157">
        <v>32.580028467616927</v>
      </c>
    </row>
    <row r="158" spans="1:42" x14ac:dyDescent="0.25">
      <c r="A158">
        <v>2</v>
      </c>
      <c r="B158" t="s">
        <v>785</v>
      </c>
      <c r="C158" t="s">
        <v>786</v>
      </c>
      <c r="D158" t="s">
        <v>787</v>
      </c>
      <c r="E158" t="s">
        <v>788</v>
      </c>
      <c r="F158" t="s">
        <v>789</v>
      </c>
      <c r="G158" t="s">
        <v>862</v>
      </c>
      <c r="H158" t="s">
        <v>863</v>
      </c>
      <c r="I158" t="s">
        <v>41</v>
      </c>
      <c r="J158" t="s">
        <v>42</v>
      </c>
      <c r="K158" t="s">
        <v>43</v>
      </c>
      <c r="L158" t="s">
        <v>44</v>
      </c>
      <c r="P158" t="s">
        <v>43</v>
      </c>
      <c r="Q158" t="s">
        <v>44</v>
      </c>
      <c r="R158">
        <v>94237</v>
      </c>
      <c r="S158">
        <v>289610</v>
      </c>
      <c r="T158">
        <v>317195</v>
      </c>
      <c r="U158">
        <v>4774193</v>
      </c>
      <c r="V158">
        <v>5475235</v>
      </c>
      <c r="W158">
        <v>7.0106031978536087</v>
      </c>
      <c r="X158">
        <v>12.80387051879965</v>
      </c>
      <c r="Y158">
        <v>87.196129481200344</v>
      </c>
      <c r="Z158">
        <v>100</v>
      </c>
      <c r="AC158">
        <v>0</v>
      </c>
      <c r="AD158">
        <v>1</v>
      </c>
      <c r="AE158">
        <v>0</v>
      </c>
      <c r="AF158">
        <v>0</v>
      </c>
      <c r="AH158">
        <v>0</v>
      </c>
      <c r="AI158">
        <v>38384700</v>
      </c>
      <c r="AJ158">
        <v>0</v>
      </c>
      <c r="AK158">
        <v>0</v>
      </c>
      <c r="AN158">
        <v>2</v>
      </c>
      <c r="AO158" t="s">
        <v>785</v>
      </c>
      <c r="AP158">
        <v>17.286677270655044</v>
      </c>
    </row>
    <row r="159" spans="1:42" x14ac:dyDescent="0.25">
      <c r="A159">
        <v>3</v>
      </c>
      <c r="B159" t="s">
        <v>797</v>
      </c>
      <c r="C159" t="s">
        <v>798</v>
      </c>
      <c r="D159" t="s">
        <v>799</v>
      </c>
      <c r="E159" t="s">
        <v>800</v>
      </c>
      <c r="F159" t="s">
        <v>801</v>
      </c>
      <c r="G159" t="s">
        <v>802</v>
      </c>
      <c r="H159" t="s">
        <v>803</v>
      </c>
      <c r="I159" t="s">
        <v>611</v>
      </c>
      <c r="J159" t="s">
        <v>612</v>
      </c>
      <c r="K159" t="s">
        <v>613</v>
      </c>
      <c r="L159" t="s">
        <v>614</v>
      </c>
      <c r="P159" t="s">
        <v>613</v>
      </c>
      <c r="Q159" t="s">
        <v>614</v>
      </c>
      <c r="R159">
        <v>1711</v>
      </c>
      <c r="S159">
        <v>37564</v>
      </c>
      <c r="T159">
        <v>118619</v>
      </c>
      <c r="U159">
        <v>2896044</v>
      </c>
      <c r="V159">
        <v>3053938</v>
      </c>
      <c r="W159">
        <v>1.2860444449101456</v>
      </c>
      <c r="X159">
        <v>5.1701769976993637</v>
      </c>
      <c r="Y159">
        <v>94.829823002300643</v>
      </c>
      <c r="Z159">
        <v>100</v>
      </c>
      <c r="AC159">
        <v>0</v>
      </c>
      <c r="AD159">
        <v>1</v>
      </c>
      <c r="AE159">
        <v>0</v>
      </c>
      <c r="AF159">
        <v>0</v>
      </c>
      <c r="AH159">
        <v>0</v>
      </c>
      <c r="AI159">
        <v>3927500</v>
      </c>
      <c r="AJ159">
        <v>0</v>
      </c>
      <c r="AK159">
        <v>0</v>
      </c>
      <c r="AN159">
        <v>2</v>
      </c>
      <c r="AO159" t="s">
        <v>785</v>
      </c>
      <c r="AP159">
        <v>3.8130774487165757</v>
      </c>
    </row>
    <row r="160" spans="1:42" x14ac:dyDescent="0.25">
      <c r="A160">
        <v>3</v>
      </c>
      <c r="B160" t="s">
        <v>797</v>
      </c>
      <c r="C160" t="s">
        <v>798</v>
      </c>
      <c r="D160" t="s">
        <v>799</v>
      </c>
      <c r="E160" t="s">
        <v>800</v>
      </c>
      <c r="F160" t="s">
        <v>801</v>
      </c>
      <c r="G160" t="s">
        <v>802</v>
      </c>
      <c r="H160" t="s">
        <v>803</v>
      </c>
      <c r="I160" t="s">
        <v>611</v>
      </c>
      <c r="J160" t="s">
        <v>612</v>
      </c>
      <c r="K160" t="s">
        <v>625</v>
      </c>
      <c r="L160" t="s">
        <v>626</v>
      </c>
      <c r="P160" t="s">
        <v>625</v>
      </c>
      <c r="Q160" t="s">
        <v>626</v>
      </c>
      <c r="R160">
        <v>645611</v>
      </c>
      <c r="S160">
        <v>3153791</v>
      </c>
      <c r="T160">
        <v>18128648</v>
      </c>
      <c r="U160">
        <v>39347116</v>
      </c>
      <c r="V160">
        <v>61275166</v>
      </c>
      <c r="W160">
        <v>6.2005576614839359</v>
      </c>
      <c r="X160">
        <v>35.78619436135024</v>
      </c>
      <c r="Y160">
        <v>64.21380563864976</v>
      </c>
      <c r="Z160">
        <v>100</v>
      </c>
      <c r="AC160">
        <v>0</v>
      </c>
      <c r="AD160">
        <v>1</v>
      </c>
      <c r="AE160">
        <v>0</v>
      </c>
      <c r="AF160">
        <v>0</v>
      </c>
      <c r="AH160">
        <v>0</v>
      </c>
      <c r="AI160">
        <v>379940200</v>
      </c>
      <c r="AJ160">
        <v>0</v>
      </c>
      <c r="AK160">
        <v>0</v>
      </c>
      <c r="AN160">
        <v>2</v>
      </c>
      <c r="AO160" t="s">
        <v>785</v>
      </c>
      <c r="AP160">
        <v>2.0051987937242588</v>
      </c>
    </row>
    <row r="161" spans="1:42" x14ac:dyDescent="0.25">
      <c r="A161">
        <v>3</v>
      </c>
      <c r="B161" t="s">
        <v>797</v>
      </c>
      <c r="C161" t="s">
        <v>798</v>
      </c>
      <c r="D161" t="s">
        <v>799</v>
      </c>
      <c r="E161" t="s">
        <v>800</v>
      </c>
      <c r="F161" t="s">
        <v>801</v>
      </c>
      <c r="G161" t="s">
        <v>802</v>
      </c>
      <c r="H161" t="s">
        <v>803</v>
      </c>
      <c r="I161" t="s">
        <v>611</v>
      </c>
      <c r="J161" t="s">
        <v>612</v>
      </c>
      <c r="K161" t="s">
        <v>627</v>
      </c>
      <c r="L161" t="s">
        <v>628</v>
      </c>
      <c r="P161" t="s">
        <v>627</v>
      </c>
      <c r="Q161" t="s">
        <v>628</v>
      </c>
      <c r="R161">
        <v>7856</v>
      </c>
      <c r="S161">
        <v>30667</v>
      </c>
      <c r="T161">
        <v>306210</v>
      </c>
      <c r="U161">
        <v>745036</v>
      </c>
      <c r="V161">
        <v>1089769</v>
      </c>
      <c r="W161">
        <v>3.5349693375385058</v>
      </c>
      <c r="X161">
        <v>31.633584732177184</v>
      </c>
      <c r="Y161">
        <v>68.366415267822816</v>
      </c>
      <c r="Z161">
        <v>100</v>
      </c>
      <c r="AC161">
        <v>0</v>
      </c>
      <c r="AD161">
        <v>1</v>
      </c>
      <c r="AE161">
        <v>0</v>
      </c>
      <c r="AF161">
        <v>0</v>
      </c>
      <c r="AH161">
        <v>0</v>
      </c>
      <c r="AI161">
        <v>3852300</v>
      </c>
      <c r="AJ161">
        <v>0</v>
      </c>
      <c r="AK161">
        <v>0</v>
      </c>
      <c r="AN161">
        <v>2</v>
      </c>
      <c r="AO161" t="s">
        <v>785</v>
      </c>
      <c r="AP161">
        <v>1.4017635191940687</v>
      </c>
    </row>
    <row r="162" spans="1:42" x14ac:dyDescent="0.25">
      <c r="A162">
        <v>3</v>
      </c>
      <c r="B162" t="s">
        <v>797</v>
      </c>
      <c r="C162" t="s">
        <v>798</v>
      </c>
      <c r="D162" t="s">
        <v>799</v>
      </c>
      <c r="E162" t="s">
        <v>800</v>
      </c>
      <c r="F162" t="s">
        <v>801</v>
      </c>
      <c r="G162" t="s">
        <v>802</v>
      </c>
      <c r="H162" t="s">
        <v>803</v>
      </c>
      <c r="I162" t="s">
        <v>611</v>
      </c>
      <c r="J162" t="s">
        <v>612</v>
      </c>
      <c r="K162" t="s">
        <v>615</v>
      </c>
      <c r="L162" t="s">
        <v>616</v>
      </c>
      <c r="P162" t="s">
        <v>615</v>
      </c>
      <c r="Q162" t="s">
        <v>616</v>
      </c>
      <c r="R162">
        <v>106457</v>
      </c>
      <c r="S162">
        <v>3584</v>
      </c>
      <c r="T162">
        <v>62387</v>
      </c>
      <c r="U162">
        <v>476149</v>
      </c>
      <c r="V162">
        <v>648577</v>
      </c>
      <c r="W162">
        <v>16.966528261100841</v>
      </c>
      <c r="X162">
        <v>26.585586599586481</v>
      </c>
      <c r="Y162">
        <v>73.414413400413522</v>
      </c>
      <c r="Z162">
        <v>100</v>
      </c>
      <c r="AC162">
        <v>0</v>
      </c>
      <c r="AD162">
        <v>1</v>
      </c>
      <c r="AE162">
        <v>0</v>
      </c>
      <c r="AF162">
        <v>0</v>
      </c>
      <c r="AH162">
        <v>0</v>
      </c>
      <c r="AI162">
        <v>11004100</v>
      </c>
      <c r="AJ162">
        <v>0</v>
      </c>
      <c r="AK162">
        <v>0</v>
      </c>
      <c r="AN162">
        <v>2</v>
      </c>
      <c r="AO162" t="s">
        <v>785</v>
      </c>
      <c r="AP162">
        <v>6.9494488859844665</v>
      </c>
    </row>
    <row r="163" spans="1:42" x14ac:dyDescent="0.25">
      <c r="A163">
        <v>2</v>
      </c>
      <c r="B163" t="s">
        <v>785</v>
      </c>
      <c r="C163" t="s">
        <v>786</v>
      </c>
      <c r="D163" t="s">
        <v>787</v>
      </c>
      <c r="E163" t="s">
        <v>793</v>
      </c>
      <c r="F163" t="s">
        <v>794</v>
      </c>
      <c r="G163" t="s">
        <v>795</v>
      </c>
      <c r="H163" t="s">
        <v>796</v>
      </c>
      <c r="I163" t="s">
        <v>389</v>
      </c>
      <c r="J163" t="s">
        <v>390</v>
      </c>
      <c r="K163" t="s">
        <v>443</v>
      </c>
      <c r="L163" t="s">
        <v>444</v>
      </c>
      <c r="P163" t="s">
        <v>443</v>
      </c>
      <c r="Q163" t="s">
        <v>444</v>
      </c>
      <c r="R163">
        <v>23013</v>
      </c>
      <c r="S163">
        <v>94502</v>
      </c>
      <c r="T163">
        <v>17720</v>
      </c>
      <c r="U163">
        <v>100530</v>
      </c>
      <c r="V163">
        <v>235765</v>
      </c>
      <c r="W163">
        <v>49.844124445952538</v>
      </c>
      <c r="X163">
        <v>57.360083133628827</v>
      </c>
      <c r="Y163">
        <v>42.639916866371173</v>
      </c>
      <c r="Z163">
        <v>100</v>
      </c>
      <c r="AC163">
        <v>0</v>
      </c>
      <c r="AD163">
        <v>0</v>
      </c>
      <c r="AE163">
        <v>1</v>
      </c>
      <c r="AF163">
        <v>0</v>
      </c>
      <c r="AH163">
        <v>0</v>
      </c>
      <c r="AI163">
        <v>0</v>
      </c>
      <c r="AJ163">
        <v>11751500</v>
      </c>
      <c r="AK163">
        <v>0</v>
      </c>
      <c r="AN163">
        <v>2</v>
      </c>
      <c r="AO163" t="s">
        <v>785</v>
      </c>
      <c r="AP163">
        <v>7.0106031978536087</v>
      </c>
    </row>
    <row r="164" spans="1:42" x14ac:dyDescent="0.25">
      <c r="A164">
        <v>2</v>
      </c>
      <c r="B164" t="s">
        <v>785</v>
      </c>
      <c r="C164" t="s">
        <v>786</v>
      </c>
      <c r="D164" t="s">
        <v>787</v>
      </c>
      <c r="E164" t="s">
        <v>793</v>
      </c>
      <c r="F164" t="s">
        <v>794</v>
      </c>
      <c r="G164" t="s">
        <v>795</v>
      </c>
      <c r="H164" t="s">
        <v>796</v>
      </c>
      <c r="I164" t="s">
        <v>389</v>
      </c>
      <c r="J164" t="s">
        <v>390</v>
      </c>
      <c r="K164" t="s">
        <v>530</v>
      </c>
      <c r="L164" t="s">
        <v>531</v>
      </c>
      <c r="P164" t="s">
        <v>530</v>
      </c>
      <c r="Q164" t="s">
        <v>531</v>
      </c>
      <c r="R164">
        <v>142715</v>
      </c>
      <c r="S164">
        <v>245755</v>
      </c>
      <c r="T164">
        <v>18788</v>
      </c>
      <c r="U164">
        <v>570554</v>
      </c>
      <c r="V164">
        <v>977812</v>
      </c>
      <c r="W164">
        <v>39.728495866281044</v>
      </c>
      <c r="X164">
        <v>41.649928616134801</v>
      </c>
      <c r="Y164">
        <v>58.350071383865199</v>
      </c>
      <c r="Z164">
        <v>100</v>
      </c>
      <c r="AC164">
        <v>0</v>
      </c>
      <c r="AD164">
        <v>0</v>
      </c>
      <c r="AE164">
        <v>1</v>
      </c>
      <c r="AF164">
        <v>0</v>
      </c>
      <c r="AH164">
        <v>0</v>
      </c>
      <c r="AI164">
        <v>0</v>
      </c>
      <c r="AJ164">
        <v>38847000</v>
      </c>
      <c r="AK164">
        <v>0</v>
      </c>
      <c r="AN164">
        <v>2</v>
      </c>
      <c r="AO164" t="s">
        <v>785</v>
      </c>
      <c r="AP164">
        <v>49.844124445952538</v>
      </c>
    </row>
    <row r="165" spans="1:42" x14ac:dyDescent="0.25">
      <c r="A165">
        <v>1</v>
      </c>
      <c r="B165" t="s">
        <v>748</v>
      </c>
      <c r="C165" t="s">
        <v>767</v>
      </c>
      <c r="D165" t="s">
        <v>768</v>
      </c>
      <c r="E165" t="s">
        <v>773</v>
      </c>
      <c r="F165" t="s">
        <v>774</v>
      </c>
      <c r="G165" t="s">
        <v>775</v>
      </c>
      <c r="H165" t="s">
        <v>776</v>
      </c>
      <c r="I165" t="s">
        <v>256</v>
      </c>
      <c r="J165" t="s">
        <v>257</v>
      </c>
      <c r="K165" t="s">
        <v>447</v>
      </c>
      <c r="L165" t="s">
        <v>448</v>
      </c>
      <c r="P165" t="s">
        <v>447</v>
      </c>
      <c r="Q165" t="s">
        <v>448</v>
      </c>
      <c r="R165">
        <v>3564</v>
      </c>
      <c r="S165">
        <v>30138</v>
      </c>
      <c r="T165">
        <v>21326</v>
      </c>
      <c r="U165">
        <v>221867</v>
      </c>
      <c r="V165">
        <v>276895</v>
      </c>
      <c r="W165">
        <v>12.171400711461024</v>
      </c>
      <c r="X165">
        <v>19.873237147655249</v>
      </c>
      <c r="Y165">
        <v>80.12676285234474</v>
      </c>
      <c r="Z165">
        <v>99.999999999999986</v>
      </c>
      <c r="AC165">
        <v>0</v>
      </c>
      <c r="AD165">
        <v>1</v>
      </c>
      <c r="AE165">
        <v>0</v>
      </c>
      <c r="AF165">
        <v>0</v>
      </c>
      <c r="AH165">
        <v>0</v>
      </c>
      <c r="AI165">
        <v>3370200</v>
      </c>
      <c r="AJ165">
        <v>0</v>
      </c>
      <c r="AK165">
        <v>0</v>
      </c>
      <c r="AN165">
        <v>2</v>
      </c>
      <c r="AO165" t="s">
        <v>785</v>
      </c>
      <c r="AP165">
        <v>39.728495866281044</v>
      </c>
    </row>
    <row r="166" spans="1:42" x14ac:dyDescent="0.25">
      <c r="A166">
        <v>2</v>
      </c>
      <c r="B166" t="s">
        <v>785</v>
      </c>
      <c r="C166" t="s">
        <v>786</v>
      </c>
      <c r="D166" t="s">
        <v>787</v>
      </c>
      <c r="E166" t="s">
        <v>857</v>
      </c>
      <c r="F166" t="s">
        <v>858</v>
      </c>
      <c r="G166" t="s">
        <v>885</v>
      </c>
      <c r="H166" t="s">
        <v>886</v>
      </c>
      <c r="I166" t="s">
        <v>419</v>
      </c>
      <c r="J166" t="s">
        <v>420</v>
      </c>
      <c r="K166" t="s">
        <v>421</v>
      </c>
      <c r="L166" t="s">
        <v>422</v>
      </c>
      <c r="P166" t="s">
        <v>421</v>
      </c>
      <c r="Q166" t="s">
        <v>422</v>
      </c>
      <c r="R166">
        <v>965711</v>
      </c>
      <c r="S166">
        <v>2238567</v>
      </c>
      <c r="T166">
        <v>3855246</v>
      </c>
      <c r="U166">
        <v>31784124</v>
      </c>
      <c r="V166">
        <v>38843648</v>
      </c>
      <c r="W166">
        <v>8.2491685641884089</v>
      </c>
      <c r="X166">
        <v>18.17420444135422</v>
      </c>
      <c r="Y166">
        <v>81.82579555864578</v>
      </c>
      <c r="Z166">
        <v>100</v>
      </c>
      <c r="AC166">
        <v>0</v>
      </c>
      <c r="AD166">
        <v>1</v>
      </c>
      <c r="AE166">
        <v>0</v>
      </c>
      <c r="AF166">
        <v>0</v>
      </c>
      <c r="AH166">
        <v>0</v>
      </c>
      <c r="AI166">
        <v>320427799.99999994</v>
      </c>
      <c r="AJ166">
        <v>0</v>
      </c>
      <c r="AK166">
        <v>0</v>
      </c>
      <c r="AN166">
        <v>2</v>
      </c>
      <c r="AO166" t="s">
        <v>785</v>
      </c>
      <c r="AP166">
        <v>8.2491685641884089</v>
      </c>
    </row>
    <row r="167" spans="1:42" x14ac:dyDescent="0.25">
      <c r="A167">
        <v>2</v>
      </c>
      <c r="B167" t="s">
        <v>785</v>
      </c>
      <c r="C167" t="s">
        <v>786</v>
      </c>
      <c r="D167" t="s">
        <v>787</v>
      </c>
      <c r="E167" t="s">
        <v>793</v>
      </c>
      <c r="F167" t="s">
        <v>794</v>
      </c>
      <c r="G167" t="s">
        <v>887</v>
      </c>
      <c r="H167" t="s">
        <v>888</v>
      </c>
      <c r="I167" t="s">
        <v>99</v>
      </c>
      <c r="J167" t="s">
        <v>100</v>
      </c>
      <c r="K167" t="s">
        <v>101</v>
      </c>
      <c r="L167" t="s">
        <v>102</v>
      </c>
      <c r="P167" t="s">
        <v>101</v>
      </c>
      <c r="Q167" t="s">
        <v>102</v>
      </c>
      <c r="R167">
        <v>5976</v>
      </c>
      <c r="S167">
        <v>22372</v>
      </c>
      <c r="T167">
        <v>93942</v>
      </c>
      <c r="U167">
        <v>145344</v>
      </c>
      <c r="V167">
        <v>267634</v>
      </c>
      <c r="W167">
        <v>10.592077239812578</v>
      </c>
      <c r="X167">
        <v>45.692998647406533</v>
      </c>
      <c r="Y167">
        <v>54.307001352593467</v>
      </c>
      <c r="Z167">
        <v>100</v>
      </c>
      <c r="AC167">
        <v>0</v>
      </c>
      <c r="AD167">
        <v>1</v>
      </c>
      <c r="AE167">
        <v>0</v>
      </c>
      <c r="AF167">
        <v>0</v>
      </c>
      <c r="AH167">
        <v>0</v>
      </c>
      <c r="AI167">
        <v>2834799.9999999995</v>
      </c>
      <c r="AJ167">
        <v>0</v>
      </c>
      <c r="AK167">
        <v>0</v>
      </c>
      <c r="AN167">
        <v>2</v>
      </c>
      <c r="AO167" t="s">
        <v>785</v>
      </c>
      <c r="AP167">
        <v>10.592077239812578</v>
      </c>
    </row>
    <row r="168" spans="1:42" x14ac:dyDescent="0.25">
      <c r="A168">
        <v>2</v>
      </c>
      <c r="B168" t="s">
        <v>785</v>
      </c>
      <c r="C168" t="s">
        <v>817</v>
      </c>
      <c r="D168" t="s">
        <v>818</v>
      </c>
      <c r="E168" t="s">
        <v>823</v>
      </c>
      <c r="F168" t="s">
        <v>824</v>
      </c>
      <c r="G168" t="s">
        <v>889</v>
      </c>
      <c r="H168" t="s">
        <v>890</v>
      </c>
      <c r="I168" t="s">
        <v>34</v>
      </c>
      <c r="J168" t="s">
        <v>35</v>
      </c>
      <c r="K168" t="s">
        <v>36</v>
      </c>
      <c r="L168" t="s">
        <v>37</v>
      </c>
      <c r="P168" t="s">
        <v>36</v>
      </c>
      <c r="Q168" t="s">
        <v>37</v>
      </c>
      <c r="R168">
        <v>4805</v>
      </c>
      <c r="S168">
        <v>208292</v>
      </c>
      <c r="T168">
        <v>55177</v>
      </c>
      <c r="U168">
        <v>461825</v>
      </c>
      <c r="V168">
        <v>730099</v>
      </c>
      <c r="W168">
        <v>29.187411570211712</v>
      </c>
      <c r="X168">
        <v>36.744879803971791</v>
      </c>
      <c r="Y168">
        <v>63.255120196028216</v>
      </c>
      <c r="Z168">
        <v>100</v>
      </c>
      <c r="AC168">
        <v>0</v>
      </c>
      <c r="AD168">
        <v>0</v>
      </c>
      <c r="AE168">
        <v>1</v>
      </c>
      <c r="AF168">
        <v>0</v>
      </c>
      <c r="AH168">
        <v>0</v>
      </c>
      <c r="AI168">
        <v>0</v>
      </c>
      <c r="AJ168">
        <v>21309700</v>
      </c>
      <c r="AK168">
        <v>0</v>
      </c>
      <c r="AN168">
        <v>2</v>
      </c>
      <c r="AO168" t="s">
        <v>785</v>
      </c>
      <c r="AP168">
        <v>29.187411570211712</v>
      </c>
    </row>
    <row r="169" spans="1:42" x14ac:dyDescent="0.25">
      <c r="A169">
        <v>1</v>
      </c>
      <c r="B169" t="s">
        <v>748</v>
      </c>
      <c r="C169" t="s">
        <v>767</v>
      </c>
      <c r="D169" t="s">
        <v>768</v>
      </c>
      <c r="E169" t="s">
        <v>779</v>
      </c>
      <c r="F169" t="s">
        <v>780</v>
      </c>
      <c r="G169" t="s">
        <v>891</v>
      </c>
      <c r="H169" t="s">
        <v>892</v>
      </c>
      <c r="I169" t="s">
        <v>131</v>
      </c>
      <c r="J169" t="s">
        <v>132</v>
      </c>
      <c r="K169" t="s">
        <v>184</v>
      </c>
      <c r="L169" t="s">
        <v>185</v>
      </c>
      <c r="P169" t="s">
        <v>184</v>
      </c>
      <c r="Q169" t="s">
        <v>185</v>
      </c>
      <c r="R169">
        <v>4680</v>
      </c>
      <c r="S169">
        <v>479</v>
      </c>
      <c r="T169">
        <v>16423</v>
      </c>
      <c r="U169">
        <v>42889</v>
      </c>
      <c r="V169">
        <v>64471</v>
      </c>
      <c r="W169">
        <v>8.0020474321788093</v>
      </c>
      <c r="X169">
        <v>33.475516123528408</v>
      </c>
      <c r="Y169">
        <v>66.524483876471592</v>
      </c>
      <c r="Z169">
        <v>100</v>
      </c>
      <c r="AC169">
        <v>0</v>
      </c>
      <c r="AD169">
        <v>1</v>
      </c>
      <c r="AE169">
        <v>0</v>
      </c>
      <c r="AF169">
        <v>0</v>
      </c>
      <c r="AH169">
        <v>0</v>
      </c>
      <c r="AI169">
        <v>515900</v>
      </c>
      <c r="AJ169">
        <v>0</v>
      </c>
      <c r="AK169">
        <v>0</v>
      </c>
      <c r="AN169">
        <v>2</v>
      </c>
      <c r="AO169" t="s">
        <v>785</v>
      </c>
      <c r="AP169">
        <v>14.746956345219939</v>
      </c>
    </row>
    <row r="170" spans="1:42" x14ac:dyDescent="0.25">
      <c r="A170">
        <v>1</v>
      </c>
      <c r="B170" t="s">
        <v>748</v>
      </c>
      <c r="C170" t="s">
        <v>767</v>
      </c>
      <c r="D170" t="s">
        <v>768</v>
      </c>
      <c r="E170" t="s">
        <v>779</v>
      </c>
      <c r="F170" t="s">
        <v>780</v>
      </c>
      <c r="G170" t="s">
        <v>891</v>
      </c>
      <c r="H170" t="s">
        <v>892</v>
      </c>
      <c r="I170" t="s">
        <v>131</v>
      </c>
      <c r="J170" t="s">
        <v>132</v>
      </c>
      <c r="K170" t="s">
        <v>133</v>
      </c>
      <c r="L170" t="s">
        <v>132</v>
      </c>
      <c r="P170" t="s">
        <v>133</v>
      </c>
      <c r="Q170" t="s">
        <v>132</v>
      </c>
      <c r="R170">
        <v>472547</v>
      </c>
      <c r="S170">
        <v>611818</v>
      </c>
      <c r="T170">
        <v>3084750</v>
      </c>
      <c r="U170">
        <v>5270590</v>
      </c>
      <c r="V170">
        <v>9439705</v>
      </c>
      <c r="W170">
        <v>11.487276350267301</v>
      </c>
      <c r="X170">
        <v>44.165733992746596</v>
      </c>
      <c r="Y170">
        <v>55.834266007253404</v>
      </c>
      <c r="Z170">
        <v>100</v>
      </c>
      <c r="AC170">
        <v>0</v>
      </c>
      <c r="AD170">
        <v>1</v>
      </c>
      <c r="AE170">
        <v>0</v>
      </c>
      <c r="AF170">
        <v>0</v>
      </c>
      <c r="AH170">
        <v>0</v>
      </c>
      <c r="AI170">
        <v>108436499.99999999</v>
      </c>
      <c r="AJ170">
        <v>0</v>
      </c>
      <c r="AK170">
        <v>0</v>
      </c>
      <c r="AN170">
        <v>2</v>
      </c>
      <c r="AO170" t="s">
        <v>785</v>
      </c>
      <c r="AP170">
        <v>5.4692053929553817</v>
      </c>
    </row>
    <row r="171" spans="1:42" x14ac:dyDescent="0.25">
      <c r="A171">
        <v>2</v>
      </c>
      <c r="B171" t="s">
        <v>785</v>
      </c>
      <c r="C171" t="s">
        <v>817</v>
      </c>
      <c r="D171" t="s">
        <v>818</v>
      </c>
      <c r="E171" t="s">
        <v>843</v>
      </c>
      <c r="F171" t="s">
        <v>844</v>
      </c>
      <c r="G171" t="s">
        <v>866</v>
      </c>
      <c r="H171" t="s">
        <v>867</v>
      </c>
      <c r="I171" t="s">
        <v>176</v>
      </c>
      <c r="J171" t="s">
        <v>177</v>
      </c>
      <c r="K171" t="s">
        <v>178</v>
      </c>
      <c r="L171" t="s">
        <v>179</v>
      </c>
      <c r="P171" t="s">
        <v>178</v>
      </c>
      <c r="Q171" t="s">
        <v>179</v>
      </c>
      <c r="R171">
        <v>5773</v>
      </c>
      <c r="S171">
        <v>22559</v>
      </c>
      <c r="T171">
        <v>66740</v>
      </c>
      <c r="U171">
        <v>97049</v>
      </c>
      <c r="V171">
        <v>192121</v>
      </c>
      <c r="W171">
        <v>14.746956345219939</v>
      </c>
      <c r="X171">
        <v>49.485480504473742</v>
      </c>
      <c r="Y171">
        <v>50.514519495526258</v>
      </c>
      <c r="Z171">
        <v>100</v>
      </c>
      <c r="AC171">
        <v>0</v>
      </c>
      <c r="AD171">
        <v>1</v>
      </c>
      <c r="AE171">
        <v>0</v>
      </c>
      <c r="AF171">
        <v>0</v>
      </c>
      <c r="AH171">
        <v>0</v>
      </c>
      <c r="AI171">
        <v>2833200</v>
      </c>
      <c r="AJ171">
        <v>0</v>
      </c>
      <c r="AK171">
        <v>0</v>
      </c>
      <c r="AN171">
        <v>2</v>
      </c>
      <c r="AO171" t="s">
        <v>785</v>
      </c>
      <c r="AP171">
        <v>33.272641624544185</v>
      </c>
    </row>
    <row r="172" spans="1:42" x14ac:dyDescent="0.25">
      <c r="A172">
        <v>2</v>
      </c>
      <c r="B172" t="s">
        <v>785</v>
      </c>
      <c r="C172" t="s">
        <v>817</v>
      </c>
      <c r="D172" t="s">
        <v>818</v>
      </c>
      <c r="E172" t="s">
        <v>819</v>
      </c>
      <c r="F172" t="s">
        <v>820</v>
      </c>
      <c r="G172" t="s">
        <v>876</v>
      </c>
      <c r="H172" t="s">
        <v>877</v>
      </c>
      <c r="I172" t="s">
        <v>4</v>
      </c>
      <c r="J172" t="s">
        <v>5</v>
      </c>
      <c r="K172" t="s">
        <v>327</v>
      </c>
      <c r="L172" t="s">
        <v>328</v>
      </c>
      <c r="P172" t="s">
        <v>327</v>
      </c>
      <c r="Q172" t="s">
        <v>328</v>
      </c>
      <c r="R172">
        <v>114</v>
      </c>
      <c r="S172">
        <v>17244</v>
      </c>
      <c r="T172">
        <v>12357</v>
      </c>
      <c r="U172">
        <v>287662</v>
      </c>
      <c r="V172">
        <v>317377</v>
      </c>
      <c r="W172">
        <v>5.4692053929553817</v>
      </c>
      <c r="X172">
        <v>9.3626822359528248</v>
      </c>
      <c r="Y172">
        <v>90.637317764047182</v>
      </c>
      <c r="Z172">
        <v>100</v>
      </c>
      <c r="AC172">
        <v>0</v>
      </c>
      <c r="AD172">
        <v>1</v>
      </c>
      <c r="AE172">
        <v>0</v>
      </c>
      <c r="AF172">
        <v>0</v>
      </c>
      <c r="AH172">
        <v>0</v>
      </c>
      <c r="AI172">
        <v>1735800.0000000002</v>
      </c>
      <c r="AJ172">
        <v>0</v>
      </c>
      <c r="AK172">
        <v>0</v>
      </c>
      <c r="AN172">
        <v>2</v>
      </c>
      <c r="AO172" t="s">
        <v>785</v>
      </c>
      <c r="AP172">
        <v>15.249537152062578</v>
      </c>
    </row>
    <row r="173" spans="1:42" x14ac:dyDescent="0.25">
      <c r="A173">
        <v>2</v>
      </c>
      <c r="B173" t="s">
        <v>785</v>
      </c>
      <c r="C173" t="s">
        <v>817</v>
      </c>
      <c r="D173" t="s">
        <v>818</v>
      </c>
      <c r="E173" t="s">
        <v>819</v>
      </c>
      <c r="F173" t="s">
        <v>820</v>
      </c>
      <c r="G173" t="s">
        <v>876</v>
      </c>
      <c r="H173" t="s">
        <v>877</v>
      </c>
      <c r="I173" t="s">
        <v>22</v>
      </c>
      <c r="J173" t="s">
        <v>23</v>
      </c>
      <c r="K173" t="s">
        <v>57</v>
      </c>
      <c r="L173" t="s">
        <v>58</v>
      </c>
      <c r="P173" t="s">
        <v>57</v>
      </c>
      <c r="Q173" t="s">
        <v>58</v>
      </c>
      <c r="R173">
        <v>949371</v>
      </c>
      <c r="S173">
        <v>381351</v>
      </c>
      <c r="T173">
        <v>1303337</v>
      </c>
      <c r="U173">
        <v>1365389</v>
      </c>
      <c r="V173">
        <v>3999448</v>
      </c>
      <c r="W173">
        <v>33.272641624544185</v>
      </c>
      <c r="X173">
        <v>65.860563757798573</v>
      </c>
      <c r="Y173">
        <v>34.139436242201427</v>
      </c>
      <c r="Z173">
        <v>100</v>
      </c>
      <c r="AC173">
        <v>0</v>
      </c>
      <c r="AD173">
        <v>0</v>
      </c>
      <c r="AE173">
        <v>1</v>
      </c>
      <c r="AF173">
        <v>0</v>
      </c>
      <c r="AH173">
        <v>0</v>
      </c>
      <c r="AI173">
        <v>0</v>
      </c>
      <c r="AJ173">
        <v>133072200</v>
      </c>
      <c r="AK173">
        <v>0</v>
      </c>
      <c r="AN173">
        <v>2</v>
      </c>
      <c r="AO173" t="s">
        <v>785</v>
      </c>
      <c r="AP173">
        <v>10.127071724147324</v>
      </c>
    </row>
    <row r="174" spans="1:42" x14ac:dyDescent="0.25">
      <c r="A174">
        <v>2</v>
      </c>
      <c r="B174" t="s">
        <v>785</v>
      </c>
      <c r="C174" t="s">
        <v>817</v>
      </c>
      <c r="D174" t="s">
        <v>818</v>
      </c>
      <c r="E174" t="s">
        <v>819</v>
      </c>
      <c r="F174" t="s">
        <v>820</v>
      </c>
      <c r="G174" t="s">
        <v>876</v>
      </c>
      <c r="H174" t="s">
        <v>877</v>
      </c>
      <c r="I174" t="s">
        <v>4</v>
      </c>
      <c r="J174" t="s">
        <v>5</v>
      </c>
      <c r="K174" t="s">
        <v>6</v>
      </c>
      <c r="L174" t="s">
        <v>7</v>
      </c>
      <c r="P174" t="s">
        <v>6</v>
      </c>
      <c r="Q174" t="s">
        <v>7</v>
      </c>
      <c r="R174">
        <v>6520</v>
      </c>
      <c r="S174">
        <v>69588</v>
      </c>
      <c r="T174">
        <v>29863</v>
      </c>
      <c r="U174">
        <v>393113</v>
      </c>
      <c r="V174">
        <v>499084</v>
      </c>
      <c r="W174">
        <v>15.249537152062578</v>
      </c>
      <c r="X174">
        <v>21.233099037436585</v>
      </c>
      <c r="Y174">
        <v>78.766900962563412</v>
      </c>
      <c r="Z174">
        <v>100</v>
      </c>
      <c r="AC174">
        <v>0</v>
      </c>
      <c r="AD174">
        <v>1</v>
      </c>
      <c r="AE174">
        <v>0</v>
      </c>
      <c r="AF174">
        <v>0</v>
      </c>
      <c r="AH174">
        <v>0</v>
      </c>
      <c r="AI174">
        <v>7610800</v>
      </c>
      <c r="AJ174">
        <v>0</v>
      </c>
      <c r="AK174">
        <v>0</v>
      </c>
      <c r="AN174">
        <v>2</v>
      </c>
      <c r="AO174" t="s">
        <v>785</v>
      </c>
      <c r="AP174">
        <v>26.592754315560491</v>
      </c>
    </row>
    <row r="175" spans="1:42" x14ac:dyDescent="0.25">
      <c r="A175">
        <v>2</v>
      </c>
      <c r="B175" t="s">
        <v>785</v>
      </c>
      <c r="C175" t="s">
        <v>817</v>
      </c>
      <c r="D175" t="s">
        <v>818</v>
      </c>
      <c r="E175" t="s">
        <v>819</v>
      </c>
      <c r="F175" t="s">
        <v>820</v>
      </c>
      <c r="G175" t="s">
        <v>876</v>
      </c>
      <c r="H175" t="s">
        <v>877</v>
      </c>
      <c r="I175" t="s">
        <v>22</v>
      </c>
      <c r="J175" t="s">
        <v>23</v>
      </c>
      <c r="K175" t="s">
        <v>24</v>
      </c>
      <c r="L175" t="s">
        <v>25</v>
      </c>
      <c r="P175" t="s">
        <v>24</v>
      </c>
      <c r="Q175" t="s">
        <v>25</v>
      </c>
      <c r="R175">
        <v>344075</v>
      </c>
      <c r="S175">
        <v>384559</v>
      </c>
      <c r="T175">
        <v>2573495</v>
      </c>
      <c r="U175">
        <v>3892784</v>
      </c>
      <c r="V175">
        <v>7194913</v>
      </c>
      <c r="W175">
        <v>10.127071724147324</v>
      </c>
      <c r="X175">
        <v>45.895329102659062</v>
      </c>
      <c r="Y175">
        <v>54.104670897340945</v>
      </c>
      <c r="Z175">
        <v>100</v>
      </c>
      <c r="AC175">
        <v>0</v>
      </c>
      <c r="AD175">
        <v>1</v>
      </c>
      <c r="AE175">
        <v>0</v>
      </c>
      <c r="AF175">
        <v>0</v>
      </c>
      <c r="AH175">
        <v>0</v>
      </c>
      <c r="AI175">
        <v>72863400</v>
      </c>
      <c r="AJ175">
        <v>0</v>
      </c>
      <c r="AK175">
        <v>0</v>
      </c>
      <c r="AN175">
        <v>2</v>
      </c>
      <c r="AO175" t="s">
        <v>785</v>
      </c>
      <c r="AP175">
        <v>31.965461476261986</v>
      </c>
    </row>
    <row r="176" spans="1:42" x14ac:dyDescent="0.25">
      <c r="A176">
        <v>2</v>
      </c>
      <c r="B176" t="s">
        <v>785</v>
      </c>
      <c r="C176" t="s">
        <v>817</v>
      </c>
      <c r="D176" t="s">
        <v>818</v>
      </c>
      <c r="E176" t="s">
        <v>819</v>
      </c>
      <c r="F176" t="s">
        <v>820</v>
      </c>
      <c r="G176" t="s">
        <v>876</v>
      </c>
      <c r="H176" t="s">
        <v>877</v>
      </c>
      <c r="I176" t="s">
        <v>22</v>
      </c>
      <c r="J176" t="s">
        <v>23</v>
      </c>
      <c r="K176" t="s">
        <v>146</v>
      </c>
      <c r="L176" t="s">
        <v>147</v>
      </c>
      <c r="P176" t="s">
        <v>146</v>
      </c>
      <c r="Q176" t="s">
        <v>147</v>
      </c>
      <c r="R176">
        <v>738787</v>
      </c>
      <c r="S176">
        <v>100070</v>
      </c>
      <c r="T176">
        <v>1559696</v>
      </c>
      <c r="U176">
        <v>755904</v>
      </c>
      <c r="V176">
        <v>3154457</v>
      </c>
      <c r="W176">
        <v>26.592754315560491</v>
      </c>
      <c r="X176">
        <v>76.036953428117741</v>
      </c>
      <c r="Y176">
        <v>23.963046571882259</v>
      </c>
      <c r="Z176">
        <v>100</v>
      </c>
      <c r="AC176">
        <v>0</v>
      </c>
      <c r="AD176">
        <v>0</v>
      </c>
      <c r="AE176">
        <v>1</v>
      </c>
      <c r="AF176">
        <v>0</v>
      </c>
      <c r="AH176">
        <v>0</v>
      </c>
      <c r="AI176">
        <v>0</v>
      </c>
      <c r="AJ176">
        <v>83885700</v>
      </c>
      <c r="AK176">
        <v>0</v>
      </c>
      <c r="AN176">
        <v>2</v>
      </c>
      <c r="AO176" t="s">
        <v>785</v>
      </c>
      <c r="AP176">
        <v>2.9514244722279157</v>
      </c>
    </row>
    <row r="177" spans="1:42" x14ac:dyDescent="0.25">
      <c r="A177">
        <v>2</v>
      </c>
      <c r="B177" t="s">
        <v>785</v>
      </c>
      <c r="C177" t="s">
        <v>817</v>
      </c>
      <c r="D177" t="s">
        <v>818</v>
      </c>
      <c r="E177" t="s">
        <v>819</v>
      </c>
      <c r="F177" t="s">
        <v>820</v>
      </c>
      <c r="G177" t="s">
        <v>876</v>
      </c>
      <c r="H177" t="s">
        <v>877</v>
      </c>
      <c r="I177" t="s">
        <v>180</v>
      </c>
      <c r="J177" t="s">
        <v>181</v>
      </c>
      <c r="K177" t="s">
        <v>182</v>
      </c>
      <c r="L177" t="s">
        <v>183</v>
      </c>
      <c r="P177" t="s">
        <v>182</v>
      </c>
      <c r="Q177" t="s">
        <v>183</v>
      </c>
      <c r="R177">
        <v>10377</v>
      </c>
      <c r="S177">
        <v>692</v>
      </c>
      <c r="T177">
        <v>12916</v>
      </c>
      <c r="U177">
        <v>10643</v>
      </c>
      <c r="V177">
        <v>34628</v>
      </c>
      <c r="W177">
        <v>31.965461476261986</v>
      </c>
      <c r="X177">
        <v>69.264756844172354</v>
      </c>
      <c r="Y177">
        <v>30.735243155827654</v>
      </c>
      <c r="Z177">
        <v>100</v>
      </c>
      <c r="AC177">
        <v>0</v>
      </c>
      <c r="AD177">
        <v>0</v>
      </c>
      <c r="AE177">
        <v>1</v>
      </c>
      <c r="AF177">
        <v>0</v>
      </c>
      <c r="AH177">
        <v>0</v>
      </c>
      <c r="AI177">
        <v>0</v>
      </c>
      <c r="AJ177">
        <v>1106900</v>
      </c>
      <c r="AK177">
        <v>0</v>
      </c>
      <c r="AN177">
        <v>2</v>
      </c>
      <c r="AO177" t="s">
        <v>785</v>
      </c>
      <c r="AP177">
        <v>25.804699661662138</v>
      </c>
    </row>
    <row r="178" spans="1:42" x14ac:dyDescent="0.25">
      <c r="A178">
        <v>2</v>
      </c>
      <c r="B178" t="s">
        <v>785</v>
      </c>
      <c r="C178" t="s">
        <v>817</v>
      </c>
      <c r="D178" t="s">
        <v>818</v>
      </c>
      <c r="E178" t="s">
        <v>819</v>
      </c>
      <c r="F178" t="s">
        <v>820</v>
      </c>
      <c r="G178" t="s">
        <v>876</v>
      </c>
      <c r="H178" t="s">
        <v>877</v>
      </c>
      <c r="I178" t="s">
        <v>180</v>
      </c>
      <c r="J178" t="s">
        <v>181</v>
      </c>
      <c r="K178" t="s">
        <v>417</v>
      </c>
      <c r="L178" t="s">
        <v>418</v>
      </c>
      <c r="P178" t="s">
        <v>417</v>
      </c>
      <c r="Q178" t="s">
        <v>418</v>
      </c>
      <c r="S178">
        <v>144</v>
      </c>
      <c r="T178">
        <v>1546</v>
      </c>
      <c r="U178">
        <v>3189</v>
      </c>
      <c r="V178">
        <v>4879</v>
      </c>
      <c r="W178">
        <v>2.9514244722279157</v>
      </c>
      <c r="X178">
        <v>34.638245542119286</v>
      </c>
      <c r="Y178">
        <v>65.361754457880721</v>
      </c>
      <c r="Z178">
        <v>100</v>
      </c>
      <c r="AC178">
        <v>0</v>
      </c>
      <c r="AD178">
        <v>1</v>
      </c>
      <c r="AE178">
        <v>0</v>
      </c>
      <c r="AF178">
        <v>0</v>
      </c>
      <c r="AH178">
        <v>0</v>
      </c>
      <c r="AI178">
        <v>14400</v>
      </c>
      <c r="AJ178">
        <v>0</v>
      </c>
      <c r="AK178">
        <v>0</v>
      </c>
      <c r="AN178">
        <v>2</v>
      </c>
      <c r="AO178" t="s">
        <v>785</v>
      </c>
      <c r="AP178">
        <v>19.776469564550251</v>
      </c>
    </row>
    <row r="179" spans="1:42" x14ac:dyDescent="0.25">
      <c r="A179">
        <v>2</v>
      </c>
      <c r="B179" t="s">
        <v>785</v>
      </c>
      <c r="C179" t="s">
        <v>817</v>
      </c>
      <c r="D179" t="s">
        <v>818</v>
      </c>
      <c r="E179" t="s">
        <v>819</v>
      </c>
      <c r="F179" t="s">
        <v>820</v>
      </c>
      <c r="G179" t="s">
        <v>876</v>
      </c>
      <c r="H179" t="s">
        <v>877</v>
      </c>
      <c r="I179" t="s">
        <v>10</v>
      </c>
      <c r="J179" t="s">
        <v>11</v>
      </c>
      <c r="K179" t="s">
        <v>12</v>
      </c>
      <c r="L179" t="s">
        <v>13</v>
      </c>
      <c r="P179" t="s">
        <v>12</v>
      </c>
      <c r="Q179" t="s">
        <v>13</v>
      </c>
      <c r="R179">
        <v>202808</v>
      </c>
      <c r="S179">
        <v>955566</v>
      </c>
      <c r="T179">
        <v>567215</v>
      </c>
      <c r="U179">
        <v>2763415</v>
      </c>
      <c r="V179">
        <v>4489004</v>
      </c>
      <c r="W179">
        <v>25.804699661662138</v>
      </c>
      <c r="X179">
        <v>38.440353361235594</v>
      </c>
      <c r="Y179">
        <v>61.559646638764406</v>
      </c>
      <c r="Z179">
        <v>100</v>
      </c>
      <c r="AC179">
        <v>0</v>
      </c>
      <c r="AD179">
        <v>0</v>
      </c>
      <c r="AE179">
        <v>1</v>
      </c>
      <c r="AF179">
        <v>0</v>
      </c>
      <c r="AH179">
        <v>0</v>
      </c>
      <c r="AI179">
        <v>0</v>
      </c>
      <c r="AJ179">
        <v>115837399.99999999</v>
      </c>
      <c r="AK179">
        <v>0</v>
      </c>
      <c r="AN179">
        <v>2</v>
      </c>
      <c r="AO179" t="s">
        <v>785</v>
      </c>
      <c r="AP179">
        <v>3.4854860831030567</v>
      </c>
    </row>
    <row r="180" spans="1:42" x14ac:dyDescent="0.25">
      <c r="A180">
        <v>2</v>
      </c>
      <c r="B180" t="s">
        <v>785</v>
      </c>
      <c r="C180" t="s">
        <v>817</v>
      </c>
      <c r="D180" t="s">
        <v>818</v>
      </c>
      <c r="E180" t="s">
        <v>819</v>
      </c>
      <c r="F180" t="s">
        <v>820</v>
      </c>
      <c r="G180" t="s">
        <v>893</v>
      </c>
      <c r="H180" t="s">
        <v>894</v>
      </c>
      <c r="I180" t="s">
        <v>534</v>
      </c>
      <c r="J180" t="s">
        <v>535</v>
      </c>
      <c r="K180" t="s">
        <v>536</v>
      </c>
      <c r="L180" t="s">
        <v>537</v>
      </c>
      <c r="P180" t="s">
        <v>536</v>
      </c>
      <c r="Q180" t="s">
        <v>537</v>
      </c>
      <c r="R180">
        <v>280836</v>
      </c>
      <c r="S180">
        <v>141907</v>
      </c>
      <c r="T180">
        <v>428551</v>
      </c>
      <c r="U180">
        <v>1286312</v>
      </c>
      <c r="V180">
        <v>2137606</v>
      </c>
      <c r="W180">
        <v>19.776469564550251</v>
      </c>
      <c r="X180">
        <v>39.82464495327951</v>
      </c>
      <c r="Y180">
        <v>60.17535504672049</v>
      </c>
      <c r="Z180">
        <v>100</v>
      </c>
      <c r="AC180">
        <v>0</v>
      </c>
      <c r="AD180">
        <v>0</v>
      </c>
      <c r="AE180">
        <v>1</v>
      </c>
      <c r="AF180">
        <v>0</v>
      </c>
      <c r="AH180">
        <v>0</v>
      </c>
      <c r="AI180">
        <v>0</v>
      </c>
      <c r="AJ180">
        <v>42274300</v>
      </c>
      <c r="AK180">
        <v>0</v>
      </c>
      <c r="AN180">
        <v>2</v>
      </c>
      <c r="AO180" t="s">
        <v>785</v>
      </c>
      <c r="AP180">
        <v>10.177767029928734</v>
      </c>
    </row>
    <row r="181" spans="1:42" x14ac:dyDescent="0.25">
      <c r="A181">
        <v>2</v>
      </c>
      <c r="B181" t="s">
        <v>785</v>
      </c>
      <c r="C181" t="s">
        <v>817</v>
      </c>
      <c r="D181" t="s">
        <v>818</v>
      </c>
      <c r="E181" t="s">
        <v>823</v>
      </c>
      <c r="F181" t="s">
        <v>824</v>
      </c>
      <c r="G181" t="s">
        <v>895</v>
      </c>
      <c r="H181" t="s">
        <v>896</v>
      </c>
      <c r="I181" t="s">
        <v>248</v>
      </c>
      <c r="J181" t="s">
        <v>249</v>
      </c>
      <c r="K181" t="s">
        <v>250</v>
      </c>
      <c r="L181" t="s">
        <v>251</v>
      </c>
      <c r="P181" t="s">
        <v>250</v>
      </c>
      <c r="Q181" t="s">
        <v>251</v>
      </c>
      <c r="R181">
        <v>12976</v>
      </c>
      <c r="S181">
        <v>98766</v>
      </c>
      <c r="T181">
        <v>1074546</v>
      </c>
      <c r="U181">
        <v>2019635</v>
      </c>
      <c r="V181">
        <v>3205923</v>
      </c>
      <c r="W181">
        <v>3.4854860831030567</v>
      </c>
      <c r="X181">
        <v>37.0030097416563</v>
      </c>
      <c r="Y181">
        <v>62.9969902583437</v>
      </c>
      <c r="Z181">
        <v>100</v>
      </c>
      <c r="AC181">
        <v>0</v>
      </c>
      <c r="AD181">
        <v>1</v>
      </c>
      <c r="AE181">
        <v>0</v>
      </c>
      <c r="AF181">
        <v>0</v>
      </c>
      <c r="AH181">
        <v>0</v>
      </c>
      <c r="AI181">
        <v>11174200.000000002</v>
      </c>
      <c r="AJ181">
        <v>0</v>
      </c>
      <c r="AK181">
        <v>0</v>
      </c>
      <c r="AN181">
        <v>2</v>
      </c>
      <c r="AO181" t="s">
        <v>785</v>
      </c>
      <c r="AP181">
        <v>13.355094367691459</v>
      </c>
    </row>
    <row r="182" spans="1:42" x14ac:dyDescent="0.25">
      <c r="A182">
        <v>2</v>
      </c>
      <c r="B182" t="s">
        <v>785</v>
      </c>
      <c r="C182" t="s">
        <v>817</v>
      </c>
      <c r="D182" t="s">
        <v>818</v>
      </c>
      <c r="E182" t="s">
        <v>823</v>
      </c>
      <c r="F182" t="s">
        <v>824</v>
      </c>
      <c r="G182" t="s">
        <v>897</v>
      </c>
      <c r="H182" t="s">
        <v>898</v>
      </c>
      <c r="I182" t="s">
        <v>160</v>
      </c>
      <c r="J182" t="s">
        <v>161</v>
      </c>
      <c r="K182" t="s">
        <v>260</v>
      </c>
      <c r="L182" t="s">
        <v>261</v>
      </c>
      <c r="P182" t="s">
        <v>260</v>
      </c>
      <c r="Q182" t="s">
        <v>261</v>
      </c>
      <c r="R182">
        <v>1852447</v>
      </c>
      <c r="S182">
        <v>2305753</v>
      </c>
      <c r="T182">
        <v>18618784</v>
      </c>
      <c r="U182">
        <v>18078736</v>
      </c>
      <c r="V182">
        <v>40855720</v>
      </c>
      <c r="W182">
        <v>10.177767029928734</v>
      </c>
      <c r="X182">
        <v>55.749804433748807</v>
      </c>
      <c r="Y182">
        <v>44.250195566251186</v>
      </c>
      <c r="Z182">
        <v>100</v>
      </c>
      <c r="AC182">
        <v>0</v>
      </c>
      <c r="AD182">
        <v>1</v>
      </c>
      <c r="AE182">
        <v>0</v>
      </c>
      <c r="AF182">
        <v>0</v>
      </c>
      <c r="AH182">
        <v>0</v>
      </c>
      <c r="AI182">
        <v>415820000</v>
      </c>
      <c r="AJ182">
        <v>0</v>
      </c>
      <c r="AK182">
        <v>0</v>
      </c>
      <c r="AN182">
        <v>2</v>
      </c>
      <c r="AO182" t="s">
        <v>785</v>
      </c>
      <c r="AP182">
        <v>8.6423953725757059</v>
      </c>
    </row>
    <row r="183" spans="1:42" x14ac:dyDescent="0.25">
      <c r="A183">
        <v>2</v>
      </c>
      <c r="B183" t="s">
        <v>785</v>
      </c>
      <c r="C183" t="s">
        <v>817</v>
      </c>
      <c r="D183" t="s">
        <v>818</v>
      </c>
      <c r="E183" t="s">
        <v>823</v>
      </c>
      <c r="F183" t="s">
        <v>824</v>
      </c>
      <c r="G183" t="s">
        <v>897</v>
      </c>
      <c r="H183" t="s">
        <v>898</v>
      </c>
      <c r="I183" t="s">
        <v>160</v>
      </c>
      <c r="J183" t="s">
        <v>161</v>
      </c>
      <c r="K183" t="s">
        <v>162</v>
      </c>
      <c r="L183" t="s">
        <v>163</v>
      </c>
      <c r="P183" t="s">
        <v>162</v>
      </c>
      <c r="Q183" t="s">
        <v>163</v>
      </c>
      <c r="R183">
        <v>1038765</v>
      </c>
      <c r="S183">
        <v>2412119</v>
      </c>
      <c r="T183">
        <v>11424421</v>
      </c>
      <c r="U183">
        <v>10964153</v>
      </c>
      <c r="V183">
        <v>25839458</v>
      </c>
      <c r="W183">
        <v>13.355094367691459</v>
      </c>
      <c r="X183">
        <v>57.568177320128001</v>
      </c>
      <c r="Y183">
        <v>42.431822679871999</v>
      </c>
      <c r="Z183">
        <v>100</v>
      </c>
      <c r="AC183">
        <v>0</v>
      </c>
      <c r="AD183">
        <v>1</v>
      </c>
      <c r="AE183">
        <v>0</v>
      </c>
      <c r="AF183">
        <v>0</v>
      </c>
      <c r="AH183">
        <v>0</v>
      </c>
      <c r="AI183">
        <v>345088400</v>
      </c>
      <c r="AJ183">
        <v>0</v>
      </c>
      <c r="AK183">
        <v>0</v>
      </c>
      <c r="AN183">
        <v>2</v>
      </c>
      <c r="AO183" t="s">
        <v>785</v>
      </c>
      <c r="AP183">
        <v>60.495276864464273</v>
      </c>
    </row>
    <row r="184" spans="1:42" x14ac:dyDescent="0.25">
      <c r="A184">
        <v>3</v>
      </c>
      <c r="B184" t="s">
        <v>797</v>
      </c>
      <c r="C184" t="s">
        <v>798</v>
      </c>
      <c r="D184" t="s">
        <v>799</v>
      </c>
      <c r="E184" t="s">
        <v>800</v>
      </c>
      <c r="F184" t="s">
        <v>801</v>
      </c>
      <c r="G184" t="s">
        <v>802</v>
      </c>
      <c r="H184" t="s">
        <v>803</v>
      </c>
      <c r="I184" t="s">
        <v>517</v>
      </c>
      <c r="J184" t="s">
        <v>518</v>
      </c>
      <c r="K184" t="s">
        <v>519</v>
      </c>
      <c r="L184" t="s">
        <v>520</v>
      </c>
      <c r="P184" t="s">
        <v>519</v>
      </c>
      <c r="Q184" t="s">
        <v>520</v>
      </c>
      <c r="R184">
        <v>1152888</v>
      </c>
      <c r="S184">
        <v>780998</v>
      </c>
      <c r="T184">
        <v>3123659</v>
      </c>
      <c r="U184">
        <v>2391593</v>
      </c>
      <c r="V184">
        <v>7449138</v>
      </c>
      <c r="W184">
        <v>25.961205175686096</v>
      </c>
      <c r="X184">
        <v>67.894365764199833</v>
      </c>
      <c r="Y184">
        <v>32.105634235800167</v>
      </c>
      <c r="Z184">
        <v>100</v>
      </c>
      <c r="AC184">
        <v>0</v>
      </c>
      <c r="AD184">
        <v>0</v>
      </c>
      <c r="AE184">
        <v>1</v>
      </c>
      <c r="AF184">
        <v>0</v>
      </c>
      <c r="AH184">
        <v>0</v>
      </c>
      <c r="AI184">
        <v>0</v>
      </c>
      <c r="AJ184">
        <v>193388599.99999997</v>
      </c>
      <c r="AK184">
        <v>0</v>
      </c>
      <c r="AN184">
        <v>2</v>
      </c>
      <c r="AO184" t="s">
        <v>785</v>
      </c>
      <c r="AP184">
        <v>33.881292158032394</v>
      </c>
    </row>
    <row r="185" spans="1:42" x14ac:dyDescent="0.25">
      <c r="A185">
        <v>1</v>
      </c>
      <c r="B185" t="s">
        <v>748</v>
      </c>
      <c r="C185" t="s">
        <v>767</v>
      </c>
      <c r="D185" t="s">
        <v>768</v>
      </c>
      <c r="E185" t="s">
        <v>779</v>
      </c>
      <c r="F185" t="s">
        <v>780</v>
      </c>
      <c r="G185" t="s">
        <v>905</v>
      </c>
      <c r="H185" t="s">
        <v>906</v>
      </c>
      <c r="I185" t="s">
        <v>317</v>
      </c>
      <c r="J185" t="s">
        <v>318</v>
      </c>
      <c r="K185" t="s">
        <v>713</v>
      </c>
      <c r="L185" t="s">
        <v>714</v>
      </c>
      <c r="P185" t="s">
        <v>713</v>
      </c>
      <c r="Q185" t="s">
        <v>714</v>
      </c>
      <c r="R185">
        <v>60563</v>
      </c>
      <c r="S185">
        <v>18891</v>
      </c>
      <c r="T185">
        <v>7049</v>
      </c>
      <c r="U185">
        <v>1675646</v>
      </c>
      <c r="V185">
        <v>1762149</v>
      </c>
      <c r="W185">
        <v>4.5089263166735618</v>
      </c>
      <c r="X185">
        <v>4.9089492432251758</v>
      </c>
      <c r="Y185">
        <v>95.09105075677482</v>
      </c>
      <c r="Z185">
        <v>100</v>
      </c>
      <c r="AC185">
        <v>0</v>
      </c>
      <c r="AD185">
        <v>1</v>
      </c>
      <c r="AE185">
        <v>0</v>
      </c>
      <c r="AF185">
        <v>0</v>
      </c>
      <c r="AH185">
        <v>0</v>
      </c>
      <c r="AI185">
        <v>7945400</v>
      </c>
      <c r="AJ185">
        <v>0</v>
      </c>
      <c r="AK185">
        <v>0</v>
      </c>
      <c r="AN185">
        <v>2</v>
      </c>
      <c r="AO185" t="s">
        <v>785</v>
      </c>
      <c r="AP185">
        <v>35.542961781931268</v>
      </c>
    </row>
    <row r="186" spans="1:42" x14ac:dyDescent="0.25">
      <c r="A186">
        <v>2</v>
      </c>
      <c r="B186" t="s">
        <v>785</v>
      </c>
      <c r="C186" t="s">
        <v>786</v>
      </c>
      <c r="D186" t="s">
        <v>787</v>
      </c>
      <c r="E186" t="s">
        <v>793</v>
      </c>
      <c r="F186" t="s">
        <v>794</v>
      </c>
      <c r="G186" t="s">
        <v>887</v>
      </c>
      <c r="H186" t="s">
        <v>888</v>
      </c>
      <c r="I186" t="s">
        <v>91</v>
      </c>
      <c r="J186" t="s">
        <v>92</v>
      </c>
      <c r="K186" t="s">
        <v>93</v>
      </c>
      <c r="L186" t="s">
        <v>94</v>
      </c>
      <c r="P186" t="s">
        <v>93</v>
      </c>
      <c r="Q186" t="s">
        <v>94</v>
      </c>
      <c r="R186">
        <v>332</v>
      </c>
      <c r="S186">
        <v>176</v>
      </c>
      <c r="T186">
        <v>2304</v>
      </c>
      <c r="U186">
        <v>3066</v>
      </c>
      <c r="V186">
        <v>5878</v>
      </c>
      <c r="W186">
        <v>8.6423953725757059</v>
      </c>
      <c r="X186">
        <v>47.839401156856077</v>
      </c>
      <c r="Y186">
        <v>52.160598843143923</v>
      </c>
      <c r="Z186">
        <v>100</v>
      </c>
      <c r="AC186">
        <v>0</v>
      </c>
      <c r="AD186">
        <v>1</v>
      </c>
      <c r="AE186">
        <v>0</v>
      </c>
      <c r="AF186">
        <v>0</v>
      </c>
      <c r="AH186">
        <v>0</v>
      </c>
      <c r="AI186">
        <v>50800</v>
      </c>
      <c r="AJ186">
        <v>0</v>
      </c>
      <c r="AK186">
        <v>0</v>
      </c>
      <c r="AN186">
        <v>2</v>
      </c>
      <c r="AO186" t="s">
        <v>785</v>
      </c>
      <c r="AP186">
        <v>21.736903716710565</v>
      </c>
    </row>
    <row r="187" spans="1:42" x14ac:dyDescent="0.25">
      <c r="A187">
        <v>3</v>
      </c>
      <c r="B187" t="s">
        <v>797</v>
      </c>
      <c r="C187" t="s">
        <v>868</v>
      </c>
      <c r="D187" t="s">
        <v>869</v>
      </c>
      <c r="E187" t="s">
        <v>870</v>
      </c>
      <c r="F187" t="s">
        <v>869</v>
      </c>
      <c r="G187" t="s">
        <v>871</v>
      </c>
      <c r="H187" t="s">
        <v>872</v>
      </c>
      <c r="I187" t="s">
        <v>449</v>
      </c>
      <c r="J187" t="s">
        <v>450</v>
      </c>
      <c r="K187" t="s">
        <v>451</v>
      </c>
      <c r="L187" t="s">
        <v>452</v>
      </c>
      <c r="P187" t="s">
        <v>451</v>
      </c>
      <c r="Q187" t="s">
        <v>452</v>
      </c>
      <c r="R187">
        <v>3</v>
      </c>
      <c r="S187">
        <v>8652</v>
      </c>
      <c r="T187">
        <v>17798</v>
      </c>
      <c r="U187">
        <v>35040</v>
      </c>
      <c r="V187">
        <v>61493</v>
      </c>
      <c r="W187">
        <v>14.074772738360464</v>
      </c>
      <c r="X187">
        <v>43.017904476932337</v>
      </c>
      <c r="Y187">
        <v>56.982095523067663</v>
      </c>
      <c r="Z187">
        <v>100</v>
      </c>
      <c r="AC187">
        <v>0</v>
      </c>
      <c r="AD187">
        <v>1</v>
      </c>
      <c r="AE187">
        <v>0</v>
      </c>
      <c r="AF187">
        <v>0</v>
      </c>
      <c r="AH187">
        <v>0</v>
      </c>
      <c r="AI187">
        <v>865500</v>
      </c>
      <c r="AJ187">
        <v>0</v>
      </c>
      <c r="AK187">
        <v>0</v>
      </c>
      <c r="AN187">
        <v>2</v>
      </c>
      <c r="AO187" t="s">
        <v>785</v>
      </c>
      <c r="AP187">
        <v>28.16115412579563</v>
      </c>
    </row>
    <row r="188" spans="1:42" x14ac:dyDescent="0.25">
      <c r="A188">
        <v>6</v>
      </c>
      <c r="B188" t="s">
        <v>810</v>
      </c>
      <c r="C188" t="s">
        <v>811</v>
      </c>
      <c r="D188" t="s">
        <v>812</v>
      </c>
      <c r="E188" t="s">
        <v>813</v>
      </c>
      <c r="F188" t="s">
        <v>814</v>
      </c>
      <c r="G188" t="s">
        <v>875</v>
      </c>
      <c r="H188" t="s">
        <v>73</v>
      </c>
      <c r="I188" t="s">
        <v>74</v>
      </c>
      <c r="J188" t="s">
        <v>73</v>
      </c>
      <c r="K188" t="s">
        <v>423</v>
      </c>
      <c r="L188" t="s">
        <v>424</v>
      </c>
      <c r="P188" t="s">
        <v>423</v>
      </c>
      <c r="Q188" t="s">
        <v>424</v>
      </c>
      <c r="R188">
        <v>102737</v>
      </c>
      <c r="S188">
        <v>21021</v>
      </c>
      <c r="T188">
        <v>52361</v>
      </c>
      <c r="U188">
        <v>74908</v>
      </c>
      <c r="V188">
        <v>251027</v>
      </c>
      <c r="W188">
        <v>49.300672835989758</v>
      </c>
      <c r="X188">
        <v>70.159385245411841</v>
      </c>
      <c r="Y188">
        <v>29.840614754588152</v>
      </c>
      <c r="Z188">
        <v>100</v>
      </c>
      <c r="AC188">
        <v>0</v>
      </c>
      <c r="AD188">
        <v>0</v>
      </c>
      <c r="AE188">
        <v>1</v>
      </c>
      <c r="AF188">
        <v>0</v>
      </c>
      <c r="AH188">
        <v>0</v>
      </c>
      <c r="AI188">
        <v>0</v>
      </c>
      <c r="AJ188">
        <v>12375800.000000002</v>
      </c>
      <c r="AK188">
        <v>0</v>
      </c>
      <c r="AN188">
        <v>2</v>
      </c>
      <c r="AO188" t="s">
        <v>785</v>
      </c>
      <c r="AP188">
        <v>61.249427218573395</v>
      </c>
    </row>
    <row r="189" spans="1:42" x14ac:dyDescent="0.25">
      <c r="A189">
        <v>6</v>
      </c>
      <c r="B189" t="s">
        <v>810</v>
      </c>
      <c r="C189" t="s">
        <v>811</v>
      </c>
      <c r="D189" t="s">
        <v>812</v>
      </c>
      <c r="E189" t="s">
        <v>813</v>
      </c>
      <c r="F189" t="s">
        <v>814</v>
      </c>
      <c r="G189" t="s">
        <v>875</v>
      </c>
      <c r="H189" t="s">
        <v>73</v>
      </c>
      <c r="I189" t="s">
        <v>74</v>
      </c>
      <c r="J189" t="s">
        <v>73</v>
      </c>
      <c r="K189" t="s">
        <v>129</v>
      </c>
      <c r="L189" t="s">
        <v>130</v>
      </c>
      <c r="P189" t="s">
        <v>129</v>
      </c>
      <c r="Q189" t="s">
        <v>130</v>
      </c>
      <c r="R189">
        <v>746567</v>
      </c>
      <c r="S189">
        <v>212441</v>
      </c>
      <c r="T189">
        <v>1695635</v>
      </c>
      <c r="U189">
        <v>657350</v>
      </c>
      <c r="V189">
        <v>3311993</v>
      </c>
      <c r="W189">
        <v>28.95561675402092</v>
      </c>
      <c r="X189">
        <v>80.152433897052319</v>
      </c>
      <c r="Y189">
        <v>19.847566102947681</v>
      </c>
      <c r="Z189">
        <v>100</v>
      </c>
      <c r="AC189">
        <v>0</v>
      </c>
      <c r="AD189">
        <v>0</v>
      </c>
      <c r="AE189">
        <v>1</v>
      </c>
      <c r="AF189">
        <v>0</v>
      </c>
      <c r="AH189">
        <v>0</v>
      </c>
      <c r="AI189">
        <v>0</v>
      </c>
      <c r="AJ189">
        <v>95900800</v>
      </c>
      <c r="AK189">
        <v>0</v>
      </c>
      <c r="AN189">
        <v>2</v>
      </c>
      <c r="AO189" t="s">
        <v>785</v>
      </c>
      <c r="AP189">
        <v>23.025983854692232</v>
      </c>
    </row>
    <row r="190" spans="1:42" x14ac:dyDescent="0.25">
      <c r="A190">
        <v>6</v>
      </c>
      <c r="B190" t="s">
        <v>810</v>
      </c>
      <c r="C190" t="s">
        <v>811</v>
      </c>
      <c r="D190" t="s">
        <v>812</v>
      </c>
      <c r="E190" t="s">
        <v>813</v>
      </c>
      <c r="F190" t="s">
        <v>814</v>
      </c>
      <c r="G190" t="s">
        <v>815</v>
      </c>
      <c r="H190" t="s">
        <v>907</v>
      </c>
      <c r="I190" t="s">
        <v>231</v>
      </c>
      <c r="J190" t="s">
        <v>232</v>
      </c>
      <c r="K190" t="s">
        <v>233</v>
      </c>
      <c r="L190" t="s">
        <v>232</v>
      </c>
      <c r="P190" t="s">
        <v>233</v>
      </c>
      <c r="Q190" t="s">
        <v>232</v>
      </c>
      <c r="R190">
        <v>210497</v>
      </c>
      <c r="S190">
        <v>1759906</v>
      </c>
      <c r="T190">
        <v>4769054</v>
      </c>
      <c r="U190">
        <v>7253397</v>
      </c>
      <c r="V190">
        <v>13992854</v>
      </c>
      <c r="W190">
        <v>14.081494740100911</v>
      </c>
      <c r="X190">
        <v>48.16356262989666</v>
      </c>
      <c r="Y190">
        <v>51.83643737010334</v>
      </c>
      <c r="Z190">
        <v>100</v>
      </c>
      <c r="AC190">
        <v>0</v>
      </c>
      <c r="AD190">
        <v>1</v>
      </c>
      <c r="AE190">
        <v>0</v>
      </c>
      <c r="AF190">
        <v>0</v>
      </c>
      <c r="AH190">
        <v>0</v>
      </c>
      <c r="AI190">
        <v>197040300</v>
      </c>
      <c r="AJ190">
        <v>0</v>
      </c>
      <c r="AK190">
        <v>0</v>
      </c>
      <c r="AN190">
        <v>2</v>
      </c>
      <c r="AO190" t="s">
        <v>785</v>
      </c>
      <c r="AP190">
        <v>0.9616758886824428</v>
      </c>
    </row>
    <row r="191" spans="1:42" x14ac:dyDescent="0.25">
      <c r="A191">
        <v>6</v>
      </c>
      <c r="B191" t="s">
        <v>810</v>
      </c>
      <c r="C191" t="s">
        <v>811</v>
      </c>
      <c r="D191" t="s">
        <v>812</v>
      </c>
      <c r="E191" t="s">
        <v>813</v>
      </c>
      <c r="F191" t="s">
        <v>814</v>
      </c>
      <c r="G191" t="s">
        <v>908</v>
      </c>
      <c r="H191" t="s">
        <v>266</v>
      </c>
      <c r="I191" t="s">
        <v>267</v>
      </c>
      <c r="J191" t="s">
        <v>266</v>
      </c>
      <c r="K191" t="s">
        <v>268</v>
      </c>
      <c r="L191" t="s">
        <v>266</v>
      </c>
      <c r="P191" t="s">
        <v>268</v>
      </c>
      <c r="Q191" t="s">
        <v>266</v>
      </c>
      <c r="R191">
        <v>3296</v>
      </c>
      <c r="S191">
        <v>12437</v>
      </c>
      <c r="T191">
        <v>101070</v>
      </c>
      <c r="U191">
        <v>399947</v>
      </c>
      <c r="V191">
        <v>516750</v>
      </c>
      <c r="W191">
        <v>3.0446057087566523</v>
      </c>
      <c r="X191">
        <v>22.603386550556362</v>
      </c>
      <c r="Y191">
        <v>77.396613449443635</v>
      </c>
      <c r="Z191">
        <v>100</v>
      </c>
      <c r="AC191">
        <v>0</v>
      </c>
      <c r="AD191">
        <v>1</v>
      </c>
      <c r="AE191">
        <v>0</v>
      </c>
      <c r="AF191">
        <v>0</v>
      </c>
      <c r="AH191">
        <v>0</v>
      </c>
      <c r="AI191">
        <v>1573300</v>
      </c>
      <c r="AJ191">
        <v>0</v>
      </c>
      <c r="AK191">
        <v>0</v>
      </c>
      <c r="AN191">
        <v>2</v>
      </c>
      <c r="AO191" t="s">
        <v>785</v>
      </c>
      <c r="AP191">
        <v>0</v>
      </c>
    </row>
    <row r="192" spans="1:42" x14ac:dyDescent="0.25">
      <c r="A192">
        <v>3</v>
      </c>
      <c r="B192" t="s">
        <v>797</v>
      </c>
      <c r="C192" t="s">
        <v>798</v>
      </c>
      <c r="D192" t="s">
        <v>799</v>
      </c>
      <c r="E192" t="s">
        <v>800</v>
      </c>
      <c r="F192" t="s">
        <v>801</v>
      </c>
      <c r="G192" t="s">
        <v>802</v>
      </c>
      <c r="H192" t="s">
        <v>803</v>
      </c>
      <c r="I192" t="s">
        <v>538</v>
      </c>
      <c r="J192" t="s">
        <v>539</v>
      </c>
      <c r="K192" t="s">
        <v>540</v>
      </c>
      <c r="L192" t="s">
        <v>541</v>
      </c>
      <c r="P192" t="s">
        <v>540</v>
      </c>
      <c r="Q192" t="s">
        <v>541</v>
      </c>
      <c r="R192">
        <v>5487363</v>
      </c>
      <c r="S192">
        <v>1331697</v>
      </c>
      <c r="T192">
        <v>3046742</v>
      </c>
      <c r="U192">
        <v>3220138</v>
      </c>
      <c r="V192">
        <v>13085940</v>
      </c>
      <c r="W192">
        <v>52.10982168648183</v>
      </c>
      <c r="X192">
        <v>75.392382969813397</v>
      </c>
      <c r="Y192">
        <v>24.607617030186596</v>
      </c>
      <c r="Z192">
        <v>100</v>
      </c>
      <c r="AC192">
        <v>0</v>
      </c>
      <c r="AD192">
        <v>0</v>
      </c>
      <c r="AE192">
        <v>0</v>
      </c>
      <c r="AF192">
        <v>1</v>
      </c>
      <c r="AH192">
        <v>0</v>
      </c>
      <c r="AI192">
        <v>0</v>
      </c>
      <c r="AJ192">
        <v>0</v>
      </c>
      <c r="AK192">
        <v>681906000</v>
      </c>
      <c r="AN192">
        <v>2</v>
      </c>
      <c r="AO192" t="s">
        <v>785</v>
      </c>
      <c r="AP192">
        <v>8.2074937239120871</v>
      </c>
    </row>
    <row r="193" spans="1:42" x14ac:dyDescent="0.25">
      <c r="A193">
        <v>3</v>
      </c>
      <c r="B193" t="s">
        <v>797</v>
      </c>
      <c r="C193" t="s">
        <v>868</v>
      </c>
      <c r="D193" t="s">
        <v>869</v>
      </c>
      <c r="E193" t="s">
        <v>870</v>
      </c>
      <c r="F193" t="s">
        <v>869</v>
      </c>
      <c r="G193" t="s">
        <v>871</v>
      </c>
      <c r="H193" t="s">
        <v>872</v>
      </c>
      <c r="I193" t="s">
        <v>152</v>
      </c>
      <c r="J193" t="s">
        <v>153</v>
      </c>
      <c r="K193" t="s">
        <v>154</v>
      </c>
      <c r="L193" t="s">
        <v>155</v>
      </c>
      <c r="P193" t="s">
        <v>154</v>
      </c>
      <c r="Q193" t="s">
        <v>155</v>
      </c>
      <c r="R193">
        <v>2843633</v>
      </c>
      <c r="S193">
        <v>10388104</v>
      </c>
      <c r="T193">
        <v>19561532</v>
      </c>
      <c r="U193">
        <v>14464810</v>
      </c>
      <c r="V193">
        <v>47258079</v>
      </c>
      <c r="W193">
        <v>27.998888824913937</v>
      </c>
      <c r="X193">
        <v>69.39187900549237</v>
      </c>
      <c r="Y193">
        <v>30.608120994507626</v>
      </c>
      <c r="Z193">
        <v>100</v>
      </c>
      <c r="AC193">
        <v>0</v>
      </c>
      <c r="AD193">
        <v>0</v>
      </c>
      <c r="AE193">
        <v>1</v>
      </c>
      <c r="AF193">
        <v>0</v>
      </c>
      <c r="AH193">
        <v>0</v>
      </c>
      <c r="AI193">
        <v>0</v>
      </c>
      <c r="AJ193">
        <v>1323173700</v>
      </c>
      <c r="AK193">
        <v>0</v>
      </c>
      <c r="AN193">
        <v>2</v>
      </c>
      <c r="AO193" t="s">
        <v>785</v>
      </c>
      <c r="AP193">
        <v>17.240994758559161</v>
      </c>
    </row>
    <row r="194" spans="1:42" x14ac:dyDescent="0.25">
      <c r="A194">
        <v>4</v>
      </c>
      <c r="B194" t="s">
        <v>804</v>
      </c>
      <c r="C194" t="s">
        <v>805</v>
      </c>
      <c r="D194" t="s">
        <v>806</v>
      </c>
      <c r="E194" t="s">
        <v>807</v>
      </c>
      <c r="F194" t="s">
        <v>808</v>
      </c>
      <c r="G194" t="s">
        <v>873</v>
      </c>
      <c r="H194" t="s">
        <v>874</v>
      </c>
      <c r="I194" t="s">
        <v>123</v>
      </c>
      <c r="J194" t="s">
        <v>124</v>
      </c>
      <c r="K194" t="s">
        <v>125</v>
      </c>
      <c r="L194" t="s">
        <v>126</v>
      </c>
      <c r="P194" t="s">
        <v>125</v>
      </c>
      <c r="Q194" t="s">
        <v>126</v>
      </c>
      <c r="R194">
        <v>4448943</v>
      </c>
      <c r="S194">
        <v>166781</v>
      </c>
      <c r="T194">
        <v>2487752</v>
      </c>
      <c r="U194">
        <v>278431</v>
      </c>
      <c r="V194">
        <v>7381907</v>
      </c>
      <c r="W194">
        <v>62.527528455722894</v>
      </c>
      <c r="X194">
        <v>96.228196860242207</v>
      </c>
      <c r="Y194">
        <v>3.7718031397577887</v>
      </c>
      <c r="Z194">
        <v>100</v>
      </c>
      <c r="AC194">
        <v>0</v>
      </c>
      <c r="AD194">
        <v>0</v>
      </c>
      <c r="AE194">
        <v>0</v>
      </c>
      <c r="AF194">
        <v>1</v>
      </c>
      <c r="AH194">
        <v>0</v>
      </c>
      <c r="AI194">
        <v>0</v>
      </c>
      <c r="AJ194">
        <v>0</v>
      </c>
      <c r="AK194">
        <v>461572400</v>
      </c>
      <c r="AN194">
        <v>2</v>
      </c>
      <c r="AO194" t="s">
        <v>785</v>
      </c>
      <c r="AP194">
        <v>52.438049560351715</v>
      </c>
    </row>
    <row r="195" spans="1:42" x14ac:dyDescent="0.25">
      <c r="A195">
        <v>6</v>
      </c>
      <c r="B195" t="s">
        <v>810</v>
      </c>
      <c r="C195" t="s">
        <v>811</v>
      </c>
      <c r="D195" t="s">
        <v>812</v>
      </c>
      <c r="E195" t="s">
        <v>813</v>
      </c>
      <c r="F195" t="s">
        <v>814</v>
      </c>
      <c r="G195" t="s">
        <v>875</v>
      </c>
      <c r="H195" t="s">
        <v>73</v>
      </c>
      <c r="I195" t="s">
        <v>74</v>
      </c>
      <c r="J195" t="s">
        <v>73</v>
      </c>
      <c r="K195" t="s">
        <v>273</v>
      </c>
      <c r="L195" t="s">
        <v>274</v>
      </c>
      <c r="P195" t="s">
        <v>273</v>
      </c>
      <c r="Q195" t="s">
        <v>274</v>
      </c>
      <c r="R195">
        <v>312912</v>
      </c>
      <c r="S195">
        <v>16398</v>
      </c>
      <c r="T195">
        <v>147360</v>
      </c>
      <c r="U195">
        <v>56213</v>
      </c>
      <c r="V195">
        <v>532883</v>
      </c>
      <c r="W195">
        <v>61.797805522037677</v>
      </c>
      <c r="X195">
        <v>89.451155319272715</v>
      </c>
      <c r="Y195">
        <v>10.548844680727289</v>
      </c>
      <c r="Z195">
        <v>100</v>
      </c>
      <c r="AC195">
        <v>0</v>
      </c>
      <c r="AD195">
        <v>0</v>
      </c>
      <c r="AE195">
        <v>0</v>
      </c>
      <c r="AF195">
        <v>1</v>
      </c>
      <c r="AH195">
        <v>0</v>
      </c>
      <c r="AI195">
        <v>0</v>
      </c>
      <c r="AJ195">
        <v>0</v>
      </c>
      <c r="AK195">
        <v>32931000.000000004</v>
      </c>
      <c r="AN195">
        <v>3</v>
      </c>
      <c r="AO195" t="s">
        <v>797</v>
      </c>
      <c r="AP195">
        <v>0.38558417579834059</v>
      </c>
    </row>
    <row r="196" spans="1:42" x14ac:dyDescent="0.25">
      <c r="A196">
        <v>2</v>
      </c>
      <c r="B196" t="s">
        <v>785</v>
      </c>
      <c r="C196" t="s">
        <v>786</v>
      </c>
      <c r="D196" t="s">
        <v>787</v>
      </c>
      <c r="E196" t="s">
        <v>788</v>
      </c>
      <c r="F196" t="s">
        <v>789</v>
      </c>
      <c r="G196" t="s">
        <v>841</v>
      </c>
      <c r="H196" t="s">
        <v>909</v>
      </c>
      <c r="I196" t="s">
        <v>652</v>
      </c>
      <c r="J196" t="s">
        <v>653</v>
      </c>
      <c r="K196" t="s">
        <v>654</v>
      </c>
      <c r="L196" t="s">
        <v>655</v>
      </c>
      <c r="P196" t="s">
        <v>654</v>
      </c>
      <c r="Q196" t="s">
        <v>655</v>
      </c>
      <c r="R196">
        <v>4779</v>
      </c>
      <c r="S196">
        <v>18404</v>
      </c>
      <c r="U196">
        <v>15139</v>
      </c>
      <c r="V196">
        <v>38322</v>
      </c>
      <c r="W196">
        <v>60.495276864464273</v>
      </c>
      <c r="X196">
        <v>60.495276864464273</v>
      </c>
      <c r="Y196">
        <v>39.504723135535727</v>
      </c>
      <c r="Z196">
        <v>100</v>
      </c>
      <c r="AC196">
        <v>0</v>
      </c>
      <c r="AD196">
        <v>0</v>
      </c>
      <c r="AE196">
        <v>0</v>
      </c>
      <c r="AF196">
        <v>1</v>
      </c>
      <c r="AH196">
        <v>0</v>
      </c>
      <c r="AI196">
        <v>0</v>
      </c>
      <c r="AJ196">
        <v>0</v>
      </c>
      <c r="AK196">
        <v>2318300</v>
      </c>
      <c r="AN196">
        <v>3</v>
      </c>
      <c r="AO196" t="s">
        <v>797</v>
      </c>
      <c r="AP196">
        <v>0.62355610235484593</v>
      </c>
    </row>
    <row r="197" spans="1:42" x14ac:dyDescent="0.25">
      <c r="A197">
        <v>1</v>
      </c>
      <c r="B197" t="s">
        <v>748</v>
      </c>
      <c r="C197" t="s">
        <v>767</v>
      </c>
      <c r="D197" t="s">
        <v>768</v>
      </c>
      <c r="E197" t="s">
        <v>769</v>
      </c>
      <c r="F197" t="s">
        <v>770</v>
      </c>
      <c r="G197" t="s">
        <v>771</v>
      </c>
      <c r="H197" t="s">
        <v>772</v>
      </c>
      <c r="I197" t="s">
        <v>475</v>
      </c>
      <c r="J197" t="s">
        <v>476</v>
      </c>
      <c r="K197" t="s">
        <v>477</v>
      </c>
      <c r="L197" t="s">
        <v>478</v>
      </c>
      <c r="P197" t="s">
        <v>477</v>
      </c>
      <c r="Q197" t="s">
        <v>478</v>
      </c>
      <c r="R197">
        <v>614046</v>
      </c>
      <c r="S197">
        <v>1276051</v>
      </c>
      <c r="T197">
        <v>3889050</v>
      </c>
      <c r="U197">
        <v>22193185</v>
      </c>
      <c r="V197">
        <v>27972332</v>
      </c>
      <c r="W197">
        <v>6.7570233329133949</v>
      </c>
      <c r="X197">
        <v>20.660225969003942</v>
      </c>
      <c r="Y197">
        <v>79.339774030996054</v>
      </c>
      <c r="Z197">
        <v>100</v>
      </c>
      <c r="AC197">
        <v>0</v>
      </c>
      <c r="AD197">
        <v>1</v>
      </c>
      <c r="AE197">
        <v>0</v>
      </c>
      <c r="AF197">
        <v>0</v>
      </c>
      <c r="AH197">
        <v>0</v>
      </c>
      <c r="AI197">
        <v>189009700</v>
      </c>
      <c r="AJ197">
        <v>0</v>
      </c>
      <c r="AK197">
        <v>0</v>
      </c>
      <c r="AN197">
        <v>3</v>
      </c>
      <c r="AO197" t="s">
        <v>797</v>
      </c>
      <c r="AP197">
        <v>7.4509206555163718</v>
      </c>
    </row>
    <row r="198" spans="1:42" x14ac:dyDescent="0.25">
      <c r="A198">
        <v>1</v>
      </c>
      <c r="B198" t="s">
        <v>748</v>
      </c>
      <c r="C198" t="s">
        <v>767</v>
      </c>
      <c r="D198" t="s">
        <v>768</v>
      </c>
      <c r="E198" t="s">
        <v>779</v>
      </c>
      <c r="F198" t="s">
        <v>780</v>
      </c>
      <c r="G198" t="s">
        <v>783</v>
      </c>
      <c r="H198" t="s">
        <v>784</v>
      </c>
      <c r="I198" t="s">
        <v>427</v>
      </c>
      <c r="J198" t="s">
        <v>428</v>
      </c>
      <c r="K198" t="s">
        <v>429</v>
      </c>
      <c r="L198" t="s">
        <v>430</v>
      </c>
      <c r="P198" t="s">
        <v>429</v>
      </c>
      <c r="Q198" t="s">
        <v>430</v>
      </c>
      <c r="R198">
        <v>14770</v>
      </c>
      <c r="S198">
        <v>43888</v>
      </c>
      <c r="T198">
        <v>66859</v>
      </c>
      <c r="U198">
        <v>1078979</v>
      </c>
      <c r="V198">
        <v>1204496</v>
      </c>
      <c r="W198">
        <v>4.8699206971214517</v>
      </c>
      <c r="X198">
        <v>10.420707084124812</v>
      </c>
      <c r="Y198">
        <v>89.579292915875186</v>
      </c>
      <c r="Z198">
        <v>100</v>
      </c>
      <c r="AC198">
        <v>0</v>
      </c>
      <c r="AD198">
        <v>1</v>
      </c>
      <c r="AE198">
        <v>0</v>
      </c>
      <c r="AF198">
        <v>0</v>
      </c>
      <c r="AH198">
        <v>0</v>
      </c>
      <c r="AI198">
        <v>5865800</v>
      </c>
      <c r="AJ198">
        <v>0</v>
      </c>
      <c r="AK198">
        <v>0</v>
      </c>
      <c r="AN198">
        <v>3</v>
      </c>
      <c r="AO198" t="s">
        <v>797</v>
      </c>
      <c r="AP198">
        <v>1.3819119860141682</v>
      </c>
    </row>
    <row r="199" spans="1:42" x14ac:dyDescent="0.25">
      <c r="A199">
        <v>1</v>
      </c>
      <c r="B199" t="s">
        <v>748</v>
      </c>
      <c r="C199" t="s">
        <v>767</v>
      </c>
      <c r="D199" t="s">
        <v>768</v>
      </c>
      <c r="E199" t="s">
        <v>773</v>
      </c>
      <c r="F199" t="s">
        <v>774</v>
      </c>
      <c r="G199" t="s">
        <v>775</v>
      </c>
      <c r="H199" t="s">
        <v>776</v>
      </c>
      <c r="I199" t="s">
        <v>377</v>
      </c>
      <c r="J199" t="s">
        <v>378</v>
      </c>
      <c r="K199" t="s">
        <v>656</v>
      </c>
      <c r="L199" t="s">
        <v>657</v>
      </c>
      <c r="P199" t="s">
        <v>656</v>
      </c>
      <c r="Q199" t="s">
        <v>657</v>
      </c>
      <c r="S199">
        <v>292</v>
      </c>
      <c r="T199">
        <v>31</v>
      </c>
      <c r="U199">
        <v>41818</v>
      </c>
      <c r="V199">
        <v>42141</v>
      </c>
      <c r="W199">
        <v>0.69291189103248618</v>
      </c>
      <c r="X199">
        <v>0.76647445480648302</v>
      </c>
      <c r="Y199">
        <v>99.233525545193515</v>
      </c>
      <c r="Z199">
        <v>100</v>
      </c>
      <c r="AC199">
        <v>1</v>
      </c>
      <c r="AD199">
        <v>0</v>
      </c>
      <c r="AE199">
        <v>0</v>
      </c>
      <c r="AF199">
        <v>0</v>
      </c>
      <c r="AH199">
        <v>29200</v>
      </c>
      <c r="AI199">
        <v>0</v>
      </c>
      <c r="AJ199">
        <v>0</v>
      </c>
      <c r="AK199">
        <v>0</v>
      </c>
      <c r="AN199">
        <v>3</v>
      </c>
      <c r="AO199" t="s">
        <v>797</v>
      </c>
      <c r="AP199">
        <v>5.4601684389973997</v>
      </c>
    </row>
    <row r="200" spans="1:42" x14ac:dyDescent="0.25">
      <c r="A200">
        <v>1</v>
      </c>
      <c r="B200" t="s">
        <v>748</v>
      </c>
      <c r="C200" t="s">
        <v>767</v>
      </c>
      <c r="D200" t="s">
        <v>768</v>
      </c>
      <c r="E200" t="s">
        <v>773</v>
      </c>
      <c r="F200" t="s">
        <v>774</v>
      </c>
      <c r="G200" t="s">
        <v>775</v>
      </c>
      <c r="H200" t="s">
        <v>776</v>
      </c>
      <c r="I200" t="s">
        <v>209</v>
      </c>
      <c r="J200" t="s">
        <v>210</v>
      </c>
      <c r="K200" t="s">
        <v>552</v>
      </c>
      <c r="L200" t="s">
        <v>553</v>
      </c>
      <c r="P200" t="s">
        <v>552</v>
      </c>
      <c r="Q200" t="s">
        <v>553</v>
      </c>
      <c r="R200">
        <v>167635</v>
      </c>
      <c r="S200">
        <v>13421</v>
      </c>
      <c r="T200">
        <v>222347</v>
      </c>
      <c r="U200">
        <v>41314</v>
      </c>
      <c r="V200">
        <v>444717</v>
      </c>
      <c r="W200">
        <v>40.712632977826345</v>
      </c>
      <c r="X200">
        <v>90.710047063638228</v>
      </c>
      <c r="Y200">
        <v>9.2899529363617752</v>
      </c>
      <c r="Z200">
        <v>100</v>
      </c>
      <c r="AC200">
        <v>0</v>
      </c>
      <c r="AD200">
        <v>0</v>
      </c>
      <c r="AE200">
        <v>1</v>
      </c>
      <c r="AF200">
        <v>0</v>
      </c>
      <c r="AH200">
        <v>0</v>
      </c>
      <c r="AI200">
        <v>0</v>
      </c>
      <c r="AJ200">
        <v>18105600</v>
      </c>
      <c r="AK200">
        <v>0</v>
      </c>
      <c r="AN200">
        <v>3</v>
      </c>
      <c r="AO200" t="s">
        <v>797</v>
      </c>
      <c r="AP200">
        <v>16.447550877832207</v>
      </c>
    </row>
    <row r="201" spans="1:42" x14ac:dyDescent="0.25">
      <c r="A201">
        <v>1</v>
      </c>
      <c r="B201" t="s">
        <v>748</v>
      </c>
      <c r="C201" t="s">
        <v>767</v>
      </c>
      <c r="D201" t="s">
        <v>768</v>
      </c>
      <c r="E201" t="s">
        <v>773</v>
      </c>
      <c r="F201" t="s">
        <v>774</v>
      </c>
      <c r="G201" t="s">
        <v>775</v>
      </c>
      <c r="H201" t="s">
        <v>776</v>
      </c>
      <c r="I201" t="s">
        <v>303</v>
      </c>
      <c r="J201" t="s">
        <v>304</v>
      </c>
      <c r="K201" t="s">
        <v>305</v>
      </c>
      <c r="L201" t="s">
        <v>306</v>
      </c>
      <c r="P201" t="s">
        <v>305</v>
      </c>
      <c r="Q201" t="s">
        <v>306</v>
      </c>
      <c r="R201">
        <v>545985</v>
      </c>
      <c r="S201">
        <v>1899204</v>
      </c>
      <c r="T201">
        <v>2653889</v>
      </c>
      <c r="U201">
        <v>49973919</v>
      </c>
      <c r="V201">
        <v>55072997</v>
      </c>
      <c r="W201">
        <v>4.4399054585680169</v>
      </c>
      <c r="X201">
        <v>9.2587625111449814</v>
      </c>
      <c r="Y201">
        <v>90.74123748885502</v>
      </c>
      <c r="Z201">
        <v>100</v>
      </c>
      <c r="AC201">
        <v>0</v>
      </c>
      <c r="AD201">
        <v>1</v>
      </c>
      <c r="AE201">
        <v>0</v>
      </c>
      <c r="AF201">
        <v>0</v>
      </c>
      <c r="AH201">
        <v>0</v>
      </c>
      <c r="AI201">
        <v>244518900.00000003</v>
      </c>
      <c r="AJ201">
        <v>0</v>
      </c>
      <c r="AK201">
        <v>0</v>
      </c>
      <c r="AN201">
        <v>3</v>
      </c>
      <c r="AO201" t="s">
        <v>797</v>
      </c>
      <c r="AP201">
        <v>35.883055295350424</v>
      </c>
    </row>
    <row r="202" spans="1:42" x14ac:dyDescent="0.25">
      <c r="A202">
        <v>1</v>
      </c>
      <c r="B202" t="s">
        <v>748</v>
      </c>
      <c r="C202" t="s">
        <v>767</v>
      </c>
      <c r="D202" t="s">
        <v>768</v>
      </c>
      <c r="E202" t="s">
        <v>773</v>
      </c>
      <c r="F202" t="s">
        <v>774</v>
      </c>
      <c r="G202" t="s">
        <v>775</v>
      </c>
      <c r="H202" t="s">
        <v>776</v>
      </c>
      <c r="I202" t="s">
        <v>256</v>
      </c>
      <c r="J202" t="s">
        <v>257</v>
      </c>
      <c r="K202" t="s">
        <v>425</v>
      </c>
      <c r="L202" t="s">
        <v>426</v>
      </c>
      <c r="P202" t="s">
        <v>425</v>
      </c>
      <c r="Q202" t="s">
        <v>426</v>
      </c>
      <c r="R202">
        <v>529988</v>
      </c>
      <c r="S202">
        <v>1234805</v>
      </c>
      <c r="T202">
        <v>8476554</v>
      </c>
      <c r="U202">
        <v>28710036</v>
      </c>
      <c r="V202">
        <v>38951383</v>
      </c>
      <c r="W202">
        <v>4.5307582531793544</v>
      </c>
      <c r="X202">
        <v>26.292640238216958</v>
      </c>
      <c r="Y202">
        <v>73.707359761783039</v>
      </c>
      <c r="Z202">
        <v>100</v>
      </c>
      <c r="AC202">
        <v>0</v>
      </c>
      <c r="AD202">
        <v>1</v>
      </c>
      <c r="AE202">
        <v>0</v>
      </c>
      <c r="AF202">
        <v>0</v>
      </c>
      <c r="AH202">
        <v>0</v>
      </c>
      <c r="AI202">
        <v>176479300</v>
      </c>
      <c r="AJ202">
        <v>0</v>
      </c>
      <c r="AK202">
        <v>0</v>
      </c>
      <c r="AN202">
        <v>3</v>
      </c>
      <c r="AO202" t="s">
        <v>797</v>
      </c>
      <c r="AP202">
        <v>50.789478192646463</v>
      </c>
    </row>
    <row r="203" spans="1:42" x14ac:dyDescent="0.25">
      <c r="A203">
        <v>1</v>
      </c>
      <c r="B203" t="s">
        <v>748</v>
      </c>
      <c r="C203" t="s">
        <v>767</v>
      </c>
      <c r="D203" t="s">
        <v>768</v>
      </c>
      <c r="E203" t="s">
        <v>779</v>
      </c>
      <c r="F203" t="s">
        <v>780</v>
      </c>
      <c r="G203" t="s">
        <v>783</v>
      </c>
      <c r="H203" t="s">
        <v>784</v>
      </c>
      <c r="I203" t="s">
        <v>277</v>
      </c>
      <c r="J203" t="s">
        <v>278</v>
      </c>
      <c r="K203" t="s">
        <v>279</v>
      </c>
      <c r="L203" t="s">
        <v>280</v>
      </c>
      <c r="P203" t="s">
        <v>279</v>
      </c>
      <c r="Q203" t="s">
        <v>280</v>
      </c>
      <c r="R203">
        <v>122364</v>
      </c>
      <c r="S203">
        <v>927760</v>
      </c>
      <c r="T203">
        <v>1426743</v>
      </c>
      <c r="U203">
        <v>14400531</v>
      </c>
      <c r="V203">
        <v>16877398</v>
      </c>
      <c r="W203">
        <v>6.2220728574392803</v>
      </c>
      <c r="X203">
        <v>14.675644906874863</v>
      </c>
      <c r="Y203">
        <v>85.324355093125135</v>
      </c>
      <c r="Z203">
        <v>100</v>
      </c>
      <c r="AC203">
        <v>0</v>
      </c>
      <c r="AD203">
        <v>1</v>
      </c>
      <c r="AE203">
        <v>0</v>
      </c>
      <c r="AF203">
        <v>0</v>
      </c>
      <c r="AH203">
        <v>0</v>
      </c>
      <c r="AI203">
        <v>105012400</v>
      </c>
      <c r="AJ203">
        <v>0</v>
      </c>
      <c r="AK203">
        <v>0</v>
      </c>
      <c r="AN203">
        <v>3</v>
      </c>
      <c r="AO203" t="s">
        <v>797</v>
      </c>
      <c r="AP203">
        <v>14.336845289106215</v>
      </c>
    </row>
    <row r="204" spans="1:42" x14ac:dyDescent="0.25">
      <c r="A204">
        <v>1</v>
      </c>
      <c r="B204" t="s">
        <v>748</v>
      </c>
      <c r="C204" t="s">
        <v>767</v>
      </c>
      <c r="D204" t="s">
        <v>768</v>
      </c>
      <c r="E204" t="s">
        <v>779</v>
      </c>
      <c r="F204" t="s">
        <v>780</v>
      </c>
      <c r="G204" t="s">
        <v>783</v>
      </c>
      <c r="H204" t="s">
        <v>784</v>
      </c>
      <c r="I204" t="s">
        <v>205</v>
      </c>
      <c r="J204" t="s">
        <v>206</v>
      </c>
      <c r="K204" t="s">
        <v>207</v>
      </c>
      <c r="L204" t="s">
        <v>208</v>
      </c>
      <c r="P204" t="s">
        <v>207</v>
      </c>
      <c r="Q204" t="s">
        <v>208</v>
      </c>
      <c r="R204">
        <v>230920</v>
      </c>
      <c r="S204">
        <v>2382483</v>
      </c>
      <c r="T204">
        <v>2514914</v>
      </c>
      <c r="U204">
        <v>13335286</v>
      </c>
      <c r="V204">
        <v>18463603</v>
      </c>
      <c r="W204">
        <v>14.154350047496148</v>
      </c>
      <c r="X204">
        <v>27.775277663844918</v>
      </c>
      <c r="Y204">
        <v>72.224722336155082</v>
      </c>
      <c r="Z204">
        <v>100</v>
      </c>
      <c r="AC204">
        <v>0</v>
      </c>
      <c r="AD204">
        <v>1</v>
      </c>
      <c r="AE204">
        <v>0</v>
      </c>
      <c r="AF204">
        <v>0</v>
      </c>
      <c r="AH204">
        <v>0</v>
      </c>
      <c r="AI204">
        <v>261340300.00000003</v>
      </c>
      <c r="AJ204">
        <v>0</v>
      </c>
      <c r="AK204">
        <v>0</v>
      </c>
      <c r="AN204">
        <v>3</v>
      </c>
      <c r="AO204" t="s">
        <v>797</v>
      </c>
      <c r="AP204">
        <v>8.301970693294054</v>
      </c>
    </row>
    <row r="205" spans="1:42" x14ac:dyDescent="0.25">
      <c r="A205">
        <v>1</v>
      </c>
      <c r="B205" t="s">
        <v>748</v>
      </c>
      <c r="C205" t="s">
        <v>767</v>
      </c>
      <c r="D205" t="s">
        <v>768</v>
      </c>
      <c r="E205" t="s">
        <v>779</v>
      </c>
      <c r="F205" t="s">
        <v>780</v>
      </c>
      <c r="G205" t="s">
        <v>783</v>
      </c>
      <c r="H205" t="s">
        <v>784</v>
      </c>
      <c r="I205" t="s">
        <v>427</v>
      </c>
      <c r="J205" t="s">
        <v>428</v>
      </c>
      <c r="K205" t="s">
        <v>566</v>
      </c>
      <c r="L205" t="s">
        <v>567</v>
      </c>
      <c r="P205" t="s">
        <v>566</v>
      </c>
      <c r="Q205" t="s">
        <v>567</v>
      </c>
      <c r="R205">
        <v>538</v>
      </c>
      <c r="S205">
        <v>234</v>
      </c>
      <c r="T205">
        <v>1242</v>
      </c>
      <c r="U205">
        <v>3335</v>
      </c>
      <c r="V205">
        <v>5349</v>
      </c>
      <c r="W205">
        <v>14.432604225088802</v>
      </c>
      <c r="X205">
        <v>37.651897550944099</v>
      </c>
      <c r="Y205">
        <v>62.348102449055901</v>
      </c>
      <c r="Z205">
        <v>100</v>
      </c>
      <c r="AC205">
        <v>0</v>
      </c>
      <c r="AD205">
        <v>1</v>
      </c>
      <c r="AE205">
        <v>0</v>
      </c>
      <c r="AF205">
        <v>0</v>
      </c>
      <c r="AH205">
        <v>0</v>
      </c>
      <c r="AI205">
        <v>77200</v>
      </c>
      <c r="AJ205">
        <v>0</v>
      </c>
      <c r="AK205">
        <v>0</v>
      </c>
      <c r="AN205">
        <v>3</v>
      </c>
      <c r="AO205" t="s">
        <v>797</v>
      </c>
      <c r="AP205">
        <v>5.950753493248496</v>
      </c>
    </row>
    <row r="206" spans="1:42" x14ac:dyDescent="0.25">
      <c r="A206">
        <v>2</v>
      </c>
      <c r="B206" t="s">
        <v>785</v>
      </c>
      <c r="C206" t="s">
        <v>786</v>
      </c>
      <c r="D206" t="s">
        <v>787</v>
      </c>
      <c r="E206" t="s">
        <v>788</v>
      </c>
      <c r="F206" t="s">
        <v>789</v>
      </c>
      <c r="G206" t="s">
        <v>790</v>
      </c>
      <c r="H206" t="s">
        <v>412</v>
      </c>
      <c r="I206" t="s">
        <v>521</v>
      </c>
      <c r="J206" t="s">
        <v>412</v>
      </c>
      <c r="K206" t="s">
        <v>522</v>
      </c>
      <c r="L206" t="s">
        <v>523</v>
      </c>
      <c r="P206" t="s">
        <v>522</v>
      </c>
      <c r="Q206" t="s">
        <v>523</v>
      </c>
      <c r="R206">
        <v>21978</v>
      </c>
      <c r="S206">
        <v>7557</v>
      </c>
      <c r="T206">
        <v>27038</v>
      </c>
      <c r="U206">
        <v>30599</v>
      </c>
      <c r="V206">
        <v>87172</v>
      </c>
      <c r="W206">
        <v>33.881292158032394</v>
      </c>
      <c r="X206">
        <v>64.898132427843805</v>
      </c>
      <c r="Y206">
        <v>35.101867572156195</v>
      </c>
      <c r="Z206">
        <v>100</v>
      </c>
      <c r="AC206">
        <v>0</v>
      </c>
      <c r="AD206">
        <v>0</v>
      </c>
      <c r="AE206">
        <v>1</v>
      </c>
      <c r="AF206">
        <v>0</v>
      </c>
      <c r="AH206">
        <v>0</v>
      </c>
      <c r="AI206">
        <v>0</v>
      </c>
      <c r="AJ206">
        <v>2953500</v>
      </c>
      <c r="AK206">
        <v>0</v>
      </c>
      <c r="AN206">
        <v>3</v>
      </c>
      <c r="AO206" t="s">
        <v>797</v>
      </c>
      <c r="AP206">
        <v>8.1603559734699012</v>
      </c>
    </row>
    <row r="207" spans="1:42" x14ac:dyDescent="0.25">
      <c r="A207">
        <v>2</v>
      </c>
      <c r="B207" t="s">
        <v>785</v>
      </c>
      <c r="C207" t="s">
        <v>786</v>
      </c>
      <c r="D207" t="s">
        <v>787</v>
      </c>
      <c r="E207" t="s">
        <v>793</v>
      </c>
      <c r="F207" t="s">
        <v>794</v>
      </c>
      <c r="G207" t="s">
        <v>795</v>
      </c>
      <c r="H207" t="s">
        <v>796</v>
      </c>
      <c r="I207" t="s">
        <v>365</v>
      </c>
      <c r="J207" t="s">
        <v>366</v>
      </c>
      <c r="K207" t="s">
        <v>528</v>
      </c>
      <c r="L207" t="s">
        <v>529</v>
      </c>
      <c r="P207" t="s">
        <v>528</v>
      </c>
      <c r="Q207" t="s">
        <v>529</v>
      </c>
      <c r="R207">
        <v>31</v>
      </c>
      <c r="S207">
        <v>178</v>
      </c>
      <c r="U207">
        <v>2165</v>
      </c>
      <c r="V207">
        <v>2374</v>
      </c>
      <c r="W207">
        <v>8.8037068239258645</v>
      </c>
      <c r="X207">
        <v>8.8037068239258645</v>
      </c>
      <c r="Y207">
        <v>91.196293176074136</v>
      </c>
      <c r="Z207">
        <v>100</v>
      </c>
      <c r="AC207">
        <v>0</v>
      </c>
      <c r="AD207">
        <v>1</v>
      </c>
      <c r="AE207">
        <v>0</v>
      </c>
      <c r="AF207">
        <v>0</v>
      </c>
      <c r="AH207">
        <v>0</v>
      </c>
      <c r="AI207">
        <v>20900.000000000004</v>
      </c>
      <c r="AJ207">
        <v>0</v>
      </c>
      <c r="AK207">
        <v>0</v>
      </c>
      <c r="AN207">
        <v>3</v>
      </c>
      <c r="AO207" t="s">
        <v>797</v>
      </c>
      <c r="AP207">
        <v>6.8661577230573823</v>
      </c>
    </row>
    <row r="208" spans="1:42" x14ac:dyDescent="0.25">
      <c r="A208">
        <v>2</v>
      </c>
      <c r="B208" t="s">
        <v>785</v>
      </c>
      <c r="C208" t="s">
        <v>786</v>
      </c>
      <c r="D208" t="s">
        <v>787</v>
      </c>
      <c r="E208" t="s">
        <v>793</v>
      </c>
      <c r="F208" t="s">
        <v>794</v>
      </c>
      <c r="G208" t="s">
        <v>795</v>
      </c>
      <c r="H208" t="s">
        <v>796</v>
      </c>
      <c r="I208" t="s">
        <v>365</v>
      </c>
      <c r="J208" t="s">
        <v>366</v>
      </c>
      <c r="K208" t="s">
        <v>367</v>
      </c>
      <c r="L208" t="s">
        <v>368</v>
      </c>
      <c r="P208" t="s">
        <v>367</v>
      </c>
      <c r="Q208" t="s">
        <v>368</v>
      </c>
      <c r="R208">
        <v>26395</v>
      </c>
      <c r="S208">
        <v>86182</v>
      </c>
      <c r="T208">
        <v>28061</v>
      </c>
      <c r="U208">
        <v>176097</v>
      </c>
      <c r="V208">
        <v>316735</v>
      </c>
      <c r="W208">
        <v>35.542961781931268</v>
      </c>
      <c r="X208">
        <v>44.402418425497657</v>
      </c>
      <c r="Y208">
        <v>55.597581574502343</v>
      </c>
      <c r="Z208">
        <v>100</v>
      </c>
      <c r="AC208">
        <v>0</v>
      </c>
      <c r="AD208">
        <v>0</v>
      </c>
      <c r="AE208">
        <v>1</v>
      </c>
      <c r="AF208">
        <v>0</v>
      </c>
      <c r="AH208">
        <v>0</v>
      </c>
      <c r="AI208">
        <v>0</v>
      </c>
      <c r="AJ208">
        <v>11257700</v>
      </c>
      <c r="AK208">
        <v>0</v>
      </c>
      <c r="AN208">
        <v>3</v>
      </c>
      <c r="AO208" t="s">
        <v>797</v>
      </c>
      <c r="AP208">
        <v>11.818342671713529</v>
      </c>
    </row>
    <row r="209" spans="1:42" x14ac:dyDescent="0.25">
      <c r="A209">
        <v>2</v>
      </c>
      <c r="B209" t="s">
        <v>785</v>
      </c>
      <c r="C209" t="s">
        <v>786</v>
      </c>
      <c r="D209" t="s">
        <v>787</v>
      </c>
      <c r="E209" t="s">
        <v>857</v>
      </c>
      <c r="F209" t="s">
        <v>858</v>
      </c>
      <c r="G209" t="s">
        <v>859</v>
      </c>
      <c r="H209" t="s">
        <v>860</v>
      </c>
      <c r="I209" t="s">
        <v>341</v>
      </c>
      <c r="J209" t="s">
        <v>342</v>
      </c>
      <c r="K209" t="s">
        <v>343</v>
      </c>
      <c r="L209" t="s">
        <v>344</v>
      </c>
      <c r="P209" t="s">
        <v>343</v>
      </c>
      <c r="Q209" t="s">
        <v>344</v>
      </c>
      <c r="R209">
        <v>17935</v>
      </c>
      <c r="S209">
        <v>26630</v>
      </c>
      <c r="T209">
        <v>21128</v>
      </c>
      <c r="U209">
        <v>139327</v>
      </c>
      <c r="V209">
        <v>205020</v>
      </c>
      <c r="W209">
        <v>21.736903716710565</v>
      </c>
      <c r="X209">
        <v>32.042239781484732</v>
      </c>
      <c r="Y209">
        <v>67.957760218515261</v>
      </c>
      <c r="Z209">
        <v>100</v>
      </c>
      <c r="AC209">
        <v>0</v>
      </c>
      <c r="AD209">
        <v>0</v>
      </c>
      <c r="AE209">
        <v>1</v>
      </c>
      <c r="AF209">
        <v>0</v>
      </c>
      <c r="AH209">
        <v>0</v>
      </c>
      <c r="AI209">
        <v>0</v>
      </c>
      <c r="AJ209">
        <v>4456500</v>
      </c>
      <c r="AK209">
        <v>0</v>
      </c>
      <c r="AN209">
        <v>3</v>
      </c>
      <c r="AO209" t="s">
        <v>797</v>
      </c>
      <c r="AP209">
        <v>8.5086497819985425</v>
      </c>
    </row>
    <row r="210" spans="1:42" x14ac:dyDescent="0.25">
      <c r="A210">
        <v>2</v>
      </c>
      <c r="B210" t="s">
        <v>785</v>
      </c>
      <c r="C210" t="s">
        <v>786</v>
      </c>
      <c r="D210" t="s">
        <v>787</v>
      </c>
      <c r="E210" t="s">
        <v>793</v>
      </c>
      <c r="F210" t="s">
        <v>794</v>
      </c>
      <c r="G210" t="s">
        <v>887</v>
      </c>
      <c r="H210" t="s">
        <v>888</v>
      </c>
      <c r="I210" t="s">
        <v>99</v>
      </c>
      <c r="J210" t="s">
        <v>100</v>
      </c>
      <c r="K210" t="s">
        <v>410</v>
      </c>
      <c r="L210" t="s">
        <v>411</v>
      </c>
      <c r="P210" t="s">
        <v>410</v>
      </c>
      <c r="Q210" t="s">
        <v>411</v>
      </c>
      <c r="R210">
        <v>11577</v>
      </c>
      <c r="S210">
        <v>32578</v>
      </c>
      <c r="T210">
        <v>47654</v>
      </c>
      <c r="U210">
        <v>64985</v>
      </c>
      <c r="V210">
        <v>156794</v>
      </c>
      <c r="W210">
        <v>28.16115412579563</v>
      </c>
      <c r="X210">
        <v>58.553898746125491</v>
      </c>
      <c r="Y210">
        <v>41.446101253874509</v>
      </c>
      <c r="Z210">
        <v>100</v>
      </c>
      <c r="AC210">
        <v>0</v>
      </c>
      <c r="AD210">
        <v>0</v>
      </c>
      <c r="AE210">
        <v>1</v>
      </c>
      <c r="AF210">
        <v>0</v>
      </c>
      <c r="AH210">
        <v>0</v>
      </c>
      <c r="AI210">
        <v>0</v>
      </c>
      <c r="AJ210">
        <v>4415500</v>
      </c>
      <c r="AK210">
        <v>0</v>
      </c>
      <c r="AN210">
        <v>3</v>
      </c>
      <c r="AO210" t="s">
        <v>797</v>
      </c>
      <c r="AP210">
        <v>9.9547108361596273</v>
      </c>
    </row>
    <row r="211" spans="1:42" x14ac:dyDescent="0.25">
      <c r="A211">
        <v>2</v>
      </c>
      <c r="B211" t="s">
        <v>785</v>
      </c>
      <c r="C211" t="s">
        <v>786</v>
      </c>
      <c r="D211" t="s">
        <v>787</v>
      </c>
      <c r="E211" t="s">
        <v>788</v>
      </c>
      <c r="F211" t="s">
        <v>789</v>
      </c>
      <c r="G211" t="s">
        <v>790</v>
      </c>
      <c r="H211" t="s">
        <v>412</v>
      </c>
      <c r="I211" t="s">
        <v>521</v>
      </c>
      <c r="J211" t="s">
        <v>412</v>
      </c>
      <c r="K211" t="s">
        <v>584</v>
      </c>
      <c r="L211" t="s">
        <v>585</v>
      </c>
      <c r="P211" t="s">
        <v>584</v>
      </c>
      <c r="Q211" t="s">
        <v>585</v>
      </c>
      <c r="R211">
        <v>2797</v>
      </c>
      <c r="S211">
        <v>1213</v>
      </c>
      <c r="T211">
        <v>1316</v>
      </c>
      <c r="U211">
        <v>1221</v>
      </c>
      <c r="V211">
        <v>6547</v>
      </c>
      <c r="W211">
        <v>61.249427218573395</v>
      </c>
      <c r="X211">
        <v>81.350236749656332</v>
      </c>
      <c r="Y211">
        <v>18.649763250343668</v>
      </c>
      <c r="Z211">
        <v>100</v>
      </c>
      <c r="AC211">
        <v>0</v>
      </c>
      <c r="AD211">
        <v>0</v>
      </c>
      <c r="AE211">
        <v>0</v>
      </c>
      <c r="AF211">
        <v>1</v>
      </c>
      <c r="AH211">
        <v>0</v>
      </c>
      <c r="AI211">
        <v>0</v>
      </c>
      <c r="AJ211">
        <v>0</v>
      </c>
      <c r="AK211">
        <v>401000</v>
      </c>
      <c r="AN211">
        <v>3</v>
      </c>
      <c r="AO211" t="s">
        <v>797</v>
      </c>
      <c r="AP211">
        <v>6.8601726196418671</v>
      </c>
    </row>
    <row r="212" spans="1:42" x14ac:dyDescent="0.25">
      <c r="A212">
        <v>2</v>
      </c>
      <c r="B212" t="s">
        <v>785</v>
      </c>
      <c r="C212" t="s">
        <v>786</v>
      </c>
      <c r="D212" t="s">
        <v>787</v>
      </c>
      <c r="E212" t="s">
        <v>788</v>
      </c>
      <c r="F212" t="s">
        <v>789</v>
      </c>
      <c r="G212" t="s">
        <v>790</v>
      </c>
      <c r="H212" t="s">
        <v>412</v>
      </c>
      <c r="I212" t="s">
        <v>521</v>
      </c>
      <c r="J212" t="s">
        <v>412</v>
      </c>
      <c r="K212" t="s">
        <v>631</v>
      </c>
      <c r="L212" t="s">
        <v>632</v>
      </c>
      <c r="P212" t="s">
        <v>631</v>
      </c>
      <c r="Q212" t="s">
        <v>632</v>
      </c>
      <c r="R212">
        <v>981</v>
      </c>
      <c r="S212">
        <v>2670</v>
      </c>
      <c r="T212">
        <v>106</v>
      </c>
      <c r="U212">
        <v>12099</v>
      </c>
      <c r="V212">
        <v>15856</v>
      </c>
      <c r="W212">
        <v>23.025983854692232</v>
      </c>
      <c r="X212">
        <v>23.694500504540869</v>
      </c>
      <c r="Y212">
        <v>76.305499495459131</v>
      </c>
      <c r="Z212">
        <v>100</v>
      </c>
      <c r="AC212">
        <v>0</v>
      </c>
      <c r="AD212">
        <v>0</v>
      </c>
      <c r="AE212">
        <v>1</v>
      </c>
      <c r="AF212">
        <v>0</v>
      </c>
      <c r="AH212">
        <v>0</v>
      </c>
      <c r="AI212">
        <v>0</v>
      </c>
      <c r="AJ212">
        <v>365100</v>
      </c>
      <c r="AK212">
        <v>0</v>
      </c>
      <c r="AN212">
        <v>3</v>
      </c>
      <c r="AO212" t="s">
        <v>797</v>
      </c>
      <c r="AP212">
        <v>6.9886498897902012</v>
      </c>
    </row>
    <row r="213" spans="1:42" x14ac:dyDescent="0.25">
      <c r="A213">
        <v>1</v>
      </c>
      <c r="B213" t="s">
        <v>748</v>
      </c>
      <c r="C213" t="s">
        <v>767</v>
      </c>
      <c r="D213" t="s">
        <v>768</v>
      </c>
      <c r="E213" t="s">
        <v>779</v>
      </c>
      <c r="F213" t="s">
        <v>780</v>
      </c>
      <c r="G213" t="s">
        <v>783</v>
      </c>
      <c r="H213" t="s">
        <v>784</v>
      </c>
      <c r="I213" t="s">
        <v>277</v>
      </c>
      <c r="J213" t="s">
        <v>278</v>
      </c>
      <c r="K213" t="s">
        <v>311</v>
      </c>
      <c r="L213" t="s">
        <v>312</v>
      </c>
      <c r="P213" t="s">
        <v>311</v>
      </c>
      <c r="Q213" t="s">
        <v>312</v>
      </c>
      <c r="R213">
        <v>548436</v>
      </c>
      <c r="S213">
        <v>2123769</v>
      </c>
      <c r="T213">
        <v>1580458</v>
      </c>
      <c r="U213">
        <v>21991575</v>
      </c>
      <c r="V213">
        <v>26244238</v>
      </c>
      <c r="W213">
        <v>10.182063582871029</v>
      </c>
      <c r="X213">
        <v>16.204177846581029</v>
      </c>
      <c r="Y213">
        <v>83.795822153418982</v>
      </c>
      <c r="Z213">
        <v>100.00000000000001</v>
      </c>
      <c r="AC213">
        <v>0</v>
      </c>
      <c r="AD213">
        <v>1</v>
      </c>
      <c r="AE213">
        <v>0</v>
      </c>
      <c r="AF213">
        <v>0</v>
      </c>
      <c r="AH213">
        <v>0</v>
      </c>
      <c r="AI213">
        <v>267220500</v>
      </c>
      <c r="AJ213">
        <v>0</v>
      </c>
      <c r="AK213">
        <v>0</v>
      </c>
      <c r="AN213">
        <v>3</v>
      </c>
      <c r="AO213" t="s">
        <v>797</v>
      </c>
      <c r="AP213">
        <v>9.2392301656492286</v>
      </c>
    </row>
    <row r="214" spans="1:42" x14ac:dyDescent="0.25">
      <c r="A214">
        <v>3</v>
      </c>
      <c r="B214" t="s">
        <v>797</v>
      </c>
      <c r="C214" t="s">
        <v>798</v>
      </c>
      <c r="D214" t="s">
        <v>799</v>
      </c>
      <c r="E214" t="s">
        <v>800</v>
      </c>
      <c r="F214" t="s">
        <v>801</v>
      </c>
      <c r="G214" t="s">
        <v>802</v>
      </c>
      <c r="H214" t="s">
        <v>803</v>
      </c>
      <c r="I214" t="s">
        <v>479</v>
      </c>
      <c r="J214" t="s">
        <v>480</v>
      </c>
      <c r="K214" t="s">
        <v>562</v>
      </c>
      <c r="L214" t="s">
        <v>563</v>
      </c>
      <c r="P214" t="s">
        <v>562</v>
      </c>
      <c r="Q214" t="s">
        <v>563</v>
      </c>
      <c r="R214">
        <v>1398857</v>
      </c>
      <c r="S214">
        <v>312092</v>
      </c>
      <c r="T214">
        <v>1863701</v>
      </c>
      <c r="U214">
        <v>3719558</v>
      </c>
      <c r="V214">
        <v>7294208</v>
      </c>
      <c r="W214">
        <v>23.45626831590215</v>
      </c>
      <c r="X214">
        <v>49.006691336468606</v>
      </c>
      <c r="Y214">
        <v>50.993308663531387</v>
      </c>
      <c r="Z214">
        <v>100</v>
      </c>
      <c r="AC214">
        <v>0</v>
      </c>
      <c r="AD214">
        <v>0</v>
      </c>
      <c r="AE214">
        <v>1</v>
      </c>
      <c r="AF214">
        <v>0</v>
      </c>
      <c r="AH214">
        <v>0</v>
      </c>
      <c r="AI214">
        <v>0</v>
      </c>
      <c r="AJ214">
        <v>171094900</v>
      </c>
      <c r="AK214">
        <v>0</v>
      </c>
      <c r="AN214">
        <v>3</v>
      </c>
      <c r="AO214" t="s">
        <v>797</v>
      </c>
      <c r="AP214">
        <v>1.2860444449101456</v>
      </c>
    </row>
    <row r="215" spans="1:42" x14ac:dyDescent="0.25">
      <c r="A215">
        <v>3</v>
      </c>
      <c r="B215" t="s">
        <v>797</v>
      </c>
      <c r="C215" t="s">
        <v>798</v>
      </c>
      <c r="D215" t="s">
        <v>799</v>
      </c>
      <c r="E215" t="s">
        <v>800</v>
      </c>
      <c r="F215" t="s">
        <v>801</v>
      </c>
      <c r="G215" t="s">
        <v>802</v>
      </c>
      <c r="H215" t="s">
        <v>803</v>
      </c>
      <c r="I215" t="s">
        <v>607</v>
      </c>
      <c r="J215" t="s">
        <v>608</v>
      </c>
      <c r="K215" t="s">
        <v>609</v>
      </c>
      <c r="L215" t="s">
        <v>610</v>
      </c>
      <c r="P215" t="s">
        <v>609</v>
      </c>
      <c r="Q215" t="s">
        <v>610</v>
      </c>
      <c r="R215">
        <v>1035669</v>
      </c>
      <c r="S215">
        <v>1147359</v>
      </c>
      <c r="T215">
        <v>16637826</v>
      </c>
      <c r="U215">
        <v>58034776</v>
      </c>
      <c r="V215">
        <v>76855630</v>
      </c>
      <c r="W215">
        <v>2.8404269147230985</v>
      </c>
      <c r="X215">
        <v>24.488582033612893</v>
      </c>
      <c r="Y215">
        <v>75.5114179663871</v>
      </c>
      <c r="Z215">
        <v>100</v>
      </c>
      <c r="AC215">
        <v>0</v>
      </c>
      <c r="AD215">
        <v>1</v>
      </c>
      <c r="AE215">
        <v>0</v>
      </c>
      <c r="AF215">
        <v>0</v>
      </c>
      <c r="AH215">
        <v>0</v>
      </c>
      <c r="AI215">
        <v>218302800</v>
      </c>
      <c r="AJ215">
        <v>0</v>
      </c>
      <c r="AK215">
        <v>0</v>
      </c>
      <c r="AN215">
        <v>3</v>
      </c>
      <c r="AO215" t="s">
        <v>797</v>
      </c>
      <c r="AP215">
        <v>6.2005576614839359</v>
      </c>
    </row>
    <row r="216" spans="1:42" x14ac:dyDescent="0.25">
      <c r="A216">
        <v>1</v>
      </c>
      <c r="B216" t="s">
        <v>748</v>
      </c>
      <c r="C216" t="s">
        <v>767</v>
      </c>
      <c r="D216" t="s">
        <v>768</v>
      </c>
      <c r="E216" t="s">
        <v>773</v>
      </c>
      <c r="F216" t="s">
        <v>774</v>
      </c>
      <c r="G216" t="s">
        <v>775</v>
      </c>
      <c r="H216" t="s">
        <v>776</v>
      </c>
      <c r="I216" t="s">
        <v>209</v>
      </c>
      <c r="J216" t="s">
        <v>210</v>
      </c>
      <c r="K216" t="s">
        <v>275</v>
      </c>
      <c r="L216" t="s">
        <v>276</v>
      </c>
      <c r="P216" t="s">
        <v>275</v>
      </c>
      <c r="Q216" t="s">
        <v>276</v>
      </c>
      <c r="R216">
        <v>440487</v>
      </c>
      <c r="S216">
        <v>1375593</v>
      </c>
      <c r="T216">
        <v>1689241</v>
      </c>
      <c r="U216">
        <v>16516518</v>
      </c>
      <c r="V216">
        <v>20021839</v>
      </c>
      <c r="W216">
        <v>9.0704954724688385</v>
      </c>
      <c r="X216">
        <v>17.507487698807285</v>
      </c>
      <c r="Y216">
        <v>82.492512301192704</v>
      </c>
      <c r="Z216">
        <v>99.999999999999986</v>
      </c>
      <c r="AC216">
        <v>0</v>
      </c>
      <c r="AD216">
        <v>1</v>
      </c>
      <c r="AE216">
        <v>0</v>
      </c>
      <c r="AF216">
        <v>0</v>
      </c>
      <c r="AH216">
        <v>0</v>
      </c>
      <c r="AI216">
        <v>181608000.00000003</v>
      </c>
      <c r="AJ216">
        <v>0</v>
      </c>
      <c r="AK216">
        <v>0</v>
      </c>
      <c r="AN216">
        <v>3</v>
      </c>
      <c r="AO216" t="s">
        <v>797</v>
      </c>
      <c r="AP216">
        <v>3.5349693375385058</v>
      </c>
    </row>
    <row r="217" spans="1:42" x14ac:dyDescent="0.25">
      <c r="A217">
        <v>1</v>
      </c>
      <c r="B217" t="s">
        <v>748</v>
      </c>
      <c r="C217" t="s">
        <v>767</v>
      </c>
      <c r="D217" t="s">
        <v>768</v>
      </c>
      <c r="E217" t="s">
        <v>773</v>
      </c>
      <c r="F217" t="s">
        <v>774</v>
      </c>
      <c r="G217" t="s">
        <v>775</v>
      </c>
      <c r="H217" t="s">
        <v>776</v>
      </c>
      <c r="I217" t="s">
        <v>381</v>
      </c>
      <c r="J217" t="s">
        <v>382</v>
      </c>
      <c r="K217" t="s">
        <v>383</v>
      </c>
      <c r="L217" t="s">
        <v>384</v>
      </c>
      <c r="P217" t="s">
        <v>383</v>
      </c>
      <c r="Q217" t="s">
        <v>384</v>
      </c>
      <c r="R217">
        <v>1661971</v>
      </c>
      <c r="S217">
        <v>1723112</v>
      </c>
      <c r="T217">
        <v>14374212</v>
      </c>
      <c r="U217">
        <v>51060456</v>
      </c>
      <c r="V217">
        <v>68819751</v>
      </c>
      <c r="W217">
        <v>4.9187667069588787</v>
      </c>
      <c r="X217">
        <v>25.805520569233099</v>
      </c>
      <c r="Y217">
        <v>74.194479430766904</v>
      </c>
      <c r="Z217">
        <v>100</v>
      </c>
      <c r="AC217">
        <v>0</v>
      </c>
      <c r="AD217">
        <v>1</v>
      </c>
      <c r="AE217">
        <v>0</v>
      </c>
      <c r="AF217">
        <v>0</v>
      </c>
      <c r="AH217">
        <v>0</v>
      </c>
      <c r="AI217">
        <v>338508300</v>
      </c>
      <c r="AJ217">
        <v>0</v>
      </c>
      <c r="AK217">
        <v>0</v>
      </c>
      <c r="AN217">
        <v>3</v>
      </c>
      <c r="AO217" t="s">
        <v>797</v>
      </c>
      <c r="AP217">
        <v>16.966528261100841</v>
      </c>
    </row>
    <row r="218" spans="1:42" x14ac:dyDescent="0.25">
      <c r="A218">
        <v>1</v>
      </c>
      <c r="B218" t="s">
        <v>748</v>
      </c>
      <c r="C218" t="s">
        <v>767</v>
      </c>
      <c r="D218" t="s">
        <v>768</v>
      </c>
      <c r="E218" t="s">
        <v>773</v>
      </c>
      <c r="F218" t="s">
        <v>774</v>
      </c>
      <c r="G218" t="s">
        <v>775</v>
      </c>
      <c r="H218" t="s">
        <v>776</v>
      </c>
      <c r="I218" t="s">
        <v>209</v>
      </c>
      <c r="J218" t="s">
        <v>210</v>
      </c>
      <c r="K218" t="s">
        <v>213</v>
      </c>
      <c r="L218" t="s">
        <v>214</v>
      </c>
      <c r="P218" t="s">
        <v>213</v>
      </c>
      <c r="Q218" t="s">
        <v>214</v>
      </c>
      <c r="R218">
        <v>5474549</v>
      </c>
      <c r="S218">
        <v>18533779</v>
      </c>
      <c r="T218">
        <v>24030798</v>
      </c>
      <c r="U218">
        <v>115198739</v>
      </c>
      <c r="V218">
        <v>163237865</v>
      </c>
      <c r="W218">
        <v>14.707572902892352</v>
      </c>
      <c r="X218">
        <v>29.428910994394592</v>
      </c>
      <c r="Y218">
        <v>70.571089005605415</v>
      </c>
      <c r="Z218">
        <v>100</v>
      </c>
      <c r="AC218">
        <v>0</v>
      </c>
      <c r="AD218">
        <v>1</v>
      </c>
      <c r="AE218">
        <v>0</v>
      </c>
      <c r="AF218">
        <v>0</v>
      </c>
      <c r="AH218">
        <v>0</v>
      </c>
      <c r="AI218">
        <v>2400832800</v>
      </c>
      <c r="AJ218">
        <v>0</v>
      </c>
      <c r="AK218">
        <v>0</v>
      </c>
      <c r="AN218">
        <v>3</v>
      </c>
      <c r="AO218" t="s">
        <v>797</v>
      </c>
      <c r="AP218">
        <v>25.961205175686096</v>
      </c>
    </row>
    <row r="219" spans="1:42" x14ac:dyDescent="0.25">
      <c r="A219">
        <v>1</v>
      </c>
      <c r="B219" t="s">
        <v>748</v>
      </c>
      <c r="C219" t="s">
        <v>767</v>
      </c>
      <c r="D219" t="s">
        <v>768</v>
      </c>
      <c r="E219" t="s">
        <v>773</v>
      </c>
      <c r="F219" t="s">
        <v>774</v>
      </c>
      <c r="G219" t="s">
        <v>775</v>
      </c>
      <c r="H219" t="s">
        <v>776</v>
      </c>
      <c r="I219" t="s">
        <v>209</v>
      </c>
      <c r="J219" t="s">
        <v>210</v>
      </c>
      <c r="K219" t="s">
        <v>211</v>
      </c>
      <c r="L219" t="s">
        <v>212</v>
      </c>
      <c r="P219" t="s">
        <v>211</v>
      </c>
      <c r="Q219" t="s">
        <v>212</v>
      </c>
      <c r="R219">
        <v>2198150</v>
      </c>
      <c r="S219">
        <v>2499593</v>
      </c>
      <c r="T219">
        <v>4825179</v>
      </c>
      <c r="U219">
        <v>25298378</v>
      </c>
      <c r="V219">
        <v>34821300</v>
      </c>
      <c r="W219">
        <v>13.491004069348358</v>
      </c>
      <c r="X219">
        <v>27.347979541257793</v>
      </c>
      <c r="Y219">
        <v>72.6520204587422</v>
      </c>
      <c r="Z219">
        <v>100</v>
      </c>
      <c r="AC219">
        <v>0</v>
      </c>
      <c r="AD219">
        <v>1</v>
      </c>
      <c r="AE219">
        <v>0</v>
      </c>
      <c r="AF219">
        <v>0</v>
      </c>
      <c r="AH219">
        <v>0</v>
      </c>
      <c r="AI219">
        <v>469774300</v>
      </c>
      <c r="AJ219">
        <v>0</v>
      </c>
      <c r="AK219">
        <v>0</v>
      </c>
      <c r="AN219">
        <v>3</v>
      </c>
      <c r="AO219" t="s">
        <v>797</v>
      </c>
      <c r="AP219">
        <v>14.074772738360464</v>
      </c>
    </row>
    <row r="220" spans="1:42" x14ac:dyDescent="0.25">
      <c r="A220">
        <v>2</v>
      </c>
      <c r="B220" t="s">
        <v>785</v>
      </c>
      <c r="C220" t="s">
        <v>817</v>
      </c>
      <c r="D220" t="s">
        <v>818</v>
      </c>
      <c r="E220" t="s">
        <v>843</v>
      </c>
      <c r="F220" t="s">
        <v>844</v>
      </c>
      <c r="G220" t="s">
        <v>866</v>
      </c>
      <c r="H220" t="s">
        <v>867</v>
      </c>
      <c r="I220" t="s">
        <v>176</v>
      </c>
      <c r="J220" t="s">
        <v>177</v>
      </c>
      <c r="K220" t="s">
        <v>677</v>
      </c>
      <c r="L220" t="s">
        <v>678</v>
      </c>
      <c r="P220" t="s">
        <v>677</v>
      </c>
      <c r="Q220" t="s">
        <v>678</v>
      </c>
      <c r="S220">
        <v>2355</v>
      </c>
      <c r="T220">
        <v>725</v>
      </c>
      <c r="U220">
        <v>241805</v>
      </c>
      <c r="V220">
        <v>244885</v>
      </c>
      <c r="W220">
        <v>0.9616758886824428</v>
      </c>
      <c r="X220">
        <v>1.257733221716316</v>
      </c>
      <c r="Y220">
        <v>98.742266778283678</v>
      </c>
      <c r="Z220">
        <v>100</v>
      </c>
      <c r="AC220">
        <v>1</v>
      </c>
      <c r="AD220">
        <v>0</v>
      </c>
      <c r="AE220">
        <v>0</v>
      </c>
      <c r="AF220">
        <v>0</v>
      </c>
      <c r="AH220">
        <v>235500</v>
      </c>
      <c r="AI220">
        <v>0</v>
      </c>
      <c r="AJ220">
        <v>0</v>
      </c>
      <c r="AK220">
        <v>0</v>
      </c>
      <c r="AN220">
        <v>3</v>
      </c>
      <c r="AO220" t="s">
        <v>797</v>
      </c>
      <c r="AP220">
        <v>52.10982168648183</v>
      </c>
    </row>
    <row r="221" spans="1:42" x14ac:dyDescent="0.25">
      <c r="A221">
        <v>1</v>
      </c>
      <c r="B221" t="s">
        <v>748</v>
      </c>
      <c r="C221" t="s">
        <v>767</v>
      </c>
      <c r="D221" t="s">
        <v>768</v>
      </c>
      <c r="E221" t="s">
        <v>773</v>
      </c>
      <c r="F221" t="s">
        <v>774</v>
      </c>
      <c r="G221" t="s">
        <v>850</v>
      </c>
      <c r="H221" t="s">
        <v>851</v>
      </c>
      <c r="I221" t="s">
        <v>61</v>
      </c>
      <c r="J221" t="s">
        <v>62</v>
      </c>
      <c r="K221" t="s">
        <v>339</v>
      </c>
      <c r="L221" t="s">
        <v>340</v>
      </c>
      <c r="P221" t="s">
        <v>339</v>
      </c>
      <c r="Q221" t="s">
        <v>340</v>
      </c>
      <c r="R221">
        <v>3218303</v>
      </c>
      <c r="S221">
        <v>50863</v>
      </c>
      <c r="T221">
        <v>2716747</v>
      </c>
      <c r="U221">
        <v>344087</v>
      </c>
      <c r="V221">
        <v>6330000</v>
      </c>
      <c r="W221">
        <v>51.645592417061614</v>
      </c>
      <c r="X221">
        <v>94.56418641390205</v>
      </c>
      <c r="Y221">
        <v>5.4358135860979466</v>
      </c>
      <c r="Z221">
        <v>100</v>
      </c>
      <c r="AC221">
        <v>0</v>
      </c>
      <c r="AD221">
        <v>0</v>
      </c>
      <c r="AE221">
        <v>0</v>
      </c>
      <c r="AF221">
        <v>1</v>
      </c>
      <c r="AH221">
        <v>0</v>
      </c>
      <c r="AI221">
        <v>0</v>
      </c>
      <c r="AJ221">
        <v>0</v>
      </c>
      <c r="AK221">
        <v>326916600</v>
      </c>
      <c r="AN221">
        <v>3</v>
      </c>
      <c r="AO221" t="s">
        <v>797</v>
      </c>
      <c r="AP221">
        <v>27.998888824913937</v>
      </c>
    </row>
    <row r="222" spans="1:42" x14ac:dyDescent="0.25">
      <c r="A222">
        <v>1</v>
      </c>
      <c r="B222" t="s">
        <v>748</v>
      </c>
      <c r="C222" t="s">
        <v>767</v>
      </c>
      <c r="D222" t="s">
        <v>768</v>
      </c>
      <c r="E222" t="s">
        <v>773</v>
      </c>
      <c r="F222" t="s">
        <v>774</v>
      </c>
      <c r="G222" t="s">
        <v>850</v>
      </c>
      <c r="H222" t="s">
        <v>851</v>
      </c>
      <c r="I222" t="s">
        <v>14</v>
      </c>
      <c r="J222" t="s">
        <v>15</v>
      </c>
      <c r="K222" t="s">
        <v>89</v>
      </c>
      <c r="L222" t="s">
        <v>90</v>
      </c>
      <c r="P222" t="s">
        <v>89</v>
      </c>
      <c r="Q222" t="s">
        <v>90</v>
      </c>
      <c r="R222">
        <v>311364</v>
      </c>
      <c r="S222">
        <v>172238</v>
      </c>
      <c r="T222">
        <v>1181592</v>
      </c>
      <c r="U222">
        <v>2894237</v>
      </c>
      <c r="V222">
        <v>4559431</v>
      </c>
      <c r="W222">
        <v>10.606630520343439</v>
      </c>
      <c r="X222">
        <v>36.521969517687623</v>
      </c>
      <c r="Y222">
        <v>63.478030482312377</v>
      </c>
      <c r="Z222">
        <v>100</v>
      </c>
      <c r="AC222">
        <v>0</v>
      </c>
      <c r="AD222">
        <v>1</v>
      </c>
      <c r="AE222">
        <v>0</v>
      </c>
      <c r="AF222">
        <v>0</v>
      </c>
      <c r="AH222">
        <v>0</v>
      </c>
      <c r="AI222">
        <v>48360200.000000007</v>
      </c>
      <c r="AJ222">
        <v>0</v>
      </c>
      <c r="AK222">
        <v>0</v>
      </c>
      <c r="AN222">
        <v>3</v>
      </c>
      <c r="AO222" t="s">
        <v>797</v>
      </c>
      <c r="AP222">
        <v>23.45626831590215</v>
      </c>
    </row>
    <row r="223" spans="1:42" x14ac:dyDescent="0.25">
      <c r="A223">
        <v>2</v>
      </c>
      <c r="B223" t="s">
        <v>785</v>
      </c>
      <c r="C223" t="s">
        <v>817</v>
      </c>
      <c r="D223" t="s">
        <v>818</v>
      </c>
      <c r="E223" t="s">
        <v>819</v>
      </c>
      <c r="F223" t="s">
        <v>820</v>
      </c>
      <c r="G223" t="s">
        <v>827</v>
      </c>
      <c r="H223" t="s">
        <v>223</v>
      </c>
      <c r="I223" t="s">
        <v>665</v>
      </c>
      <c r="J223" t="s">
        <v>666</v>
      </c>
      <c r="K223" t="s">
        <v>667</v>
      </c>
      <c r="L223" t="s">
        <v>668</v>
      </c>
      <c r="P223" t="s">
        <v>667</v>
      </c>
      <c r="Q223" t="s">
        <v>668</v>
      </c>
      <c r="U223">
        <v>94</v>
      </c>
      <c r="V223">
        <v>94</v>
      </c>
      <c r="W223">
        <v>0</v>
      </c>
      <c r="X223">
        <v>0</v>
      </c>
      <c r="Y223">
        <v>100</v>
      </c>
      <c r="Z223">
        <v>100</v>
      </c>
      <c r="AC223">
        <v>1</v>
      </c>
      <c r="AD223">
        <v>0</v>
      </c>
      <c r="AE223">
        <v>0</v>
      </c>
      <c r="AF223">
        <v>0</v>
      </c>
      <c r="AH223">
        <v>0</v>
      </c>
      <c r="AI223">
        <v>0</v>
      </c>
      <c r="AJ223">
        <v>0</v>
      </c>
      <c r="AK223">
        <v>0</v>
      </c>
      <c r="AN223">
        <v>3</v>
      </c>
      <c r="AO223" t="s">
        <v>797</v>
      </c>
      <c r="AP223">
        <v>2.8404269147230985</v>
      </c>
    </row>
    <row r="224" spans="1:42" x14ac:dyDescent="0.25">
      <c r="A224">
        <v>1</v>
      </c>
      <c r="B224" t="s">
        <v>748</v>
      </c>
      <c r="C224" t="s">
        <v>749</v>
      </c>
      <c r="D224" t="s">
        <v>750</v>
      </c>
      <c r="E224" t="s">
        <v>910</v>
      </c>
      <c r="F224" t="s">
        <v>911</v>
      </c>
      <c r="G224" t="s">
        <v>912</v>
      </c>
      <c r="H224" t="s">
        <v>913</v>
      </c>
      <c r="I224" t="s">
        <v>709</v>
      </c>
      <c r="J224" t="s">
        <v>710</v>
      </c>
      <c r="K224" t="s">
        <v>711</v>
      </c>
      <c r="L224" t="s">
        <v>712</v>
      </c>
      <c r="P224" t="s">
        <v>711</v>
      </c>
      <c r="Q224" t="s">
        <v>712</v>
      </c>
      <c r="R224">
        <v>12457</v>
      </c>
      <c r="S224">
        <v>815</v>
      </c>
      <c r="T224">
        <v>5994</v>
      </c>
      <c r="U224">
        <v>15087</v>
      </c>
      <c r="V224">
        <v>34353</v>
      </c>
      <c r="W224">
        <v>38.634180420923933</v>
      </c>
      <c r="X224">
        <v>56.082438215003059</v>
      </c>
      <c r="Y224">
        <v>43.917561784996941</v>
      </c>
      <c r="Z224">
        <v>100</v>
      </c>
      <c r="AC224">
        <v>0</v>
      </c>
      <c r="AD224">
        <v>0</v>
      </c>
      <c r="AE224">
        <v>1</v>
      </c>
      <c r="AF224">
        <v>0</v>
      </c>
      <c r="AH224">
        <v>0</v>
      </c>
      <c r="AI224">
        <v>0</v>
      </c>
      <c r="AJ224">
        <v>1327199.9999999998</v>
      </c>
      <c r="AK224">
        <v>0</v>
      </c>
      <c r="AN224">
        <v>3</v>
      </c>
      <c r="AO224" t="s">
        <v>797</v>
      </c>
      <c r="AP224">
        <v>12.497464865034571</v>
      </c>
    </row>
    <row r="225" spans="1:42" x14ac:dyDescent="0.25">
      <c r="A225">
        <v>2</v>
      </c>
      <c r="B225" t="s">
        <v>785</v>
      </c>
      <c r="C225" t="s">
        <v>817</v>
      </c>
      <c r="D225" t="s">
        <v>818</v>
      </c>
      <c r="E225" t="s">
        <v>819</v>
      </c>
      <c r="F225" t="s">
        <v>820</v>
      </c>
      <c r="G225" t="s">
        <v>827</v>
      </c>
      <c r="H225" t="s">
        <v>223</v>
      </c>
      <c r="I225" t="s">
        <v>228</v>
      </c>
      <c r="J225" t="s">
        <v>223</v>
      </c>
      <c r="K225" t="s">
        <v>299</v>
      </c>
      <c r="L225" t="s">
        <v>300</v>
      </c>
      <c r="P225" t="s">
        <v>299</v>
      </c>
      <c r="Q225" t="s">
        <v>300</v>
      </c>
      <c r="R225">
        <v>30771</v>
      </c>
      <c r="S225">
        <v>642748</v>
      </c>
      <c r="T225">
        <v>94935</v>
      </c>
      <c r="U225">
        <v>7437693</v>
      </c>
      <c r="V225">
        <v>8206147</v>
      </c>
      <c r="W225">
        <v>8.2074937239120871</v>
      </c>
      <c r="X225">
        <v>9.3643703920975341</v>
      </c>
      <c r="Y225">
        <v>90.635629607902473</v>
      </c>
      <c r="Z225">
        <v>100</v>
      </c>
      <c r="AC225">
        <v>0</v>
      </c>
      <c r="AD225">
        <v>1</v>
      </c>
      <c r="AE225">
        <v>0</v>
      </c>
      <c r="AF225">
        <v>0</v>
      </c>
      <c r="AH225">
        <v>0</v>
      </c>
      <c r="AI225">
        <v>67351900</v>
      </c>
      <c r="AJ225">
        <v>0</v>
      </c>
      <c r="AK225">
        <v>0</v>
      </c>
      <c r="AN225">
        <v>4</v>
      </c>
      <c r="AO225" t="s">
        <v>804</v>
      </c>
      <c r="AP225">
        <v>68.410389610389615</v>
      </c>
    </row>
    <row r="226" spans="1:42" x14ac:dyDescent="0.25">
      <c r="A226">
        <v>2</v>
      </c>
      <c r="B226" t="s">
        <v>785</v>
      </c>
      <c r="C226" t="s">
        <v>817</v>
      </c>
      <c r="D226" t="s">
        <v>818</v>
      </c>
      <c r="E226" t="s">
        <v>819</v>
      </c>
      <c r="F226" t="s">
        <v>820</v>
      </c>
      <c r="G226" t="s">
        <v>827</v>
      </c>
      <c r="H226" t="s">
        <v>223</v>
      </c>
      <c r="I226" t="s">
        <v>228</v>
      </c>
      <c r="J226" t="s">
        <v>223</v>
      </c>
      <c r="K226" t="s">
        <v>229</v>
      </c>
      <c r="L226" t="s">
        <v>230</v>
      </c>
      <c r="P226" t="s">
        <v>229</v>
      </c>
      <c r="Q226" t="s">
        <v>230</v>
      </c>
      <c r="R226">
        <v>5001</v>
      </c>
      <c r="S226">
        <v>33649</v>
      </c>
      <c r="T226">
        <v>14475</v>
      </c>
      <c r="U226">
        <v>171050</v>
      </c>
      <c r="V226">
        <v>224175</v>
      </c>
      <c r="W226">
        <v>17.240994758559161</v>
      </c>
      <c r="X226">
        <v>23.698003791680609</v>
      </c>
      <c r="Y226">
        <v>76.301996208319395</v>
      </c>
      <c r="Z226">
        <v>100</v>
      </c>
      <c r="AC226">
        <v>0</v>
      </c>
      <c r="AD226">
        <v>0</v>
      </c>
      <c r="AE226">
        <v>1</v>
      </c>
      <c r="AF226">
        <v>0</v>
      </c>
      <c r="AH226">
        <v>0</v>
      </c>
      <c r="AI226">
        <v>0</v>
      </c>
      <c r="AJ226">
        <v>3865000</v>
      </c>
      <c r="AK226">
        <v>0</v>
      </c>
      <c r="AN226">
        <v>4</v>
      </c>
      <c r="AO226" t="s">
        <v>804</v>
      </c>
      <c r="AP226">
        <v>64.404937433952313</v>
      </c>
    </row>
    <row r="227" spans="1:42" x14ac:dyDescent="0.25">
      <c r="A227">
        <v>3</v>
      </c>
      <c r="B227" t="s">
        <v>797</v>
      </c>
      <c r="C227" t="s">
        <v>868</v>
      </c>
      <c r="D227" t="s">
        <v>869</v>
      </c>
      <c r="E227" t="s">
        <v>870</v>
      </c>
      <c r="F227" t="s">
        <v>869</v>
      </c>
      <c r="G227" t="s">
        <v>871</v>
      </c>
      <c r="H227" t="s">
        <v>872</v>
      </c>
      <c r="I227" t="s">
        <v>148</v>
      </c>
      <c r="J227" t="s">
        <v>149</v>
      </c>
      <c r="K227" t="s">
        <v>150</v>
      </c>
      <c r="L227" t="s">
        <v>151</v>
      </c>
      <c r="P227" t="s">
        <v>150</v>
      </c>
      <c r="Q227" t="s">
        <v>151</v>
      </c>
      <c r="R227">
        <v>180294</v>
      </c>
      <c r="S227">
        <v>910403</v>
      </c>
      <c r="T227">
        <v>4079882</v>
      </c>
      <c r="U227">
        <v>3556767</v>
      </c>
      <c r="V227">
        <v>8727346</v>
      </c>
      <c r="W227">
        <v>12.497464865034571</v>
      </c>
      <c r="X227">
        <v>59.24572029114006</v>
      </c>
      <c r="Y227">
        <v>40.75427970885994</v>
      </c>
      <c r="Z227">
        <v>100</v>
      </c>
      <c r="AC227">
        <v>0</v>
      </c>
      <c r="AD227">
        <v>1</v>
      </c>
      <c r="AE227">
        <v>0</v>
      </c>
      <c r="AF227">
        <v>0</v>
      </c>
      <c r="AH227">
        <v>0</v>
      </c>
      <c r="AI227">
        <v>109069700</v>
      </c>
      <c r="AJ227">
        <v>0</v>
      </c>
      <c r="AK227">
        <v>0</v>
      </c>
      <c r="AN227">
        <v>4</v>
      </c>
      <c r="AO227" t="s">
        <v>804</v>
      </c>
      <c r="AP227">
        <v>76.965002964157009</v>
      </c>
    </row>
    <row r="228" spans="1:42" x14ac:dyDescent="0.25">
      <c r="A228">
        <v>2</v>
      </c>
      <c r="B228" t="s">
        <v>785</v>
      </c>
      <c r="C228" t="s">
        <v>817</v>
      </c>
      <c r="D228" t="s">
        <v>818</v>
      </c>
      <c r="E228" t="s">
        <v>819</v>
      </c>
      <c r="F228" t="s">
        <v>820</v>
      </c>
      <c r="G228" t="s">
        <v>821</v>
      </c>
      <c r="H228" t="s">
        <v>822</v>
      </c>
      <c r="I228" t="s">
        <v>635</v>
      </c>
      <c r="J228" t="s">
        <v>636</v>
      </c>
      <c r="K228" t="s">
        <v>693</v>
      </c>
      <c r="L228" t="s">
        <v>694</v>
      </c>
      <c r="P228" t="s">
        <v>693</v>
      </c>
      <c r="Q228" t="s">
        <v>694</v>
      </c>
      <c r="R228">
        <v>540</v>
      </c>
      <c r="S228">
        <v>772</v>
      </c>
      <c r="T228">
        <v>380</v>
      </c>
      <c r="U228">
        <v>810</v>
      </c>
      <c r="V228">
        <v>2502</v>
      </c>
      <c r="W228">
        <v>52.438049560351715</v>
      </c>
      <c r="X228">
        <v>67.625899280575538</v>
      </c>
      <c r="Y228">
        <v>32.374100719424462</v>
      </c>
      <c r="Z228">
        <v>100</v>
      </c>
      <c r="AC228">
        <v>0</v>
      </c>
      <c r="AD228">
        <v>0</v>
      </c>
      <c r="AE228">
        <v>0</v>
      </c>
      <c r="AF228">
        <v>1</v>
      </c>
      <c r="AH228">
        <v>0</v>
      </c>
      <c r="AI228">
        <v>0</v>
      </c>
      <c r="AJ228">
        <v>0</v>
      </c>
      <c r="AK228">
        <v>131200</v>
      </c>
      <c r="AN228">
        <v>4</v>
      </c>
      <c r="AO228" t="s">
        <v>804</v>
      </c>
      <c r="AP228">
        <v>71.803429903025744</v>
      </c>
    </row>
    <row r="229" spans="1:42" x14ac:dyDescent="0.25">
      <c r="A229">
        <v>1</v>
      </c>
      <c r="B229" t="s">
        <v>748</v>
      </c>
      <c r="C229" t="s">
        <v>767</v>
      </c>
      <c r="D229" t="s">
        <v>768</v>
      </c>
      <c r="E229" t="s">
        <v>779</v>
      </c>
      <c r="F229" t="s">
        <v>780</v>
      </c>
      <c r="G229" t="s">
        <v>781</v>
      </c>
      <c r="H229" t="s">
        <v>782</v>
      </c>
      <c r="I229" t="s">
        <v>331</v>
      </c>
      <c r="J229" t="s">
        <v>332</v>
      </c>
      <c r="K229" t="s">
        <v>333</v>
      </c>
      <c r="L229" t="s">
        <v>334</v>
      </c>
      <c r="P229" t="s">
        <v>333</v>
      </c>
      <c r="Q229" t="s">
        <v>334</v>
      </c>
      <c r="R229">
        <v>105931</v>
      </c>
      <c r="S229">
        <v>731315</v>
      </c>
      <c r="T229">
        <v>87832</v>
      </c>
      <c r="U229">
        <v>7573334</v>
      </c>
      <c r="V229">
        <v>8498412</v>
      </c>
      <c r="W229">
        <v>9.8517934880069351</v>
      </c>
      <c r="X229">
        <v>10.885304219188244</v>
      </c>
      <c r="Y229">
        <v>89.114695780811758</v>
      </c>
      <c r="Z229">
        <v>100</v>
      </c>
      <c r="AC229">
        <v>0</v>
      </c>
      <c r="AD229">
        <v>1</v>
      </c>
      <c r="AE229">
        <v>0</v>
      </c>
      <c r="AF229">
        <v>0</v>
      </c>
      <c r="AH229">
        <v>0</v>
      </c>
      <c r="AI229">
        <v>83724600</v>
      </c>
      <c r="AJ229">
        <v>0</v>
      </c>
      <c r="AK229">
        <v>0</v>
      </c>
      <c r="AN229">
        <v>4</v>
      </c>
      <c r="AO229" t="s">
        <v>804</v>
      </c>
      <c r="AP229">
        <v>88.373692840856492</v>
      </c>
    </row>
    <row r="230" spans="1:42" x14ac:dyDescent="0.25">
      <c r="A230">
        <v>1</v>
      </c>
      <c r="B230" t="s">
        <v>748</v>
      </c>
      <c r="C230" t="s">
        <v>767</v>
      </c>
      <c r="D230" t="s">
        <v>768</v>
      </c>
      <c r="E230" t="s">
        <v>769</v>
      </c>
      <c r="F230" t="s">
        <v>770</v>
      </c>
      <c r="G230" t="s">
        <v>771</v>
      </c>
      <c r="H230" t="s">
        <v>772</v>
      </c>
      <c r="I230" t="s">
        <v>574</v>
      </c>
      <c r="J230" t="s">
        <v>575</v>
      </c>
      <c r="K230" t="s">
        <v>660</v>
      </c>
      <c r="L230" t="s">
        <v>661</v>
      </c>
      <c r="P230" t="s">
        <v>660</v>
      </c>
      <c r="Q230" t="s">
        <v>661</v>
      </c>
      <c r="R230">
        <v>74886</v>
      </c>
      <c r="S230">
        <v>82857</v>
      </c>
      <c r="T230">
        <v>142159</v>
      </c>
      <c r="U230">
        <v>2780457</v>
      </c>
      <c r="V230">
        <v>3080359</v>
      </c>
      <c r="W230">
        <v>5.1209290865123185</v>
      </c>
      <c r="X230">
        <v>9.7359431157212519</v>
      </c>
      <c r="Y230">
        <v>90.264056884278745</v>
      </c>
      <c r="Z230">
        <v>100</v>
      </c>
      <c r="AC230">
        <v>0</v>
      </c>
      <c r="AD230">
        <v>1</v>
      </c>
      <c r="AE230">
        <v>0</v>
      </c>
      <c r="AF230">
        <v>0</v>
      </c>
      <c r="AH230">
        <v>0</v>
      </c>
      <c r="AI230">
        <v>15774299.999999998</v>
      </c>
      <c r="AJ230">
        <v>0</v>
      </c>
      <c r="AK230">
        <v>0</v>
      </c>
      <c r="AN230">
        <v>4</v>
      </c>
      <c r="AO230" t="s">
        <v>804</v>
      </c>
      <c r="AP230">
        <v>62.527528455722894</v>
      </c>
    </row>
    <row r="231" spans="1:42" x14ac:dyDescent="0.25">
      <c r="A231">
        <v>1</v>
      </c>
      <c r="B231" t="s">
        <v>748</v>
      </c>
      <c r="C231" t="s">
        <v>767</v>
      </c>
      <c r="D231" t="s">
        <v>768</v>
      </c>
      <c r="E231" t="s">
        <v>773</v>
      </c>
      <c r="F231" t="s">
        <v>774</v>
      </c>
      <c r="G231" t="s">
        <v>775</v>
      </c>
      <c r="H231" t="s">
        <v>776</v>
      </c>
      <c r="I231" t="s">
        <v>323</v>
      </c>
      <c r="J231" t="s">
        <v>324</v>
      </c>
      <c r="K231" t="s">
        <v>564</v>
      </c>
      <c r="L231" t="s">
        <v>565</v>
      </c>
      <c r="P231" t="s">
        <v>564</v>
      </c>
      <c r="Q231" t="s">
        <v>565</v>
      </c>
      <c r="R231">
        <v>26970</v>
      </c>
      <c r="S231">
        <v>166842</v>
      </c>
      <c r="T231">
        <v>249704</v>
      </c>
      <c r="U231">
        <v>2163964</v>
      </c>
      <c r="V231">
        <v>2607480</v>
      </c>
      <c r="W231">
        <v>7.4329237424639887</v>
      </c>
      <c r="X231">
        <v>17.009373034500744</v>
      </c>
      <c r="Y231">
        <v>82.99062696549926</v>
      </c>
      <c r="Z231">
        <v>100</v>
      </c>
      <c r="AC231">
        <v>0</v>
      </c>
      <c r="AD231">
        <v>1</v>
      </c>
      <c r="AE231">
        <v>0</v>
      </c>
      <c r="AF231">
        <v>0</v>
      </c>
      <c r="AH231">
        <v>0</v>
      </c>
      <c r="AI231">
        <v>19381200</v>
      </c>
      <c r="AJ231">
        <v>0</v>
      </c>
      <c r="AK231">
        <v>0</v>
      </c>
      <c r="AN231">
        <v>6</v>
      </c>
      <c r="AO231" t="s">
        <v>810</v>
      </c>
      <c r="AP231">
        <v>23.765256395017861</v>
      </c>
    </row>
    <row r="232" spans="1:42" x14ac:dyDescent="0.25">
      <c r="A232">
        <v>1</v>
      </c>
      <c r="B232" t="s">
        <v>748</v>
      </c>
      <c r="C232" t="s">
        <v>767</v>
      </c>
      <c r="D232" t="s">
        <v>768</v>
      </c>
      <c r="E232" t="s">
        <v>779</v>
      </c>
      <c r="F232" t="s">
        <v>780</v>
      </c>
      <c r="G232" t="s">
        <v>905</v>
      </c>
      <c r="H232" t="s">
        <v>906</v>
      </c>
      <c r="I232" t="s">
        <v>317</v>
      </c>
      <c r="J232" t="s">
        <v>318</v>
      </c>
      <c r="K232" t="s">
        <v>319</v>
      </c>
      <c r="L232" t="s">
        <v>320</v>
      </c>
      <c r="P232" t="s">
        <v>319</v>
      </c>
      <c r="Q232" t="s">
        <v>320</v>
      </c>
      <c r="R232">
        <v>789176</v>
      </c>
      <c r="S232">
        <v>398222</v>
      </c>
      <c r="T232">
        <v>2379576</v>
      </c>
      <c r="U232">
        <v>4387560</v>
      </c>
      <c r="V232">
        <v>7954534</v>
      </c>
      <c r="W232">
        <v>14.927310638184462</v>
      </c>
      <c r="X232">
        <v>44.842023429656599</v>
      </c>
      <c r="Y232">
        <v>55.157976570343401</v>
      </c>
      <c r="Z232">
        <v>100</v>
      </c>
      <c r="AC232">
        <v>0</v>
      </c>
      <c r="AD232">
        <v>1</v>
      </c>
      <c r="AE232">
        <v>0</v>
      </c>
      <c r="AF232">
        <v>0</v>
      </c>
      <c r="AH232">
        <v>0</v>
      </c>
      <c r="AI232">
        <v>118739800</v>
      </c>
      <c r="AJ232">
        <v>0</v>
      </c>
      <c r="AK232">
        <v>0</v>
      </c>
      <c r="AN232">
        <v>6</v>
      </c>
      <c r="AO232" t="s">
        <v>810</v>
      </c>
      <c r="AP232">
        <v>74.949924291686457</v>
      </c>
    </row>
    <row r="233" spans="1:42" x14ac:dyDescent="0.25">
      <c r="A233">
        <v>1</v>
      </c>
      <c r="B233" t="s">
        <v>748</v>
      </c>
      <c r="C233" t="s">
        <v>767</v>
      </c>
      <c r="D233" t="s">
        <v>768</v>
      </c>
      <c r="E233" t="s">
        <v>769</v>
      </c>
      <c r="F233" t="s">
        <v>770</v>
      </c>
      <c r="G233" t="s">
        <v>771</v>
      </c>
      <c r="H233" t="s">
        <v>772</v>
      </c>
      <c r="I233" t="s">
        <v>574</v>
      </c>
      <c r="J233" t="s">
        <v>575</v>
      </c>
      <c r="K233" t="s">
        <v>576</v>
      </c>
      <c r="L233" t="s">
        <v>577</v>
      </c>
      <c r="P233" t="s">
        <v>576</v>
      </c>
      <c r="Q233" t="s">
        <v>577</v>
      </c>
      <c r="R233">
        <v>110021</v>
      </c>
      <c r="S233">
        <v>288018</v>
      </c>
      <c r="T233">
        <v>125440</v>
      </c>
      <c r="U233">
        <v>1711700</v>
      </c>
      <c r="V233">
        <v>2235179</v>
      </c>
      <c r="W233">
        <v>17.807925002874487</v>
      </c>
      <c r="X233">
        <v>23.420003498601229</v>
      </c>
      <c r="Y233">
        <v>76.579996501398767</v>
      </c>
      <c r="Z233">
        <v>100</v>
      </c>
      <c r="AC233">
        <v>0</v>
      </c>
      <c r="AD233">
        <v>0</v>
      </c>
      <c r="AE233">
        <v>1</v>
      </c>
      <c r="AF233">
        <v>0</v>
      </c>
      <c r="AH233">
        <v>0</v>
      </c>
      <c r="AI233">
        <v>0</v>
      </c>
      <c r="AJ233">
        <v>39803899.999999993</v>
      </c>
      <c r="AK233">
        <v>0</v>
      </c>
      <c r="AN233">
        <v>6</v>
      </c>
      <c r="AO233" t="s">
        <v>810</v>
      </c>
      <c r="AP233">
        <v>49.300672835989758</v>
      </c>
    </row>
    <row r="234" spans="1:42" x14ac:dyDescent="0.25">
      <c r="A234">
        <v>1</v>
      </c>
      <c r="B234" t="s">
        <v>748</v>
      </c>
      <c r="C234" t="s">
        <v>767</v>
      </c>
      <c r="D234" t="s">
        <v>768</v>
      </c>
      <c r="E234" t="s">
        <v>769</v>
      </c>
      <c r="F234" t="s">
        <v>770</v>
      </c>
      <c r="G234" t="s">
        <v>771</v>
      </c>
      <c r="H234" t="s">
        <v>772</v>
      </c>
      <c r="I234" t="s">
        <v>574</v>
      </c>
      <c r="J234" t="s">
        <v>575</v>
      </c>
      <c r="K234" t="s">
        <v>707</v>
      </c>
      <c r="L234" t="s">
        <v>708</v>
      </c>
      <c r="P234" t="s">
        <v>707</v>
      </c>
      <c r="Q234" t="s">
        <v>708</v>
      </c>
      <c r="R234">
        <v>188821</v>
      </c>
      <c r="S234">
        <v>82866</v>
      </c>
      <c r="T234">
        <v>3301</v>
      </c>
      <c r="U234">
        <v>3275709</v>
      </c>
      <c r="V234">
        <v>3550697</v>
      </c>
      <c r="W234">
        <v>7.6516526191899787</v>
      </c>
      <c r="X234">
        <v>7.7446202815954157</v>
      </c>
      <c r="Y234">
        <v>92.255379718404583</v>
      </c>
      <c r="Z234">
        <v>100</v>
      </c>
      <c r="AC234">
        <v>0</v>
      </c>
      <c r="AD234">
        <v>1</v>
      </c>
      <c r="AE234">
        <v>0</v>
      </c>
      <c r="AF234">
        <v>0</v>
      </c>
      <c r="AH234">
        <v>0</v>
      </c>
      <c r="AI234">
        <v>27168700</v>
      </c>
      <c r="AJ234">
        <v>0</v>
      </c>
      <c r="AK234">
        <v>0</v>
      </c>
      <c r="AN234">
        <v>6</v>
      </c>
      <c r="AO234" t="s">
        <v>810</v>
      </c>
      <c r="AP234">
        <v>28.95561675402092</v>
      </c>
    </row>
    <row r="235" spans="1:42" x14ac:dyDescent="0.25">
      <c r="A235">
        <v>1</v>
      </c>
      <c r="B235" t="s">
        <v>748</v>
      </c>
      <c r="C235" t="s">
        <v>767</v>
      </c>
      <c r="D235" t="s">
        <v>768</v>
      </c>
      <c r="E235" t="s">
        <v>773</v>
      </c>
      <c r="F235" t="s">
        <v>774</v>
      </c>
      <c r="G235" t="s">
        <v>850</v>
      </c>
      <c r="H235" t="s">
        <v>851</v>
      </c>
      <c r="I235" t="s">
        <v>51</v>
      </c>
      <c r="J235" t="s">
        <v>52</v>
      </c>
      <c r="K235" t="s">
        <v>53</v>
      </c>
      <c r="L235" t="s">
        <v>54</v>
      </c>
      <c r="P235" t="s">
        <v>53</v>
      </c>
      <c r="Q235" t="s">
        <v>54</v>
      </c>
      <c r="R235">
        <v>79119</v>
      </c>
      <c r="S235">
        <v>68866</v>
      </c>
      <c r="T235">
        <v>1402014</v>
      </c>
      <c r="U235">
        <v>1850581</v>
      </c>
      <c r="V235">
        <v>3400580</v>
      </c>
      <c r="W235">
        <v>4.3517576413435357</v>
      </c>
      <c r="X235">
        <v>45.58043039716754</v>
      </c>
      <c r="Y235">
        <v>54.41956960283246</v>
      </c>
      <c r="Z235">
        <v>100</v>
      </c>
      <c r="AC235">
        <v>0</v>
      </c>
      <c r="AD235">
        <v>1</v>
      </c>
      <c r="AE235">
        <v>0</v>
      </c>
      <c r="AF235">
        <v>0</v>
      </c>
      <c r="AH235">
        <v>0</v>
      </c>
      <c r="AI235">
        <v>14798500</v>
      </c>
      <c r="AJ235">
        <v>0</v>
      </c>
      <c r="AK235">
        <v>0</v>
      </c>
      <c r="AN235">
        <v>6</v>
      </c>
      <c r="AO235" t="s">
        <v>810</v>
      </c>
      <c r="AP235">
        <v>14.081494740100911</v>
      </c>
    </row>
    <row r="236" spans="1:42" x14ac:dyDescent="0.25">
      <c r="A236">
        <v>1</v>
      </c>
      <c r="B236" t="s">
        <v>748</v>
      </c>
      <c r="C236" t="s">
        <v>767</v>
      </c>
      <c r="D236" t="s">
        <v>768</v>
      </c>
      <c r="E236" t="s">
        <v>914</v>
      </c>
      <c r="F236" t="s">
        <v>915</v>
      </c>
      <c r="G236" t="s">
        <v>916</v>
      </c>
      <c r="H236" t="s">
        <v>917</v>
      </c>
      <c r="I236" t="s">
        <v>238</v>
      </c>
      <c r="J236" t="s">
        <v>239</v>
      </c>
      <c r="K236" t="s">
        <v>240</v>
      </c>
      <c r="L236" t="s">
        <v>241</v>
      </c>
      <c r="P236" t="s">
        <v>240</v>
      </c>
      <c r="Q236" t="s">
        <v>241</v>
      </c>
      <c r="R236">
        <v>1531108</v>
      </c>
      <c r="S236">
        <v>5113077</v>
      </c>
      <c r="T236">
        <v>12177793</v>
      </c>
      <c r="U236">
        <v>14647840</v>
      </c>
      <c r="V236">
        <v>33469818</v>
      </c>
      <c r="W236">
        <v>19.851273167962848</v>
      </c>
      <c r="X236">
        <v>56.235674780185541</v>
      </c>
      <c r="Y236">
        <v>43.764325219814459</v>
      </c>
      <c r="Z236">
        <v>100</v>
      </c>
      <c r="AC236">
        <v>0</v>
      </c>
      <c r="AD236">
        <v>0</v>
      </c>
      <c r="AE236">
        <v>1</v>
      </c>
      <c r="AF236">
        <v>0</v>
      </c>
      <c r="AH236">
        <v>0</v>
      </c>
      <c r="AI236">
        <v>0</v>
      </c>
      <c r="AJ236">
        <v>664418500</v>
      </c>
      <c r="AK236">
        <v>0</v>
      </c>
      <c r="AN236">
        <v>6</v>
      </c>
      <c r="AO236" t="s">
        <v>810</v>
      </c>
      <c r="AP236">
        <v>3.0446057087566523</v>
      </c>
    </row>
    <row r="237" spans="1:42" x14ac:dyDescent="0.25">
      <c r="A237">
        <v>1</v>
      </c>
      <c r="B237" t="s">
        <v>748</v>
      </c>
      <c r="C237" t="s">
        <v>767</v>
      </c>
      <c r="D237" t="s">
        <v>768</v>
      </c>
      <c r="E237" t="s">
        <v>914</v>
      </c>
      <c r="F237" t="s">
        <v>915</v>
      </c>
      <c r="G237" t="s">
        <v>916</v>
      </c>
      <c r="H237" t="s">
        <v>917</v>
      </c>
      <c r="I237" t="s">
        <v>289</v>
      </c>
      <c r="J237" t="s">
        <v>290</v>
      </c>
      <c r="K237" t="s">
        <v>291</v>
      </c>
      <c r="L237" t="s">
        <v>292</v>
      </c>
      <c r="P237" t="s">
        <v>291</v>
      </c>
      <c r="Q237" t="s">
        <v>292</v>
      </c>
      <c r="R237">
        <v>19592</v>
      </c>
      <c r="S237">
        <v>127658</v>
      </c>
      <c r="T237">
        <v>238849</v>
      </c>
      <c r="U237">
        <v>570150</v>
      </c>
      <c r="V237">
        <v>956249</v>
      </c>
      <c r="W237">
        <v>15.398708913682524</v>
      </c>
      <c r="X237">
        <v>40.376408236766778</v>
      </c>
      <c r="Y237">
        <v>59.623591763233222</v>
      </c>
      <c r="Z237">
        <v>100</v>
      </c>
      <c r="AC237">
        <v>0</v>
      </c>
      <c r="AD237">
        <v>1</v>
      </c>
      <c r="AE237">
        <v>0</v>
      </c>
      <c r="AF237">
        <v>0</v>
      </c>
      <c r="AH237">
        <v>0</v>
      </c>
      <c r="AI237">
        <v>14725000</v>
      </c>
      <c r="AJ237">
        <v>0</v>
      </c>
      <c r="AK237">
        <v>0</v>
      </c>
      <c r="AN237">
        <v>6</v>
      </c>
      <c r="AO237" t="s">
        <v>810</v>
      </c>
      <c r="AP237">
        <v>61.797805522037677</v>
      </c>
    </row>
    <row r="238" spans="1:42" x14ac:dyDescent="0.25">
      <c r="A238">
        <v>1</v>
      </c>
      <c r="B238" t="s">
        <v>748</v>
      </c>
      <c r="C238" t="s">
        <v>767</v>
      </c>
      <c r="D238" t="s">
        <v>768</v>
      </c>
      <c r="E238" t="s">
        <v>918</v>
      </c>
      <c r="F238" t="s">
        <v>919</v>
      </c>
      <c r="G238" t="s">
        <v>920</v>
      </c>
      <c r="H238" t="s">
        <v>921</v>
      </c>
      <c r="I238" t="s">
        <v>293</v>
      </c>
      <c r="J238" t="s">
        <v>294</v>
      </c>
      <c r="K238" t="s">
        <v>295</v>
      </c>
      <c r="L238" t="s">
        <v>296</v>
      </c>
      <c r="P238" t="s">
        <v>295</v>
      </c>
      <c r="Q238" t="s">
        <v>296</v>
      </c>
      <c r="R238">
        <v>2861849</v>
      </c>
      <c r="S238">
        <v>3711931</v>
      </c>
      <c r="T238">
        <v>10269076</v>
      </c>
      <c r="U238">
        <v>11304413</v>
      </c>
      <c r="V238">
        <v>28147269</v>
      </c>
      <c r="W238">
        <v>23.354947863680842</v>
      </c>
      <c r="X238">
        <v>59.838331029557438</v>
      </c>
      <c r="Y238">
        <v>40.161668970442562</v>
      </c>
      <c r="Z238">
        <v>100</v>
      </c>
      <c r="AC238">
        <v>0</v>
      </c>
      <c r="AD238">
        <v>0</v>
      </c>
      <c r="AE238">
        <v>1</v>
      </c>
      <c r="AF238">
        <v>0</v>
      </c>
      <c r="AH238">
        <v>0</v>
      </c>
      <c r="AI238">
        <v>0</v>
      </c>
      <c r="AJ238">
        <v>657378000</v>
      </c>
      <c r="AK238">
        <v>0</v>
      </c>
      <c r="AN238">
        <v>6</v>
      </c>
      <c r="AO238" t="s">
        <v>810</v>
      </c>
      <c r="AP238">
        <v>8.6253481835987262</v>
      </c>
    </row>
    <row r="239" spans="1:42" x14ac:dyDescent="0.25">
      <c r="A239">
        <v>6</v>
      </c>
      <c r="B239" t="s">
        <v>810</v>
      </c>
      <c r="C239" t="s">
        <v>811</v>
      </c>
      <c r="D239" t="s">
        <v>812</v>
      </c>
      <c r="E239" t="s">
        <v>813</v>
      </c>
      <c r="F239" t="s">
        <v>814</v>
      </c>
      <c r="G239" t="s">
        <v>815</v>
      </c>
      <c r="H239" t="s">
        <v>816</v>
      </c>
      <c r="I239" t="s">
        <v>542</v>
      </c>
      <c r="J239" t="s">
        <v>543</v>
      </c>
      <c r="K239" t="s">
        <v>548</v>
      </c>
      <c r="L239" t="s">
        <v>549</v>
      </c>
      <c r="P239" t="s">
        <v>548</v>
      </c>
      <c r="Q239" t="s">
        <v>549</v>
      </c>
      <c r="R239">
        <v>9715</v>
      </c>
      <c r="S239">
        <v>10939</v>
      </c>
      <c r="T239">
        <v>96087</v>
      </c>
      <c r="U239">
        <v>122716</v>
      </c>
      <c r="V239">
        <v>239457</v>
      </c>
      <c r="W239">
        <v>8.6253481835987262</v>
      </c>
      <c r="X239">
        <v>48.752385605766378</v>
      </c>
      <c r="Y239">
        <v>51.247614394233622</v>
      </c>
      <c r="Z239">
        <v>100</v>
      </c>
      <c r="AC239">
        <v>0</v>
      </c>
      <c r="AD239">
        <v>1</v>
      </c>
      <c r="AE239">
        <v>0</v>
      </c>
      <c r="AF239">
        <v>0</v>
      </c>
      <c r="AH239">
        <v>0</v>
      </c>
      <c r="AI239">
        <v>2065400.0000000002</v>
      </c>
      <c r="AJ239">
        <v>0</v>
      </c>
      <c r="AK239">
        <v>0</v>
      </c>
    </row>
    <row r="240" spans="1:42" x14ac:dyDescent="0.25">
      <c r="Q240" t="s">
        <v>728</v>
      </c>
      <c r="R240">
        <v>1218087.3419913419</v>
      </c>
      <c r="S240">
        <v>1219144.3096234309</v>
      </c>
      <c r="T240">
        <v>6188012.6440677969</v>
      </c>
      <c r="U240">
        <v>14418470.583333334</v>
      </c>
      <c r="V240">
        <v>22889823.291666668</v>
      </c>
      <c r="W240">
        <v>17.868936709020367</v>
      </c>
      <c r="AC240">
        <f>SUM(AC2:AC239)</f>
        <v>10</v>
      </c>
      <c r="AD240">
        <f t="shared" ref="AD240:AF240" si="0">SUM(AD2:AD239)</f>
        <v>150</v>
      </c>
      <c r="AE240">
        <f t="shared" si="0"/>
        <v>58</v>
      </c>
      <c r="AF240">
        <f t="shared" si="0"/>
        <v>20</v>
      </c>
      <c r="AG240">
        <f>SUM(AC240:AF240)</f>
        <v>238</v>
      </c>
      <c r="AH240">
        <v>315879600</v>
      </c>
      <c r="AI240">
        <v>32250655300</v>
      </c>
      <c r="AJ240">
        <v>17905596100</v>
      </c>
      <c r="AK240">
        <v>6803235600</v>
      </c>
    </row>
    <row r="241" spans="17:42" x14ac:dyDescent="0.25">
      <c r="R241">
        <v>3</v>
      </c>
      <c r="S241">
        <v>5</v>
      </c>
      <c r="T241">
        <v>13</v>
      </c>
      <c r="U241">
        <v>39</v>
      </c>
      <c r="V241">
        <v>90</v>
      </c>
      <c r="W241">
        <v>0</v>
      </c>
      <c r="AD241">
        <f>SUM(AC240:AD240)</f>
        <v>160</v>
      </c>
    </row>
    <row r="242" spans="17:42" x14ac:dyDescent="0.25">
      <c r="Q242" t="s">
        <v>729</v>
      </c>
      <c r="R242">
        <v>31139851</v>
      </c>
      <c r="S242">
        <v>18533779</v>
      </c>
      <c r="T242">
        <v>126864195</v>
      </c>
      <c r="U242">
        <v>221756653</v>
      </c>
      <c r="V242">
        <v>282078009</v>
      </c>
      <c r="W242">
        <v>88.373692840856492</v>
      </c>
      <c r="AD242" t="s">
        <v>744</v>
      </c>
    </row>
    <row r="243" spans="17:42" x14ac:dyDescent="0.25">
      <c r="AD243">
        <v>0.67500000000000004</v>
      </c>
      <c r="AI243" t="s">
        <v>729</v>
      </c>
    </row>
    <row r="244" spans="17:42" x14ac:dyDescent="0.25">
      <c r="AI244" t="s">
        <v>729</v>
      </c>
      <c r="AJ244" t="s">
        <v>729</v>
      </c>
      <c r="AK244" t="s">
        <v>729</v>
      </c>
    </row>
    <row r="245" spans="17:42" x14ac:dyDescent="0.25">
      <c r="Q245" t="s">
        <v>727</v>
      </c>
      <c r="R245">
        <v>109627.86077922078</v>
      </c>
      <c r="S245">
        <v>109722.98786610879</v>
      </c>
      <c r="T245">
        <v>556921.13796610176</v>
      </c>
      <c r="U245">
        <v>1297662.3525</v>
      </c>
      <c r="V245">
        <v>2060084.0962500002</v>
      </c>
      <c r="W245" t="s">
        <v>746</v>
      </c>
      <c r="AN245">
        <v>5</v>
      </c>
      <c r="AO245" t="s">
        <v>878</v>
      </c>
      <c r="AP245">
        <v>6.5343327018642068</v>
      </c>
    </row>
    <row r="246" spans="17:42" x14ac:dyDescent="0.25">
      <c r="R246">
        <v>0.27</v>
      </c>
      <c r="S246">
        <v>0.45</v>
      </c>
      <c r="T246">
        <v>1.1700000000000002</v>
      </c>
      <c r="U246">
        <v>3.5100000000000002</v>
      </c>
      <c r="V246">
        <v>8.1</v>
      </c>
      <c r="W246" t="s">
        <v>732</v>
      </c>
      <c r="AN246">
        <v>5</v>
      </c>
      <c r="AO246" t="s">
        <v>878</v>
      </c>
      <c r="AP246">
        <v>5.4752066115702478</v>
      </c>
    </row>
    <row r="247" spans="17:42" x14ac:dyDescent="0.25">
      <c r="R247">
        <v>2802586.5900000003</v>
      </c>
      <c r="S247">
        <v>1668040.11</v>
      </c>
      <c r="T247">
        <v>11417777.550000001</v>
      </c>
      <c r="U247">
        <v>19958098.77</v>
      </c>
      <c r="V247">
        <v>25387020.810000002</v>
      </c>
      <c r="W247" t="s">
        <v>733</v>
      </c>
    </row>
    <row r="248" spans="17:42" x14ac:dyDescent="0.25">
      <c r="Q248" t="s">
        <v>745</v>
      </c>
      <c r="R248">
        <v>304462869</v>
      </c>
      <c r="S248">
        <v>345593218</v>
      </c>
      <c r="T248">
        <v>1574395884</v>
      </c>
      <c r="U248">
        <v>5400287230</v>
      </c>
      <c r="V248">
        <v>7624739201</v>
      </c>
    </row>
    <row r="249" spans="17:42" x14ac:dyDescent="0.25">
      <c r="R249">
        <v>3.9930922353392635E-2</v>
      </c>
      <c r="S249">
        <v>4.5325250987558338E-2</v>
      </c>
      <c r="T249">
        <v>0.20648521116545399</v>
      </c>
      <c r="U249">
        <v>0.70825861549359503</v>
      </c>
      <c r="V249">
        <v>1</v>
      </c>
    </row>
    <row r="250" spans="17:42" x14ac:dyDescent="0.25">
      <c r="S250">
        <v>8.525617334095098E-2</v>
      </c>
    </row>
    <row r="251" spans="17:42" x14ac:dyDescent="0.25">
      <c r="S251">
        <v>1</v>
      </c>
    </row>
    <row r="254" spans="17:42" x14ac:dyDescent="0.25">
      <c r="U254">
        <v>3.99</v>
      </c>
    </row>
    <row r="255" spans="17:42" x14ac:dyDescent="0.25">
      <c r="U255">
        <v>4.53</v>
      </c>
    </row>
    <row r="256" spans="17:42" x14ac:dyDescent="0.25">
      <c r="U256">
        <v>20.65</v>
      </c>
    </row>
    <row r="257" spans="21:21" x14ac:dyDescent="0.25">
      <c r="U257">
        <v>70.83</v>
      </c>
    </row>
    <row r="258" spans="21:21" x14ac:dyDescent="0.25">
      <c r="U258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topLeftCell="A8" workbookViewId="0">
      <selection activeCell="B12" sqref="B12"/>
    </sheetView>
  </sheetViews>
  <sheetFormatPr defaultRowHeight="15" x14ac:dyDescent="0.25"/>
  <cols>
    <col min="1" max="1" width="16" customWidth="1"/>
    <col min="2" max="2" width="34.28515625" customWidth="1"/>
    <col min="3" max="7" width="16" customWidth="1"/>
    <col min="8" max="8" width="21.5703125" style="1" bestFit="1" customWidth="1"/>
    <col min="9" max="10" width="16" customWidth="1"/>
  </cols>
  <sheetData>
    <row r="1" spans="1:10" x14ac:dyDescent="0.25">
      <c r="A1" t="s">
        <v>2</v>
      </c>
      <c r="B1" t="s">
        <v>3</v>
      </c>
      <c r="C1" t="s">
        <v>721</v>
      </c>
      <c r="D1" t="s">
        <v>722</v>
      </c>
      <c r="E1" t="s">
        <v>723</v>
      </c>
      <c r="F1" t="s">
        <v>724</v>
      </c>
      <c r="G1" t="s">
        <v>725</v>
      </c>
      <c r="H1" s="1" t="s">
        <v>726</v>
      </c>
      <c r="I1" t="s">
        <v>935</v>
      </c>
      <c r="J1" s="25">
        <v>0.04</v>
      </c>
    </row>
    <row r="2" spans="1:10" x14ac:dyDescent="0.25">
      <c r="A2" s="4" t="s">
        <v>19</v>
      </c>
      <c r="B2" s="4" t="s">
        <v>18</v>
      </c>
      <c r="C2" s="4">
        <v>7619101</v>
      </c>
      <c r="D2" s="4">
        <v>6509238</v>
      </c>
      <c r="E2" s="4">
        <v>30213252</v>
      </c>
      <c r="F2" s="4">
        <v>172957885</v>
      </c>
      <c r="G2" s="4">
        <v>217299476</v>
      </c>
      <c r="H2" s="5">
        <v>6.5017823604876064</v>
      </c>
      <c r="I2" s="1">
        <v>20.405751461637212</v>
      </c>
      <c r="J2" s="1">
        <v>79.594248538362791</v>
      </c>
    </row>
    <row r="3" spans="1:10" x14ac:dyDescent="0.25">
      <c r="A3" s="4" t="s">
        <v>33</v>
      </c>
      <c r="B3" s="4" t="s">
        <v>32</v>
      </c>
      <c r="C3" s="4">
        <v>11869833</v>
      </c>
      <c r="D3" s="4">
        <v>18924759</v>
      </c>
      <c r="E3" s="4">
        <v>31078532</v>
      </c>
      <c r="F3" s="4">
        <v>444476137</v>
      </c>
      <c r="G3" s="4">
        <v>506349261</v>
      </c>
      <c r="H3" s="5">
        <v>6.0816899266690152</v>
      </c>
      <c r="I3" s="1">
        <v>12.219455772050589</v>
      </c>
      <c r="J3" s="1">
        <v>87.780544227949406</v>
      </c>
    </row>
    <row r="4" spans="1:10" x14ac:dyDescent="0.25">
      <c r="A4" s="4" t="s">
        <v>8</v>
      </c>
      <c r="B4" s="4" t="s">
        <v>9</v>
      </c>
      <c r="C4" s="4">
        <v>595666</v>
      </c>
      <c r="D4" s="4">
        <v>333344</v>
      </c>
      <c r="E4" s="4">
        <v>787426</v>
      </c>
      <c r="F4" s="4">
        <v>7420729</v>
      </c>
      <c r="G4" s="4">
        <v>9137165</v>
      </c>
      <c r="H4" s="5">
        <v>10.167376861422554</v>
      </c>
      <c r="I4" s="1">
        <v>18.785214013318136</v>
      </c>
      <c r="J4" s="1">
        <v>81.214785986681875</v>
      </c>
    </row>
    <row r="5" spans="1:10" x14ac:dyDescent="0.25">
      <c r="A5" s="4" t="s">
        <v>355</v>
      </c>
      <c r="B5" s="4" t="s">
        <v>356</v>
      </c>
      <c r="C5" s="4">
        <v>396</v>
      </c>
      <c r="D5" s="4">
        <v>7635</v>
      </c>
      <c r="E5" s="4">
        <v>4059</v>
      </c>
      <c r="F5" s="4">
        <v>842603</v>
      </c>
      <c r="G5" s="4">
        <v>854693</v>
      </c>
      <c r="H5" s="5">
        <v>0.93963563525148797</v>
      </c>
      <c r="I5" s="1">
        <v>1.4145429996501668</v>
      </c>
      <c r="J5" s="1">
        <v>98.585457000349834</v>
      </c>
    </row>
    <row r="6" spans="1:10" x14ac:dyDescent="0.25">
      <c r="A6" s="4" t="s">
        <v>55</v>
      </c>
      <c r="B6" s="4" t="s">
        <v>56</v>
      </c>
      <c r="C6" s="4">
        <v>923175</v>
      </c>
      <c r="D6" s="4">
        <v>12021648</v>
      </c>
      <c r="E6" s="4">
        <v>12897931</v>
      </c>
      <c r="F6" s="4">
        <v>127400384</v>
      </c>
      <c r="G6" s="4">
        <v>153243138</v>
      </c>
      <c r="H6" s="5">
        <v>8.4472447960443091</v>
      </c>
      <c r="I6" s="1">
        <v>16.86388985326051</v>
      </c>
      <c r="J6" s="1">
        <v>83.136110146739497</v>
      </c>
    </row>
    <row r="7" spans="1:10" x14ac:dyDescent="0.25">
      <c r="A7" s="4" t="s">
        <v>39</v>
      </c>
      <c r="B7" s="4" t="s">
        <v>40</v>
      </c>
      <c r="C7" s="4">
        <v>593428</v>
      </c>
      <c r="D7" s="4">
        <v>7294062</v>
      </c>
      <c r="E7" s="4">
        <v>6843497</v>
      </c>
      <c r="F7" s="4">
        <v>641046167</v>
      </c>
      <c r="G7" s="4">
        <v>655777154</v>
      </c>
      <c r="H7" s="5">
        <v>1.2027698665452442</v>
      </c>
      <c r="I7" s="1">
        <v>2.2463403779998106</v>
      </c>
      <c r="J7" s="1">
        <v>97.753659622000185</v>
      </c>
    </row>
    <row r="8" spans="1:10" x14ac:dyDescent="0.25">
      <c r="A8" s="4" t="s">
        <v>20</v>
      </c>
      <c r="B8" s="4" t="s">
        <v>21</v>
      </c>
      <c r="C8" s="4">
        <v>980949</v>
      </c>
      <c r="D8" s="4">
        <v>6319061</v>
      </c>
      <c r="E8" s="4">
        <v>17391327</v>
      </c>
      <c r="F8" s="4">
        <v>479440481</v>
      </c>
      <c r="G8" s="4">
        <v>504131818</v>
      </c>
      <c r="H8" s="5">
        <v>1.4480359579287654</v>
      </c>
      <c r="I8" s="1">
        <v>4.8977938147121671</v>
      </c>
      <c r="J8" s="1">
        <v>95.102206185287827</v>
      </c>
    </row>
    <row r="9" spans="1:10" x14ac:dyDescent="0.25">
      <c r="A9" s="4" t="s">
        <v>186</v>
      </c>
      <c r="B9" s="4" t="s">
        <v>187</v>
      </c>
      <c r="C9" s="4">
        <v>6801</v>
      </c>
      <c r="D9" s="4">
        <v>44810</v>
      </c>
      <c r="E9" s="4">
        <v>328066</v>
      </c>
      <c r="F9" s="4">
        <v>3668814</v>
      </c>
      <c r="G9" s="4">
        <v>4048491</v>
      </c>
      <c r="H9" s="5">
        <v>1.2748206677500333</v>
      </c>
      <c r="I9" s="1">
        <v>9.3782350016339411</v>
      </c>
      <c r="J9" s="1">
        <v>90.621764998366061</v>
      </c>
    </row>
    <row r="10" spans="1:10" x14ac:dyDescent="0.25">
      <c r="A10" s="4" t="s">
        <v>106</v>
      </c>
      <c r="B10" s="4" t="s">
        <v>105</v>
      </c>
      <c r="C10" s="4">
        <v>495344</v>
      </c>
      <c r="D10" s="4">
        <v>2763171</v>
      </c>
      <c r="E10" s="4">
        <v>14480810</v>
      </c>
      <c r="F10" s="4">
        <v>62601090</v>
      </c>
      <c r="G10" s="4">
        <v>80340415</v>
      </c>
      <c r="H10" s="5">
        <v>4.0558851980040185</v>
      </c>
      <c r="I10" s="1">
        <v>22.080200855322939</v>
      </c>
      <c r="J10" s="1">
        <v>77.919799144677057</v>
      </c>
    </row>
    <row r="11" spans="1:10" x14ac:dyDescent="0.25">
      <c r="A11" t="s">
        <v>717</v>
      </c>
      <c r="B11" t="s">
        <v>718</v>
      </c>
      <c r="C11">
        <v>337160</v>
      </c>
      <c r="D11">
        <v>39794</v>
      </c>
      <c r="E11">
        <v>1381340</v>
      </c>
      <c r="F11">
        <v>327480</v>
      </c>
      <c r="G11">
        <v>2085774</v>
      </c>
      <c r="H11" s="1">
        <v>18.072619564727528</v>
      </c>
      <c r="I11" s="1">
        <v>84.299353621245643</v>
      </c>
      <c r="J11" s="1">
        <v>15.700646378754362</v>
      </c>
    </row>
    <row r="12" spans="1:10" x14ac:dyDescent="0.25">
      <c r="A12" t="s">
        <v>687</v>
      </c>
      <c r="B12" t="s">
        <v>688</v>
      </c>
      <c r="C12">
        <v>1964386</v>
      </c>
      <c r="D12">
        <v>513353</v>
      </c>
      <c r="E12">
        <v>115822</v>
      </c>
      <c r="F12">
        <v>282127</v>
      </c>
      <c r="G12">
        <v>2875688</v>
      </c>
      <c r="H12" s="1">
        <v>86.161607239728369</v>
      </c>
      <c r="I12" s="1">
        <v>90.189234715309865</v>
      </c>
      <c r="J12" s="1">
        <v>9.8107652846901328</v>
      </c>
    </row>
    <row r="13" spans="1:10" x14ac:dyDescent="0.25">
      <c r="A13" t="s">
        <v>719</v>
      </c>
      <c r="B13" t="s">
        <v>720</v>
      </c>
      <c r="C13">
        <v>22170</v>
      </c>
      <c r="D13">
        <v>8903</v>
      </c>
      <c r="E13">
        <v>168163</v>
      </c>
      <c r="F13">
        <v>17859</v>
      </c>
      <c r="G13">
        <v>217095</v>
      </c>
      <c r="H13" s="1">
        <v>14.313088739952557</v>
      </c>
      <c r="I13" s="1">
        <v>91.773647481517301</v>
      </c>
      <c r="J13" s="1">
        <v>8.2263525184826918</v>
      </c>
    </row>
    <row r="14" spans="1:10" x14ac:dyDescent="0.25">
      <c r="A14" t="s">
        <v>600</v>
      </c>
      <c r="B14" t="s">
        <v>601</v>
      </c>
      <c r="C14">
        <v>60910</v>
      </c>
      <c r="D14">
        <v>337979</v>
      </c>
      <c r="E14">
        <v>272488</v>
      </c>
      <c r="F14">
        <v>11977064</v>
      </c>
      <c r="G14">
        <v>12648441</v>
      </c>
      <c r="H14" s="1">
        <v>3.1536613879924014</v>
      </c>
      <c r="I14" s="1">
        <v>5.3079822248449435</v>
      </c>
      <c r="J14" s="1">
        <v>94.692017775155051</v>
      </c>
    </row>
    <row r="15" spans="1:10" x14ac:dyDescent="0.25">
      <c r="A15" t="s">
        <v>673</v>
      </c>
      <c r="B15" t="s">
        <v>674</v>
      </c>
      <c r="C15">
        <v>82411</v>
      </c>
      <c r="D15">
        <v>84964</v>
      </c>
      <c r="E15">
        <v>231033</v>
      </c>
      <c r="F15">
        <v>698510</v>
      </c>
      <c r="G15">
        <v>1096918</v>
      </c>
      <c r="H15" s="1">
        <v>15.258661084967153</v>
      </c>
      <c r="I15" s="1">
        <v>36.320673012932595</v>
      </c>
      <c r="J15" s="1">
        <v>63.679326987067398</v>
      </c>
    </row>
    <row r="16" spans="1:10" x14ac:dyDescent="0.25">
      <c r="A16" t="s">
        <v>572</v>
      </c>
      <c r="B16" t="s">
        <v>573</v>
      </c>
      <c r="C16">
        <v>124589</v>
      </c>
      <c r="D16">
        <v>562955</v>
      </c>
      <c r="E16">
        <v>1495560</v>
      </c>
      <c r="F16">
        <v>24537685</v>
      </c>
      <c r="G16">
        <v>26720789</v>
      </c>
      <c r="H16" s="1">
        <v>2.573067733890642</v>
      </c>
      <c r="I16" s="1">
        <v>8.1700581521002249</v>
      </c>
      <c r="J16" s="1">
        <v>91.829941847899775</v>
      </c>
    </row>
    <row r="17" spans="1:10" x14ac:dyDescent="0.25">
      <c r="A17" t="s">
        <v>524</v>
      </c>
      <c r="B17" t="s">
        <v>525</v>
      </c>
      <c r="C17">
        <v>418325</v>
      </c>
      <c r="D17">
        <v>4352790</v>
      </c>
      <c r="E17">
        <v>4668217</v>
      </c>
      <c r="F17">
        <v>43107634</v>
      </c>
      <c r="G17">
        <v>52546966</v>
      </c>
      <c r="H17" s="1">
        <v>9.079715468253676</v>
      </c>
      <c r="I17" s="1">
        <v>17.963609925642523</v>
      </c>
      <c r="J17" s="1">
        <v>82.036390074357485</v>
      </c>
    </row>
    <row r="18" spans="1:10" x14ac:dyDescent="0.25">
      <c r="A18" t="s">
        <v>617</v>
      </c>
      <c r="B18" t="s">
        <v>618</v>
      </c>
      <c r="C18">
        <v>86653</v>
      </c>
      <c r="D18">
        <v>1063967</v>
      </c>
      <c r="E18">
        <v>1391403</v>
      </c>
      <c r="F18">
        <v>27497684</v>
      </c>
      <c r="G18">
        <v>30039707</v>
      </c>
      <c r="H18" s="1">
        <v>3.8303303024893021</v>
      </c>
      <c r="I18" s="1">
        <v>8.4622097013129984</v>
      </c>
      <c r="J18" s="1">
        <v>91.537790298687</v>
      </c>
    </row>
    <row r="19" spans="1:10" x14ac:dyDescent="0.25">
      <c r="A19" t="s">
        <v>373</v>
      </c>
      <c r="B19" t="s">
        <v>374</v>
      </c>
      <c r="C19">
        <v>3173985</v>
      </c>
      <c r="D19">
        <v>5198432</v>
      </c>
      <c r="E19">
        <v>16635805</v>
      </c>
      <c r="F19">
        <v>97676730</v>
      </c>
      <c r="G19">
        <v>122684952</v>
      </c>
      <c r="H19" s="1">
        <v>6.8243226765088512</v>
      </c>
      <c r="I19" s="1">
        <v>20.384098939860205</v>
      </c>
      <c r="J19" s="1">
        <v>79.615901060139791</v>
      </c>
    </row>
    <row r="20" spans="1:10" x14ac:dyDescent="0.25">
      <c r="A20" t="s">
        <v>546</v>
      </c>
      <c r="B20" t="s">
        <v>547</v>
      </c>
      <c r="C20">
        <v>187650</v>
      </c>
      <c r="D20">
        <v>549024</v>
      </c>
      <c r="E20">
        <v>2159009</v>
      </c>
      <c r="F20">
        <v>25567845</v>
      </c>
      <c r="G20">
        <v>28463528</v>
      </c>
      <c r="H20" s="1">
        <v>2.5881331365528544</v>
      </c>
      <c r="I20" s="1">
        <v>10.173310209472277</v>
      </c>
      <c r="J20" s="1">
        <v>89.826689790527723</v>
      </c>
    </row>
    <row r="21" spans="1:10" x14ac:dyDescent="0.25">
      <c r="A21" t="s">
        <v>550</v>
      </c>
      <c r="B21" t="s">
        <v>551</v>
      </c>
      <c r="C21">
        <v>103782</v>
      </c>
      <c r="D21">
        <v>677141</v>
      </c>
      <c r="E21">
        <v>494443</v>
      </c>
      <c r="F21">
        <v>41614495</v>
      </c>
      <c r="G21">
        <v>42889861</v>
      </c>
      <c r="H21" s="1">
        <v>1.8207636532093217</v>
      </c>
      <c r="I21" s="1">
        <v>2.9735838966696582</v>
      </c>
      <c r="J21" s="1">
        <v>97.026416103330334</v>
      </c>
    </row>
    <row r="22" spans="1:10" x14ac:dyDescent="0.25">
      <c r="A22" t="s">
        <v>463</v>
      </c>
      <c r="B22" t="s">
        <v>464</v>
      </c>
      <c r="C22">
        <v>1112730</v>
      </c>
      <c r="D22">
        <v>3456038</v>
      </c>
      <c r="E22">
        <v>5423844</v>
      </c>
      <c r="F22">
        <v>83505646</v>
      </c>
      <c r="G22">
        <v>93498258</v>
      </c>
      <c r="H22" s="1">
        <v>4.8864739276746745</v>
      </c>
      <c r="I22" s="1">
        <v>10.68748468019586</v>
      </c>
      <c r="J22" s="1">
        <v>89.312515319804149</v>
      </c>
    </row>
    <row r="23" spans="1:10" x14ac:dyDescent="0.25">
      <c r="A23" t="s">
        <v>325</v>
      </c>
      <c r="B23" t="s">
        <v>326</v>
      </c>
      <c r="C23">
        <v>202721</v>
      </c>
      <c r="D23">
        <v>1456214</v>
      </c>
      <c r="E23">
        <v>1845110</v>
      </c>
      <c r="F23">
        <v>38175651</v>
      </c>
      <c r="G23">
        <v>41679696</v>
      </c>
      <c r="H23" s="1">
        <v>3.9801993757344105</v>
      </c>
      <c r="I23" s="1">
        <v>8.4070790727456366</v>
      </c>
      <c r="J23" s="1">
        <v>91.592920927254369</v>
      </c>
    </row>
    <row r="24" spans="1:10" x14ac:dyDescent="0.25">
      <c r="A24" t="s">
        <v>271</v>
      </c>
      <c r="B24" t="s">
        <v>272</v>
      </c>
      <c r="C24">
        <v>312994</v>
      </c>
      <c r="D24">
        <v>1290654</v>
      </c>
      <c r="E24">
        <v>2395974</v>
      </c>
      <c r="F24">
        <v>6222059</v>
      </c>
      <c r="G24">
        <v>10221681</v>
      </c>
      <c r="H24" s="1">
        <v>15.688691517569369</v>
      </c>
      <c r="I24" s="1">
        <v>39.128808656814861</v>
      </c>
      <c r="J24" s="1">
        <v>60.871191343185139</v>
      </c>
    </row>
    <row r="25" spans="1:10" x14ac:dyDescent="0.25">
      <c r="A25" t="s">
        <v>679</v>
      </c>
      <c r="B25" t="s">
        <v>680</v>
      </c>
      <c r="D25">
        <v>8389</v>
      </c>
      <c r="E25">
        <v>1324</v>
      </c>
      <c r="F25">
        <v>212556</v>
      </c>
      <c r="G25">
        <v>222269</v>
      </c>
      <c r="H25" s="1">
        <v>3.7742555192132059</v>
      </c>
      <c r="I25" s="1">
        <v>4.3699301297076962</v>
      </c>
      <c r="J25" s="1">
        <v>95.630069870292303</v>
      </c>
    </row>
    <row r="26" spans="1:10" x14ac:dyDescent="0.25">
      <c r="A26" t="s">
        <v>203</v>
      </c>
      <c r="B26" t="s">
        <v>204</v>
      </c>
      <c r="C26">
        <v>263807</v>
      </c>
      <c r="D26">
        <v>4280948</v>
      </c>
      <c r="E26">
        <v>4832959</v>
      </c>
      <c r="F26">
        <v>68249273</v>
      </c>
      <c r="G26">
        <v>77626987</v>
      </c>
      <c r="H26" s="1">
        <v>5.8546069809459436</v>
      </c>
      <c r="I26" s="1">
        <v>12.08048175307899</v>
      </c>
      <c r="J26" s="1">
        <v>87.919518246921015</v>
      </c>
    </row>
    <row r="27" spans="1:10" x14ac:dyDescent="0.25">
      <c r="A27" t="s">
        <v>244</v>
      </c>
      <c r="B27" t="s">
        <v>245</v>
      </c>
      <c r="C27">
        <v>432567</v>
      </c>
      <c r="D27">
        <v>3835007</v>
      </c>
      <c r="E27">
        <v>8988950</v>
      </c>
      <c r="F27">
        <v>173731544</v>
      </c>
      <c r="G27">
        <v>186988068</v>
      </c>
      <c r="H27" s="1">
        <v>2.2822707596508245</v>
      </c>
      <c r="I27" s="1">
        <v>7.0895026307240094</v>
      </c>
      <c r="J27" s="1">
        <v>92.910497369275987</v>
      </c>
    </row>
    <row r="28" spans="1:10" x14ac:dyDescent="0.25">
      <c r="A28" t="s">
        <v>511</v>
      </c>
      <c r="B28" t="s">
        <v>512</v>
      </c>
      <c r="C28">
        <v>399998</v>
      </c>
      <c r="D28">
        <v>2725930</v>
      </c>
      <c r="E28">
        <v>3102198</v>
      </c>
      <c r="F28">
        <v>25437928</v>
      </c>
      <c r="G28">
        <v>31666054</v>
      </c>
      <c r="H28" s="1">
        <v>9.8715425673183024</v>
      </c>
      <c r="I28" s="1">
        <v>19.668146842672598</v>
      </c>
      <c r="J28" s="1">
        <v>80.331853157327402</v>
      </c>
    </row>
    <row r="29" spans="1:10" x14ac:dyDescent="0.25">
      <c r="A29" t="s">
        <v>495</v>
      </c>
      <c r="B29" t="s">
        <v>496</v>
      </c>
      <c r="C29">
        <v>546915</v>
      </c>
      <c r="D29">
        <v>8070596</v>
      </c>
      <c r="E29">
        <v>3446240</v>
      </c>
      <c r="F29">
        <v>82819270</v>
      </c>
      <c r="G29">
        <v>94883021</v>
      </c>
      <c r="H29" s="1">
        <v>9.0822477079434467</v>
      </c>
      <c r="I29" s="1">
        <v>12.714341167530913</v>
      </c>
      <c r="J29" s="1">
        <v>87.285658832469096</v>
      </c>
    </row>
    <row r="30" spans="1:10" x14ac:dyDescent="0.25">
      <c r="A30" t="s">
        <v>645</v>
      </c>
      <c r="B30" t="s">
        <v>644</v>
      </c>
      <c r="C30">
        <v>164412</v>
      </c>
      <c r="D30">
        <v>233803</v>
      </c>
      <c r="E30">
        <v>1186475</v>
      </c>
      <c r="F30">
        <v>4860979</v>
      </c>
      <c r="G30">
        <v>6445669</v>
      </c>
      <c r="H30" s="1">
        <v>6.1780243447189109</v>
      </c>
      <c r="I30" s="1">
        <v>24.585345601829694</v>
      </c>
      <c r="J30" s="1">
        <v>75.414654398170313</v>
      </c>
    </row>
    <row r="31" spans="1:10" x14ac:dyDescent="0.25">
      <c r="A31" t="s">
        <v>401</v>
      </c>
      <c r="B31" t="s">
        <v>402</v>
      </c>
      <c r="C31">
        <v>671446</v>
      </c>
      <c r="D31">
        <v>852108</v>
      </c>
      <c r="E31">
        <v>2295756</v>
      </c>
      <c r="F31">
        <v>15498712</v>
      </c>
      <c r="G31">
        <v>19318022</v>
      </c>
      <c r="H31" s="1">
        <v>7.8866977167745222</v>
      </c>
      <c r="I31" s="1">
        <v>19.77070944426919</v>
      </c>
      <c r="J31" s="1">
        <v>80.229290555730813</v>
      </c>
    </row>
    <row r="32" spans="1:10" x14ac:dyDescent="0.25">
      <c r="A32" t="s">
        <v>507</v>
      </c>
      <c r="B32" t="s">
        <v>508</v>
      </c>
      <c r="C32">
        <v>2005289</v>
      </c>
      <c r="D32">
        <v>1047321</v>
      </c>
      <c r="E32">
        <v>1843750</v>
      </c>
      <c r="F32">
        <v>8782560</v>
      </c>
      <c r="G32">
        <v>13678920</v>
      </c>
      <c r="H32" s="1">
        <v>22.31616238708904</v>
      </c>
      <c r="I32" s="1">
        <v>35.794931178777276</v>
      </c>
      <c r="J32" s="1">
        <v>64.205068821222739</v>
      </c>
    </row>
    <row r="33" spans="1:10" x14ac:dyDescent="0.25">
      <c r="A33" t="s">
        <v>509</v>
      </c>
      <c r="B33" t="s">
        <v>510</v>
      </c>
      <c r="C33">
        <v>31715</v>
      </c>
      <c r="D33">
        <v>606286</v>
      </c>
      <c r="E33">
        <v>343302</v>
      </c>
      <c r="F33">
        <v>3343266</v>
      </c>
      <c r="G33">
        <v>4324569</v>
      </c>
      <c r="H33" s="1">
        <v>14.752938385304986</v>
      </c>
      <c r="I33" s="1">
        <v>22.691347970167662</v>
      </c>
      <c r="J33" s="1">
        <v>77.308652029832331</v>
      </c>
    </row>
    <row r="34" spans="1:10" x14ac:dyDescent="0.25">
      <c r="A34" t="s">
        <v>215</v>
      </c>
      <c r="B34" t="s">
        <v>216</v>
      </c>
      <c r="C34">
        <v>607896</v>
      </c>
      <c r="D34">
        <v>4494704</v>
      </c>
      <c r="E34">
        <v>7584868</v>
      </c>
      <c r="F34">
        <v>28707714</v>
      </c>
      <c r="G34">
        <v>41395182</v>
      </c>
      <c r="H34" s="1">
        <v>12.326555298150399</v>
      </c>
      <c r="I34" s="1">
        <v>30.649624876634196</v>
      </c>
      <c r="J34" s="1">
        <v>69.350375123365808</v>
      </c>
    </row>
    <row r="35" spans="1:10" x14ac:dyDescent="0.25">
      <c r="A35" t="s">
        <v>285</v>
      </c>
      <c r="B35" t="s">
        <v>286</v>
      </c>
      <c r="C35">
        <v>583080</v>
      </c>
      <c r="D35">
        <v>1140373</v>
      </c>
      <c r="E35">
        <v>6411633</v>
      </c>
      <c r="F35">
        <v>10356409</v>
      </c>
      <c r="G35">
        <v>18491495</v>
      </c>
      <c r="H35" s="1">
        <v>9.3202469567766144</v>
      </c>
      <c r="I35" s="1">
        <v>43.993663032653664</v>
      </c>
      <c r="J35" s="1">
        <v>56.006336967346336</v>
      </c>
    </row>
    <row r="36" spans="1:10" x14ac:dyDescent="0.25">
      <c r="A36" t="s">
        <v>415</v>
      </c>
      <c r="B36" t="s">
        <v>416</v>
      </c>
      <c r="C36">
        <v>544</v>
      </c>
      <c r="D36">
        <v>5904</v>
      </c>
      <c r="E36">
        <v>2609</v>
      </c>
      <c r="F36">
        <v>44544</v>
      </c>
      <c r="G36">
        <v>53601</v>
      </c>
      <c r="H36" s="1">
        <v>12.029626312941923</v>
      </c>
      <c r="I36" s="1">
        <v>16.897072815805675</v>
      </c>
      <c r="J36" s="1">
        <v>83.102927184194314</v>
      </c>
    </row>
    <row r="37" spans="1:10" x14ac:dyDescent="0.25">
      <c r="A37" t="s">
        <v>264</v>
      </c>
      <c r="B37" t="s">
        <v>265</v>
      </c>
      <c r="C37">
        <v>346321</v>
      </c>
      <c r="D37">
        <v>959410</v>
      </c>
      <c r="E37">
        <v>3217045</v>
      </c>
      <c r="F37">
        <v>84417769</v>
      </c>
      <c r="G37">
        <v>88940545</v>
      </c>
      <c r="H37" s="1">
        <v>1.4680942195710629</v>
      </c>
      <c r="I37" s="1">
        <v>5.0851678500508406</v>
      </c>
      <c r="J37" s="1">
        <v>94.914832149949163</v>
      </c>
    </row>
    <row r="38" spans="1:10" x14ac:dyDescent="0.25">
      <c r="A38" t="s">
        <v>461</v>
      </c>
      <c r="B38" t="s">
        <v>462</v>
      </c>
      <c r="C38">
        <v>19783</v>
      </c>
      <c r="D38">
        <v>640075</v>
      </c>
      <c r="E38">
        <v>1808232</v>
      </c>
      <c r="F38">
        <v>33316890</v>
      </c>
      <c r="G38">
        <v>35784980</v>
      </c>
      <c r="H38" s="1">
        <v>1.8439524068477893</v>
      </c>
      <c r="I38" s="1">
        <v>6.8969998027105222</v>
      </c>
      <c r="J38" s="1">
        <v>93.103000197289475</v>
      </c>
    </row>
    <row r="39" spans="1:10" x14ac:dyDescent="0.25">
      <c r="A39" t="s">
        <v>309</v>
      </c>
      <c r="B39" t="s">
        <v>310</v>
      </c>
      <c r="C39">
        <v>3102</v>
      </c>
      <c r="D39">
        <v>436462</v>
      </c>
      <c r="E39">
        <v>115830</v>
      </c>
      <c r="F39">
        <v>2264191</v>
      </c>
      <c r="G39">
        <v>2819585</v>
      </c>
      <c r="H39" s="1">
        <v>15.589670111026976</v>
      </c>
      <c r="I39" s="1">
        <v>19.697721473195521</v>
      </c>
      <c r="J39" s="1">
        <v>80.302278526804471</v>
      </c>
    </row>
    <row r="40" spans="1:10" x14ac:dyDescent="0.25">
      <c r="A40" t="s">
        <v>391</v>
      </c>
      <c r="B40" t="s">
        <v>392</v>
      </c>
      <c r="C40">
        <v>1244</v>
      </c>
      <c r="D40">
        <v>21120</v>
      </c>
      <c r="E40">
        <v>10829</v>
      </c>
      <c r="F40">
        <v>147144</v>
      </c>
      <c r="G40">
        <v>180337</v>
      </c>
      <c r="H40" s="1">
        <v>12.401226592435274</v>
      </c>
      <c r="I40" s="1">
        <v>18.406095254994813</v>
      </c>
      <c r="J40" s="1">
        <v>81.59390474500519</v>
      </c>
    </row>
    <row r="41" spans="1:10" x14ac:dyDescent="0.25">
      <c r="A41" s="10" t="s">
        <v>691</v>
      </c>
      <c r="B41" s="10" t="s">
        <v>692</v>
      </c>
      <c r="C41" s="10">
        <v>48508</v>
      </c>
      <c r="D41" s="10">
        <v>105266</v>
      </c>
      <c r="E41" s="10">
        <v>18633</v>
      </c>
      <c r="F41" s="10">
        <v>39708379</v>
      </c>
      <c r="G41" s="10">
        <v>39880786</v>
      </c>
      <c r="H41" s="11">
        <v>0.38558417579834059</v>
      </c>
      <c r="I41" s="1">
        <v>0.43230592295748632</v>
      </c>
      <c r="J41" s="1">
        <v>99.567694077042518</v>
      </c>
    </row>
    <row r="42" spans="1:10" x14ac:dyDescent="0.25">
      <c r="A42" s="10" t="s">
        <v>701</v>
      </c>
      <c r="B42" s="10" t="s">
        <v>702</v>
      </c>
      <c r="C42" s="10">
        <v>23477</v>
      </c>
      <c r="D42" s="10">
        <v>14054</v>
      </c>
      <c r="E42" s="10">
        <v>1380</v>
      </c>
      <c r="F42" s="10">
        <v>5979954</v>
      </c>
      <c r="G42" s="10">
        <v>6018865</v>
      </c>
      <c r="H42" s="11">
        <v>0.62355610235484593</v>
      </c>
      <c r="I42" s="1">
        <v>0.64648401318188731</v>
      </c>
      <c r="J42" s="1">
        <v>99.35351598681811</v>
      </c>
    </row>
    <row r="43" spans="1:10" x14ac:dyDescent="0.25">
      <c r="A43" t="s">
        <v>351</v>
      </c>
      <c r="B43" t="s">
        <v>352</v>
      </c>
      <c r="C43">
        <v>25301</v>
      </c>
      <c r="D43">
        <v>1037</v>
      </c>
      <c r="E43">
        <v>5056</v>
      </c>
      <c r="F43">
        <v>7106</v>
      </c>
      <c r="G43">
        <v>38500</v>
      </c>
      <c r="H43" s="1">
        <v>68.410389610389615</v>
      </c>
      <c r="I43" s="1">
        <v>81.542857142857144</v>
      </c>
      <c r="J43" s="1">
        <v>18.457142857142859</v>
      </c>
    </row>
    <row r="44" spans="1:10" x14ac:dyDescent="0.25">
      <c r="A44" t="s">
        <v>544</v>
      </c>
      <c r="B44" t="s">
        <v>545</v>
      </c>
      <c r="C44">
        <v>19576</v>
      </c>
      <c r="D44">
        <v>18413</v>
      </c>
      <c r="E44">
        <v>33354</v>
      </c>
      <c r="F44">
        <v>88508</v>
      </c>
      <c r="G44">
        <v>159851</v>
      </c>
      <c r="H44" s="1">
        <v>23.765256395017861</v>
      </c>
      <c r="I44" s="1">
        <v>44.630937560603314</v>
      </c>
      <c r="J44" s="1">
        <v>55.369062439396686</v>
      </c>
    </row>
    <row r="45" spans="1:10" x14ac:dyDescent="0.25">
      <c r="A45" t="s">
        <v>499</v>
      </c>
      <c r="B45" t="s">
        <v>500</v>
      </c>
      <c r="C45">
        <v>27028</v>
      </c>
      <c r="D45">
        <v>333808</v>
      </c>
      <c r="E45">
        <v>64826</v>
      </c>
      <c r="F45">
        <v>770982</v>
      </c>
      <c r="G45">
        <v>1196644</v>
      </c>
      <c r="H45" s="1">
        <v>30.153997345910732</v>
      </c>
      <c r="I45" s="1">
        <v>35.57131444272482</v>
      </c>
      <c r="J45" s="1">
        <v>64.428685557275173</v>
      </c>
    </row>
    <row r="46" spans="1:10" x14ac:dyDescent="0.25">
      <c r="A46" t="s">
        <v>637</v>
      </c>
      <c r="B46" t="s">
        <v>638</v>
      </c>
      <c r="C46">
        <v>79575</v>
      </c>
      <c r="D46">
        <v>126717</v>
      </c>
      <c r="E46">
        <v>359392</v>
      </c>
      <c r="F46">
        <v>1003171</v>
      </c>
      <c r="G46">
        <v>1568855</v>
      </c>
      <c r="H46" s="1">
        <v>13.149207543080783</v>
      </c>
      <c r="I46" s="1">
        <v>36.057124463382529</v>
      </c>
      <c r="J46" s="1">
        <v>63.942875536617471</v>
      </c>
    </row>
    <row r="47" spans="1:10" x14ac:dyDescent="0.25">
      <c r="A47" t="s">
        <v>371</v>
      </c>
      <c r="B47" t="s">
        <v>372</v>
      </c>
      <c r="C47">
        <v>1371</v>
      </c>
      <c r="D47">
        <v>57618</v>
      </c>
      <c r="E47">
        <v>34712</v>
      </c>
      <c r="F47">
        <v>198532</v>
      </c>
      <c r="G47">
        <v>292233</v>
      </c>
      <c r="H47" s="1">
        <v>20.185605321780908</v>
      </c>
      <c r="I47" s="1">
        <v>32.063798407435165</v>
      </c>
      <c r="J47" s="1">
        <v>67.936201592564842</v>
      </c>
    </row>
    <row r="48" spans="1:10" x14ac:dyDescent="0.25">
      <c r="A48" t="s">
        <v>437</v>
      </c>
      <c r="B48" t="s">
        <v>438</v>
      </c>
      <c r="C48">
        <v>1472498</v>
      </c>
      <c r="D48">
        <v>4113341</v>
      </c>
      <c r="E48">
        <v>1901684</v>
      </c>
      <c r="F48">
        <v>17215132</v>
      </c>
      <c r="G48">
        <v>24702655</v>
      </c>
      <c r="H48" s="1">
        <v>22.612302199905233</v>
      </c>
      <c r="I48" s="1">
        <v>30.310600216859278</v>
      </c>
      <c r="J48" s="1">
        <v>69.689399783140715</v>
      </c>
    </row>
    <row r="49" spans="1:10" x14ac:dyDescent="0.25">
      <c r="A49" t="s">
        <v>699</v>
      </c>
      <c r="B49" t="s">
        <v>700</v>
      </c>
      <c r="C49">
        <v>167274</v>
      </c>
      <c r="D49">
        <v>78986</v>
      </c>
      <c r="E49">
        <v>706</v>
      </c>
      <c r="F49">
        <v>871128</v>
      </c>
      <c r="G49">
        <v>1118094</v>
      </c>
      <c r="H49" s="1">
        <v>22.024981799383596</v>
      </c>
      <c r="I49" s="1">
        <v>22.0881249698147</v>
      </c>
      <c r="J49" s="1">
        <v>77.9118750301853</v>
      </c>
    </row>
    <row r="50" spans="1:10" x14ac:dyDescent="0.25">
      <c r="A50" t="s">
        <v>337</v>
      </c>
      <c r="B50" t="s">
        <v>338</v>
      </c>
      <c r="C50">
        <v>53693</v>
      </c>
      <c r="D50">
        <v>699805</v>
      </c>
      <c r="E50">
        <v>243188</v>
      </c>
      <c r="F50">
        <v>2840246</v>
      </c>
      <c r="G50">
        <v>3836932</v>
      </c>
      <c r="H50" s="1">
        <v>19.638033720691428</v>
      </c>
      <c r="I50" s="1">
        <v>25.976118419612337</v>
      </c>
      <c r="J50" s="1">
        <v>74.023881580387666</v>
      </c>
    </row>
    <row r="51" spans="1:10" x14ac:dyDescent="0.25">
      <c r="A51" t="s">
        <v>641</v>
      </c>
      <c r="B51" t="s">
        <v>642</v>
      </c>
      <c r="C51">
        <v>4</v>
      </c>
      <c r="D51">
        <v>528652</v>
      </c>
      <c r="E51">
        <v>212538</v>
      </c>
      <c r="F51">
        <v>36839809</v>
      </c>
      <c r="G51">
        <v>37581003</v>
      </c>
      <c r="H51" s="1">
        <v>1.4067107256291165</v>
      </c>
      <c r="I51" s="1">
        <v>1.9722571002162983</v>
      </c>
      <c r="J51" s="1">
        <v>98.027742899783703</v>
      </c>
    </row>
    <row r="52" spans="1:10" x14ac:dyDescent="0.25">
      <c r="A52" t="s">
        <v>671</v>
      </c>
      <c r="B52" t="s">
        <v>672</v>
      </c>
      <c r="C52">
        <v>4527</v>
      </c>
      <c r="D52">
        <v>7814</v>
      </c>
      <c r="E52">
        <v>509</v>
      </c>
      <c r="F52">
        <v>26849</v>
      </c>
      <c r="G52">
        <v>39699</v>
      </c>
      <c r="H52" s="1">
        <v>31.0864253507645</v>
      </c>
      <c r="I52" s="1">
        <v>32.368573515705684</v>
      </c>
      <c r="J52" s="1">
        <v>67.631426484294309</v>
      </c>
    </row>
    <row r="53" spans="1:10" x14ac:dyDescent="0.25">
      <c r="A53" t="s">
        <v>705</v>
      </c>
      <c r="B53" t="s">
        <v>706</v>
      </c>
      <c r="C53">
        <v>1856606</v>
      </c>
      <c r="D53">
        <v>722530</v>
      </c>
      <c r="E53">
        <v>4579917</v>
      </c>
      <c r="F53">
        <v>1380569</v>
      </c>
      <c r="G53">
        <v>8539622</v>
      </c>
      <c r="H53" s="1">
        <v>30.201992547211105</v>
      </c>
      <c r="I53" s="1">
        <v>83.833371078954073</v>
      </c>
      <c r="J53" s="1">
        <v>16.16662892104592</v>
      </c>
    </row>
    <row r="54" spans="1:10" x14ac:dyDescent="0.25">
      <c r="A54" t="s">
        <v>590</v>
      </c>
      <c r="B54" t="s">
        <v>591</v>
      </c>
      <c r="C54">
        <v>9582</v>
      </c>
      <c r="D54">
        <v>149103</v>
      </c>
      <c r="E54">
        <v>67615</v>
      </c>
      <c r="F54">
        <v>2304627</v>
      </c>
      <c r="G54">
        <v>2530927</v>
      </c>
      <c r="H54" s="1">
        <v>6.2698370992130545</v>
      </c>
      <c r="I54" s="1">
        <v>8.9413878788285874</v>
      </c>
      <c r="J54" s="1">
        <v>91.058612121171407</v>
      </c>
    </row>
    <row r="55" spans="1:10" x14ac:dyDescent="0.25">
      <c r="A55" s="10" t="s">
        <v>353</v>
      </c>
      <c r="B55" s="10" t="s">
        <v>354</v>
      </c>
      <c r="C55" s="10">
        <v>17643</v>
      </c>
      <c r="D55" s="10">
        <v>363803</v>
      </c>
      <c r="E55" s="10">
        <v>336679</v>
      </c>
      <c r="F55" s="10">
        <v>79171512</v>
      </c>
      <c r="G55" s="10">
        <v>79889637</v>
      </c>
      <c r="H55" s="11">
        <v>0.47746618250374578</v>
      </c>
      <c r="I55" s="1">
        <v>0.89889631116987045</v>
      </c>
      <c r="J55" s="1">
        <v>99.101103688830122</v>
      </c>
    </row>
    <row r="56" spans="1:10" x14ac:dyDescent="0.25">
      <c r="A56" t="s">
        <v>219</v>
      </c>
      <c r="B56" t="s">
        <v>220</v>
      </c>
      <c r="C56">
        <v>404718</v>
      </c>
      <c r="D56">
        <v>2587264</v>
      </c>
      <c r="E56">
        <v>37889813</v>
      </c>
      <c r="F56">
        <v>194039079</v>
      </c>
      <c r="G56">
        <v>234920874</v>
      </c>
      <c r="H56" s="1">
        <v>1.2736126633004097</v>
      </c>
      <c r="I56" s="1">
        <v>17.402367999022513</v>
      </c>
      <c r="J56" s="1">
        <v>82.597632000977484</v>
      </c>
    </row>
    <row r="57" spans="1:10" x14ac:dyDescent="0.25">
      <c r="A57" s="10" t="s">
        <v>405</v>
      </c>
      <c r="B57" s="10" t="s">
        <v>404</v>
      </c>
      <c r="C57" s="10">
        <v>96318</v>
      </c>
      <c r="D57" s="10">
        <v>2073144</v>
      </c>
      <c r="E57" s="10">
        <v>14624598</v>
      </c>
      <c r="F57" s="10">
        <v>221756653</v>
      </c>
      <c r="G57" s="10">
        <v>238550713</v>
      </c>
      <c r="H57" s="11">
        <v>0.90943429710059176</v>
      </c>
      <c r="I57" s="1">
        <v>7.0400376459994058</v>
      </c>
      <c r="J57" s="1">
        <v>92.959962354000595</v>
      </c>
    </row>
    <row r="58" spans="1:10" x14ac:dyDescent="0.25">
      <c r="A58" t="s">
        <v>236</v>
      </c>
      <c r="B58" t="s">
        <v>237</v>
      </c>
      <c r="C58">
        <v>36119</v>
      </c>
      <c r="D58">
        <v>149545</v>
      </c>
      <c r="E58">
        <v>733563</v>
      </c>
      <c r="F58">
        <v>4930149</v>
      </c>
      <c r="G58">
        <v>5849376</v>
      </c>
      <c r="H58" s="1">
        <v>3.1740821585071641</v>
      </c>
      <c r="I58" s="1">
        <v>15.714958313502159</v>
      </c>
      <c r="J58" s="1">
        <v>84.285041686497834</v>
      </c>
    </row>
    <row r="59" spans="1:10" x14ac:dyDescent="0.25">
      <c r="A59" t="s">
        <v>287</v>
      </c>
      <c r="B59" t="s">
        <v>288</v>
      </c>
      <c r="C59">
        <v>1951</v>
      </c>
      <c r="D59">
        <v>154726</v>
      </c>
      <c r="E59">
        <v>38485</v>
      </c>
      <c r="F59">
        <v>513841</v>
      </c>
      <c r="G59">
        <v>709003</v>
      </c>
      <c r="H59" s="1">
        <v>22.098213970885876</v>
      </c>
      <c r="I59" s="1">
        <v>27.526258704123961</v>
      </c>
      <c r="J59" s="1">
        <v>72.473741295876039</v>
      </c>
    </row>
    <row r="60" spans="1:10" x14ac:dyDescent="0.25">
      <c r="A60" t="s">
        <v>254</v>
      </c>
      <c r="B60" t="s">
        <v>255</v>
      </c>
      <c r="C60">
        <v>104297</v>
      </c>
      <c r="D60">
        <v>1168888</v>
      </c>
      <c r="E60">
        <v>2479028</v>
      </c>
      <c r="F60">
        <v>23296271</v>
      </c>
      <c r="G60">
        <v>27048484</v>
      </c>
      <c r="H60" s="1">
        <v>4.7070475373037546</v>
      </c>
      <c r="I60" s="1">
        <v>13.872174869393788</v>
      </c>
      <c r="J60" s="1">
        <v>86.127825130606212</v>
      </c>
    </row>
    <row r="61" spans="1:10" x14ac:dyDescent="0.25">
      <c r="A61" t="s">
        <v>578</v>
      </c>
      <c r="B61" t="s">
        <v>579</v>
      </c>
      <c r="C61">
        <v>136351</v>
      </c>
      <c r="D61">
        <v>569052</v>
      </c>
      <c r="E61">
        <v>1074202</v>
      </c>
      <c r="F61">
        <v>8144494</v>
      </c>
      <c r="G61">
        <v>9924099</v>
      </c>
      <c r="H61" s="1">
        <v>7.1079802811318187</v>
      </c>
      <c r="I61" s="1">
        <v>17.932156863812018</v>
      </c>
      <c r="J61" s="1">
        <v>82.067843136187975</v>
      </c>
    </row>
    <row r="62" spans="1:10" x14ac:dyDescent="0.25">
      <c r="A62" t="s">
        <v>554</v>
      </c>
      <c r="B62" t="s">
        <v>555</v>
      </c>
      <c r="C62">
        <v>1451987</v>
      </c>
      <c r="D62">
        <v>10030637</v>
      </c>
      <c r="E62">
        <v>10478954</v>
      </c>
      <c r="F62">
        <v>126671774</v>
      </c>
      <c r="G62">
        <v>148633352</v>
      </c>
      <c r="H62" s="1">
        <v>7.7254693145855979</v>
      </c>
      <c r="I62" s="1">
        <v>14.775672959323424</v>
      </c>
      <c r="J62" s="1">
        <v>85.22432704067657</v>
      </c>
    </row>
    <row r="63" spans="1:10" x14ac:dyDescent="0.25">
      <c r="A63" t="s">
        <v>335</v>
      </c>
      <c r="B63" t="s">
        <v>336</v>
      </c>
      <c r="C63">
        <v>43250</v>
      </c>
      <c r="D63">
        <v>1576331</v>
      </c>
      <c r="E63">
        <v>2891735</v>
      </c>
      <c r="F63">
        <v>5419356</v>
      </c>
      <c r="G63">
        <v>9930672</v>
      </c>
      <c r="H63" s="1">
        <v>16.308876176758229</v>
      </c>
      <c r="I63" s="1">
        <v>45.428103959127839</v>
      </c>
      <c r="J63" s="1">
        <v>54.571896040872161</v>
      </c>
    </row>
    <row r="64" spans="1:10" x14ac:dyDescent="0.25">
      <c r="A64" t="s">
        <v>258</v>
      </c>
      <c r="B64" t="s">
        <v>259</v>
      </c>
      <c r="C64">
        <v>111400</v>
      </c>
      <c r="D64">
        <v>806521</v>
      </c>
      <c r="E64">
        <v>792422</v>
      </c>
      <c r="F64">
        <v>4704756</v>
      </c>
      <c r="G64">
        <v>6415099</v>
      </c>
      <c r="H64" s="1">
        <v>14.308758134519826</v>
      </c>
      <c r="I64" s="1">
        <v>26.66120974906233</v>
      </c>
      <c r="J64" s="1">
        <v>73.338790250937663</v>
      </c>
    </row>
    <row r="65" spans="1:10" x14ac:dyDescent="0.25">
      <c r="A65" t="s">
        <v>491</v>
      </c>
      <c r="B65" t="s">
        <v>492</v>
      </c>
      <c r="C65">
        <v>46957</v>
      </c>
      <c r="D65">
        <v>32591</v>
      </c>
      <c r="E65">
        <v>94611</v>
      </c>
      <c r="F65">
        <v>533155</v>
      </c>
      <c r="G65">
        <v>707314</v>
      </c>
      <c r="H65" s="1">
        <v>11.246490243371403</v>
      </c>
      <c r="I65" s="1">
        <v>24.622586291236988</v>
      </c>
      <c r="J65" s="1">
        <v>75.377413708763015</v>
      </c>
    </row>
    <row r="66" spans="1:10" x14ac:dyDescent="0.25">
      <c r="A66" t="s">
        <v>379</v>
      </c>
      <c r="B66" t="s">
        <v>380</v>
      </c>
      <c r="C66">
        <v>216201</v>
      </c>
      <c r="D66">
        <v>1699426</v>
      </c>
      <c r="E66">
        <v>2460563</v>
      </c>
      <c r="F66">
        <v>66673003</v>
      </c>
      <c r="G66">
        <v>71049193</v>
      </c>
      <c r="H66" s="1">
        <v>2.6961981116379463</v>
      </c>
      <c r="I66" s="1">
        <v>6.1593803042914219</v>
      </c>
      <c r="J66" s="1">
        <v>93.840619695708583</v>
      </c>
    </row>
    <row r="67" spans="1:10" x14ac:dyDescent="0.25">
      <c r="A67" t="s">
        <v>503</v>
      </c>
      <c r="B67" t="s">
        <v>504</v>
      </c>
      <c r="C67">
        <v>8508</v>
      </c>
      <c r="D67">
        <v>241815</v>
      </c>
      <c r="E67">
        <v>354503</v>
      </c>
      <c r="F67">
        <v>11762396</v>
      </c>
      <c r="G67">
        <v>12367222</v>
      </c>
      <c r="H67" s="1">
        <v>2.024084309313765</v>
      </c>
      <c r="I67" s="1">
        <v>4.8905566666467211</v>
      </c>
      <c r="J67" s="1">
        <v>95.109443333353283</v>
      </c>
    </row>
    <row r="68" spans="1:10" x14ac:dyDescent="0.25">
      <c r="A68" t="s">
        <v>602</v>
      </c>
      <c r="B68" t="s">
        <v>603</v>
      </c>
      <c r="C68">
        <v>1453</v>
      </c>
      <c r="D68">
        <v>25359</v>
      </c>
      <c r="E68">
        <v>3112</v>
      </c>
      <c r="F68">
        <v>1206003</v>
      </c>
      <c r="G68">
        <v>1235927</v>
      </c>
      <c r="H68" s="1">
        <v>2.1693837904665889</v>
      </c>
      <c r="I68" s="1">
        <v>2.421178597117791</v>
      </c>
      <c r="J68" s="1">
        <v>97.578821402882213</v>
      </c>
    </row>
    <row r="69" spans="1:10" x14ac:dyDescent="0.25">
      <c r="A69" t="s">
        <v>606</v>
      </c>
      <c r="B69" t="s">
        <v>605</v>
      </c>
      <c r="C69">
        <v>815</v>
      </c>
      <c r="D69">
        <v>33036</v>
      </c>
      <c r="E69">
        <v>12030</v>
      </c>
      <c r="F69">
        <v>1785801</v>
      </c>
      <c r="G69">
        <v>1831682</v>
      </c>
      <c r="H69" s="1">
        <v>1.8480828003987593</v>
      </c>
      <c r="I69" s="1">
        <v>2.5048561922866521</v>
      </c>
      <c r="J69" s="1">
        <v>97.495143807713347</v>
      </c>
    </row>
    <row r="70" spans="1:10" x14ac:dyDescent="0.25">
      <c r="A70" t="s">
        <v>697</v>
      </c>
      <c r="B70" t="s">
        <v>698</v>
      </c>
      <c r="C70">
        <v>74961</v>
      </c>
      <c r="D70">
        <v>58086</v>
      </c>
      <c r="E70">
        <v>189364</v>
      </c>
      <c r="F70">
        <v>643333</v>
      </c>
      <c r="G70">
        <v>965744</v>
      </c>
      <c r="H70" s="1">
        <v>13.776632316638779</v>
      </c>
      <c r="I70" s="1">
        <v>33.38472721549396</v>
      </c>
      <c r="J70" s="1">
        <v>66.615272784506047</v>
      </c>
    </row>
    <row r="71" spans="1:10" x14ac:dyDescent="0.25">
      <c r="A71" t="s">
        <v>485</v>
      </c>
      <c r="B71" t="s">
        <v>486</v>
      </c>
      <c r="C71">
        <v>14622</v>
      </c>
      <c r="D71">
        <v>113959</v>
      </c>
      <c r="E71">
        <v>3035</v>
      </c>
      <c r="F71">
        <v>142566</v>
      </c>
      <c r="G71">
        <v>274182</v>
      </c>
      <c r="H71" s="1">
        <v>46.896222217359274</v>
      </c>
      <c r="I71" s="1">
        <v>48.003151191544305</v>
      </c>
      <c r="J71" s="1">
        <v>51.996848808455695</v>
      </c>
    </row>
    <row r="72" spans="1:10" x14ac:dyDescent="0.25">
      <c r="A72" t="s">
        <v>489</v>
      </c>
      <c r="B72" t="s">
        <v>490</v>
      </c>
      <c r="C72">
        <v>103621</v>
      </c>
      <c r="D72">
        <v>222776</v>
      </c>
      <c r="E72">
        <v>262113</v>
      </c>
      <c r="F72">
        <v>2750870</v>
      </c>
      <c r="G72">
        <v>3339380</v>
      </c>
      <c r="H72" s="1">
        <v>9.7741796381364203</v>
      </c>
      <c r="I72" s="1">
        <v>17.623331277063407</v>
      </c>
      <c r="J72" s="1">
        <v>82.3766687229366</v>
      </c>
    </row>
    <row r="73" spans="1:10" x14ac:dyDescent="0.25">
      <c r="A73" t="s">
        <v>648</v>
      </c>
      <c r="B73" t="s">
        <v>649</v>
      </c>
      <c r="D73">
        <v>51</v>
      </c>
      <c r="F73">
        <v>39</v>
      </c>
      <c r="G73">
        <v>90</v>
      </c>
      <c r="H73" s="1">
        <v>56.666666666666664</v>
      </c>
      <c r="I73" s="1">
        <v>56.666666666666664</v>
      </c>
      <c r="J73" s="1">
        <v>43.333333333333336</v>
      </c>
    </row>
    <row r="74" spans="1:10" x14ac:dyDescent="0.25">
      <c r="A74" t="s">
        <v>321</v>
      </c>
      <c r="B74" t="s">
        <v>322</v>
      </c>
      <c r="C74">
        <v>26503</v>
      </c>
      <c r="D74">
        <v>203280</v>
      </c>
      <c r="E74">
        <v>161401</v>
      </c>
      <c r="F74">
        <v>1692489</v>
      </c>
      <c r="G74">
        <v>2083673</v>
      </c>
      <c r="H74" s="1">
        <v>11.027786029765707</v>
      </c>
      <c r="I74" s="1">
        <v>18.773771124355886</v>
      </c>
      <c r="J74" s="1">
        <v>81.226228875644111</v>
      </c>
    </row>
    <row r="75" spans="1:10" x14ac:dyDescent="0.25">
      <c r="A75" t="s">
        <v>582</v>
      </c>
      <c r="B75" t="s">
        <v>583</v>
      </c>
      <c r="C75">
        <v>80</v>
      </c>
      <c r="D75">
        <v>66</v>
      </c>
      <c r="E75">
        <v>108</v>
      </c>
      <c r="F75">
        <v>151</v>
      </c>
      <c r="G75">
        <v>405</v>
      </c>
      <c r="H75" s="1">
        <v>36.049382716049379</v>
      </c>
      <c r="I75" s="1">
        <v>62.716049382716058</v>
      </c>
      <c r="J75" s="1">
        <v>37.283950617283949</v>
      </c>
    </row>
    <row r="76" spans="1:10" x14ac:dyDescent="0.25">
      <c r="A76" t="s">
        <v>570</v>
      </c>
      <c r="B76" t="s">
        <v>571</v>
      </c>
      <c r="C76">
        <v>229127</v>
      </c>
      <c r="D76">
        <v>919284</v>
      </c>
      <c r="E76">
        <v>950027</v>
      </c>
      <c r="F76">
        <v>3366682</v>
      </c>
      <c r="G76">
        <v>5465120</v>
      </c>
      <c r="H76" s="1">
        <v>21.0134635653014</v>
      </c>
      <c r="I76" s="1">
        <v>38.396924495710984</v>
      </c>
      <c r="J76" s="1">
        <v>61.603075504289016</v>
      </c>
    </row>
    <row r="77" spans="1:10" x14ac:dyDescent="0.25">
      <c r="A77" s="10" t="s">
        <v>681</v>
      </c>
      <c r="B77" s="10" t="s">
        <v>682</v>
      </c>
      <c r="C77" s="10">
        <v>10</v>
      </c>
      <c r="D77" s="10">
        <v>39</v>
      </c>
      <c r="E77" s="10">
        <v>13</v>
      </c>
      <c r="F77" s="10">
        <v>8200</v>
      </c>
      <c r="G77" s="10">
        <v>8262</v>
      </c>
      <c r="H77" s="11">
        <v>0.59307673686758655</v>
      </c>
      <c r="I77" s="1">
        <v>0.75042362624061965</v>
      </c>
      <c r="J77" s="1">
        <v>99.249576373759382</v>
      </c>
    </row>
    <row r="78" spans="1:10" x14ac:dyDescent="0.25">
      <c r="A78" t="s">
        <v>683</v>
      </c>
      <c r="B78" t="s">
        <v>684</v>
      </c>
      <c r="C78">
        <v>233639</v>
      </c>
      <c r="D78">
        <v>156376</v>
      </c>
      <c r="E78">
        <v>843877</v>
      </c>
      <c r="F78">
        <v>1575912</v>
      </c>
      <c r="G78">
        <v>2809804</v>
      </c>
      <c r="H78" s="1">
        <v>13.880505544158952</v>
      </c>
      <c r="I78" s="1">
        <v>43.913810358302577</v>
      </c>
      <c r="J78" s="1">
        <v>56.086189641697423</v>
      </c>
    </row>
    <row r="79" spans="1:10" x14ac:dyDescent="0.25">
      <c r="A79" s="10" t="s">
        <v>664</v>
      </c>
      <c r="B79" s="10" t="s">
        <v>747</v>
      </c>
      <c r="C79" s="10"/>
      <c r="D79" s="10">
        <v>413882</v>
      </c>
      <c r="E79" s="10">
        <v>246561</v>
      </c>
      <c r="F79" s="10">
        <v>43098996</v>
      </c>
      <c r="G79" s="10">
        <v>43759439</v>
      </c>
      <c r="H79" s="11">
        <v>0.94581194242458178</v>
      </c>
      <c r="I79" s="1">
        <v>1.5092583796606716</v>
      </c>
      <c r="J79" s="1">
        <v>98.490741620339321</v>
      </c>
    </row>
    <row r="80" spans="1:10" x14ac:dyDescent="0.25">
      <c r="A80" t="s">
        <v>375</v>
      </c>
      <c r="B80" t="s">
        <v>376</v>
      </c>
      <c r="C80">
        <v>1743685</v>
      </c>
      <c r="D80">
        <v>2447150</v>
      </c>
      <c r="E80">
        <v>11361384</v>
      </c>
      <c r="F80">
        <v>31414765</v>
      </c>
      <c r="G80">
        <v>46966984</v>
      </c>
      <c r="H80" s="1">
        <v>8.922938292141561</v>
      </c>
      <c r="I80" s="1">
        <v>33.113088547478377</v>
      </c>
      <c r="J80" s="1">
        <v>66.88691145252163</v>
      </c>
    </row>
    <row r="81" spans="1:10" x14ac:dyDescent="0.25">
      <c r="A81" t="s">
        <v>315</v>
      </c>
      <c r="B81" t="s">
        <v>316</v>
      </c>
      <c r="C81">
        <v>9454</v>
      </c>
      <c r="D81">
        <v>47697</v>
      </c>
      <c r="E81">
        <v>78714</v>
      </c>
      <c r="F81">
        <v>254786</v>
      </c>
      <c r="G81">
        <v>390651</v>
      </c>
      <c r="H81" s="1">
        <v>14.629682248349548</v>
      </c>
      <c r="I81" s="1">
        <v>34.779125101433252</v>
      </c>
      <c r="J81" s="1">
        <v>65.220874898566748</v>
      </c>
    </row>
    <row r="82" spans="1:10" x14ac:dyDescent="0.25">
      <c r="A82" t="s">
        <v>592</v>
      </c>
      <c r="B82" t="s">
        <v>593</v>
      </c>
      <c r="C82">
        <v>774270</v>
      </c>
      <c r="D82">
        <v>621039</v>
      </c>
      <c r="E82">
        <v>4477636</v>
      </c>
      <c r="F82">
        <v>4526680</v>
      </c>
      <c r="G82">
        <v>10399625</v>
      </c>
      <c r="H82" s="1">
        <v>13.41691647535368</v>
      </c>
      <c r="I82" s="1">
        <v>56.472661273844004</v>
      </c>
      <c r="J82" s="1">
        <v>43.527338726155989</v>
      </c>
    </row>
    <row r="83" spans="1:10" x14ac:dyDescent="0.25">
      <c r="A83" t="s">
        <v>588</v>
      </c>
      <c r="B83" t="s">
        <v>589</v>
      </c>
      <c r="C83">
        <v>979723</v>
      </c>
      <c r="D83">
        <v>1211715</v>
      </c>
      <c r="E83">
        <v>7980783</v>
      </c>
      <c r="F83">
        <v>10191281</v>
      </c>
      <c r="G83">
        <v>20363502</v>
      </c>
      <c r="H83" s="1">
        <v>10.761596900179548</v>
      </c>
      <c r="I83" s="1">
        <v>49.953200584064568</v>
      </c>
      <c r="J83" s="1">
        <v>50.046799415935425</v>
      </c>
    </row>
    <row r="84" spans="1:10" x14ac:dyDescent="0.25">
      <c r="A84" t="s">
        <v>629</v>
      </c>
      <c r="B84" t="s">
        <v>630</v>
      </c>
      <c r="C84">
        <v>161542</v>
      </c>
      <c r="D84">
        <v>8442</v>
      </c>
      <c r="E84">
        <v>484333</v>
      </c>
      <c r="F84">
        <v>228215</v>
      </c>
      <c r="G84">
        <v>882532</v>
      </c>
      <c r="H84" s="1">
        <v>19.260944645633245</v>
      </c>
      <c r="I84" s="1">
        <v>74.14088101054692</v>
      </c>
      <c r="J84" s="1">
        <v>25.859118989453073</v>
      </c>
    </row>
    <row r="85" spans="1:10" x14ac:dyDescent="0.25">
      <c r="A85" t="s">
        <v>621</v>
      </c>
      <c r="B85" t="s">
        <v>622</v>
      </c>
      <c r="C85">
        <v>688980</v>
      </c>
      <c r="D85">
        <v>83046</v>
      </c>
      <c r="E85">
        <v>2335300</v>
      </c>
      <c r="F85">
        <v>2062472</v>
      </c>
      <c r="G85">
        <v>5169798</v>
      </c>
      <c r="H85" s="1">
        <v>14.933388113036525</v>
      </c>
      <c r="I85" s="1">
        <v>60.105365818935283</v>
      </c>
      <c r="J85" s="1">
        <v>39.894634181064717</v>
      </c>
    </row>
    <row r="86" spans="1:10" x14ac:dyDescent="0.25">
      <c r="A86" t="s">
        <v>103</v>
      </c>
      <c r="B86" t="s">
        <v>104</v>
      </c>
      <c r="C86">
        <v>36984</v>
      </c>
      <c r="D86">
        <v>179046</v>
      </c>
      <c r="E86">
        <v>440125</v>
      </c>
      <c r="F86">
        <v>2348451</v>
      </c>
      <c r="G86">
        <v>3004606</v>
      </c>
      <c r="H86" s="1">
        <v>7.1899610131910805</v>
      </c>
      <c r="I86" s="1">
        <v>21.838304256864294</v>
      </c>
      <c r="J86" s="1">
        <v>78.161695743135709</v>
      </c>
    </row>
    <row r="87" spans="1:10" x14ac:dyDescent="0.25">
      <c r="A87" t="s">
        <v>357</v>
      </c>
      <c r="B87" t="s">
        <v>358</v>
      </c>
      <c r="C87">
        <v>1060371</v>
      </c>
      <c r="D87">
        <v>609728</v>
      </c>
      <c r="E87">
        <v>4441978</v>
      </c>
      <c r="F87">
        <v>4267323</v>
      </c>
      <c r="G87">
        <v>10379400</v>
      </c>
      <c r="H87" s="1">
        <v>16.090515829431375</v>
      </c>
      <c r="I87" s="1">
        <v>58.886611942886866</v>
      </c>
      <c r="J87" s="1">
        <v>41.113388057113127</v>
      </c>
    </row>
    <row r="88" spans="1:10" x14ac:dyDescent="0.25">
      <c r="A88" t="s">
        <v>246</v>
      </c>
      <c r="B88" t="s">
        <v>247</v>
      </c>
      <c r="C88">
        <v>26540</v>
      </c>
      <c r="D88">
        <v>772462</v>
      </c>
      <c r="E88">
        <v>3931102</v>
      </c>
      <c r="F88">
        <v>2816559</v>
      </c>
      <c r="G88">
        <v>7546663</v>
      </c>
      <c r="H88" s="1">
        <v>10.587487476252749</v>
      </c>
      <c r="I88" s="1">
        <v>62.678086990236615</v>
      </c>
      <c r="J88" s="1">
        <v>37.321913009763385</v>
      </c>
    </row>
    <row r="89" spans="1:10" x14ac:dyDescent="0.25">
      <c r="A89" t="s">
        <v>140</v>
      </c>
      <c r="B89" t="s">
        <v>141</v>
      </c>
      <c r="C89">
        <v>5786408</v>
      </c>
      <c r="D89">
        <v>1482971</v>
      </c>
      <c r="E89">
        <v>42306925</v>
      </c>
      <c r="F89">
        <v>21875445</v>
      </c>
      <c r="G89">
        <v>71451749</v>
      </c>
      <c r="H89" s="1">
        <v>10.173829334814464</v>
      </c>
      <c r="I89" s="1">
        <v>69.384311362343283</v>
      </c>
      <c r="J89" s="1">
        <v>30.615688637656724</v>
      </c>
    </row>
    <row r="90" spans="1:10" x14ac:dyDescent="0.25">
      <c r="A90" t="s">
        <v>174</v>
      </c>
      <c r="B90" t="s">
        <v>175</v>
      </c>
      <c r="C90">
        <v>961845</v>
      </c>
      <c r="D90">
        <v>404866</v>
      </c>
      <c r="E90">
        <v>16413850</v>
      </c>
      <c r="F90">
        <v>6405691</v>
      </c>
      <c r="G90">
        <v>24186252</v>
      </c>
      <c r="H90" s="1">
        <v>5.6507763170581367</v>
      </c>
      <c r="I90" s="1">
        <v>73.515156461612989</v>
      </c>
      <c r="J90" s="1">
        <v>26.484843538387015</v>
      </c>
    </row>
    <row r="91" spans="1:10" x14ac:dyDescent="0.25">
      <c r="A91" t="s">
        <v>113</v>
      </c>
      <c r="B91" t="s">
        <v>114</v>
      </c>
      <c r="C91">
        <v>624725</v>
      </c>
      <c r="D91">
        <v>171114</v>
      </c>
      <c r="E91">
        <v>2415343</v>
      </c>
      <c r="F91">
        <v>1394455</v>
      </c>
      <c r="G91">
        <v>4605637</v>
      </c>
      <c r="H91" s="1">
        <v>17.27967271411099</v>
      </c>
      <c r="I91" s="1">
        <v>69.722863525718594</v>
      </c>
      <c r="J91" s="1">
        <v>30.277136474281406</v>
      </c>
    </row>
    <row r="92" spans="1:10" x14ac:dyDescent="0.25">
      <c r="A92" t="s">
        <v>119</v>
      </c>
      <c r="B92" t="s">
        <v>120</v>
      </c>
      <c r="C92">
        <v>655790</v>
      </c>
      <c r="D92">
        <v>1436648</v>
      </c>
      <c r="E92">
        <v>16845007</v>
      </c>
      <c r="F92">
        <v>14322376</v>
      </c>
      <c r="G92">
        <v>33259821</v>
      </c>
      <c r="H92" s="1">
        <v>6.2911883981576446</v>
      </c>
      <c r="I92" s="1">
        <v>56.937904145665726</v>
      </c>
      <c r="J92" s="1">
        <v>43.062095854334274</v>
      </c>
    </row>
    <row r="93" spans="1:10" x14ac:dyDescent="0.25">
      <c r="A93" t="s">
        <v>221</v>
      </c>
      <c r="B93" t="s">
        <v>222</v>
      </c>
      <c r="C93">
        <v>2227477</v>
      </c>
      <c r="D93">
        <v>1211918</v>
      </c>
      <c r="E93">
        <v>13899305</v>
      </c>
      <c r="F93">
        <v>3826654</v>
      </c>
      <c r="G93">
        <v>21165354</v>
      </c>
      <c r="H93" s="1">
        <v>16.250117999443809</v>
      </c>
      <c r="I93" s="1">
        <v>81.920198452622145</v>
      </c>
      <c r="J93" s="1">
        <v>18.079801547377851</v>
      </c>
    </row>
    <row r="94" spans="1:10" x14ac:dyDescent="0.25">
      <c r="A94" t="s">
        <v>301</v>
      </c>
      <c r="B94" t="s">
        <v>302</v>
      </c>
      <c r="C94">
        <v>112963</v>
      </c>
      <c r="D94">
        <v>1358250</v>
      </c>
      <c r="E94">
        <v>9585505</v>
      </c>
      <c r="F94">
        <v>15629237</v>
      </c>
      <c r="G94">
        <v>26685955</v>
      </c>
      <c r="H94" s="1">
        <v>5.5130610840046756</v>
      </c>
      <c r="I94" s="1">
        <v>41.432723693043776</v>
      </c>
      <c r="J94" s="1">
        <v>58.567276306956231</v>
      </c>
    </row>
    <row r="95" spans="1:10" x14ac:dyDescent="0.25">
      <c r="A95" t="s">
        <v>109</v>
      </c>
      <c r="B95" t="s">
        <v>110</v>
      </c>
      <c r="C95">
        <v>31139851</v>
      </c>
      <c r="D95">
        <v>3037350</v>
      </c>
      <c r="E95">
        <v>51177068</v>
      </c>
      <c r="F95">
        <v>5279143</v>
      </c>
      <c r="G95">
        <v>90633412</v>
      </c>
      <c r="H95" s="1">
        <v>37.70927326447778</v>
      </c>
      <c r="I95" s="1">
        <v>94.175279421235956</v>
      </c>
      <c r="J95" s="1">
        <v>5.8247205787640439</v>
      </c>
    </row>
    <row r="96" spans="1:10" x14ac:dyDescent="0.25">
      <c r="A96" t="s">
        <v>144</v>
      </c>
      <c r="B96" t="s">
        <v>145</v>
      </c>
      <c r="C96">
        <v>8737982</v>
      </c>
      <c r="D96">
        <v>2038265</v>
      </c>
      <c r="E96">
        <v>34969369</v>
      </c>
      <c r="F96">
        <v>4513264</v>
      </c>
      <c r="G96">
        <v>50258880</v>
      </c>
      <c r="H96" s="1">
        <v>21.441478600398575</v>
      </c>
      <c r="I96" s="1">
        <v>91.019967018763651</v>
      </c>
      <c r="J96" s="1">
        <v>8.9800329812363504</v>
      </c>
    </row>
    <row r="97" spans="1:10" x14ac:dyDescent="0.25">
      <c r="A97" t="s">
        <v>393</v>
      </c>
      <c r="B97" t="s">
        <v>394</v>
      </c>
      <c r="C97">
        <v>447588</v>
      </c>
      <c r="D97">
        <v>68938</v>
      </c>
      <c r="E97">
        <v>853765</v>
      </c>
      <c r="F97">
        <v>184424</v>
      </c>
      <c r="G97">
        <v>1554715</v>
      </c>
      <c r="H97" s="1">
        <v>33.223195248003648</v>
      </c>
      <c r="I97" s="1">
        <v>88.137761583312695</v>
      </c>
      <c r="J97" s="1">
        <v>11.862238416687303</v>
      </c>
    </row>
    <row r="98" spans="1:10" x14ac:dyDescent="0.25">
      <c r="A98" t="s">
        <v>127</v>
      </c>
      <c r="B98" t="s">
        <v>128</v>
      </c>
      <c r="C98">
        <v>2702825</v>
      </c>
      <c r="D98">
        <v>825940</v>
      </c>
      <c r="E98">
        <v>21016082</v>
      </c>
      <c r="F98">
        <v>10465516</v>
      </c>
      <c r="G98">
        <v>35010363</v>
      </c>
      <c r="H98" s="1">
        <v>10.079201406737772</v>
      </c>
      <c r="I98" s="1">
        <v>70.107376493068642</v>
      </c>
      <c r="J98" s="1">
        <v>29.892623506931358</v>
      </c>
    </row>
    <row r="99" spans="1:10" x14ac:dyDescent="0.25">
      <c r="A99" t="s">
        <v>115</v>
      </c>
      <c r="B99" t="s">
        <v>116</v>
      </c>
      <c r="C99">
        <v>3270590</v>
      </c>
      <c r="D99">
        <v>116240</v>
      </c>
      <c r="E99">
        <v>1983995</v>
      </c>
      <c r="F99">
        <v>151875</v>
      </c>
      <c r="G99">
        <v>5522700</v>
      </c>
      <c r="H99" s="1">
        <v>61.325619714994474</v>
      </c>
      <c r="I99" s="1">
        <v>97.249986419686024</v>
      </c>
      <c r="J99" s="1">
        <v>2.7500135803139769</v>
      </c>
    </row>
    <row r="100" spans="1:10" x14ac:dyDescent="0.25">
      <c r="A100" t="s">
        <v>471</v>
      </c>
      <c r="B100" t="s">
        <v>472</v>
      </c>
      <c r="C100">
        <v>489139</v>
      </c>
      <c r="D100">
        <v>73870</v>
      </c>
      <c r="E100">
        <v>147151</v>
      </c>
      <c r="F100">
        <v>21269</v>
      </c>
      <c r="G100">
        <v>731429</v>
      </c>
      <c r="H100" s="1">
        <v>76.973841616889686</v>
      </c>
      <c r="I100" s="1">
        <v>97.092130610079721</v>
      </c>
      <c r="J100" s="1">
        <v>2.9078693899202794</v>
      </c>
    </row>
    <row r="101" spans="1:10" x14ac:dyDescent="0.25">
      <c r="A101" t="s">
        <v>441</v>
      </c>
      <c r="B101" t="s">
        <v>442</v>
      </c>
      <c r="C101">
        <v>913594</v>
      </c>
      <c r="D101">
        <v>485257</v>
      </c>
      <c r="E101">
        <v>4966879</v>
      </c>
      <c r="F101">
        <v>2203288</v>
      </c>
      <c r="G101">
        <v>8569018</v>
      </c>
      <c r="H101" s="1">
        <v>16.324519332320225</v>
      </c>
      <c r="I101" s="1">
        <v>74.287742189361722</v>
      </c>
      <c r="J101" s="1">
        <v>25.712257810638278</v>
      </c>
    </row>
    <row r="102" spans="1:10" x14ac:dyDescent="0.25">
      <c r="A102" t="s">
        <v>433</v>
      </c>
      <c r="B102" t="s">
        <v>434</v>
      </c>
      <c r="C102">
        <v>1174965</v>
      </c>
      <c r="D102">
        <v>703685</v>
      </c>
      <c r="E102">
        <v>6629425</v>
      </c>
      <c r="F102">
        <v>2610301</v>
      </c>
      <c r="G102">
        <v>11118376</v>
      </c>
      <c r="H102" s="1">
        <v>16.896802194852917</v>
      </c>
      <c r="I102" s="1">
        <v>76.522641436123408</v>
      </c>
      <c r="J102" s="1">
        <v>23.477358563876592</v>
      </c>
    </row>
    <row r="103" spans="1:10" x14ac:dyDescent="0.25">
      <c r="A103" t="s">
        <v>435</v>
      </c>
      <c r="B103" t="s">
        <v>436</v>
      </c>
      <c r="C103">
        <v>3548294</v>
      </c>
      <c r="D103">
        <v>1735152</v>
      </c>
      <c r="E103">
        <v>29724077</v>
      </c>
      <c r="F103">
        <v>19314062</v>
      </c>
      <c r="G103">
        <v>54321585</v>
      </c>
      <c r="H103" s="1">
        <v>9.7262368172799079</v>
      </c>
      <c r="I103" s="1">
        <v>64.44495866606249</v>
      </c>
      <c r="J103" s="1">
        <v>35.555041333937517</v>
      </c>
    </row>
    <row r="104" spans="1:10" x14ac:dyDescent="0.25">
      <c r="A104" t="s">
        <v>457</v>
      </c>
      <c r="B104" t="s">
        <v>458</v>
      </c>
      <c r="D104">
        <v>366</v>
      </c>
      <c r="E104">
        <v>97</v>
      </c>
      <c r="F104">
        <v>4063</v>
      </c>
      <c r="G104">
        <v>4526</v>
      </c>
      <c r="H104" s="1">
        <v>8.0866106937693338</v>
      </c>
      <c r="I104" s="1">
        <v>10.229783473265577</v>
      </c>
      <c r="J104" s="1">
        <v>89.77021652673443</v>
      </c>
    </row>
    <row r="105" spans="1:10" x14ac:dyDescent="0.25">
      <c r="A105" t="s">
        <v>408</v>
      </c>
      <c r="B105" t="s">
        <v>409</v>
      </c>
      <c r="C105">
        <v>477907</v>
      </c>
      <c r="D105">
        <v>973167</v>
      </c>
      <c r="E105">
        <v>783702</v>
      </c>
      <c r="F105">
        <v>5289003</v>
      </c>
      <c r="G105">
        <v>7523779</v>
      </c>
      <c r="H105" s="1">
        <v>19.286504826896163</v>
      </c>
      <c r="I105" s="1">
        <v>29.702839490633632</v>
      </c>
      <c r="J105" s="1">
        <v>70.297160509366378</v>
      </c>
    </row>
    <row r="106" spans="1:10" x14ac:dyDescent="0.25">
      <c r="A106" t="s">
        <v>45</v>
      </c>
      <c r="B106" t="s">
        <v>46</v>
      </c>
      <c r="C106">
        <v>47869</v>
      </c>
      <c r="D106">
        <v>106363</v>
      </c>
      <c r="E106">
        <v>2179561</v>
      </c>
      <c r="F106">
        <v>4260211</v>
      </c>
      <c r="G106">
        <v>6594004</v>
      </c>
      <c r="H106" s="1">
        <v>2.3389734067495258</v>
      </c>
      <c r="I106" s="1">
        <v>35.392653689624694</v>
      </c>
      <c r="J106" s="1">
        <v>64.607346310375306</v>
      </c>
    </row>
    <row r="107" spans="1:10" x14ac:dyDescent="0.25">
      <c r="A107" t="s">
        <v>16</v>
      </c>
      <c r="B107" t="s">
        <v>17</v>
      </c>
      <c r="C107">
        <v>3148776</v>
      </c>
      <c r="D107">
        <v>1350739</v>
      </c>
      <c r="E107">
        <v>19838476</v>
      </c>
      <c r="F107">
        <v>16621770</v>
      </c>
      <c r="G107">
        <v>40959761</v>
      </c>
      <c r="H107" s="1">
        <v>10.985208141229144</v>
      </c>
      <c r="I107" s="1">
        <v>59.419270048963426</v>
      </c>
      <c r="J107" s="1">
        <v>40.580729951036581</v>
      </c>
    </row>
    <row r="108" spans="1:10" x14ac:dyDescent="0.25">
      <c r="A108" t="s">
        <v>59</v>
      </c>
      <c r="B108" t="s">
        <v>60</v>
      </c>
      <c r="C108">
        <v>4859957</v>
      </c>
      <c r="D108">
        <v>664925</v>
      </c>
      <c r="E108">
        <v>6059435</v>
      </c>
      <c r="F108">
        <v>1117643</v>
      </c>
      <c r="G108">
        <v>12701960</v>
      </c>
      <c r="H108" s="1">
        <v>43.496295059974997</v>
      </c>
      <c r="I108" s="1">
        <v>91.201019370238924</v>
      </c>
      <c r="J108" s="1">
        <v>8.7989806297610755</v>
      </c>
    </row>
    <row r="109" spans="1:10" x14ac:dyDescent="0.25">
      <c r="A109" t="s">
        <v>406</v>
      </c>
      <c r="B109" t="s">
        <v>407</v>
      </c>
      <c r="C109">
        <v>2764283</v>
      </c>
      <c r="D109">
        <v>88466</v>
      </c>
      <c r="E109">
        <v>1288187</v>
      </c>
      <c r="F109">
        <v>73406</v>
      </c>
      <c r="G109">
        <v>4214342</v>
      </c>
      <c r="H109" s="1">
        <v>67.691445070191264</v>
      </c>
      <c r="I109" s="1">
        <v>98.25818597541442</v>
      </c>
      <c r="J109" s="1">
        <v>1.74181402458557</v>
      </c>
    </row>
    <row r="110" spans="1:10" x14ac:dyDescent="0.25">
      <c r="A110" t="s">
        <v>63</v>
      </c>
      <c r="B110" t="s">
        <v>64</v>
      </c>
      <c r="C110">
        <v>6007434</v>
      </c>
      <c r="D110">
        <v>137846</v>
      </c>
      <c r="E110">
        <v>2123879</v>
      </c>
      <c r="F110">
        <v>171466</v>
      </c>
      <c r="G110">
        <v>8440625</v>
      </c>
      <c r="H110" s="1">
        <v>72.805982969270644</v>
      </c>
      <c r="I110" s="1">
        <v>97.968562754535355</v>
      </c>
      <c r="J110" s="1">
        <v>2.0314372454646428</v>
      </c>
    </row>
    <row r="111" spans="1:10" x14ac:dyDescent="0.25">
      <c r="A111" t="s">
        <v>445</v>
      </c>
      <c r="B111" t="s">
        <v>446</v>
      </c>
      <c r="C111">
        <v>870100</v>
      </c>
      <c r="D111">
        <v>150475</v>
      </c>
      <c r="E111">
        <v>1906731</v>
      </c>
      <c r="F111">
        <v>5772219</v>
      </c>
      <c r="G111">
        <v>8699525</v>
      </c>
      <c r="H111" s="1">
        <v>11.731387633232849</v>
      </c>
      <c r="I111" s="1">
        <v>33.649032562122642</v>
      </c>
      <c r="J111" s="1">
        <v>66.350967437877344</v>
      </c>
    </row>
    <row r="112" spans="1:10" x14ac:dyDescent="0.25">
      <c r="A112" t="s">
        <v>459</v>
      </c>
      <c r="B112" t="s">
        <v>460</v>
      </c>
      <c r="C112">
        <v>9236994</v>
      </c>
      <c r="D112">
        <v>6888759</v>
      </c>
      <c r="E112">
        <v>47087487</v>
      </c>
      <c r="F112">
        <v>8430301</v>
      </c>
      <c r="G112">
        <v>71643541</v>
      </c>
      <c r="H112" s="1">
        <v>22.508313764111687</v>
      </c>
      <c r="I112" s="1">
        <v>88.232992280490436</v>
      </c>
      <c r="J112" s="1">
        <v>11.767007719509564</v>
      </c>
    </row>
    <row r="113" spans="1:10" x14ac:dyDescent="0.25">
      <c r="A113" t="s">
        <v>193</v>
      </c>
      <c r="B113" t="s">
        <v>194</v>
      </c>
      <c r="C113">
        <v>414223</v>
      </c>
      <c r="D113">
        <v>1105472</v>
      </c>
      <c r="E113">
        <v>7737243</v>
      </c>
      <c r="F113">
        <v>7793216</v>
      </c>
      <c r="G113">
        <v>17050154</v>
      </c>
      <c r="H113" s="1">
        <v>8.913086650126445</v>
      </c>
      <c r="I113" s="1">
        <v>54.292401112623381</v>
      </c>
      <c r="J113" s="1">
        <v>45.707598887376619</v>
      </c>
    </row>
    <row r="114" spans="1:10" x14ac:dyDescent="0.25">
      <c r="A114" t="s">
        <v>283</v>
      </c>
      <c r="B114" t="s">
        <v>284</v>
      </c>
      <c r="C114">
        <v>1355468</v>
      </c>
      <c r="D114">
        <v>449090</v>
      </c>
      <c r="E114">
        <v>3943386</v>
      </c>
      <c r="F114">
        <v>1154502</v>
      </c>
      <c r="G114">
        <v>6902446</v>
      </c>
      <c r="H114" s="1">
        <v>26.143746723987409</v>
      </c>
      <c r="I114" s="1">
        <v>83.274016196577278</v>
      </c>
      <c r="J114" s="1">
        <v>16.725983803422729</v>
      </c>
    </row>
    <row r="115" spans="1:10" x14ac:dyDescent="0.25">
      <c r="A115" t="s">
        <v>467</v>
      </c>
      <c r="B115" t="s">
        <v>468</v>
      </c>
      <c r="C115">
        <v>2908458</v>
      </c>
      <c r="D115">
        <v>11885410</v>
      </c>
      <c r="E115">
        <v>51512993</v>
      </c>
      <c r="F115">
        <v>53537196</v>
      </c>
      <c r="G115">
        <v>119844057</v>
      </c>
      <c r="H115" s="1">
        <v>12.344265014326075</v>
      </c>
      <c r="I115" s="1">
        <v>55.327617121639996</v>
      </c>
      <c r="J115" s="1">
        <v>44.672382878360004</v>
      </c>
    </row>
    <row r="116" spans="1:10" x14ac:dyDescent="0.25">
      <c r="A116" t="s">
        <v>560</v>
      </c>
      <c r="B116" t="s">
        <v>561</v>
      </c>
      <c r="C116">
        <v>71721</v>
      </c>
      <c r="D116">
        <v>211429</v>
      </c>
      <c r="E116">
        <v>1460588</v>
      </c>
      <c r="F116">
        <v>11488707</v>
      </c>
      <c r="G116">
        <v>13232445</v>
      </c>
      <c r="H116" s="1">
        <v>2.1398161866533356</v>
      </c>
      <c r="I116" s="1">
        <v>13.177746062802454</v>
      </c>
      <c r="J116" s="1">
        <v>86.822253937197544</v>
      </c>
    </row>
    <row r="117" spans="1:10" x14ac:dyDescent="0.25">
      <c r="A117" t="s">
        <v>513</v>
      </c>
      <c r="B117" t="s">
        <v>514</v>
      </c>
      <c r="C117">
        <v>345716</v>
      </c>
      <c r="D117">
        <v>712611</v>
      </c>
      <c r="E117">
        <v>5063969</v>
      </c>
      <c r="F117">
        <v>10965463</v>
      </c>
      <c r="G117">
        <v>17087759</v>
      </c>
      <c r="H117" s="1">
        <v>6.1934803738746549</v>
      </c>
      <c r="I117" s="1">
        <v>35.828548377818301</v>
      </c>
      <c r="J117" s="1">
        <v>64.171451622181706</v>
      </c>
    </row>
    <row r="118" spans="1:10" x14ac:dyDescent="0.25">
      <c r="A118" t="s">
        <v>97</v>
      </c>
      <c r="B118" t="s">
        <v>98</v>
      </c>
      <c r="C118">
        <v>10762</v>
      </c>
      <c r="D118">
        <v>48075</v>
      </c>
      <c r="E118">
        <v>9320</v>
      </c>
      <c r="F118">
        <v>90510</v>
      </c>
      <c r="G118">
        <v>158667</v>
      </c>
      <c r="H118" s="1">
        <v>37.082064953645059</v>
      </c>
      <c r="I118" s="1">
        <v>42.956002193272703</v>
      </c>
      <c r="J118" s="1">
        <v>57.043997806727297</v>
      </c>
    </row>
    <row r="119" spans="1:10" x14ac:dyDescent="0.25">
      <c r="A119" t="s">
        <v>49</v>
      </c>
      <c r="B119" t="s">
        <v>50</v>
      </c>
      <c r="C119">
        <v>40422</v>
      </c>
      <c r="D119">
        <v>55681</v>
      </c>
      <c r="E119">
        <v>116501</v>
      </c>
      <c r="F119">
        <v>644934</v>
      </c>
      <c r="G119">
        <v>857538</v>
      </c>
      <c r="H119" s="1">
        <v>11.206850308674369</v>
      </c>
      <c r="I119" s="1">
        <v>24.79237071709942</v>
      </c>
      <c r="J119" s="1">
        <v>75.207629282900584</v>
      </c>
    </row>
    <row r="120" spans="1:10" x14ac:dyDescent="0.25">
      <c r="A120" t="s">
        <v>361</v>
      </c>
      <c r="B120" t="s">
        <v>362</v>
      </c>
      <c r="C120">
        <v>1977553</v>
      </c>
      <c r="D120">
        <v>748158</v>
      </c>
      <c r="E120">
        <v>6643520</v>
      </c>
      <c r="F120">
        <v>6362278</v>
      </c>
      <c r="G120">
        <v>15731509</v>
      </c>
      <c r="H120" s="1">
        <v>17.326443381877734</v>
      </c>
      <c r="I120" s="1">
        <v>59.557102881865944</v>
      </c>
      <c r="J120" s="1">
        <v>40.442897118134056</v>
      </c>
    </row>
    <row r="121" spans="1:10" x14ac:dyDescent="0.25">
      <c r="A121" t="s">
        <v>532</v>
      </c>
      <c r="B121" t="s">
        <v>533</v>
      </c>
      <c r="C121">
        <v>6</v>
      </c>
      <c r="D121">
        <v>2002</v>
      </c>
      <c r="E121">
        <v>4001</v>
      </c>
      <c r="F121">
        <v>10857</v>
      </c>
      <c r="G121">
        <v>16866</v>
      </c>
      <c r="H121" s="1">
        <v>11.905608917348513</v>
      </c>
      <c r="I121" s="1">
        <v>35.627890430451799</v>
      </c>
      <c r="J121" s="1">
        <v>64.372109569548215</v>
      </c>
    </row>
    <row r="122" spans="1:10" x14ac:dyDescent="0.25">
      <c r="A122" t="s">
        <v>453</v>
      </c>
      <c r="B122" t="s">
        <v>454</v>
      </c>
      <c r="C122">
        <v>234224</v>
      </c>
      <c r="D122">
        <v>36957</v>
      </c>
      <c r="E122">
        <v>387639</v>
      </c>
      <c r="F122">
        <v>356007</v>
      </c>
      <c r="G122">
        <v>1014827</v>
      </c>
      <c r="H122" s="1">
        <v>26.721894470683182</v>
      </c>
      <c r="I122" s="1">
        <v>64.919439470964008</v>
      </c>
      <c r="J122" s="1">
        <v>35.080560529035978</v>
      </c>
    </row>
    <row r="123" spans="1:10" x14ac:dyDescent="0.25">
      <c r="A123" t="s">
        <v>455</v>
      </c>
      <c r="B123" t="s">
        <v>456</v>
      </c>
      <c r="C123">
        <v>640723</v>
      </c>
      <c r="D123">
        <v>706205</v>
      </c>
      <c r="E123">
        <v>2288008</v>
      </c>
      <c r="F123">
        <v>5660535</v>
      </c>
      <c r="G123">
        <v>9295471</v>
      </c>
      <c r="H123" s="1">
        <v>14.490153323053775</v>
      </c>
      <c r="I123" s="1">
        <v>39.104376744330658</v>
      </c>
      <c r="J123" s="1">
        <v>60.895623255669349</v>
      </c>
    </row>
    <row r="124" spans="1:10" x14ac:dyDescent="0.25">
      <c r="A124" t="s">
        <v>168</v>
      </c>
      <c r="B124" t="s">
        <v>169</v>
      </c>
      <c r="C124">
        <v>2654460</v>
      </c>
      <c r="D124">
        <v>334396</v>
      </c>
      <c r="E124">
        <v>4205960</v>
      </c>
      <c r="F124">
        <v>936477</v>
      </c>
      <c r="G124">
        <v>8131293</v>
      </c>
      <c r="H124" s="1">
        <v>36.757450506333988</v>
      </c>
      <c r="I124" s="1">
        <v>88.483049374804224</v>
      </c>
      <c r="J124" s="1">
        <v>11.51695062519577</v>
      </c>
    </row>
    <row r="125" spans="1:10" x14ac:dyDescent="0.25">
      <c r="A125" t="s">
        <v>439</v>
      </c>
      <c r="B125" t="s">
        <v>440</v>
      </c>
      <c r="C125">
        <v>1020086</v>
      </c>
      <c r="D125">
        <v>435564</v>
      </c>
      <c r="E125">
        <v>6095468</v>
      </c>
      <c r="F125">
        <v>5513640</v>
      </c>
      <c r="G125">
        <v>13064758</v>
      </c>
      <c r="H125" s="1">
        <v>11.141806070958223</v>
      </c>
      <c r="I125" s="1">
        <v>57.79761094694598</v>
      </c>
      <c r="J125" s="1">
        <v>42.20238905305402</v>
      </c>
    </row>
    <row r="126" spans="1:10" x14ac:dyDescent="0.25">
      <c r="A126" t="s">
        <v>79</v>
      </c>
      <c r="B126" t="s">
        <v>80</v>
      </c>
      <c r="C126">
        <v>2762525</v>
      </c>
      <c r="D126">
        <v>459820</v>
      </c>
      <c r="E126">
        <v>4874792</v>
      </c>
      <c r="F126">
        <v>4166382</v>
      </c>
      <c r="G126">
        <v>12263519</v>
      </c>
      <c r="H126" s="1">
        <v>26.275859319009491</v>
      </c>
      <c r="I126" s="1">
        <v>66.026211562929035</v>
      </c>
      <c r="J126" s="1">
        <v>33.973788437070958</v>
      </c>
    </row>
    <row r="127" spans="1:10" x14ac:dyDescent="0.25">
      <c r="A127" t="s">
        <v>67</v>
      </c>
      <c r="B127" t="s">
        <v>68</v>
      </c>
      <c r="C127">
        <v>577901</v>
      </c>
      <c r="D127">
        <v>259587</v>
      </c>
      <c r="E127">
        <v>3228970</v>
      </c>
      <c r="F127">
        <v>4612383</v>
      </c>
      <c r="G127">
        <v>8678841</v>
      </c>
      <c r="H127" s="1">
        <v>9.6497677512469693</v>
      </c>
      <c r="I127" s="1">
        <v>46.854850780190581</v>
      </c>
      <c r="J127" s="1">
        <v>53.145149219809419</v>
      </c>
    </row>
    <row r="128" spans="1:10" x14ac:dyDescent="0.25">
      <c r="A128" t="s">
        <v>121</v>
      </c>
      <c r="B128" t="s">
        <v>122</v>
      </c>
      <c r="C128">
        <v>1023226</v>
      </c>
      <c r="D128">
        <v>1042743</v>
      </c>
      <c r="E128">
        <v>6560437</v>
      </c>
      <c r="F128">
        <v>23056823</v>
      </c>
      <c r="G128">
        <v>31683229</v>
      </c>
      <c r="H128" s="1">
        <v>6.5207021670676308</v>
      </c>
      <c r="I128" s="1">
        <v>27.227041789206524</v>
      </c>
      <c r="J128" s="1">
        <v>72.772958210793476</v>
      </c>
    </row>
    <row r="129" spans="1:10" x14ac:dyDescent="0.25">
      <c r="A129" t="s">
        <v>387</v>
      </c>
      <c r="B129" t="s">
        <v>388</v>
      </c>
      <c r="C129">
        <v>20373</v>
      </c>
      <c r="D129">
        <v>243107</v>
      </c>
      <c r="E129">
        <v>1219560</v>
      </c>
      <c r="F129">
        <v>1934111</v>
      </c>
      <c r="G129">
        <v>3417151</v>
      </c>
      <c r="H129" s="1">
        <v>7.710516743333848</v>
      </c>
      <c r="I129" s="1">
        <v>43.399896580514003</v>
      </c>
      <c r="J129" s="1">
        <v>56.600103419486004</v>
      </c>
    </row>
    <row r="130" spans="1:10" x14ac:dyDescent="0.25">
      <c r="A130" t="s">
        <v>469</v>
      </c>
      <c r="B130" t="s">
        <v>470</v>
      </c>
      <c r="C130">
        <v>494404</v>
      </c>
      <c r="D130">
        <v>1085552</v>
      </c>
      <c r="E130">
        <v>10332516</v>
      </c>
      <c r="F130">
        <v>11735032</v>
      </c>
      <c r="G130">
        <v>23647504</v>
      </c>
      <c r="H130" s="1">
        <v>6.6812801892326563</v>
      </c>
      <c r="I130" s="1">
        <v>50.37517701656801</v>
      </c>
      <c r="J130" s="1">
        <v>49.62482298343199</v>
      </c>
    </row>
    <row r="131" spans="1:10" x14ac:dyDescent="0.25">
      <c r="A131" t="s">
        <v>675</v>
      </c>
      <c r="B131" t="s">
        <v>676</v>
      </c>
      <c r="C131">
        <v>20457</v>
      </c>
      <c r="D131">
        <v>10667</v>
      </c>
      <c r="E131">
        <v>32240</v>
      </c>
      <c r="F131">
        <v>8529</v>
      </c>
      <c r="G131">
        <v>71893</v>
      </c>
      <c r="H131" s="1">
        <v>43.292114670412971</v>
      </c>
      <c r="I131" s="1">
        <v>88.136536241358684</v>
      </c>
      <c r="J131" s="1">
        <v>11.863463758641315</v>
      </c>
    </row>
    <row r="132" spans="1:10" x14ac:dyDescent="0.25">
      <c r="A132" t="s">
        <v>558</v>
      </c>
      <c r="B132" t="s">
        <v>559</v>
      </c>
      <c r="C132">
        <v>2129452</v>
      </c>
      <c r="D132">
        <v>399470</v>
      </c>
      <c r="E132">
        <v>7459039</v>
      </c>
      <c r="F132">
        <v>5582899</v>
      </c>
      <c r="G132">
        <v>15570860</v>
      </c>
      <c r="H132" s="1">
        <v>16.241376519986694</v>
      </c>
      <c r="I132" s="1">
        <v>64.145210990272858</v>
      </c>
      <c r="J132" s="1">
        <v>35.854789009727142</v>
      </c>
    </row>
    <row r="133" spans="1:10" x14ac:dyDescent="0.25">
      <c r="A133" t="s">
        <v>397</v>
      </c>
      <c r="B133" t="s">
        <v>398</v>
      </c>
      <c r="C133">
        <v>274158</v>
      </c>
      <c r="D133">
        <v>61715</v>
      </c>
      <c r="E133">
        <v>495009</v>
      </c>
      <c r="F133">
        <v>464123</v>
      </c>
      <c r="G133">
        <v>1295005</v>
      </c>
      <c r="H133" s="1">
        <v>25.936038856992834</v>
      </c>
      <c r="I133" s="1">
        <v>64.160524476739468</v>
      </c>
      <c r="J133" s="1">
        <v>35.839475523260525</v>
      </c>
    </row>
    <row r="134" spans="1:10" x14ac:dyDescent="0.25">
      <c r="A134" t="s">
        <v>71</v>
      </c>
      <c r="B134" t="s">
        <v>72</v>
      </c>
      <c r="C134">
        <v>11612</v>
      </c>
      <c r="D134">
        <v>8267</v>
      </c>
      <c r="E134">
        <v>12069</v>
      </c>
      <c r="F134">
        <v>26074</v>
      </c>
      <c r="G134">
        <v>58022</v>
      </c>
      <c r="H134" s="1">
        <v>34.261142325324876</v>
      </c>
      <c r="I134" s="1">
        <v>55.061873082623833</v>
      </c>
      <c r="J134" s="1">
        <v>44.938126917376167</v>
      </c>
    </row>
    <row r="135" spans="1:10" x14ac:dyDescent="0.25">
      <c r="A135" t="s">
        <v>650</v>
      </c>
      <c r="B135" t="s">
        <v>651</v>
      </c>
      <c r="C135">
        <v>562931</v>
      </c>
      <c r="D135">
        <v>116967</v>
      </c>
      <c r="E135">
        <v>663344</v>
      </c>
      <c r="F135">
        <v>7781778</v>
      </c>
      <c r="G135">
        <v>9125020</v>
      </c>
      <c r="H135" s="1">
        <v>7.4509206555163718</v>
      </c>
      <c r="I135" s="1">
        <v>14.7204280100208</v>
      </c>
      <c r="J135" s="1">
        <v>85.279571989979203</v>
      </c>
    </row>
    <row r="136" spans="1:10" x14ac:dyDescent="0.25">
      <c r="A136" t="s">
        <v>646</v>
      </c>
      <c r="B136" t="s">
        <v>647</v>
      </c>
      <c r="C136">
        <v>36210</v>
      </c>
      <c r="D136">
        <v>59199</v>
      </c>
      <c r="E136">
        <v>2504856</v>
      </c>
      <c r="F136">
        <v>4303865</v>
      </c>
      <c r="G136">
        <v>6904130</v>
      </c>
      <c r="H136" s="1">
        <v>1.3819119860141682</v>
      </c>
      <c r="I136" s="1">
        <v>37.662457109005771</v>
      </c>
      <c r="J136" s="1">
        <v>62.337542890994236</v>
      </c>
    </row>
    <row r="137" spans="1:10" x14ac:dyDescent="0.25">
      <c r="A137" t="s">
        <v>596</v>
      </c>
      <c r="B137" t="s">
        <v>597</v>
      </c>
      <c r="C137">
        <v>2645215</v>
      </c>
      <c r="D137">
        <v>1892282</v>
      </c>
      <c r="E137">
        <v>16104942</v>
      </c>
      <c r="F137">
        <v>62459338</v>
      </c>
      <c r="G137">
        <v>83101777</v>
      </c>
      <c r="H137" s="1">
        <v>5.4601684389973997</v>
      </c>
      <c r="I137" s="1">
        <v>24.839948970044286</v>
      </c>
      <c r="J137" s="1">
        <v>75.16005102995571</v>
      </c>
    </row>
    <row r="138" spans="1:10" x14ac:dyDescent="0.25">
      <c r="A138" t="s">
        <v>633</v>
      </c>
      <c r="B138" t="s">
        <v>634</v>
      </c>
      <c r="C138">
        <v>7487538</v>
      </c>
      <c r="D138">
        <v>1006248</v>
      </c>
      <c r="E138">
        <v>17459226</v>
      </c>
      <c r="F138">
        <v>25688634</v>
      </c>
      <c r="G138">
        <v>51641646</v>
      </c>
      <c r="H138" s="1">
        <v>16.447550877832207</v>
      </c>
      <c r="I138" s="1">
        <v>50.255973638020755</v>
      </c>
      <c r="J138" s="1">
        <v>49.744026361979245</v>
      </c>
    </row>
    <row r="139" spans="1:10" x14ac:dyDescent="0.25">
      <c r="A139" t="s">
        <v>481</v>
      </c>
      <c r="B139" t="s">
        <v>482</v>
      </c>
      <c r="C139">
        <v>27331650</v>
      </c>
      <c r="D139">
        <v>17566869</v>
      </c>
      <c r="E139">
        <v>36483296</v>
      </c>
      <c r="F139">
        <v>43742756</v>
      </c>
      <c r="G139">
        <v>125124571</v>
      </c>
      <c r="H139" s="1">
        <v>35.883055295350424</v>
      </c>
      <c r="I139" s="1">
        <v>65.040634584873018</v>
      </c>
      <c r="J139" s="1">
        <v>34.959365415126975</v>
      </c>
    </row>
    <row r="140" spans="1:10" x14ac:dyDescent="0.25">
      <c r="A140" t="s">
        <v>473</v>
      </c>
      <c r="B140" t="s">
        <v>474</v>
      </c>
      <c r="C140">
        <v>9940450</v>
      </c>
      <c r="D140">
        <v>9744410</v>
      </c>
      <c r="E140">
        <v>10534820</v>
      </c>
      <c r="F140">
        <v>8538072</v>
      </c>
      <c r="G140">
        <v>38757752</v>
      </c>
      <c r="H140" s="1">
        <v>50.789478192646463</v>
      </c>
      <c r="I140" s="1">
        <v>77.970672808887372</v>
      </c>
      <c r="J140" s="1">
        <v>22.029327191112632</v>
      </c>
    </row>
    <row r="141" spans="1:10" x14ac:dyDescent="0.25">
      <c r="A141" t="s">
        <v>623</v>
      </c>
      <c r="B141" t="s">
        <v>624</v>
      </c>
      <c r="C141">
        <v>11957</v>
      </c>
      <c r="D141">
        <v>19327</v>
      </c>
      <c r="E141">
        <v>33399</v>
      </c>
      <c r="F141">
        <v>153524</v>
      </c>
      <c r="G141">
        <v>218207</v>
      </c>
      <c r="H141" s="1">
        <v>14.336845289106215</v>
      </c>
      <c r="I141" s="1">
        <v>29.64295370909274</v>
      </c>
      <c r="J141" s="1">
        <v>70.357046290907249</v>
      </c>
    </row>
    <row r="142" spans="1:10" x14ac:dyDescent="0.25">
      <c r="A142" t="s">
        <v>197</v>
      </c>
      <c r="B142" t="s">
        <v>198</v>
      </c>
      <c r="C142">
        <v>633330</v>
      </c>
      <c r="D142">
        <v>1527136</v>
      </c>
      <c r="E142">
        <v>12587150</v>
      </c>
      <c r="F142">
        <v>11275916</v>
      </c>
      <c r="G142">
        <v>26023532</v>
      </c>
      <c r="H142" s="1">
        <v>8.301970693294054</v>
      </c>
      <c r="I142" s="1">
        <v>56.670309011090424</v>
      </c>
      <c r="J142" s="1">
        <v>43.329690988909576</v>
      </c>
    </row>
    <row r="143" spans="1:10" x14ac:dyDescent="0.25">
      <c r="A143" t="s">
        <v>281</v>
      </c>
      <c r="B143" t="s">
        <v>282</v>
      </c>
      <c r="C143">
        <v>1407355</v>
      </c>
      <c r="D143">
        <v>4272621</v>
      </c>
      <c r="E143">
        <v>63279503</v>
      </c>
      <c r="F143">
        <v>26490215</v>
      </c>
      <c r="G143">
        <v>95449694</v>
      </c>
      <c r="H143" s="1">
        <v>5.950753493248496</v>
      </c>
      <c r="I143" s="1">
        <v>72.246935647588344</v>
      </c>
      <c r="J143" s="1">
        <v>27.753064352411648</v>
      </c>
    </row>
    <row r="144" spans="1:10" x14ac:dyDescent="0.25">
      <c r="A144" t="s">
        <v>158</v>
      </c>
      <c r="B144" t="s">
        <v>159</v>
      </c>
      <c r="C144">
        <v>4657535</v>
      </c>
      <c r="D144">
        <v>11671729</v>
      </c>
      <c r="E144">
        <v>123486768</v>
      </c>
      <c r="F144">
        <v>60288768</v>
      </c>
      <c r="G144">
        <v>200104800</v>
      </c>
      <c r="H144" s="1">
        <v>8.1603559734699012</v>
      </c>
      <c r="I144" s="1">
        <v>69.871403384626447</v>
      </c>
      <c r="J144" s="1">
        <v>30.128596615373542</v>
      </c>
    </row>
    <row r="145" spans="1:10" x14ac:dyDescent="0.25">
      <c r="A145" t="s">
        <v>142</v>
      </c>
      <c r="B145" t="s">
        <v>143</v>
      </c>
      <c r="C145">
        <v>3899234</v>
      </c>
      <c r="D145">
        <v>15468687</v>
      </c>
      <c r="E145">
        <v>126864195</v>
      </c>
      <c r="F145">
        <v>135845893</v>
      </c>
      <c r="G145">
        <v>282078009</v>
      </c>
      <c r="H145" s="1">
        <v>6.8661577230573823</v>
      </c>
      <c r="I145" s="1">
        <v>51.841019623759465</v>
      </c>
      <c r="J145" s="1">
        <v>48.158980376240528</v>
      </c>
    </row>
    <row r="146" spans="1:10" x14ac:dyDescent="0.25">
      <c r="A146" t="s">
        <v>138</v>
      </c>
      <c r="B146" t="s">
        <v>139</v>
      </c>
      <c r="C146">
        <v>7216238</v>
      </c>
      <c r="D146">
        <v>5710281</v>
      </c>
      <c r="E146">
        <v>62862218</v>
      </c>
      <c r="F146">
        <v>33588012</v>
      </c>
      <c r="G146">
        <v>109376749</v>
      </c>
      <c r="H146" s="1">
        <v>11.818342671713529</v>
      </c>
      <c r="I146" s="1">
        <v>69.291451513154783</v>
      </c>
      <c r="J146" s="1">
        <v>30.708548486845228</v>
      </c>
    </row>
    <row r="147" spans="1:10" x14ac:dyDescent="0.25">
      <c r="A147" t="s">
        <v>170</v>
      </c>
      <c r="B147" t="s">
        <v>171</v>
      </c>
      <c r="C147">
        <v>928185</v>
      </c>
      <c r="D147">
        <v>125862</v>
      </c>
      <c r="E147">
        <v>1820346</v>
      </c>
      <c r="F147">
        <v>360862</v>
      </c>
      <c r="G147">
        <v>3235255</v>
      </c>
      <c r="H147" s="1">
        <v>32.580028467616927</v>
      </c>
      <c r="I147" s="1">
        <v>88.845948773744269</v>
      </c>
      <c r="J147" s="1">
        <v>11.154051226255737</v>
      </c>
    </row>
    <row r="148" spans="1:10" x14ac:dyDescent="0.25">
      <c r="A148" t="s">
        <v>172</v>
      </c>
      <c r="B148" t="s">
        <v>173</v>
      </c>
      <c r="C148">
        <v>23513</v>
      </c>
      <c r="D148">
        <v>504976</v>
      </c>
      <c r="E148">
        <v>1665872</v>
      </c>
      <c r="F148">
        <v>4016836</v>
      </c>
      <c r="G148">
        <v>6211197</v>
      </c>
      <c r="H148" s="1">
        <v>8.5086497819985425</v>
      </c>
      <c r="I148" s="1">
        <v>35.329116110791524</v>
      </c>
      <c r="J148" s="1">
        <v>64.670883889208469</v>
      </c>
    </row>
    <row r="149" spans="1:10" x14ac:dyDescent="0.25">
      <c r="A149" t="s">
        <v>166</v>
      </c>
      <c r="B149" t="s">
        <v>167</v>
      </c>
      <c r="C149">
        <v>362700</v>
      </c>
      <c r="D149">
        <v>2739341</v>
      </c>
      <c r="E149">
        <v>18260330</v>
      </c>
      <c r="F149">
        <v>9799167</v>
      </c>
      <c r="G149">
        <v>31161538</v>
      </c>
      <c r="H149" s="1">
        <v>9.9547108361596273</v>
      </c>
      <c r="I149" s="1">
        <v>68.553647769246822</v>
      </c>
      <c r="J149" s="1">
        <v>31.446352230753185</v>
      </c>
    </row>
    <row r="150" spans="1:10" x14ac:dyDescent="0.25">
      <c r="A150" t="s">
        <v>189</v>
      </c>
      <c r="B150" t="s">
        <v>190</v>
      </c>
      <c r="C150">
        <v>883922</v>
      </c>
      <c r="D150">
        <v>2863158</v>
      </c>
      <c r="E150">
        <v>18514045</v>
      </c>
      <c r="F150">
        <v>32359658</v>
      </c>
      <c r="G150">
        <v>54620783</v>
      </c>
      <c r="H150" s="1">
        <v>6.8601726196418671</v>
      </c>
      <c r="I150" s="1">
        <v>40.755777887695238</v>
      </c>
      <c r="J150" s="1">
        <v>59.244222112304755</v>
      </c>
    </row>
    <row r="151" spans="1:10" x14ac:dyDescent="0.25">
      <c r="A151" t="s">
        <v>156</v>
      </c>
      <c r="B151" t="s">
        <v>157</v>
      </c>
      <c r="C151">
        <v>1259715</v>
      </c>
      <c r="D151">
        <v>2458303</v>
      </c>
      <c r="E151">
        <v>11013914</v>
      </c>
      <c r="F151">
        <v>38468873</v>
      </c>
      <c r="G151">
        <v>53200805</v>
      </c>
      <c r="H151" s="1">
        <v>6.9886498897902012</v>
      </c>
      <c r="I151" s="1">
        <v>27.691182492445364</v>
      </c>
      <c r="J151" s="1">
        <v>72.308817507554636</v>
      </c>
    </row>
    <row r="152" spans="1:10" x14ac:dyDescent="0.25">
      <c r="A152" t="s">
        <v>526</v>
      </c>
      <c r="B152" t="s">
        <v>527</v>
      </c>
      <c r="C152">
        <v>699671</v>
      </c>
      <c r="D152">
        <v>1236237</v>
      </c>
      <c r="E152">
        <v>6804430</v>
      </c>
      <c r="F152">
        <v>12212793</v>
      </c>
      <c r="G152">
        <v>20953131</v>
      </c>
      <c r="H152" s="1">
        <v>9.2392301656492286</v>
      </c>
      <c r="I152" s="1">
        <v>41.713756287783433</v>
      </c>
      <c r="J152" s="1">
        <v>58.286243712216567</v>
      </c>
    </row>
    <row r="153" spans="1:10" x14ac:dyDescent="0.25">
      <c r="A153" t="s">
        <v>134</v>
      </c>
      <c r="B153" t="s">
        <v>135</v>
      </c>
      <c r="C153">
        <v>9282751</v>
      </c>
      <c r="D153">
        <v>308241</v>
      </c>
      <c r="E153">
        <v>4570626</v>
      </c>
      <c r="F153">
        <v>730085</v>
      </c>
      <c r="G153">
        <v>14891703</v>
      </c>
      <c r="H153" s="1">
        <v>64.404937433952313</v>
      </c>
      <c r="I153" s="1">
        <v>95.097370663382151</v>
      </c>
      <c r="J153" s="1">
        <v>4.9026293366178466</v>
      </c>
    </row>
    <row r="154" spans="1:10" x14ac:dyDescent="0.25">
      <c r="A154" t="s">
        <v>199</v>
      </c>
      <c r="B154" t="s">
        <v>200</v>
      </c>
      <c r="C154">
        <v>452477</v>
      </c>
      <c r="D154">
        <v>9704</v>
      </c>
      <c r="E154">
        <v>129983</v>
      </c>
      <c r="F154">
        <v>8344</v>
      </c>
      <c r="G154">
        <v>600508</v>
      </c>
      <c r="H154" s="1">
        <v>76.965002964157009</v>
      </c>
      <c r="I154" s="1">
        <v>98.610509768396099</v>
      </c>
      <c r="J154" s="1">
        <v>1.3894902316039086</v>
      </c>
    </row>
    <row r="155" spans="1:10" x14ac:dyDescent="0.25">
      <c r="A155" s="12" t="s">
        <v>95</v>
      </c>
      <c r="B155" s="12" t="s">
        <v>96</v>
      </c>
      <c r="C155" s="12">
        <v>235676</v>
      </c>
      <c r="D155" s="12">
        <v>968</v>
      </c>
      <c r="E155" s="12">
        <v>72507</v>
      </c>
      <c r="F155" s="12">
        <v>20421</v>
      </c>
      <c r="G155" s="12">
        <v>329572</v>
      </c>
      <c r="H155" s="13">
        <v>71.803429903025744</v>
      </c>
      <c r="I155" s="1">
        <v>93.803781874673817</v>
      </c>
      <c r="J155" s="1">
        <v>6.1962181253261805</v>
      </c>
    </row>
    <row r="156" spans="1:10" x14ac:dyDescent="0.25">
      <c r="A156" t="s">
        <v>75</v>
      </c>
      <c r="B156" t="s">
        <v>76</v>
      </c>
      <c r="C156">
        <v>708846</v>
      </c>
      <c r="D156">
        <v>94525</v>
      </c>
      <c r="E156">
        <v>221808</v>
      </c>
      <c r="F156">
        <v>46698</v>
      </c>
      <c r="G156">
        <v>1071877</v>
      </c>
      <c r="H156" s="1">
        <v>74.949924291686457</v>
      </c>
      <c r="I156" s="1">
        <v>95.64334340600648</v>
      </c>
      <c r="J156" s="1">
        <v>4.3566565939935273</v>
      </c>
    </row>
    <row r="157" spans="1:10" x14ac:dyDescent="0.25">
      <c r="A157" s="12" t="s">
        <v>87</v>
      </c>
      <c r="B157" s="12" t="s">
        <v>88</v>
      </c>
      <c r="C157" s="12">
        <v>6671065</v>
      </c>
      <c r="D157" s="12">
        <v>69482</v>
      </c>
      <c r="E157" s="12">
        <v>824924</v>
      </c>
      <c r="F157" s="12">
        <v>61852</v>
      </c>
      <c r="G157" s="12">
        <v>7627323</v>
      </c>
      <c r="H157" s="13">
        <v>88.373692840856492</v>
      </c>
      <c r="I157" s="1">
        <v>99.18907328298539</v>
      </c>
      <c r="J157" s="1">
        <v>0.8109267170146065</v>
      </c>
    </row>
    <row r="158" spans="1:10" x14ac:dyDescent="0.25">
      <c r="A158" t="s">
        <v>26</v>
      </c>
      <c r="B158" t="s">
        <v>27</v>
      </c>
      <c r="C158">
        <v>747071</v>
      </c>
      <c r="D158">
        <v>338537</v>
      </c>
      <c r="E158">
        <v>1567629</v>
      </c>
      <c r="F158">
        <v>3626790</v>
      </c>
      <c r="G158">
        <v>6280027</v>
      </c>
      <c r="H158" s="1">
        <v>17.286677270655044</v>
      </c>
      <c r="I158" s="1">
        <v>42.248815172291451</v>
      </c>
      <c r="J158" s="1">
        <v>57.751184827708549</v>
      </c>
    </row>
    <row r="159" spans="1:10" x14ac:dyDescent="0.25">
      <c r="A159" s="10" t="s">
        <v>363</v>
      </c>
      <c r="B159" s="10" t="s">
        <v>364</v>
      </c>
      <c r="C159" s="10"/>
      <c r="D159" s="10">
        <v>5</v>
      </c>
      <c r="E159" s="10">
        <v>142</v>
      </c>
      <c r="F159" s="10">
        <v>653</v>
      </c>
      <c r="G159" s="10">
        <v>800</v>
      </c>
      <c r="H159" s="11">
        <v>0.625</v>
      </c>
      <c r="I159" s="1">
        <v>18.375</v>
      </c>
      <c r="J159" s="1">
        <v>81.625</v>
      </c>
    </row>
    <row r="160" spans="1:10" x14ac:dyDescent="0.25">
      <c r="A160" t="s">
        <v>297</v>
      </c>
      <c r="B160" t="s">
        <v>298</v>
      </c>
      <c r="C160">
        <v>5967</v>
      </c>
      <c r="D160">
        <v>114534</v>
      </c>
      <c r="E160">
        <v>201278</v>
      </c>
      <c r="F160">
        <v>3131013</v>
      </c>
      <c r="G160">
        <v>3452792</v>
      </c>
      <c r="H160" s="1">
        <v>3.4899582714510462</v>
      </c>
      <c r="I160" s="1">
        <v>9.319385587084307</v>
      </c>
      <c r="J160" s="1">
        <v>90.680614412915688</v>
      </c>
    </row>
    <row r="161" spans="1:10" x14ac:dyDescent="0.25">
      <c r="A161" t="s">
        <v>329</v>
      </c>
      <c r="B161" t="s">
        <v>330</v>
      </c>
      <c r="C161">
        <v>24951</v>
      </c>
      <c r="D161">
        <v>585794</v>
      </c>
      <c r="E161">
        <v>381250</v>
      </c>
      <c r="F161">
        <v>15025120</v>
      </c>
      <c r="G161">
        <v>16017115</v>
      </c>
      <c r="H161" s="1">
        <v>3.8130774487165757</v>
      </c>
      <c r="I161" s="1">
        <v>6.1933438075458662</v>
      </c>
      <c r="J161" s="1">
        <v>93.806656192454128</v>
      </c>
    </row>
    <row r="162" spans="1:10" x14ac:dyDescent="0.25">
      <c r="A162" t="s">
        <v>515</v>
      </c>
      <c r="B162" t="s">
        <v>516</v>
      </c>
      <c r="C162">
        <v>1107</v>
      </c>
      <c r="D162">
        <v>341175</v>
      </c>
      <c r="E162">
        <v>19580</v>
      </c>
      <c r="F162">
        <v>16707867</v>
      </c>
      <c r="G162">
        <v>17069729</v>
      </c>
      <c r="H162" s="1">
        <v>2.0051987937242588</v>
      </c>
      <c r="I162" s="1">
        <v>2.1199047741179724</v>
      </c>
      <c r="J162" s="1">
        <v>97.88009522588203</v>
      </c>
    </row>
    <row r="163" spans="1:10" x14ac:dyDescent="0.25">
      <c r="A163" t="s">
        <v>658</v>
      </c>
      <c r="B163" t="s">
        <v>659</v>
      </c>
      <c r="C163">
        <v>25663</v>
      </c>
      <c r="D163">
        <v>36095</v>
      </c>
      <c r="E163">
        <v>4783</v>
      </c>
      <c r="F163">
        <v>4339195</v>
      </c>
      <c r="G163">
        <v>4405736</v>
      </c>
      <c r="H163" s="1">
        <v>1.4017635191940687</v>
      </c>
      <c r="I163" s="1">
        <v>1.5103265379496185</v>
      </c>
      <c r="J163" s="1">
        <v>98.489673462050391</v>
      </c>
    </row>
    <row r="164" spans="1:10" x14ac:dyDescent="0.25">
      <c r="A164" t="s">
        <v>226</v>
      </c>
      <c r="B164" t="s">
        <v>227</v>
      </c>
      <c r="C164">
        <v>47186</v>
      </c>
      <c r="D164">
        <v>727202</v>
      </c>
      <c r="E164">
        <v>720242</v>
      </c>
      <c r="F164">
        <v>9648527</v>
      </c>
      <c r="G164">
        <v>11143157</v>
      </c>
      <c r="H164" s="1">
        <v>6.9494488859844665</v>
      </c>
      <c r="I164" s="1">
        <v>13.412985206975007</v>
      </c>
      <c r="J164" s="1">
        <v>86.587014793024991</v>
      </c>
    </row>
    <row r="165" spans="1:10" x14ac:dyDescent="0.25">
      <c r="A165" t="s">
        <v>347</v>
      </c>
      <c r="B165" t="s">
        <v>348</v>
      </c>
      <c r="C165">
        <v>9151293</v>
      </c>
      <c r="D165">
        <v>1571633</v>
      </c>
      <c r="E165">
        <v>39961937</v>
      </c>
      <c r="F165">
        <v>21948305</v>
      </c>
      <c r="G165">
        <v>72633168</v>
      </c>
      <c r="H165" s="1">
        <v>14.763125849061135</v>
      </c>
      <c r="I165" s="1">
        <v>69.781980320616057</v>
      </c>
      <c r="J165" s="1">
        <v>30.218019679383939</v>
      </c>
    </row>
    <row r="166" spans="1:10" x14ac:dyDescent="0.25">
      <c r="A166" t="s">
        <v>30</v>
      </c>
      <c r="B166" t="s">
        <v>31</v>
      </c>
      <c r="C166">
        <v>1871</v>
      </c>
      <c r="D166">
        <v>12409</v>
      </c>
      <c r="E166">
        <v>97643</v>
      </c>
      <c r="F166">
        <v>106615</v>
      </c>
      <c r="G166">
        <v>218538</v>
      </c>
      <c r="H166" s="1">
        <v>6.5343327018642068</v>
      </c>
      <c r="I166" s="1">
        <v>51.214434102993536</v>
      </c>
      <c r="J166" s="1">
        <v>48.785565897006471</v>
      </c>
    </row>
    <row r="167" spans="1:10" x14ac:dyDescent="0.25">
      <c r="A167" t="s">
        <v>598</v>
      </c>
      <c r="B167" t="s">
        <v>599</v>
      </c>
      <c r="C167">
        <v>21697</v>
      </c>
      <c r="D167">
        <v>39622</v>
      </c>
      <c r="E167">
        <v>496409</v>
      </c>
      <c r="F167">
        <v>629874</v>
      </c>
      <c r="G167">
        <v>1187602</v>
      </c>
      <c r="H167" s="1">
        <v>5.1632617661472446</v>
      </c>
      <c r="I167" s="1">
        <v>46.962534586502883</v>
      </c>
      <c r="J167" s="1">
        <v>53.03746541349711</v>
      </c>
    </row>
    <row r="168" spans="1:10" x14ac:dyDescent="0.25">
      <c r="A168" t="s">
        <v>43</v>
      </c>
      <c r="B168" t="s">
        <v>44</v>
      </c>
      <c r="C168">
        <v>94237</v>
      </c>
      <c r="D168">
        <v>289610</v>
      </c>
      <c r="E168">
        <v>317195</v>
      </c>
      <c r="F168">
        <v>4774193</v>
      </c>
      <c r="G168">
        <v>5475235</v>
      </c>
      <c r="H168" s="1">
        <v>7.0106031978536087</v>
      </c>
      <c r="I168" s="1">
        <v>12.80387051879965</v>
      </c>
      <c r="J168" s="1">
        <v>87.196129481200344</v>
      </c>
    </row>
    <row r="169" spans="1:10" x14ac:dyDescent="0.25">
      <c r="A169" t="s">
        <v>613</v>
      </c>
      <c r="B169" t="s">
        <v>614</v>
      </c>
      <c r="C169">
        <v>1711</v>
      </c>
      <c r="D169">
        <v>37564</v>
      </c>
      <c r="E169">
        <v>118619</v>
      </c>
      <c r="F169">
        <v>2896044</v>
      </c>
      <c r="G169">
        <v>3053938</v>
      </c>
      <c r="H169" s="1">
        <v>1.2860444449101456</v>
      </c>
      <c r="I169" s="1">
        <v>5.1701769976993637</v>
      </c>
      <c r="J169" s="1">
        <v>94.829823002300643</v>
      </c>
    </row>
    <row r="170" spans="1:10" x14ac:dyDescent="0.25">
      <c r="A170" t="s">
        <v>625</v>
      </c>
      <c r="B170" t="s">
        <v>626</v>
      </c>
      <c r="C170">
        <v>645611</v>
      </c>
      <c r="D170">
        <v>3153791</v>
      </c>
      <c r="E170">
        <v>18128648</v>
      </c>
      <c r="F170">
        <v>39347116</v>
      </c>
      <c r="G170">
        <v>61275166</v>
      </c>
      <c r="H170" s="1">
        <v>6.2005576614839359</v>
      </c>
      <c r="I170" s="1">
        <v>35.78619436135024</v>
      </c>
      <c r="J170" s="1">
        <v>64.21380563864976</v>
      </c>
    </row>
    <row r="171" spans="1:10" x14ac:dyDescent="0.25">
      <c r="A171" t="s">
        <v>627</v>
      </c>
      <c r="B171" t="s">
        <v>628</v>
      </c>
      <c r="C171">
        <v>7856</v>
      </c>
      <c r="D171">
        <v>30667</v>
      </c>
      <c r="E171">
        <v>306210</v>
      </c>
      <c r="F171">
        <v>745036</v>
      </c>
      <c r="G171">
        <v>1089769</v>
      </c>
      <c r="H171" s="1">
        <v>3.5349693375385058</v>
      </c>
      <c r="I171" s="1">
        <v>31.633584732177184</v>
      </c>
      <c r="J171" s="1">
        <v>68.366415267822816</v>
      </c>
    </row>
    <row r="172" spans="1:10" x14ac:dyDescent="0.25">
      <c r="A172" t="s">
        <v>615</v>
      </c>
      <c r="B172" t="s">
        <v>616</v>
      </c>
      <c r="C172">
        <v>106457</v>
      </c>
      <c r="D172">
        <v>3584</v>
      </c>
      <c r="E172">
        <v>62387</v>
      </c>
      <c r="F172">
        <v>476149</v>
      </c>
      <c r="G172">
        <v>648577</v>
      </c>
      <c r="H172" s="1">
        <v>16.966528261100841</v>
      </c>
      <c r="I172" s="1">
        <v>26.585586599586481</v>
      </c>
      <c r="J172" s="1">
        <v>73.414413400413522</v>
      </c>
    </row>
    <row r="173" spans="1:10" x14ac:dyDescent="0.25">
      <c r="A173" t="s">
        <v>443</v>
      </c>
      <c r="B173" t="s">
        <v>444</v>
      </c>
      <c r="C173">
        <v>23013</v>
      </c>
      <c r="D173">
        <v>94502</v>
      </c>
      <c r="E173">
        <v>17720</v>
      </c>
      <c r="F173">
        <v>100530</v>
      </c>
      <c r="G173">
        <v>235765</v>
      </c>
      <c r="H173" s="1">
        <v>49.844124445952538</v>
      </c>
      <c r="I173" s="1">
        <v>57.360083133628827</v>
      </c>
      <c r="J173" s="1">
        <v>42.639916866371173</v>
      </c>
    </row>
    <row r="174" spans="1:10" x14ac:dyDescent="0.25">
      <c r="A174" t="s">
        <v>530</v>
      </c>
      <c r="B174" t="s">
        <v>531</v>
      </c>
      <c r="C174">
        <v>142715</v>
      </c>
      <c r="D174">
        <v>245755</v>
      </c>
      <c r="E174">
        <v>18788</v>
      </c>
      <c r="F174">
        <v>570554</v>
      </c>
      <c r="G174">
        <v>977812</v>
      </c>
      <c r="H174" s="1">
        <v>39.728495866281044</v>
      </c>
      <c r="I174" s="1">
        <v>41.649928616134801</v>
      </c>
      <c r="J174" s="1">
        <v>58.350071383865199</v>
      </c>
    </row>
    <row r="175" spans="1:10" x14ac:dyDescent="0.25">
      <c r="A175" t="s">
        <v>447</v>
      </c>
      <c r="B175" t="s">
        <v>448</v>
      </c>
      <c r="C175">
        <v>3564</v>
      </c>
      <c r="D175">
        <v>30138</v>
      </c>
      <c r="E175">
        <v>21326</v>
      </c>
      <c r="F175">
        <v>221867</v>
      </c>
      <c r="G175">
        <v>276895</v>
      </c>
      <c r="H175" s="1">
        <v>12.171400711461024</v>
      </c>
      <c r="I175" s="1">
        <v>19.873237147655249</v>
      </c>
      <c r="J175" s="1">
        <v>80.12676285234474</v>
      </c>
    </row>
    <row r="176" spans="1:10" x14ac:dyDescent="0.25">
      <c r="A176" t="s">
        <v>421</v>
      </c>
      <c r="B176" t="s">
        <v>422</v>
      </c>
      <c r="C176">
        <v>965711</v>
      </c>
      <c r="D176">
        <v>2238567</v>
      </c>
      <c r="E176">
        <v>3855246</v>
      </c>
      <c r="F176">
        <v>31784124</v>
      </c>
      <c r="G176">
        <v>38843648</v>
      </c>
      <c r="H176" s="1">
        <v>8.2491685641884089</v>
      </c>
      <c r="I176" s="1">
        <v>18.17420444135422</v>
      </c>
      <c r="J176" s="1">
        <v>81.82579555864578</v>
      </c>
    </row>
    <row r="177" spans="1:10" x14ac:dyDescent="0.25">
      <c r="A177" t="s">
        <v>101</v>
      </c>
      <c r="B177" t="s">
        <v>102</v>
      </c>
      <c r="C177">
        <v>5976</v>
      </c>
      <c r="D177">
        <v>22372</v>
      </c>
      <c r="E177">
        <v>93942</v>
      </c>
      <c r="F177">
        <v>145344</v>
      </c>
      <c r="G177">
        <v>267634</v>
      </c>
      <c r="H177" s="1">
        <v>10.592077239812578</v>
      </c>
      <c r="I177" s="1">
        <v>45.692998647406533</v>
      </c>
      <c r="J177" s="1">
        <v>54.307001352593467</v>
      </c>
    </row>
    <row r="178" spans="1:10" x14ac:dyDescent="0.25">
      <c r="A178" t="s">
        <v>36</v>
      </c>
      <c r="B178" t="s">
        <v>37</v>
      </c>
      <c r="C178">
        <v>4805</v>
      </c>
      <c r="D178">
        <v>208292</v>
      </c>
      <c r="E178">
        <v>55177</v>
      </c>
      <c r="F178">
        <v>461825</v>
      </c>
      <c r="G178">
        <v>730099</v>
      </c>
      <c r="H178" s="1">
        <v>29.187411570211712</v>
      </c>
      <c r="I178" s="1">
        <v>36.744879803971791</v>
      </c>
      <c r="J178" s="1">
        <v>63.255120196028216</v>
      </c>
    </row>
    <row r="179" spans="1:10" x14ac:dyDescent="0.25">
      <c r="A179" t="s">
        <v>184</v>
      </c>
      <c r="B179" t="s">
        <v>185</v>
      </c>
      <c r="C179">
        <v>4680</v>
      </c>
      <c r="D179">
        <v>479</v>
      </c>
      <c r="E179">
        <v>16423</v>
      </c>
      <c r="F179">
        <v>42889</v>
      </c>
      <c r="G179">
        <v>64471</v>
      </c>
      <c r="H179" s="1">
        <v>8.0020474321788093</v>
      </c>
      <c r="I179" s="1">
        <v>33.475516123528408</v>
      </c>
      <c r="J179" s="1">
        <v>66.524483876471592</v>
      </c>
    </row>
    <row r="180" spans="1:10" x14ac:dyDescent="0.25">
      <c r="A180" t="s">
        <v>133</v>
      </c>
      <c r="B180" t="s">
        <v>132</v>
      </c>
      <c r="C180">
        <v>472547</v>
      </c>
      <c r="D180">
        <v>611818</v>
      </c>
      <c r="E180">
        <v>3084750</v>
      </c>
      <c r="F180">
        <v>5270590</v>
      </c>
      <c r="G180">
        <v>9439705</v>
      </c>
      <c r="H180" s="1">
        <v>11.487276350267301</v>
      </c>
      <c r="I180" s="1">
        <v>44.165733992746596</v>
      </c>
      <c r="J180" s="1">
        <v>55.834266007253404</v>
      </c>
    </row>
    <row r="181" spans="1:10" x14ac:dyDescent="0.25">
      <c r="A181" t="s">
        <v>178</v>
      </c>
      <c r="B181" t="s">
        <v>179</v>
      </c>
      <c r="C181">
        <v>5773</v>
      </c>
      <c r="D181">
        <v>22559</v>
      </c>
      <c r="E181">
        <v>66740</v>
      </c>
      <c r="F181">
        <v>97049</v>
      </c>
      <c r="G181">
        <v>192121</v>
      </c>
      <c r="H181" s="1">
        <v>14.746956345219939</v>
      </c>
      <c r="I181" s="1">
        <v>49.485480504473742</v>
      </c>
      <c r="J181" s="1">
        <v>50.514519495526258</v>
      </c>
    </row>
    <row r="182" spans="1:10" x14ac:dyDescent="0.25">
      <c r="A182" t="s">
        <v>327</v>
      </c>
      <c r="B182" t="s">
        <v>328</v>
      </c>
      <c r="C182">
        <v>114</v>
      </c>
      <c r="D182">
        <v>17244</v>
      </c>
      <c r="E182">
        <v>12357</v>
      </c>
      <c r="F182">
        <v>287662</v>
      </c>
      <c r="G182">
        <v>317377</v>
      </c>
      <c r="H182" s="1">
        <v>5.4692053929553817</v>
      </c>
      <c r="I182" s="1">
        <v>9.3626822359528248</v>
      </c>
      <c r="J182" s="1">
        <v>90.637317764047182</v>
      </c>
    </row>
    <row r="183" spans="1:10" x14ac:dyDescent="0.25">
      <c r="A183" t="s">
        <v>57</v>
      </c>
      <c r="B183" t="s">
        <v>58</v>
      </c>
      <c r="C183">
        <v>949371</v>
      </c>
      <c r="D183">
        <v>381351</v>
      </c>
      <c r="E183">
        <v>1303337</v>
      </c>
      <c r="F183">
        <v>1365389</v>
      </c>
      <c r="G183">
        <v>3999448</v>
      </c>
      <c r="H183" s="1">
        <v>33.272641624544185</v>
      </c>
      <c r="I183" s="1">
        <v>65.860563757798573</v>
      </c>
      <c r="J183" s="1">
        <v>34.139436242201427</v>
      </c>
    </row>
    <row r="184" spans="1:10" x14ac:dyDescent="0.25">
      <c r="A184" t="s">
        <v>6</v>
      </c>
      <c r="B184" t="s">
        <v>7</v>
      </c>
      <c r="C184">
        <v>6520</v>
      </c>
      <c r="D184">
        <v>69588</v>
      </c>
      <c r="E184">
        <v>29863</v>
      </c>
      <c r="F184">
        <v>393113</v>
      </c>
      <c r="G184">
        <v>499084</v>
      </c>
      <c r="H184" s="1">
        <v>15.249537152062578</v>
      </c>
      <c r="I184" s="1">
        <v>21.233099037436585</v>
      </c>
      <c r="J184" s="1">
        <v>78.766900962563412</v>
      </c>
    </row>
    <row r="185" spans="1:10" x14ac:dyDescent="0.25">
      <c r="A185" t="s">
        <v>24</v>
      </c>
      <c r="B185" t="s">
        <v>25</v>
      </c>
      <c r="C185">
        <v>344075</v>
      </c>
      <c r="D185">
        <v>384559</v>
      </c>
      <c r="E185">
        <v>2573495</v>
      </c>
      <c r="F185">
        <v>3892784</v>
      </c>
      <c r="G185">
        <v>7194913</v>
      </c>
      <c r="H185" s="1">
        <v>10.127071724147324</v>
      </c>
      <c r="I185" s="1">
        <v>45.895329102659062</v>
      </c>
      <c r="J185" s="1">
        <v>54.104670897340945</v>
      </c>
    </row>
    <row r="186" spans="1:10" x14ac:dyDescent="0.25">
      <c r="A186" t="s">
        <v>146</v>
      </c>
      <c r="B186" t="s">
        <v>147</v>
      </c>
      <c r="C186">
        <v>738787</v>
      </c>
      <c r="D186">
        <v>100070</v>
      </c>
      <c r="E186">
        <v>1559696</v>
      </c>
      <c r="F186">
        <v>755904</v>
      </c>
      <c r="G186">
        <v>3154457</v>
      </c>
      <c r="H186" s="1">
        <v>26.592754315560491</v>
      </c>
      <c r="I186" s="1">
        <v>76.036953428117741</v>
      </c>
      <c r="J186" s="1">
        <v>23.963046571882259</v>
      </c>
    </row>
    <row r="187" spans="1:10" x14ac:dyDescent="0.25">
      <c r="A187" t="s">
        <v>182</v>
      </c>
      <c r="B187" t="s">
        <v>183</v>
      </c>
      <c r="C187">
        <v>10377</v>
      </c>
      <c r="D187">
        <v>692</v>
      </c>
      <c r="E187">
        <v>12916</v>
      </c>
      <c r="F187">
        <v>10643</v>
      </c>
      <c r="G187">
        <v>34628</v>
      </c>
      <c r="H187" s="1">
        <v>31.965461476261986</v>
      </c>
      <c r="I187" s="1">
        <v>69.264756844172354</v>
      </c>
      <c r="J187" s="1">
        <v>30.735243155827654</v>
      </c>
    </row>
    <row r="188" spans="1:10" x14ac:dyDescent="0.25">
      <c r="A188" t="s">
        <v>417</v>
      </c>
      <c r="B188" t="s">
        <v>418</v>
      </c>
      <c r="D188">
        <v>144</v>
      </c>
      <c r="E188">
        <v>1546</v>
      </c>
      <c r="F188">
        <v>3189</v>
      </c>
      <c r="G188">
        <v>4879</v>
      </c>
      <c r="H188" s="1">
        <v>2.9514244722279157</v>
      </c>
      <c r="I188" s="1">
        <v>34.638245542119286</v>
      </c>
      <c r="J188" s="1">
        <v>65.361754457880721</v>
      </c>
    </row>
    <row r="189" spans="1:10" x14ac:dyDescent="0.25">
      <c r="A189" t="s">
        <v>12</v>
      </c>
      <c r="B189" t="s">
        <v>13</v>
      </c>
      <c r="C189">
        <v>202808</v>
      </c>
      <c r="D189">
        <v>955566</v>
      </c>
      <c r="E189">
        <v>567215</v>
      </c>
      <c r="F189">
        <v>2763415</v>
      </c>
      <c r="G189">
        <v>4489004</v>
      </c>
      <c r="H189" s="1">
        <v>25.804699661662138</v>
      </c>
      <c r="I189" s="1">
        <v>38.440353361235594</v>
      </c>
      <c r="J189" s="1">
        <v>61.559646638764406</v>
      </c>
    </row>
    <row r="190" spans="1:10" x14ac:dyDescent="0.25">
      <c r="A190" t="s">
        <v>536</v>
      </c>
      <c r="B190" t="s">
        <v>537</v>
      </c>
      <c r="C190">
        <v>280836</v>
      </c>
      <c r="D190">
        <v>141907</v>
      </c>
      <c r="E190">
        <v>428551</v>
      </c>
      <c r="F190">
        <v>1286312</v>
      </c>
      <c r="G190">
        <v>2137606</v>
      </c>
      <c r="H190" s="1">
        <v>19.776469564550251</v>
      </c>
      <c r="I190" s="1">
        <v>39.82464495327951</v>
      </c>
      <c r="J190" s="1">
        <v>60.17535504672049</v>
      </c>
    </row>
    <row r="191" spans="1:10" x14ac:dyDescent="0.25">
      <c r="A191" t="s">
        <v>250</v>
      </c>
      <c r="B191" t="s">
        <v>251</v>
      </c>
      <c r="C191">
        <v>12976</v>
      </c>
      <c r="D191">
        <v>98766</v>
      </c>
      <c r="E191">
        <v>1074546</v>
      </c>
      <c r="F191">
        <v>2019635</v>
      </c>
      <c r="G191">
        <v>3205923</v>
      </c>
      <c r="H191" s="1">
        <v>3.4854860831030567</v>
      </c>
      <c r="I191" s="1">
        <v>37.0030097416563</v>
      </c>
      <c r="J191" s="1">
        <v>62.9969902583437</v>
      </c>
    </row>
    <row r="192" spans="1:10" x14ac:dyDescent="0.25">
      <c r="A192" t="s">
        <v>260</v>
      </c>
      <c r="B192" t="s">
        <v>261</v>
      </c>
      <c r="C192">
        <v>1852447</v>
      </c>
      <c r="D192">
        <v>2305753</v>
      </c>
      <c r="E192">
        <v>18618784</v>
      </c>
      <c r="F192">
        <v>18078736</v>
      </c>
      <c r="G192">
        <v>40855720</v>
      </c>
      <c r="H192" s="1">
        <v>10.177767029928734</v>
      </c>
      <c r="I192" s="1">
        <v>55.749804433748807</v>
      </c>
      <c r="J192" s="1">
        <v>44.250195566251186</v>
      </c>
    </row>
    <row r="193" spans="1:10" x14ac:dyDescent="0.25">
      <c r="A193" t="s">
        <v>162</v>
      </c>
      <c r="B193" t="s">
        <v>163</v>
      </c>
      <c r="C193">
        <v>1038765</v>
      </c>
      <c r="D193">
        <v>2412119</v>
      </c>
      <c r="E193">
        <v>11424421</v>
      </c>
      <c r="F193">
        <v>10964153</v>
      </c>
      <c r="G193">
        <v>25839458</v>
      </c>
      <c r="H193" s="1">
        <v>13.355094367691459</v>
      </c>
      <c r="I193" s="1">
        <v>57.568177320128001</v>
      </c>
      <c r="J193" s="1">
        <v>42.431822679871999</v>
      </c>
    </row>
    <row r="194" spans="1:10" x14ac:dyDescent="0.25">
      <c r="A194" t="s">
        <v>519</v>
      </c>
      <c r="B194" t="s">
        <v>520</v>
      </c>
      <c r="C194">
        <v>1152888</v>
      </c>
      <c r="D194">
        <v>780998</v>
      </c>
      <c r="E194">
        <v>3123659</v>
      </c>
      <c r="F194">
        <v>2391593</v>
      </c>
      <c r="G194">
        <v>7449138</v>
      </c>
      <c r="H194" s="1">
        <v>25.961205175686096</v>
      </c>
      <c r="I194" s="1">
        <v>67.894365764199833</v>
      </c>
      <c r="J194" s="1">
        <v>32.105634235800167</v>
      </c>
    </row>
    <row r="195" spans="1:10" x14ac:dyDescent="0.25">
      <c r="A195" t="s">
        <v>83</v>
      </c>
      <c r="B195" t="s">
        <v>84</v>
      </c>
      <c r="C195">
        <v>13</v>
      </c>
      <c r="D195">
        <v>93</v>
      </c>
      <c r="E195">
        <v>65</v>
      </c>
      <c r="F195">
        <v>1765</v>
      </c>
      <c r="G195">
        <v>1936</v>
      </c>
      <c r="H195" s="1">
        <v>5.4752066115702478</v>
      </c>
      <c r="I195" s="1">
        <v>8.8326446280991728</v>
      </c>
      <c r="J195" s="1">
        <v>91.167355371900825</v>
      </c>
    </row>
    <row r="196" spans="1:10" x14ac:dyDescent="0.25">
      <c r="A196" t="s">
        <v>713</v>
      </c>
      <c r="B196" t="s">
        <v>714</v>
      </c>
      <c r="C196">
        <v>60563</v>
      </c>
      <c r="D196">
        <v>18891</v>
      </c>
      <c r="E196">
        <v>7049</v>
      </c>
      <c r="F196">
        <v>1675646</v>
      </c>
      <c r="G196">
        <v>1762149</v>
      </c>
      <c r="H196" s="1">
        <v>4.5089263166735618</v>
      </c>
      <c r="I196" s="1">
        <v>4.9089492432251758</v>
      </c>
      <c r="J196" s="1">
        <v>95.09105075677482</v>
      </c>
    </row>
    <row r="197" spans="1:10" x14ac:dyDescent="0.25">
      <c r="A197" t="s">
        <v>93</v>
      </c>
      <c r="B197" t="s">
        <v>94</v>
      </c>
      <c r="C197">
        <v>332</v>
      </c>
      <c r="D197">
        <v>176</v>
      </c>
      <c r="E197">
        <v>2304</v>
      </c>
      <c r="F197">
        <v>3066</v>
      </c>
      <c r="G197">
        <v>5878</v>
      </c>
      <c r="H197" s="1">
        <v>8.6423953725757059</v>
      </c>
      <c r="I197" s="1">
        <v>47.839401156856077</v>
      </c>
      <c r="J197" s="1">
        <v>52.160598843143923</v>
      </c>
    </row>
    <row r="198" spans="1:10" x14ac:dyDescent="0.25">
      <c r="A198" t="s">
        <v>451</v>
      </c>
      <c r="B198" t="s">
        <v>452</v>
      </c>
      <c r="C198">
        <v>3</v>
      </c>
      <c r="D198">
        <v>8652</v>
      </c>
      <c r="E198">
        <v>17798</v>
      </c>
      <c r="F198">
        <v>35040</v>
      </c>
      <c r="G198">
        <v>61493</v>
      </c>
      <c r="H198" s="1">
        <v>14.074772738360464</v>
      </c>
      <c r="I198" s="1">
        <v>43.017904476932337</v>
      </c>
      <c r="J198" s="1">
        <v>56.982095523067663</v>
      </c>
    </row>
    <row r="199" spans="1:10" x14ac:dyDescent="0.25">
      <c r="A199" t="s">
        <v>423</v>
      </c>
      <c r="B199" t="s">
        <v>424</v>
      </c>
      <c r="C199">
        <v>102737</v>
      </c>
      <c r="D199">
        <v>21021</v>
      </c>
      <c r="E199">
        <v>52361</v>
      </c>
      <c r="F199">
        <v>74908</v>
      </c>
      <c r="G199">
        <v>251027</v>
      </c>
      <c r="H199" s="1">
        <v>49.300672835989758</v>
      </c>
      <c r="I199" s="1">
        <v>70.159385245411841</v>
      </c>
      <c r="J199" s="1">
        <v>29.840614754588152</v>
      </c>
    </row>
    <row r="200" spans="1:10" x14ac:dyDescent="0.25">
      <c r="A200" t="s">
        <v>129</v>
      </c>
      <c r="B200" t="s">
        <v>130</v>
      </c>
      <c r="C200">
        <v>746567</v>
      </c>
      <c r="D200">
        <v>212441</v>
      </c>
      <c r="E200">
        <v>1695635</v>
      </c>
      <c r="F200">
        <v>657350</v>
      </c>
      <c r="G200">
        <v>3311993</v>
      </c>
      <c r="H200" s="1">
        <v>28.95561675402092</v>
      </c>
      <c r="I200" s="1">
        <v>80.152433897052319</v>
      </c>
      <c r="J200" s="1">
        <v>19.847566102947681</v>
      </c>
    </row>
    <row r="201" spans="1:10" x14ac:dyDescent="0.25">
      <c r="A201" t="s">
        <v>233</v>
      </c>
      <c r="B201" t="s">
        <v>232</v>
      </c>
      <c r="C201">
        <v>210497</v>
      </c>
      <c r="D201">
        <v>1759906</v>
      </c>
      <c r="E201">
        <v>4769054</v>
      </c>
      <c r="F201">
        <v>7253397</v>
      </c>
      <c r="G201">
        <v>13992854</v>
      </c>
      <c r="H201" s="1">
        <v>14.081494740100911</v>
      </c>
      <c r="I201" s="1">
        <v>48.16356262989666</v>
      </c>
      <c r="J201" s="1">
        <v>51.83643737010334</v>
      </c>
    </row>
    <row r="202" spans="1:10" x14ac:dyDescent="0.25">
      <c r="A202" t="s">
        <v>268</v>
      </c>
      <c r="B202" t="s">
        <v>266</v>
      </c>
      <c r="C202">
        <v>3296</v>
      </c>
      <c r="D202">
        <v>12437</v>
      </c>
      <c r="E202">
        <v>101070</v>
      </c>
      <c r="F202">
        <v>399947</v>
      </c>
      <c r="G202">
        <v>516750</v>
      </c>
      <c r="H202" s="1">
        <v>3.0446057087566523</v>
      </c>
      <c r="I202" s="1">
        <v>22.603386550556362</v>
      </c>
      <c r="J202" s="1">
        <v>77.396613449443635</v>
      </c>
    </row>
    <row r="203" spans="1:10" x14ac:dyDescent="0.25">
      <c r="A203" t="s">
        <v>540</v>
      </c>
      <c r="B203" t="s">
        <v>541</v>
      </c>
      <c r="C203">
        <v>5487363</v>
      </c>
      <c r="D203">
        <v>1331697</v>
      </c>
      <c r="E203">
        <v>3046742</v>
      </c>
      <c r="F203">
        <v>3220138</v>
      </c>
      <c r="G203">
        <v>13085940</v>
      </c>
      <c r="H203" s="1">
        <v>52.10982168648183</v>
      </c>
      <c r="I203" s="1">
        <v>75.392382969813397</v>
      </c>
      <c r="J203" s="1">
        <v>24.607617030186596</v>
      </c>
    </row>
    <row r="204" spans="1:10" x14ac:dyDescent="0.25">
      <c r="A204" t="s">
        <v>154</v>
      </c>
      <c r="B204" t="s">
        <v>155</v>
      </c>
      <c r="C204">
        <v>2843633</v>
      </c>
      <c r="D204">
        <v>10388104</v>
      </c>
      <c r="E204">
        <v>19561532</v>
      </c>
      <c r="F204">
        <v>14464810</v>
      </c>
      <c r="G204">
        <v>47258079</v>
      </c>
      <c r="H204" s="1">
        <v>27.998888824913937</v>
      </c>
      <c r="I204" s="1">
        <v>69.39187900549237</v>
      </c>
      <c r="J204" s="1">
        <v>30.608120994507626</v>
      </c>
    </row>
    <row r="205" spans="1:10" x14ac:dyDescent="0.25">
      <c r="A205" t="s">
        <v>125</v>
      </c>
      <c r="B205" t="s">
        <v>126</v>
      </c>
      <c r="C205">
        <v>4448943</v>
      </c>
      <c r="D205">
        <v>166781</v>
      </c>
      <c r="E205">
        <v>2487752</v>
      </c>
      <c r="F205">
        <v>278431</v>
      </c>
      <c r="G205">
        <v>7381907</v>
      </c>
      <c r="H205" s="1">
        <v>62.527528455722894</v>
      </c>
      <c r="I205" s="1">
        <v>96.228196860242207</v>
      </c>
      <c r="J205" s="1">
        <v>3.7718031397577887</v>
      </c>
    </row>
    <row r="206" spans="1:10" x14ac:dyDescent="0.25">
      <c r="A206" t="s">
        <v>273</v>
      </c>
      <c r="B206" t="s">
        <v>274</v>
      </c>
      <c r="C206">
        <v>312912</v>
      </c>
      <c r="D206">
        <v>16398</v>
      </c>
      <c r="E206">
        <v>147360</v>
      </c>
      <c r="F206">
        <v>56213</v>
      </c>
      <c r="G206">
        <v>532883</v>
      </c>
      <c r="H206" s="1">
        <v>61.797805522037677</v>
      </c>
      <c r="I206" s="1">
        <v>89.451155319272715</v>
      </c>
      <c r="J206" s="1">
        <v>10.548844680727289</v>
      </c>
    </row>
    <row r="207" spans="1:10" x14ac:dyDescent="0.25">
      <c r="A207" t="s">
        <v>654</v>
      </c>
      <c r="B207" t="s">
        <v>655</v>
      </c>
      <c r="C207">
        <v>4779</v>
      </c>
      <c r="D207">
        <v>18404</v>
      </c>
      <c r="F207">
        <v>15139</v>
      </c>
      <c r="G207">
        <v>38322</v>
      </c>
      <c r="H207" s="1">
        <v>60.495276864464273</v>
      </c>
      <c r="I207" s="1">
        <v>60.495276864464273</v>
      </c>
      <c r="J207" s="1">
        <v>39.504723135535727</v>
      </c>
    </row>
    <row r="208" spans="1:10" x14ac:dyDescent="0.25">
      <c r="A208" t="s">
        <v>477</v>
      </c>
      <c r="B208" t="s">
        <v>478</v>
      </c>
      <c r="C208">
        <v>614046</v>
      </c>
      <c r="D208">
        <v>1276051</v>
      </c>
      <c r="E208">
        <v>3889050</v>
      </c>
      <c r="F208">
        <v>22193185</v>
      </c>
      <c r="G208">
        <v>27972332</v>
      </c>
      <c r="H208" s="1">
        <v>6.7570233329133949</v>
      </c>
      <c r="I208" s="1">
        <v>20.660225969003942</v>
      </c>
      <c r="J208" s="1">
        <v>79.339774030996054</v>
      </c>
    </row>
    <row r="209" spans="1:10" x14ac:dyDescent="0.25">
      <c r="A209" t="s">
        <v>429</v>
      </c>
      <c r="B209" t="s">
        <v>430</v>
      </c>
      <c r="C209">
        <v>14770</v>
      </c>
      <c r="D209">
        <v>43888</v>
      </c>
      <c r="E209">
        <v>66859</v>
      </c>
      <c r="F209">
        <v>1078979</v>
      </c>
      <c r="G209">
        <v>1204496</v>
      </c>
      <c r="H209" s="1">
        <v>4.8699206971214517</v>
      </c>
      <c r="I209" s="1">
        <v>10.420707084124812</v>
      </c>
      <c r="J209" s="1">
        <v>89.579292915875186</v>
      </c>
    </row>
    <row r="210" spans="1:10" x14ac:dyDescent="0.25">
      <c r="A210" s="10" t="s">
        <v>656</v>
      </c>
      <c r="B210" s="10" t="s">
        <v>657</v>
      </c>
      <c r="C210" s="10"/>
      <c r="D210" s="10">
        <v>292</v>
      </c>
      <c r="E210" s="10">
        <v>31</v>
      </c>
      <c r="F210" s="10">
        <v>41818</v>
      </c>
      <c r="G210" s="10">
        <v>42141</v>
      </c>
      <c r="H210" s="11">
        <v>0.69291189103248618</v>
      </c>
      <c r="I210" s="1">
        <v>0.76647445480648302</v>
      </c>
      <c r="J210" s="1">
        <v>99.233525545193515</v>
      </c>
    </row>
    <row r="211" spans="1:10" x14ac:dyDescent="0.25">
      <c r="A211" t="s">
        <v>552</v>
      </c>
      <c r="B211" t="s">
        <v>553</v>
      </c>
      <c r="C211">
        <v>167635</v>
      </c>
      <c r="D211">
        <v>13421</v>
      </c>
      <c r="E211">
        <v>222347</v>
      </c>
      <c r="F211">
        <v>41314</v>
      </c>
      <c r="G211">
        <v>444717</v>
      </c>
      <c r="H211" s="1">
        <v>40.712632977826345</v>
      </c>
      <c r="I211" s="1">
        <v>90.710047063638228</v>
      </c>
      <c r="J211" s="1">
        <v>9.2899529363617752</v>
      </c>
    </row>
    <row r="212" spans="1:10" x14ac:dyDescent="0.25">
      <c r="A212" t="s">
        <v>305</v>
      </c>
      <c r="B212" t="s">
        <v>306</v>
      </c>
      <c r="C212">
        <v>545985</v>
      </c>
      <c r="D212">
        <v>1899204</v>
      </c>
      <c r="E212">
        <v>2653889</v>
      </c>
      <c r="F212">
        <v>49973919</v>
      </c>
      <c r="G212">
        <v>55072997</v>
      </c>
      <c r="H212" s="1">
        <v>4.4399054585680169</v>
      </c>
      <c r="I212" s="1">
        <v>9.2587625111449814</v>
      </c>
      <c r="J212" s="1">
        <v>90.74123748885502</v>
      </c>
    </row>
    <row r="213" spans="1:10" x14ac:dyDescent="0.25">
      <c r="A213" t="s">
        <v>425</v>
      </c>
      <c r="B213" t="s">
        <v>426</v>
      </c>
      <c r="C213">
        <v>529988</v>
      </c>
      <c r="D213">
        <v>1234805</v>
      </c>
      <c r="E213">
        <v>8476554</v>
      </c>
      <c r="F213">
        <v>28710036</v>
      </c>
      <c r="G213">
        <v>38951383</v>
      </c>
      <c r="H213" s="1">
        <v>4.5307582531793544</v>
      </c>
      <c r="I213" s="1">
        <v>26.292640238216958</v>
      </c>
      <c r="J213" s="1">
        <v>73.707359761783039</v>
      </c>
    </row>
    <row r="214" spans="1:10" x14ac:dyDescent="0.25">
      <c r="A214" t="s">
        <v>279</v>
      </c>
      <c r="B214" t="s">
        <v>280</v>
      </c>
      <c r="C214">
        <v>122364</v>
      </c>
      <c r="D214">
        <v>927760</v>
      </c>
      <c r="E214">
        <v>1426743</v>
      </c>
      <c r="F214">
        <v>14400531</v>
      </c>
      <c r="G214">
        <v>16877398</v>
      </c>
      <c r="H214" s="1">
        <v>6.2220728574392803</v>
      </c>
      <c r="I214" s="1">
        <v>14.675644906874863</v>
      </c>
      <c r="J214" s="1">
        <v>85.324355093125135</v>
      </c>
    </row>
    <row r="215" spans="1:10" x14ac:dyDescent="0.25">
      <c r="A215" t="s">
        <v>207</v>
      </c>
      <c r="B215" t="s">
        <v>208</v>
      </c>
      <c r="C215">
        <v>230920</v>
      </c>
      <c r="D215">
        <v>2382483</v>
      </c>
      <c r="E215">
        <v>2514914</v>
      </c>
      <c r="F215">
        <v>13335286</v>
      </c>
      <c r="G215">
        <v>18463603</v>
      </c>
      <c r="H215" s="1">
        <v>14.154350047496148</v>
      </c>
      <c r="I215" s="1">
        <v>27.775277663844918</v>
      </c>
      <c r="J215" s="1">
        <v>72.224722336155082</v>
      </c>
    </row>
    <row r="216" spans="1:10" x14ac:dyDescent="0.25">
      <c r="A216" t="s">
        <v>566</v>
      </c>
      <c r="B216" t="s">
        <v>567</v>
      </c>
      <c r="C216">
        <v>538</v>
      </c>
      <c r="D216">
        <v>234</v>
      </c>
      <c r="E216">
        <v>1242</v>
      </c>
      <c r="F216">
        <v>3335</v>
      </c>
      <c r="G216">
        <v>5349</v>
      </c>
      <c r="H216" s="1">
        <v>14.432604225088802</v>
      </c>
      <c r="I216" s="1">
        <v>37.651897550944099</v>
      </c>
      <c r="J216" s="1">
        <v>62.348102449055901</v>
      </c>
    </row>
    <row r="217" spans="1:10" x14ac:dyDescent="0.25">
      <c r="A217" t="s">
        <v>522</v>
      </c>
      <c r="B217" t="s">
        <v>523</v>
      </c>
      <c r="C217">
        <v>21978</v>
      </c>
      <c r="D217">
        <v>7557</v>
      </c>
      <c r="E217">
        <v>27038</v>
      </c>
      <c r="F217">
        <v>30599</v>
      </c>
      <c r="G217">
        <v>87172</v>
      </c>
      <c r="H217" s="1">
        <v>33.881292158032394</v>
      </c>
      <c r="I217" s="1">
        <v>64.898132427843805</v>
      </c>
      <c r="J217" s="1">
        <v>35.101867572156195</v>
      </c>
    </row>
    <row r="218" spans="1:10" x14ac:dyDescent="0.25">
      <c r="A218" t="s">
        <v>528</v>
      </c>
      <c r="B218" t="s">
        <v>529</v>
      </c>
      <c r="C218">
        <v>31</v>
      </c>
      <c r="D218">
        <v>178</v>
      </c>
      <c r="F218">
        <v>2165</v>
      </c>
      <c r="G218">
        <v>2374</v>
      </c>
      <c r="H218" s="1">
        <v>8.8037068239258645</v>
      </c>
      <c r="I218" s="1">
        <v>8.8037068239258645</v>
      </c>
      <c r="J218" s="1">
        <v>91.196293176074136</v>
      </c>
    </row>
    <row r="219" spans="1:10" x14ac:dyDescent="0.25">
      <c r="A219" t="s">
        <v>367</v>
      </c>
      <c r="B219" t="s">
        <v>368</v>
      </c>
      <c r="C219">
        <v>26395</v>
      </c>
      <c r="D219">
        <v>86182</v>
      </c>
      <c r="E219">
        <v>28061</v>
      </c>
      <c r="F219">
        <v>176097</v>
      </c>
      <c r="G219">
        <v>316735</v>
      </c>
      <c r="H219" s="1">
        <v>35.542961781931268</v>
      </c>
      <c r="I219" s="1">
        <v>44.402418425497657</v>
      </c>
      <c r="J219" s="1">
        <v>55.597581574502343</v>
      </c>
    </row>
    <row r="220" spans="1:10" x14ac:dyDescent="0.25">
      <c r="A220" t="s">
        <v>343</v>
      </c>
      <c r="B220" t="s">
        <v>344</v>
      </c>
      <c r="C220">
        <v>17935</v>
      </c>
      <c r="D220">
        <v>26630</v>
      </c>
      <c r="E220">
        <v>21128</v>
      </c>
      <c r="F220">
        <v>139327</v>
      </c>
      <c r="G220">
        <v>205020</v>
      </c>
      <c r="H220" s="1">
        <v>21.736903716710565</v>
      </c>
      <c r="I220" s="1">
        <v>32.042239781484732</v>
      </c>
      <c r="J220" s="1">
        <v>67.957760218515261</v>
      </c>
    </row>
    <row r="221" spans="1:10" x14ac:dyDescent="0.25">
      <c r="A221" t="s">
        <v>410</v>
      </c>
      <c r="B221" t="s">
        <v>411</v>
      </c>
      <c r="C221">
        <v>11577</v>
      </c>
      <c r="D221">
        <v>32578</v>
      </c>
      <c r="E221">
        <v>47654</v>
      </c>
      <c r="F221">
        <v>64985</v>
      </c>
      <c r="G221">
        <v>156794</v>
      </c>
      <c r="H221" s="1">
        <v>28.16115412579563</v>
      </c>
      <c r="I221" s="1">
        <v>58.553898746125491</v>
      </c>
      <c r="J221" s="1">
        <v>41.446101253874509</v>
      </c>
    </row>
    <row r="222" spans="1:10" x14ac:dyDescent="0.25">
      <c r="A222" t="s">
        <v>584</v>
      </c>
      <c r="B222" t="s">
        <v>585</v>
      </c>
      <c r="C222">
        <v>2797</v>
      </c>
      <c r="D222">
        <v>1213</v>
      </c>
      <c r="E222">
        <v>1316</v>
      </c>
      <c r="F222">
        <v>1221</v>
      </c>
      <c r="G222">
        <v>6547</v>
      </c>
      <c r="H222" s="1">
        <v>61.249427218573395</v>
      </c>
      <c r="I222" s="1">
        <v>81.350236749656332</v>
      </c>
      <c r="J222" s="1">
        <v>18.649763250343668</v>
      </c>
    </row>
    <row r="223" spans="1:10" x14ac:dyDescent="0.25">
      <c r="A223" t="s">
        <v>631</v>
      </c>
      <c r="B223" t="s">
        <v>632</v>
      </c>
      <c r="C223">
        <v>981</v>
      </c>
      <c r="D223">
        <v>2670</v>
      </c>
      <c r="E223">
        <v>106</v>
      </c>
      <c r="F223">
        <v>12099</v>
      </c>
      <c r="G223">
        <v>15856</v>
      </c>
      <c r="H223" s="1">
        <v>23.025983854692232</v>
      </c>
      <c r="I223" s="1">
        <v>23.694500504540869</v>
      </c>
      <c r="J223" s="1">
        <v>76.305499495459131</v>
      </c>
    </row>
    <row r="224" spans="1:10" x14ac:dyDescent="0.25">
      <c r="A224" t="s">
        <v>311</v>
      </c>
      <c r="B224" t="s">
        <v>312</v>
      </c>
      <c r="C224">
        <v>548436</v>
      </c>
      <c r="D224">
        <v>2123769</v>
      </c>
      <c r="E224">
        <v>1580458</v>
      </c>
      <c r="F224">
        <v>21991575</v>
      </c>
      <c r="G224">
        <v>26244238</v>
      </c>
      <c r="H224" s="1">
        <v>10.182063582871029</v>
      </c>
      <c r="I224" s="1">
        <v>16.204177846581029</v>
      </c>
      <c r="J224" s="1">
        <v>83.795822153418982</v>
      </c>
    </row>
    <row r="225" spans="1:10" x14ac:dyDescent="0.25">
      <c r="A225" t="s">
        <v>562</v>
      </c>
      <c r="B225" t="s">
        <v>563</v>
      </c>
      <c r="C225">
        <v>1398857</v>
      </c>
      <c r="D225">
        <v>312092</v>
      </c>
      <c r="E225">
        <v>1863701</v>
      </c>
      <c r="F225">
        <v>3719558</v>
      </c>
      <c r="G225">
        <v>7294208</v>
      </c>
      <c r="H225" s="1">
        <v>23.45626831590215</v>
      </c>
      <c r="I225" s="1">
        <v>49.006691336468606</v>
      </c>
      <c r="J225" s="1">
        <v>50.993308663531387</v>
      </c>
    </row>
    <row r="226" spans="1:10" x14ac:dyDescent="0.25">
      <c r="A226" t="s">
        <v>609</v>
      </c>
      <c r="B226" t="s">
        <v>610</v>
      </c>
      <c r="C226">
        <v>1035669</v>
      </c>
      <c r="D226">
        <v>1147359</v>
      </c>
      <c r="E226">
        <v>16637826</v>
      </c>
      <c r="F226">
        <v>58034776</v>
      </c>
      <c r="G226">
        <v>76855630</v>
      </c>
      <c r="H226" s="1">
        <v>2.8404269147230985</v>
      </c>
      <c r="I226" s="1">
        <v>24.488582033612893</v>
      </c>
      <c r="J226" s="1">
        <v>75.5114179663871</v>
      </c>
    </row>
    <row r="227" spans="1:10" x14ac:dyDescent="0.25">
      <c r="A227" t="s">
        <v>275</v>
      </c>
      <c r="B227" t="s">
        <v>276</v>
      </c>
      <c r="C227">
        <v>440487</v>
      </c>
      <c r="D227">
        <v>1375593</v>
      </c>
      <c r="E227">
        <v>1689241</v>
      </c>
      <c r="F227">
        <v>16516518</v>
      </c>
      <c r="G227">
        <v>20021839</v>
      </c>
      <c r="H227" s="1">
        <v>9.0704954724688385</v>
      </c>
      <c r="I227" s="1">
        <v>17.507487698807285</v>
      </c>
      <c r="J227" s="1">
        <v>82.492512301192704</v>
      </c>
    </row>
    <row r="228" spans="1:10" x14ac:dyDescent="0.25">
      <c r="A228" t="s">
        <v>383</v>
      </c>
      <c r="B228" t="s">
        <v>384</v>
      </c>
      <c r="C228">
        <v>1661971</v>
      </c>
      <c r="D228">
        <v>1723112</v>
      </c>
      <c r="E228">
        <v>14374212</v>
      </c>
      <c r="F228">
        <v>51060456</v>
      </c>
      <c r="G228">
        <v>68819751</v>
      </c>
      <c r="H228" s="1">
        <v>4.9187667069588787</v>
      </c>
      <c r="I228" s="1">
        <v>25.805520569233099</v>
      </c>
      <c r="J228" s="1">
        <v>74.194479430766904</v>
      </c>
    </row>
    <row r="229" spans="1:10" x14ac:dyDescent="0.25">
      <c r="A229" t="s">
        <v>213</v>
      </c>
      <c r="B229" t="s">
        <v>214</v>
      </c>
      <c r="C229">
        <v>5474549</v>
      </c>
      <c r="D229">
        <v>18533779</v>
      </c>
      <c r="E229">
        <v>24030798</v>
      </c>
      <c r="F229">
        <v>115198739</v>
      </c>
      <c r="G229">
        <v>163237865</v>
      </c>
      <c r="H229" s="1">
        <v>14.707572902892352</v>
      </c>
      <c r="I229" s="1">
        <v>29.428910994394592</v>
      </c>
      <c r="J229" s="1">
        <v>70.571089005605415</v>
      </c>
    </row>
    <row r="230" spans="1:10" x14ac:dyDescent="0.25">
      <c r="A230" t="s">
        <v>211</v>
      </c>
      <c r="B230" t="s">
        <v>212</v>
      </c>
      <c r="C230">
        <v>2198150</v>
      </c>
      <c r="D230">
        <v>2499593</v>
      </c>
      <c r="E230">
        <v>4825179</v>
      </c>
      <c r="F230">
        <v>25298378</v>
      </c>
      <c r="G230">
        <v>34821300</v>
      </c>
      <c r="H230" s="1">
        <v>13.491004069348358</v>
      </c>
      <c r="I230" s="1">
        <v>27.347979541257793</v>
      </c>
      <c r="J230" s="1">
        <v>72.6520204587422</v>
      </c>
    </row>
    <row r="231" spans="1:10" x14ac:dyDescent="0.25">
      <c r="A231" s="10" t="s">
        <v>677</v>
      </c>
      <c r="B231" s="10" t="s">
        <v>678</v>
      </c>
      <c r="C231" s="10"/>
      <c r="D231" s="10">
        <v>2355</v>
      </c>
      <c r="E231" s="10">
        <v>725</v>
      </c>
      <c r="F231" s="10">
        <v>241805</v>
      </c>
      <c r="G231" s="10">
        <v>244885</v>
      </c>
      <c r="H231" s="11">
        <v>0.9616758886824428</v>
      </c>
      <c r="I231" s="1">
        <v>1.257733221716316</v>
      </c>
      <c r="J231" s="1">
        <v>98.742266778283678</v>
      </c>
    </row>
    <row r="232" spans="1:10" x14ac:dyDescent="0.25">
      <c r="A232" t="s">
        <v>339</v>
      </c>
      <c r="B232" t="s">
        <v>340</v>
      </c>
      <c r="C232">
        <v>3218303</v>
      </c>
      <c r="D232">
        <v>50863</v>
      </c>
      <c r="E232">
        <v>2716747</v>
      </c>
      <c r="F232">
        <v>344087</v>
      </c>
      <c r="G232">
        <v>6330000</v>
      </c>
      <c r="H232" s="1">
        <v>51.645592417061614</v>
      </c>
      <c r="I232" s="1">
        <v>94.56418641390205</v>
      </c>
      <c r="J232" s="1">
        <v>5.4358135860979466</v>
      </c>
    </row>
    <row r="233" spans="1:10" x14ac:dyDescent="0.25">
      <c r="A233" t="s">
        <v>89</v>
      </c>
      <c r="B233" t="s">
        <v>90</v>
      </c>
      <c r="C233">
        <v>311364</v>
      </c>
      <c r="D233">
        <v>172238</v>
      </c>
      <c r="E233">
        <v>1181592</v>
      </c>
      <c r="F233">
        <v>2894237</v>
      </c>
      <c r="G233">
        <v>4559431</v>
      </c>
      <c r="H233" s="1">
        <v>10.606630520343439</v>
      </c>
      <c r="I233" s="1">
        <v>36.521969517687623</v>
      </c>
      <c r="J233" s="1">
        <v>63.478030482312377</v>
      </c>
    </row>
    <row r="234" spans="1:10" x14ac:dyDescent="0.25">
      <c r="A234" s="10" t="s">
        <v>667</v>
      </c>
      <c r="B234" s="10" t="s">
        <v>668</v>
      </c>
      <c r="C234" s="10"/>
      <c r="D234" s="10"/>
      <c r="E234" s="10"/>
      <c r="F234" s="10">
        <v>94</v>
      </c>
      <c r="G234" s="10">
        <v>94</v>
      </c>
      <c r="H234" s="11">
        <v>0</v>
      </c>
      <c r="I234" s="1">
        <v>0</v>
      </c>
      <c r="J234" s="1">
        <v>100</v>
      </c>
    </row>
    <row r="235" spans="1:10" x14ac:dyDescent="0.25">
      <c r="A235" t="s">
        <v>711</v>
      </c>
      <c r="B235" t="s">
        <v>712</v>
      </c>
      <c r="C235">
        <v>12457</v>
      </c>
      <c r="D235">
        <v>815</v>
      </c>
      <c r="E235">
        <v>5994</v>
      </c>
      <c r="F235">
        <v>15087</v>
      </c>
      <c r="G235">
        <v>34353</v>
      </c>
      <c r="H235" s="1">
        <v>38.634180420923933</v>
      </c>
      <c r="I235" s="1">
        <v>56.082438215003059</v>
      </c>
      <c r="J235" s="1">
        <v>43.917561784996941</v>
      </c>
    </row>
    <row r="236" spans="1:10" x14ac:dyDescent="0.25">
      <c r="A236" t="s">
        <v>299</v>
      </c>
      <c r="B236" t="s">
        <v>300</v>
      </c>
      <c r="C236">
        <v>30771</v>
      </c>
      <c r="D236">
        <v>642748</v>
      </c>
      <c r="E236">
        <v>94935</v>
      </c>
      <c r="F236">
        <v>7437693</v>
      </c>
      <c r="G236">
        <v>8206147</v>
      </c>
      <c r="H236" s="1">
        <v>8.2074937239120871</v>
      </c>
      <c r="I236" s="1">
        <v>9.3643703920975341</v>
      </c>
      <c r="J236" s="1">
        <v>90.635629607902473</v>
      </c>
    </row>
    <row r="237" spans="1:10" x14ac:dyDescent="0.25">
      <c r="A237" t="s">
        <v>229</v>
      </c>
      <c r="B237" t="s">
        <v>230</v>
      </c>
      <c r="C237">
        <v>5001</v>
      </c>
      <c r="D237">
        <v>33649</v>
      </c>
      <c r="E237">
        <v>14475</v>
      </c>
      <c r="F237">
        <v>171050</v>
      </c>
      <c r="G237">
        <v>224175</v>
      </c>
      <c r="H237" s="1">
        <v>17.240994758559161</v>
      </c>
      <c r="I237" s="1">
        <v>23.698003791680609</v>
      </c>
      <c r="J237" s="1">
        <v>76.301996208319395</v>
      </c>
    </row>
    <row r="238" spans="1:10" x14ac:dyDescent="0.25">
      <c r="A238" t="s">
        <v>150</v>
      </c>
      <c r="B238" t="s">
        <v>151</v>
      </c>
      <c r="C238">
        <v>180294</v>
      </c>
      <c r="D238">
        <v>910403</v>
      </c>
      <c r="E238">
        <v>4079882</v>
      </c>
      <c r="F238">
        <v>3556767</v>
      </c>
      <c r="G238">
        <v>8727346</v>
      </c>
      <c r="H238" s="1">
        <v>12.497464865034571</v>
      </c>
      <c r="I238" s="1">
        <v>59.24572029114006</v>
      </c>
      <c r="J238" s="1">
        <v>40.75427970885994</v>
      </c>
    </row>
    <row r="239" spans="1:10" x14ac:dyDescent="0.25">
      <c r="A239" t="s">
        <v>693</v>
      </c>
      <c r="B239" t="s">
        <v>694</v>
      </c>
      <c r="C239">
        <v>540</v>
      </c>
      <c r="D239">
        <v>772</v>
      </c>
      <c r="E239">
        <v>380</v>
      </c>
      <c r="F239">
        <v>810</v>
      </c>
      <c r="G239">
        <v>2502</v>
      </c>
      <c r="H239" s="1">
        <v>52.438049560351715</v>
      </c>
      <c r="I239" s="1">
        <v>67.625899280575538</v>
      </c>
      <c r="J239" s="1">
        <v>32.374100719424462</v>
      </c>
    </row>
    <row r="240" spans="1:10" x14ac:dyDescent="0.25">
      <c r="A240" t="s">
        <v>333</v>
      </c>
      <c r="B240" t="s">
        <v>334</v>
      </c>
      <c r="C240">
        <v>105931</v>
      </c>
      <c r="D240">
        <v>731315</v>
      </c>
      <c r="E240">
        <v>87832</v>
      </c>
      <c r="F240">
        <v>7573334</v>
      </c>
      <c r="G240">
        <v>8498412</v>
      </c>
      <c r="H240" s="1">
        <v>9.8517934880069351</v>
      </c>
      <c r="I240" s="1">
        <v>10.885304219188244</v>
      </c>
      <c r="J240" s="1">
        <v>89.114695780811758</v>
      </c>
    </row>
    <row r="241" spans="1:10" x14ac:dyDescent="0.25">
      <c r="A241" t="s">
        <v>660</v>
      </c>
      <c r="B241" t="s">
        <v>661</v>
      </c>
      <c r="C241">
        <v>74886</v>
      </c>
      <c r="D241">
        <v>82857</v>
      </c>
      <c r="E241">
        <v>142159</v>
      </c>
      <c r="F241">
        <v>2780457</v>
      </c>
      <c r="G241">
        <v>3080359</v>
      </c>
      <c r="H241" s="1">
        <v>5.1209290865123185</v>
      </c>
      <c r="I241" s="1">
        <v>9.7359431157212519</v>
      </c>
      <c r="J241" s="1">
        <v>90.264056884278745</v>
      </c>
    </row>
    <row r="242" spans="1:10" x14ac:dyDescent="0.25">
      <c r="A242" t="s">
        <v>564</v>
      </c>
      <c r="B242" t="s">
        <v>565</v>
      </c>
      <c r="C242">
        <v>26970</v>
      </c>
      <c r="D242">
        <v>166842</v>
      </c>
      <c r="E242">
        <v>249704</v>
      </c>
      <c r="F242">
        <v>2163964</v>
      </c>
      <c r="G242">
        <v>2607480</v>
      </c>
      <c r="H242" s="1">
        <v>7.4329237424639887</v>
      </c>
      <c r="I242" s="1">
        <v>17.009373034500744</v>
      </c>
      <c r="J242" s="1">
        <v>82.99062696549926</v>
      </c>
    </row>
    <row r="243" spans="1:10" x14ac:dyDescent="0.25">
      <c r="A243" t="s">
        <v>319</v>
      </c>
      <c r="B243" t="s">
        <v>320</v>
      </c>
      <c r="C243">
        <v>789176</v>
      </c>
      <c r="D243">
        <v>398222</v>
      </c>
      <c r="E243">
        <v>2379576</v>
      </c>
      <c r="F243">
        <v>4387560</v>
      </c>
      <c r="G243">
        <v>7954534</v>
      </c>
      <c r="H243" s="1">
        <v>14.927310638184462</v>
      </c>
      <c r="I243" s="1">
        <v>44.842023429656599</v>
      </c>
      <c r="J243" s="1">
        <v>55.157976570343401</v>
      </c>
    </row>
    <row r="244" spans="1:10" x14ac:dyDescent="0.25">
      <c r="A244" t="s">
        <v>576</v>
      </c>
      <c r="B244" t="s">
        <v>577</v>
      </c>
      <c r="C244">
        <v>110021</v>
      </c>
      <c r="D244">
        <v>288018</v>
      </c>
      <c r="E244">
        <v>125440</v>
      </c>
      <c r="F244">
        <v>1711700</v>
      </c>
      <c r="G244">
        <v>2235179</v>
      </c>
      <c r="H244" s="1">
        <v>17.807925002874487</v>
      </c>
      <c r="I244" s="1">
        <v>23.420003498601229</v>
      </c>
      <c r="J244" s="1">
        <v>76.579996501398767</v>
      </c>
    </row>
    <row r="245" spans="1:10" x14ac:dyDescent="0.25">
      <c r="A245" t="s">
        <v>707</v>
      </c>
      <c r="B245" t="s">
        <v>708</v>
      </c>
      <c r="C245">
        <v>188821</v>
      </c>
      <c r="D245">
        <v>82866</v>
      </c>
      <c r="E245">
        <v>3301</v>
      </c>
      <c r="F245">
        <v>3275709</v>
      </c>
      <c r="G245">
        <v>3550697</v>
      </c>
      <c r="H245" s="1">
        <v>7.6516526191899787</v>
      </c>
      <c r="I245" s="1">
        <v>7.7446202815954157</v>
      </c>
      <c r="J245" s="1">
        <v>92.255379718404583</v>
      </c>
    </row>
    <row r="246" spans="1:10" x14ac:dyDescent="0.25">
      <c r="A246" t="s">
        <v>53</v>
      </c>
      <c r="B246" t="s">
        <v>54</v>
      </c>
      <c r="C246">
        <v>79119</v>
      </c>
      <c r="D246">
        <v>68866</v>
      </c>
      <c r="E246">
        <v>1402014</v>
      </c>
      <c r="F246">
        <v>1850581</v>
      </c>
      <c r="G246">
        <v>3400580</v>
      </c>
      <c r="H246" s="1">
        <v>4.3517576413435357</v>
      </c>
      <c r="I246" s="1">
        <v>45.58043039716754</v>
      </c>
      <c r="J246" s="1">
        <v>54.41956960283246</v>
      </c>
    </row>
    <row r="247" spans="1:10" x14ac:dyDescent="0.25">
      <c r="A247" t="s">
        <v>240</v>
      </c>
      <c r="B247" t="s">
        <v>241</v>
      </c>
      <c r="C247">
        <v>1531108</v>
      </c>
      <c r="D247">
        <v>5113077</v>
      </c>
      <c r="E247">
        <v>12177793</v>
      </c>
      <c r="F247">
        <v>14647840</v>
      </c>
      <c r="G247">
        <v>33469818</v>
      </c>
      <c r="H247" s="1">
        <v>19.851273167962848</v>
      </c>
      <c r="I247" s="1">
        <v>56.235674780185541</v>
      </c>
      <c r="J247" s="1">
        <v>43.764325219814459</v>
      </c>
    </row>
    <row r="248" spans="1:10" x14ac:dyDescent="0.25">
      <c r="A248" t="s">
        <v>291</v>
      </c>
      <c r="B248" t="s">
        <v>292</v>
      </c>
      <c r="C248">
        <v>19592</v>
      </c>
      <c r="D248">
        <v>127658</v>
      </c>
      <c r="E248">
        <v>238849</v>
      </c>
      <c r="F248">
        <v>570150</v>
      </c>
      <c r="G248">
        <v>956249</v>
      </c>
      <c r="H248" s="1">
        <v>15.398708913682524</v>
      </c>
      <c r="I248" s="1">
        <v>40.376408236766778</v>
      </c>
      <c r="J248" s="1">
        <v>59.623591763233222</v>
      </c>
    </row>
    <row r="249" spans="1:10" x14ac:dyDescent="0.25">
      <c r="A249" t="s">
        <v>295</v>
      </c>
      <c r="B249" t="s">
        <v>296</v>
      </c>
      <c r="C249">
        <v>2861849</v>
      </c>
      <c r="D249">
        <v>3711931</v>
      </c>
      <c r="E249">
        <v>10269076</v>
      </c>
      <c r="F249">
        <v>11304413</v>
      </c>
      <c r="G249">
        <v>28147269</v>
      </c>
      <c r="H249" s="1">
        <v>23.354947863680842</v>
      </c>
      <c r="I249" s="1">
        <v>59.838331029557438</v>
      </c>
      <c r="J249" s="1">
        <v>40.161668970442562</v>
      </c>
    </row>
    <row r="250" spans="1:10" x14ac:dyDescent="0.25">
      <c r="A250" s="2" t="s">
        <v>548</v>
      </c>
      <c r="B250" s="2" t="s">
        <v>549</v>
      </c>
      <c r="C250" s="2">
        <v>9715</v>
      </c>
      <c r="D250" s="2">
        <v>10939</v>
      </c>
      <c r="E250" s="2">
        <v>96087</v>
      </c>
      <c r="F250" s="2">
        <v>122716</v>
      </c>
      <c r="G250" s="2">
        <v>239457</v>
      </c>
      <c r="H250" s="3">
        <v>8.6253481835987262</v>
      </c>
      <c r="I250" s="1">
        <v>48.752385605766378</v>
      </c>
      <c r="J250" s="1">
        <v>51.247614394233622</v>
      </c>
    </row>
    <row r="251" spans="1:10" x14ac:dyDescent="0.25">
      <c r="B251" s="6" t="s">
        <v>728</v>
      </c>
      <c r="C251" s="1">
        <v>1218087.3419913419</v>
      </c>
      <c r="D251" s="1">
        <v>1219144.3096234309</v>
      </c>
      <c r="E251" s="1">
        <v>6188012.6440677969</v>
      </c>
      <c r="F251" s="1">
        <v>14418470.583333334</v>
      </c>
      <c r="G251" s="1">
        <v>22889823.291666668</v>
      </c>
      <c r="H251" s="1">
        <v>17.868936709020367</v>
      </c>
    </row>
    <row r="252" spans="1:10" x14ac:dyDescent="0.25">
      <c r="C252" s="1">
        <v>3</v>
      </c>
      <c r="D252" s="1">
        <v>5</v>
      </c>
      <c r="E252" s="1">
        <v>13</v>
      </c>
      <c r="F252" s="1">
        <v>39</v>
      </c>
      <c r="G252" s="1">
        <v>90</v>
      </c>
      <c r="H252" s="1">
        <v>0</v>
      </c>
    </row>
    <row r="253" spans="1:10" x14ac:dyDescent="0.25">
      <c r="B253" t="s">
        <v>729</v>
      </c>
      <c r="C253" s="1">
        <v>31139851</v>
      </c>
      <c r="D253" s="1">
        <v>18533779</v>
      </c>
      <c r="E253" s="1">
        <v>126864195</v>
      </c>
      <c r="F253" s="1">
        <v>221756653</v>
      </c>
      <c r="G253" s="1">
        <v>282078009</v>
      </c>
      <c r="H253" s="1">
        <v>88.373692840856492</v>
      </c>
    </row>
    <row r="256" spans="1:10" x14ac:dyDescent="0.25">
      <c r="B256" s="6" t="s">
        <v>727</v>
      </c>
      <c r="C256">
        <v>109627.86077922078</v>
      </c>
      <c r="D256">
        <v>109722.98786610879</v>
      </c>
      <c r="E256">
        <v>556921.13796610176</v>
      </c>
      <c r="F256">
        <v>1297662.3525</v>
      </c>
      <c r="G256">
        <v>2060084.0962500002</v>
      </c>
      <c r="H256" s="1" t="s">
        <v>746</v>
      </c>
    </row>
    <row r="257" spans="2:8" x14ac:dyDescent="0.25">
      <c r="C257">
        <v>0.27</v>
      </c>
      <c r="D257">
        <v>0.45</v>
      </c>
      <c r="E257">
        <v>1.1700000000000002</v>
      </c>
      <c r="F257">
        <v>3.5100000000000002</v>
      </c>
      <c r="G257">
        <v>8.1</v>
      </c>
      <c r="H257" s="1" t="s">
        <v>732</v>
      </c>
    </row>
    <row r="258" spans="2:8" x14ac:dyDescent="0.25">
      <c r="C258">
        <v>2802586.5900000003</v>
      </c>
      <c r="D258">
        <v>1668040.11</v>
      </c>
      <c r="E258">
        <v>11417777.550000001</v>
      </c>
      <c r="F258">
        <v>19958098.77</v>
      </c>
      <c r="G258">
        <v>25387020.810000002</v>
      </c>
      <c r="H258" s="1" t="s">
        <v>733</v>
      </c>
    </row>
    <row r="259" spans="2:8" x14ac:dyDescent="0.25">
      <c r="B259" s="6" t="s">
        <v>745</v>
      </c>
      <c r="C259">
        <v>304462869</v>
      </c>
      <c r="D259">
        <v>345593218</v>
      </c>
      <c r="E259">
        <v>1574395884</v>
      </c>
      <c r="F259">
        <v>5400287230</v>
      </c>
      <c r="G259">
        <v>7624739201</v>
      </c>
    </row>
    <row r="260" spans="2:8" x14ac:dyDescent="0.25">
      <c r="C260" s="17">
        <v>3.9930922353392635E-2</v>
      </c>
      <c r="D260" s="17">
        <v>4.5325250987558338E-2</v>
      </c>
      <c r="E260" s="17">
        <v>0.20648521116545399</v>
      </c>
      <c r="F260" s="17">
        <v>0.70825861549359503</v>
      </c>
      <c r="G260" s="17">
        <v>1</v>
      </c>
    </row>
    <row r="261" spans="2:8" x14ac:dyDescent="0.25">
      <c r="C261" s="17"/>
      <c r="D261" s="17">
        <v>8.525617334095098E-2</v>
      </c>
      <c r="E261" s="17"/>
      <c r="F261" s="17"/>
    </row>
    <row r="262" spans="2:8" x14ac:dyDescent="0.25">
      <c r="D262" s="17">
        <v>1</v>
      </c>
    </row>
    <row r="265" spans="2:8" x14ac:dyDescent="0.25">
      <c r="F265">
        <v>3.99</v>
      </c>
    </row>
    <row r="266" spans="2:8" x14ac:dyDescent="0.25">
      <c r="F266">
        <v>4.53</v>
      </c>
    </row>
    <row r="267" spans="2:8" x14ac:dyDescent="0.25">
      <c r="F267">
        <v>20.65</v>
      </c>
    </row>
    <row r="268" spans="2:8" x14ac:dyDescent="0.25">
      <c r="F268">
        <v>70.83</v>
      </c>
    </row>
    <row r="269" spans="2:8" x14ac:dyDescent="0.25">
      <c r="F269" s="1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9"/>
  <sheetViews>
    <sheetView topLeftCell="Z1" workbookViewId="0">
      <selection activeCell="AS19" sqref="AS19"/>
    </sheetView>
  </sheetViews>
  <sheetFormatPr defaultRowHeight="15" x14ac:dyDescent="0.25"/>
  <cols>
    <col min="1" max="1" width="10.5703125" bestFit="1" customWidth="1"/>
    <col min="2" max="3" width="10.5703125" customWidth="1"/>
    <col min="4" max="4" width="10.5703125" bestFit="1" customWidth="1"/>
    <col min="5" max="5" width="73.28515625" bestFit="1" customWidth="1"/>
    <col min="6" max="9" width="18.5703125" bestFit="1" customWidth="1"/>
    <col min="10" max="10" width="12.5703125" bestFit="1" customWidth="1"/>
    <col min="11" max="11" width="9.140625" style="1"/>
    <col min="22" max="22" width="11" bestFit="1" customWidth="1"/>
    <col min="23" max="23" width="12" bestFit="1" customWidth="1"/>
    <col min="24" max="25" width="11" bestFit="1" customWidth="1"/>
    <col min="26" max="26" width="11" customWidth="1"/>
    <col min="27" max="27" width="21.140625" customWidth="1"/>
    <col min="30" max="30" width="9.140625" style="1"/>
  </cols>
  <sheetData>
    <row r="1" spans="1:29" x14ac:dyDescent="0.25">
      <c r="A1" t="s">
        <v>2</v>
      </c>
      <c r="B1" s="19" t="s">
        <v>755</v>
      </c>
      <c r="C1" s="19" t="s">
        <v>756</v>
      </c>
      <c r="D1" t="s">
        <v>2</v>
      </c>
      <c r="E1" t="s">
        <v>3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s="1" t="s">
        <v>726</v>
      </c>
      <c r="L1" t="s">
        <v>935</v>
      </c>
      <c r="M1" s="25">
        <v>0.04</v>
      </c>
      <c r="N1" t="s">
        <v>936</v>
      </c>
      <c r="Q1" t="s">
        <v>755</v>
      </c>
      <c r="R1" t="s">
        <v>756</v>
      </c>
      <c r="S1" t="s">
        <v>2</v>
      </c>
      <c r="T1" t="s">
        <v>3</v>
      </c>
      <c r="U1" t="s">
        <v>721</v>
      </c>
      <c r="V1" t="s">
        <v>722</v>
      </c>
      <c r="W1" t="s">
        <v>723</v>
      </c>
      <c r="X1" t="s">
        <v>724</v>
      </c>
      <c r="Y1" t="s">
        <v>725</v>
      </c>
      <c r="AA1" t="s">
        <v>756</v>
      </c>
      <c r="AB1" t="s">
        <v>937</v>
      </c>
      <c r="AC1" t="s">
        <v>938</v>
      </c>
    </row>
    <row r="2" spans="1:29" x14ac:dyDescent="0.25">
      <c r="A2" s="4" t="s">
        <v>19</v>
      </c>
      <c r="B2" s="19">
        <v>10</v>
      </c>
      <c r="C2" s="19" t="s">
        <v>18</v>
      </c>
      <c r="D2" s="4" t="s">
        <v>19</v>
      </c>
      <c r="E2" s="4" t="s">
        <v>18</v>
      </c>
      <c r="F2" s="4">
        <v>7619101</v>
      </c>
      <c r="G2" s="4">
        <v>6509238</v>
      </c>
      <c r="H2" s="4">
        <v>30213252</v>
      </c>
      <c r="I2" s="4">
        <v>172957885</v>
      </c>
      <c r="J2" s="4">
        <v>217299476</v>
      </c>
      <c r="K2" s="5">
        <v>6.5017823604876064</v>
      </c>
      <c r="L2" s="1">
        <f>(F2+G2+H2)/J2*100</f>
        <v>20.405751461637212</v>
      </c>
      <c r="M2" s="1">
        <f>I2/J2*100</f>
        <v>79.594248538362791</v>
      </c>
      <c r="N2">
        <f>SUM(L2:M2)</f>
        <v>100</v>
      </c>
      <c r="Q2">
        <v>1</v>
      </c>
      <c r="R2" t="s">
        <v>748</v>
      </c>
      <c r="S2" t="s">
        <v>717</v>
      </c>
      <c r="T2" t="s">
        <v>718</v>
      </c>
      <c r="U2">
        <v>337160</v>
      </c>
      <c r="V2">
        <v>39794</v>
      </c>
      <c r="W2">
        <v>1381340</v>
      </c>
      <c r="X2">
        <v>327480</v>
      </c>
      <c r="Y2">
        <v>2085774</v>
      </c>
      <c r="AA2" t="s">
        <v>748</v>
      </c>
      <c r="AB2">
        <v>18.072619564727528</v>
      </c>
      <c r="AC2">
        <v>84.299353621245643</v>
      </c>
    </row>
    <row r="3" spans="1:29" x14ac:dyDescent="0.25">
      <c r="A3" s="4" t="s">
        <v>33</v>
      </c>
      <c r="B3" s="19">
        <v>11</v>
      </c>
      <c r="C3" s="19" t="s">
        <v>32</v>
      </c>
      <c r="D3" s="4" t="s">
        <v>33</v>
      </c>
      <c r="E3" s="4" t="s">
        <v>32</v>
      </c>
      <c r="F3" s="4">
        <v>11869833</v>
      </c>
      <c r="G3" s="4">
        <v>18924759</v>
      </c>
      <c r="H3" s="4">
        <v>31078532</v>
      </c>
      <c r="I3" s="4">
        <v>444476137</v>
      </c>
      <c r="J3" s="4">
        <v>506349261</v>
      </c>
      <c r="K3" s="5">
        <v>6.0816899266690152</v>
      </c>
      <c r="L3" s="1">
        <f t="shared" ref="L3:L66" si="0">(F3+G3+H3)/J3*100</f>
        <v>12.219455772050589</v>
      </c>
      <c r="M3" s="1">
        <f t="shared" ref="M3:M66" si="1">I3/J3*100</f>
        <v>87.780544227949406</v>
      </c>
      <c r="N3">
        <f t="shared" ref="N3:N66" si="2">SUM(L3:M3)</f>
        <v>100</v>
      </c>
      <c r="Q3">
        <v>1</v>
      </c>
      <c r="R3" t="s">
        <v>748</v>
      </c>
      <c r="S3" t="s">
        <v>687</v>
      </c>
      <c r="T3" t="s">
        <v>688</v>
      </c>
      <c r="U3">
        <v>1964386</v>
      </c>
      <c r="V3">
        <v>513353</v>
      </c>
      <c r="W3">
        <v>115822</v>
      </c>
      <c r="X3">
        <v>282127</v>
      </c>
      <c r="Y3">
        <v>2875688</v>
      </c>
      <c r="AA3" t="s">
        <v>748</v>
      </c>
      <c r="AB3">
        <v>86.161607239728369</v>
      </c>
      <c r="AC3">
        <v>90.189234715309865</v>
      </c>
    </row>
    <row r="4" spans="1:29" x14ac:dyDescent="0.25">
      <c r="A4" s="4" t="s">
        <v>8</v>
      </c>
      <c r="B4" s="19">
        <v>12</v>
      </c>
      <c r="C4" s="19" t="s">
        <v>922</v>
      </c>
      <c r="D4" s="4" t="s">
        <v>8</v>
      </c>
      <c r="E4" s="4" t="s">
        <v>9</v>
      </c>
      <c r="F4" s="4">
        <v>595666</v>
      </c>
      <c r="G4" s="4">
        <v>333344</v>
      </c>
      <c r="H4" s="4">
        <v>787426</v>
      </c>
      <c r="I4" s="4">
        <v>7420729</v>
      </c>
      <c r="J4" s="4">
        <v>9137165</v>
      </c>
      <c r="K4" s="5">
        <v>10.167376861422554</v>
      </c>
      <c r="L4" s="1">
        <f t="shared" si="0"/>
        <v>18.785214013318136</v>
      </c>
      <c r="M4" s="1">
        <f t="shared" si="1"/>
        <v>81.214785986681875</v>
      </c>
      <c r="N4">
        <f t="shared" si="2"/>
        <v>100.00000000000001</v>
      </c>
      <c r="Q4">
        <v>1</v>
      </c>
      <c r="R4" t="s">
        <v>748</v>
      </c>
      <c r="S4" t="s">
        <v>719</v>
      </c>
      <c r="T4" t="s">
        <v>720</v>
      </c>
      <c r="U4">
        <v>22170</v>
      </c>
      <c r="V4">
        <v>8903</v>
      </c>
      <c r="W4">
        <v>168163</v>
      </c>
      <c r="X4">
        <v>17859</v>
      </c>
      <c r="Y4">
        <v>217095</v>
      </c>
      <c r="AA4" t="s">
        <v>748</v>
      </c>
      <c r="AB4">
        <v>14.313088739952557</v>
      </c>
      <c r="AC4">
        <v>91.773647481517301</v>
      </c>
    </row>
    <row r="5" spans="1:29" x14ac:dyDescent="0.25">
      <c r="A5" s="4" t="s">
        <v>355</v>
      </c>
      <c r="B5" s="19">
        <v>7</v>
      </c>
      <c r="C5" s="19" t="s">
        <v>923</v>
      </c>
      <c r="D5" s="4" t="s">
        <v>355</v>
      </c>
      <c r="E5" s="4" t="s">
        <v>356</v>
      </c>
      <c r="F5" s="4">
        <v>396</v>
      </c>
      <c r="G5" s="4">
        <v>7635</v>
      </c>
      <c r="H5" s="4">
        <v>4059</v>
      </c>
      <c r="I5" s="4">
        <v>842603</v>
      </c>
      <c r="J5" s="4">
        <v>854693</v>
      </c>
      <c r="K5" s="5">
        <v>0.93963563525148797</v>
      </c>
      <c r="L5" s="1">
        <f t="shared" si="0"/>
        <v>1.4145429996501668</v>
      </c>
      <c r="M5" s="1">
        <f t="shared" si="1"/>
        <v>98.585457000349834</v>
      </c>
      <c r="N5">
        <f t="shared" si="2"/>
        <v>100</v>
      </c>
      <c r="Q5">
        <v>1</v>
      </c>
      <c r="R5" t="s">
        <v>748</v>
      </c>
      <c r="S5" t="s">
        <v>600</v>
      </c>
      <c r="T5" t="s">
        <v>601</v>
      </c>
      <c r="U5">
        <v>60910</v>
      </c>
      <c r="V5">
        <v>337979</v>
      </c>
      <c r="W5">
        <v>272488</v>
      </c>
      <c r="X5">
        <v>11977064</v>
      </c>
      <c r="Y5">
        <v>12648441</v>
      </c>
      <c r="AA5" t="s">
        <v>748</v>
      </c>
      <c r="AB5">
        <v>3.1536613879924014</v>
      </c>
      <c r="AC5">
        <v>5.3079822248449435</v>
      </c>
    </row>
    <row r="6" spans="1:29" x14ac:dyDescent="0.25">
      <c r="A6" s="4" t="s">
        <v>55</v>
      </c>
      <c r="B6" s="19">
        <v>7</v>
      </c>
      <c r="C6" s="19" t="s">
        <v>923</v>
      </c>
      <c r="D6" s="4" t="s">
        <v>55</v>
      </c>
      <c r="E6" s="4" t="s">
        <v>56</v>
      </c>
      <c r="F6" s="4">
        <v>923175</v>
      </c>
      <c r="G6" s="4">
        <v>12021648</v>
      </c>
      <c r="H6" s="4">
        <v>12897931</v>
      </c>
      <c r="I6" s="4">
        <v>127400384</v>
      </c>
      <c r="J6" s="4">
        <v>153243138</v>
      </c>
      <c r="K6" s="5">
        <v>8.4472447960443091</v>
      </c>
      <c r="L6" s="1">
        <f t="shared" si="0"/>
        <v>16.86388985326051</v>
      </c>
      <c r="M6" s="1">
        <f t="shared" si="1"/>
        <v>83.136110146739497</v>
      </c>
      <c r="N6">
        <f t="shared" si="2"/>
        <v>100</v>
      </c>
      <c r="Q6">
        <v>1</v>
      </c>
      <c r="R6" t="s">
        <v>748</v>
      </c>
      <c r="S6" t="s">
        <v>673</v>
      </c>
      <c r="T6" t="s">
        <v>674</v>
      </c>
      <c r="U6">
        <v>82411</v>
      </c>
      <c r="V6">
        <v>84964</v>
      </c>
      <c r="W6">
        <v>231033</v>
      </c>
      <c r="X6">
        <v>698510</v>
      </c>
      <c r="Y6">
        <v>1096918</v>
      </c>
      <c r="AA6" t="s">
        <v>748</v>
      </c>
      <c r="AB6">
        <v>15.258661084967153</v>
      </c>
      <c r="AC6">
        <v>36.320673012932595</v>
      </c>
    </row>
    <row r="7" spans="1:29" x14ac:dyDescent="0.25">
      <c r="A7" s="4" t="s">
        <v>39</v>
      </c>
      <c r="B7" s="19">
        <v>7</v>
      </c>
      <c r="C7" s="19" t="s">
        <v>923</v>
      </c>
      <c r="D7" s="4" t="s">
        <v>39</v>
      </c>
      <c r="E7" s="4" t="s">
        <v>40</v>
      </c>
      <c r="F7" s="4">
        <v>593428</v>
      </c>
      <c r="G7" s="4">
        <v>7294062</v>
      </c>
      <c r="H7" s="4">
        <v>6843497</v>
      </c>
      <c r="I7" s="4">
        <v>641046167</v>
      </c>
      <c r="J7" s="4">
        <v>655777154</v>
      </c>
      <c r="K7" s="5">
        <v>1.2027698665452442</v>
      </c>
      <c r="L7" s="1">
        <f t="shared" si="0"/>
        <v>2.2463403779998106</v>
      </c>
      <c r="M7" s="1">
        <f t="shared" si="1"/>
        <v>97.753659622000185</v>
      </c>
      <c r="N7">
        <f t="shared" si="2"/>
        <v>100</v>
      </c>
      <c r="Q7">
        <v>1</v>
      </c>
      <c r="R7" t="s">
        <v>748</v>
      </c>
      <c r="S7" t="s">
        <v>572</v>
      </c>
      <c r="T7" t="s">
        <v>573</v>
      </c>
      <c r="U7">
        <v>124589</v>
      </c>
      <c r="V7">
        <v>562955</v>
      </c>
      <c r="W7">
        <v>1495560</v>
      </c>
      <c r="X7">
        <v>24537685</v>
      </c>
      <c r="Y7">
        <v>26720789</v>
      </c>
      <c r="AA7" t="s">
        <v>748</v>
      </c>
      <c r="AB7">
        <v>2.573067733890642</v>
      </c>
      <c r="AC7">
        <v>8.1700581521002249</v>
      </c>
    </row>
    <row r="8" spans="1:29" x14ac:dyDescent="0.25">
      <c r="A8" s="4" t="s">
        <v>20</v>
      </c>
      <c r="B8" s="19">
        <v>8</v>
      </c>
      <c r="C8" s="19" t="s">
        <v>927</v>
      </c>
      <c r="D8" s="4" t="s">
        <v>20</v>
      </c>
      <c r="E8" s="4" t="s">
        <v>21</v>
      </c>
      <c r="F8" s="4">
        <v>980949</v>
      </c>
      <c r="G8" s="4">
        <v>6319061</v>
      </c>
      <c r="H8" s="4">
        <v>17391327</v>
      </c>
      <c r="I8" s="4">
        <v>479440481</v>
      </c>
      <c r="J8" s="4">
        <v>504131818</v>
      </c>
      <c r="K8" s="5">
        <v>1.4480359579287654</v>
      </c>
      <c r="L8" s="1">
        <f t="shared" si="0"/>
        <v>4.8977938147121671</v>
      </c>
      <c r="M8" s="1">
        <f t="shared" si="1"/>
        <v>95.102206185287827</v>
      </c>
      <c r="N8">
        <f t="shared" si="2"/>
        <v>100</v>
      </c>
      <c r="Q8">
        <v>1</v>
      </c>
      <c r="R8" t="s">
        <v>748</v>
      </c>
      <c r="S8" t="s">
        <v>524</v>
      </c>
      <c r="T8" t="s">
        <v>525</v>
      </c>
      <c r="U8">
        <v>418325</v>
      </c>
      <c r="V8">
        <v>4352790</v>
      </c>
      <c r="W8">
        <v>4668217</v>
      </c>
      <c r="X8">
        <v>43107634</v>
      </c>
      <c r="Y8">
        <v>52546966</v>
      </c>
      <c r="AA8" t="s">
        <v>748</v>
      </c>
      <c r="AB8">
        <v>9.079715468253676</v>
      </c>
      <c r="AC8">
        <v>17.963609925642523</v>
      </c>
    </row>
    <row r="9" spans="1:29" x14ac:dyDescent="0.25">
      <c r="A9" s="4" t="s">
        <v>186</v>
      </c>
      <c r="B9" s="19">
        <v>8</v>
      </c>
      <c r="C9" s="19" t="s">
        <v>927</v>
      </c>
      <c r="D9" s="4" t="s">
        <v>186</v>
      </c>
      <c r="E9" s="4" t="s">
        <v>187</v>
      </c>
      <c r="F9" s="4">
        <v>6801</v>
      </c>
      <c r="G9" s="4">
        <v>44810</v>
      </c>
      <c r="H9" s="4">
        <v>328066</v>
      </c>
      <c r="I9" s="4">
        <v>3668814</v>
      </c>
      <c r="J9" s="4">
        <v>4048491</v>
      </c>
      <c r="K9" s="5">
        <v>1.2748206677500333</v>
      </c>
      <c r="L9" s="1">
        <f t="shared" si="0"/>
        <v>9.3782350016339411</v>
      </c>
      <c r="M9" s="1">
        <f t="shared" si="1"/>
        <v>90.621764998366061</v>
      </c>
      <c r="N9">
        <f t="shared" si="2"/>
        <v>100</v>
      </c>
      <c r="Q9">
        <v>1</v>
      </c>
      <c r="R9" t="s">
        <v>748</v>
      </c>
      <c r="S9" t="s">
        <v>617</v>
      </c>
      <c r="T9" t="s">
        <v>618</v>
      </c>
      <c r="U9">
        <v>86653</v>
      </c>
      <c r="V9">
        <v>1063967</v>
      </c>
      <c r="W9">
        <v>1391403</v>
      </c>
      <c r="X9">
        <v>27497684</v>
      </c>
      <c r="Y9">
        <v>30039707</v>
      </c>
      <c r="AA9" t="s">
        <v>748</v>
      </c>
      <c r="AB9">
        <v>3.8303303024893021</v>
      </c>
      <c r="AC9">
        <v>8.4622097013129984</v>
      </c>
    </row>
    <row r="10" spans="1:29" x14ac:dyDescent="0.25">
      <c r="A10" s="4" t="s">
        <v>106</v>
      </c>
      <c r="B10" s="19">
        <v>9</v>
      </c>
      <c r="C10" s="19" t="s">
        <v>105</v>
      </c>
      <c r="D10" s="4" t="s">
        <v>106</v>
      </c>
      <c r="E10" s="4" t="s">
        <v>105</v>
      </c>
      <c r="F10" s="4">
        <v>495344</v>
      </c>
      <c r="G10" s="4">
        <v>2763171</v>
      </c>
      <c r="H10" s="4">
        <v>14480810</v>
      </c>
      <c r="I10" s="4">
        <v>62601090</v>
      </c>
      <c r="J10" s="4">
        <v>80340415</v>
      </c>
      <c r="K10" s="5">
        <v>4.0558851980040185</v>
      </c>
      <c r="L10" s="1">
        <f t="shared" si="0"/>
        <v>22.080200855322939</v>
      </c>
      <c r="M10" s="1">
        <f t="shared" si="1"/>
        <v>77.919799144677057</v>
      </c>
      <c r="N10">
        <f t="shared" si="2"/>
        <v>100</v>
      </c>
      <c r="Q10">
        <v>1</v>
      </c>
      <c r="R10" t="s">
        <v>748</v>
      </c>
      <c r="S10" t="s">
        <v>373</v>
      </c>
      <c r="T10" t="s">
        <v>374</v>
      </c>
      <c r="U10">
        <v>3173985</v>
      </c>
      <c r="V10">
        <v>5198432</v>
      </c>
      <c r="W10">
        <v>16635805</v>
      </c>
      <c r="X10">
        <v>97676730</v>
      </c>
      <c r="Y10">
        <v>122684952</v>
      </c>
      <c r="AA10" t="s">
        <v>748</v>
      </c>
      <c r="AB10">
        <v>6.8243226765088512</v>
      </c>
      <c r="AC10">
        <v>20.384098939860205</v>
      </c>
    </row>
    <row r="11" spans="1:29" x14ac:dyDescent="0.25">
      <c r="A11" t="s">
        <v>717</v>
      </c>
      <c r="B11" s="19">
        <v>1</v>
      </c>
      <c r="C11" s="19" t="s">
        <v>748</v>
      </c>
      <c r="D11" t="s">
        <v>717</v>
      </c>
      <c r="E11" t="s">
        <v>718</v>
      </c>
      <c r="F11">
        <v>337160</v>
      </c>
      <c r="G11">
        <v>39794</v>
      </c>
      <c r="H11">
        <v>1381340</v>
      </c>
      <c r="I11">
        <v>327480</v>
      </c>
      <c r="J11">
        <v>2085774</v>
      </c>
      <c r="K11" s="1">
        <v>18.072619564727528</v>
      </c>
      <c r="L11" s="1">
        <f t="shared" si="0"/>
        <v>84.299353621245643</v>
      </c>
      <c r="M11" s="1">
        <f t="shared" si="1"/>
        <v>15.700646378754362</v>
      </c>
      <c r="N11">
        <f t="shared" si="2"/>
        <v>100</v>
      </c>
      <c r="Q11">
        <v>1</v>
      </c>
      <c r="R11" t="s">
        <v>748</v>
      </c>
      <c r="S11" t="s">
        <v>546</v>
      </c>
      <c r="T11" t="s">
        <v>547</v>
      </c>
      <c r="U11">
        <v>187650</v>
      </c>
      <c r="V11">
        <v>549024</v>
      </c>
      <c r="W11">
        <v>2159009</v>
      </c>
      <c r="X11">
        <v>25567845</v>
      </c>
      <c r="Y11">
        <v>28463528</v>
      </c>
      <c r="AA11" t="s">
        <v>748</v>
      </c>
      <c r="AB11">
        <v>2.5881331365528544</v>
      </c>
      <c r="AC11">
        <v>10.173310209472277</v>
      </c>
    </row>
    <row r="12" spans="1:29" x14ac:dyDescent="0.25">
      <c r="A12" t="s">
        <v>687</v>
      </c>
      <c r="B12" s="19">
        <v>1</v>
      </c>
      <c r="C12" s="19" t="s">
        <v>748</v>
      </c>
      <c r="D12" t="s">
        <v>687</v>
      </c>
      <c r="E12" t="s">
        <v>688</v>
      </c>
      <c r="F12">
        <v>1964386</v>
      </c>
      <c r="G12">
        <v>513353</v>
      </c>
      <c r="H12">
        <v>115822</v>
      </c>
      <c r="I12">
        <v>282127</v>
      </c>
      <c r="J12">
        <v>2875688</v>
      </c>
      <c r="K12" s="1">
        <v>86.161607239728369</v>
      </c>
      <c r="L12" s="1">
        <f t="shared" si="0"/>
        <v>90.189234715309865</v>
      </c>
      <c r="M12" s="1">
        <f t="shared" si="1"/>
        <v>9.8107652846901328</v>
      </c>
      <c r="N12">
        <f t="shared" si="2"/>
        <v>100</v>
      </c>
      <c r="Q12">
        <v>1</v>
      </c>
      <c r="R12" t="s">
        <v>748</v>
      </c>
      <c r="S12" t="s">
        <v>550</v>
      </c>
      <c r="T12" t="s">
        <v>551</v>
      </c>
      <c r="U12">
        <v>103782</v>
      </c>
      <c r="V12">
        <v>677141</v>
      </c>
      <c r="W12">
        <v>494443</v>
      </c>
      <c r="X12">
        <v>41614495</v>
      </c>
      <c r="Y12">
        <v>42889861</v>
      </c>
      <c r="AA12" t="s">
        <v>748</v>
      </c>
      <c r="AB12">
        <v>1.8207636532093217</v>
      </c>
      <c r="AC12">
        <v>2.9735838966696582</v>
      </c>
    </row>
    <row r="13" spans="1:29" x14ac:dyDescent="0.25">
      <c r="A13" t="s">
        <v>719</v>
      </c>
      <c r="B13" s="19">
        <v>1</v>
      </c>
      <c r="C13" s="19" t="s">
        <v>748</v>
      </c>
      <c r="D13" t="s">
        <v>719</v>
      </c>
      <c r="E13" t="s">
        <v>720</v>
      </c>
      <c r="F13">
        <v>22170</v>
      </c>
      <c r="G13">
        <v>8903</v>
      </c>
      <c r="H13">
        <v>168163</v>
      </c>
      <c r="I13">
        <v>17859</v>
      </c>
      <c r="J13">
        <v>217095</v>
      </c>
      <c r="K13" s="1">
        <v>14.313088739952557</v>
      </c>
      <c r="L13" s="1">
        <f t="shared" si="0"/>
        <v>91.773647481517301</v>
      </c>
      <c r="M13" s="1">
        <f t="shared" si="1"/>
        <v>8.2263525184826918</v>
      </c>
      <c r="N13">
        <f t="shared" si="2"/>
        <v>100</v>
      </c>
      <c r="Q13">
        <v>1</v>
      </c>
      <c r="R13" t="s">
        <v>748</v>
      </c>
      <c r="S13" t="s">
        <v>463</v>
      </c>
      <c r="T13" t="s">
        <v>464</v>
      </c>
      <c r="U13">
        <v>1112730</v>
      </c>
      <c r="V13">
        <v>3456038</v>
      </c>
      <c r="W13">
        <v>5423844</v>
      </c>
      <c r="X13">
        <v>83505646</v>
      </c>
      <c r="Y13">
        <v>93498258</v>
      </c>
      <c r="AA13" t="s">
        <v>748</v>
      </c>
      <c r="AB13">
        <v>4.8864739276746745</v>
      </c>
      <c r="AC13">
        <v>10.68748468019586</v>
      </c>
    </row>
    <row r="14" spans="1:29" x14ac:dyDescent="0.25">
      <c r="A14" t="s">
        <v>600</v>
      </c>
      <c r="B14" s="19">
        <v>1</v>
      </c>
      <c r="C14" s="19" t="s">
        <v>748</v>
      </c>
      <c r="D14" t="s">
        <v>600</v>
      </c>
      <c r="E14" t="s">
        <v>601</v>
      </c>
      <c r="F14">
        <v>60910</v>
      </c>
      <c r="G14">
        <v>337979</v>
      </c>
      <c r="H14">
        <v>272488</v>
      </c>
      <c r="I14">
        <v>11977064</v>
      </c>
      <c r="J14">
        <v>12648441</v>
      </c>
      <c r="K14" s="1">
        <v>3.1536613879924014</v>
      </c>
      <c r="L14" s="1">
        <f t="shared" si="0"/>
        <v>5.3079822248449435</v>
      </c>
      <c r="M14" s="1">
        <f t="shared" si="1"/>
        <v>94.692017775155051</v>
      </c>
      <c r="N14">
        <f t="shared" si="2"/>
        <v>100</v>
      </c>
      <c r="Q14">
        <v>1</v>
      </c>
      <c r="R14" t="s">
        <v>748</v>
      </c>
      <c r="S14" t="s">
        <v>325</v>
      </c>
      <c r="T14" t="s">
        <v>326</v>
      </c>
      <c r="U14">
        <v>202721</v>
      </c>
      <c r="V14">
        <v>1456214</v>
      </c>
      <c r="W14">
        <v>1845110</v>
      </c>
      <c r="X14">
        <v>38175651</v>
      </c>
      <c r="Y14">
        <v>41679696</v>
      </c>
      <c r="AA14" t="s">
        <v>748</v>
      </c>
      <c r="AB14">
        <v>3.9801993757344105</v>
      </c>
      <c r="AC14">
        <v>8.4070790727456366</v>
      </c>
    </row>
    <row r="15" spans="1:29" x14ac:dyDescent="0.25">
      <c r="A15" t="s">
        <v>673</v>
      </c>
      <c r="B15" s="19">
        <v>1</v>
      </c>
      <c r="C15" s="19" t="s">
        <v>748</v>
      </c>
      <c r="D15" t="s">
        <v>673</v>
      </c>
      <c r="E15" t="s">
        <v>674</v>
      </c>
      <c r="F15">
        <v>82411</v>
      </c>
      <c r="G15">
        <v>84964</v>
      </c>
      <c r="H15">
        <v>231033</v>
      </c>
      <c r="I15">
        <v>698510</v>
      </c>
      <c r="J15">
        <v>1096918</v>
      </c>
      <c r="K15" s="1">
        <v>15.258661084967153</v>
      </c>
      <c r="L15" s="1">
        <f t="shared" si="0"/>
        <v>36.320673012932595</v>
      </c>
      <c r="M15" s="1">
        <f t="shared" si="1"/>
        <v>63.679326987067398</v>
      </c>
      <c r="N15">
        <f t="shared" si="2"/>
        <v>100</v>
      </c>
      <c r="Q15">
        <v>1</v>
      </c>
      <c r="R15" t="s">
        <v>748</v>
      </c>
      <c r="S15" t="s">
        <v>271</v>
      </c>
      <c r="T15" t="s">
        <v>272</v>
      </c>
      <c r="U15">
        <v>312994</v>
      </c>
      <c r="V15">
        <v>1290654</v>
      </c>
      <c r="W15">
        <v>2395974</v>
      </c>
      <c r="X15">
        <v>6222059</v>
      </c>
      <c r="Y15">
        <v>10221681</v>
      </c>
      <c r="AA15" t="s">
        <v>748</v>
      </c>
      <c r="AB15">
        <v>15.688691517569369</v>
      </c>
      <c r="AC15">
        <v>39.128808656814861</v>
      </c>
    </row>
    <row r="16" spans="1:29" x14ac:dyDescent="0.25">
      <c r="A16" t="s">
        <v>572</v>
      </c>
      <c r="B16" s="19">
        <v>1</v>
      </c>
      <c r="C16" s="19" t="s">
        <v>748</v>
      </c>
      <c r="D16" t="s">
        <v>572</v>
      </c>
      <c r="E16" t="s">
        <v>573</v>
      </c>
      <c r="F16">
        <v>124589</v>
      </c>
      <c r="G16">
        <v>562955</v>
      </c>
      <c r="H16">
        <v>1495560</v>
      </c>
      <c r="I16">
        <v>24537685</v>
      </c>
      <c r="J16">
        <v>26720789</v>
      </c>
      <c r="K16" s="1">
        <v>2.573067733890642</v>
      </c>
      <c r="L16" s="1">
        <f t="shared" si="0"/>
        <v>8.1700581521002249</v>
      </c>
      <c r="M16" s="1">
        <f t="shared" si="1"/>
        <v>91.829941847899775</v>
      </c>
      <c r="N16">
        <f t="shared" si="2"/>
        <v>100</v>
      </c>
      <c r="Q16">
        <v>1</v>
      </c>
      <c r="R16" t="s">
        <v>748</v>
      </c>
      <c r="S16" t="s">
        <v>679</v>
      </c>
      <c r="T16" t="s">
        <v>680</v>
      </c>
      <c r="V16">
        <v>8389</v>
      </c>
      <c r="W16">
        <v>1324</v>
      </c>
      <c r="X16">
        <v>212556</v>
      </c>
      <c r="Y16">
        <v>222269</v>
      </c>
      <c r="AA16" t="s">
        <v>748</v>
      </c>
      <c r="AB16">
        <v>3.7742555192132059</v>
      </c>
      <c r="AC16">
        <v>4.3699301297076962</v>
      </c>
    </row>
    <row r="17" spans="1:29" x14ac:dyDescent="0.25">
      <c r="A17" t="s">
        <v>524</v>
      </c>
      <c r="B17" s="19">
        <v>1</v>
      </c>
      <c r="C17" s="19" t="s">
        <v>748</v>
      </c>
      <c r="D17" t="s">
        <v>524</v>
      </c>
      <c r="E17" t="s">
        <v>525</v>
      </c>
      <c r="F17">
        <v>418325</v>
      </c>
      <c r="G17">
        <v>4352790</v>
      </c>
      <c r="H17">
        <v>4668217</v>
      </c>
      <c r="I17">
        <v>43107634</v>
      </c>
      <c r="J17">
        <v>52546966</v>
      </c>
      <c r="K17" s="1">
        <v>9.079715468253676</v>
      </c>
      <c r="L17" s="1">
        <f t="shared" si="0"/>
        <v>17.963609925642523</v>
      </c>
      <c r="M17" s="1">
        <f t="shared" si="1"/>
        <v>82.036390074357485</v>
      </c>
      <c r="N17">
        <f t="shared" si="2"/>
        <v>100</v>
      </c>
      <c r="Q17">
        <v>1</v>
      </c>
      <c r="R17" t="s">
        <v>748</v>
      </c>
      <c r="S17" t="s">
        <v>203</v>
      </c>
      <c r="T17" t="s">
        <v>204</v>
      </c>
      <c r="U17">
        <v>263807</v>
      </c>
      <c r="V17">
        <v>4280948</v>
      </c>
      <c r="W17">
        <v>4832959</v>
      </c>
      <c r="X17">
        <v>68249273</v>
      </c>
      <c r="Y17">
        <v>77626987</v>
      </c>
      <c r="AA17" t="s">
        <v>748</v>
      </c>
      <c r="AB17">
        <v>5.8546069809459436</v>
      </c>
      <c r="AC17">
        <v>12.08048175307899</v>
      </c>
    </row>
    <row r="18" spans="1:29" x14ac:dyDescent="0.25">
      <c r="A18" t="s">
        <v>617</v>
      </c>
      <c r="B18" s="19">
        <v>1</v>
      </c>
      <c r="C18" s="19" t="s">
        <v>748</v>
      </c>
      <c r="D18" t="s">
        <v>617</v>
      </c>
      <c r="E18" t="s">
        <v>618</v>
      </c>
      <c r="F18">
        <v>86653</v>
      </c>
      <c r="G18">
        <v>1063967</v>
      </c>
      <c r="H18">
        <v>1391403</v>
      </c>
      <c r="I18">
        <v>27497684</v>
      </c>
      <c r="J18">
        <v>30039707</v>
      </c>
      <c r="K18" s="1">
        <v>3.8303303024893021</v>
      </c>
      <c r="L18" s="1">
        <f t="shared" si="0"/>
        <v>8.4622097013129984</v>
      </c>
      <c r="M18" s="1">
        <f t="shared" si="1"/>
        <v>91.537790298687</v>
      </c>
      <c r="N18">
        <f t="shared" si="2"/>
        <v>100</v>
      </c>
      <c r="Q18">
        <v>1</v>
      </c>
      <c r="R18" t="s">
        <v>748</v>
      </c>
      <c r="S18" t="s">
        <v>244</v>
      </c>
      <c r="T18" t="s">
        <v>245</v>
      </c>
      <c r="U18">
        <v>432567</v>
      </c>
      <c r="V18">
        <v>3835007</v>
      </c>
      <c r="W18">
        <v>8988950</v>
      </c>
      <c r="X18">
        <v>173731544</v>
      </c>
      <c r="Y18">
        <v>186988068</v>
      </c>
      <c r="AA18" t="s">
        <v>748</v>
      </c>
      <c r="AB18">
        <v>2.2822707596508245</v>
      </c>
      <c r="AC18">
        <v>7.0895026307240094</v>
      </c>
    </row>
    <row r="19" spans="1:29" x14ac:dyDescent="0.25">
      <c r="A19" t="s">
        <v>373</v>
      </c>
      <c r="B19" s="19">
        <v>1</v>
      </c>
      <c r="C19" s="19" t="s">
        <v>748</v>
      </c>
      <c r="D19" t="s">
        <v>373</v>
      </c>
      <c r="E19" t="s">
        <v>374</v>
      </c>
      <c r="F19">
        <v>3173985</v>
      </c>
      <c r="G19">
        <v>5198432</v>
      </c>
      <c r="H19">
        <v>16635805</v>
      </c>
      <c r="I19">
        <v>97676730</v>
      </c>
      <c r="J19">
        <v>122684952</v>
      </c>
      <c r="K19" s="1">
        <v>6.8243226765088512</v>
      </c>
      <c r="L19" s="1">
        <f t="shared" si="0"/>
        <v>20.384098939860205</v>
      </c>
      <c r="M19" s="1">
        <f t="shared" si="1"/>
        <v>79.615901060139791</v>
      </c>
      <c r="N19">
        <f t="shared" si="2"/>
        <v>100</v>
      </c>
      <c r="Q19">
        <v>1</v>
      </c>
      <c r="R19" t="s">
        <v>748</v>
      </c>
      <c r="S19" t="s">
        <v>511</v>
      </c>
      <c r="T19" t="s">
        <v>512</v>
      </c>
      <c r="U19">
        <v>399998</v>
      </c>
      <c r="V19">
        <v>2725930</v>
      </c>
      <c r="W19">
        <v>3102198</v>
      </c>
      <c r="X19">
        <v>25437928</v>
      </c>
      <c r="Y19">
        <v>31666054</v>
      </c>
      <c r="AA19" t="s">
        <v>748</v>
      </c>
      <c r="AB19">
        <v>9.8715425673183024</v>
      </c>
      <c r="AC19">
        <v>19.668146842672598</v>
      </c>
    </row>
    <row r="20" spans="1:29" x14ac:dyDescent="0.25">
      <c r="A20" t="s">
        <v>546</v>
      </c>
      <c r="B20" s="19">
        <v>1</v>
      </c>
      <c r="C20" s="19" t="s">
        <v>748</v>
      </c>
      <c r="D20" t="s">
        <v>546</v>
      </c>
      <c r="E20" t="s">
        <v>547</v>
      </c>
      <c r="F20">
        <v>187650</v>
      </c>
      <c r="G20">
        <v>549024</v>
      </c>
      <c r="H20">
        <v>2159009</v>
      </c>
      <c r="I20">
        <v>25567845</v>
      </c>
      <c r="J20">
        <v>28463528</v>
      </c>
      <c r="K20" s="1">
        <v>2.5881331365528544</v>
      </c>
      <c r="L20" s="1">
        <f t="shared" si="0"/>
        <v>10.173310209472277</v>
      </c>
      <c r="M20" s="1">
        <f t="shared" si="1"/>
        <v>89.826689790527723</v>
      </c>
      <c r="N20">
        <f t="shared" si="2"/>
        <v>100</v>
      </c>
      <c r="Q20">
        <v>1</v>
      </c>
      <c r="R20" t="s">
        <v>748</v>
      </c>
      <c r="S20" t="s">
        <v>495</v>
      </c>
      <c r="T20" t="s">
        <v>496</v>
      </c>
      <c r="U20">
        <v>546915</v>
      </c>
      <c r="V20">
        <v>8070596</v>
      </c>
      <c r="W20">
        <v>3446240</v>
      </c>
      <c r="X20">
        <v>82819270</v>
      </c>
      <c r="Y20">
        <v>94883021</v>
      </c>
      <c r="AA20" t="s">
        <v>748</v>
      </c>
      <c r="AB20">
        <v>9.0822477079434467</v>
      </c>
      <c r="AC20">
        <v>12.714341167530913</v>
      </c>
    </row>
    <row r="21" spans="1:29" x14ac:dyDescent="0.25">
      <c r="A21" t="s">
        <v>550</v>
      </c>
      <c r="B21" s="19">
        <v>1</v>
      </c>
      <c r="C21" s="19" t="s">
        <v>748</v>
      </c>
      <c r="D21" t="s">
        <v>550</v>
      </c>
      <c r="E21" t="s">
        <v>551</v>
      </c>
      <c r="F21">
        <v>103782</v>
      </c>
      <c r="G21">
        <v>677141</v>
      </c>
      <c r="H21">
        <v>494443</v>
      </c>
      <c r="I21">
        <v>41614495</v>
      </c>
      <c r="J21">
        <v>42889861</v>
      </c>
      <c r="K21" s="1">
        <v>1.8207636532093217</v>
      </c>
      <c r="L21" s="1">
        <f t="shared" si="0"/>
        <v>2.9735838966696582</v>
      </c>
      <c r="M21" s="1">
        <f t="shared" si="1"/>
        <v>97.026416103330334</v>
      </c>
      <c r="N21">
        <f t="shared" si="2"/>
        <v>99.999999999999986</v>
      </c>
      <c r="Q21">
        <v>1</v>
      </c>
      <c r="R21" t="s">
        <v>748</v>
      </c>
      <c r="S21" t="s">
        <v>645</v>
      </c>
      <c r="T21" t="s">
        <v>644</v>
      </c>
      <c r="U21">
        <v>164412</v>
      </c>
      <c r="V21">
        <v>233803</v>
      </c>
      <c r="W21">
        <v>1186475</v>
      </c>
      <c r="X21">
        <v>4860979</v>
      </c>
      <c r="Y21">
        <v>6445669</v>
      </c>
      <c r="AA21" t="s">
        <v>748</v>
      </c>
      <c r="AB21">
        <v>6.1780243447189109</v>
      </c>
      <c r="AC21">
        <v>24.585345601829694</v>
      </c>
    </row>
    <row r="22" spans="1:29" x14ac:dyDescent="0.25">
      <c r="A22" t="s">
        <v>463</v>
      </c>
      <c r="B22" s="19">
        <v>1</v>
      </c>
      <c r="C22" s="19" t="s">
        <v>748</v>
      </c>
      <c r="D22" t="s">
        <v>463</v>
      </c>
      <c r="E22" t="s">
        <v>464</v>
      </c>
      <c r="F22">
        <v>1112730</v>
      </c>
      <c r="G22">
        <v>3456038</v>
      </c>
      <c r="H22">
        <v>5423844</v>
      </c>
      <c r="I22">
        <v>83505646</v>
      </c>
      <c r="J22">
        <v>93498258</v>
      </c>
      <c r="K22" s="1">
        <v>4.8864739276746745</v>
      </c>
      <c r="L22" s="1">
        <f t="shared" si="0"/>
        <v>10.68748468019586</v>
      </c>
      <c r="M22" s="1">
        <f t="shared" si="1"/>
        <v>89.312515319804149</v>
      </c>
      <c r="N22">
        <f t="shared" si="2"/>
        <v>100.00000000000001</v>
      </c>
      <c r="Q22">
        <v>1</v>
      </c>
      <c r="R22" t="s">
        <v>748</v>
      </c>
      <c r="S22" t="s">
        <v>401</v>
      </c>
      <c r="T22" t="s">
        <v>402</v>
      </c>
      <c r="U22">
        <v>671446</v>
      </c>
      <c r="V22">
        <v>852108</v>
      </c>
      <c r="W22">
        <v>2295756</v>
      </c>
      <c r="X22">
        <v>15498712</v>
      </c>
      <c r="Y22">
        <v>19318022</v>
      </c>
      <c r="AA22" t="s">
        <v>748</v>
      </c>
      <c r="AB22">
        <v>7.8866977167745222</v>
      </c>
      <c r="AC22">
        <v>19.77070944426919</v>
      </c>
    </row>
    <row r="23" spans="1:29" x14ac:dyDescent="0.25">
      <c r="A23" t="s">
        <v>325</v>
      </c>
      <c r="B23" s="19">
        <v>1</v>
      </c>
      <c r="C23" s="19" t="s">
        <v>748</v>
      </c>
      <c r="D23" t="s">
        <v>325</v>
      </c>
      <c r="E23" t="s">
        <v>326</v>
      </c>
      <c r="F23">
        <v>202721</v>
      </c>
      <c r="G23">
        <v>1456214</v>
      </c>
      <c r="H23">
        <v>1845110</v>
      </c>
      <c r="I23">
        <v>38175651</v>
      </c>
      <c r="J23">
        <v>41679696</v>
      </c>
      <c r="K23" s="1">
        <v>3.9801993757344105</v>
      </c>
      <c r="L23" s="1">
        <f t="shared" si="0"/>
        <v>8.4070790727456366</v>
      </c>
      <c r="M23" s="1">
        <f t="shared" si="1"/>
        <v>91.592920927254369</v>
      </c>
      <c r="N23">
        <f t="shared" si="2"/>
        <v>100</v>
      </c>
      <c r="Q23">
        <v>1</v>
      </c>
      <c r="R23" t="s">
        <v>748</v>
      </c>
      <c r="S23" t="s">
        <v>507</v>
      </c>
      <c r="T23" t="s">
        <v>508</v>
      </c>
      <c r="U23">
        <v>2005289</v>
      </c>
      <c r="V23">
        <v>1047321</v>
      </c>
      <c r="W23">
        <v>1843750</v>
      </c>
      <c r="X23">
        <v>8782560</v>
      </c>
      <c r="Y23">
        <v>13678920</v>
      </c>
      <c r="AA23" t="s">
        <v>748</v>
      </c>
      <c r="AB23">
        <v>22.31616238708904</v>
      </c>
      <c r="AC23">
        <v>35.794931178777276</v>
      </c>
    </row>
    <row r="24" spans="1:29" x14ac:dyDescent="0.25">
      <c r="A24" t="s">
        <v>271</v>
      </c>
      <c r="B24" s="19">
        <v>1</v>
      </c>
      <c r="C24" s="19" t="s">
        <v>748</v>
      </c>
      <c r="D24" t="s">
        <v>271</v>
      </c>
      <c r="E24" t="s">
        <v>272</v>
      </c>
      <c r="F24">
        <v>312994</v>
      </c>
      <c r="G24">
        <v>1290654</v>
      </c>
      <c r="H24">
        <v>2395974</v>
      </c>
      <c r="I24">
        <v>6222059</v>
      </c>
      <c r="J24">
        <v>10221681</v>
      </c>
      <c r="K24" s="1">
        <v>15.688691517569369</v>
      </c>
      <c r="L24" s="1">
        <f t="shared" si="0"/>
        <v>39.128808656814861</v>
      </c>
      <c r="M24" s="1">
        <f t="shared" si="1"/>
        <v>60.871191343185139</v>
      </c>
      <c r="N24">
        <f t="shared" si="2"/>
        <v>100</v>
      </c>
      <c r="Q24">
        <v>1</v>
      </c>
      <c r="R24" t="s">
        <v>748</v>
      </c>
      <c r="S24" t="s">
        <v>509</v>
      </c>
      <c r="T24" t="s">
        <v>510</v>
      </c>
      <c r="U24">
        <v>31715</v>
      </c>
      <c r="V24">
        <v>606286</v>
      </c>
      <c r="W24">
        <v>343302</v>
      </c>
      <c r="X24">
        <v>3343266</v>
      </c>
      <c r="Y24">
        <v>4324569</v>
      </c>
      <c r="AA24" t="s">
        <v>748</v>
      </c>
      <c r="AB24">
        <v>14.752938385304986</v>
      </c>
      <c r="AC24">
        <v>22.691347970167662</v>
      </c>
    </row>
    <row r="25" spans="1:29" x14ac:dyDescent="0.25">
      <c r="A25" t="s">
        <v>679</v>
      </c>
      <c r="B25" s="19">
        <v>1</v>
      </c>
      <c r="C25" s="19" t="s">
        <v>748</v>
      </c>
      <c r="D25" t="s">
        <v>679</v>
      </c>
      <c r="E25" t="s">
        <v>680</v>
      </c>
      <c r="G25">
        <v>8389</v>
      </c>
      <c r="H25">
        <v>1324</v>
      </c>
      <c r="I25">
        <v>212556</v>
      </c>
      <c r="J25">
        <v>222269</v>
      </c>
      <c r="K25" s="1">
        <v>3.7742555192132059</v>
      </c>
      <c r="L25" s="1">
        <f t="shared" si="0"/>
        <v>4.3699301297076962</v>
      </c>
      <c r="M25" s="1">
        <f t="shared" si="1"/>
        <v>95.630069870292303</v>
      </c>
      <c r="N25">
        <f t="shared" si="2"/>
        <v>100</v>
      </c>
      <c r="Q25">
        <v>1</v>
      </c>
      <c r="R25" t="s">
        <v>748</v>
      </c>
      <c r="S25" t="s">
        <v>215</v>
      </c>
      <c r="T25" t="s">
        <v>216</v>
      </c>
      <c r="U25">
        <v>607896</v>
      </c>
      <c r="V25">
        <v>4494704</v>
      </c>
      <c r="W25">
        <v>7584868</v>
      </c>
      <c r="X25">
        <v>28707714</v>
      </c>
      <c r="Y25">
        <v>41395182</v>
      </c>
      <c r="AA25" t="s">
        <v>748</v>
      </c>
      <c r="AB25">
        <v>12.326555298150399</v>
      </c>
      <c r="AC25">
        <v>30.649624876634196</v>
      </c>
    </row>
    <row r="26" spans="1:29" x14ac:dyDescent="0.25">
      <c r="A26" t="s">
        <v>203</v>
      </c>
      <c r="B26" s="19">
        <v>1</v>
      </c>
      <c r="C26" s="19" t="s">
        <v>748</v>
      </c>
      <c r="D26" t="s">
        <v>203</v>
      </c>
      <c r="E26" t="s">
        <v>204</v>
      </c>
      <c r="F26">
        <v>263807</v>
      </c>
      <c r="G26">
        <v>4280948</v>
      </c>
      <c r="H26">
        <v>4832959</v>
      </c>
      <c r="I26">
        <v>68249273</v>
      </c>
      <c r="J26">
        <v>77626987</v>
      </c>
      <c r="K26" s="1">
        <v>5.8546069809459436</v>
      </c>
      <c r="L26" s="1">
        <f t="shared" si="0"/>
        <v>12.08048175307899</v>
      </c>
      <c r="M26" s="1">
        <f t="shared" si="1"/>
        <v>87.919518246921015</v>
      </c>
      <c r="N26">
        <f t="shared" si="2"/>
        <v>100</v>
      </c>
      <c r="Q26">
        <v>1</v>
      </c>
      <c r="R26" t="s">
        <v>748</v>
      </c>
      <c r="S26" t="s">
        <v>285</v>
      </c>
      <c r="T26" t="s">
        <v>286</v>
      </c>
      <c r="U26">
        <v>583080</v>
      </c>
      <c r="V26">
        <v>1140373</v>
      </c>
      <c r="W26">
        <v>6411633</v>
      </c>
      <c r="X26">
        <v>10356409</v>
      </c>
      <c r="Y26">
        <v>18491495</v>
      </c>
      <c r="AA26" t="s">
        <v>748</v>
      </c>
      <c r="AB26">
        <v>9.3202469567766144</v>
      </c>
      <c r="AC26">
        <v>43.993663032653664</v>
      </c>
    </row>
    <row r="27" spans="1:29" x14ac:dyDescent="0.25">
      <c r="A27" t="s">
        <v>244</v>
      </c>
      <c r="B27" s="19">
        <v>1</v>
      </c>
      <c r="C27" s="19" t="s">
        <v>748</v>
      </c>
      <c r="D27" t="s">
        <v>244</v>
      </c>
      <c r="E27" t="s">
        <v>245</v>
      </c>
      <c r="F27">
        <v>432567</v>
      </c>
      <c r="G27">
        <v>3835007</v>
      </c>
      <c r="H27">
        <v>8988950</v>
      </c>
      <c r="I27">
        <v>173731544</v>
      </c>
      <c r="J27">
        <v>186988068</v>
      </c>
      <c r="K27" s="1">
        <v>2.2822707596508245</v>
      </c>
      <c r="L27" s="1">
        <f t="shared" si="0"/>
        <v>7.0895026307240094</v>
      </c>
      <c r="M27" s="1">
        <f t="shared" si="1"/>
        <v>92.910497369275987</v>
      </c>
      <c r="N27">
        <f t="shared" si="2"/>
        <v>100</v>
      </c>
      <c r="Q27">
        <v>1</v>
      </c>
      <c r="R27" t="s">
        <v>748</v>
      </c>
      <c r="S27" t="s">
        <v>641</v>
      </c>
      <c r="T27" t="s">
        <v>642</v>
      </c>
      <c r="U27">
        <v>4</v>
      </c>
      <c r="V27">
        <v>528652</v>
      </c>
      <c r="W27">
        <v>212538</v>
      </c>
      <c r="X27">
        <v>36839809</v>
      </c>
      <c r="Y27">
        <v>37581003</v>
      </c>
      <c r="AA27" t="s">
        <v>748</v>
      </c>
      <c r="AB27">
        <v>1.4067107256291165</v>
      </c>
      <c r="AC27">
        <v>1.9722571002162983</v>
      </c>
    </row>
    <row r="28" spans="1:29" x14ac:dyDescent="0.25">
      <c r="A28" t="s">
        <v>511</v>
      </c>
      <c r="B28" s="19">
        <v>1</v>
      </c>
      <c r="C28" s="19" t="s">
        <v>748</v>
      </c>
      <c r="D28" t="s">
        <v>511</v>
      </c>
      <c r="E28" t="s">
        <v>512</v>
      </c>
      <c r="F28">
        <v>399998</v>
      </c>
      <c r="G28">
        <v>2725930</v>
      </c>
      <c r="H28">
        <v>3102198</v>
      </c>
      <c r="I28">
        <v>25437928</v>
      </c>
      <c r="J28">
        <v>31666054</v>
      </c>
      <c r="K28" s="1">
        <v>9.8715425673183024</v>
      </c>
      <c r="L28" s="1">
        <f t="shared" si="0"/>
        <v>19.668146842672598</v>
      </c>
      <c r="M28" s="1">
        <f t="shared" si="1"/>
        <v>80.331853157327402</v>
      </c>
      <c r="N28">
        <f t="shared" si="2"/>
        <v>100</v>
      </c>
      <c r="Q28">
        <v>1</v>
      </c>
      <c r="R28" t="s">
        <v>748</v>
      </c>
      <c r="S28" t="s">
        <v>590</v>
      </c>
      <c r="T28" t="s">
        <v>591</v>
      </c>
      <c r="U28">
        <v>9582</v>
      </c>
      <c r="V28">
        <v>149103</v>
      </c>
      <c r="W28">
        <v>67615</v>
      </c>
      <c r="X28">
        <v>2304627</v>
      </c>
      <c r="Y28">
        <v>2530927</v>
      </c>
      <c r="AA28" t="s">
        <v>748</v>
      </c>
      <c r="AB28">
        <v>6.2698370992130545</v>
      </c>
      <c r="AC28">
        <v>8.9413878788285874</v>
      </c>
    </row>
    <row r="29" spans="1:29" x14ac:dyDescent="0.25">
      <c r="A29" t="s">
        <v>495</v>
      </c>
      <c r="B29" s="19">
        <v>1</v>
      </c>
      <c r="C29" s="19" t="s">
        <v>748</v>
      </c>
      <c r="D29" t="s">
        <v>495</v>
      </c>
      <c r="E29" t="s">
        <v>496</v>
      </c>
      <c r="F29">
        <v>546915</v>
      </c>
      <c r="G29">
        <v>8070596</v>
      </c>
      <c r="H29">
        <v>3446240</v>
      </c>
      <c r="I29">
        <v>82819270</v>
      </c>
      <c r="J29">
        <v>94883021</v>
      </c>
      <c r="K29" s="1">
        <v>9.0822477079434467</v>
      </c>
      <c r="L29" s="1">
        <f t="shared" si="0"/>
        <v>12.714341167530913</v>
      </c>
      <c r="M29" s="1">
        <f t="shared" si="1"/>
        <v>87.285658832469096</v>
      </c>
      <c r="N29">
        <f t="shared" si="2"/>
        <v>100.00000000000001</v>
      </c>
      <c r="Q29">
        <v>1</v>
      </c>
      <c r="R29" t="s">
        <v>748</v>
      </c>
      <c r="S29" t="s">
        <v>236</v>
      </c>
      <c r="T29" t="s">
        <v>237</v>
      </c>
      <c r="U29">
        <v>36119</v>
      </c>
      <c r="V29">
        <v>149545</v>
      </c>
      <c r="W29">
        <v>733563</v>
      </c>
      <c r="X29">
        <v>4930149</v>
      </c>
      <c r="Y29">
        <v>5849376</v>
      </c>
      <c r="AA29" t="s">
        <v>748</v>
      </c>
      <c r="AB29">
        <v>3.1740821585071641</v>
      </c>
      <c r="AC29">
        <v>15.714958313502159</v>
      </c>
    </row>
    <row r="30" spans="1:29" x14ac:dyDescent="0.25">
      <c r="A30" t="s">
        <v>645</v>
      </c>
      <c r="B30" s="19">
        <v>1</v>
      </c>
      <c r="C30" s="19" t="s">
        <v>748</v>
      </c>
      <c r="D30" t="s">
        <v>645</v>
      </c>
      <c r="E30" t="s">
        <v>644</v>
      </c>
      <c r="F30">
        <v>164412</v>
      </c>
      <c r="G30">
        <v>233803</v>
      </c>
      <c r="H30">
        <v>1186475</v>
      </c>
      <c r="I30">
        <v>4860979</v>
      </c>
      <c r="J30">
        <v>6445669</v>
      </c>
      <c r="K30" s="1">
        <v>6.1780243447189109</v>
      </c>
      <c r="L30" s="1">
        <f t="shared" si="0"/>
        <v>24.585345601829694</v>
      </c>
      <c r="M30" s="1">
        <f t="shared" si="1"/>
        <v>75.414654398170313</v>
      </c>
      <c r="N30">
        <f t="shared" si="2"/>
        <v>100</v>
      </c>
      <c r="Q30">
        <v>1</v>
      </c>
      <c r="R30" t="s">
        <v>748</v>
      </c>
      <c r="S30" t="s">
        <v>287</v>
      </c>
      <c r="T30" t="s">
        <v>288</v>
      </c>
      <c r="U30">
        <v>1951</v>
      </c>
      <c r="V30">
        <v>154726</v>
      </c>
      <c r="W30">
        <v>38485</v>
      </c>
      <c r="X30">
        <v>513841</v>
      </c>
      <c r="Y30">
        <v>709003</v>
      </c>
      <c r="AA30" t="s">
        <v>748</v>
      </c>
      <c r="AB30">
        <v>22.098213970885876</v>
      </c>
      <c r="AC30">
        <v>27.526258704123961</v>
      </c>
    </row>
    <row r="31" spans="1:29" x14ac:dyDescent="0.25">
      <c r="A31" t="s">
        <v>401</v>
      </c>
      <c r="B31" s="19">
        <v>1</v>
      </c>
      <c r="C31" s="19" t="s">
        <v>748</v>
      </c>
      <c r="D31" t="s">
        <v>401</v>
      </c>
      <c r="E31" t="s">
        <v>402</v>
      </c>
      <c r="F31">
        <v>671446</v>
      </c>
      <c r="G31">
        <v>852108</v>
      </c>
      <c r="H31">
        <v>2295756</v>
      </c>
      <c r="I31">
        <v>15498712</v>
      </c>
      <c r="J31">
        <v>19318022</v>
      </c>
      <c r="K31" s="1">
        <v>7.8866977167745222</v>
      </c>
      <c r="L31" s="1">
        <f t="shared" si="0"/>
        <v>19.77070944426919</v>
      </c>
      <c r="M31" s="1">
        <f t="shared" si="1"/>
        <v>80.229290555730813</v>
      </c>
      <c r="N31">
        <f t="shared" si="2"/>
        <v>100</v>
      </c>
      <c r="Q31">
        <v>1</v>
      </c>
      <c r="R31" t="s">
        <v>748</v>
      </c>
      <c r="S31" t="s">
        <v>254</v>
      </c>
      <c r="T31" t="s">
        <v>255</v>
      </c>
      <c r="U31">
        <v>104297</v>
      </c>
      <c r="V31">
        <v>1168888</v>
      </c>
      <c r="W31">
        <v>2479028</v>
      </c>
      <c r="X31">
        <v>23296271</v>
      </c>
      <c r="Y31">
        <v>27048484</v>
      </c>
      <c r="AA31" t="s">
        <v>748</v>
      </c>
      <c r="AB31">
        <v>4.7070475373037546</v>
      </c>
      <c r="AC31">
        <v>13.872174869393788</v>
      </c>
    </row>
    <row r="32" spans="1:29" x14ac:dyDescent="0.25">
      <c r="A32" t="s">
        <v>507</v>
      </c>
      <c r="B32" s="19">
        <v>1</v>
      </c>
      <c r="C32" s="19" t="s">
        <v>748</v>
      </c>
      <c r="D32" t="s">
        <v>507</v>
      </c>
      <c r="E32" t="s">
        <v>508</v>
      </c>
      <c r="F32">
        <v>2005289</v>
      </c>
      <c r="G32">
        <v>1047321</v>
      </c>
      <c r="H32">
        <v>1843750</v>
      </c>
      <c r="I32">
        <v>8782560</v>
      </c>
      <c r="J32">
        <v>13678920</v>
      </c>
      <c r="K32" s="1">
        <v>22.31616238708904</v>
      </c>
      <c r="L32" s="1">
        <f t="shared" si="0"/>
        <v>35.794931178777276</v>
      </c>
      <c r="M32" s="1">
        <f t="shared" si="1"/>
        <v>64.205068821222739</v>
      </c>
      <c r="N32">
        <f t="shared" si="2"/>
        <v>100.00000000000001</v>
      </c>
      <c r="Q32">
        <v>1</v>
      </c>
      <c r="R32" t="s">
        <v>748</v>
      </c>
      <c r="S32" t="s">
        <v>578</v>
      </c>
      <c r="T32" t="s">
        <v>579</v>
      </c>
      <c r="U32">
        <v>136351</v>
      </c>
      <c r="V32">
        <v>569052</v>
      </c>
      <c r="W32">
        <v>1074202</v>
      </c>
      <c r="X32">
        <v>8144494</v>
      </c>
      <c r="Y32">
        <v>9924099</v>
      </c>
      <c r="AA32" t="s">
        <v>748</v>
      </c>
      <c r="AB32">
        <v>7.1079802811318187</v>
      </c>
      <c r="AC32">
        <v>17.932156863812018</v>
      </c>
    </row>
    <row r="33" spans="1:29" x14ac:dyDescent="0.25">
      <c r="A33" t="s">
        <v>509</v>
      </c>
      <c r="B33" s="19">
        <v>1</v>
      </c>
      <c r="C33" s="19" t="s">
        <v>748</v>
      </c>
      <c r="D33" t="s">
        <v>509</v>
      </c>
      <c r="E33" t="s">
        <v>510</v>
      </c>
      <c r="F33">
        <v>31715</v>
      </c>
      <c r="G33">
        <v>606286</v>
      </c>
      <c r="H33">
        <v>343302</v>
      </c>
      <c r="I33">
        <v>3343266</v>
      </c>
      <c r="J33">
        <v>4324569</v>
      </c>
      <c r="K33" s="1">
        <v>14.752938385304986</v>
      </c>
      <c r="L33" s="1">
        <f t="shared" si="0"/>
        <v>22.691347970167662</v>
      </c>
      <c r="M33" s="1">
        <f t="shared" si="1"/>
        <v>77.308652029832331</v>
      </c>
      <c r="N33">
        <f t="shared" si="2"/>
        <v>100</v>
      </c>
      <c r="Q33">
        <v>1</v>
      </c>
      <c r="R33" t="s">
        <v>748</v>
      </c>
      <c r="S33" t="s">
        <v>554</v>
      </c>
      <c r="T33" t="s">
        <v>555</v>
      </c>
      <c r="U33">
        <v>1451987</v>
      </c>
      <c r="V33">
        <v>10030637</v>
      </c>
      <c r="W33">
        <v>10478954</v>
      </c>
      <c r="X33">
        <v>126671774</v>
      </c>
      <c r="Y33">
        <v>148633352</v>
      </c>
      <c r="AA33" t="s">
        <v>748</v>
      </c>
      <c r="AB33">
        <v>7.7254693145855979</v>
      </c>
      <c r="AC33">
        <v>14.775672959323424</v>
      </c>
    </row>
    <row r="34" spans="1:29" x14ac:dyDescent="0.25">
      <c r="A34" t="s">
        <v>215</v>
      </c>
      <c r="B34" s="19">
        <v>1</v>
      </c>
      <c r="C34" s="19" t="s">
        <v>748</v>
      </c>
      <c r="D34" t="s">
        <v>215</v>
      </c>
      <c r="E34" t="s">
        <v>216</v>
      </c>
      <c r="F34">
        <v>607896</v>
      </c>
      <c r="G34">
        <v>4494704</v>
      </c>
      <c r="H34">
        <v>7584868</v>
      </c>
      <c r="I34">
        <v>28707714</v>
      </c>
      <c r="J34">
        <v>41395182</v>
      </c>
      <c r="K34" s="1">
        <v>12.326555298150399</v>
      </c>
      <c r="L34" s="1">
        <f t="shared" si="0"/>
        <v>30.649624876634196</v>
      </c>
      <c r="M34" s="1">
        <f t="shared" si="1"/>
        <v>69.350375123365808</v>
      </c>
      <c r="N34">
        <f t="shared" si="2"/>
        <v>100</v>
      </c>
      <c r="Q34">
        <v>1</v>
      </c>
      <c r="R34" t="s">
        <v>748</v>
      </c>
      <c r="S34" t="s">
        <v>335</v>
      </c>
      <c r="T34" t="s">
        <v>336</v>
      </c>
      <c r="U34">
        <v>43250</v>
      </c>
      <c r="V34">
        <v>1576331</v>
      </c>
      <c r="W34">
        <v>2891735</v>
      </c>
      <c r="X34">
        <v>5419356</v>
      </c>
      <c r="Y34">
        <v>9930672</v>
      </c>
      <c r="AA34" t="s">
        <v>748</v>
      </c>
      <c r="AB34">
        <v>16.308876176758229</v>
      </c>
      <c r="AC34">
        <v>45.428103959127839</v>
      </c>
    </row>
    <row r="35" spans="1:29" x14ac:dyDescent="0.25">
      <c r="A35" t="s">
        <v>285</v>
      </c>
      <c r="B35" s="19">
        <v>1</v>
      </c>
      <c r="C35" s="19" t="s">
        <v>748</v>
      </c>
      <c r="D35" t="s">
        <v>285</v>
      </c>
      <c r="E35" t="s">
        <v>286</v>
      </c>
      <c r="F35">
        <v>583080</v>
      </c>
      <c r="G35">
        <v>1140373</v>
      </c>
      <c r="H35">
        <v>6411633</v>
      </c>
      <c r="I35">
        <v>10356409</v>
      </c>
      <c r="J35">
        <v>18491495</v>
      </c>
      <c r="K35" s="1">
        <v>9.3202469567766144</v>
      </c>
      <c r="L35" s="1">
        <f t="shared" si="0"/>
        <v>43.993663032653664</v>
      </c>
      <c r="M35" s="1">
        <f t="shared" si="1"/>
        <v>56.006336967346336</v>
      </c>
      <c r="N35">
        <f t="shared" si="2"/>
        <v>100</v>
      </c>
      <c r="Q35">
        <v>1</v>
      </c>
      <c r="R35" t="s">
        <v>748</v>
      </c>
      <c r="S35" t="s">
        <v>258</v>
      </c>
      <c r="T35" t="s">
        <v>259</v>
      </c>
      <c r="U35">
        <v>111400</v>
      </c>
      <c r="V35">
        <v>806521</v>
      </c>
      <c r="W35">
        <v>792422</v>
      </c>
      <c r="X35">
        <v>4704756</v>
      </c>
      <c r="Y35">
        <v>6415099</v>
      </c>
      <c r="AA35" t="s">
        <v>748</v>
      </c>
      <c r="AB35">
        <v>14.308758134519826</v>
      </c>
      <c r="AC35">
        <v>26.66120974906233</v>
      </c>
    </row>
    <row r="36" spans="1:29" x14ac:dyDescent="0.25">
      <c r="A36" t="s">
        <v>415</v>
      </c>
      <c r="B36" s="19">
        <v>2</v>
      </c>
      <c r="C36" s="19" t="s">
        <v>785</v>
      </c>
      <c r="D36" t="s">
        <v>415</v>
      </c>
      <c r="E36" t="s">
        <v>416</v>
      </c>
      <c r="F36">
        <v>544</v>
      </c>
      <c r="G36">
        <v>5904</v>
      </c>
      <c r="H36">
        <v>2609</v>
      </c>
      <c r="I36">
        <v>44544</v>
      </c>
      <c r="J36">
        <v>53601</v>
      </c>
      <c r="K36" s="1">
        <v>12.029626312941923</v>
      </c>
      <c r="L36" s="1">
        <f t="shared" si="0"/>
        <v>16.897072815805675</v>
      </c>
      <c r="M36" s="1">
        <f t="shared" si="1"/>
        <v>83.102927184194314</v>
      </c>
      <c r="N36">
        <f t="shared" si="2"/>
        <v>99.999999999999986</v>
      </c>
      <c r="Q36">
        <v>1</v>
      </c>
      <c r="R36" t="s">
        <v>748</v>
      </c>
      <c r="S36" t="s">
        <v>491</v>
      </c>
      <c r="T36" t="s">
        <v>492</v>
      </c>
      <c r="U36">
        <v>46957</v>
      </c>
      <c r="V36">
        <v>32591</v>
      </c>
      <c r="W36">
        <v>94611</v>
      </c>
      <c r="X36">
        <v>533155</v>
      </c>
      <c r="Y36">
        <v>707314</v>
      </c>
      <c r="AA36" t="s">
        <v>748</v>
      </c>
      <c r="AB36">
        <v>11.246490243371403</v>
      </c>
      <c r="AC36">
        <v>24.622586291236988</v>
      </c>
    </row>
    <row r="37" spans="1:29" x14ac:dyDescent="0.25">
      <c r="A37" t="s">
        <v>264</v>
      </c>
      <c r="B37" s="19">
        <v>2</v>
      </c>
      <c r="C37" s="19" t="s">
        <v>785</v>
      </c>
      <c r="D37" t="s">
        <v>264</v>
      </c>
      <c r="E37" t="s">
        <v>265</v>
      </c>
      <c r="F37">
        <v>346321</v>
      </c>
      <c r="G37">
        <v>959410</v>
      </c>
      <c r="H37">
        <v>3217045</v>
      </c>
      <c r="I37">
        <v>84417769</v>
      </c>
      <c r="J37">
        <v>88940545</v>
      </c>
      <c r="K37" s="1">
        <v>1.4680942195710629</v>
      </c>
      <c r="L37" s="1">
        <f t="shared" si="0"/>
        <v>5.0851678500508406</v>
      </c>
      <c r="M37" s="1">
        <f t="shared" si="1"/>
        <v>94.914832149949163</v>
      </c>
      <c r="N37">
        <f t="shared" si="2"/>
        <v>100</v>
      </c>
      <c r="Q37">
        <v>1</v>
      </c>
      <c r="R37" t="s">
        <v>748</v>
      </c>
      <c r="S37" t="s">
        <v>379</v>
      </c>
      <c r="T37" t="s">
        <v>380</v>
      </c>
      <c r="U37">
        <v>216201</v>
      </c>
      <c r="V37">
        <v>1699426</v>
      </c>
      <c r="W37">
        <v>2460563</v>
      </c>
      <c r="X37">
        <v>66673003</v>
      </c>
      <c r="Y37">
        <v>71049193</v>
      </c>
      <c r="AA37" t="s">
        <v>748</v>
      </c>
      <c r="AB37">
        <v>2.6961981116379463</v>
      </c>
      <c r="AC37">
        <v>6.1593803042914219</v>
      </c>
    </row>
    <row r="38" spans="1:29" x14ac:dyDescent="0.25">
      <c r="A38" t="s">
        <v>461</v>
      </c>
      <c r="B38" s="19">
        <v>2</v>
      </c>
      <c r="C38" s="19" t="s">
        <v>785</v>
      </c>
      <c r="D38" t="s">
        <v>461</v>
      </c>
      <c r="E38" t="s">
        <v>462</v>
      </c>
      <c r="F38">
        <v>19783</v>
      </c>
      <c r="G38">
        <v>640075</v>
      </c>
      <c r="H38">
        <v>1808232</v>
      </c>
      <c r="I38">
        <v>33316890</v>
      </c>
      <c r="J38">
        <v>35784980</v>
      </c>
      <c r="K38" s="1">
        <v>1.8439524068477893</v>
      </c>
      <c r="L38" s="1">
        <f t="shared" si="0"/>
        <v>6.8969998027105222</v>
      </c>
      <c r="M38" s="1">
        <f t="shared" si="1"/>
        <v>93.103000197289475</v>
      </c>
      <c r="N38">
        <f t="shared" si="2"/>
        <v>100</v>
      </c>
      <c r="Q38">
        <v>1</v>
      </c>
      <c r="R38" t="s">
        <v>748</v>
      </c>
      <c r="S38" t="s">
        <v>503</v>
      </c>
      <c r="T38" t="s">
        <v>504</v>
      </c>
      <c r="U38">
        <v>8508</v>
      </c>
      <c r="V38">
        <v>241815</v>
      </c>
      <c r="W38">
        <v>354503</v>
      </c>
      <c r="X38">
        <v>11762396</v>
      </c>
      <c r="Y38">
        <v>12367222</v>
      </c>
      <c r="AA38" t="s">
        <v>748</v>
      </c>
      <c r="AB38">
        <v>2.024084309313765</v>
      </c>
      <c r="AC38">
        <v>4.8905566666467211</v>
      </c>
    </row>
    <row r="39" spans="1:29" x14ac:dyDescent="0.25">
      <c r="A39" t="s">
        <v>309</v>
      </c>
      <c r="B39" s="19">
        <v>2</v>
      </c>
      <c r="C39" s="19" t="s">
        <v>785</v>
      </c>
      <c r="D39" t="s">
        <v>309</v>
      </c>
      <c r="E39" t="s">
        <v>310</v>
      </c>
      <c r="F39">
        <v>3102</v>
      </c>
      <c r="G39">
        <v>436462</v>
      </c>
      <c r="H39">
        <v>115830</v>
      </c>
      <c r="I39">
        <v>2264191</v>
      </c>
      <c r="J39">
        <v>2819585</v>
      </c>
      <c r="K39" s="1">
        <v>15.589670111026976</v>
      </c>
      <c r="L39" s="1">
        <f t="shared" si="0"/>
        <v>19.697721473195521</v>
      </c>
      <c r="M39" s="1">
        <f t="shared" si="1"/>
        <v>80.302278526804471</v>
      </c>
      <c r="N39">
        <f t="shared" si="2"/>
        <v>100</v>
      </c>
      <c r="Q39">
        <v>1</v>
      </c>
      <c r="R39" t="s">
        <v>748</v>
      </c>
      <c r="S39" t="s">
        <v>321</v>
      </c>
      <c r="T39" t="s">
        <v>322</v>
      </c>
      <c r="U39">
        <v>26503</v>
      </c>
      <c r="V39">
        <v>203280</v>
      </c>
      <c r="W39">
        <v>161401</v>
      </c>
      <c r="X39">
        <v>1692489</v>
      </c>
      <c r="Y39">
        <v>2083673</v>
      </c>
      <c r="AA39" t="s">
        <v>748</v>
      </c>
      <c r="AB39">
        <v>11.027786029765707</v>
      </c>
      <c r="AC39">
        <v>18.773771124355886</v>
      </c>
    </row>
    <row r="40" spans="1:29" x14ac:dyDescent="0.25">
      <c r="A40" t="s">
        <v>391</v>
      </c>
      <c r="B40" s="19">
        <v>2</v>
      </c>
      <c r="C40" s="19" t="s">
        <v>785</v>
      </c>
      <c r="D40" t="s">
        <v>391</v>
      </c>
      <c r="E40" t="s">
        <v>392</v>
      </c>
      <c r="F40">
        <v>1244</v>
      </c>
      <c r="G40">
        <v>21120</v>
      </c>
      <c r="H40">
        <v>10829</v>
      </c>
      <c r="I40">
        <v>147144</v>
      </c>
      <c r="J40">
        <v>180337</v>
      </c>
      <c r="K40" s="1">
        <v>12.401226592435274</v>
      </c>
      <c r="L40" s="1">
        <f t="shared" si="0"/>
        <v>18.406095254994813</v>
      </c>
      <c r="M40" s="1">
        <f t="shared" si="1"/>
        <v>81.59390474500519</v>
      </c>
      <c r="N40">
        <f t="shared" si="2"/>
        <v>100</v>
      </c>
      <c r="Q40">
        <v>1</v>
      </c>
      <c r="R40" t="s">
        <v>748</v>
      </c>
      <c r="S40" t="s">
        <v>375</v>
      </c>
      <c r="T40" t="s">
        <v>376</v>
      </c>
      <c r="U40">
        <v>1743685</v>
      </c>
      <c r="V40">
        <v>2447150</v>
      </c>
      <c r="W40">
        <v>11361384</v>
      </c>
      <c r="X40">
        <v>31414765</v>
      </c>
      <c r="Y40">
        <v>46966984</v>
      </c>
      <c r="AA40" t="s">
        <v>748</v>
      </c>
      <c r="AB40">
        <v>8.922938292141561</v>
      </c>
      <c r="AC40">
        <v>33.113088547478377</v>
      </c>
    </row>
    <row r="41" spans="1:29" x14ac:dyDescent="0.25">
      <c r="A41" s="10" t="s">
        <v>691</v>
      </c>
      <c r="B41" s="19">
        <v>3</v>
      </c>
      <c r="C41" s="19" t="s">
        <v>797</v>
      </c>
      <c r="D41" s="10" t="s">
        <v>691</v>
      </c>
      <c r="E41" s="10" t="s">
        <v>692</v>
      </c>
      <c r="F41" s="10">
        <v>48508</v>
      </c>
      <c r="G41" s="10">
        <v>105266</v>
      </c>
      <c r="H41" s="10">
        <v>18633</v>
      </c>
      <c r="I41" s="10">
        <v>39708379</v>
      </c>
      <c r="J41" s="10">
        <v>39880786</v>
      </c>
      <c r="K41" s="11">
        <v>0.38558417579834059</v>
      </c>
      <c r="L41" s="1">
        <f t="shared" si="0"/>
        <v>0.43230592295748632</v>
      </c>
      <c r="M41" s="1">
        <f t="shared" si="1"/>
        <v>99.567694077042518</v>
      </c>
      <c r="N41">
        <f t="shared" si="2"/>
        <v>100</v>
      </c>
      <c r="Q41">
        <v>1</v>
      </c>
      <c r="R41" t="s">
        <v>748</v>
      </c>
      <c r="S41" t="s">
        <v>315</v>
      </c>
      <c r="T41" t="s">
        <v>316</v>
      </c>
      <c r="U41">
        <v>9454</v>
      </c>
      <c r="V41">
        <v>47697</v>
      </c>
      <c r="W41">
        <v>78714</v>
      </c>
      <c r="X41">
        <v>254786</v>
      </c>
      <c r="Y41">
        <v>390651</v>
      </c>
      <c r="AA41" t="s">
        <v>748</v>
      </c>
      <c r="AB41">
        <v>14.629682248349548</v>
      </c>
      <c r="AC41">
        <v>34.779125101433252</v>
      </c>
    </row>
    <row r="42" spans="1:29" x14ac:dyDescent="0.25">
      <c r="A42" s="10" t="s">
        <v>701</v>
      </c>
      <c r="B42" s="19">
        <v>3</v>
      </c>
      <c r="C42" s="19" t="s">
        <v>797</v>
      </c>
      <c r="D42" s="10" t="s">
        <v>701</v>
      </c>
      <c r="E42" s="10" t="s">
        <v>702</v>
      </c>
      <c r="F42" s="10">
        <v>23477</v>
      </c>
      <c r="G42" s="10">
        <v>14054</v>
      </c>
      <c r="H42" s="10">
        <v>1380</v>
      </c>
      <c r="I42" s="10">
        <v>5979954</v>
      </c>
      <c r="J42" s="10">
        <v>6018865</v>
      </c>
      <c r="K42" s="11">
        <v>0.62355610235484593</v>
      </c>
      <c r="L42" s="1">
        <f t="shared" si="0"/>
        <v>0.64648401318188731</v>
      </c>
      <c r="M42" s="1">
        <f t="shared" si="1"/>
        <v>99.35351598681811</v>
      </c>
      <c r="N42">
        <f t="shared" si="2"/>
        <v>100</v>
      </c>
      <c r="Q42">
        <v>1</v>
      </c>
      <c r="R42" t="s">
        <v>748</v>
      </c>
      <c r="S42" t="s">
        <v>592</v>
      </c>
      <c r="T42" t="s">
        <v>593</v>
      </c>
      <c r="U42">
        <v>774270</v>
      </c>
      <c r="V42">
        <v>621039</v>
      </c>
      <c r="W42">
        <v>4477636</v>
      </c>
      <c r="X42">
        <v>4526680</v>
      </c>
      <c r="Y42">
        <v>10399625</v>
      </c>
      <c r="AA42" t="s">
        <v>748</v>
      </c>
      <c r="AB42">
        <v>13.41691647535368</v>
      </c>
      <c r="AC42">
        <v>56.472661273844004</v>
      </c>
    </row>
    <row r="43" spans="1:29" x14ac:dyDescent="0.25">
      <c r="A43" t="s">
        <v>351</v>
      </c>
      <c r="B43" s="19">
        <v>4</v>
      </c>
      <c r="C43" s="19" t="s">
        <v>804</v>
      </c>
      <c r="D43" t="s">
        <v>351</v>
      </c>
      <c r="E43" t="s">
        <v>352</v>
      </c>
      <c r="F43">
        <v>25301</v>
      </c>
      <c r="G43">
        <v>1037</v>
      </c>
      <c r="H43">
        <v>5056</v>
      </c>
      <c r="I43">
        <v>7106</v>
      </c>
      <c r="J43">
        <v>38500</v>
      </c>
      <c r="K43" s="1">
        <v>68.410389610389615</v>
      </c>
      <c r="L43" s="1">
        <f t="shared" si="0"/>
        <v>81.542857142857144</v>
      </c>
      <c r="M43" s="1">
        <f t="shared" si="1"/>
        <v>18.457142857142859</v>
      </c>
      <c r="N43">
        <f t="shared" si="2"/>
        <v>100</v>
      </c>
      <c r="Q43">
        <v>1</v>
      </c>
      <c r="R43" t="s">
        <v>748</v>
      </c>
      <c r="S43" t="s">
        <v>588</v>
      </c>
      <c r="T43" t="s">
        <v>589</v>
      </c>
      <c r="U43">
        <v>979723</v>
      </c>
      <c r="V43">
        <v>1211715</v>
      </c>
      <c r="W43">
        <v>7980783</v>
      </c>
      <c r="X43">
        <v>10191281</v>
      </c>
      <c r="Y43">
        <v>20363502</v>
      </c>
      <c r="AA43" t="s">
        <v>748</v>
      </c>
      <c r="AB43">
        <v>10.761596900179548</v>
      </c>
      <c r="AC43">
        <v>49.953200584064568</v>
      </c>
    </row>
    <row r="44" spans="1:29" x14ac:dyDescent="0.25">
      <c r="A44" t="s">
        <v>544</v>
      </c>
      <c r="B44" s="19">
        <v>6</v>
      </c>
      <c r="C44" s="19" t="s">
        <v>810</v>
      </c>
      <c r="D44" t="s">
        <v>544</v>
      </c>
      <c r="E44" t="s">
        <v>545</v>
      </c>
      <c r="F44">
        <v>19576</v>
      </c>
      <c r="G44">
        <v>18413</v>
      </c>
      <c r="H44">
        <v>33354</v>
      </c>
      <c r="I44">
        <v>88508</v>
      </c>
      <c r="J44">
        <v>159851</v>
      </c>
      <c r="K44" s="1">
        <v>23.765256395017861</v>
      </c>
      <c r="L44" s="1">
        <f t="shared" si="0"/>
        <v>44.630937560603314</v>
      </c>
      <c r="M44" s="1">
        <f t="shared" si="1"/>
        <v>55.369062439396686</v>
      </c>
      <c r="N44">
        <f t="shared" si="2"/>
        <v>100</v>
      </c>
      <c r="Q44">
        <v>1</v>
      </c>
      <c r="R44" t="s">
        <v>748</v>
      </c>
      <c r="S44" t="s">
        <v>629</v>
      </c>
      <c r="T44" t="s">
        <v>630</v>
      </c>
      <c r="U44">
        <v>161542</v>
      </c>
      <c r="V44">
        <v>8442</v>
      </c>
      <c r="W44">
        <v>484333</v>
      </c>
      <c r="X44">
        <v>228215</v>
      </c>
      <c r="Y44">
        <v>882532</v>
      </c>
      <c r="AA44" t="s">
        <v>748</v>
      </c>
      <c r="AB44">
        <v>19.260944645633245</v>
      </c>
      <c r="AC44">
        <v>74.14088101054692</v>
      </c>
    </row>
    <row r="45" spans="1:29" x14ac:dyDescent="0.25">
      <c r="A45" t="s">
        <v>499</v>
      </c>
      <c r="B45" s="19">
        <v>2</v>
      </c>
      <c r="C45" s="19" t="s">
        <v>785</v>
      </c>
      <c r="D45" t="s">
        <v>499</v>
      </c>
      <c r="E45" t="s">
        <v>500</v>
      </c>
      <c r="F45">
        <v>27028</v>
      </c>
      <c r="G45">
        <v>333808</v>
      </c>
      <c r="H45">
        <v>64826</v>
      </c>
      <c r="I45">
        <v>770982</v>
      </c>
      <c r="J45">
        <v>1196644</v>
      </c>
      <c r="K45" s="1">
        <v>30.153997345910732</v>
      </c>
      <c r="L45" s="1">
        <f t="shared" si="0"/>
        <v>35.57131444272482</v>
      </c>
      <c r="M45" s="1">
        <f t="shared" si="1"/>
        <v>64.428685557275173</v>
      </c>
      <c r="N45">
        <f t="shared" si="2"/>
        <v>100</v>
      </c>
      <c r="Q45">
        <v>1</v>
      </c>
      <c r="R45" t="s">
        <v>748</v>
      </c>
      <c r="S45" t="s">
        <v>621</v>
      </c>
      <c r="T45" t="s">
        <v>622</v>
      </c>
      <c r="U45">
        <v>688980</v>
      </c>
      <c r="V45">
        <v>83046</v>
      </c>
      <c r="W45">
        <v>2335300</v>
      </c>
      <c r="X45">
        <v>2062472</v>
      </c>
      <c r="Y45">
        <v>5169798</v>
      </c>
      <c r="AA45" t="s">
        <v>748</v>
      </c>
      <c r="AB45">
        <v>14.933388113036525</v>
      </c>
      <c r="AC45">
        <v>60.105365818935283</v>
      </c>
    </row>
    <row r="46" spans="1:29" x14ac:dyDescent="0.25">
      <c r="A46" t="s">
        <v>637</v>
      </c>
      <c r="B46" s="19">
        <v>2</v>
      </c>
      <c r="C46" s="19" t="s">
        <v>785</v>
      </c>
      <c r="D46" t="s">
        <v>637</v>
      </c>
      <c r="E46" t="s">
        <v>638</v>
      </c>
      <c r="F46">
        <v>79575</v>
      </c>
      <c r="G46">
        <v>126717</v>
      </c>
      <c r="H46">
        <v>359392</v>
      </c>
      <c r="I46">
        <v>1003171</v>
      </c>
      <c r="J46">
        <v>1568855</v>
      </c>
      <c r="K46" s="1">
        <v>13.149207543080783</v>
      </c>
      <c r="L46" s="1">
        <f t="shared" si="0"/>
        <v>36.057124463382529</v>
      </c>
      <c r="M46" s="1">
        <f t="shared" si="1"/>
        <v>63.942875536617471</v>
      </c>
      <c r="N46">
        <f t="shared" si="2"/>
        <v>100</v>
      </c>
      <c r="Q46">
        <v>1</v>
      </c>
      <c r="R46" t="s">
        <v>748</v>
      </c>
      <c r="S46" t="s">
        <v>103</v>
      </c>
      <c r="T46" t="s">
        <v>104</v>
      </c>
      <c r="U46">
        <v>36984</v>
      </c>
      <c r="V46">
        <v>179046</v>
      </c>
      <c r="W46">
        <v>440125</v>
      </c>
      <c r="X46">
        <v>2348451</v>
      </c>
      <c r="Y46">
        <v>3004606</v>
      </c>
      <c r="AA46" t="s">
        <v>748</v>
      </c>
      <c r="AB46">
        <v>7.1899610131910805</v>
      </c>
      <c r="AC46">
        <v>21.838304256864294</v>
      </c>
    </row>
    <row r="47" spans="1:29" x14ac:dyDescent="0.25">
      <c r="A47" t="s">
        <v>371</v>
      </c>
      <c r="B47" s="19">
        <v>2</v>
      </c>
      <c r="C47" s="19" t="s">
        <v>785</v>
      </c>
      <c r="D47" t="s">
        <v>371</v>
      </c>
      <c r="E47" t="s">
        <v>372</v>
      </c>
      <c r="F47">
        <v>1371</v>
      </c>
      <c r="G47">
        <v>57618</v>
      </c>
      <c r="H47">
        <v>34712</v>
      </c>
      <c r="I47">
        <v>198532</v>
      </c>
      <c r="J47">
        <v>292233</v>
      </c>
      <c r="K47" s="1">
        <v>20.185605321780908</v>
      </c>
      <c r="L47" s="1">
        <f t="shared" si="0"/>
        <v>32.063798407435165</v>
      </c>
      <c r="M47" s="1">
        <f t="shared" si="1"/>
        <v>67.936201592564842</v>
      </c>
      <c r="N47">
        <f t="shared" si="2"/>
        <v>100</v>
      </c>
      <c r="Q47">
        <v>1</v>
      </c>
      <c r="R47" t="s">
        <v>748</v>
      </c>
      <c r="S47" t="s">
        <v>357</v>
      </c>
      <c r="T47" t="s">
        <v>358</v>
      </c>
      <c r="U47">
        <v>1060371</v>
      </c>
      <c r="V47">
        <v>609728</v>
      </c>
      <c r="W47">
        <v>4441978</v>
      </c>
      <c r="X47">
        <v>4267323</v>
      </c>
      <c r="Y47">
        <v>10379400</v>
      </c>
      <c r="AA47" t="s">
        <v>748</v>
      </c>
      <c r="AB47">
        <v>16.090515829431375</v>
      </c>
      <c r="AC47">
        <v>58.886611942886866</v>
      </c>
    </row>
    <row r="48" spans="1:29" x14ac:dyDescent="0.25">
      <c r="A48" t="s">
        <v>437</v>
      </c>
      <c r="B48" s="19">
        <v>2</v>
      </c>
      <c r="C48" s="19" t="s">
        <v>785</v>
      </c>
      <c r="D48" t="s">
        <v>437</v>
      </c>
      <c r="E48" t="s">
        <v>438</v>
      </c>
      <c r="F48">
        <v>1472498</v>
      </c>
      <c r="G48">
        <v>4113341</v>
      </c>
      <c r="H48">
        <v>1901684</v>
      </c>
      <c r="I48">
        <v>17215132</v>
      </c>
      <c r="J48">
        <v>24702655</v>
      </c>
      <c r="K48" s="1">
        <v>22.612302199905233</v>
      </c>
      <c r="L48" s="1">
        <f t="shared" si="0"/>
        <v>30.310600216859278</v>
      </c>
      <c r="M48" s="1">
        <f t="shared" si="1"/>
        <v>69.689399783140715</v>
      </c>
      <c r="N48">
        <f t="shared" si="2"/>
        <v>100</v>
      </c>
      <c r="Q48">
        <v>1</v>
      </c>
      <c r="R48" t="s">
        <v>748</v>
      </c>
      <c r="S48" t="s">
        <v>246</v>
      </c>
      <c r="T48" t="s">
        <v>247</v>
      </c>
      <c r="U48">
        <v>26540</v>
      </c>
      <c r="V48">
        <v>772462</v>
      </c>
      <c r="W48">
        <v>3931102</v>
      </c>
      <c r="X48">
        <v>2816559</v>
      </c>
      <c r="Y48">
        <v>7546663</v>
      </c>
      <c r="AA48" t="s">
        <v>748</v>
      </c>
      <c r="AB48">
        <v>10.587487476252749</v>
      </c>
      <c r="AC48">
        <v>62.678086990236615</v>
      </c>
    </row>
    <row r="49" spans="1:29" x14ac:dyDescent="0.25">
      <c r="A49" t="s">
        <v>699</v>
      </c>
      <c r="B49" s="19">
        <v>2</v>
      </c>
      <c r="C49" s="19" t="s">
        <v>785</v>
      </c>
      <c r="D49" t="s">
        <v>699</v>
      </c>
      <c r="E49" t="s">
        <v>700</v>
      </c>
      <c r="F49">
        <v>167274</v>
      </c>
      <c r="G49">
        <v>78986</v>
      </c>
      <c r="H49">
        <v>706</v>
      </c>
      <c r="I49">
        <v>871128</v>
      </c>
      <c r="J49">
        <v>1118094</v>
      </c>
      <c r="K49" s="1">
        <v>22.024981799383596</v>
      </c>
      <c r="L49" s="1">
        <f t="shared" si="0"/>
        <v>22.0881249698147</v>
      </c>
      <c r="M49" s="1">
        <f t="shared" si="1"/>
        <v>77.9118750301853</v>
      </c>
      <c r="N49">
        <f t="shared" si="2"/>
        <v>100</v>
      </c>
      <c r="Q49">
        <v>1</v>
      </c>
      <c r="R49" t="s">
        <v>748</v>
      </c>
      <c r="S49" t="s">
        <v>140</v>
      </c>
      <c r="T49" t="s">
        <v>141</v>
      </c>
      <c r="U49">
        <v>5786408</v>
      </c>
      <c r="V49">
        <v>1482971</v>
      </c>
      <c r="W49">
        <v>42306925</v>
      </c>
      <c r="X49">
        <v>21875445</v>
      </c>
      <c r="Y49">
        <v>71451749</v>
      </c>
      <c r="AA49" t="s">
        <v>748</v>
      </c>
      <c r="AB49">
        <v>10.173829334814464</v>
      </c>
      <c r="AC49">
        <v>69.384311362343283</v>
      </c>
    </row>
    <row r="50" spans="1:29" x14ac:dyDescent="0.25">
      <c r="A50" t="s">
        <v>337</v>
      </c>
      <c r="B50" s="19">
        <v>2</v>
      </c>
      <c r="C50" s="19" t="s">
        <v>785</v>
      </c>
      <c r="D50" t="s">
        <v>337</v>
      </c>
      <c r="E50" t="s">
        <v>338</v>
      </c>
      <c r="F50">
        <v>53693</v>
      </c>
      <c r="G50">
        <v>699805</v>
      </c>
      <c r="H50">
        <v>243188</v>
      </c>
      <c r="I50">
        <v>2840246</v>
      </c>
      <c r="J50">
        <v>3836932</v>
      </c>
      <c r="K50" s="1">
        <v>19.638033720691428</v>
      </c>
      <c r="L50" s="1">
        <f t="shared" si="0"/>
        <v>25.976118419612337</v>
      </c>
      <c r="M50" s="1">
        <f t="shared" si="1"/>
        <v>74.023881580387666</v>
      </c>
      <c r="N50">
        <f t="shared" si="2"/>
        <v>100</v>
      </c>
      <c r="Q50">
        <v>1</v>
      </c>
      <c r="R50" t="s">
        <v>748</v>
      </c>
      <c r="S50" t="s">
        <v>174</v>
      </c>
      <c r="T50" t="s">
        <v>175</v>
      </c>
      <c r="U50">
        <v>961845</v>
      </c>
      <c r="V50">
        <v>404866</v>
      </c>
      <c r="W50">
        <v>16413850</v>
      </c>
      <c r="X50">
        <v>6405691</v>
      </c>
      <c r="Y50">
        <v>24186252</v>
      </c>
      <c r="AA50" t="s">
        <v>748</v>
      </c>
      <c r="AB50">
        <v>5.6507763170581367</v>
      </c>
      <c r="AC50">
        <v>73.515156461612989</v>
      </c>
    </row>
    <row r="51" spans="1:29" x14ac:dyDescent="0.25">
      <c r="A51" t="s">
        <v>641</v>
      </c>
      <c r="B51" s="19">
        <v>1</v>
      </c>
      <c r="C51" s="19" t="s">
        <v>748</v>
      </c>
      <c r="D51" t="s">
        <v>641</v>
      </c>
      <c r="E51" t="s">
        <v>642</v>
      </c>
      <c r="F51">
        <v>4</v>
      </c>
      <c r="G51">
        <v>528652</v>
      </c>
      <c r="H51">
        <v>212538</v>
      </c>
      <c r="I51">
        <v>36839809</v>
      </c>
      <c r="J51">
        <v>37581003</v>
      </c>
      <c r="K51" s="1">
        <v>1.4067107256291165</v>
      </c>
      <c r="L51" s="1">
        <f t="shared" si="0"/>
        <v>1.9722571002162983</v>
      </c>
      <c r="M51" s="1">
        <f t="shared" si="1"/>
        <v>98.027742899783703</v>
      </c>
      <c r="N51">
        <f t="shared" si="2"/>
        <v>100</v>
      </c>
      <c r="Q51">
        <v>1</v>
      </c>
      <c r="R51" t="s">
        <v>748</v>
      </c>
      <c r="S51" t="s">
        <v>113</v>
      </c>
      <c r="T51" t="s">
        <v>114</v>
      </c>
      <c r="U51">
        <v>624725</v>
      </c>
      <c r="V51">
        <v>171114</v>
      </c>
      <c r="W51">
        <v>2415343</v>
      </c>
      <c r="X51">
        <v>1394455</v>
      </c>
      <c r="Y51">
        <v>4605637</v>
      </c>
      <c r="AA51" t="s">
        <v>748</v>
      </c>
      <c r="AB51">
        <v>17.27967271411099</v>
      </c>
      <c r="AC51">
        <v>69.722863525718594</v>
      </c>
    </row>
    <row r="52" spans="1:29" x14ac:dyDescent="0.25">
      <c r="A52" t="s">
        <v>671</v>
      </c>
      <c r="B52" s="19">
        <v>2</v>
      </c>
      <c r="C52" s="19" t="s">
        <v>785</v>
      </c>
      <c r="D52" t="s">
        <v>671</v>
      </c>
      <c r="E52" t="s">
        <v>672</v>
      </c>
      <c r="F52">
        <v>4527</v>
      </c>
      <c r="G52">
        <v>7814</v>
      </c>
      <c r="H52">
        <v>509</v>
      </c>
      <c r="I52">
        <v>26849</v>
      </c>
      <c r="J52">
        <v>39699</v>
      </c>
      <c r="K52" s="1">
        <v>31.0864253507645</v>
      </c>
      <c r="L52" s="1">
        <f t="shared" si="0"/>
        <v>32.368573515705684</v>
      </c>
      <c r="M52" s="1">
        <f t="shared" si="1"/>
        <v>67.631426484294309</v>
      </c>
      <c r="N52">
        <f t="shared" si="2"/>
        <v>100</v>
      </c>
      <c r="Q52">
        <v>1</v>
      </c>
      <c r="R52" t="s">
        <v>748</v>
      </c>
      <c r="S52" t="s">
        <v>119</v>
      </c>
      <c r="T52" t="s">
        <v>120</v>
      </c>
      <c r="U52">
        <v>655790</v>
      </c>
      <c r="V52">
        <v>1436648</v>
      </c>
      <c r="W52">
        <v>16845007</v>
      </c>
      <c r="X52">
        <v>14322376</v>
      </c>
      <c r="Y52">
        <v>33259821</v>
      </c>
      <c r="AA52" t="s">
        <v>748</v>
      </c>
      <c r="AB52">
        <v>6.2911883981576446</v>
      </c>
      <c r="AC52">
        <v>56.937904145665726</v>
      </c>
    </row>
    <row r="53" spans="1:29" x14ac:dyDescent="0.25">
      <c r="A53" t="s">
        <v>705</v>
      </c>
      <c r="B53" s="19">
        <v>2</v>
      </c>
      <c r="C53" s="19" t="s">
        <v>785</v>
      </c>
      <c r="D53" t="s">
        <v>705</v>
      </c>
      <c r="E53" t="s">
        <v>706</v>
      </c>
      <c r="F53">
        <v>1856606</v>
      </c>
      <c r="G53">
        <v>722530</v>
      </c>
      <c r="H53">
        <v>4579917</v>
      </c>
      <c r="I53">
        <v>1380569</v>
      </c>
      <c r="J53">
        <v>8539622</v>
      </c>
      <c r="K53" s="1">
        <v>30.201992547211105</v>
      </c>
      <c r="L53" s="1">
        <f t="shared" si="0"/>
        <v>83.833371078954073</v>
      </c>
      <c r="M53" s="1">
        <f t="shared" si="1"/>
        <v>16.16662892104592</v>
      </c>
      <c r="N53">
        <f t="shared" si="2"/>
        <v>100</v>
      </c>
      <c r="Q53">
        <v>1</v>
      </c>
      <c r="R53" t="s">
        <v>748</v>
      </c>
      <c r="S53" t="s">
        <v>221</v>
      </c>
      <c r="T53" t="s">
        <v>222</v>
      </c>
      <c r="U53">
        <v>2227477</v>
      </c>
      <c r="V53">
        <v>1211918</v>
      </c>
      <c r="W53">
        <v>13899305</v>
      </c>
      <c r="X53">
        <v>3826654</v>
      </c>
      <c r="Y53">
        <v>21165354</v>
      </c>
      <c r="AA53" t="s">
        <v>748</v>
      </c>
      <c r="AB53">
        <v>16.250117999443809</v>
      </c>
      <c r="AC53">
        <v>81.920198452622145</v>
      </c>
    </row>
    <row r="54" spans="1:29" x14ac:dyDescent="0.25">
      <c r="A54" t="s">
        <v>590</v>
      </c>
      <c r="B54" s="19">
        <v>1</v>
      </c>
      <c r="C54" s="19" t="s">
        <v>748</v>
      </c>
      <c r="D54" t="s">
        <v>590</v>
      </c>
      <c r="E54" t="s">
        <v>591</v>
      </c>
      <c r="F54">
        <v>9582</v>
      </c>
      <c r="G54">
        <v>149103</v>
      </c>
      <c r="H54">
        <v>67615</v>
      </c>
      <c r="I54">
        <v>2304627</v>
      </c>
      <c r="J54">
        <v>2530927</v>
      </c>
      <c r="K54" s="1">
        <v>6.2698370992130545</v>
      </c>
      <c r="L54" s="1">
        <f t="shared" si="0"/>
        <v>8.9413878788285874</v>
      </c>
      <c r="M54" s="1">
        <f t="shared" si="1"/>
        <v>91.058612121171407</v>
      </c>
      <c r="N54">
        <f t="shared" si="2"/>
        <v>100</v>
      </c>
      <c r="Q54">
        <v>1</v>
      </c>
      <c r="R54" t="s">
        <v>748</v>
      </c>
      <c r="S54" t="s">
        <v>301</v>
      </c>
      <c r="T54" t="s">
        <v>302</v>
      </c>
      <c r="U54">
        <v>112963</v>
      </c>
      <c r="V54">
        <v>1358250</v>
      </c>
      <c r="W54">
        <v>9585505</v>
      </c>
      <c r="X54">
        <v>15629237</v>
      </c>
      <c r="Y54">
        <v>26685955</v>
      </c>
      <c r="AA54" t="s">
        <v>748</v>
      </c>
      <c r="AB54">
        <v>5.5130610840046756</v>
      </c>
      <c r="AC54">
        <v>41.432723693043776</v>
      </c>
    </row>
    <row r="55" spans="1:29" x14ac:dyDescent="0.25">
      <c r="A55" s="10" t="s">
        <v>353</v>
      </c>
      <c r="B55" s="19">
        <v>2</v>
      </c>
      <c r="C55" s="19" t="s">
        <v>785</v>
      </c>
      <c r="D55" s="10" t="s">
        <v>353</v>
      </c>
      <c r="E55" s="10" t="s">
        <v>354</v>
      </c>
      <c r="F55" s="10">
        <v>17643</v>
      </c>
      <c r="G55" s="10">
        <v>363803</v>
      </c>
      <c r="H55" s="10">
        <v>336679</v>
      </c>
      <c r="I55" s="10">
        <v>79171512</v>
      </c>
      <c r="J55" s="10">
        <v>79889637</v>
      </c>
      <c r="K55" s="11">
        <v>0.47746618250374578</v>
      </c>
      <c r="L55" s="1">
        <f t="shared" si="0"/>
        <v>0.89889631116987045</v>
      </c>
      <c r="M55" s="1">
        <f t="shared" si="1"/>
        <v>99.101103688830122</v>
      </c>
      <c r="N55">
        <f t="shared" si="2"/>
        <v>99.999999999999986</v>
      </c>
      <c r="Q55">
        <v>1</v>
      </c>
      <c r="R55" t="s">
        <v>748</v>
      </c>
      <c r="S55" t="s">
        <v>109</v>
      </c>
      <c r="T55" t="s">
        <v>110</v>
      </c>
      <c r="U55">
        <v>31139851</v>
      </c>
      <c r="V55">
        <v>3037350</v>
      </c>
      <c r="W55">
        <v>51177068</v>
      </c>
      <c r="X55">
        <v>5279143</v>
      </c>
      <c r="Y55">
        <v>90633412</v>
      </c>
      <c r="AA55" t="s">
        <v>748</v>
      </c>
      <c r="AB55">
        <v>37.70927326447778</v>
      </c>
      <c r="AC55">
        <v>94.175279421235956</v>
      </c>
    </row>
    <row r="56" spans="1:29" x14ac:dyDescent="0.25">
      <c r="A56" t="s">
        <v>219</v>
      </c>
      <c r="B56" s="19">
        <v>2</v>
      </c>
      <c r="C56" s="19" t="s">
        <v>785</v>
      </c>
      <c r="D56" t="s">
        <v>219</v>
      </c>
      <c r="E56" t="s">
        <v>220</v>
      </c>
      <c r="F56">
        <v>404718</v>
      </c>
      <c r="G56">
        <v>2587264</v>
      </c>
      <c r="H56">
        <v>37889813</v>
      </c>
      <c r="I56">
        <v>194039079</v>
      </c>
      <c r="J56">
        <v>234920874</v>
      </c>
      <c r="K56" s="1">
        <v>1.2736126633004097</v>
      </c>
      <c r="L56" s="1">
        <f t="shared" si="0"/>
        <v>17.402367999022513</v>
      </c>
      <c r="M56" s="1">
        <f t="shared" si="1"/>
        <v>82.597632000977484</v>
      </c>
      <c r="N56">
        <f t="shared" si="2"/>
        <v>100</v>
      </c>
      <c r="Q56">
        <v>1</v>
      </c>
      <c r="R56" t="s">
        <v>748</v>
      </c>
      <c r="S56" t="s">
        <v>144</v>
      </c>
      <c r="T56" t="s">
        <v>145</v>
      </c>
      <c r="U56">
        <v>8737982</v>
      </c>
      <c r="V56">
        <v>2038265</v>
      </c>
      <c r="W56">
        <v>34969369</v>
      </c>
      <c r="X56">
        <v>4513264</v>
      </c>
      <c r="Y56">
        <v>50258880</v>
      </c>
      <c r="AA56" t="s">
        <v>748</v>
      </c>
      <c r="AB56">
        <v>21.441478600398575</v>
      </c>
      <c r="AC56">
        <v>91.019967018763651</v>
      </c>
    </row>
    <row r="57" spans="1:29" x14ac:dyDescent="0.25">
      <c r="A57" s="10" t="s">
        <v>405</v>
      </c>
      <c r="B57" s="19">
        <v>2</v>
      </c>
      <c r="C57" s="19" t="s">
        <v>785</v>
      </c>
      <c r="D57" s="10" t="s">
        <v>405</v>
      </c>
      <c r="E57" s="10" t="s">
        <v>404</v>
      </c>
      <c r="F57" s="10">
        <v>96318</v>
      </c>
      <c r="G57" s="10">
        <v>2073144</v>
      </c>
      <c r="H57" s="10">
        <v>14624598</v>
      </c>
      <c r="I57" s="10">
        <v>221756653</v>
      </c>
      <c r="J57" s="10">
        <v>238550713</v>
      </c>
      <c r="K57" s="11">
        <v>0.90943429710059176</v>
      </c>
      <c r="L57" s="1">
        <f t="shared" si="0"/>
        <v>7.0400376459994058</v>
      </c>
      <c r="M57" s="1">
        <f t="shared" si="1"/>
        <v>92.959962354000595</v>
      </c>
      <c r="N57">
        <f t="shared" si="2"/>
        <v>100</v>
      </c>
      <c r="Q57">
        <v>1</v>
      </c>
      <c r="R57" t="s">
        <v>748</v>
      </c>
      <c r="S57" t="s">
        <v>393</v>
      </c>
      <c r="T57" t="s">
        <v>394</v>
      </c>
      <c r="U57">
        <v>447588</v>
      </c>
      <c r="V57">
        <v>68938</v>
      </c>
      <c r="W57">
        <v>853765</v>
      </c>
      <c r="X57">
        <v>184424</v>
      </c>
      <c r="Y57">
        <v>1554715</v>
      </c>
      <c r="AA57" t="s">
        <v>748</v>
      </c>
      <c r="AB57">
        <v>33.223195248003648</v>
      </c>
      <c r="AC57">
        <v>88.137761583312695</v>
      </c>
    </row>
    <row r="58" spans="1:29" x14ac:dyDescent="0.25">
      <c r="A58" t="s">
        <v>236</v>
      </c>
      <c r="B58" s="19">
        <v>1</v>
      </c>
      <c r="C58" s="19" t="s">
        <v>748</v>
      </c>
      <c r="D58" t="s">
        <v>236</v>
      </c>
      <c r="E58" t="s">
        <v>237</v>
      </c>
      <c r="F58">
        <v>36119</v>
      </c>
      <c r="G58">
        <v>149545</v>
      </c>
      <c r="H58">
        <v>733563</v>
      </c>
      <c r="I58">
        <v>4930149</v>
      </c>
      <c r="J58">
        <v>5849376</v>
      </c>
      <c r="K58" s="1">
        <v>3.1740821585071641</v>
      </c>
      <c r="L58" s="1">
        <f t="shared" si="0"/>
        <v>15.714958313502159</v>
      </c>
      <c r="M58" s="1">
        <f t="shared" si="1"/>
        <v>84.285041686497834</v>
      </c>
      <c r="N58">
        <f t="shared" si="2"/>
        <v>100</v>
      </c>
      <c r="Q58">
        <v>1</v>
      </c>
      <c r="R58" t="s">
        <v>748</v>
      </c>
      <c r="S58" t="s">
        <v>127</v>
      </c>
      <c r="T58" t="s">
        <v>128</v>
      </c>
      <c r="U58">
        <v>2702825</v>
      </c>
      <c r="V58">
        <v>825940</v>
      </c>
      <c r="W58">
        <v>21016082</v>
      </c>
      <c r="X58">
        <v>10465516</v>
      </c>
      <c r="Y58">
        <v>35010363</v>
      </c>
      <c r="AA58" t="s">
        <v>748</v>
      </c>
      <c r="AB58">
        <v>10.079201406737772</v>
      </c>
      <c r="AC58">
        <v>70.107376493068642</v>
      </c>
    </row>
    <row r="59" spans="1:29" x14ac:dyDescent="0.25">
      <c r="A59" t="s">
        <v>287</v>
      </c>
      <c r="B59" s="19">
        <v>1</v>
      </c>
      <c r="C59" s="19" t="s">
        <v>748</v>
      </c>
      <c r="D59" t="s">
        <v>287</v>
      </c>
      <c r="E59" t="s">
        <v>288</v>
      </c>
      <c r="F59">
        <v>1951</v>
      </c>
      <c r="G59">
        <v>154726</v>
      </c>
      <c r="H59">
        <v>38485</v>
      </c>
      <c r="I59">
        <v>513841</v>
      </c>
      <c r="J59">
        <v>709003</v>
      </c>
      <c r="K59" s="1">
        <v>22.098213970885876</v>
      </c>
      <c r="L59" s="1">
        <f t="shared" si="0"/>
        <v>27.526258704123961</v>
      </c>
      <c r="M59" s="1">
        <f t="shared" si="1"/>
        <v>72.473741295876039</v>
      </c>
      <c r="N59">
        <f t="shared" si="2"/>
        <v>100</v>
      </c>
      <c r="Q59">
        <v>1</v>
      </c>
      <c r="R59" t="s">
        <v>748</v>
      </c>
      <c r="S59" t="s">
        <v>115</v>
      </c>
      <c r="T59" t="s">
        <v>116</v>
      </c>
      <c r="U59">
        <v>3270590</v>
      </c>
      <c r="V59">
        <v>116240</v>
      </c>
      <c r="W59">
        <v>1983995</v>
      </c>
      <c r="X59">
        <v>151875</v>
      </c>
      <c r="Y59">
        <v>5522700</v>
      </c>
      <c r="AA59" t="s">
        <v>748</v>
      </c>
      <c r="AB59">
        <v>61.325619714994474</v>
      </c>
      <c r="AC59">
        <v>97.249986419686024</v>
      </c>
    </row>
    <row r="60" spans="1:29" x14ac:dyDescent="0.25">
      <c r="A60" t="s">
        <v>254</v>
      </c>
      <c r="B60" s="19">
        <v>1</v>
      </c>
      <c r="C60" s="19" t="s">
        <v>748</v>
      </c>
      <c r="D60" t="s">
        <v>254</v>
      </c>
      <c r="E60" t="s">
        <v>255</v>
      </c>
      <c r="F60">
        <v>104297</v>
      </c>
      <c r="G60">
        <v>1168888</v>
      </c>
      <c r="H60">
        <v>2479028</v>
      </c>
      <c r="I60">
        <v>23296271</v>
      </c>
      <c r="J60">
        <v>27048484</v>
      </c>
      <c r="K60" s="1">
        <v>4.7070475373037546</v>
      </c>
      <c r="L60" s="1">
        <f t="shared" si="0"/>
        <v>13.872174869393788</v>
      </c>
      <c r="M60" s="1">
        <f t="shared" si="1"/>
        <v>86.127825130606212</v>
      </c>
      <c r="N60">
        <f t="shared" si="2"/>
        <v>100</v>
      </c>
      <c r="Q60">
        <v>1</v>
      </c>
      <c r="R60" t="s">
        <v>748</v>
      </c>
      <c r="S60" t="s">
        <v>471</v>
      </c>
      <c r="T60" t="s">
        <v>472</v>
      </c>
      <c r="U60">
        <v>489139</v>
      </c>
      <c r="V60">
        <v>73870</v>
      </c>
      <c r="W60">
        <v>147151</v>
      </c>
      <c r="X60">
        <v>21269</v>
      </c>
      <c r="Y60">
        <v>731429</v>
      </c>
      <c r="AA60" t="s">
        <v>748</v>
      </c>
      <c r="AB60">
        <v>76.973841616889686</v>
      </c>
      <c r="AC60">
        <v>97.092130610079721</v>
      </c>
    </row>
    <row r="61" spans="1:29" x14ac:dyDescent="0.25">
      <c r="A61" t="s">
        <v>578</v>
      </c>
      <c r="B61" s="19">
        <v>1</v>
      </c>
      <c r="C61" s="19" t="s">
        <v>748</v>
      </c>
      <c r="D61" t="s">
        <v>578</v>
      </c>
      <c r="E61" t="s">
        <v>579</v>
      </c>
      <c r="F61">
        <v>136351</v>
      </c>
      <c r="G61">
        <v>569052</v>
      </c>
      <c r="H61">
        <v>1074202</v>
      </c>
      <c r="I61">
        <v>8144494</v>
      </c>
      <c r="J61">
        <v>9924099</v>
      </c>
      <c r="K61" s="1">
        <v>7.1079802811318187</v>
      </c>
      <c r="L61" s="1">
        <f t="shared" si="0"/>
        <v>17.932156863812018</v>
      </c>
      <c r="M61" s="1">
        <f t="shared" si="1"/>
        <v>82.067843136187975</v>
      </c>
      <c r="N61">
        <f t="shared" si="2"/>
        <v>100</v>
      </c>
      <c r="Q61">
        <v>1</v>
      </c>
      <c r="R61" t="s">
        <v>748</v>
      </c>
      <c r="S61" t="s">
        <v>441</v>
      </c>
      <c r="T61" t="s">
        <v>442</v>
      </c>
      <c r="U61">
        <v>913594</v>
      </c>
      <c r="V61">
        <v>485257</v>
      </c>
      <c r="W61">
        <v>4966879</v>
      </c>
      <c r="X61">
        <v>2203288</v>
      </c>
      <c r="Y61">
        <v>8569018</v>
      </c>
      <c r="AA61" t="s">
        <v>748</v>
      </c>
      <c r="AB61">
        <v>16.324519332320225</v>
      </c>
      <c r="AC61">
        <v>74.287742189361722</v>
      </c>
    </row>
    <row r="62" spans="1:29" x14ac:dyDescent="0.25">
      <c r="A62" t="s">
        <v>554</v>
      </c>
      <c r="B62" s="19">
        <v>1</v>
      </c>
      <c r="C62" s="19" t="s">
        <v>748</v>
      </c>
      <c r="D62" t="s">
        <v>554</v>
      </c>
      <c r="E62" t="s">
        <v>555</v>
      </c>
      <c r="F62">
        <v>1451987</v>
      </c>
      <c r="G62">
        <v>10030637</v>
      </c>
      <c r="H62">
        <v>10478954</v>
      </c>
      <c r="I62">
        <v>126671774</v>
      </c>
      <c r="J62">
        <v>148633352</v>
      </c>
      <c r="K62" s="1">
        <v>7.7254693145855979</v>
      </c>
      <c r="L62" s="1">
        <f t="shared" si="0"/>
        <v>14.775672959323424</v>
      </c>
      <c r="M62" s="1">
        <f t="shared" si="1"/>
        <v>85.22432704067657</v>
      </c>
      <c r="N62">
        <f t="shared" si="2"/>
        <v>100</v>
      </c>
      <c r="Q62">
        <v>1</v>
      </c>
      <c r="R62" t="s">
        <v>748</v>
      </c>
      <c r="S62" t="s">
        <v>433</v>
      </c>
      <c r="T62" t="s">
        <v>434</v>
      </c>
      <c r="U62">
        <v>1174965</v>
      </c>
      <c r="V62">
        <v>703685</v>
      </c>
      <c r="W62">
        <v>6629425</v>
      </c>
      <c r="X62">
        <v>2610301</v>
      </c>
      <c r="Y62">
        <v>11118376</v>
      </c>
      <c r="AA62" t="s">
        <v>748</v>
      </c>
      <c r="AB62">
        <v>16.896802194852917</v>
      </c>
      <c r="AC62">
        <v>76.522641436123408</v>
      </c>
    </row>
    <row r="63" spans="1:29" x14ac:dyDescent="0.25">
      <c r="A63" t="s">
        <v>335</v>
      </c>
      <c r="B63" s="19">
        <v>1</v>
      </c>
      <c r="C63" s="19" t="s">
        <v>748</v>
      </c>
      <c r="D63" t="s">
        <v>335</v>
      </c>
      <c r="E63" t="s">
        <v>336</v>
      </c>
      <c r="F63">
        <v>43250</v>
      </c>
      <c r="G63">
        <v>1576331</v>
      </c>
      <c r="H63">
        <v>2891735</v>
      </c>
      <c r="I63">
        <v>5419356</v>
      </c>
      <c r="J63">
        <v>9930672</v>
      </c>
      <c r="K63" s="1">
        <v>16.308876176758229</v>
      </c>
      <c r="L63" s="1">
        <f t="shared" si="0"/>
        <v>45.428103959127839</v>
      </c>
      <c r="M63" s="1">
        <f t="shared" si="1"/>
        <v>54.571896040872161</v>
      </c>
      <c r="N63">
        <f t="shared" si="2"/>
        <v>100</v>
      </c>
      <c r="Q63">
        <v>1</v>
      </c>
      <c r="R63" t="s">
        <v>748</v>
      </c>
      <c r="S63" t="s">
        <v>435</v>
      </c>
      <c r="T63" t="s">
        <v>436</v>
      </c>
      <c r="U63">
        <v>3548294</v>
      </c>
      <c r="V63">
        <v>1735152</v>
      </c>
      <c r="W63">
        <v>29724077</v>
      </c>
      <c r="X63">
        <v>19314062</v>
      </c>
      <c r="Y63">
        <v>54321585</v>
      </c>
      <c r="AA63" t="s">
        <v>748</v>
      </c>
      <c r="AB63">
        <v>9.7262368172799079</v>
      </c>
      <c r="AC63">
        <v>64.44495866606249</v>
      </c>
    </row>
    <row r="64" spans="1:29" x14ac:dyDescent="0.25">
      <c r="A64" t="s">
        <v>258</v>
      </c>
      <c r="B64" s="19">
        <v>1</v>
      </c>
      <c r="C64" s="19" t="s">
        <v>748</v>
      </c>
      <c r="D64" t="s">
        <v>258</v>
      </c>
      <c r="E64" t="s">
        <v>259</v>
      </c>
      <c r="F64">
        <v>111400</v>
      </c>
      <c r="G64">
        <v>806521</v>
      </c>
      <c r="H64">
        <v>792422</v>
      </c>
      <c r="I64">
        <v>4704756</v>
      </c>
      <c r="J64">
        <v>6415099</v>
      </c>
      <c r="K64" s="1">
        <v>14.308758134519826</v>
      </c>
      <c r="L64" s="1">
        <f t="shared" si="0"/>
        <v>26.66120974906233</v>
      </c>
      <c r="M64" s="1">
        <f t="shared" si="1"/>
        <v>73.338790250937663</v>
      </c>
      <c r="N64">
        <f t="shared" si="2"/>
        <v>100</v>
      </c>
      <c r="Q64">
        <v>1</v>
      </c>
      <c r="R64" t="s">
        <v>748</v>
      </c>
      <c r="S64" t="s">
        <v>457</v>
      </c>
      <c r="T64" t="s">
        <v>458</v>
      </c>
      <c r="V64">
        <v>366</v>
      </c>
      <c r="W64">
        <v>97</v>
      </c>
      <c r="X64">
        <v>4063</v>
      </c>
      <c r="Y64">
        <v>4526</v>
      </c>
      <c r="AA64" t="s">
        <v>748</v>
      </c>
      <c r="AB64">
        <v>8.0866106937693338</v>
      </c>
      <c r="AC64">
        <v>10.229783473265577</v>
      </c>
    </row>
    <row r="65" spans="1:29" x14ac:dyDescent="0.25">
      <c r="A65" t="s">
        <v>491</v>
      </c>
      <c r="B65" s="19">
        <v>1</v>
      </c>
      <c r="C65" s="19" t="s">
        <v>748</v>
      </c>
      <c r="D65" t="s">
        <v>491</v>
      </c>
      <c r="E65" t="s">
        <v>492</v>
      </c>
      <c r="F65">
        <v>46957</v>
      </c>
      <c r="G65">
        <v>32591</v>
      </c>
      <c r="H65">
        <v>94611</v>
      </c>
      <c r="I65">
        <v>533155</v>
      </c>
      <c r="J65">
        <v>707314</v>
      </c>
      <c r="K65" s="1">
        <v>11.246490243371403</v>
      </c>
      <c r="L65" s="1">
        <f t="shared" si="0"/>
        <v>24.622586291236988</v>
      </c>
      <c r="M65" s="1">
        <f t="shared" si="1"/>
        <v>75.377413708763015</v>
      </c>
      <c r="N65">
        <f t="shared" si="2"/>
        <v>100</v>
      </c>
      <c r="Q65">
        <v>1</v>
      </c>
      <c r="R65" t="s">
        <v>748</v>
      </c>
      <c r="S65" t="s">
        <v>408</v>
      </c>
      <c r="T65" t="s">
        <v>409</v>
      </c>
      <c r="U65">
        <v>477907</v>
      </c>
      <c r="V65">
        <v>973167</v>
      </c>
      <c r="W65">
        <v>783702</v>
      </c>
      <c r="X65">
        <v>5289003</v>
      </c>
      <c r="Y65">
        <v>7523779</v>
      </c>
      <c r="AA65" t="s">
        <v>748</v>
      </c>
      <c r="AB65">
        <v>19.286504826896163</v>
      </c>
      <c r="AC65">
        <v>29.702839490633632</v>
      </c>
    </row>
    <row r="66" spans="1:29" x14ac:dyDescent="0.25">
      <c r="A66" t="s">
        <v>379</v>
      </c>
      <c r="B66" s="19">
        <v>1</v>
      </c>
      <c r="C66" s="19" t="s">
        <v>748</v>
      </c>
      <c r="D66" t="s">
        <v>379</v>
      </c>
      <c r="E66" t="s">
        <v>380</v>
      </c>
      <c r="F66">
        <v>216201</v>
      </c>
      <c r="G66">
        <v>1699426</v>
      </c>
      <c r="H66">
        <v>2460563</v>
      </c>
      <c r="I66">
        <v>66673003</v>
      </c>
      <c r="J66">
        <v>71049193</v>
      </c>
      <c r="K66" s="1">
        <v>2.6961981116379463</v>
      </c>
      <c r="L66" s="1">
        <f t="shared" si="0"/>
        <v>6.1593803042914219</v>
      </c>
      <c r="M66" s="1">
        <f t="shared" si="1"/>
        <v>93.840619695708583</v>
      </c>
      <c r="N66">
        <f t="shared" si="2"/>
        <v>100</v>
      </c>
      <c r="Q66">
        <v>1</v>
      </c>
      <c r="R66" t="s">
        <v>748</v>
      </c>
      <c r="S66" t="s">
        <v>45</v>
      </c>
      <c r="T66" t="s">
        <v>46</v>
      </c>
      <c r="U66">
        <v>47869</v>
      </c>
      <c r="V66">
        <v>106363</v>
      </c>
      <c r="W66">
        <v>2179561</v>
      </c>
      <c r="X66">
        <v>4260211</v>
      </c>
      <c r="Y66">
        <v>6594004</v>
      </c>
      <c r="AA66" t="s">
        <v>748</v>
      </c>
      <c r="AB66">
        <v>2.3389734067495258</v>
      </c>
      <c r="AC66">
        <v>35.392653689624694</v>
      </c>
    </row>
    <row r="67" spans="1:29" x14ac:dyDescent="0.25">
      <c r="A67" t="s">
        <v>503</v>
      </c>
      <c r="B67" s="19">
        <v>1</v>
      </c>
      <c r="C67" s="19" t="s">
        <v>748</v>
      </c>
      <c r="D67" t="s">
        <v>503</v>
      </c>
      <c r="E67" t="s">
        <v>504</v>
      </c>
      <c r="F67">
        <v>8508</v>
      </c>
      <c r="G67">
        <v>241815</v>
      </c>
      <c r="H67">
        <v>354503</v>
      </c>
      <c r="I67">
        <v>11762396</v>
      </c>
      <c r="J67">
        <v>12367222</v>
      </c>
      <c r="K67" s="1">
        <v>2.024084309313765</v>
      </c>
      <c r="L67" s="1">
        <f t="shared" ref="L67:L130" si="3">(F67+G67+H67)/J67*100</f>
        <v>4.8905566666467211</v>
      </c>
      <c r="M67" s="1">
        <f t="shared" ref="M67:M130" si="4">I67/J67*100</f>
        <v>95.109443333353283</v>
      </c>
      <c r="N67">
        <f t="shared" ref="N67:N130" si="5">SUM(L67:M67)</f>
        <v>100</v>
      </c>
      <c r="Q67">
        <v>1</v>
      </c>
      <c r="R67" t="s">
        <v>748</v>
      </c>
      <c r="S67" t="s">
        <v>16</v>
      </c>
      <c r="T67" t="s">
        <v>17</v>
      </c>
      <c r="U67">
        <v>3148776</v>
      </c>
      <c r="V67">
        <v>1350739</v>
      </c>
      <c r="W67">
        <v>19838476</v>
      </c>
      <c r="X67">
        <v>16621770</v>
      </c>
      <c r="Y67">
        <v>40959761</v>
      </c>
      <c r="AA67" t="s">
        <v>748</v>
      </c>
      <c r="AB67">
        <v>10.985208141229144</v>
      </c>
      <c r="AC67">
        <v>59.419270048963426</v>
      </c>
    </row>
    <row r="68" spans="1:29" x14ac:dyDescent="0.25">
      <c r="A68" t="s">
        <v>602</v>
      </c>
      <c r="B68" s="19">
        <v>2</v>
      </c>
      <c r="C68" s="19" t="s">
        <v>785</v>
      </c>
      <c r="D68" t="s">
        <v>602</v>
      </c>
      <c r="E68" t="s">
        <v>603</v>
      </c>
      <c r="F68">
        <v>1453</v>
      </c>
      <c r="G68">
        <v>25359</v>
      </c>
      <c r="H68">
        <v>3112</v>
      </c>
      <c r="I68">
        <v>1206003</v>
      </c>
      <c r="J68">
        <v>1235927</v>
      </c>
      <c r="K68" s="1">
        <v>2.1693837904665889</v>
      </c>
      <c r="L68" s="1">
        <f t="shared" si="3"/>
        <v>2.421178597117791</v>
      </c>
      <c r="M68" s="1">
        <f t="shared" si="4"/>
        <v>97.578821402882213</v>
      </c>
      <c r="N68">
        <f t="shared" si="5"/>
        <v>100</v>
      </c>
      <c r="Q68">
        <v>1</v>
      </c>
      <c r="R68" t="s">
        <v>748</v>
      </c>
      <c r="S68" t="s">
        <v>59</v>
      </c>
      <c r="T68" t="s">
        <v>60</v>
      </c>
      <c r="U68">
        <v>4859957</v>
      </c>
      <c r="V68">
        <v>664925</v>
      </c>
      <c r="W68">
        <v>6059435</v>
      </c>
      <c r="X68">
        <v>1117643</v>
      </c>
      <c r="Y68">
        <v>12701960</v>
      </c>
      <c r="AA68" t="s">
        <v>748</v>
      </c>
      <c r="AB68">
        <v>43.496295059974997</v>
      </c>
      <c r="AC68">
        <v>91.201019370238924</v>
      </c>
    </row>
    <row r="69" spans="1:29" x14ac:dyDescent="0.25">
      <c r="A69" t="s">
        <v>606</v>
      </c>
      <c r="B69" s="19">
        <v>2</v>
      </c>
      <c r="C69" s="19" t="s">
        <v>785</v>
      </c>
      <c r="D69" t="s">
        <v>606</v>
      </c>
      <c r="E69" t="s">
        <v>605</v>
      </c>
      <c r="F69">
        <v>815</v>
      </c>
      <c r="G69">
        <v>33036</v>
      </c>
      <c r="H69">
        <v>12030</v>
      </c>
      <c r="I69">
        <v>1785801</v>
      </c>
      <c r="J69">
        <v>1831682</v>
      </c>
      <c r="K69" s="1">
        <v>1.8480828003987593</v>
      </c>
      <c r="L69" s="1">
        <f t="shared" si="3"/>
        <v>2.5048561922866521</v>
      </c>
      <c r="M69" s="1">
        <f t="shared" si="4"/>
        <v>97.495143807713347</v>
      </c>
      <c r="N69">
        <f t="shared" si="5"/>
        <v>100</v>
      </c>
      <c r="Q69">
        <v>1</v>
      </c>
      <c r="R69" t="s">
        <v>748</v>
      </c>
      <c r="S69" t="s">
        <v>406</v>
      </c>
      <c r="T69" t="s">
        <v>407</v>
      </c>
      <c r="U69">
        <v>2764283</v>
      </c>
      <c r="V69">
        <v>88466</v>
      </c>
      <c r="W69">
        <v>1288187</v>
      </c>
      <c r="X69">
        <v>73406</v>
      </c>
      <c r="Y69">
        <v>4214342</v>
      </c>
      <c r="AA69" t="s">
        <v>748</v>
      </c>
      <c r="AB69">
        <v>67.691445070191264</v>
      </c>
      <c r="AC69">
        <v>98.25818597541442</v>
      </c>
    </row>
    <row r="70" spans="1:29" x14ac:dyDescent="0.25">
      <c r="A70" t="s">
        <v>697</v>
      </c>
      <c r="B70" s="19">
        <v>2</v>
      </c>
      <c r="C70" s="19" t="s">
        <v>785</v>
      </c>
      <c r="D70" t="s">
        <v>697</v>
      </c>
      <c r="E70" t="s">
        <v>698</v>
      </c>
      <c r="F70">
        <v>74961</v>
      </c>
      <c r="G70">
        <v>58086</v>
      </c>
      <c r="H70">
        <v>189364</v>
      </c>
      <c r="I70">
        <v>643333</v>
      </c>
      <c r="J70">
        <v>965744</v>
      </c>
      <c r="K70" s="1">
        <v>13.776632316638779</v>
      </c>
      <c r="L70" s="1">
        <f t="shared" si="3"/>
        <v>33.38472721549396</v>
      </c>
      <c r="M70" s="1">
        <f t="shared" si="4"/>
        <v>66.615272784506047</v>
      </c>
      <c r="N70">
        <f t="shared" si="5"/>
        <v>100</v>
      </c>
      <c r="Q70">
        <v>1</v>
      </c>
      <c r="R70" t="s">
        <v>748</v>
      </c>
      <c r="S70" t="s">
        <v>63</v>
      </c>
      <c r="T70" t="s">
        <v>64</v>
      </c>
      <c r="U70">
        <v>6007434</v>
      </c>
      <c r="V70">
        <v>137846</v>
      </c>
      <c r="W70">
        <v>2123879</v>
      </c>
      <c r="X70">
        <v>171466</v>
      </c>
      <c r="Y70">
        <v>8440625</v>
      </c>
      <c r="AA70" t="s">
        <v>748</v>
      </c>
      <c r="AB70">
        <v>72.805982969270644</v>
      </c>
      <c r="AC70">
        <v>97.968562754535355</v>
      </c>
    </row>
    <row r="71" spans="1:29" x14ac:dyDescent="0.25">
      <c r="A71" t="s">
        <v>485</v>
      </c>
      <c r="B71" s="19">
        <v>2</v>
      </c>
      <c r="C71" s="19" t="s">
        <v>785</v>
      </c>
      <c r="D71" t="s">
        <v>485</v>
      </c>
      <c r="E71" t="s">
        <v>486</v>
      </c>
      <c r="F71">
        <v>14622</v>
      </c>
      <c r="G71">
        <v>113959</v>
      </c>
      <c r="H71">
        <v>3035</v>
      </c>
      <c r="I71">
        <v>142566</v>
      </c>
      <c r="J71">
        <v>274182</v>
      </c>
      <c r="K71" s="1">
        <v>46.896222217359274</v>
      </c>
      <c r="L71" s="1">
        <f t="shared" si="3"/>
        <v>48.003151191544305</v>
      </c>
      <c r="M71" s="1">
        <f t="shared" si="4"/>
        <v>51.996848808455695</v>
      </c>
      <c r="N71">
        <f t="shared" si="5"/>
        <v>100</v>
      </c>
      <c r="Q71">
        <v>1</v>
      </c>
      <c r="R71" t="s">
        <v>748</v>
      </c>
      <c r="S71" t="s">
        <v>445</v>
      </c>
      <c r="T71" t="s">
        <v>446</v>
      </c>
      <c r="U71">
        <v>870100</v>
      </c>
      <c r="V71">
        <v>150475</v>
      </c>
      <c r="W71">
        <v>1906731</v>
      </c>
      <c r="X71">
        <v>5772219</v>
      </c>
      <c r="Y71">
        <v>8699525</v>
      </c>
      <c r="AA71" t="s">
        <v>748</v>
      </c>
      <c r="AB71">
        <v>11.731387633232849</v>
      </c>
      <c r="AC71">
        <v>33.649032562122642</v>
      </c>
    </row>
    <row r="72" spans="1:29" x14ac:dyDescent="0.25">
      <c r="A72" t="s">
        <v>489</v>
      </c>
      <c r="B72" s="19">
        <v>2</v>
      </c>
      <c r="C72" s="19" t="s">
        <v>785</v>
      </c>
      <c r="D72" t="s">
        <v>489</v>
      </c>
      <c r="E72" t="s">
        <v>490</v>
      </c>
      <c r="F72">
        <v>103621</v>
      </c>
      <c r="G72">
        <v>222776</v>
      </c>
      <c r="H72">
        <v>262113</v>
      </c>
      <c r="I72">
        <v>2750870</v>
      </c>
      <c r="J72">
        <v>3339380</v>
      </c>
      <c r="K72" s="1">
        <v>9.7741796381364203</v>
      </c>
      <c r="L72" s="1">
        <f t="shared" si="3"/>
        <v>17.623331277063407</v>
      </c>
      <c r="M72" s="1">
        <f t="shared" si="4"/>
        <v>82.3766687229366</v>
      </c>
      <c r="N72">
        <f t="shared" si="5"/>
        <v>100</v>
      </c>
      <c r="Q72">
        <v>1</v>
      </c>
      <c r="R72" t="s">
        <v>748</v>
      </c>
      <c r="S72" t="s">
        <v>459</v>
      </c>
      <c r="T72" t="s">
        <v>460</v>
      </c>
      <c r="U72">
        <v>9236994</v>
      </c>
      <c r="V72">
        <v>6888759</v>
      </c>
      <c r="W72">
        <v>47087487</v>
      </c>
      <c r="X72">
        <v>8430301</v>
      </c>
      <c r="Y72">
        <v>71643541</v>
      </c>
      <c r="AA72" t="s">
        <v>748</v>
      </c>
      <c r="AB72">
        <v>22.508313764111687</v>
      </c>
      <c r="AC72">
        <v>88.232992280490436</v>
      </c>
    </row>
    <row r="73" spans="1:29" x14ac:dyDescent="0.25">
      <c r="A73" t="s">
        <v>648</v>
      </c>
      <c r="B73" s="19">
        <v>2</v>
      </c>
      <c r="C73" s="19" t="s">
        <v>785</v>
      </c>
      <c r="D73" t="s">
        <v>648</v>
      </c>
      <c r="E73" t="s">
        <v>649</v>
      </c>
      <c r="G73">
        <v>51</v>
      </c>
      <c r="I73">
        <v>39</v>
      </c>
      <c r="J73">
        <v>90</v>
      </c>
      <c r="K73" s="1">
        <v>56.666666666666664</v>
      </c>
      <c r="L73" s="1">
        <f t="shared" si="3"/>
        <v>56.666666666666664</v>
      </c>
      <c r="M73" s="1">
        <f t="shared" si="4"/>
        <v>43.333333333333336</v>
      </c>
      <c r="N73">
        <f t="shared" si="5"/>
        <v>100</v>
      </c>
      <c r="Q73">
        <v>1</v>
      </c>
      <c r="R73" t="s">
        <v>748</v>
      </c>
      <c r="S73" t="s">
        <v>193</v>
      </c>
      <c r="T73" t="s">
        <v>194</v>
      </c>
      <c r="U73">
        <v>414223</v>
      </c>
      <c r="V73">
        <v>1105472</v>
      </c>
      <c r="W73">
        <v>7737243</v>
      </c>
      <c r="X73">
        <v>7793216</v>
      </c>
      <c r="Y73">
        <v>17050154</v>
      </c>
      <c r="AA73" t="s">
        <v>748</v>
      </c>
      <c r="AB73">
        <v>8.913086650126445</v>
      </c>
      <c r="AC73">
        <v>54.292401112623381</v>
      </c>
    </row>
    <row r="74" spans="1:29" x14ac:dyDescent="0.25">
      <c r="A74" t="s">
        <v>321</v>
      </c>
      <c r="B74" s="19">
        <v>1</v>
      </c>
      <c r="C74" s="19" t="s">
        <v>748</v>
      </c>
      <c r="D74" t="s">
        <v>321</v>
      </c>
      <c r="E74" t="s">
        <v>322</v>
      </c>
      <c r="F74">
        <v>26503</v>
      </c>
      <c r="G74">
        <v>203280</v>
      </c>
      <c r="H74">
        <v>161401</v>
      </c>
      <c r="I74">
        <v>1692489</v>
      </c>
      <c r="J74">
        <v>2083673</v>
      </c>
      <c r="K74" s="1">
        <v>11.027786029765707</v>
      </c>
      <c r="L74" s="1">
        <f t="shared" si="3"/>
        <v>18.773771124355886</v>
      </c>
      <c r="M74" s="1">
        <f t="shared" si="4"/>
        <v>81.226228875644111</v>
      </c>
      <c r="N74">
        <f t="shared" si="5"/>
        <v>100</v>
      </c>
      <c r="Q74">
        <v>1</v>
      </c>
      <c r="R74" t="s">
        <v>748</v>
      </c>
      <c r="S74" t="s">
        <v>283</v>
      </c>
      <c r="T74" t="s">
        <v>284</v>
      </c>
      <c r="U74">
        <v>1355468</v>
      </c>
      <c r="V74">
        <v>449090</v>
      </c>
      <c r="W74">
        <v>3943386</v>
      </c>
      <c r="X74">
        <v>1154502</v>
      </c>
      <c r="Y74">
        <v>6902446</v>
      </c>
      <c r="AA74" t="s">
        <v>748</v>
      </c>
      <c r="AB74">
        <v>26.143746723987409</v>
      </c>
      <c r="AC74">
        <v>83.274016196577278</v>
      </c>
    </row>
    <row r="75" spans="1:29" x14ac:dyDescent="0.25">
      <c r="A75" t="s">
        <v>582</v>
      </c>
      <c r="B75" s="19">
        <v>2</v>
      </c>
      <c r="C75" s="19" t="s">
        <v>785</v>
      </c>
      <c r="D75" t="s">
        <v>582</v>
      </c>
      <c r="E75" t="s">
        <v>583</v>
      </c>
      <c r="F75">
        <v>80</v>
      </c>
      <c r="G75">
        <v>66</v>
      </c>
      <c r="H75">
        <v>108</v>
      </c>
      <c r="I75">
        <v>151</v>
      </c>
      <c r="J75">
        <v>405</v>
      </c>
      <c r="K75" s="1">
        <v>36.049382716049379</v>
      </c>
      <c r="L75" s="1">
        <f t="shared" si="3"/>
        <v>62.716049382716058</v>
      </c>
      <c r="M75" s="1">
        <f t="shared" si="4"/>
        <v>37.283950617283949</v>
      </c>
      <c r="N75">
        <f t="shared" si="5"/>
        <v>100</v>
      </c>
      <c r="Q75">
        <v>1</v>
      </c>
      <c r="R75" t="s">
        <v>748</v>
      </c>
      <c r="S75" t="s">
        <v>467</v>
      </c>
      <c r="T75" t="s">
        <v>468</v>
      </c>
      <c r="U75">
        <v>2908458</v>
      </c>
      <c r="V75">
        <v>11885410</v>
      </c>
      <c r="W75">
        <v>51512993</v>
      </c>
      <c r="X75">
        <v>53537196</v>
      </c>
      <c r="Y75">
        <v>119844057</v>
      </c>
      <c r="AA75" t="s">
        <v>748</v>
      </c>
      <c r="AB75">
        <v>12.344265014326075</v>
      </c>
      <c r="AC75">
        <v>55.327617121639996</v>
      </c>
    </row>
    <row r="76" spans="1:29" x14ac:dyDescent="0.25">
      <c r="A76" t="s">
        <v>570</v>
      </c>
      <c r="B76" s="19">
        <v>2</v>
      </c>
      <c r="C76" s="19" t="s">
        <v>785</v>
      </c>
      <c r="D76" t="s">
        <v>570</v>
      </c>
      <c r="E76" t="s">
        <v>571</v>
      </c>
      <c r="F76">
        <v>229127</v>
      </c>
      <c r="G76">
        <v>919284</v>
      </c>
      <c r="H76">
        <v>950027</v>
      </c>
      <c r="I76">
        <v>3366682</v>
      </c>
      <c r="J76">
        <v>5465120</v>
      </c>
      <c r="K76" s="1">
        <v>21.0134635653014</v>
      </c>
      <c r="L76" s="1">
        <f t="shared" si="3"/>
        <v>38.396924495710984</v>
      </c>
      <c r="M76" s="1">
        <f t="shared" si="4"/>
        <v>61.603075504289016</v>
      </c>
      <c r="N76">
        <f t="shared" si="5"/>
        <v>100</v>
      </c>
      <c r="Q76">
        <v>1</v>
      </c>
      <c r="R76" t="s">
        <v>748</v>
      </c>
      <c r="S76" t="s">
        <v>560</v>
      </c>
      <c r="T76" t="s">
        <v>561</v>
      </c>
      <c r="U76">
        <v>71721</v>
      </c>
      <c r="V76">
        <v>211429</v>
      </c>
      <c r="W76">
        <v>1460588</v>
      </c>
      <c r="X76">
        <v>11488707</v>
      </c>
      <c r="Y76">
        <v>13232445</v>
      </c>
      <c r="AA76" t="s">
        <v>748</v>
      </c>
      <c r="AB76">
        <v>2.1398161866533356</v>
      </c>
      <c r="AC76">
        <v>13.177746062802454</v>
      </c>
    </row>
    <row r="77" spans="1:29" x14ac:dyDescent="0.25">
      <c r="A77" s="10" t="s">
        <v>681</v>
      </c>
      <c r="B77" s="19">
        <v>2</v>
      </c>
      <c r="C77" s="19" t="s">
        <v>785</v>
      </c>
      <c r="D77" s="10" t="s">
        <v>681</v>
      </c>
      <c r="E77" s="10" t="s">
        <v>682</v>
      </c>
      <c r="F77" s="10">
        <v>10</v>
      </c>
      <c r="G77" s="10">
        <v>39</v>
      </c>
      <c r="H77" s="10">
        <v>13</v>
      </c>
      <c r="I77" s="10">
        <v>8200</v>
      </c>
      <c r="J77" s="10">
        <v>8262</v>
      </c>
      <c r="K77" s="11">
        <v>0.59307673686758655</v>
      </c>
      <c r="L77" s="1">
        <f t="shared" si="3"/>
        <v>0.75042362624061965</v>
      </c>
      <c r="M77" s="1">
        <f t="shared" si="4"/>
        <v>99.249576373759382</v>
      </c>
      <c r="N77">
        <f t="shared" si="5"/>
        <v>100</v>
      </c>
      <c r="Q77">
        <v>1</v>
      </c>
      <c r="R77" t="s">
        <v>748</v>
      </c>
      <c r="S77" t="s">
        <v>513</v>
      </c>
      <c r="T77" t="s">
        <v>514</v>
      </c>
      <c r="U77">
        <v>345716</v>
      </c>
      <c r="V77">
        <v>712611</v>
      </c>
      <c r="W77">
        <v>5063969</v>
      </c>
      <c r="X77">
        <v>10965463</v>
      </c>
      <c r="Y77">
        <v>17087759</v>
      </c>
      <c r="AA77" t="s">
        <v>748</v>
      </c>
      <c r="AB77">
        <v>6.1934803738746549</v>
      </c>
      <c r="AC77">
        <v>35.828548377818301</v>
      </c>
    </row>
    <row r="78" spans="1:29" x14ac:dyDescent="0.25">
      <c r="A78" t="s">
        <v>683</v>
      </c>
      <c r="B78" s="19">
        <v>2</v>
      </c>
      <c r="C78" s="19" t="s">
        <v>785</v>
      </c>
      <c r="D78" t="s">
        <v>683</v>
      </c>
      <c r="E78" t="s">
        <v>684</v>
      </c>
      <c r="F78">
        <v>233639</v>
      </c>
      <c r="G78">
        <v>156376</v>
      </c>
      <c r="H78">
        <v>843877</v>
      </c>
      <c r="I78">
        <v>1575912</v>
      </c>
      <c r="J78">
        <v>2809804</v>
      </c>
      <c r="K78" s="1">
        <v>13.880505544158952</v>
      </c>
      <c r="L78" s="1">
        <f t="shared" si="3"/>
        <v>43.913810358302577</v>
      </c>
      <c r="M78" s="1">
        <f t="shared" si="4"/>
        <v>56.086189641697423</v>
      </c>
      <c r="N78">
        <f t="shared" si="5"/>
        <v>100</v>
      </c>
      <c r="Q78">
        <v>1</v>
      </c>
      <c r="R78" t="s">
        <v>748</v>
      </c>
      <c r="S78" t="s">
        <v>97</v>
      </c>
      <c r="T78" t="s">
        <v>98</v>
      </c>
      <c r="U78">
        <v>10762</v>
      </c>
      <c r="V78">
        <v>48075</v>
      </c>
      <c r="W78">
        <v>9320</v>
      </c>
      <c r="X78">
        <v>90510</v>
      </c>
      <c r="Y78">
        <v>158667</v>
      </c>
      <c r="AA78" t="s">
        <v>748</v>
      </c>
      <c r="AB78">
        <v>37.082064953645059</v>
      </c>
      <c r="AC78">
        <v>42.956002193272703</v>
      </c>
    </row>
    <row r="79" spans="1:29" x14ac:dyDescent="0.25">
      <c r="A79" s="10" t="s">
        <v>664</v>
      </c>
      <c r="B79" s="19">
        <v>2</v>
      </c>
      <c r="C79" s="19" t="s">
        <v>785</v>
      </c>
      <c r="D79" s="10" t="s">
        <v>664</v>
      </c>
      <c r="E79" s="10" t="s">
        <v>747</v>
      </c>
      <c r="F79" s="10"/>
      <c r="G79" s="10">
        <v>413882</v>
      </c>
      <c r="H79" s="10">
        <v>246561</v>
      </c>
      <c r="I79" s="10">
        <v>43098996</v>
      </c>
      <c r="J79" s="10">
        <v>43759439</v>
      </c>
      <c r="K79" s="11">
        <v>0.94581194242458178</v>
      </c>
      <c r="L79" s="1">
        <f t="shared" si="3"/>
        <v>1.5092583796606716</v>
      </c>
      <c r="M79" s="1">
        <f t="shared" si="4"/>
        <v>98.490741620339321</v>
      </c>
      <c r="N79">
        <f t="shared" si="5"/>
        <v>99.999999999999986</v>
      </c>
      <c r="Q79">
        <v>1</v>
      </c>
      <c r="R79" t="s">
        <v>748</v>
      </c>
      <c r="S79" t="s">
        <v>49</v>
      </c>
      <c r="T79" t="s">
        <v>50</v>
      </c>
      <c r="U79">
        <v>40422</v>
      </c>
      <c r="V79">
        <v>55681</v>
      </c>
      <c r="W79">
        <v>116501</v>
      </c>
      <c r="X79">
        <v>644934</v>
      </c>
      <c r="Y79">
        <v>857538</v>
      </c>
      <c r="AA79" t="s">
        <v>748</v>
      </c>
      <c r="AB79">
        <v>11.206850308674369</v>
      </c>
      <c r="AC79">
        <v>24.79237071709942</v>
      </c>
    </row>
    <row r="80" spans="1:29" x14ac:dyDescent="0.25">
      <c r="A80" t="s">
        <v>375</v>
      </c>
      <c r="B80" s="19">
        <v>1</v>
      </c>
      <c r="C80" s="19" t="s">
        <v>748</v>
      </c>
      <c r="D80" t="s">
        <v>375</v>
      </c>
      <c r="E80" t="s">
        <v>376</v>
      </c>
      <c r="F80">
        <v>1743685</v>
      </c>
      <c r="G80">
        <v>2447150</v>
      </c>
      <c r="H80">
        <v>11361384</v>
      </c>
      <c r="I80">
        <v>31414765</v>
      </c>
      <c r="J80">
        <v>46966984</v>
      </c>
      <c r="K80" s="1">
        <v>8.922938292141561</v>
      </c>
      <c r="L80" s="1">
        <f t="shared" si="3"/>
        <v>33.113088547478377</v>
      </c>
      <c r="M80" s="1">
        <f t="shared" si="4"/>
        <v>66.88691145252163</v>
      </c>
      <c r="N80">
        <f t="shared" si="5"/>
        <v>100</v>
      </c>
      <c r="Q80" s="10">
        <v>1</v>
      </c>
      <c r="R80" t="s">
        <v>748</v>
      </c>
      <c r="S80" t="s">
        <v>363</v>
      </c>
      <c r="T80" t="s">
        <v>364</v>
      </c>
      <c r="V80">
        <v>5</v>
      </c>
      <c r="W80">
        <v>142</v>
      </c>
      <c r="X80">
        <v>653</v>
      </c>
      <c r="Y80">
        <v>800</v>
      </c>
      <c r="AA80" t="s">
        <v>748</v>
      </c>
      <c r="AB80">
        <v>0.625</v>
      </c>
      <c r="AC80">
        <v>18.375</v>
      </c>
    </row>
    <row r="81" spans="1:30" x14ac:dyDescent="0.25">
      <c r="A81" t="s">
        <v>315</v>
      </c>
      <c r="B81" s="19">
        <v>1</v>
      </c>
      <c r="C81" s="19" t="s">
        <v>748</v>
      </c>
      <c r="D81" t="s">
        <v>315</v>
      </c>
      <c r="E81" t="s">
        <v>316</v>
      </c>
      <c r="F81">
        <v>9454</v>
      </c>
      <c r="G81">
        <v>47697</v>
      </c>
      <c r="H81">
        <v>78714</v>
      </c>
      <c r="I81">
        <v>254786</v>
      </c>
      <c r="J81">
        <v>390651</v>
      </c>
      <c r="K81" s="1">
        <v>14.629682248349548</v>
      </c>
      <c r="L81" s="1">
        <f t="shared" si="3"/>
        <v>34.779125101433252</v>
      </c>
      <c r="M81" s="1">
        <f t="shared" si="4"/>
        <v>65.220874898566748</v>
      </c>
      <c r="N81">
        <f t="shared" si="5"/>
        <v>100</v>
      </c>
      <c r="Q81">
        <v>1</v>
      </c>
      <c r="R81" t="s">
        <v>748</v>
      </c>
      <c r="S81" t="s">
        <v>297</v>
      </c>
      <c r="T81" t="s">
        <v>298</v>
      </c>
      <c r="U81">
        <v>5967</v>
      </c>
      <c r="V81">
        <v>114534</v>
      </c>
      <c r="W81">
        <v>201278</v>
      </c>
      <c r="X81">
        <v>3131013</v>
      </c>
      <c r="Y81">
        <v>3452792</v>
      </c>
      <c r="AA81" t="s">
        <v>748</v>
      </c>
      <c r="AB81">
        <v>3.4899582714510462</v>
      </c>
      <c r="AC81">
        <v>9.319385587084307</v>
      </c>
    </row>
    <row r="82" spans="1:30" x14ac:dyDescent="0.25">
      <c r="A82" t="s">
        <v>592</v>
      </c>
      <c r="B82" s="19">
        <v>1</v>
      </c>
      <c r="C82" s="19" t="s">
        <v>748</v>
      </c>
      <c r="D82" t="s">
        <v>592</v>
      </c>
      <c r="E82" t="s">
        <v>593</v>
      </c>
      <c r="F82">
        <v>774270</v>
      </c>
      <c r="G82">
        <v>621039</v>
      </c>
      <c r="H82">
        <v>4477636</v>
      </c>
      <c r="I82">
        <v>4526680</v>
      </c>
      <c r="J82">
        <v>10399625</v>
      </c>
      <c r="K82" s="1">
        <v>13.41691647535368</v>
      </c>
      <c r="L82" s="1">
        <f t="shared" si="3"/>
        <v>56.472661273844004</v>
      </c>
      <c r="M82" s="1">
        <f t="shared" si="4"/>
        <v>43.527338726155989</v>
      </c>
      <c r="N82">
        <f t="shared" si="5"/>
        <v>100</v>
      </c>
      <c r="Q82">
        <v>1</v>
      </c>
      <c r="R82" t="s">
        <v>748</v>
      </c>
      <c r="S82" t="s">
        <v>347</v>
      </c>
      <c r="T82" t="s">
        <v>348</v>
      </c>
      <c r="U82">
        <v>9151293</v>
      </c>
      <c r="V82">
        <v>1571633</v>
      </c>
      <c r="W82">
        <v>39961937</v>
      </c>
      <c r="X82">
        <v>21948305</v>
      </c>
      <c r="Y82">
        <v>72633168</v>
      </c>
      <c r="AA82" t="s">
        <v>748</v>
      </c>
      <c r="AB82">
        <v>14.763125849061135</v>
      </c>
      <c r="AC82">
        <v>69.781980320616057</v>
      </c>
    </row>
    <row r="83" spans="1:30" x14ac:dyDescent="0.25">
      <c r="A83" t="s">
        <v>588</v>
      </c>
      <c r="B83" s="19">
        <v>1</v>
      </c>
      <c r="C83" s="19" t="s">
        <v>748</v>
      </c>
      <c r="D83" t="s">
        <v>588</v>
      </c>
      <c r="E83" t="s">
        <v>589</v>
      </c>
      <c r="F83">
        <v>979723</v>
      </c>
      <c r="G83">
        <v>1211715</v>
      </c>
      <c r="H83">
        <v>7980783</v>
      </c>
      <c r="I83">
        <v>10191281</v>
      </c>
      <c r="J83">
        <v>20363502</v>
      </c>
      <c r="K83" s="1">
        <v>10.761596900179548</v>
      </c>
      <c r="L83" s="1">
        <f t="shared" si="3"/>
        <v>49.953200584064568</v>
      </c>
      <c r="M83" s="1">
        <f t="shared" si="4"/>
        <v>50.046799415935425</v>
      </c>
      <c r="N83">
        <f t="shared" si="5"/>
        <v>100</v>
      </c>
      <c r="Q83">
        <v>1</v>
      </c>
      <c r="R83" t="s">
        <v>748</v>
      </c>
      <c r="S83" t="s">
        <v>598</v>
      </c>
      <c r="T83" t="s">
        <v>599</v>
      </c>
      <c r="U83">
        <v>21697</v>
      </c>
      <c r="V83">
        <v>39622</v>
      </c>
      <c r="W83">
        <v>496409</v>
      </c>
      <c r="X83">
        <v>629874</v>
      </c>
      <c r="Y83">
        <v>1187602</v>
      </c>
      <c r="AA83" t="s">
        <v>748</v>
      </c>
      <c r="AB83">
        <v>5.1632617661472446</v>
      </c>
      <c r="AC83">
        <v>46.962534586502883</v>
      </c>
    </row>
    <row r="84" spans="1:30" x14ac:dyDescent="0.25">
      <c r="A84" t="s">
        <v>629</v>
      </c>
      <c r="B84" s="19">
        <v>1</v>
      </c>
      <c r="C84" s="19" t="s">
        <v>748</v>
      </c>
      <c r="D84" t="s">
        <v>629</v>
      </c>
      <c r="E84" t="s">
        <v>630</v>
      </c>
      <c r="F84">
        <v>161542</v>
      </c>
      <c r="G84">
        <v>8442</v>
      </c>
      <c r="H84">
        <v>484333</v>
      </c>
      <c r="I84">
        <v>228215</v>
      </c>
      <c r="J84">
        <v>882532</v>
      </c>
      <c r="K84" s="1">
        <v>19.260944645633245</v>
      </c>
      <c r="L84" s="1">
        <f t="shared" si="3"/>
        <v>74.14088101054692</v>
      </c>
      <c r="M84" s="1">
        <f t="shared" si="4"/>
        <v>25.859118989453073</v>
      </c>
      <c r="N84">
        <f t="shared" si="5"/>
        <v>100</v>
      </c>
      <c r="Q84">
        <v>1</v>
      </c>
      <c r="R84" t="s">
        <v>748</v>
      </c>
      <c r="S84" t="s">
        <v>447</v>
      </c>
      <c r="T84" t="s">
        <v>448</v>
      </c>
      <c r="U84">
        <v>3564</v>
      </c>
      <c r="V84">
        <v>30138</v>
      </c>
      <c r="W84">
        <v>21326</v>
      </c>
      <c r="X84">
        <v>221867</v>
      </c>
      <c r="Y84">
        <v>276895</v>
      </c>
      <c r="AA84" t="s">
        <v>748</v>
      </c>
      <c r="AB84">
        <v>12.171400711461024</v>
      </c>
      <c r="AC84">
        <v>19.873237147655249</v>
      </c>
    </row>
    <row r="85" spans="1:30" x14ac:dyDescent="0.25">
      <c r="A85" t="s">
        <v>621</v>
      </c>
      <c r="B85" s="19">
        <v>1</v>
      </c>
      <c r="C85" s="19" t="s">
        <v>748</v>
      </c>
      <c r="D85" t="s">
        <v>621</v>
      </c>
      <c r="E85" t="s">
        <v>622</v>
      </c>
      <c r="F85">
        <v>688980</v>
      </c>
      <c r="G85">
        <v>83046</v>
      </c>
      <c r="H85">
        <v>2335300</v>
      </c>
      <c r="I85">
        <v>2062472</v>
      </c>
      <c r="J85">
        <v>5169798</v>
      </c>
      <c r="K85" s="1">
        <v>14.933388113036525</v>
      </c>
      <c r="L85" s="1">
        <f t="shared" si="3"/>
        <v>60.105365818935283</v>
      </c>
      <c r="M85" s="1">
        <f t="shared" si="4"/>
        <v>39.894634181064717</v>
      </c>
      <c r="N85">
        <f t="shared" si="5"/>
        <v>100</v>
      </c>
      <c r="Q85">
        <v>1</v>
      </c>
      <c r="R85" t="s">
        <v>748</v>
      </c>
      <c r="S85" t="s">
        <v>184</v>
      </c>
      <c r="T85" t="s">
        <v>185</v>
      </c>
      <c r="U85">
        <v>4680</v>
      </c>
      <c r="V85">
        <v>479</v>
      </c>
      <c r="W85">
        <v>16423</v>
      </c>
      <c r="X85">
        <v>42889</v>
      </c>
      <c r="Y85">
        <v>64471</v>
      </c>
      <c r="AA85" t="s">
        <v>748</v>
      </c>
      <c r="AB85">
        <v>8.0020474321788093</v>
      </c>
      <c r="AC85">
        <v>33.475516123528408</v>
      </c>
    </row>
    <row r="86" spans="1:30" x14ac:dyDescent="0.25">
      <c r="A86" t="s">
        <v>103</v>
      </c>
      <c r="B86" s="19">
        <v>1</v>
      </c>
      <c r="C86" s="19" t="s">
        <v>748</v>
      </c>
      <c r="D86" t="s">
        <v>103</v>
      </c>
      <c r="E86" t="s">
        <v>104</v>
      </c>
      <c r="F86">
        <v>36984</v>
      </c>
      <c r="G86">
        <v>179046</v>
      </c>
      <c r="H86">
        <v>440125</v>
      </c>
      <c r="I86">
        <v>2348451</v>
      </c>
      <c r="J86">
        <v>3004606</v>
      </c>
      <c r="K86" s="1">
        <v>7.1899610131910805</v>
      </c>
      <c r="L86" s="1">
        <f t="shared" si="3"/>
        <v>21.838304256864294</v>
      </c>
      <c r="M86" s="1">
        <f t="shared" si="4"/>
        <v>78.161695743135709</v>
      </c>
      <c r="N86">
        <f t="shared" si="5"/>
        <v>100</v>
      </c>
      <c r="Q86">
        <v>1</v>
      </c>
      <c r="R86" t="s">
        <v>748</v>
      </c>
      <c r="S86" t="s">
        <v>133</v>
      </c>
      <c r="T86" t="s">
        <v>132</v>
      </c>
      <c r="U86">
        <v>472547</v>
      </c>
      <c r="V86">
        <v>611818</v>
      </c>
      <c r="W86">
        <v>3084750</v>
      </c>
      <c r="X86">
        <v>5270590</v>
      </c>
      <c r="Y86">
        <v>9439705</v>
      </c>
      <c r="AA86" t="s">
        <v>748</v>
      </c>
      <c r="AB86">
        <v>11.487276350267301</v>
      </c>
      <c r="AC86">
        <v>44.165733992746596</v>
      </c>
    </row>
    <row r="87" spans="1:30" x14ac:dyDescent="0.25">
      <c r="A87" t="s">
        <v>357</v>
      </c>
      <c r="B87" s="19">
        <v>1</v>
      </c>
      <c r="C87" s="19" t="s">
        <v>748</v>
      </c>
      <c r="D87" t="s">
        <v>357</v>
      </c>
      <c r="E87" t="s">
        <v>358</v>
      </c>
      <c r="F87">
        <v>1060371</v>
      </c>
      <c r="G87">
        <v>609728</v>
      </c>
      <c r="H87">
        <v>4441978</v>
      </c>
      <c r="I87">
        <v>4267323</v>
      </c>
      <c r="J87">
        <v>10379400</v>
      </c>
      <c r="K87" s="1">
        <v>16.090515829431375</v>
      </c>
      <c r="L87" s="1">
        <f t="shared" si="3"/>
        <v>58.886611942886866</v>
      </c>
      <c r="M87" s="1">
        <f t="shared" si="4"/>
        <v>41.113388057113127</v>
      </c>
      <c r="N87">
        <f t="shared" si="5"/>
        <v>100</v>
      </c>
      <c r="Q87">
        <v>1</v>
      </c>
      <c r="R87" t="s">
        <v>748</v>
      </c>
      <c r="S87" t="s">
        <v>713</v>
      </c>
      <c r="T87" t="s">
        <v>714</v>
      </c>
      <c r="U87">
        <v>60563</v>
      </c>
      <c r="V87">
        <v>18891</v>
      </c>
      <c r="W87">
        <v>7049</v>
      </c>
      <c r="X87">
        <v>1675646</v>
      </c>
      <c r="Y87">
        <v>1762149</v>
      </c>
      <c r="AA87" t="s">
        <v>748</v>
      </c>
      <c r="AB87">
        <v>4.5089263166735618</v>
      </c>
      <c r="AC87">
        <v>4.9089492432251758</v>
      </c>
    </row>
    <row r="88" spans="1:30" x14ac:dyDescent="0.25">
      <c r="A88" t="s">
        <v>246</v>
      </c>
      <c r="B88" s="19">
        <v>1</v>
      </c>
      <c r="C88" s="19" t="s">
        <v>748</v>
      </c>
      <c r="D88" t="s">
        <v>246</v>
      </c>
      <c r="E88" t="s">
        <v>247</v>
      </c>
      <c r="F88">
        <v>26540</v>
      </c>
      <c r="G88">
        <v>772462</v>
      </c>
      <c r="H88">
        <v>3931102</v>
      </c>
      <c r="I88">
        <v>2816559</v>
      </c>
      <c r="J88">
        <v>7546663</v>
      </c>
      <c r="K88" s="1">
        <v>10.587487476252749</v>
      </c>
      <c r="L88" s="1">
        <f t="shared" si="3"/>
        <v>62.678086990236615</v>
      </c>
      <c r="M88" s="1">
        <f t="shared" si="4"/>
        <v>37.321913009763385</v>
      </c>
      <c r="N88">
        <f t="shared" si="5"/>
        <v>100</v>
      </c>
      <c r="Q88">
        <v>1</v>
      </c>
      <c r="R88" t="s">
        <v>748</v>
      </c>
      <c r="S88" t="s">
        <v>477</v>
      </c>
      <c r="T88" t="s">
        <v>478</v>
      </c>
      <c r="U88">
        <v>614046</v>
      </c>
      <c r="V88">
        <v>1276051</v>
      </c>
      <c r="W88">
        <v>3889050</v>
      </c>
      <c r="X88">
        <v>22193185</v>
      </c>
      <c r="Y88">
        <v>27972332</v>
      </c>
      <c r="AA88" t="s">
        <v>748</v>
      </c>
      <c r="AB88">
        <v>6.7570233329133949</v>
      </c>
      <c r="AC88">
        <v>20.660225969003942</v>
      </c>
    </row>
    <row r="89" spans="1:30" x14ac:dyDescent="0.25">
      <c r="A89" t="s">
        <v>140</v>
      </c>
      <c r="B89" s="19">
        <v>1</v>
      </c>
      <c r="C89" s="19" t="s">
        <v>748</v>
      </c>
      <c r="D89" t="s">
        <v>140</v>
      </c>
      <c r="E89" t="s">
        <v>141</v>
      </c>
      <c r="F89">
        <v>5786408</v>
      </c>
      <c r="G89">
        <v>1482971</v>
      </c>
      <c r="H89">
        <v>42306925</v>
      </c>
      <c r="I89">
        <v>21875445</v>
      </c>
      <c r="J89">
        <v>71451749</v>
      </c>
      <c r="K89" s="1">
        <v>10.173829334814464</v>
      </c>
      <c r="L89" s="1">
        <f t="shared" si="3"/>
        <v>69.384311362343283</v>
      </c>
      <c r="M89" s="1">
        <f t="shared" si="4"/>
        <v>30.615688637656724</v>
      </c>
      <c r="N89">
        <f t="shared" si="5"/>
        <v>100</v>
      </c>
      <c r="Q89">
        <v>1</v>
      </c>
      <c r="R89" t="s">
        <v>748</v>
      </c>
      <c r="S89" t="s">
        <v>429</v>
      </c>
      <c r="T89" t="s">
        <v>430</v>
      </c>
      <c r="U89">
        <v>14770</v>
      </c>
      <c r="V89">
        <v>43888</v>
      </c>
      <c r="W89">
        <v>66859</v>
      </c>
      <c r="X89">
        <v>1078979</v>
      </c>
      <c r="Y89">
        <v>1204496</v>
      </c>
      <c r="AA89" t="s">
        <v>748</v>
      </c>
      <c r="AB89">
        <v>4.8699206971214517</v>
      </c>
      <c r="AC89">
        <v>10.420707084124812</v>
      </c>
    </row>
    <row r="90" spans="1:30" x14ac:dyDescent="0.25">
      <c r="A90" t="s">
        <v>174</v>
      </c>
      <c r="B90" s="19">
        <v>1</v>
      </c>
      <c r="C90" s="19" t="s">
        <v>748</v>
      </c>
      <c r="D90" t="s">
        <v>174</v>
      </c>
      <c r="E90" t="s">
        <v>175</v>
      </c>
      <c r="F90">
        <v>961845</v>
      </c>
      <c r="G90">
        <v>404866</v>
      </c>
      <c r="H90">
        <v>16413850</v>
      </c>
      <c r="I90">
        <v>6405691</v>
      </c>
      <c r="J90">
        <v>24186252</v>
      </c>
      <c r="K90" s="1">
        <v>5.6507763170581367</v>
      </c>
      <c r="L90" s="1">
        <f t="shared" si="3"/>
        <v>73.515156461612989</v>
      </c>
      <c r="M90" s="1">
        <f t="shared" si="4"/>
        <v>26.484843538387015</v>
      </c>
      <c r="N90">
        <f t="shared" si="5"/>
        <v>100</v>
      </c>
      <c r="Q90" s="10">
        <v>1</v>
      </c>
      <c r="R90" t="s">
        <v>748</v>
      </c>
      <c r="S90" t="s">
        <v>656</v>
      </c>
      <c r="T90" t="s">
        <v>657</v>
      </c>
      <c r="V90">
        <v>292</v>
      </c>
      <c r="W90">
        <v>31</v>
      </c>
      <c r="X90">
        <v>41818</v>
      </c>
      <c r="Y90">
        <v>42141</v>
      </c>
      <c r="AA90" t="s">
        <v>748</v>
      </c>
      <c r="AB90">
        <v>0.69291189103248618</v>
      </c>
      <c r="AC90">
        <v>0.76647445480648302</v>
      </c>
      <c r="AD90" s="11"/>
    </row>
    <row r="91" spans="1:30" x14ac:dyDescent="0.25">
      <c r="A91" t="s">
        <v>113</v>
      </c>
      <c r="B91" s="19">
        <v>1</v>
      </c>
      <c r="C91" s="19" t="s">
        <v>748</v>
      </c>
      <c r="D91" t="s">
        <v>113</v>
      </c>
      <c r="E91" t="s">
        <v>114</v>
      </c>
      <c r="F91">
        <v>624725</v>
      </c>
      <c r="G91">
        <v>171114</v>
      </c>
      <c r="H91">
        <v>2415343</v>
      </c>
      <c r="I91">
        <v>1394455</v>
      </c>
      <c r="J91">
        <v>4605637</v>
      </c>
      <c r="K91" s="1">
        <v>17.27967271411099</v>
      </c>
      <c r="L91" s="1">
        <f t="shared" si="3"/>
        <v>69.722863525718594</v>
      </c>
      <c r="M91" s="1">
        <f t="shared" si="4"/>
        <v>30.277136474281406</v>
      </c>
      <c r="N91">
        <f t="shared" si="5"/>
        <v>100</v>
      </c>
      <c r="Q91">
        <v>1</v>
      </c>
      <c r="R91" t="s">
        <v>748</v>
      </c>
      <c r="S91" t="s">
        <v>552</v>
      </c>
      <c r="T91" t="s">
        <v>553</v>
      </c>
      <c r="U91">
        <v>167635</v>
      </c>
      <c r="V91">
        <v>13421</v>
      </c>
      <c r="W91">
        <v>222347</v>
      </c>
      <c r="X91">
        <v>41314</v>
      </c>
      <c r="Y91">
        <v>444717</v>
      </c>
      <c r="AA91" t="s">
        <v>748</v>
      </c>
      <c r="AB91">
        <v>40.712632977826345</v>
      </c>
      <c r="AC91">
        <v>90.710047063638228</v>
      </c>
    </row>
    <row r="92" spans="1:30" x14ac:dyDescent="0.25">
      <c r="A92" t="s">
        <v>119</v>
      </c>
      <c r="B92" s="19">
        <v>1</v>
      </c>
      <c r="C92" s="19" t="s">
        <v>748</v>
      </c>
      <c r="D92" t="s">
        <v>119</v>
      </c>
      <c r="E92" t="s">
        <v>120</v>
      </c>
      <c r="F92">
        <v>655790</v>
      </c>
      <c r="G92">
        <v>1436648</v>
      </c>
      <c r="H92">
        <v>16845007</v>
      </c>
      <c r="I92">
        <v>14322376</v>
      </c>
      <c r="J92">
        <v>33259821</v>
      </c>
      <c r="K92" s="1">
        <v>6.2911883981576446</v>
      </c>
      <c r="L92" s="1">
        <f t="shared" si="3"/>
        <v>56.937904145665726</v>
      </c>
      <c r="M92" s="1">
        <f t="shared" si="4"/>
        <v>43.062095854334274</v>
      </c>
      <c r="N92">
        <f t="shared" si="5"/>
        <v>100</v>
      </c>
      <c r="Q92">
        <v>1</v>
      </c>
      <c r="R92" t="s">
        <v>748</v>
      </c>
      <c r="S92" t="s">
        <v>305</v>
      </c>
      <c r="T92" t="s">
        <v>306</v>
      </c>
      <c r="U92">
        <v>545985</v>
      </c>
      <c r="V92">
        <v>1899204</v>
      </c>
      <c r="W92">
        <v>2653889</v>
      </c>
      <c r="X92">
        <v>49973919</v>
      </c>
      <c r="Y92">
        <v>55072997</v>
      </c>
      <c r="AA92" t="s">
        <v>748</v>
      </c>
      <c r="AB92">
        <v>4.4399054585680169</v>
      </c>
      <c r="AC92">
        <v>9.2587625111449814</v>
      </c>
    </row>
    <row r="93" spans="1:30" x14ac:dyDescent="0.25">
      <c r="A93" t="s">
        <v>221</v>
      </c>
      <c r="B93" s="19">
        <v>1</v>
      </c>
      <c r="C93" s="19" t="s">
        <v>748</v>
      </c>
      <c r="D93" t="s">
        <v>221</v>
      </c>
      <c r="E93" t="s">
        <v>222</v>
      </c>
      <c r="F93">
        <v>2227477</v>
      </c>
      <c r="G93">
        <v>1211918</v>
      </c>
      <c r="H93">
        <v>13899305</v>
      </c>
      <c r="I93">
        <v>3826654</v>
      </c>
      <c r="J93">
        <v>21165354</v>
      </c>
      <c r="K93" s="1">
        <v>16.250117999443809</v>
      </c>
      <c r="L93" s="1">
        <f t="shared" si="3"/>
        <v>81.920198452622145</v>
      </c>
      <c r="M93" s="1">
        <f t="shared" si="4"/>
        <v>18.079801547377851</v>
      </c>
      <c r="N93">
        <f t="shared" si="5"/>
        <v>100</v>
      </c>
      <c r="Q93">
        <v>1</v>
      </c>
      <c r="R93" t="s">
        <v>748</v>
      </c>
      <c r="S93" t="s">
        <v>425</v>
      </c>
      <c r="T93" t="s">
        <v>426</v>
      </c>
      <c r="U93">
        <v>529988</v>
      </c>
      <c r="V93">
        <v>1234805</v>
      </c>
      <c r="W93">
        <v>8476554</v>
      </c>
      <c r="X93">
        <v>28710036</v>
      </c>
      <c r="Y93">
        <v>38951383</v>
      </c>
      <c r="AA93" t="s">
        <v>748</v>
      </c>
      <c r="AB93">
        <v>4.5307582531793544</v>
      </c>
      <c r="AC93">
        <v>26.292640238216958</v>
      </c>
    </row>
    <row r="94" spans="1:30" x14ac:dyDescent="0.25">
      <c r="A94" t="s">
        <v>301</v>
      </c>
      <c r="B94" s="19">
        <v>1</v>
      </c>
      <c r="C94" s="19" t="s">
        <v>748</v>
      </c>
      <c r="D94" t="s">
        <v>301</v>
      </c>
      <c r="E94" t="s">
        <v>302</v>
      </c>
      <c r="F94">
        <v>112963</v>
      </c>
      <c r="G94">
        <v>1358250</v>
      </c>
      <c r="H94">
        <v>9585505</v>
      </c>
      <c r="I94">
        <v>15629237</v>
      </c>
      <c r="J94">
        <v>26685955</v>
      </c>
      <c r="K94" s="1">
        <v>5.5130610840046756</v>
      </c>
      <c r="L94" s="1">
        <f t="shared" si="3"/>
        <v>41.432723693043776</v>
      </c>
      <c r="M94" s="1">
        <f t="shared" si="4"/>
        <v>58.567276306956231</v>
      </c>
      <c r="N94">
        <f t="shared" si="5"/>
        <v>100</v>
      </c>
      <c r="Q94">
        <v>1</v>
      </c>
      <c r="R94" t="s">
        <v>748</v>
      </c>
      <c r="S94" t="s">
        <v>279</v>
      </c>
      <c r="T94" t="s">
        <v>280</v>
      </c>
      <c r="U94">
        <v>122364</v>
      </c>
      <c r="V94">
        <v>927760</v>
      </c>
      <c r="W94">
        <v>1426743</v>
      </c>
      <c r="X94">
        <v>14400531</v>
      </c>
      <c r="Y94">
        <v>16877398</v>
      </c>
      <c r="AA94" t="s">
        <v>748</v>
      </c>
      <c r="AB94">
        <v>6.2220728574392803</v>
      </c>
      <c r="AC94">
        <v>14.675644906874863</v>
      </c>
    </row>
    <row r="95" spans="1:30" x14ac:dyDescent="0.25">
      <c r="A95" t="s">
        <v>109</v>
      </c>
      <c r="B95" s="19">
        <v>1</v>
      </c>
      <c r="C95" s="19" t="s">
        <v>748</v>
      </c>
      <c r="D95" t="s">
        <v>109</v>
      </c>
      <c r="E95" t="s">
        <v>110</v>
      </c>
      <c r="F95">
        <v>31139851</v>
      </c>
      <c r="G95">
        <v>3037350</v>
      </c>
      <c r="H95">
        <v>51177068</v>
      </c>
      <c r="I95">
        <v>5279143</v>
      </c>
      <c r="J95">
        <v>90633412</v>
      </c>
      <c r="K95" s="1">
        <v>37.70927326447778</v>
      </c>
      <c r="L95" s="1">
        <f t="shared" si="3"/>
        <v>94.175279421235956</v>
      </c>
      <c r="M95" s="1">
        <f t="shared" si="4"/>
        <v>5.8247205787640439</v>
      </c>
      <c r="N95">
        <f t="shared" si="5"/>
        <v>100</v>
      </c>
      <c r="Q95">
        <v>1</v>
      </c>
      <c r="R95" t="s">
        <v>748</v>
      </c>
      <c r="S95" t="s">
        <v>207</v>
      </c>
      <c r="T95" t="s">
        <v>208</v>
      </c>
      <c r="U95">
        <v>230920</v>
      </c>
      <c r="V95">
        <v>2382483</v>
      </c>
      <c r="W95">
        <v>2514914</v>
      </c>
      <c r="X95">
        <v>13335286</v>
      </c>
      <c r="Y95">
        <v>18463603</v>
      </c>
      <c r="AA95" t="s">
        <v>748</v>
      </c>
      <c r="AB95">
        <v>14.154350047496148</v>
      </c>
      <c r="AC95">
        <v>27.775277663844918</v>
      </c>
    </row>
    <row r="96" spans="1:30" x14ac:dyDescent="0.25">
      <c r="A96" t="s">
        <v>144</v>
      </c>
      <c r="B96" s="19">
        <v>1</v>
      </c>
      <c r="C96" s="19" t="s">
        <v>748</v>
      </c>
      <c r="D96" t="s">
        <v>144</v>
      </c>
      <c r="E96" t="s">
        <v>145</v>
      </c>
      <c r="F96">
        <v>8737982</v>
      </c>
      <c r="G96">
        <v>2038265</v>
      </c>
      <c r="H96">
        <v>34969369</v>
      </c>
      <c r="I96">
        <v>4513264</v>
      </c>
      <c r="J96">
        <v>50258880</v>
      </c>
      <c r="K96" s="1">
        <v>21.441478600398575</v>
      </c>
      <c r="L96" s="1">
        <f t="shared" si="3"/>
        <v>91.019967018763651</v>
      </c>
      <c r="M96" s="1">
        <f t="shared" si="4"/>
        <v>8.9800329812363504</v>
      </c>
      <c r="N96">
        <f t="shared" si="5"/>
        <v>100</v>
      </c>
      <c r="Q96">
        <v>1</v>
      </c>
      <c r="R96" t="s">
        <v>748</v>
      </c>
      <c r="S96" t="s">
        <v>566</v>
      </c>
      <c r="T96" t="s">
        <v>567</v>
      </c>
      <c r="U96">
        <v>538</v>
      </c>
      <c r="V96">
        <v>234</v>
      </c>
      <c r="W96">
        <v>1242</v>
      </c>
      <c r="X96">
        <v>3335</v>
      </c>
      <c r="Y96">
        <v>5349</v>
      </c>
      <c r="AA96" t="s">
        <v>748</v>
      </c>
      <c r="AB96">
        <v>14.432604225088802</v>
      </c>
      <c r="AC96">
        <v>37.651897550944099</v>
      </c>
    </row>
    <row r="97" spans="1:30" x14ac:dyDescent="0.25">
      <c r="A97" t="s">
        <v>393</v>
      </c>
      <c r="B97" s="19">
        <v>1</v>
      </c>
      <c r="C97" s="19" t="s">
        <v>748</v>
      </c>
      <c r="D97" t="s">
        <v>393</v>
      </c>
      <c r="E97" t="s">
        <v>394</v>
      </c>
      <c r="F97">
        <v>447588</v>
      </c>
      <c r="G97">
        <v>68938</v>
      </c>
      <c r="H97">
        <v>853765</v>
      </c>
      <c r="I97">
        <v>184424</v>
      </c>
      <c r="J97">
        <v>1554715</v>
      </c>
      <c r="K97" s="1">
        <v>33.223195248003648</v>
      </c>
      <c r="L97" s="1">
        <f t="shared" si="3"/>
        <v>88.137761583312695</v>
      </c>
      <c r="M97" s="1">
        <f t="shared" si="4"/>
        <v>11.862238416687303</v>
      </c>
      <c r="N97">
        <f t="shared" si="5"/>
        <v>100</v>
      </c>
      <c r="Q97">
        <v>1</v>
      </c>
      <c r="R97" t="s">
        <v>748</v>
      </c>
      <c r="S97" t="s">
        <v>311</v>
      </c>
      <c r="T97" t="s">
        <v>312</v>
      </c>
      <c r="U97">
        <v>548436</v>
      </c>
      <c r="V97">
        <v>2123769</v>
      </c>
      <c r="W97">
        <v>1580458</v>
      </c>
      <c r="X97">
        <v>21991575</v>
      </c>
      <c r="Y97">
        <v>26244238</v>
      </c>
      <c r="AA97" t="s">
        <v>748</v>
      </c>
      <c r="AB97">
        <v>10.182063582871029</v>
      </c>
      <c r="AC97">
        <v>16.204177846581029</v>
      </c>
    </row>
    <row r="98" spans="1:30" x14ac:dyDescent="0.25">
      <c r="A98" t="s">
        <v>127</v>
      </c>
      <c r="B98" s="19">
        <v>1</v>
      </c>
      <c r="C98" s="19" t="s">
        <v>748</v>
      </c>
      <c r="D98" t="s">
        <v>127</v>
      </c>
      <c r="E98" t="s">
        <v>128</v>
      </c>
      <c r="F98">
        <v>2702825</v>
      </c>
      <c r="G98">
        <v>825940</v>
      </c>
      <c r="H98">
        <v>21016082</v>
      </c>
      <c r="I98">
        <v>10465516</v>
      </c>
      <c r="J98">
        <v>35010363</v>
      </c>
      <c r="K98" s="1">
        <v>10.079201406737772</v>
      </c>
      <c r="L98" s="1">
        <f t="shared" si="3"/>
        <v>70.107376493068642</v>
      </c>
      <c r="M98" s="1">
        <f t="shared" si="4"/>
        <v>29.892623506931358</v>
      </c>
      <c r="N98">
        <f t="shared" si="5"/>
        <v>100</v>
      </c>
      <c r="Q98">
        <v>1</v>
      </c>
      <c r="R98" t="s">
        <v>748</v>
      </c>
      <c r="S98" t="s">
        <v>275</v>
      </c>
      <c r="T98" t="s">
        <v>276</v>
      </c>
      <c r="U98">
        <v>440487</v>
      </c>
      <c r="V98">
        <v>1375593</v>
      </c>
      <c r="W98">
        <v>1689241</v>
      </c>
      <c r="X98">
        <v>16516518</v>
      </c>
      <c r="Y98">
        <v>20021839</v>
      </c>
      <c r="AA98" t="s">
        <v>748</v>
      </c>
      <c r="AB98">
        <v>9.0704954724688385</v>
      </c>
      <c r="AC98">
        <v>17.507487698807285</v>
      </c>
    </row>
    <row r="99" spans="1:30" x14ac:dyDescent="0.25">
      <c r="A99" t="s">
        <v>115</v>
      </c>
      <c r="B99" s="19">
        <v>1</v>
      </c>
      <c r="C99" s="19" t="s">
        <v>748</v>
      </c>
      <c r="D99" t="s">
        <v>115</v>
      </c>
      <c r="E99" t="s">
        <v>116</v>
      </c>
      <c r="F99">
        <v>3270590</v>
      </c>
      <c r="G99">
        <v>116240</v>
      </c>
      <c r="H99">
        <v>1983995</v>
      </c>
      <c r="I99">
        <v>151875</v>
      </c>
      <c r="J99">
        <v>5522700</v>
      </c>
      <c r="K99" s="1">
        <v>61.325619714994474</v>
      </c>
      <c r="L99" s="1">
        <f t="shared" si="3"/>
        <v>97.249986419686024</v>
      </c>
      <c r="M99" s="1">
        <f t="shared" si="4"/>
        <v>2.7500135803139769</v>
      </c>
      <c r="N99">
        <f t="shared" si="5"/>
        <v>100</v>
      </c>
      <c r="Q99">
        <v>1</v>
      </c>
      <c r="R99" t="s">
        <v>748</v>
      </c>
      <c r="S99" t="s">
        <v>383</v>
      </c>
      <c r="T99" t="s">
        <v>384</v>
      </c>
      <c r="U99">
        <v>1661971</v>
      </c>
      <c r="V99">
        <v>1723112</v>
      </c>
      <c r="W99">
        <v>14374212</v>
      </c>
      <c r="X99">
        <v>51060456</v>
      </c>
      <c r="Y99">
        <v>68819751</v>
      </c>
      <c r="AA99" t="s">
        <v>748</v>
      </c>
      <c r="AB99">
        <v>4.9187667069588787</v>
      </c>
      <c r="AC99">
        <v>25.805520569233099</v>
      </c>
    </row>
    <row r="100" spans="1:30" x14ac:dyDescent="0.25">
      <c r="A100" t="s">
        <v>471</v>
      </c>
      <c r="B100" s="19">
        <v>1</v>
      </c>
      <c r="C100" s="19" t="s">
        <v>748</v>
      </c>
      <c r="D100" t="s">
        <v>471</v>
      </c>
      <c r="E100" t="s">
        <v>472</v>
      </c>
      <c r="F100">
        <v>489139</v>
      </c>
      <c r="G100">
        <v>73870</v>
      </c>
      <c r="H100">
        <v>147151</v>
      </c>
      <c r="I100">
        <v>21269</v>
      </c>
      <c r="J100">
        <v>731429</v>
      </c>
      <c r="K100" s="1">
        <v>76.973841616889686</v>
      </c>
      <c r="L100" s="1">
        <f t="shared" si="3"/>
        <v>97.092130610079721</v>
      </c>
      <c r="M100" s="1">
        <f t="shared" si="4"/>
        <v>2.9078693899202794</v>
      </c>
      <c r="N100">
        <f t="shared" si="5"/>
        <v>100</v>
      </c>
      <c r="Q100">
        <v>1</v>
      </c>
      <c r="R100" t="s">
        <v>748</v>
      </c>
      <c r="S100" t="s">
        <v>213</v>
      </c>
      <c r="T100" t="s">
        <v>214</v>
      </c>
      <c r="U100">
        <v>5474549</v>
      </c>
      <c r="V100">
        <v>18533779</v>
      </c>
      <c r="W100">
        <v>24030798</v>
      </c>
      <c r="X100">
        <v>115198739</v>
      </c>
      <c r="Y100">
        <v>163237865</v>
      </c>
      <c r="AA100" t="s">
        <v>748</v>
      </c>
      <c r="AB100">
        <v>14.707572902892352</v>
      </c>
      <c r="AC100">
        <v>29.428910994394592</v>
      </c>
      <c r="AD100" s="11"/>
    </row>
    <row r="101" spans="1:30" x14ac:dyDescent="0.25">
      <c r="A101" t="s">
        <v>441</v>
      </c>
      <c r="B101" s="19">
        <v>1</v>
      </c>
      <c r="C101" s="19" t="s">
        <v>748</v>
      </c>
      <c r="D101" t="s">
        <v>441</v>
      </c>
      <c r="E101" t="s">
        <v>442</v>
      </c>
      <c r="F101">
        <v>913594</v>
      </c>
      <c r="G101">
        <v>485257</v>
      </c>
      <c r="H101">
        <v>4966879</v>
      </c>
      <c r="I101">
        <v>2203288</v>
      </c>
      <c r="J101">
        <v>8569018</v>
      </c>
      <c r="K101" s="1">
        <v>16.324519332320225</v>
      </c>
      <c r="L101" s="1">
        <f t="shared" si="3"/>
        <v>74.287742189361722</v>
      </c>
      <c r="M101" s="1">
        <f t="shared" si="4"/>
        <v>25.712257810638278</v>
      </c>
      <c r="N101">
        <f t="shared" si="5"/>
        <v>100</v>
      </c>
      <c r="Q101">
        <v>1</v>
      </c>
      <c r="R101" t="s">
        <v>748</v>
      </c>
      <c r="S101" t="s">
        <v>211</v>
      </c>
      <c r="T101" t="s">
        <v>212</v>
      </c>
      <c r="U101">
        <v>2198150</v>
      </c>
      <c r="V101">
        <v>2499593</v>
      </c>
      <c r="W101">
        <v>4825179</v>
      </c>
      <c r="X101">
        <v>25298378</v>
      </c>
      <c r="Y101">
        <v>34821300</v>
      </c>
      <c r="AA101" t="s">
        <v>748</v>
      </c>
      <c r="AB101">
        <v>13.491004069348358</v>
      </c>
      <c r="AC101">
        <v>27.347979541257793</v>
      </c>
    </row>
    <row r="102" spans="1:30" x14ac:dyDescent="0.25">
      <c r="A102" t="s">
        <v>433</v>
      </c>
      <c r="B102" s="19">
        <v>1</v>
      </c>
      <c r="C102" s="19" t="s">
        <v>748</v>
      </c>
      <c r="D102" t="s">
        <v>433</v>
      </c>
      <c r="E102" t="s">
        <v>434</v>
      </c>
      <c r="F102">
        <v>1174965</v>
      </c>
      <c r="G102">
        <v>703685</v>
      </c>
      <c r="H102">
        <v>6629425</v>
      </c>
      <c r="I102">
        <v>2610301</v>
      </c>
      <c r="J102">
        <v>11118376</v>
      </c>
      <c r="K102" s="1">
        <v>16.896802194852917</v>
      </c>
      <c r="L102" s="1">
        <f t="shared" si="3"/>
        <v>76.522641436123408</v>
      </c>
      <c r="M102" s="1">
        <f t="shared" si="4"/>
        <v>23.477358563876592</v>
      </c>
      <c r="N102">
        <f t="shared" si="5"/>
        <v>100</v>
      </c>
      <c r="Q102">
        <v>1</v>
      </c>
      <c r="R102" t="s">
        <v>748</v>
      </c>
      <c r="S102" t="s">
        <v>339</v>
      </c>
      <c r="T102" t="s">
        <v>340</v>
      </c>
      <c r="U102">
        <v>3218303</v>
      </c>
      <c r="V102">
        <v>50863</v>
      </c>
      <c r="W102">
        <v>2716747</v>
      </c>
      <c r="X102">
        <v>344087</v>
      </c>
      <c r="Y102">
        <v>6330000</v>
      </c>
      <c r="AA102" t="s">
        <v>748</v>
      </c>
      <c r="AB102">
        <v>51.645592417061614</v>
      </c>
      <c r="AC102">
        <v>94.56418641390205</v>
      </c>
    </row>
    <row r="103" spans="1:30" x14ac:dyDescent="0.25">
      <c r="A103" t="s">
        <v>435</v>
      </c>
      <c r="B103" s="19">
        <v>1</v>
      </c>
      <c r="C103" s="19" t="s">
        <v>748</v>
      </c>
      <c r="D103" t="s">
        <v>435</v>
      </c>
      <c r="E103" t="s">
        <v>436</v>
      </c>
      <c r="F103">
        <v>3548294</v>
      </c>
      <c r="G103">
        <v>1735152</v>
      </c>
      <c r="H103">
        <v>29724077</v>
      </c>
      <c r="I103">
        <v>19314062</v>
      </c>
      <c r="J103">
        <v>54321585</v>
      </c>
      <c r="K103" s="1">
        <v>9.7262368172799079</v>
      </c>
      <c r="L103" s="1">
        <f t="shared" si="3"/>
        <v>64.44495866606249</v>
      </c>
      <c r="M103" s="1">
        <f t="shared" si="4"/>
        <v>35.555041333937517</v>
      </c>
      <c r="N103">
        <f t="shared" si="5"/>
        <v>100</v>
      </c>
      <c r="Q103">
        <v>1</v>
      </c>
      <c r="R103" t="s">
        <v>748</v>
      </c>
      <c r="S103" t="s">
        <v>89</v>
      </c>
      <c r="T103" t="s">
        <v>90</v>
      </c>
      <c r="U103">
        <v>311364</v>
      </c>
      <c r="V103">
        <v>172238</v>
      </c>
      <c r="W103">
        <v>1181592</v>
      </c>
      <c r="X103">
        <v>2894237</v>
      </c>
      <c r="Y103">
        <v>4559431</v>
      </c>
      <c r="AA103" t="s">
        <v>748</v>
      </c>
      <c r="AB103">
        <v>10.606630520343439</v>
      </c>
      <c r="AC103">
        <v>36.521969517687623</v>
      </c>
    </row>
    <row r="104" spans="1:30" x14ac:dyDescent="0.25">
      <c r="A104" t="s">
        <v>457</v>
      </c>
      <c r="B104" s="19">
        <v>1</v>
      </c>
      <c r="C104" s="19" t="s">
        <v>748</v>
      </c>
      <c r="D104" t="s">
        <v>457</v>
      </c>
      <c r="E104" t="s">
        <v>458</v>
      </c>
      <c r="G104">
        <v>366</v>
      </c>
      <c r="H104">
        <v>97</v>
      </c>
      <c r="I104">
        <v>4063</v>
      </c>
      <c r="J104">
        <v>4526</v>
      </c>
      <c r="K104" s="1">
        <v>8.0866106937693338</v>
      </c>
      <c r="L104" s="1">
        <f t="shared" si="3"/>
        <v>10.229783473265577</v>
      </c>
      <c r="M104" s="1">
        <f t="shared" si="4"/>
        <v>89.77021652673443</v>
      </c>
      <c r="N104">
        <f t="shared" si="5"/>
        <v>100</v>
      </c>
      <c r="Q104">
        <v>1</v>
      </c>
      <c r="R104" t="s">
        <v>748</v>
      </c>
      <c r="S104" t="s">
        <v>711</v>
      </c>
      <c r="T104" t="s">
        <v>712</v>
      </c>
      <c r="U104">
        <v>12457</v>
      </c>
      <c r="V104">
        <v>815</v>
      </c>
      <c r="W104">
        <v>5994</v>
      </c>
      <c r="X104">
        <v>15087</v>
      </c>
      <c r="Y104">
        <v>34353</v>
      </c>
      <c r="AA104" t="s">
        <v>748</v>
      </c>
      <c r="AB104">
        <v>38.634180420923933</v>
      </c>
      <c r="AC104">
        <v>56.082438215003059</v>
      </c>
    </row>
    <row r="105" spans="1:30" x14ac:dyDescent="0.25">
      <c r="A105" t="s">
        <v>408</v>
      </c>
      <c r="B105" s="19">
        <v>1</v>
      </c>
      <c r="C105" s="19" t="s">
        <v>748</v>
      </c>
      <c r="D105" t="s">
        <v>408</v>
      </c>
      <c r="E105" t="s">
        <v>409</v>
      </c>
      <c r="F105">
        <v>477907</v>
      </c>
      <c r="G105">
        <v>973167</v>
      </c>
      <c r="H105">
        <v>783702</v>
      </c>
      <c r="I105">
        <v>5289003</v>
      </c>
      <c r="J105">
        <v>7523779</v>
      </c>
      <c r="K105" s="1">
        <v>19.286504826896163</v>
      </c>
      <c r="L105" s="1">
        <f t="shared" si="3"/>
        <v>29.702839490633632</v>
      </c>
      <c r="M105" s="1">
        <f t="shared" si="4"/>
        <v>70.297160509366378</v>
      </c>
      <c r="N105">
        <f t="shared" si="5"/>
        <v>100.00000000000001</v>
      </c>
      <c r="Q105">
        <v>1</v>
      </c>
      <c r="R105" t="s">
        <v>748</v>
      </c>
      <c r="S105" t="s">
        <v>333</v>
      </c>
      <c r="T105" t="s">
        <v>334</v>
      </c>
      <c r="U105">
        <v>105931</v>
      </c>
      <c r="V105">
        <v>731315</v>
      </c>
      <c r="W105">
        <v>87832</v>
      </c>
      <c r="X105">
        <v>7573334</v>
      </c>
      <c r="Y105">
        <v>8498412</v>
      </c>
      <c r="AA105" t="s">
        <v>748</v>
      </c>
      <c r="AB105">
        <v>9.8517934880069351</v>
      </c>
      <c r="AC105">
        <v>10.885304219188244</v>
      </c>
    </row>
    <row r="106" spans="1:30" x14ac:dyDescent="0.25">
      <c r="A106" t="s">
        <v>45</v>
      </c>
      <c r="B106" s="19">
        <v>1</v>
      </c>
      <c r="C106" s="19" t="s">
        <v>748</v>
      </c>
      <c r="D106" t="s">
        <v>45</v>
      </c>
      <c r="E106" t="s">
        <v>46</v>
      </c>
      <c r="F106">
        <v>47869</v>
      </c>
      <c r="G106">
        <v>106363</v>
      </c>
      <c r="H106">
        <v>2179561</v>
      </c>
      <c r="I106">
        <v>4260211</v>
      </c>
      <c r="J106">
        <v>6594004</v>
      </c>
      <c r="K106" s="1">
        <v>2.3389734067495258</v>
      </c>
      <c r="L106" s="1">
        <f t="shared" si="3"/>
        <v>35.392653689624694</v>
      </c>
      <c r="M106" s="1">
        <f t="shared" si="4"/>
        <v>64.607346310375306</v>
      </c>
      <c r="N106">
        <f t="shared" si="5"/>
        <v>100</v>
      </c>
      <c r="Q106">
        <v>1</v>
      </c>
      <c r="R106" t="s">
        <v>748</v>
      </c>
      <c r="S106" t="s">
        <v>660</v>
      </c>
      <c r="T106" t="s">
        <v>661</v>
      </c>
      <c r="U106">
        <v>74886</v>
      </c>
      <c r="V106">
        <v>82857</v>
      </c>
      <c r="W106">
        <v>142159</v>
      </c>
      <c r="X106">
        <v>2780457</v>
      </c>
      <c r="Y106">
        <v>3080359</v>
      </c>
      <c r="AA106" t="s">
        <v>748</v>
      </c>
      <c r="AB106">
        <v>5.1209290865123185</v>
      </c>
      <c r="AC106">
        <v>9.7359431157212519</v>
      </c>
    </row>
    <row r="107" spans="1:30" x14ac:dyDescent="0.25">
      <c r="A107" t="s">
        <v>16</v>
      </c>
      <c r="B107" s="19">
        <v>1</v>
      </c>
      <c r="C107" s="19" t="s">
        <v>748</v>
      </c>
      <c r="D107" t="s">
        <v>16</v>
      </c>
      <c r="E107" t="s">
        <v>17</v>
      </c>
      <c r="F107">
        <v>3148776</v>
      </c>
      <c r="G107">
        <v>1350739</v>
      </c>
      <c r="H107">
        <v>19838476</v>
      </c>
      <c r="I107">
        <v>16621770</v>
      </c>
      <c r="J107">
        <v>40959761</v>
      </c>
      <c r="K107" s="1">
        <v>10.985208141229144</v>
      </c>
      <c r="L107" s="1">
        <f t="shared" si="3"/>
        <v>59.419270048963426</v>
      </c>
      <c r="M107" s="1">
        <f t="shared" si="4"/>
        <v>40.580729951036581</v>
      </c>
      <c r="N107">
        <f t="shared" si="5"/>
        <v>100</v>
      </c>
      <c r="Q107">
        <v>1</v>
      </c>
      <c r="R107" t="s">
        <v>748</v>
      </c>
      <c r="S107" t="s">
        <v>564</v>
      </c>
      <c r="T107" t="s">
        <v>565</v>
      </c>
      <c r="U107">
        <v>26970</v>
      </c>
      <c r="V107">
        <v>166842</v>
      </c>
      <c r="W107">
        <v>249704</v>
      </c>
      <c r="X107">
        <v>2163964</v>
      </c>
      <c r="Y107">
        <v>2607480</v>
      </c>
      <c r="AA107" t="s">
        <v>748</v>
      </c>
      <c r="AB107">
        <v>7.4329237424639887</v>
      </c>
      <c r="AC107">
        <v>17.009373034500744</v>
      </c>
    </row>
    <row r="108" spans="1:30" x14ac:dyDescent="0.25">
      <c r="A108" t="s">
        <v>59</v>
      </c>
      <c r="B108" s="19">
        <v>1</v>
      </c>
      <c r="C108" s="19" t="s">
        <v>748</v>
      </c>
      <c r="D108" t="s">
        <v>59</v>
      </c>
      <c r="E108" t="s">
        <v>60</v>
      </c>
      <c r="F108">
        <v>4859957</v>
      </c>
      <c r="G108">
        <v>664925</v>
      </c>
      <c r="H108">
        <v>6059435</v>
      </c>
      <c r="I108">
        <v>1117643</v>
      </c>
      <c r="J108">
        <v>12701960</v>
      </c>
      <c r="K108" s="1">
        <v>43.496295059974997</v>
      </c>
      <c r="L108" s="1">
        <f t="shared" si="3"/>
        <v>91.201019370238924</v>
      </c>
      <c r="M108" s="1">
        <f t="shared" si="4"/>
        <v>8.7989806297610755</v>
      </c>
      <c r="N108">
        <f t="shared" si="5"/>
        <v>100</v>
      </c>
      <c r="Q108">
        <v>1</v>
      </c>
      <c r="R108" t="s">
        <v>748</v>
      </c>
      <c r="S108" t="s">
        <v>319</v>
      </c>
      <c r="T108" t="s">
        <v>320</v>
      </c>
      <c r="U108">
        <v>789176</v>
      </c>
      <c r="V108">
        <v>398222</v>
      </c>
      <c r="W108">
        <v>2379576</v>
      </c>
      <c r="X108">
        <v>4387560</v>
      </c>
      <c r="Y108">
        <v>7954534</v>
      </c>
      <c r="AA108" t="s">
        <v>748</v>
      </c>
      <c r="AB108">
        <v>14.927310638184462</v>
      </c>
      <c r="AC108">
        <v>44.842023429656599</v>
      </c>
    </row>
    <row r="109" spans="1:30" x14ac:dyDescent="0.25">
      <c r="A109" t="s">
        <v>406</v>
      </c>
      <c r="B109" s="19">
        <v>1</v>
      </c>
      <c r="C109" s="19" t="s">
        <v>748</v>
      </c>
      <c r="D109" t="s">
        <v>406</v>
      </c>
      <c r="E109" t="s">
        <v>407</v>
      </c>
      <c r="F109">
        <v>2764283</v>
      </c>
      <c r="G109">
        <v>88466</v>
      </c>
      <c r="H109">
        <v>1288187</v>
      </c>
      <c r="I109">
        <v>73406</v>
      </c>
      <c r="J109">
        <v>4214342</v>
      </c>
      <c r="K109" s="1">
        <v>67.691445070191264</v>
      </c>
      <c r="L109" s="1">
        <f t="shared" si="3"/>
        <v>98.25818597541442</v>
      </c>
      <c r="M109" s="1">
        <f t="shared" si="4"/>
        <v>1.74181402458557</v>
      </c>
      <c r="N109">
        <f t="shared" si="5"/>
        <v>99.999999999999986</v>
      </c>
      <c r="Q109">
        <v>1</v>
      </c>
      <c r="R109" t="s">
        <v>748</v>
      </c>
      <c r="S109" t="s">
        <v>576</v>
      </c>
      <c r="T109" t="s">
        <v>577</v>
      </c>
      <c r="U109">
        <v>110021</v>
      </c>
      <c r="V109">
        <v>288018</v>
      </c>
      <c r="W109">
        <v>125440</v>
      </c>
      <c r="X109">
        <v>1711700</v>
      </c>
      <c r="Y109">
        <v>2235179</v>
      </c>
      <c r="AA109" t="s">
        <v>748</v>
      </c>
      <c r="AB109">
        <v>17.807925002874487</v>
      </c>
      <c r="AC109">
        <v>23.420003498601229</v>
      </c>
    </row>
    <row r="110" spans="1:30" x14ac:dyDescent="0.25">
      <c r="A110" t="s">
        <v>63</v>
      </c>
      <c r="B110" s="19">
        <v>1</v>
      </c>
      <c r="C110" s="19" t="s">
        <v>748</v>
      </c>
      <c r="D110" t="s">
        <v>63</v>
      </c>
      <c r="E110" t="s">
        <v>64</v>
      </c>
      <c r="F110">
        <v>6007434</v>
      </c>
      <c r="G110">
        <v>137846</v>
      </c>
      <c r="H110">
        <v>2123879</v>
      </c>
      <c r="I110">
        <v>171466</v>
      </c>
      <c r="J110">
        <v>8440625</v>
      </c>
      <c r="K110" s="1">
        <v>72.805982969270644</v>
      </c>
      <c r="L110" s="1">
        <f t="shared" si="3"/>
        <v>97.968562754535355</v>
      </c>
      <c r="M110" s="1">
        <f t="shared" si="4"/>
        <v>2.0314372454646428</v>
      </c>
      <c r="N110">
        <f t="shared" si="5"/>
        <v>100</v>
      </c>
      <c r="Q110">
        <v>1</v>
      </c>
      <c r="R110" t="s">
        <v>748</v>
      </c>
      <c r="S110" t="s">
        <v>707</v>
      </c>
      <c r="T110" t="s">
        <v>708</v>
      </c>
      <c r="U110">
        <v>188821</v>
      </c>
      <c r="V110">
        <v>82866</v>
      </c>
      <c r="W110">
        <v>3301</v>
      </c>
      <c r="X110">
        <v>3275709</v>
      </c>
      <c r="Y110">
        <v>3550697</v>
      </c>
      <c r="AA110" t="s">
        <v>748</v>
      </c>
      <c r="AB110">
        <v>7.6516526191899787</v>
      </c>
      <c r="AC110">
        <v>7.7446202815954157</v>
      </c>
    </row>
    <row r="111" spans="1:30" x14ac:dyDescent="0.25">
      <c r="A111" t="s">
        <v>445</v>
      </c>
      <c r="B111" s="19">
        <v>1</v>
      </c>
      <c r="C111" s="19" t="s">
        <v>748</v>
      </c>
      <c r="D111" t="s">
        <v>445</v>
      </c>
      <c r="E111" t="s">
        <v>446</v>
      </c>
      <c r="F111">
        <v>870100</v>
      </c>
      <c r="G111">
        <v>150475</v>
      </c>
      <c r="H111">
        <v>1906731</v>
      </c>
      <c r="I111">
        <v>5772219</v>
      </c>
      <c r="J111">
        <v>8699525</v>
      </c>
      <c r="K111" s="1">
        <v>11.731387633232849</v>
      </c>
      <c r="L111" s="1">
        <f t="shared" si="3"/>
        <v>33.649032562122642</v>
      </c>
      <c r="M111" s="1">
        <f t="shared" si="4"/>
        <v>66.350967437877344</v>
      </c>
      <c r="N111">
        <f t="shared" si="5"/>
        <v>99.999999999999986</v>
      </c>
      <c r="Q111">
        <v>1</v>
      </c>
      <c r="R111" t="s">
        <v>748</v>
      </c>
      <c r="S111" t="s">
        <v>53</v>
      </c>
      <c r="T111" t="s">
        <v>54</v>
      </c>
      <c r="U111">
        <v>79119</v>
      </c>
      <c r="V111">
        <v>68866</v>
      </c>
      <c r="W111">
        <v>1402014</v>
      </c>
      <c r="X111">
        <v>1850581</v>
      </c>
      <c r="Y111">
        <v>3400580</v>
      </c>
      <c r="AA111" t="s">
        <v>748</v>
      </c>
      <c r="AB111">
        <v>4.3517576413435357</v>
      </c>
      <c r="AC111">
        <v>45.58043039716754</v>
      </c>
    </row>
    <row r="112" spans="1:30" x14ac:dyDescent="0.25">
      <c r="A112" t="s">
        <v>459</v>
      </c>
      <c r="B112" s="19">
        <v>1</v>
      </c>
      <c r="C112" s="19" t="s">
        <v>748</v>
      </c>
      <c r="D112" t="s">
        <v>459</v>
      </c>
      <c r="E112" t="s">
        <v>460</v>
      </c>
      <c r="F112">
        <v>9236994</v>
      </c>
      <c r="G112">
        <v>6888759</v>
      </c>
      <c r="H112">
        <v>47087487</v>
      </c>
      <c r="I112">
        <v>8430301</v>
      </c>
      <c r="J112">
        <v>71643541</v>
      </c>
      <c r="K112" s="1">
        <v>22.508313764111687</v>
      </c>
      <c r="L112" s="1">
        <f t="shared" si="3"/>
        <v>88.232992280490436</v>
      </c>
      <c r="M112" s="1">
        <f t="shared" si="4"/>
        <v>11.767007719509564</v>
      </c>
      <c r="N112">
        <f t="shared" si="5"/>
        <v>100</v>
      </c>
      <c r="Q112">
        <v>1</v>
      </c>
      <c r="R112" t="s">
        <v>748</v>
      </c>
      <c r="S112" t="s">
        <v>240</v>
      </c>
      <c r="T112" t="s">
        <v>241</v>
      </c>
      <c r="U112">
        <v>1531108</v>
      </c>
      <c r="V112">
        <v>5113077</v>
      </c>
      <c r="W112">
        <v>12177793</v>
      </c>
      <c r="X112">
        <v>14647840</v>
      </c>
      <c r="Y112">
        <v>33469818</v>
      </c>
      <c r="AA112" t="s">
        <v>748</v>
      </c>
      <c r="AB112">
        <v>19.851273167962848</v>
      </c>
      <c r="AC112">
        <v>56.235674780185541</v>
      </c>
    </row>
    <row r="113" spans="1:29" x14ac:dyDescent="0.25">
      <c r="A113" t="s">
        <v>193</v>
      </c>
      <c r="B113" s="19">
        <v>1</v>
      </c>
      <c r="C113" s="19" t="s">
        <v>748</v>
      </c>
      <c r="D113" t="s">
        <v>193</v>
      </c>
      <c r="E113" t="s">
        <v>194</v>
      </c>
      <c r="F113">
        <v>414223</v>
      </c>
      <c r="G113">
        <v>1105472</v>
      </c>
      <c r="H113">
        <v>7737243</v>
      </c>
      <c r="I113">
        <v>7793216</v>
      </c>
      <c r="J113">
        <v>17050154</v>
      </c>
      <c r="K113" s="1">
        <v>8.913086650126445</v>
      </c>
      <c r="L113" s="1">
        <f t="shared" si="3"/>
        <v>54.292401112623381</v>
      </c>
      <c r="M113" s="1">
        <f t="shared" si="4"/>
        <v>45.707598887376619</v>
      </c>
      <c r="N113">
        <f t="shared" si="5"/>
        <v>100</v>
      </c>
      <c r="Q113">
        <v>1</v>
      </c>
      <c r="R113" t="s">
        <v>748</v>
      </c>
      <c r="S113" t="s">
        <v>291</v>
      </c>
      <c r="T113" t="s">
        <v>292</v>
      </c>
      <c r="U113">
        <v>19592</v>
      </c>
      <c r="V113">
        <v>127658</v>
      </c>
      <c r="W113">
        <v>238849</v>
      </c>
      <c r="X113">
        <v>570150</v>
      </c>
      <c r="Y113">
        <v>956249</v>
      </c>
      <c r="AA113" t="s">
        <v>748</v>
      </c>
      <c r="AB113">
        <v>15.398708913682524</v>
      </c>
      <c r="AC113">
        <v>40.376408236766778</v>
      </c>
    </row>
    <row r="114" spans="1:29" x14ac:dyDescent="0.25">
      <c r="A114" t="s">
        <v>283</v>
      </c>
      <c r="B114" s="19">
        <v>1</v>
      </c>
      <c r="C114" s="19" t="s">
        <v>748</v>
      </c>
      <c r="D114" t="s">
        <v>283</v>
      </c>
      <c r="E114" t="s">
        <v>284</v>
      </c>
      <c r="F114">
        <v>1355468</v>
      </c>
      <c r="G114">
        <v>449090</v>
      </c>
      <c r="H114">
        <v>3943386</v>
      </c>
      <c r="I114">
        <v>1154502</v>
      </c>
      <c r="J114">
        <v>6902446</v>
      </c>
      <c r="K114" s="1">
        <v>26.143746723987409</v>
      </c>
      <c r="L114" s="1">
        <f t="shared" si="3"/>
        <v>83.274016196577278</v>
      </c>
      <c r="M114" s="1">
        <f t="shared" si="4"/>
        <v>16.725983803422729</v>
      </c>
      <c r="N114">
        <f t="shared" si="5"/>
        <v>100</v>
      </c>
      <c r="Q114">
        <v>1</v>
      </c>
      <c r="R114" t="s">
        <v>748</v>
      </c>
      <c r="S114" t="s">
        <v>295</v>
      </c>
      <c r="T114" t="s">
        <v>296</v>
      </c>
      <c r="U114">
        <v>2861849</v>
      </c>
      <c r="V114">
        <v>3711931</v>
      </c>
      <c r="W114">
        <v>10269076</v>
      </c>
      <c r="X114">
        <v>11304413</v>
      </c>
      <c r="Y114">
        <v>28147269</v>
      </c>
      <c r="AA114" t="s">
        <v>748</v>
      </c>
      <c r="AB114">
        <v>23.354947863680842</v>
      </c>
      <c r="AC114">
        <v>59.838331029557438</v>
      </c>
    </row>
    <row r="115" spans="1:29" x14ac:dyDescent="0.25">
      <c r="A115" t="s">
        <v>467</v>
      </c>
      <c r="B115" s="19">
        <v>1</v>
      </c>
      <c r="C115" s="19" t="s">
        <v>748</v>
      </c>
      <c r="D115" t="s">
        <v>467</v>
      </c>
      <c r="E115" t="s">
        <v>468</v>
      </c>
      <c r="F115">
        <v>2908458</v>
      </c>
      <c r="G115">
        <v>11885410</v>
      </c>
      <c r="H115">
        <v>51512993</v>
      </c>
      <c r="I115">
        <v>53537196</v>
      </c>
      <c r="J115">
        <v>119844057</v>
      </c>
      <c r="K115" s="1">
        <v>12.344265014326075</v>
      </c>
      <c r="L115" s="1">
        <f t="shared" si="3"/>
        <v>55.327617121639996</v>
      </c>
      <c r="M115" s="1">
        <f t="shared" si="4"/>
        <v>44.672382878360004</v>
      </c>
      <c r="N115">
        <f t="shared" si="5"/>
        <v>100</v>
      </c>
      <c r="Q115">
        <v>2</v>
      </c>
      <c r="R115" t="s">
        <v>785</v>
      </c>
      <c r="S115" t="s">
        <v>415</v>
      </c>
      <c r="T115" t="s">
        <v>416</v>
      </c>
      <c r="U115">
        <v>544</v>
      </c>
      <c r="V115">
        <v>5904</v>
      </c>
      <c r="W115">
        <v>2609</v>
      </c>
      <c r="X115">
        <v>44544</v>
      </c>
      <c r="Y115">
        <v>53601</v>
      </c>
      <c r="AA115" t="s">
        <v>785</v>
      </c>
      <c r="AB115">
        <v>12.029626312941923</v>
      </c>
      <c r="AC115">
        <v>16.897072815805675</v>
      </c>
    </row>
    <row r="116" spans="1:29" x14ac:dyDescent="0.25">
      <c r="A116" t="s">
        <v>560</v>
      </c>
      <c r="B116" s="19">
        <v>1</v>
      </c>
      <c r="C116" s="19" t="s">
        <v>748</v>
      </c>
      <c r="D116" t="s">
        <v>560</v>
      </c>
      <c r="E116" t="s">
        <v>561</v>
      </c>
      <c r="F116">
        <v>71721</v>
      </c>
      <c r="G116">
        <v>211429</v>
      </c>
      <c r="H116">
        <v>1460588</v>
      </c>
      <c r="I116">
        <v>11488707</v>
      </c>
      <c r="J116">
        <v>13232445</v>
      </c>
      <c r="K116" s="1">
        <v>2.1398161866533356</v>
      </c>
      <c r="L116" s="1">
        <f t="shared" si="3"/>
        <v>13.177746062802454</v>
      </c>
      <c r="M116" s="1">
        <f t="shared" si="4"/>
        <v>86.822253937197544</v>
      </c>
      <c r="N116">
        <f t="shared" si="5"/>
        <v>100</v>
      </c>
      <c r="Q116">
        <v>2</v>
      </c>
      <c r="R116" t="s">
        <v>785</v>
      </c>
      <c r="S116" t="s">
        <v>264</v>
      </c>
      <c r="T116" t="s">
        <v>265</v>
      </c>
      <c r="U116">
        <v>346321</v>
      </c>
      <c r="V116">
        <v>959410</v>
      </c>
      <c r="W116">
        <v>3217045</v>
      </c>
      <c r="X116">
        <v>84417769</v>
      </c>
      <c r="Y116">
        <v>88940545</v>
      </c>
      <c r="AA116" t="s">
        <v>785</v>
      </c>
      <c r="AB116">
        <v>1.4680942195710629</v>
      </c>
      <c r="AC116">
        <v>5.0851678500508406</v>
      </c>
    </row>
    <row r="117" spans="1:29" x14ac:dyDescent="0.25">
      <c r="A117" t="s">
        <v>513</v>
      </c>
      <c r="B117" s="19">
        <v>1</v>
      </c>
      <c r="C117" s="19" t="s">
        <v>748</v>
      </c>
      <c r="D117" t="s">
        <v>513</v>
      </c>
      <c r="E117" t="s">
        <v>514</v>
      </c>
      <c r="F117">
        <v>345716</v>
      </c>
      <c r="G117">
        <v>712611</v>
      </c>
      <c r="H117">
        <v>5063969</v>
      </c>
      <c r="I117">
        <v>10965463</v>
      </c>
      <c r="J117">
        <v>17087759</v>
      </c>
      <c r="K117" s="1">
        <v>6.1934803738746549</v>
      </c>
      <c r="L117" s="1">
        <f t="shared" si="3"/>
        <v>35.828548377818301</v>
      </c>
      <c r="M117" s="1">
        <f t="shared" si="4"/>
        <v>64.171451622181706</v>
      </c>
      <c r="N117">
        <f t="shared" si="5"/>
        <v>100</v>
      </c>
      <c r="Q117">
        <v>2</v>
      </c>
      <c r="R117" t="s">
        <v>785</v>
      </c>
      <c r="S117" t="s">
        <v>461</v>
      </c>
      <c r="T117" t="s">
        <v>462</v>
      </c>
      <c r="U117">
        <v>19783</v>
      </c>
      <c r="V117">
        <v>640075</v>
      </c>
      <c r="W117">
        <v>1808232</v>
      </c>
      <c r="X117">
        <v>33316890</v>
      </c>
      <c r="Y117">
        <v>35784980</v>
      </c>
      <c r="AA117" t="s">
        <v>785</v>
      </c>
      <c r="AB117">
        <v>1.8439524068477893</v>
      </c>
      <c r="AC117">
        <v>6.8969998027105222</v>
      </c>
    </row>
    <row r="118" spans="1:29" x14ac:dyDescent="0.25">
      <c r="A118" t="s">
        <v>97</v>
      </c>
      <c r="B118" s="19">
        <v>1</v>
      </c>
      <c r="C118" s="19" t="s">
        <v>748</v>
      </c>
      <c r="D118" t="s">
        <v>97</v>
      </c>
      <c r="E118" t="s">
        <v>98</v>
      </c>
      <c r="F118">
        <v>10762</v>
      </c>
      <c r="G118">
        <v>48075</v>
      </c>
      <c r="H118">
        <v>9320</v>
      </c>
      <c r="I118">
        <v>90510</v>
      </c>
      <c r="J118">
        <v>158667</v>
      </c>
      <c r="K118" s="1">
        <v>37.082064953645059</v>
      </c>
      <c r="L118" s="1">
        <f t="shared" si="3"/>
        <v>42.956002193272703</v>
      </c>
      <c r="M118" s="1">
        <f t="shared" si="4"/>
        <v>57.043997806727297</v>
      </c>
      <c r="N118">
        <f t="shared" si="5"/>
        <v>100</v>
      </c>
      <c r="Q118">
        <v>2</v>
      </c>
      <c r="R118" t="s">
        <v>785</v>
      </c>
      <c r="S118" t="s">
        <v>309</v>
      </c>
      <c r="T118" t="s">
        <v>310</v>
      </c>
      <c r="U118">
        <v>3102</v>
      </c>
      <c r="V118">
        <v>436462</v>
      </c>
      <c r="W118">
        <v>115830</v>
      </c>
      <c r="X118">
        <v>2264191</v>
      </c>
      <c r="Y118">
        <v>2819585</v>
      </c>
      <c r="AA118" t="s">
        <v>785</v>
      </c>
      <c r="AB118">
        <v>15.589670111026976</v>
      </c>
      <c r="AC118">
        <v>19.697721473195521</v>
      </c>
    </row>
    <row r="119" spans="1:29" x14ac:dyDescent="0.25">
      <c r="A119" t="s">
        <v>49</v>
      </c>
      <c r="B119" s="19">
        <v>1</v>
      </c>
      <c r="C119" s="19" t="s">
        <v>748</v>
      </c>
      <c r="D119" t="s">
        <v>49</v>
      </c>
      <c r="E119" t="s">
        <v>50</v>
      </c>
      <c r="F119">
        <v>40422</v>
      </c>
      <c r="G119">
        <v>55681</v>
      </c>
      <c r="H119">
        <v>116501</v>
      </c>
      <c r="I119">
        <v>644934</v>
      </c>
      <c r="J119">
        <v>857538</v>
      </c>
      <c r="K119" s="1">
        <v>11.206850308674369</v>
      </c>
      <c r="L119" s="1">
        <f t="shared" si="3"/>
        <v>24.79237071709942</v>
      </c>
      <c r="M119" s="1">
        <f t="shared" si="4"/>
        <v>75.207629282900584</v>
      </c>
      <c r="N119">
        <f t="shared" si="5"/>
        <v>100</v>
      </c>
      <c r="Q119">
        <v>2</v>
      </c>
      <c r="R119" t="s">
        <v>785</v>
      </c>
      <c r="S119" t="s">
        <v>391</v>
      </c>
      <c r="T119" t="s">
        <v>392</v>
      </c>
      <c r="U119">
        <v>1244</v>
      </c>
      <c r="V119">
        <v>21120</v>
      </c>
      <c r="W119">
        <v>10829</v>
      </c>
      <c r="X119">
        <v>147144</v>
      </c>
      <c r="Y119">
        <v>180337</v>
      </c>
      <c r="AA119" t="s">
        <v>785</v>
      </c>
      <c r="AB119">
        <v>12.401226592435274</v>
      </c>
      <c r="AC119">
        <v>18.406095254994813</v>
      </c>
    </row>
    <row r="120" spans="1:29" x14ac:dyDescent="0.25">
      <c r="A120" t="s">
        <v>361</v>
      </c>
      <c r="B120" s="19">
        <v>2</v>
      </c>
      <c r="C120" s="19" t="s">
        <v>785</v>
      </c>
      <c r="D120" t="s">
        <v>361</v>
      </c>
      <c r="E120" t="s">
        <v>362</v>
      </c>
      <c r="F120">
        <v>1977553</v>
      </c>
      <c r="G120">
        <v>748158</v>
      </c>
      <c r="H120">
        <v>6643520</v>
      </c>
      <c r="I120">
        <v>6362278</v>
      </c>
      <c r="J120">
        <v>15731509</v>
      </c>
      <c r="K120" s="1">
        <v>17.326443381877734</v>
      </c>
      <c r="L120" s="1">
        <f t="shared" si="3"/>
        <v>59.557102881865944</v>
      </c>
      <c r="M120" s="1">
        <f t="shared" si="4"/>
        <v>40.442897118134056</v>
      </c>
      <c r="N120">
        <f t="shared" si="5"/>
        <v>100</v>
      </c>
      <c r="Q120">
        <v>2</v>
      </c>
      <c r="R120" t="s">
        <v>785</v>
      </c>
      <c r="S120" t="s">
        <v>499</v>
      </c>
      <c r="T120" t="s">
        <v>500</v>
      </c>
      <c r="U120">
        <v>27028</v>
      </c>
      <c r="V120">
        <v>333808</v>
      </c>
      <c r="W120">
        <v>64826</v>
      </c>
      <c r="X120">
        <v>770982</v>
      </c>
      <c r="Y120">
        <v>1196644</v>
      </c>
      <c r="AA120" t="s">
        <v>785</v>
      </c>
      <c r="AB120">
        <v>30.153997345910732</v>
      </c>
      <c r="AC120">
        <v>35.57131444272482</v>
      </c>
    </row>
    <row r="121" spans="1:29" x14ac:dyDescent="0.25">
      <c r="A121" t="s">
        <v>532</v>
      </c>
      <c r="B121" s="19">
        <v>2</v>
      </c>
      <c r="C121" s="19" t="s">
        <v>785</v>
      </c>
      <c r="D121" t="s">
        <v>532</v>
      </c>
      <c r="E121" t="s">
        <v>533</v>
      </c>
      <c r="F121">
        <v>6</v>
      </c>
      <c r="G121">
        <v>2002</v>
      </c>
      <c r="H121">
        <v>4001</v>
      </c>
      <c r="I121">
        <v>10857</v>
      </c>
      <c r="J121">
        <v>16866</v>
      </c>
      <c r="K121" s="1">
        <v>11.905608917348513</v>
      </c>
      <c r="L121" s="1">
        <f t="shared" si="3"/>
        <v>35.627890430451799</v>
      </c>
      <c r="M121" s="1">
        <f t="shared" si="4"/>
        <v>64.372109569548215</v>
      </c>
      <c r="N121">
        <f t="shared" si="5"/>
        <v>100.00000000000001</v>
      </c>
      <c r="Q121">
        <v>2</v>
      </c>
      <c r="R121" t="s">
        <v>785</v>
      </c>
      <c r="S121" t="s">
        <v>637</v>
      </c>
      <c r="T121" t="s">
        <v>638</v>
      </c>
      <c r="U121">
        <v>79575</v>
      </c>
      <c r="V121">
        <v>126717</v>
      </c>
      <c r="W121">
        <v>359392</v>
      </c>
      <c r="X121">
        <v>1003171</v>
      </c>
      <c r="Y121">
        <v>1568855</v>
      </c>
      <c r="AA121" t="s">
        <v>785</v>
      </c>
      <c r="AB121">
        <v>13.149207543080783</v>
      </c>
      <c r="AC121">
        <v>36.057124463382529</v>
      </c>
    </row>
    <row r="122" spans="1:29" x14ac:dyDescent="0.25">
      <c r="A122" t="s">
        <v>453</v>
      </c>
      <c r="B122" s="19">
        <v>2</v>
      </c>
      <c r="C122" s="19" t="s">
        <v>785</v>
      </c>
      <c r="D122" t="s">
        <v>453</v>
      </c>
      <c r="E122" t="s">
        <v>454</v>
      </c>
      <c r="F122">
        <v>234224</v>
      </c>
      <c r="G122">
        <v>36957</v>
      </c>
      <c r="H122">
        <v>387639</v>
      </c>
      <c r="I122">
        <v>356007</v>
      </c>
      <c r="J122">
        <v>1014827</v>
      </c>
      <c r="K122" s="1">
        <v>26.721894470683182</v>
      </c>
      <c r="L122" s="1">
        <f t="shared" si="3"/>
        <v>64.919439470964008</v>
      </c>
      <c r="M122" s="1">
        <f t="shared" si="4"/>
        <v>35.080560529035978</v>
      </c>
      <c r="N122">
        <f t="shared" si="5"/>
        <v>99.999999999999986</v>
      </c>
      <c r="Q122">
        <v>2</v>
      </c>
      <c r="R122" t="s">
        <v>785</v>
      </c>
      <c r="S122" t="s">
        <v>371</v>
      </c>
      <c r="T122" t="s">
        <v>372</v>
      </c>
      <c r="U122">
        <v>1371</v>
      </c>
      <c r="V122">
        <v>57618</v>
      </c>
      <c r="W122">
        <v>34712</v>
      </c>
      <c r="X122">
        <v>198532</v>
      </c>
      <c r="Y122">
        <v>292233</v>
      </c>
      <c r="AA122" t="s">
        <v>785</v>
      </c>
      <c r="AB122">
        <v>20.185605321780908</v>
      </c>
      <c r="AC122">
        <v>32.063798407435165</v>
      </c>
    </row>
    <row r="123" spans="1:29" x14ac:dyDescent="0.25">
      <c r="A123" t="s">
        <v>455</v>
      </c>
      <c r="B123" s="19">
        <v>2</v>
      </c>
      <c r="C123" s="19" t="s">
        <v>785</v>
      </c>
      <c r="D123" t="s">
        <v>455</v>
      </c>
      <c r="E123" t="s">
        <v>456</v>
      </c>
      <c r="F123">
        <v>640723</v>
      </c>
      <c r="G123">
        <v>706205</v>
      </c>
      <c r="H123">
        <v>2288008</v>
      </c>
      <c r="I123">
        <v>5660535</v>
      </c>
      <c r="J123">
        <v>9295471</v>
      </c>
      <c r="K123" s="1">
        <v>14.490153323053775</v>
      </c>
      <c r="L123" s="1">
        <f t="shared" si="3"/>
        <v>39.104376744330658</v>
      </c>
      <c r="M123" s="1">
        <f t="shared" si="4"/>
        <v>60.895623255669349</v>
      </c>
      <c r="N123">
        <f t="shared" si="5"/>
        <v>100</v>
      </c>
      <c r="Q123">
        <v>2</v>
      </c>
      <c r="R123" t="s">
        <v>785</v>
      </c>
      <c r="S123" t="s">
        <v>437</v>
      </c>
      <c r="T123" t="s">
        <v>438</v>
      </c>
      <c r="U123">
        <v>1472498</v>
      </c>
      <c r="V123">
        <v>4113341</v>
      </c>
      <c r="W123">
        <v>1901684</v>
      </c>
      <c r="X123">
        <v>17215132</v>
      </c>
      <c r="Y123">
        <v>24702655</v>
      </c>
      <c r="AA123" t="s">
        <v>785</v>
      </c>
      <c r="AB123">
        <v>22.612302199905233</v>
      </c>
      <c r="AC123">
        <v>30.310600216859278</v>
      </c>
    </row>
    <row r="124" spans="1:29" x14ac:dyDescent="0.25">
      <c r="A124" t="s">
        <v>168</v>
      </c>
      <c r="B124" s="19">
        <v>2</v>
      </c>
      <c r="C124" s="19" t="s">
        <v>785</v>
      </c>
      <c r="D124" t="s">
        <v>168</v>
      </c>
      <c r="E124" t="s">
        <v>169</v>
      </c>
      <c r="F124">
        <v>2654460</v>
      </c>
      <c r="G124">
        <v>334396</v>
      </c>
      <c r="H124">
        <v>4205960</v>
      </c>
      <c r="I124">
        <v>936477</v>
      </c>
      <c r="J124">
        <v>8131293</v>
      </c>
      <c r="K124" s="1">
        <v>36.757450506333988</v>
      </c>
      <c r="L124" s="1">
        <f t="shared" si="3"/>
        <v>88.483049374804224</v>
      </c>
      <c r="M124" s="1">
        <f t="shared" si="4"/>
        <v>11.51695062519577</v>
      </c>
      <c r="N124">
        <f t="shared" si="5"/>
        <v>100</v>
      </c>
      <c r="Q124">
        <v>2</v>
      </c>
      <c r="R124" t="s">
        <v>785</v>
      </c>
      <c r="S124" t="s">
        <v>699</v>
      </c>
      <c r="T124" t="s">
        <v>700</v>
      </c>
      <c r="U124">
        <v>167274</v>
      </c>
      <c r="V124">
        <v>78986</v>
      </c>
      <c r="W124">
        <v>706</v>
      </c>
      <c r="X124">
        <v>871128</v>
      </c>
      <c r="Y124">
        <v>1118094</v>
      </c>
      <c r="AA124" t="s">
        <v>785</v>
      </c>
      <c r="AB124">
        <v>22.024981799383596</v>
      </c>
      <c r="AC124">
        <v>22.0881249698147</v>
      </c>
    </row>
    <row r="125" spans="1:29" x14ac:dyDescent="0.25">
      <c r="A125" t="s">
        <v>439</v>
      </c>
      <c r="B125" s="19">
        <v>2</v>
      </c>
      <c r="C125" s="19" t="s">
        <v>785</v>
      </c>
      <c r="D125" t="s">
        <v>439</v>
      </c>
      <c r="E125" t="s">
        <v>440</v>
      </c>
      <c r="F125">
        <v>1020086</v>
      </c>
      <c r="G125">
        <v>435564</v>
      </c>
      <c r="H125">
        <v>6095468</v>
      </c>
      <c r="I125">
        <v>5513640</v>
      </c>
      <c r="J125">
        <v>13064758</v>
      </c>
      <c r="K125" s="1">
        <v>11.141806070958223</v>
      </c>
      <c r="L125" s="1">
        <f t="shared" si="3"/>
        <v>57.79761094694598</v>
      </c>
      <c r="M125" s="1">
        <f t="shared" si="4"/>
        <v>42.20238905305402</v>
      </c>
      <c r="N125">
        <f t="shared" si="5"/>
        <v>100</v>
      </c>
      <c r="Q125">
        <v>2</v>
      </c>
      <c r="R125" t="s">
        <v>785</v>
      </c>
      <c r="S125" t="s">
        <v>337</v>
      </c>
      <c r="T125" t="s">
        <v>338</v>
      </c>
      <c r="U125">
        <v>53693</v>
      </c>
      <c r="V125">
        <v>699805</v>
      </c>
      <c r="W125">
        <v>243188</v>
      </c>
      <c r="X125">
        <v>2840246</v>
      </c>
      <c r="Y125">
        <v>3836932</v>
      </c>
      <c r="AA125" t="s">
        <v>785</v>
      </c>
      <c r="AB125">
        <v>19.638033720691428</v>
      </c>
      <c r="AC125">
        <v>25.976118419612337</v>
      </c>
    </row>
    <row r="126" spans="1:29" x14ac:dyDescent="0.25">
      <c r="A126" t="s">
        <v>79</v>
      </c>
      <c r="B126" s="19">
        <v>2</v>
      </c>
      <c r="C126" s="19" t="s">
        <v>785</v>
      </c>
      <c r="D126" t="s">
        <v>79</v>
      </c>
      <c r="E126" t="s">
        <v>80</v>
      </c>
      <c r="F126">
        <v>2762525</v>
      </c>
      <c r="G126">
        <v>459820</v>
      </c>
      <c r="H126">
        <v>4874792</v>
      </c>
      <c r="I126">
        <v>4166382</v>
      </c>
      <c r="J126">
        <v>12263519</v>
      </c>
      <c r="K126" s="1">
        <v>26.275859319009491</v>
      </c>
      <c r="L126" s="1">
        <f t="shared" si="3"/>
        <v>66.026211562929035</v>
      </c>
      <c r="M126" s="1">
        <f t="shared" si="4"/>
        <v>33.973788437070958</v>
      </c>
      <c r="N126">
        <f t="shared" si="5"/>
        <v>100</v>
      </c>
      <c r="Q126">
        <v>2</v>
      </c>
      <c r="R126" t="s">
        <v>785</v>
      </c>
      <c r="S126" t="s">
        <v>671</v>
      </c>
      <c r="T126" t="s">
        <v>672</v>
      </c>
      <c r="U126">
        <v>4527</v>
      </c>
      <c r="V126">
        <v>7814</v>
      </c>
      <c r="W126">
        <v>509</v>
      </c>
      <c r="X126">
        <v>26849</v>
      </c>
      <c r="Y126">
        <v>39699</v>
      </c>
      <c r="AA126" t="s">
        <v>785</v>
      </c>
      <c r="AB126">
        <v>31.0864253507645</v>
      </c>
      <c r="AC126">
        <v>32.368573515705684</v>
      </c>
    </row>
    <row r="127" spans="1:29" x14ac:dyDescent="0.25">
      <c r="A127" t="s">
        <v>67</v>
      </c>
      <c r="B127" s="19">
        <v>2</v>
      </c>
      <c r="C127" s="19" t="s">
        <v>785</v>
      </c>
      <c r="D127" t="s">
        <v>67</v>
      </c>
      <c r="E127" t="s">
        <v>68</v>
      </c>
      <c r="F127">
        <v>577901</v>
      </c>
      <c r="G127">
        <v>259587</v>
      </c>
      <c r="H127">
        <v>3228970</v>
      </c>
      <c r="I127">
        <v>4612383</v>
      </c>
      <c r="J127">
        <v>8678841</v>
      </c>
      <c r="K127" s="1">
        <v>9.6497677512469693</v>
      </c>
      <c r="L127" s="1">
        <f t="shared" si="3"/>
        <v>46.854850780190581</v>
      </c>
      <c r="M127" s="1">
        <f t="shared" si="4"/>
        <v>53.145149219809419</v>
      </c>
      <c r="N127">
        <f t="shared" si="5"/>
        <v>100</v>
      </c>
      <c r="Q127">
        <v>2</v>
      </c>
      <c r="R127" t="s">
        <v>785</v>
      </c>
      <c r="S127" t="s">
        <v>705</v>
      </c>
      <c r="T127" t="s">
        <v>706</v>
      </c>
      <c r="U127">
        <v>1856606</v>
      </c>
      <c r="V127">
        <v>722530</v>
      </c>
      <c r="W127">
        <v>4579917</v>
      </c>
      <c r="X127">
        <v>1380569</v>
      </c>
      <c r="Y127">
        <v>8539622</v>
      </c>
      <c r="AA127" t="s">
        <v>785</v>
      </c>
      <c r="AB127">
        <v>30.201992547211105</v>
      </c>
      <c r="AC127">
        <v>83.833371078954073</v>
      </c>
    </row>
    <row r="128" spans="1:29" x14ac:dyDescent="0.25">
      <c r="A128" t="s">
        <v>121</v>
      </c>
      <c r="B128" s="19">
        <v>2</v>
      </c>
      <c r="C128" s="19" t="s">
        <v>785</v>
      </c>
      <c r="D128" t="s">
        <v>121</v>
      </c>
      <c r="E128" t="s">
        <v>122</v>
      </c>
      <c r="F128">
        <v>1023226</v>
      </c>
      <c r="G128">
        <v>1042743</v>
      </c>
      <c r="H128">
        <v>6560437</v>
      </c>
      <c r="I128">
        <v>23056823</v>
      </c>
      <c r="J128">
        <v>31683229</v>
      </c>
      <c r="K128" s="1">
        <v>6.5207021670676308</v>
      </c>
      <c r="L128" s="1">
        <f t="shared" si="3"/>
        <v>27.227041789206524</v>
      </c>
      <c r="M128" s="1">
        <f t="shared" si="4"/>
        <v>72.772958210793476</v>
      </c>
      <c r="N128">
        <f t="shared" si="5"/>
        <v>100</v>
      </c>
      <c r="Q128" s="10">
        <v>2</v>
      </c>
      <c r="R128" t="s">
        <v>785</v>
      </c>
      <c r="S128" t="s">
        <v>353</v>
      </c>
      <c r="T128" t="s">
        <v>354</v>
      </c>
      <c r="U128">
        <v>17643</v>
      </c>
      <c r="V128">
        <v>363803</v>
      </c>
      <c r="W128">
        <v>336679</v>
      </c>
      <c r="X128">
        <v>79171512</v>
      </c>
      <c r="Y128">
        <v>79889637</v>
      </c>
      <c r="AA128" t="s">
        <v>785</v>
      </c>
      <c r="AB128">
        <v>0.47746618250374578</v>
      </c>
      <c r="AC128">
        <v>0.89889631116987045</v>
      </c>
    </row>
    <row r="129" spans="1:30" x14ac:dyDescent="0.25">
      <c r="A129" t="s">
        <v>387</v>
      </c>
      <c r="B129" s="19">
        <v>2</v>
      </c>
      <c r="C129" s="19" t="s">
        <v>785</v>
      </c>
      <c r="D129" t="s">
        <v>387</v>
      </c>
      <c r="E129" t="s">
        <v>388</v>
      </c>
      <c r="F129">
        <v>20373</v>
      </c>
      <c r="G129">
        <v>243107</v>
      </c>
      <c r="H129">
        <v>1219560</v>
      </c>
      <c r="I129">
        <v>1934111</v>
      </c>
      <c r="J129">
        <v>3417151</v>
      </c>
      <c r="K129" s="1">
        <v>7.710516743333848</v>
      </c>
      <c r="L129" s="1">
        <f t="shared" si="3"/>
        <v>43.399896580514003</v>
      </c>
      <c r="M129" s="1">
        <f t="shared" si="4"/>
        <v>56.600103419486004</v>
      </c>
      <c r="N129">
        <f t="shared" si="5"/>
        <v>100</v>
      </c>
      <c r="Q129">
        <v>2</v>
      </c>
      <c r="R129" t="s">
        <v>785</v>
      </c>
      <c r="S129" t="s">
        <v>219</v>
      </c>
      <c r="T129" t="s">
        <v>220</v>
      </c>
      <c r="U129">
        <v>404718</v>
      </c>
      <c r="V129">
        <v>2587264</v>
      </c>
      <c r="W129">
        <v>37889813</v>
      </c>
      <c r="X129">
        <v>194039079</v>
      </c>
      <c r="Y129">
        <v>234920874</v>
      </c>
      <c r="AA129" t="s">
        <v>785</v>
      </c>
      <c r="AB129">
        <v>1.2736126633004097</v>
      </c>
      <c r="AC129">
        <v>17.402367999022513</v>
      </c>
    </row>
    <row r="130" spans="1:30" x14ac:dyDescent="0.25">
      <c r="A130" t="s">
        <v>469</v>
      </c>
      <c r="B130" s="19">
        <v>2</v>
      </c>
      <c r="C130" s="19" t="s">
        <v>785</v>
      </c>
      <c r="D130" t="s">
        <v>469</v>
      </c>
      <c r="E130" t="s">
        <v>470</v>
      </c>
      <c r="F130">
        <v>494404</v>
      </c>
      <c r="G130">
        <v>1085552</v>
      </c>
      <c r="H130">
        <v>10332516</v>
      </c>
      <c r="I130">
        <v>11735032</v>
      </c>
      <c r="J130">
        <v>23647504</v>
      </c>
      <c r="K130" s="1">
        <v>6.6812801892326563</v>
      </c>
      <c r="L130" s="1">
        <f t="shared" si="3"/>
        <v>50.37517701656801</v>
      </c>
      <c r="M130" s="1">
        <f t="shared" si="4"/>
        <v>49.62482298343199</v>
      </c>
      <c r="N130">
        <f t="shared" si="5"/>
        <v>100</v>
      </c>
      <c r="Q130" s="10">
        <v>2</v>
      </c>
      <c r="R130" t="s">
        <v>785</v>
      </c>
      <c r="S130" t="s">
        <v>405</v>
      </c>
      <c r="T130" t="s">
        <v>404</v>
      </c>
      <c r="U130">
        <v>96318</v>
      </c>
      <c r="V130">
        <v>2073144</v>
      </c>
      <c r="W130">
        <v>14624598</v>
      </c>
      <c r="X130">
        <v>221756653</v>
      </c>
      <c r="Y130">
        <v>238550713</v>
      </c>
      <c r="AA130" t="s">
        <v>785</v>
      </c>
      <c r="AB130">
        <v>0.90943429710059176</v>
      </c>
      <c r="AC130">
        <v>7.0400376459994058</v>
      </c>
    </row>
    <row r="131" spans="1:30" x14ac:dyDescent="0.25">
      <c r="A131" t="s">
        <v>675</v>
      </c>
      <c r="B131" s="19">
        <v>2</v>
      </c>
      <c r="C131" s="19" t="s">
        <v>785</v>
      </c>
      <c r="D131" t="s">
        <v>675</v>
      </c>
      <c r="E131" t="s">
        <v>676</v>
      </c>
      <c r="F131">
        <v>20457</v>
      </c>
      <c r="G131">
        <v>10667</v>
      </c>
      <c r="H131">
        <v>32240</v>
      </c>
      <c r="I131">
        <v>8529</v>
      </c>
      <c r="J131">
        <v>71893</v>
      </c>
      <c r="K131" s="1">
        <v>43.292114670412971</v>
      </c>
      <c r="L131" s="1">
        <f t="shared" ref="L131:L194" si="6">(F131+G131+H131)/J131*100</f>
        <v>88.136536241358684</v>
      </c>
      <c r="M131" s="1">
        <f t="shared" ref="M131:M194" si="7">I131/J131*100</f>
        <v>11.863463758641315</v>
      </c>
      <c r="N131">
        <f t="shared" ref="N131:N194" si="8">SUM(L131:M131)</f>
        <v>100</v>
      </c>
      <c r="Q131">
        <v>2</v>
      </c>
      <c r="R131" t="s">
        <v>785</v>
      </c>
      <c r="S131" t="s">
        <v>602</v>
      </c>
      <c r="T131" t="s">
        <v>603</v>
      </c>
      <c r="U131">
        <v>1453</v>
      </c>
      <c r="V131">
        <v>25359</v>
      </c>
      <c r="W131">
        <v>3112</v>
      </c>
      <c r="X131">
        <v>1206003</v>
      </c>
      <c r="Y131">
        <v>1235927</v>
      </c>
      <c r="AA131" t="s">
        <v>785</v>
      </c>
      <c r="AB131">
        <v>2.1693837904665889</v>
      </c>
      <c r="AC131">
        <v>2.421178597117791</v>
      </c>
    </row>
    <row r="132" spans="1:30" x14ac:dyDescent="0.25">
      <c r="A132" t="s">
        <v>558</v>
      </c>
      <c r="B132" s="19">
        <v>2</v>
      </c>
      <c r="C132" s="19" t="s">
        <v>785</v>
      </c>
      <c r="D132" t="s">
        <v>558</v>
      </c>
      <c r="E132" t="s">
        <v>559</v>
      </c>
      <c r="F132">
        <v>2129452</v>
      </c>
      <c r="G132">
        <v>399470</v>
      </c>
      <c r="H132">
        <v>7459039</v>
      </c>
      <c r="I132">
        <v>5582899</v>
      </c>
      <c r="J132">
        <v>15570860</v>
      </c>
      <c r="K132" s="1">
        <v>16.241376519986694</v>
      </c>
      <c r="L132" s="1">
        <f t="shared" si="6"/>
        <v>64.145210990272858</v>
      </c>
      <c r="M132" s="1">
        <f t="shared" si="7"/>
        <v>35.854789009727142</v>
      </c>
      <c r="N132">
        <f t="shared" si="8"/>
        <v>100</v>
      </c>
      <c r="Q132">
        <v>2</v>
      </c>
      <c r="R132" t="s">
        <v>785</v>
      </c>
      <c r="S132" t="s">
        <v>606</v>
      </c>
      <c r="T132" t="s">
        <v>605</v>
      </c>
      <c r="U132">
        <v>815</v>
      </c>
      <c r="V132">
        <v>33036</v>
      </c>
      <c r="W132">
        <v>12030</v>
      </c>
      <c r="X132">
        <v>1785801</v>
      </c>
      <c r="Y132">
        <v>1831682</v>
      </c>
      <c r="AA132" t="s">
        <v>785</v>
      </c>
      <c r="AB132">
        <v>1.8480828003987593</v>
      </c>
      <c r="AC132">
        <v>2.5048561922866521</v>
      </c>
    </row>
    <row r="133" spans="1:30" x14ac:dyDescent="0.25">
      <c r="A133" t="s">
        <v>397</v>
      </c>
      <c r="B133" s="19">
        <v>2</v>
      </c>
      <c r="C133" s="19" t="s">
        <v>785</v>
      </c>
      <c r="D133" t="s">
        <v>397</v>
      </c>
      <c r="E133" t="s">
        <v>398</v>
      </c>
      <c r="F133">
        <v>274158</v>
      </c>
      <c r="G133">
        <v>61715</v>
      </c>
      <c r="H133">
        <v>495009</v>
      </c>
      <c r="I133">
        <v>464123</v>
      </c>
      <c r="J133">
        <v>1295005</v>
      </c>
      <c r="K133" s="1">
        <v>25.936038856992834</v>
      </c>
      <c r="L133" s="1">
        <f t="shared" si="6"/>
        <v>64.160524476739468</v>
      </c>
      <c r="M133" s="1">
        <f t="shared" si="7"/>
        <v>35.839475523260525</v>
      </c>
      <c r="N133">
        <f t="shared" si="8"/>
        <v>100</v>
      </c>
      <c r="Q133">
        <v>2</v>
      </c>
      <c r="R133" t="s">
        <v>785</v>
      </c>
      <c r="S133" t="s">
        <v>697</v>
      </c>
      <c r="T133" t="s">
        <v>698</v>
      </c>
      <c r="U133">
        <v>74961</v>
      </c>
      <c r="V133">
        <v>58086</v>
      </c>
      <c r="W133">
        <v>189364</v>
      </c>
      <c r="X133">
        <v>643333</v>
      </c>
      <c r="Y133">
        <v>965744</v>
      </c>
      <c r="AA133" t="s">
        <v>785</v>
      </c>
      <c r="AB133">
        <v>13.776632316638779</v>
      </c>
      <c r="AC133">
        <v>33.38472721549396</v>
      </c>
    </row>
    <row r="134" spans="1:30" x14ac:dyDescent="0.25">
      <c r="A134" t="s">
        <v>71</v>
      </c>
      <c r="B134" s="19">
        <v>2</v>
      </c>
      <c r="C134" s="19" t="s">
        <v>785</v>
      </c>
      <c r="D134" t="s">
        <v>71</v>
      </c>
      <c r="E134" t="s">
        <v>72</v>
      </c>
      <c r="F134">
        <v>11612</v>
      </c>
      <c r="G134">
        <v>8267</v>
      </c>
      <c r="H134">
        <v>12069</v>
      </c>
      <c r="I134">
        <v>26074</v>
      </c>
      <c r="J134">
        <v>58022</v>
      </c>
      <c r="K134" s="1">
        <v>34.261142325324876</v>
      </c>
      <c r="L134" s="1">
        <f t="shared" si="6"/>
        <v>55.061873082623833</v>
      </c>
      <c r="M134" s="1">
        <f t="shared" si="7"/>
        <v>44.938126917376167</v>
      </c>
      <c r="N134">
        <f t="shared" si="8"/>
        <v>100</v>
      </c>
      <c r="Q134">
        <v>2</v>
      </c>
      <c r="R134" t="s">
        <v>785</v>
      </c>
      <c r="S134" t="s">
        <v>485</v>
      </c>
      <c r="T134" t="s">
        <v>486</v>
      </c>
      <c r="U134">
        <v>14622</v>
      </c>
      <c r="V134">
        <v>113959</v>
      </c>
      <c r="W134">
        <v>3035</v>
      </c>
      <c r="X134">
        <v>142566</v>
      </c>
      <c r="Y134">
        <v>274182</v>
      </c>
      <c r="AA134" t="s">
        <v>785</v>
      </c>
      <c r="AB134">
        <v>46.896222217359274</v>
      </c>
      <c r="AC134">
        <v>48.003151191544305</v>
      </c>
    </row>
    <row r="135" spans="1:30" x14ac:dyDescent="0.25">
      <c r="A135" t="s">
        <v>650</v>
      </c>
      <c r="B135" s="19">
        <v>3</v>
      </c>
      <c r="C135" s="19" t="s">
        <v>797</v>
      </c>
      <c r="D135" t="s">
        <v>650</v>
      </c>
      <c r="E135" t="s">
        <v>651</v>
      </c>
      <c r="F135">
        <v>562931</v>
      </c>
      <c r="G135">
        <v>116967</v>
      </c>
      <c r="H135">
        <v>663344</v>
      </c>
      <c r="I135">
        <v>7781778</v>
      </c>
      <c r="J135">
        <v>9125020</v>
      </c>
      <c r="K135" s="1">
        <v>7.4509206555163718</v>
      </c>
      <c r="L135" s="1">
        <f t="shared" si="6"/>
        <v>14.7204280100208</v>
      </c>
      <c r="M135" s="1">
        <f t="shared" si="7"/>
        <v>85.279571989979203</v>
      </c>
      <c r="N135">
        <f t="shared" si="8"/>
        <v>100</v>
      </c>
      <c r="Q135">
        <v>2</v>
      </c>
      <c r="R135" t="s">
        <v>785</v>
      </c>
      <c r="S135" t="s">
        <v>489</v>
      </c>
      <c r="T135" t="s">
        <v>490</v>
      </c>
      <c r="U135">
        <v>103621</v>
      </c>
      <c r="V135">
        <v>222776</v>
      </c>
      <c r="W135">
        <v>262113</v>
      </c>
      <c r="X135">
        <v>2750870</v>
      </c>
      <c r="Y135">
        <v>3339380</v>
      </c>
      <c r="AA135" t="s">
        <v>785</v>
      </c>
      <c r="AB135">
        <v>9.7741796381364203</v>
      </c>
      <c r="AC135">
        <v>17.623331277063407</v>
      </c>
    </row>
    <row r="136" spans="1:30" x14ac:dyDescent="0.25">
      <c r="A136" t="s">
        <v>646</v>
      </c>
      <c r="B136" s="19">
        <v>3</v>
      </c>
      <c r="C136" s="19" t="s">
        <v>797</v>
      </c>
      <c r="D136" t="s">
        <v>646</v>
      </c>
      <c r="E136" t="s">
        <v>647</v>
      </c>
      <c r="F136">
        <v>36210</v>
      </c>
      <c r="G136">
        <v>59199</v>
      </c>
      <c r="H136">
        <v>2504856</v>
      </c>
      <c r="I136">
        <v>4303865</v>
      </c>
      <c r="J136">
        <v>6904130</v>
      </c>
      <c r="K136" s="1">
        <v>1.3819119860141682</v>
      </c>
      <c r="L136" s="1">
        <f t="shared" si="6"/>
        <v>37.662457109005771</v>
      </c>
      <c r="M136" s="1">
        <f t="shared" si="7"/>
        <v>62.337542890994236</v>
      </c>
      <c r="N136">
        <f t="shared" si="8"/>
        <v>100</v>
      </c>
      <c r="Q136">
        <v>2</v>
      </c>
      <c r="R136" t="s">
        <v>785</v>
      </c>
      <c r="S136" t="s">
        <v>648</v>
      </c>
      <c r="T136" t="s">
        <v>649</v>
      </c>
      <c r="V136">
        <v>51</v>
      </c>
      <c r="X136">
        <v>39</v>
      </c>
      <c r="Y136">
        <v>90</v>
      </c>
      <c r="AA136" t="s">
        <v>785</v>
      </c>
      <c r="AB136">
        <v>56.666666666666664</v>
      </c>
      <c r="AC136">
        <v>56.666666666666664</v>
      </c>
    </row>
    <row r="137" spans="1:30" x14ac:dyDescent="0.25">
      <c r="A137" t="s">
        <v>596</v>
      </c>
      <c r="B137" s="19">
        <v>3</v>
      </c>
      <c r="C137" s="19" t="s">
        <v>797</v>
      </c>
      <c r="D137" t="s">
        <v>596</v>
      </c>
      <c r="E137" t="s">
        <v>597</v>
      </c>
      <c r="F137">
        <v>2645215</v>
      </c>
      <c r="G137">
        <v>1892282</v>
      </c>
      <c r="H137">
        <v>16104942</v>
      </c>
      <c r="I137">
        <v>62459338</v>
      </c>
      <c r="J137">
        <v>83101777</v>
      </c>
      <c r="K137" s="1">
        <v>5.4601684389973997</v>
      </c>
      <c r="L137" s="1">
        <f t="shared" si="6"/>
        <v>24.839948970044286</v>
      </c>
      <c r="M137" s="1">
        <f t="shared" si="7"/>
        <v>75.16005102995571</v>
      </c>
      <c r="N137">
        <f t="shared" si="8"/>
        <v>100</v>
      </c>
      <c r="Q137">
        <v>2</v>
      </c>
      <c r="R137" t="s">
        <v>785</v>
      </c>
      <c r="S137" t="s">
        <v>582</v>
      </c>
      <c r="T137" t="s">
        <v>583</v>
      </c>
      <c r="U137">
        <v>80</v>
      </c>
      <c r="V137">
        <v>66</v>
      </c>
      <c r="W137">
        <v>108</v>
      </c>
      <c r="X137">
        <v>151</v>
      </c>
      <c r="Y137">
        <v>405</v>
      </c>
      <c r="AA137" t="s">
        <v>785</v>
      </c>
      <c r="AB137">
        <v>36.049382716049379</v>
      </c>
      <c r="AC137">
        <v>62.716049382716058</v>
      </c>
    </row>
    <row r="138" spans="1:30" x14ac:dyDescent="0.25">
      <c r="A138" t="s">
        <v>633</v>
      </c>
      <c r="B138" s="19">
        <v>3</v>
      </c>
      <c r="C138" s="19" t="s">
        <v>797</v>
      </c>
      <c r="D138" t="s">
        <v>633</v>
      </c>
      <c r="E138" t="s">
        <v>634</v>
      </c>
      <c r="F138">
        <v>7487538</v>
      </c>
      <c r="G138">
        <v>1006248</v>
      </c>
      <c r="H138">
        <v>17459226</v>
      </c>
      <c r="I138">
        <v>25688634</v>
      </c>
      <c r="J138">
        <v>51641646</v>
      </c>
      <c r="K138" s="1">
        <v>16.447550877832207</v>
      </c>
      <c r="L138" s="1">
        <f t="shared" si="6"/>
        <v>50.255973638020755</v>
      </c>
      <c r="M138" s="1">
        <f t="shared" si="7"/>
        <v>49.744026361979245</v>
      </c>
      <c r="N138">
        <f t="shared" si="8"/>
        <v>100</v>
      </c>
      <c r="Q138">
        <v>2</v>
      </c>
      <c r="R138" t="s">
        <v>785</v>
      </c>
      <c r="S138" t="s">
        <v>570</v>
      </c>
      <c r="T138" t="s">
        <v>571</v>
      </c>
      <c r="U138">
        <v>229127</v>
      </c>
      <c r="V138">
        <v>919284</v>
      </c>
      <c r="W138">
        <v>950027</v>
      </c>
      <c r="X138">
        <v>3366682</v>
      </c>
      <c r="Y138">
        <v>5465120</v>
      </c>
      <c r="AA138" t="s">
        <v>785</v>
      </c>
      <c r="AB138">
        <v>21.0134635653014</v>
      </c>
      <c r="AC138">
        <v>38.396924495710984</v>
      </c>
      <c r="AD138" s="11"/>
    </row>
    <row r="139" spans="1:30" x14ac:dyDescent="0.25">
      <c r="A139" t="s">
        <v>481</v>
      </c>
      <c r="B139" s="19">
        <v>3</v>
      </c>
      <c r="C139" s="19" t="s">
        <v>797</v>
      </c>
      <c r="D139" t="s">
        <v>481</v>
      </c>
      <c r="E139" t="s">
        <v>482</v>
      </c>
      <c r="F139">
        <v>27331650</v>
      </c>
      <c r="G139">
        <v>17566869</v>
      </c>
      <c r="H139">
        <v>36483296</v>
      </c>
      <c r="I139">
        <v>43742756</v>
      </c>
      <c r="J139">
        <v>125124571</v>
      </c>
      <c r="K139" s="1">
        <v>35.883055295350424</v>
      </c>
      <c r="L139" s="1">
        <f t="shared" si="6"/>
        <v>65.040634584873018</v>
      </c>
      <c r="M139" s="1">
        <f t="shared" si="7"/>
        <v>34.959365415126975</v>
      </c>
      <c r="N139">
        <f t="shared" si="8"/>
        <v>100</v>
      </c>
      <c r="Q139" s="10">
        <v>2</v>
      </c>
      <c r="R139" t="s">
        <v>785</v>
      </c>
      <c r="S139" t="s">
        <v>681</v>
      </c>
      <c r="T139" t="s">
        <v>682</v>
      </c>
      <c r="U139">
        <v>10</v>
      </c>
      <c r="V139">
        <v>39</v>
      </c>
      <c r="W139">
        <v>13</v>
      </c>
      <c r="X139">
        <v>8200</v>
      </c>
      <c r="Y139">
        <v>8262</v>
      </c>
      <c r="AA139" t="s">
        <v>785</v>
      </c>
      <c r="AB139">
        <v>0.59307673686758655</v>
      </c>
      <c r="AC139">
        <v>0.75042362624061965</v>
      </c>
    </row>
    <row r="140" spans="1:30" x14ac:dyDescent="0.25">
      <c r="A140" t="s">
        <v>473</v>
      </c>
      <c r="B140" s="19">
        <v>3</v>
      </c>
      <c r="C140" s="19" t="s">
        <v>797</v>
      </c>
      <c r="D140" t="s">
        <v>473</v>
      </c>
      <c r="E140" t="s">
        <v>474</v>
      </c>
      <c r="F140">
        <v>9940450</v>
      </c>
      <c r="G140">
        <v>9744410</v>
      </c>
      <c r="H140">
        <v>10534820</v>
      </c>
      <c r="I140">
        <v>8538072</v>
      </c>
      <c r="J140">
        <v>38757752</v>
      </c>
      <c r="K140" s="1">
        <v>50.789478192646463</v>
      </c>
      <c r="L140" s="1">
        <f t="shared" si="6"/>
        <v>77.970672808887372</v>
      </c>
      <c r="M140" s="1">
        <f t="shared" si="7"/>
        <v>22.029327191112632</v>
      </c>
      <c r="N140">
        <f t="shared" si="8"/>
        <v>100</v>
      </c>
      <c r="Q140">
        <v>2</v>
      </c>
      <c r="R140" t="s">
        <v>785</v>
      </c>
      <c r="S140" t="s">
        <v>683</v>
      </c>
      <c r="T140" t="s">
        <v>684</v>
      </c>
      <c r="U140">
        <v>233639</v>
      </c>
      <c r="V140">
        <v>156376</v>
      </c>
      <c r="W140">
        <v>843877</v>
      </c>
      <c r="X140">
        <v>1575912</v>
      </c>
      <c r="Y140">
        <v>2809804</v>
      </c>
      <c r="AA140" t="s">
        <v>785</v>
      </c>
      <c r="AB140">
        <v>13.880505544158952</v>
      </c>
      <c r="AC140">
        <v>43.913810358302577</v>
      </c>
      <c r="AD140" s="11"/>
    </row>
    <row r="141" spans="1:30" x14ac:dyDescent="0.25">
      <c r="A141" t="s">
        <v>623</v>
      </c>
      <c r="B141" s="19">
        <v>3</v>
      </c>
      <c r="C141" s="19" t="s">
        <v>797</v>
      </c>
      <c r="D141" t="s">
        <v>623</v>
      </c>
      <c r="E141" t="s">
        <v>624</v>
      </c>
      <c r="F141">
        <v>11957</v>
      </c>
      <c r="G141">
        <v>19327</v>
      </c>
      <c r="H141">
        <v>33399</v>
      </c>
      <c r="I141">
        <v>153524</v>
      </c>
      <c r="J141">
        <v>218207</v>
      </c>
      <c r="K141" s="1">
        <v>14.336845289106215</v>
      </c>
      <c r="L141" s="1">
        <f t="shared" si="6"/>
        <v>29.64295370909274</v>
      </c>
      <c r="M141" s="1">
        <f t="shared" si="7"/>
        <v>70.357046290907249</v>
      </c>
      <c r="N141">
        <f t="shared" si="8"/>
        <v>99.999999999999986</v>
      </c>
      <c r="Q141" s="10">
        <v>2</v>
      </c>
      <c r="R141" t="s">
        <v>785</v>
      </c>
      <c r="S141" t="s">
        <v>664</v>
      </c>
      <c r="T141" t="s">
        <v>747</v>
      </c>
      <c r="V141">
        <v>413882</v>
      </c>
      <c r="W141">
        <v>246561</v>
      </c>
      <c r="X141">
        <v>43098996</v>
      </c>
      <c r="Y141">
        <v>43759439</v>
      </c>
      <c r="AA141" t="s">
        <v>785</v>
      </c>
      <c r="AB141">
        <v>0.94581194242458178</v>
      </c>
      <c r="AC141">
        <v>1.5092583796606716</v>
      </c>
    </row>
    <row r="142" spans="1:30" x14ac:dyDescent="0.25">
      <c r="A142" t="s">
        <v>197</v>
      </c>
      <c r="B142" s="19">
        <v>3</v>
      </c>
      <c r="C142" s="19" t="s">
        <v>797</v>
      </c>
      <c r="D142" t="s">
        <v>197</v>
      </c>
      <c r="E142" t="s">
        <v>198</v>
      </c>
      <c r="F142">
        <v>633330</v>
      </c>
      <c r="G142">
        <v>1527136</v>
      </c>
      <c r="H142">
        <v>12587150</v>
      </c>
      <c r="I142">
        <v>11275916</v>
      </c>
      <c r="J142">
        <v>26023532</v>
      </c>
      <c r="K142" s="1">
        <v>8.301970693294054</v>
      </c>
      <c r="L142" s="1">
        <f t="shared" si="6"/>
        <v>56.670309011090424</v>
      </c>
      <c r="M142" s="1">
        <f t="shared" si="7"/>
        <v>43.329690988909576</v>
      </c>
      <c r="N142">
        <f t="shared" si="8"/>
        <v>100</v>
      </c>
      <c r="Q142">
        <v>2</v>
      </c>
      <c r="R142" t="s">
        <v>785</v>
      </c>
      <c r="S142" t="s">
        <v>361</v>
      </c>
      <c r="T142" t="s">
        <v>362</v>
      </c>
      <c r="U142">
        <v>1977553</v>
      </c>
      <c r="V142">
        <v>748158</v>
      </c>
      <c r="W142">
        <v>6643520</v>
      </c>
      <c r="X142">
        <v>6362278</v>
      </c>
      <c r="Y142">
        <v>15731509</v>
      </c>
      <c r="AA142" t="s">
        <v>785</v>
      </c>
      <c r="AB142">
        <v>17.326443381877734</v>
      </c>
      <c r="AC142">
        <v>59.557102881865944</v>
      </c>
    </row>
    <row r="143" spans="1:30" x14ac:dyDescent="0.25">
      <c r="A143" t="s">
        <v>281</v>
      </c>
      <c r="B143" s="19">
        <v>3</v>
      </c>
      <c r="C143" s="19" t="s">
        <v>797</v>
      </c>
      <c r="D143" t="s">
        <v>281</v>
      </c>
      <c r="E143" t="s">
        <v>282</v>
      </c>
      <c r="F143">
        <v>1407355</v>
      </c>
      <c r="G143">
        <v>4272621</v>
      </c>
      <c r="H143">
        <v>63279503</v>
      </c>
      <c r="I143">
        <v>26490215</v>
      </c>
      <c r="J143">
        <v>95449694</v>
      </c>
      <c r="K143" s="1">
        <v>5.950753493248496</v>
      </c>
      <c r="L143" s="1">
        <f t="shared" si="6"/>
        <v>72.246935647588344</v>
      </c>
      <c r="M143" s="1">
        <f t="shared" si="7"/>
        <v>27.753064352411648</v>
      </c>
      <c r="N143">
        <f t="shared" si="8"/>
        <v>100</v>
      </c>
      <c r="Q143">
        <v>2</v>
      </c>
      <c r="R143" t="s">
        <v>785</v>
      </c>
      <c r="S143" t="s">
        <v>532</v>
      </c>
      <c r="T143" t="s">
        <v>533</v>
      </c>
      <c r="U143">
        <v>6</v>
      </c>
      <c r="V143">
        <v>2002</v>
      </c>
      <c r="W143">
        <v>4001</v>
      </c>
      <c r="X143">
        <v>10857</v>
      </c>
      <c r="Y143">
        <v>16866</v>
      </c>
      <c r="AA143" t="s">
        <v>785</v>
      </c>
      <c r="AB143">
        <v>11.905608917348513</v>
      </c>
      <c r="AC143">
        <v>35.627890430451799</v>
      </c>
    </row>
    <row r="144" spans="1:30" x14ac:dyDescent="0.25">
      <c r="A144" t="s">
        <v>158</v>
      </c>
      <c r="B144" s="19">
        <v>3</v>
      </c>
      <c r="C144" s="19" t="s">
        <v>797</v>
      </c>
      <c r="D144" t="s">
        <v>158</v>
      </c>
      <c r="E144" t="s">
        <v>159</v>
      </c>
      <c r="F144">
        <v>4657535</v>
      </c>
      <c r="G144">
        <v>11671729</v>
      </c>
      <c r="H144">
        <v>123486768</v>
      </c>
      <c r="I144">
        <v>60288768</v>
      </c>
      <c r="J144">
        <v>200104800</v>
      </c>
      <c r="K144" s="1">
        <v>8.1603559734699012</v>
      </c>
      <c r="L144" s="1">
        <f t="shared" si="6"/>
        <v>69.871403384626447</v>
      </c>
      <c r="M144" s="1">
        <f t="shared" si="7"/>
        <v>30.128596615373542</v>
      </c>
      <c r="N144">
        <f t="shared" si="8"/>
        <v>99.999999999999986</v>
      </c>
      <c r="Q144">
        <v>2</v>
      </c>
      <c r="R144" t="s">
        <v>785</v>
      </c>
      <c r="S144" t="s">
        <v>453</v>
      </c>
      <c r="T144" t="s">
        <v>454</v>
      </c>
      <c r="U144">
        <v>234224</v>
      </c>
      <c r="V144">
        <v>36957</v>
      </c>
      <c r="W144">
        <v>387639</v>
      </c>
      <c r="X144">
        <v>356007</v>
      </c>
      <c r="Y144">
        <v>1014827</v>
      </c>
      <c r="AA144" t="s">
        <v>785</v>
      </c>
      <c r="AB144">
        <v>26.721894470683182</v>
      </c>
      <c r="AC144">
        <v>64.919439470964008</v>
      </c>
    </row>
    <row r="145" spans="1:30" x14ac:dyDescent="0.25">
      <c r="A145" t="s">
        <v>142</v>
      </c>
      <c r="B145" s="19">
        <v>3</v>
      </c>
      <c r="C145" s="19" t="s">
        <v>797</v>
      </c>
      <c r="D145" t="s">
        <v>142</v>
      </c>
      <c r="E145" t="s">
        <v>143</v>
      </c>
      <c r="F145">
        <v>3899234</v>
      </c>
      <c r="G145">
        <v>15468687</v>
      </c>
      <c r="H145">
        <v>126864195</v>
      </c>
      <c r="I145">
        <v>135845893</v>
      </c>
      <c r="J145">
        <v>282078009</v>
      </c>
      <c r="K145" s="1">
        <v>6.8661577230573823</v>
      </c>
      <c r="L145" s="1">
        <f t="shared" si="6"/>
        <v>51.841019623759465</v>
      </c>
      <c r="M145" s="1">
        <f t="shared" si="7"/>
        <v>48.158980376240528</v>
      </c>
      <c r="N145">
        <f t="shared" si="8"/>
        <v>100</v>
      </c>
      <c r="Q145">
        <v>2</v>
      </c>
      <c r="R145" t="s">
        <v>785</v>
      </c>
      <c r="S145" t="s">
        <v>455</v>
      </c>
      <c r="T145" t="s">
        <v>456</v>
      </c>
      <c r="U145">
        <v>640723</v>
      </c>
      <c r="V145">
        <v>706205</v>
      </c>
      <c r="W145">
        <v>2288008</v>
      </c>
      <c r="X145">
        <v>5660535</v>
      </c>
      <c r="Y145">
        <v>9295471</v>
      </c>
      <c r="AA145" t="s">
        <v>785</v>
      </c>
      <c r="AB145">
        <v>14.490153323053775</v>
      </c>
      <c r="AC145">
        <v>39.104376744330658</v>
      </c>
    </row>
    <row r="146" spans="1:30" x14ac:dyDescent="0.25">
      <c r="A146" t="s">
        <v>138</v>
      </c>
      <c r="B146" s="19">
        <v>3</v>
      </c>
      <c r="C146" s="19" t="s">
        <v>797</v>
      </c>
      <c r="D146" t="s">
        <v>138</v>
      </c>
      <c r="E146" t="s">
        <v>139</v>
      </c>
      <c r="F146">
        <v>7216238</v>
      </c>
      <c r="G146">
        <v>5710281</v>
      </c>
      <c r="H146">
        <v>62862218</v>
      </c>
      <c r="I146">
        <v>33588012</v>
      </c>
      <c r="J146">
        <v>109376749</v>
      </c>
      <c r="K146" s="1">
        <v>11.818342671713529</v>
      </c>
      <c r="L146" s="1">
        <f t="shared" si="6"/>
        <v>69.291451513154783</v>
      </c>
      <c r="M146" s="1">
        <f t="shared" si="7"/>
        <v>30.708548486845228</v>
      </c>
      <c r="N146">
        <f t="shared" si="8"/>
        <v>100.00000000000001</v>
      </c>
      <c r="Q146">
        <v>2</v>
      </c>
      <c r="R146" t="s">
        <v>785</v>
      </c>
      <c r="S146" t="s">
        <v>168</v>
      </c>
      <c r="T146" t="s">
        <v>169</v>
      </c>
      <c r="U146">
        <v>2654460</v>
      </c>
      <c r="V146">
        <v>334396</v>
      </c>
      <c r="W146">
        <v>4205960</v>
      </c>
      <c r="X146">
        <v>936477</v>
      </c>
      <c r="Y146">
        <v>8131293</v>
      </c>
      <c r="AA146" t="s">
        <v>785</v>
      </c>
      <c r="AB146">
        <v>36.757450506333988</v>
      </c>
      <c r="AC146">
        <v>88.483049374804224</v>
      </c>
    </row>
    <row r="147" spans="1:30" x14ac:dyDescent="0.25">
      <c r="A147" t="s">
        <v>170</v>
      </c>
      <c r="B147" s="19">
        <v>2</v>
      </c>
      <c r="C147" s="19" t="s">
        <v>785</v>
      </c>
      <c r="D147" t="s">
        <v>170</v>
      </c>
      <c r="E147" t="s">
        <v>171</v>
      </c>
      <c r="F147">
        <v>928185</v>
      </c>
      <c r="G147">
        <v>125862</v>
      </c>
      <c r="H147">
        <v>1820346</v>
      </c>
      <c r="I147">
        <v>360862</v>
      </c>
      <c r="J147">
        <v>3235255</v>
      </c>
      <c r="K147" s="1">
        <v>32.580028467616927</v>
      </c>
      <c r="L147" s="1">
        <f t="shared" si="6"/>
        <v>88.845948773744269</v>
      </c>
      <c r="M147" s="1">
        <f t="shared" si="7"/>
        <v>11.154051226255737</v>
      </c>
      <c r="N147">
        <f t="shared" si="8"/>
        <v>100</v>
      </c>
      <c r="Q147">
        <v>2</v>
      </c>
      <c r="R147" t="s">
        <v>785</v>
      </c>
      <c r="S147" t="s">
        <v>439</v>
      </c>
      <c r="T147" t="s">
        <v>440</v>
      </c>
      <c r="U147">
        <v>1020086</v>
      </c>
      <c r="V147">
        <v>435564</v>
      </c>
      <c r="W147">
        <v>6095468</v>
      </c>
      <c r="X147">
        <v>5513640</v>
      </c>
      <c r="Y147">
        <v>13064758</v>
      </c>
      <c r="AA147" t="s">
        <v>785</v>
      </c>
      <c r="AB147">
        <v>11.141806070958223</v>
      </c>
      <c r="AC147">
        <v>57.79761094694598</v>
      </c>
    </row>
    <row r="148" spans="1:30" x14ac:dyDescent="0.25">
      <c r="A148" t="s">
        <v>172</v>
      </c>
      <c r="B148" s="19">
        <v>3</v>
      </c>
      <c r="C148" s="19" t="s">
        <v>797</v>
      </c>
      <c r="D148" t="s">
        <v>172</v>
      </c>
      <c r="E148" t="s">
        <v>173</v>
      </c>
      <c r="F148">
        <v>23513</v>
      </c>
      <c r="G148">
        <v>504976</v>
      </c>
      <c r="H148">
        <v>1665872</v>
      </c>
      <c r="I148">
        <v>4016836</v>
      </c>
      <c r="J148">
        <v>6211197</v>
      </c>
      <c r="K148" s="1">
        <v>8.5086497819985425</v>
      </c>
      <c r="L148" s="1">
        <f t="shared" si="6"/>
        <v>35.329116110791524</v>
      </c>
      <c r="M148" s="1">
        <f t="shared" si="7"/>
        <v>64.670883889208469</v>
      </c>
      <c r="N148">
        <f t="shared" si="8"/>
        <v>100</v>
      </c>
      <c r="Q148">
        <v>2</v>
      </c>
      <c r="R148" t="s">
        <v>785</v>
      </c>
      <c r="S148" t="s">
        <v>79</v>
      </c>
      <c r="T148" t="s">
        <v>80</v>
      </c>
      <c r="U148">
        <v>2762525</v>
      </c>
      <c r="V148">
        <v>459820</v>
      </c>
      <c r="W148">
        <v>4874792</v>
      </c>
      <c r="X148">
        <v>4166382</v>
      </c>
      <c r="Y148">
        <v>12263519</v>
      </c>
      <c r="AA148" t="s">
        <v>785</v>
      </c>
      <c r="AB148">
        <v>26.275859319009491</v>
      </c>
      <c r="AC148">
        <v>66.026211562929035</v>
      </c>
    </row>
    <row r="149" spans="1:30" x14ac:dyDescent="0.25">
      <c r="A149" t="s">
        <v>166</v>
      </c>
      <c r="B149" s="19">
        <v>3</v>
      </c>
      <c r="C149" s="19" t="s">
        <v>797</v>
      </c>
      <c r="D149" t="s">
        <v>166</v>
      </c>
      <c r="E149" t="s">
        <v>167</v>
      </c>
      <c r="F149">
        <v>362700</v>
      </c>
      <c r="G149">
        <v>2739341</v>
      </c>
      <c r="H149">
        <v>18260330</v>
      </c>
      <c r="I149">
        <v>9799167</v>
      </c>
      <c r="J149">
        <v>31161538</v>
      </c>
      <c r="K149" s="1">
        <v>9.9547108361596273</v>
      </c>
      <c r="L149" s="1">
        <f t="shared" si="6"/>
        <v>68.553647769246822</v>
      </c>
      <c r="M149" s="1">
        <f t="shared" si="7"/>
        <v>31.446352230753185</v>
      </c>
      <c r="N149">
        <f t="shared" si="8"/>
        <v>100</v>
      </c>
      <c r="Q149">
        <v>2</v>
      </c>
      <c r="R149" t="s">
        <v>785</v>
      </c>
      <c r="S149" t="s">
        <v>67</v>
      </c>
      <c r="T149" t="s">
        <v>68</v>
      </c>
      <c r="U149">
        <v>577901</v>
      </c>
      <c r="V149">
        <v>259587</v>
      </c>
      <c r="W149">
        <v>3228970</v>
      </c>
      <c r="X149">
        <v>4612383</v>
      </c>
      <c r="Y149">
        <v>8678841</v>
      </c>
      <c r="AA149" t="s">
        <v>785</v>
      </c>
      <c r="AB149">
        <v>9.6497677512469693</v>
      </c>
      <c r="AC149">
        <v>46.854850780190581</v>
      </c>
      <c r="AD149" s="11"/>
    </row>
    <row r="150" spans="1:30" x14ac:dyDescent="0.25">
      <c r="A150" t="s">
        <v>189</v>
      </c>
      <c r="B150" s="19">
        <v>3</v>
      </c>
      <c r="C150" s="19" t="s">
        <v>797</v>
      </c>
      <c r="D150" t="s">
        <v>189</v>
      </c>
      <c r="E150" t="s">
        <v>190</v>
      </c>
      <c r="F150">
        <v>883922</v>
      </c>
      <c r="G150">
        <v>2863158</v>
      </c>
      <c r="H150">
        <v>18514045</v>
      </c>
      <c r="I150">
        <v>32359658</v>
      </c>
      <c r="J150">
        <v>54620783</v>
      </c>
      <c r="K150" s="1">
        <v>6.8601726196418671</v>
      </c>
      <c r="L150" s="1">
        <f t="shared" si="6"/>
        <v>40.755777887695238</v>
      </c>
      <c r="M150" s="1">
        <f t="shared" si="7"/>
        <v>59.244222112304755</v>
      </c>
      <c r="N150">
        <f t="shared" si="8"/>
        <v>100</v>
      </c>
      <c r="Q150">
        <v>2</v>
      </c>
      <c r="R150" t="s">
        <v>785</v>
      </c>
      <c r="S150" t="s">
        <v>121</v>
      </c>
      <c r="T150" t="s">
        <v>122</v>
      </c>
      <c r="U150">
        <v>1023226</v>
      </c>
      <c r="V150">
        <v>1042743</v>
      </c>
      <c r="W150">
        <v>6560437</v>
      </c>
      <c r="X150">
        <v>23056823</v>
      </c>
      <c r="Y150">
        <v>31683229</v>
      </c>
      <c r="AA150" t="s">
        <v>785</v>
      </c>
      <c r="AB150">
        <v>6.5207021670676308</v>
      </c>
      <c r="AC150">
        <v>27.227041789206524</v>
      </c>
    </row>
    <row r="151" spans="1:30" x14ac:dyDescent="0.25">
      <c r="A151" t="s">
        <v>156</v>
      </c>
      <c r="B151" s="19">
        <v>3</v>
      </c>
      <c r="C151" s="19" t="s">
        <v>797</v>
      </c>
      <c r="D151" t="s">
        <v>156</v>
      </c>
      <c r="E151" t="s">
        <v>157</v>
      </c>
      <c r="F151">
        <v>1259715</v>
      </c>
      <c r="G151">
        <v>2458303</v>
      </c>
      <c r="H151">
        <v>11013914</v>
      </c>
      <c r="I151">
        <v>38468873</v>
      </c>
      <c r="J151">
        <v>53200805</v>
      </c>
      <c r="K151" s="1">
        <v>6.9886498897902012</v>
      </c>
      <c r="L151" s="1">
        <f t="shared" si="6"/>
        <v>27.691182492445364</v>
      </c>
      <c r="M151" s="1">
        <f t="shared" si="7"/>
        <v>72.308817507554636</v>
      </c>
      <c r="N151">
        <f t="shared" si="8"/>
        <v>100</v>
      </c>
      <c r="Q151">
        <v>2</v>
      </c>
      <c r="R151" t="s">
        <v>785</v>
      </c>
      <c r="S151" t="s">
        <v>387</v>
      </c>
      <c r="T151" t="s">
        <v>388</v>
      </c>
      <c r="U151">
        <v>20373</v>
      </c>
      <c r="V151">
        <v>243107</v>
      </c>
      <c r="W151">
        <v>1219560</v>
      </c>
      <c r="X151">
        <v>1934111</v>
      </c>
      <c r="Y151">
        <v>3417151</v>
      </c>
      <c r="AA151" t="s">
        <v>785</v>
      </c>
      <c r="AB151">
        <v>7.710516743333848</v>
      </c>
      <c r="AC151">
        <v>43.399896580514003</v>
      </c>
      <c r="AD151" s="11"/>
    </row>
    <row r="152" spans="1:30" x14ac:dyDescent="0.25">
      <c r="A152" t="s">
        <v>526</v>
      </c>
      <c r="B152" s="19">
        <v>3</v>
      </c>
      <c r="C152" s="19" t="s">
        <v>797</v>
      </c>
      <c r="D152" t="s">
        <v>526</v>
      </c>
      <c r="E152" t="s">
        <v>527</v>
      </c>
      <c r="F152">
        <v>699671</v>
      </c>
      <c r="G152">
        <v>1236237</v>
      </c>
      <c r="H152">
        <v>6804430</v>
      </c>
      <c r="I152">
        <v>12212793</v>
      </c>
      <c r="J152">
        <v>20953131</v>
      </c>
      <c r="K152" s="1">
        <v>9.2392301656492286</v>
      </c>
      <c r="L152" s="1">
        <f t="shared" si="6"/>
        <v>41.713756287783433</v>
      </c>
      <c r="M152" s="1">
        <f t="shared" si="7"/>
        <v>58.286243712216567</v>
      </c>
      <c r="N152">
        <f t="shared" si="8"/>
        <v>100</v>
      </c>
      <c r="Q152">
        <v>2</v>
      </c>
      <c r="R152" t="s">
        <v>785</v>
      </c>
      <c r="S152" t="s">
        <v>469</v>
      </c>
      <c r="T152" t="s">
        <v>470</v>
      </c>
      <c r="U152">
        <v>494404</v>
      </c>
      <c r="V152">
        <v>1085552</v>
      </c>
      <c r="W152">
        <v>10332516</v>
      </c>
      <c r="X152">
        <v>11735032</v>
      </c>
      <c r="Y152">
        <v>23647504</v>
      </c>
      <c r="AA152" t="s">
        <v>785</v>
      </c>
      <c r="AB152">
        <v>6.6812801892326563</v>
      </c>
      <c r="AC152">
        <v>50.37517701656801</v>
      </c>
    </row>
    <row r="153" spans="1:30" x14ac:dyDescent="0.25">
      <c r="A153" t="s">
        <v>134</v>
      </c>
      <c r="B153" s="19">
        <v>4</v>
      </c>
      <c r="C153" s="19" t="s">
        <v>804</v>
      </c>
      <c r="D153" t="s">
        <v>134</v>
      </c>
      <c r="E153" t="s">
        <v>135</v>
      </c>
      <c r="F153">
        <v>9282751</v>
      </c>
      <c r="G153">
        <v>308241</v>
      </c>
      <c r="H153">
        <v>4570626</v>
      </c>
      <c r="I153">
        <v>730085</v>
      </c>
      <c r="J153">
        <v>14891703</v>
      </c>
      <c r="K153" s="1">
        <v>64.404937433952313</v>
      </c>
      <c r="L153" s="1">
        <f t="shared" si="6"/>
        <v>95.097370663382151</v>
      </c>
      <c r="M153" s="1">
        <f t="shared" si="7"/>
        <v>4.9026293366178466</v>
      </c>
      <c r="N153">
        <f t="shared" si="8"/>
        <v>100</v>
      </c>
      <c r="Q153">
        <v>2</v>
      </c>
      <c r="R153" t="s">
        <v>785</v>
      </c>
      <c r="S153" t="s">
        <v>675</v>
      </c>
      <c r="T153" t="s">
        <v>676</v>
      </c>
      <c r="U153">
        <v>20457</v>
      </c>
      <c r="V153">
        <v>10667</v>
      </c>
      <c r="W153">
        <v>32240</v>
      </c>
      <c r="X153">
        <v>8529</v>
      </c>
      <c r="Y153">
        <v>71893</v>
      </c>
      <c r="AA153" t="s">
        <v>785</v>
      </c>
      <c r="AB153">
        <v>43.292114670412971</v>
      </c>
      <c r="AC153">
        <v>88.136536241358684</v>
      </c>
    </row>
    <row r="154" spans="1:30" x14ac:dyDescent="0.25">
      <c r="A154" t="s">
        <v>199</v>
      </c>
      <c r="B154" s="19">
        <v>4</v>
      </c>
      <c r="C154" s="19" t="s">
        <v>804</v>
      </c>
      <c r="D154" t="s">
        <v>199</v>
      </c>
      <c r="E154" t="s">
        <v>200</v>
      </c>
      <c r="F154">
        <v>452477</v>
      </c>
      <c r="G154">
        <v>9704</v>
      </c>
      <c r="H154">
        <v>129983</v>
      </c>
      <c r="I154">
        <v>8344</v>
      </c>
      <c r="J154">
        <v>600508</v>
      </c>
      <c r="K154" s="1">
        <v>76.965002964157009</v>
      </c>
      <c r="L154" s="1">
        <f t="shared" si="6"/>
        <v>98.610509768396099</v>
      </c>
      <c r="M154" s="1">
        <f t="shared" si="7"/>
        <v>1.3894902316039086</v>
      </c>
      <c r="N154">
        <f t="shared" si="8"/>
        <v>100.00000000000001</v>
      </c>
      <c r="Q154">
        <v>2</v>
      </c>
      <c r="R154" t="s">
        <v>785</v>
      </c>
      <c r="S154" t="s">
        <v>558</v>
      </c>
      <c r="T154" t="s">
        <v>559</v>
      </c>
      <c r="U154">
        <v>2129452</v>
      </c>
      <c r="V154">
        <v>399470</v>
      </c>
      <c r="W154">
        <v>7459039</v>
      </c>
      <c r="X154">
        <v>5582899</v>
      </c>
      <c r="Y154">
        <v>15570860</v>
      </c>
      <c r="AA154" t="s">
        <v>785</v>
      </c>
      <c r="AB154">
        <v>16.241376519986694</v>
      </c>
      <c r="AC154">
        <v>64.145210990272858</v>
      </c>
    </row>
    <row r="155" spans="1:30" x14ac:dyDescent="0.25">
      <c r="A155" s="12" t="s">
        <v>95</v>
      </c>
      <c r="B155" s="19">
        <v>4</v>
      </c>
      <c r="C155" s="19" t="s">
        <v>804</v>
      </c>
      <c r="D155" s="12" t="s">
        <v>95</v>
      </c>
      <c r="E155" s="12" t="s">
        <v>96</v>
      </c>
      <c r="F155" s="12">
        <v>235676</v>
      </c>
      <c r="G155" s="12">
        <v>968</v>
      </c>
      <c r="H155" s="12">
        <v>72507</v>
      </c>
      <c r="I155" s="12">
        <v>20421</v>
      </c>
      <c r="J155" s="12">
        <v>329572</v>
      </c>
      <c r="K155" s="13">
        <v>71.803429903025744</v>
      </c>
      <c r="L155" s="1">
        <f t="shared" si="6"/>
        <v>93.803781874673817</v>
      </c>
      <c r="M155" s="1">
        <f t="shared" si="7"/>
        <v>6.1962181253261805</v>
      </c>
      <c r="N155">
        <f t="shared" si="8"/>
        <v>100</v>
      </c>
      <c r="Q155">
        <v>2</v>
      </c>
      <c r="R155" t="s">
        <v>785</v>
      </c>
      <c r="S155" t="s">
        <v>397</v>
      </c>
      <c r="T155" t="s">
        <v>398</v>
      </c>
      <c r="U155">
        <v>274158</v>
      </c>
      <c r="V155">
        <v>61715</v>
      </c>
      <c r="W155">
        <v>495009</v>
      </c>
      <c r="X155">
        <v>464123</v>
      </c>
      <c r="Y155">
        <v>1295005</v>
      </c>
      <c r="AA155" t="s">
        <v>785</v>
      </c>
      <c r="AB155">
        <v>25.936038856992834</v>
      </c>
      <c r="AC155">
        <v>64.160524476739468</v>
      </c>
    </row>
    <row r="156" spans="1:30" x14ac:dyDescent="0.25">
      <c r="A156" t="s">
        <v>75</v>
      </c>
      <c r="B156" s="19">
        <v>6</v>
      </c>
      <c r="C156" s="19" t="s">
        <v>810</v>
      </c>
      <c r="D156" t="s">
        <v>75</v>
      </c>
      <c r="E156" t="s">
        <v>76</v>
      </c>
      <c r="F156">
        <v>708846</v>
      </c>
      <c r="G156">
        <v>94525</v>
      </c>
      <c r="H156">
        <v>221808</v>
      </c>
      <c r="I156">
        <v>46698</v>
      </c>
      <c r="J156">
        <v>1071877</v>
      </c>
      <c r="K156" s="1">
        <v>74.949924291686457</v>
      </c>
      <c r="L156" s="1">
        <f t="shared" si="6"/>
        <v>95.64334340600648</v>
      </c>
      <c r="M156" s="1">
        <f t="shared" si="7"/>
        <v>4.3566565939935273</v>
      </c>
      <c r="N156">
        <f t="shared" si="8"/>
        <v>100</v>
      </c>
      <c r="Q156">
        <v>2</v>
      </c>
      <c r="R156" t="s">
        <v>785</v>
      </c>
      <c r="S156" t="s">
        <v>71</v>
      </c>
      <c r="T156" t="s">
        <v>72</v>
      </c>
      <c r="U156">
        <v>11612</v>
      </c>
      <c r="V156">
        <v>8267</v>
      </c>
      <c r="W156">
        <v>12069</v>
      </c>
      <c r="X156">
        <v>26074</v>
      </c>
      <c r="Y156">
        <v>58022</v>
      </c>
      <c r="AA156" t="s">
        <v>785</v>
      </c>
      <c r="AB156">
        <v>34.261142325324876</v>
      </c>
      <c r="AC156">
        <v>55.061873082623833</v>
      </c>
    </row>
    <row r="157" spans="1:30" x14ac:dyDescent="0.25">
      <c r="A157" s="12" t="s">
        <v>87</v>
      </c>
      <c r="B157" s="19">
        <v>4</v>
      </c>
      <c r="C157" s="19" t="s">
        <v>804</v>
      </c>
      <c r="D157" s="12" t="s">
        <v>87</v>
      </c>
      <c r="E157" s="12" t="s">
        <v>88</v>
      </c>
      <c r="F157" s="12">
        <v>6671065</v>
      </c>
      <c r="G157" s="12">
        <v>69482</v>
      </c>
      <c r="H157" s="12">
        <v>824924</v>
      </c>
      <c r="I157" s="12">
        <v>61852</v>
      </c>
      <c r="J157" s="12">
        <v>7627323</v>
      </c>
      <c r="K157" s="13">
        <v>88.373692840856492</v>
      </c>
      <c r="L157" s="1">
        <f t="shared" si="6"/>
        <v>99.18907328298539</v>
      </c>
      <c r="M157" s="1">
        <f t="shared" si="7"/>
        <v>0.8109267170146065</v>
      </c>
      <c r="N157">
        <f t="shared" si="8"/>
        <v>100</v>
      </c>
      <c r="Q157">
        <v>2</v>
      </c>
      <c r="R157" t="s">
        <v>785</v>
      </c>
      <c r="S157" t="s">
        <v>170</v>
      </c>
      <c r="T157" t="s">
        <v>171</v>
      </c>
      <c r="U157">
        <v>928185</v>
      </c>
      <c r="V157">
        <v>125862</v>
      </c>
      <c r="W157">
        <v>1820346</v>
      </c>
      <c r="X157">
        <v>360862</v>
      </c>
      <c r="Y157">
        <v>3235255</v>
      </c>
      <c r="AA157" t="s">
        <v>785</v>
      </c>
      <c r="AB157">
        <v>32.580028467616927</v>
      </c>
      <c r="AC157">
        <v>88.845948773744269</v>
      </c>
    </row>
    <row r="158" spans="1:30" x14ac:dyDescent="0.25">
      <c r="A158" t="s">
        <v>26</v>
      </c>
      <c r="B158" s="19">
        <v>2</v>
      </c>
      <c r="C158" s="19" t="s">
        <v>785</v>
      </c>
      <c r="D158" t="s">
        <v>26</v>
      </c>
      <c r="E158" t="s">
        <v>27</v>
      </c>
      <c r="F158">
        <v>747071</v>
      </c>
      <c r="G158">
        <v>338537</v>
      </c>
      <c r="H158">
        <v>1567629</v>
      </c>
      <c r="I158">
        <v>3626790</v>
      </c>
      <c r="J158">
        <v>6280027</v>
      </c>
      <c r="K158" s="1">
        <v>17.286677270655044</v>
      </c>
      <c r="L158" s="1">
        <f t="shared" si="6"/>
        <v>42.248815172291451</v>
      </c>
      <c r="M158" s="1">
        <f t="shared" si="7"/>
        <v>57.751184827708549</v>
      </c>
      <c r="N158">
        <f t="shared" si="8"/>
        <v>100</v>
      </c>
      <c r="Q158">
        <v>2</v>
      </c>
      <c r="R158" t="s">
        <v>785</v>
      </c>
      <c r="S158" t="s">
        <v>26</v>
      </c>
      <c r="T158" t="s">
        <v>27</v>
      </c>
      <c r="U158">
        <v>747071</v>
      </c>
      <c r="V158">
        <v>338537</v>
      </c>
      <c r="W158">
        <v>1567629</v>
      </c>
      <c r="X158">
        <v>3626790</v>
      </c>
      <c r="Y158">
        <v>6280027</v>
      </c>
      <c r="AA158" t="s">
        <v>785</v>
      </c>
      <c r="AB158">
        <v>17.286677270655044</v>
      </c>
      <c r="AC158">
        <v>42.248815172291451</v>
      </c>
    </row>
    <row r="159" spans="1:30" x14ac:dyDescent="0.25">
      <c r="A159" s="10" t="s">
        <v>363</v>
      </c>
      <c r="B159" s="19">
        <v>1</v>
      </c>
      <c r="C159" s="19" t="s">
        <v>748</v>
      </c>
      <c r="D159" s="10" t="s">
        <v>363</v>
      </c>
      <c r="E159" s="10" t="s">
        <v>364</v>
      </c>
      <c r="F159" s="10"/>
      <c r="G159" s="10">
        <v>5</v>
      </c>
      <c r="H159" s="10">
        <v>142</v>
      </c>
      <c r="I159" s="10">
        <v>653</v>
      </c>
      <c r="J159" s="10">
        <v>800</v>
      </c>
      <c r="K159" s="11">
        <v>0.625</v>
      </c>
      <c r="L159" s="1">
        <f t="shared" si="6"/>
        <v>18.375</v>
      </c>
      <c r="M159" s="1">
        <f t="shared" si="7"/>
        <v>81.625</v>
      </c>
      <c r="N159">
        <f t="shared" si="8"/>
        <v>100</v>
      </c>
      <c r="Q159">
        <v>2</v>
      </c>
      <c r="R159" t="s">
        <v>785</v>
      </c>
      <c r="S159" t="s">
        <v>329</v>
      </c>
      <c r="T159" t="s">
        <v>330</v>
      </c>
      <c r="U159">
        <v>24951</v>
      </c>
      <c r="V159">
        <v>585794</v>
      </c>
      <c r="W159">
        <v>381250</v>
      </c>
      <c r="X159">
        <v>15025120</v>
      </c>
      <c r="Y159">
        <v>16017115</v>
      </c>
      <c r="AA159" t="s">
        <v>785</v>
      </c>
      <c r="AB159">
        <v>3.8130774487165757</v>
      </c>
      <c r="AC159">
        <v>6.1933438075458662</v>
      </c>
    </row>
    <row r="160" spans="1:30" x14ac:dyDescent="0.25">
      <c r="A160" t="s">
        <v>297</v>
      </c>
      <c r="B160" s="19">
        <v>1</v>
      </c>
      <c r="C160" s="19" t="s">
        <v>748</v>
      </c>
      <c r="D160" t="s">
        <v>297</v>
      </c>
      <c r="E160" t="s">
        <v>298</v>
      </c>
      <c r="F160">
        <v>5967</v>
      </c>
      <c r="G160">
        <v>114534</v>
      </c>
      <c r="H160">
        <v>201278</v>
      </c>
      <c r="I160">
        <v>3131013</v>
      </c>
      <c r="J160">
        <v>3452792</v>
      </c>
      <c r="K160" s="1">
        <v>3.4899582714510462</v>
      </c>
      <c r="L160" s="1">
        <f t="shared" si="6"/>
        <v>9.319385587084307</v>
      </c>
      <c r="M160" s="1">
        <f t="shared" si="7"/>
        <v>90.680614412915688</v>
      </c>
      <c r="N160">
        <f t="shared" si="8"/>
        <v>100</v>
      </c>
      <c r="Q160">
        <v>2</v>
      </c>
      <c r="R160" t="s">
        <v>785</v>
      </c>
      <c r="S160" t="s">
        <v>515</v>
      </c>
      <c r="T160" t="s">
        <v>516</v>
      </c>
      <c r="U160">
        <v>1107</v>
      </c>
      <c r="V160">
        <v>341175</v>
      </c>
      <c r="W160">
        <v>19580</v>
      </c>
      <c r="X160">
        <v>16707867</v>
      </c>
      <c r="Y160">
        <v>17069729</v>
      </c>
      <c r="AA160" t="s">
        <v>785</v>
      </c>
      <c r="AB160">
        <v>2.0051987937242588</v>
      </c>
      <c r="AC160">
        <v>2.1199047741179724</v>
      </c>
    </row>
    <row r="161" spans="1:29" x14ac:dyDescent="0.25">
      <c r="A161" t="s">
        <v>329</v>
      </c>
      <c r="B161" s="19">
        <v>2</v>
      </c>
      <c r="C161" s="19" t="s">
        <v>785</v>
      </c>
      <c r="D161" t="s">
        <v>329</v>
      </c>
      <c r="E161" t="s">
        <v>330</v>
      </c>
      <c r="F161">
        <v>24951</v>
      </c>
      <c r="G161">
        <v>585794</v>
      </c>
      <c r="H161">
        <v>381250</v>
      </c>
      <c r="I161">
        <v>15025120</v>
      </c>
      <c r="J161">
        <v>16017115</v>
      </c>
      <c r="K161" s="1">
        <v>3.8130774487165757</v>
      </c>
      <c r="L161" s="1">
        <f t="shared" si="6"/>
        <v>6.1933438075458662</v>
      </c>
      <c r="M161" s="1">
        <f t="shared" si="7"/>
        <v>93.806656192454128</v>
      </c>
      <c r="N161">
        <f t="shared" si="8"/>
        <v>100</v>
      </c>
      <c r="Q161">
        <v>2</v>
      </c>
      <c r="R161" t="s">
        <v>785</v>
      </c>
      <c r="S161" t="s">
        <v>658</v>
      </c>
      <c r="T161" t="s">
        <v>659</v>
      </c>
      <c r="U161">
        <v>25663</v>
      </c>
      <c r="V161">
        <v>36095</v>
      </c>
      <c r="W161">
        <v>4783</v>
      </c>
      <c r="X161">
        <v>4339195</v>
      </c>
      <c r="Y161">
        <v>4405736</v>
      </c>
      <c r="AA161" t="s">
        <v>785</v>
      </c>
      <c r="AB161">
        <v>1.4017635191940687</v>
      </c>
      <c r="AC161">
        <v>1.5103265379496185</v>
      </c>
    </row>
    <row r="162" spans="1:29" x14ac:dyDescent="0.25">
      <c r="A162" t="s">
        <v>515</v>
      </c>
      <c r="B162" s="19">
        <v>2</v>
      </c>
      <c r="C162" s="19" t="s">
        <v>785</v>
      </c>
      <c r="D162" t="s">
        <v>515</v>
      </c>
      <c r="E162" t="s">
        <v>516</v>
      </c>
      <c r="F162">
        <v>1107</v>
      </c>
      <c r="G162">
        <v>341175</v>
      </c>
      <c r="H162">
        <v>19580</v>
      </c>
      <c r="I162">
        <v>16707867</v>
      </c>
      <c r="J162">
        <v>17069729</v>
      </c>
      <c r="K162" s="1">
        <v>2.0051987937242588</v>
      </c>
      <c r="L162" s="1">
        <f t="shared" si="6"/>
        <v>2.1199047741179724</v>
      </c>
      <c r="M162" s="1">
        <f t="shared" si="7"/>
        <v>97.88009522588203</v>
      </c>
      <c r="N162">
        <f t="shared" si="8"/>
        <v>100</v>
      </c>
      <c r="Q162">
        <v>2</v>
      </c>
      <c r="R162" t="s">
        <v>785</v>
      </c>
      <c r="S162" t="s">
        <v>226</v>
      </c>
      <c r="T162" t="s">
        <v>227</v>
      </c>
      <c r="U162">
        <v>47186</v>
      </c>
      <c r="V162">
        <v>727202</v>
      </c>
      <c r="W162">
        <v>720242</v>
      </c>
      <c r="X162">
        <v>9648527</v>
      </c>
      <c r="Y162">
        <v>11143157</v>
      </c>
      <c r="AA162" t="s">
        <v>785</v>
      </c>
      <c r="AB162">
        <v>6.9494488859844665</v>
      </c>
      <c r="AC162">
        <v>13.412985206975007</v>
      </c>
    </row>
    <row r="163" spans="1:29" x14ac:dyDescent="0.25">
      <c r="A163" t="s">
        <v>658</v>
      </c>
      <c r="B163" s="19">
        <v>2</v>
      </c>
      <c r="C163" s="19" t="s">
        <v>785</v>
      </c>
      <c r="D163" t="s">
        <v>658</v>
      </c>
      <c r="E163" t="s">
        <v>659</v>
      </c>
      <c r="F163">
        <v>25663</v>
      </c>
      <c r="G163">
        <v>36095</v>
      </c>
      <c r="H163">
        <v>4783</v>
      </c>
      <c r="I163">
        <v>4339195</v>
      </c>
      <c r="J163">
        <v>4405736</v>
      </c>
      <c r="K163" s="1">
        <v>1.4017635191940687</v>
      </c>
      <c r="L163" s="1">
        <f t="shared" si="6"/>
        <v>1.5103265379496185</v>
      </c>
      <c r="M163" s="1">
        <f t="shared" si="7"/>
        <v>98.489673462050391</v>
      </c>
      <c r="N163">
        <f t="shared" si="8"/>
        <v>100.00000000000001</v>
      </c>
      <c r="Q163">
        <v>2</v>
      </c>
      <c r="R163" t="s">
        <v>785</v>
      </c>
      <c r="S163" t="s">
        <v>43</v>
      </c>
      <c r="T163" t="s">
        <v>44</v>
      </c>
      <c r="U163">
        <v>94237</v>
      </c>
      <c r="V163">
        <v>289610</v>
      </c>
      <c r="W163">
        <v>317195</v>
      </c>
      <c r="X163">
        <v>4774193</v>
      </c>
      <c r="Y163">
        <v>5475235</v>
      </c>
      <c r="AA163" t="s">
        <v>785</v>
      </c>
      <c r="AB163">
        <v>7.0106031978536087</v>
      </c>
      <c r="AC163">
        <v>12.80387051879965</v>
      </c>
    </row>
    <row r="164" spans="1:29" x14ac:dyDescent="0.25">
      <c r="A164" t="s">
        <v>226</v>
      </c>
      <c r="B164" s="19">
        <v>2</v>
      </c>
      <c r="C164" s="19" t="s">
        <v>785</v>
      </c>
      <c r="D164" t="s">
        <v>226</v>
      </c>
      <c r="E164" t="s">
        <v>227</v>
      </c>
      <c r="F164">
        <v>47186</v>
      </c>
      <c r="G164">
        <v>727202</v>
      </c>
      <c r="H164">
        <v>720242</v>
      </c>
      <c r="I164">
        <v>9648527</v>
      </c>
      <c r="J164">
        <v>11143157</v>
      </c>
      <c r="K164" s="1">
        <v>6.9494488859844665</v>
      </c>
      <c r="L164" s="1">
        <f t="shared" si="6"/>
        <v>13.412985206975007</v>
      </c>
      <c r="M164" s="1">
        <f t="shared" si="7"/>
        <v>86.587014793024991</v>
      </c>
      <c r="N164">
        <f t="shared" si="8"/>
        <v>100</v>
      </c>
      <c r="Q164">
        <v>2</v>
      </c>
      <c r="R164" t="s">
        <v>785</v>
      </c>
      <c r="S164" t="s">
        <v>443</v>
      </c>
      <c r="T164" t="s">
        <v>444</v>
      </c>
      <c r="U164">
        <v>23013</v>
      </c>
      <c r="V164">
        <v>94502</v>
      </c>
      <c r="W164">
        <v>17720</v>
      </c>
      <c r="X164">
        <v>100530</v>
      </c>
      <c r="Y164">
        <v>235765</v>
      </c>
      <c r="AA164" t="s">
        <v>785</v>
      </c>
      <c r="AB164">
        <v>49.844124445952538</v>
      </c>
      <c r="AC164">
        <v>57.360083133628827</v>
      </c>
    </row>
    <row r="165" spans="1:29" x14ac:dyDescent="0.25">
      <c r="A165" t="s">
        <v>347</v>
      </c>
      <c r="B165" s="19">
        <v>1</v>
      </c>
      <c r="C165" s="19" t="s">
        <v>748</v>
      </c>
      <c r="D165" t="s">
        <v>347</v>
      </c>
      <c r="E165" t="s">
        <v>348</v>
      </c>
      <c r="F165">
        <v>9151293</v>
      </c>
      <c r="G165">
        <v>1571633</v>
      </c>
      <c r="H165">
        <v>39961937</v>
      </c>
      <c r="I165">
        <v>21948305</v>
      </c>
      <c r="J165">
        <v>72633168</v>
      </c>
      <c r="K165" s="1">
        <v>14.763125849061135</v>
      </c>
      <c r="L165" s="1">
        <f t="shared" si="6"/>
        <v>69.781980320616057</v>
      </c>
      <c r="M165" s="1">
        <f t="shared" si="7"/>
        <v>30.218019679383939</v>
      </c>
      <c r="N165">
        <f t="shared" si="8"/>
        <v>100</v>
      </c>
      <c r="Q165">
        <v>2</v>
      </c>
      <c r="R165" t="s">
        <v>785</v>
      </c>
      <c r="S165" t="s">
        <v>530</v>
      </c>
      <c r="T165" t="s">
        <v>531</v>
      </c>
      <c r="U165">
        <v>142715</v>
      </c>
      <c r="V165">
        <v>245755</v>
      </c>
      <c r="W165">
        <v>18788</v>
      </c>
      <c r="X165">
        <v>570554</v>
      </c>
      <c r="Y165">
        <v>977812</v>
      </c>
      <c r="AA165" t="s">
        <v>785</v>
      </c>
      <c r="AB165">
        <v>39.728495866281044</v>
      </c>
      <c r="AC165">
        <v>41.649928616134801</v>
      </c>
    </row>
    <row r="166" spans="1:29" x14ac:dyDescent="0.25">
      <c r="A166" t="s">
        <v>30</v>
      </c>
      <c r="B166" s="19">
        <v>5</v>
      </c>
      <c r="C166" s="19" t="s">
        <v>878</v>
      </c>
      <c r="D166" t="s">
        <v>30</v>
      </c>
      <c r="E166" t="s">
        <v>31</v>
      </c>
      <c r="F166">
        <v>1871</v>
      </c>
      <c r="G166">
        <v>12409</v>
      </c>
      <c r="H166">
        <v>97643</v>
      </c>
      <c r="I166">
        <v>106615</v>
      </c>
      <c r="J166">
        <v>218538</v>
      </c>
      <c r="K166" s="1">
        <v>6.5343327018642068</v>
      </c>
      <c r="L166" s="1">
        <f t="shared" si="6"/>
        <v>51.214434102993536</v>
      </c>
      <c r="M166" s="1">
        <f t="shared" si="7"/>
        <v>48.785565897006471</v>
      </c>
      <c r="N166">
        <f t="shared" si="8"/>
        <v>100</v>
      </c>
      <c r="Q166">
        <v>2</v>
      </c>
      <c r="R166" t="s">
        <v>785</v>
      </c>
      <c r="S166" t="s">
        <v>421</v>
      </c>
      <c r="T166" t="s">
        <v>422</v>
      </c>
      <c r="U166">
        <v>965711</v>
      </c>
      <c r="V166">
        <v>2238567</v>
      </c>
      <c r="W166">
        <v>3855246</v>
      </c>
      <c r="X166">
        <v>31784124</v>
      </c>
      <c r="Y166">
        <v>38843648</v>
      </c>
      <c r="AA166" t="s">
        <v>785</v>
      </c>
      <c r="AB166">
        <v>8.2491685641884089</v>
      </c>
      <c r="AC166">
        <v>18.17420444135422</v>
      </c>
    </row>
    <row r="167" spans="1:29" x14ac:dyDescent="0.25">
      <c r="A167" t="s">
        <v>598</v>
      </c>
      <c r="B167" s="19">
        <v>1</v>
      </c>
      <c r="C167" s="19" t="s">
        <v>748</v>
      </c>
      <c r="D167" t="s">
        <v>598</v>
      </c>
      <c r="E167" t="s">
        <v>599</v>
      </c>
      <c r="F167">
        <v>21697</v>
      </c>
      <c r="G167">
        <v>39622</v>
      </c>
      <c r="H167">
        <v>496409</v>
      </c>
      <c r="I167">
        <v>629874</v>
      </c>
      <c r="J167">
        <v>1187602</v>
      </c>
      <c r="K167" s="1">
        <v>5.1632617661472446</v>
      </c>
      <c r="L167" s="1">
        <f t="shared" si="6"/>
        <v>46.962534586502883</v>
      </c>
      <c r="M167" s="1">
        <f t="shared" si="7"/>
        <v>53.03746541349711</v>
      </c>
      <c r="N167">
        <f t="shared" si="8"/>
        <v>100</v>
      </c>
      <c r="Q167">
        <v>2</v>
      </c>
      <c r="R167" t="s">
        <v>785</v>
      </c>
      <c r="S167" t="s">
        <v>101</v>
      </c>
      <c r="T167" t="s">
        <v>102</v>
      </c>
      <c r="U167">
        <v>5976</v>
      </c>
      <c r="V167">
        <v>22372</v>
      </c>
      <c r="W167">
        <v>93942</v>
      </c>
      <c r="X167">
        <v>145344</v>
      </c>
      <c r="Y167">
        <v>267634</v>
      </c>
      <c r="AA167" t="s">
        <v>785</v>
      </c>
      <c r="AB167">
        <v>10.592077239812578</v>
      </c>
      <c r="AC167">
        <v>45.692998647406533</v>
      </c>
    </row>
    <row r="168" spans="1:29" x14ac:dyDescent="0.25">
      <c r="A168" t="s">
        <v>43</v>
      </c>
      <c r="B168" s="19">
        <v>2</v>
      </c>
      <c r="C168" s="19" t="s">
        <v>785</v>
      </c>
      <c r="D168" t="s">
        <v>43</v>
      </c>
      <c r="E168" t="s">
        <v>44</v>
      </c>
      <c r="F168">
        <v>94237</v>
      </c>
      <c r="G168">
        <v>289610</v>
      </c>
      <c r="H168">
        <v>317195</v>
      </c>
      <c r="I168">
        <v>4774193</v>
      </c>
      <c r="J168">
        <v>5475235</v>
      </c>
      <c r="K168" s="1">
        <v>7.0106031978536087</v>
      </c>
      <c r="L168" s="1">
        <f t="shared" si="6"/>
        <v>12.80387051879965</v>
      </c>
      <c r="M168" s="1">
        <f t="shared" si="7"/>
        <v>87.196129481200344</v>
      </c>
      <c r="N168">
        <f t="shared" si="8"/>
        <v>100</v>
      </c>
      <c r="Q168">
        <v>2</v>
      </c>
      <c r="R168" t="s">
        <v>785</v>
      </c>
      <c r="S168" t="s">
        <v>36</v>
      </c>
      <c r="T168" t="s">
        <v>37</v>
      </c>
      <c r="U168">
        <v>4805</v>
      </c>
      <c r="V168">
        <v>208292</v>
      </c>
      <c r="W168">
        <v>55177</v>
      </c>
      <c r="X168">
        <v>461825</v>
      </c>
      <c r="Y168">
        <v>730099</v>
      </c>
      <c r="AA168" t="s">
        <v>785</v>
      </c>
      <c r="AB168">
        <v>29.187411570211712</v>
      </c>
      <c r="AC168">
        <v>36.744879803971791</v>
      </c>
    </row>
    <row r="169" spans="1:29" x14ac:dyDescent="0.25">
      <c r="A169" t="s">
        <v>613</v>
      </c>
      <c r="B169" s="19">
        <v>3</v>
      </c>
      <c r="C169" s="19" t="s">
        <v>797</v>
      </c>
      <c r="D169" t="s">
        <v>613</v>
      </c>
      <c r="E169" t="s">
        <v>614</v>
      </c>
      <c r="F169">
        <v>1711</v>
      </c>
      <c r="G169">
        <v>37564</v>
      </c>
      <c r="H169">
        <v>118619</v>
      </c>
      <c r="I169">
        <v>2896044</v>
      </c>
      <c r="J169">
        <v>3053938</v>
      </c>
      <c r="K169" s="1">
        <v>1.2860444449101456</v>
      </c>
      <c r="L169" s="1">
        <f t="shared" si="6"/>
        <v>5.1701769976993637</v>
      </c>
      <c r="M169" s="1">
        <f t="shared" si="7"/>
        <v>94.829823002300643</v>
      </c>
      <c r="N169">
        <f t="shared" si="8"/>
        <v>100</v>
      </c>
      <c r="Q169">
        <v>2</v>
      </c>
      <c r="R169" t="s">
        <v>785</v>
      </c>
      <c r="S169" t="s">
        <v>178</v>
      </c>
      <c r="T169" t="s">
        <v>179</v>
      </c>
      <c r="U169">
        <v>5773</v>
      </c>
      <c r="V169">
        <v>22559</v>
      </c>
      <c r="W169">
        <v>66740</v>
      </c>
      <c r="X169">
        <v>97049</v>
      </c>
      <c r="Y169">
        <v>192121</v>
      </c>
      <c r="AA169" t="s">
        <v>785</v>
      </c>
      <c r="AB169">
        <v>14.746956345219939</v>
      </c>
      <c r="AC169">
        <v>49.485480504473742</v>
      </c>
    </row>
    <row r="170" spans="1:29" x14ac:dyDescent="0.25">
      <c r="A170" t="s">
        <v>625</v>
      </c>
      <c r="B170" s="19">
        <v>3</v>
      </c>
      <c r="C170" s="19" t="s">
        <v>797</v>
      </c>
      <c r="D170" t="s">
        <v>625</v>
      </c>
      <c r="E170" t="s">
        <v>626</v>
      </c>
      <c r="F170">
        <v>645611</v>
      </c>
      <c r="G170">
        <v>3153791</v>
      </c>
      <c r="H170">
        <v>18128648</v>
      </c>
      <c r="I170">
        <v>39347116</v>
      </c>
      <c r="J170">
        <v>61275166</v>
      </c>
      <c r="K170" s="1">
        <v>6.2005576614839359</v>
      </c>
      <c r="L170" s="1">
        <f t="shared" si="6"/>
        <v>35.78619436135024</v>
      </c>
      <c r="M170" s="1">
        <f t="shared" si="7"/>
        <v>64.21380563864976</v>
      </c>
      <c r="N170">
        <f t="shared" si="8"/>
        <v>100</v>
      </c>
      <c r="Q170">
        <v>2</v>
      </c>
      <c r="R170" t="s">
        <v>785</v>
      </c>
      <c r="S170" t="s">
        <v>327</v>
      </c>
      <c r="T170" t="s">
        <v>328</v>
      </c>
      <c r="U170">
        <v>114</v>
      </c>
      <c r="V170">
        <v>17244</v>
      </c>
      <c r="W170">
        <v>12357</v>
      </c>
      <c r="X170">
        <v>287662</v>
      </c>
      <c r="Y170">
        <v>317377</v>
      </c>
      <c r="AA170" t="s">
        <v>785</v>
      </c>
      <c r="AB170">
        <v>5.4692053929553817</v>
      </c>
      <c r="AC170">
        <v>9.3626822359528248</v>
      </c>
    </row>
    <row r="171" spans="1:29" x14ac:dyDescent="0.25">
      <c r="A171" t="s">
        <v>627</v>
      </c>
      <c r="B171" s="19">
        <v>3</v>
      </c>
      <c r="C171" s="19" t="s">
        <v>797</v>
      </c>
      <c r="D171" t="s">
        <v>627</v>
      </c>
      <c r="E171" t="s">
        <v>628</v>
      </c>
      <c r="F171">
        <v>7856</v>
      </c>
      <c r="G171">
        <v>30667</v>
      </c>
      <c r="H171">
        <v>306210</v>
      </c>
      <c r="I171">
        <v>745036</v>
      </c>
      <c r="J171">
        <v>1089769</v>
      </c>
      <c r="K171" s="1">
        <v>3.5349693375385058</v>
      </c>
      <c r="L171" s="1">
        <f t="shared" si="6"/>
        <v>31.633584732177184</v>
      </c>
      <c r="M171" s="1">
        <f t="shared" si="7"/>
        <v>68.366415267822816</v>
      </c>
      <c r="N171">
        <f t="shared" si="8"/>
        <v>100</v>
      </c>
      <c r="Q171">
        <v>2</v>
      </c>
      <c r="R171" t="s">
        <v>785</v>
      </c>
      <c r="S171" t="s">
        <v>57</v>
      </c>
      <c r="T171" t="s">
        <v>58</v>
      </c>
      <c r="U171">
        <v>949371</v>
      </c>
      <c r="V171">
        <v>381351</v>
      </c>
      <c r="W171">
        <v>1303337</v>
      </c>
      <c r="X171">
        <v>1365389</v>
      </c>
      <c r="Y171">
        <v>3999448</v>
      </c>
      <c r="AA171" t="s">
        <v>785</v>
      </c>
      <c r="AB171">
        <v>33.272641624544185</v>
      </c>
      <c r="AC171">
        <v>65.860563757798573</v>
      </c>
    </row>
    <row r="172" spans="1:29" x14ac:dyDescent="0.25">
      <c r="A172" t="s">
        <v>615</v>
      </c>
      <c r="B172" s="19">
        <v>3</v>
      </c>
      <c r="C172" s="19" t="s">
        <v>797</v>
      </c>
      <c r="D172" t="s">
        <v>615</v>
      </c>
      <c r="E172" t="s">
        <v>616</v>
      </c>
      <c r="F172">
        <v>106457</v>
      </c>
      <c r="G172">
        <v>3584</v>
      </c>
      <c r="H172">
        <v>62387</v>
      </c>
      <c r="I172">
        <v>476149</v>
      </c>
      <c r="J172">
        <v>648577</v>
      </c>
      <c r="K172" s="1">
        <v>16.966528261100841</v>
      </c>
      <c r="L172" s="1">
        <f t="shared" si="6"/>
        <v>26.585586599586481</v>
      </c>
      <c r="M172" s="1">
        <f t="shared" si="7"/>
        <v>73.414413400413522</v>
      </c>
      <c r="N172">
        <f t="shared" si="8"/>
        <v>100</v>
      </c>
      <c r="Q172">
        <v>2</v>
      </c>
      <c r="R172" t="s">
        <v>785</v>
      </c>
      <c r="S172" t="s">
        <v>6</v>
      </c>
      <c r="T172" t="s">
        <v>7</v>
      </c>
      <c r="U172">
        <v>6520</v>
      </c>
      <c r="V172">
        <v>69588</v>
      </c>
      <c r="W172">
        <v>29863</v>
      </c>
      <c r="X172">
        <v>393113</v>
      </c>
      <c r="Y172">
        <v>499084</v>
      </c>
      <c r="AA172" t="s">
        <v>785</v>
      </c>
      <c r="AB172">
        <v>15.249537152062578</v>
      </c>
      <c r="AC172">
        <v>21.233099037436585</v>
      </c>
    </row>
    <row r="173" spans="1:29" x14ac:dyDescent="0.25">
      <c r="A173" t="s">
        <v>443</v>
      </c>
      <c r="B173" s="19">
        <v>2</v>
      </c>
      <c r="C173" s="19" t="s">
        <v>785</v>
      </c>
      <c r="D173" t="s">
        <v>443</v>
      </c>
      <c r="E173" t="s">
        <v>444</v>
      </c>
      <c r="F173">
        <v>23013</v>
      </c>
      <c r="G173">
        <v>94502</v>
      </c>
      <c r="H173">
        <v>17720</v>
      </c>
      <c r="I173">
        <v>100530</v>
      </c>
      <c r="J173">
        <v>235765</v>
      </c>
      <c r="K173" s="1">
        <v>49.844124445952538</v>
      </c>
      <c r="L173" s="1">
        <f t="shared" si="6"/>
        <v>57.360083133628827</v>
      </c>
      <c r="M173" s="1">
        <f t="shared" si="7"/>
        <v>42.639916866371173</v>
      </c>
      <c r="N173">
        <f t="shared" si="8"/>
        <v>100</v>
      </c>
      <c r="Q173">
        <v>2</v>
      </c>
      <c r="R173" t="s">
        <v>785</v>
      </c>
      <c r="S173" t="s">
        <v>24</v>
      </c>
      <c r="T173" t="s">
        <v>25</v>
      </c>
      <c r="U173">
        <v>344075</v>
      </c>
      <c r="V173">
        <v>384559</v>
      </c>
      <c r="W173">
        <v>2573495</v>
      </c>
      <c r="X173">
        <v>3892784</v>
      </c>
      <c r="Y173">
        <v>7194913</v>
      </c>
      <c r="AA173" t="s">
        <v>785</v>
      </c>
      <c r="AB173">
        <v>10.127071724147324</v>
      </c>
      <c r="AC173">
        <v>45.895329102659062</v>
      </c>
    </row>
    <row r="174" spans="1:29" x14ac:dyDescent="0.25">
      <c r="A174" t="s">
        <v>530</v>
      </c>
      <c r="B174" s="19">
        <v>2</v>
      </c>
      <c r="C174" s="19" t="s">
        <v>785</v>
      </c>
      <c r="D174" t="s">
        <v>530</v>
      </c>
      <c r="E174" t="s">
        <v>531</v>
      </c>
      <c r="F174">
        <v>142715</v>
      </c>
      <c r="G174">
        <v>245755</v>
      </c>
      <c r="H174">
        <v>18788</v>
      </c>
      <c r="I174">
        <v>570554</v>
      </c>
      <c r="J174">
        <v>977812</v>
      </c>
      <c r="K174" s="1">
        <v>39.728495866281044</v>
      </c>
      <c r="L174" s="1">
        <f t="shared" si="6"/>
        <v>41.649928616134801</v>
      </c>
      <c r="M174" s="1">
        <f t="shared" si="7"/>
        <v>58.350071383865199</v>
      </c>
      <c r="N174">
        <f t="shared" si="8"/>
        <v>100</v>
      </c>
      <c r="Q174">
        <v>2</v>
      </c>
      <c r="R174" t="s">
        <v>785</v>
      </c>
      <c r="S174" t="s">
        <v>146</v>
      </c>
      <c r="T174" t="s">
        <v>147</v>
      </c>
      <c r="U174">
        <v>738787</v>
      </c>
      <c r="V174">
        <v>100070</v>
      </c>
      <c r="W174">
        <v>1559696</v>
      </c>
      <c r="X174">
        <v>755904</v>
      </c>
      <c r="Y174">
        <v>3154457</v>
      </c>
      <c r="AA174" t="s">
        <v>785</v>
      </c>
      <c r="AB174">
        <v>26.592754315560491</v>
      </c>
      <c r="AC174">
        <v>76.036953428117741</v>
      </c>
    </row>
    <row r="175" spans="1:29" x14ac:dyDescent="0.25">
      <c r="A175" t="s">
        <v>447</v>
      </c>
      <c r="B175" s="19">
        <v>1</v>
      </c>
      <c r="C175" s="19" t="s">
        <v>748</v>
      </c>
      <c r="D175" t="s">
        <v>447</v>
      </c>
      <c r="E175" t="s">
        <v>448</v>
      </c>
      <c r="F175">
        <v>3564</v>
      </c>
      <c r="G175">
        <v>30138</v>
      </c>
      <c r="H175">
        <v>21326</v>
      </c>
      <c r="I175">
        <v>221867</v>
      </c>
      <c r="J175">
        <v>276895</v>
      </c>
      <c r="K175" s="1">
        <v>12.171400711461024</v>
      </c>
      <c r="L175" s="1">
        <f t="shared" si="6"/>
        <v>19.873237147655249</v>
      </c>
      <c r="M175" s="1">
        <f t="shared" si="7"/>
        <v>80.12676285234474</v>
      </c>
      <c r="N175">
        <f t="shared" si="8"/>
        <v>99.999999999999986</v>
      </c>
      <c r="Q175">
        <v>2</v>
      </c>
      <c r="R175" t="s">
        <v>785</v>
      </c>
      <c r="S175" t="s">
        <v>182</v>
      </c>
      <c r="T175" t="s">
        <v>183</v>
      </c>
      <c r="U175">
        <v>10377</v>
      </c>
      <c r="V175">
        <v>692</v>
      </c>
      <c r="W175">
        <v>12916</v>
      </c>
      <c r="X175">
        <v>10643</v>
      </c>
      <c r="Y175">
        <v>34628</v>
      </c>
      <c r="AA175" t="s">
        <v>785</v>
      </c>
      <c r="AB175">
        <v>31.965461476261986</v>
      </c>
      <c r="AC175">
        <v>69.264756844172354</v>
      </c>
    </row>
    <row r="176" spans="1:29" x14ac:dyDescent="0.25">
      <c r="A176" t="s">
        <v>421</v>
      </c>
      <c r="B176" s="19">
        <v>2</v>
      </c>
      <c r="C176" s="19" t="s">
        <v>785</v>
      </c>
      <c r="D176" t="s">
        <v>421</v>
      </c>
      <c r="E176" t="s">
        <v>422</v>
      </c>
      <c r="F176">
        <v>965711</v>
      </c>
      <c r="G176">
        <v>2238567</v>
      </c>
      <c r="H176">
        <v>3855246</v>
      </c>
      <c r="I176">
        <v>31784124</v>
      </c>
      <c r="J176">
        <v>38843648</v>
      </c>
      <c r="K176" s="1">
        <v>8.2491685641884089</v>
      </c>
      <c r="L176" s="1">
        <f t="shared" si="6"/>
        <v>18.17420444135422</v>
      </c>
      <c r="M176" s="1">
        <f t="shared" si="7"/>
        <v>81.82579555864578</v>
      </c>
      <c r="N176">
        <f t="shared" si="8"/>
        <v>100</v>
      </c>
      <c r="Q176">
        <v>2</v>
      </c>
      <c r="R176" t="s">
        <v>785</v>
      </c>
      <c r="S176" t="s">
        <v>417</v>
      </c>
      <c r="T176" t="s">
        <v>418</v>
      </c>
      <c r="V176">
        <v>144</v>
      </c>
      <c r="W176">
        <v>1546</v>
      </c>
      <c r="X176">
        <v>3189</v>
      </c>
      <c r="Y176">
        <v>4879</v>
      </c>
      <c r="AA176" t="s">
        <v>785</v>
      </c>
      <c r="AB176">
        <v>2.9514244722279157</v>
      </c>
      <c r="AC176">
        <v>34.638245542119286</v>
      </c>
    </row>
    <row r="177" spans="1:29" x14ac:dyDescent="0.25">
      <c r="A177" t="s">
        <v>101</v>
      </c>
      <c r="B177" s="19">
        <v>2</v>
      </c>
      <c r="C177" s="19" t="s">
        <v>785</v>
      </c>
      <c r="D177" t="s">
        <v>101</v>
      </c>
      <c r="E177" t="s">
        <v>102</v>
      </c>
      <c r="F177">
        <v>5976</v>
      </c>
      <c r="G177">
        <v>22372</v>
      </c>
      <c r="H177">
        <v>93942</v>
      </c>
      <c r="I177">
        <v>145344</v>
      </c>
      <c r="J177">
        <v>267634</v>
      </c>
      <c r="K177" s="1">
        <v>10.592077239812578</v>
      </c>
      <c r="L177" s="1">
        <f t="shared" si="6"/>
        <v>45.692998647406533</v>
      </c>
      <c r="M177" s="1">
        <f t="shared" si="7"/>
        <v>54.307001352593467</v>
      </c>
      <c r="N177">
        <f t="shared" si="8"/>
        <v>100</v>
      </c>
      <c r="Q177">
        <v>2</v>
      </c>
      <c r="R177" t="s">
        <v>785</v>
      </c>
      <c r="S177" t="s">
        <v>12</v>
      </c>
      <c r="T177" t="s">
        <v>13</v>
      </c>
      <c r="U177">
        <v>202808</v>
      </c>
      <c r="V177">
        <v>955566</v>
      </c>
      <c r="W177">
        <v>567215</v>
      </c>
      <c r="X177">
        <v>2763415</v>
      </c>
      <c r="Y177">
        <v>4489004</v>
      </c>
      <c r="AA177" t="s">
        <v>785</v>
      </c>
      <c r="AB177">
        <v>25.804699661662138</v>
      </c>
      <c r="AC177">
        <v>38.440353361235594</v>
      </c>
    </row>
    <row r="178" spans="1:29" x14ac:dyDescent="0.25">
      <c r="A178" t="s">
        <v>36</v>
      </c>
      <c r="B178" s="19">
        <v>2</v>
      </c>
      <c r="C178" s="19" t="s">
        <v>785</v>
      </c>
      <c r="D178" t="s">
        <v>36</v>
      </c>
      <c r="E178" t="s">
        <v>37</v>
      </c>
      <c r="F178">
        <v>4805</v>
      </c>
      <c r="G178">
        <v>208292</v>
      </c>
      <c r="H178">
        <v>55177</v>
      </c>
      <c r="I178">
        <v>461825</v>
      </c>
      <c r="J178">
        <v>730099</v>
      </c>
      <c r="K178" s="1">
        <v>29.187411570211712</v>
      </c>
      <c r="L178" s="1">
        <f t="shared" si="6"/>
        <v>36.744879803971791</v>
      </c>
      <c r="M178" s="1">
        <f t="shared" si="7"/>
        <v>63.255120196028216</v>
      </c>
      <c r="N178">
        <f t="shared" si="8"/>
        <v>100</v>
      </c>
      <c r="Q178">
        <v>2</v>
      </c>
      <c r="R178" t="s">
        <v>785</v>
      </c>
      <c r="S178" t="s">
        <v>536</v>
      </c>
      <c r="T178" t="s">
        <v>537</v>
      </c>
      <c r="U178">
        <v>280836</v>
      </c>
      <c r="V178">
        <v>141907</v>
      </c>
      <c r="W178">
        <v>428551</v>
      </c>
      <c r="X178">
        <v>1286312</v>
      </c>
      <c r="Y178">
        <v>2137606</v>
      </c>
      <c r="AA178" t="s">
        <v>785</v>
      </c>
      <c r="AB178">
        <v>19.776469564550251</v>
      </c>
      <c r="AC178">
        <v>39.82464495327951</v>
      </c>
    </row>
    <row r="179" spans="1:29" x14ac:dyDescent="0.25">
      <c r="A179" t="s">
        <v>184</v>
      </c>
      <c r="B179" s="19">
        <v>1</v>
      </c>
      <c r="C179" s="19" t="s">
        <v>748</v>
      </c>
      <c r="D179" t="s">
        <v>184</v>
      </c>
      <c r="E179" t="s">
        <v>185</v>
      </c>
      <c r="F179">
        <v>4680</v>
      </c>
      <c r="G179">
        <v>479</v>
      </c>
      <c r="H179">
        <v>16423</v>
      </c>
      <c r="I179">
        <v>42889</v>
      </c>
      <c r="J179">
        <v>64471</v>
      </c>
      <c r="K179" s="1">
        <v>8.0020474321788093</v>
      </c>
      <c r="L179" s="1">
        <f t="shared" si="6"/>
        <v>33.475516123528408</v>
      </c>
      <c r="M179" s="1">
        <f t="shared" si="7"/>
        <v>66.524483876471592</v>
      </c>
      <c r="N179">
        <f t="shared" si="8"/>
        <v>100</v>
      </c>
      <c r="Q179">
        <v>2</v>
      </c>
      <c r="R179" t="s">
        <v>785</v>
      </c>
      <c r="S179" t="s">
        <v>250</v>
      </c>
      <c r="T179" t="s">
        <v>251</v>
      </c>
      <c r="U179">
        <v>12976</v>
      </c>
      <c r="V179">
        <v>98766</v>
      </c>
      <c r="W179">
        <v>1074546</v>
      </c>
      <c r="X179">
        <v>2019635</v>
      </c>
      <c r="Y179">
        <v>3205923</v>
      </c>
      <c r="AA179" t="s">
        <v>785</v>
      </c>
      <c r="AB179">
        <v>3.4854860831030567</v>
      </c>
      <c r="AC179">
        <v>37.0030097416563</v>
      </c>
    </row>
    <row r="180" spans="1:29" x14ac:dyDescent="0.25">
      <c r="A180" t="s">
        <v>133</v>
      </c>
      <c r="B180" s="19">
        <v>1</v>
      </c>
      <c r="C180" s="19" t="s">
        <v>748</v>
      </c>
      <c r="D180" t="s">
        <v>133</v>
      </c>
      <c r="E180" t="s">
        <v>132</v>
      </c>
      <c r="F180">
        <v>472547</v>
      </c>
      <c r="G180">
        <v>611818</v>
      </c>
      <c r="H180">
        <v>3084750</v>
      </c>
      <c r="I180">
        <v>5270590</v>
      </c>
      <c r="J180">
        <v>9439705</v>
      </c>
      <c r="K180" s="1">
        <v>11.487276350267301</v>
      </c>
      <c r="L180" s="1">
        <f t="shared" si="6"/>
        <v>44.165733992746596</v>
      </c>
      <c r="M180" s="1">
        <f t="shared" si="7"/>
        <v>55.834266007253404</v>
      </c>
      <c r="N180">
        <f t="shared" si="8"/>
        <v>100</v>
      </c>
      <c r="Q180">
        <v>2</v>
      </c>
      <c r="R180" t="s">
        <v>785</v>
      </c>
      <c r="S180" t="s">
        <v>260</v>
      </c>
      <c r="T180" t="s">
        <v>261</v>
      </c>
      <c r="U180">
        <v>1852447</v>
      </c>
      <c r="V180">
        <v>2305753</v>
      </c>
      <c r="W180">
        <v>18618784</v>
      </c>
      <c r="X180">
        <v>18078736</v>
      </c>
      <c r="Y180">
        <v>40855720</v>
      </c>
      <c r="AA180" t="s">
        <v>785</v>
      </c>
      <c r="AB180">
        <v>10.177767029928734</v>
      </c>
      <c r="AC180">
        <v>55.749804433748807</v>
      </c>
    </row>
    <row r="181" spans="1:29" x14ac:dyDescent="0.25">
      <c r="A181" t="s">
        <v>178</v>
      </c>
      <c r="B181" s="19">
        <v>2</v>
      </c>
      <c r="C181" s="19" t="s">
        <v>785</v>
      </c>
      <c r="D181" t="s">
        <v>178</v>
      </c>
      <c r="E181" t="s">
        <v>179</v>
      </c>
      <c r="F181">
        <v>5773</v>
      </c>
      <c r="G181">
        <v>22559</v>
      </c>
      <c r="H181">
        <v>66740</v>
      </c>
      <c r="I181">
        <v>97049</v>
      </c>
      <c r="J181">
        <v>192121</v>
      </c>
      <c r="K181" s="1">
        <v>14.746956345219939</v>
      </c>
      <c r="L181" s="1">
        <f t="shared" si="6"/>
        <v>49.485480504473742</v>
      </c>
      <c r="M181" s="1">
        <f t="shared" si="7"/>
        <v>50.514519495526258</v>
      </c>
      <c r="N181">
        <f t="shared" si="8"/>
        <v>100</v>
      </c>
      <c r="Q181">
        <v>2</v>
      </c>
      <c r="R181" t="s">
        <v>785</v>
      </c>
      <c r="S181" t="s">
        <v>162</v>
      </c>
      <c r="T181" t="s">
        <v>163</v>
      </c>
      <c r="U181">
        <v>1038765</v>
      </c>
      <c r="V181">
        <v>2412119</v>
      </c>
      <c r="W181">
        <v>11424421</v>
      </c>
      <c r="X181">
        <v>10964153</v>
      </c>
      <c r="Y181">
        <v>25839458</v>
      </c>
      <c r="AA181" t="s">
        <v>785</v>
      </c>
      <c r="AB181">
        <v>13.355094367691459</v>
      </c>
      <c r="AC181">
        <v>57.568177320128001</v>
      </c>
    </row>
    <row r="182" spans="1:29" x14ac:dyDescent="0.25">
      <c r="A182" t="s">
        <v>327</v>
      </c>
      <c r="B182" s="19">
        <v>2</v>
      </c>
      <c r="C182" s="19" t="s">
        <v>785</v>
      </c>
      <c r="D182" t="s">
        <v>327</v>
      </c>
      <c r="E182" t="s">
        <v>328</v>
      </c>
      <c r="F182">
        <v>114</v>
      </c>
      <c r="G182">
        <v>17244</v>
      </c>
      <c r="H182">
        <v>12357</v>
      </c>
      <c r="I182">
        <v>287662</v>
      </c>
      <c r="J182">
        <v>317377</v>
      </c>
      <c r="K182" s="1">
        <v>5.4692053929553817</v>
      </c>
      <c r="L182" s="1">
        <f t="shared" si="6"/>
        <v>9.3626822359528248</v>
      </c>
      <c r="M182" s="1">
        <f t="shared" si="7"/>
        <v>90.637317764047182</v>
      </c>
      <c r="N182">
        <f t="shared" si="8"/>
        <v>100</v>
      </c>
      <c r="Q182">
        <v>2</v>
      </c>
      <c r="R182" t="s">
        <v>785</v>
      </c>
      <c r="S182" t="s">
        <v>93</v>
      </c>
      <c r="T182" t="s">
        <v>94</v>
      </c>
      <c r="U182">
        <v>332</v>
      </c>
      <c r="V182">
        <v>176</v>
      </c>
      <c r="W182">
        <v>2304</v>
      </c>
      <c r="X182">
        <v>3066</v>
      </c>
      <c r="Y182">
        <v>5878</v>
      </c>
      <c r="AA182" t="s">
        <v>785</v>
      </c>
      <c r="AB182">
        <v>8.6423953725757059</v>
      </c>
      <c r="AC182">
        <v>47.839401156856077</v>
      </c>
    </row>
    <row r="183" spans="1:29" x14ac:dyDescent="0.25">
      <c r="A183" t="s">
        <v>57</v>
      </c>
      <c r="B183" s="19">
        <v>2</v>
      </c>
      <c r="C183" s="19" t="s">
        <v>785</v>
      </c>
      <c r="D183" t="s">
        <v>57</v>
      </c>
      <c r="E183" t="s">
        <v>58</v>
      </c>
      <c r="F183">
        <v>949371</v>
      </c>
      <c r="G183">
        <v>381351</v>
      </c>
      <c r="H183">
        <v>1303337</v>
      </c>
      <c r="I183">
        <v>1365389</v>
      </c>
      <c r="J183">
        <v>3999448</v>
      </c>
      <c r="K183" s="1">
        <v>33.272641624544185</v>
      </c>
      <c r="L183" s="1">
        <f t="shared" si="6"/>
        <v>65.860563757798573</v>
      </c>
      <c r="M183" s="1">
        <f t="shared" si="7"/>
        <v>34.139436242201427</v>
      </c>
      <c r="N183">
        <f t="shared" si="8"/>
        <v>100</v>
      </c>
      <c r="Q183">
        <v>2</v>
      </c>
      <c r="R183" t="s">
        <v>785</v>
      </c>
      <c r="S183" t="s">
        <v>654</v>
      </c>
      <c r="T183" t="s">
        <v>655</v>
      </c>
      <c r="U183">
        <v>4779</v>
      </c>
      <c r="V183">
        <v>18404</v>
      </c>
      <c r="X183">
        <v>15139</v>
      </c>
      <c r="Y183">
        <v>38322</v>
      </c>
      <c r="AA183" t="s">
        <v>785</v>
      </c>
      <c r="AB183">
        <v>60.495276864464273</v>
      </c>
      <c r="AC183">
        <v>60.495276864464273</v>
      </c>
    </row>
    <row r="184" spans="1:29" x14ac:dyDescent="0.25">
      <c r="A184" t="s">
        <v>6</v>
      </c>
      <c r="B184" s="19">
        <v>2</v>
      </c>
      <c r="C184" s="19" t="s">
        <v>785</v>
      </c>
      <c r="D184" t="s">
        <v>6</v>
      </c>
      <c r="E184" t="s">
        <v>7</v>
      </c>
      <c r="F184">
        <v>6520</v>
      </c>
      <c r="G184">
        <v>69588</v>
      </c>
      <c r="H184">
        <v>29863</v>
      </c>
      <c r="I184">
        <v>393113</v>
      </c>
      <c r="J184">
        <v>499084</v>
      </c>
      <c r="K184" s="1">
        <v>15.249537152062578</v>
      </c>
      <c r="L184" s="1">
        <f t="shared" si="6"/>
        <v>21.233099037436585</v>
      </c>
      <c r="M184" s="1">
        <f t="shared" si="7"/>
        <v>78.766900962563412</v>
      </c>
      <c r="N184">
        <f t="shared" si="8"/>
        <v>100</v>
      </c>
      <c r="Q184">
        <v>2</v>
      </c>
      <c r="R184" t="s">
        <v>785</v>
      </c>
      <c r="S184" t="s">
        <v>522</v>
      </c>
      <c r="T184" t="s">
        <v>523</v>
      </c>
      <c r="U184">
        <v>21978</v>
      </c>
      <c r="V184">
        <v>7557</v>
      </c>
      <c r="W184">
        <v>27038</v>
      </c>
      <c r="X184">
        <v>30599</v>
      </c>
      <c r="Y184">
        <v>87172</v>
      </c>
      <c r="AA184" t="s">
        <v>785</v>
      </c>
      <c r="AB184">
        <v>33.881292158032394</v>
      </c>
      <c r="AC184">
        <v>64.898132427843805</v>
      </c>
    </row>
    <row r="185" spans="1:29" x14ac:dyDescent="0.25">
      <c r="A185" t="s">
        <v>24</v>
      </c>
      <c r="B185" s="19">
        <v>2</v>
      </c>
      <c r="C185" s="19" t="s">
        <v>785</v>
      </c>
      <c r="D185" t="s">
        <v>24</v>
      </c>
      <c r="E185" t="s">
        <v>25</v>
      </c>
      <c r="F185">
        <v>344075</v>
      </c>
      <c r="G185">
        <v>384559</v>
      </c>
      <c r="H185">
        <v>2573495</v>
      </c>
      <c r="I185">
        <v>3892784</v>
      </c>
      <c r="J185">
        <v>7194913</v>
      </c>
      <c r="K185" s="1">
        <v>10.127071724147324</v>
      </c>
      <c r="L185" s="1">
        <f t="shared" si="6"/>
        <v>45.895329102659062</v>
      </c>
      <c r="M185" s="1">
        <f t="shared" si="7"/>
        <v>54.104670897340945</v>
      </c>
      <c r="N185">
        <f t="shared" si="8"/>
        <v>100</v>
      </c>
      <c r="Q185">
        <v>2</v>
      </c>
      <c r="R185" t="s">
        <v>785</v>
      </c>
      <c r="S185" t="s">
        <v>528</v>
      </c>
      <c r="T185" t="s">
        <v>529</v>
      </c>
      <c r="U185">
        <v>31</v>
      </c>
      <c r="V185">
        <v>178</v>
      </c>
      <c r="X185">
        <v>2165</v>
      </c>
      <c r="Y185">
        <v>2374</v>
      </c>
      <c r="AA185" t="s">
        <v>785</v>
      </c>
      <c r="AB185">
        <v>8.8037068239258645</v>
      </c>
      <c r="AC185">
        <v>8.8037068239258645</v>
      </c>
    </row>
    <row r="186" spans="1:29" x14ac:dyDescent="0.25">
      <c r="A186" t="s">
        <v>146</v>
      </c>
      <c r="B186" s="19">
        <v>2</v>
      </c>
      <c r="C186" s="19" t="s">
        <v>785</v>
      </c>
      <c r="D186" t="s">
        <v>146</v>
      </c>
      <c r="E186" t="s">
        <v>147</v>
      </c>
      <c r="F186">
        <v>738787</v>
      </c>
      <c r="G186">
        <v>100070</v>
      </c>
      <c r="H186">
        <v>1559696</v>
      </c>
      <c r="I186">
        <v>755904</v>
      </c>
      <c r="J186">
        <v>3154457</v>
      </c>
      <c r="K186" s="1">
        <v>26.592754315560491</v>
      </c>
      <c r="L186" s="1">
        <f t="shared" si="6"/>
        <v>76.036953428117741</v>
      </c>
      <c r="M186" s="1">
        <f t="shared" si="7"/>
        <v>23.963046571882259</v>
      </c>
      <c r="N186">
        <f t="shared" si="8"/>
        <v>100</v>
      </c>
      <c r="Q186">
        <v>2</v>
      </c>
      <c r="R186" t="s">
        <v>785</v>
      </c>
      <c r="S186" t="s">
        <v>367</v>
      </c>
      <c r="T186" t="s">
        <v>368</v>
      </c>
      <c r="U186">
        <v>26395</v>
      </c>
      <c r="V186">
        <v>86182</v>
      </c>
      <c r="W186">
        <v>28061</v>
      </c>
      <c r="X186">
        <v>176097</v>
      </c>
      <c r="Y186">
        <v>316735</v>
      </c>
      <c r="AA186" t="s">
        <v>785</v>
      </c>
      <c r="AB186">
        <v>35.542961781931268</v>
      </c>
      <c r="AC186">
        <v>44.402418425497657</v>
      </c>
    </row>
    <row r="187" spans="1:29" x14ac:dyDescent="0.25">
      <c r="A187" t="s">
        <v>182</v>
      </c>
      <c r="B187" s="19">
        <v>2</v>
      </c>
      <c r="C187" s="19" t="s">
        <v>785</v>
      </c>
      <c r="D187" t="s">
        <v>182</v>
      </c>
      <c r="E187" t="s">
        <v>183</v>
      </c>
      <c r="F187">
        <v>10377</v>
      </c>
      <c r="G187">
        <v>692</v>
      </c>
      <c r="H187">
        <v>12916</v>
      </c>
      <c r="I187">
        <v>10643</v>
      </c>
      <c r="J187">
        <v>34628</v>
      </c>
      <c r="K187" s="1">
        <v>31.965461476261986</v>
      </c>
      <c r="L187" s="1">
        <f t="shared" si="6"/>
        <v>69.264756844172354</v>
      </c>
      <c r="M187" s="1">
        <f t="shared" si="7"/>
        <v>30.735243155827654</v>
      </c>
      <c r="N187">
        <f t="shared" si="8"/>
        <v>100</v>
      </c>
      <c r="Q187">
        <v>2</v>
      </c>
      <c r="R187" t="s">
        <v>785</v>
      </c>
      <c r="S187" t="s">
        <v>343</v>
      </c>
      <c r="T187" t="s">
        <v>344</v>
      </c>
      <c r="U187">
        <v>17935</v>
      </c>
      <c r="V187">
        <v>26630</v>
      </c>
      <c r="W187">
        <v>21128</v>
      </c>
      <c r="X187">
        <v>139327</v>
      </c>
      <c r="Y187">
        <v>205020</v>
      </c>
      <c r="AA187" t="s">
        <v>785</v>
      </c>
      <c r="AB187">
        <v>21.736903716710565</v>
      </c>
      <c r="AC187">
        <v>32.042239781484732</v>
      </c>
    </row>
    <row r="188" spans="1:29" x14ac:dyDescent="0.25">
      <c r="A188" t="s">
        <v>417</v>
      </c>
      <c r="B188" s="19">
        <v>2</v>
      </c>
      <c r="C188" s="19" t="s">
        <v>785</v>
      </c>
      <c r="D188" t="s">
        <v>417</v>
      </c>
      <c r="E188" t="s">
        <v>418</v>
      </c>
      <c r="G188">
        <v>144</v>
      </c>
      <c r="H188">
        <v>1546</v>
      </c>
      <c r="I188">
        <v>3189</v>
      </c>
      <c r="J188">
        <v>4879</v>
      </c>
      <c r="K188" s="1">
        <v>2.9514244722279157</v>
      </c>
      <c r="L188" s="1">
        <f t="shared" si="6"/>
        <v>34.638245542119286</v>
      </c>
      <c r="M188" s="1">
        <f t="shared" si="7"/>
        <v>65.361754457880721</v>
      </c>
      <c r="N188">
        <f t="shared" si="8"/>
        <v>100</v>
      </c>
      <c r="Q188">
        <v>2</v>
      </c>
      <c r="R188" t="s">
        <v>785</v>
      </c>
      <c r="S188" t="s">
        <v>410</v>
      </c>
      <c r="T188" t="s">
        <v>411</v>
      </c>
      <c r="U188">
        <v>11577</v>
      </c>
      <c r="V188">
        <v>32578</v>
      </c>
      <c r="W188">
        <v>47654</v>
      </c>
      <c r="X188">
        <v>64985</v>
      </c>
      <c r="Y188">
        <v>156794</v>
      </c>
      <c r="AA188" t="s">
        <v>785</v>
      </c>
      <c r="AB188">
        <v>28.16115412579563</v>
      </c>
      <c r="AC188">
        <v>58.553898746125491</v>
      </c>
    </row>
    <row r="189" spans="1:29" x14ac:dyDescent="0.25">
      <c r="A189" t="s">
        <v>12</v>
      </c>
      <c r="B189" s="19">
        <v>2</v>
      </c>
      <c r="C189" s="19" t="s">
        <v>785</v>
      </c>
      <c r="D189" t="s">
        <v>12</v>
      </c>
      <c r="E189" t="s">
        <v>13</v>
      </c>
      <c r="F189">
        <v>202808</v>
      </c>
      <c r="G189">
        <v>955566</v>
      </c>
      <c r="H189">
        <v>567215</v>
      </c>
      <c r="I189">
        <v>2763415</v>
      </c>
      <c r="J189">
        <v>4489004</v>
      </c>
      <c r="K189" s="1">
        <v>25.804699661662138</v>
      </c>
      <c r="L189" s="1">
        <f t="shared" si="6"/>
        <v>38.440353361235594</v>
      </c>
      <c r="M189" s="1">
        <f t="shared" si="7"/>
        <v>61.559646638764406</v>
      </c>
      <c r="N189">
        <f t="shared" si="8"/>
        <v>100</v>
      </c>
      <c r="Q189">
        <v>2</v>
      </c>
      <c r="R189" t="s">
        <v>785</v>
      </c>
      <c r="S189" t="s">
        <v>584</v>
      </c>
      <c r="T189" t="s">
        <v>585</v>
      </c>
      <c r="U189">
        <v>2797</v>
      </c>
      <c r="V189">
        <v>1213</v>
      </c>
      <c r="W189">
        <v>1316</v>
      </c>
      <c r="X189">
        <v>1221</v>
      </c>
      <c r="Y189">
        <v>6547</v>
      </c>
      <c r="AA189" t="s">
        <v>785</v>
      </c>
      <c r="AB189">
        <v>61.249427218573395</v>
      </c>
      <c r="AC189">
        <v>81.350236749656332</v>
      </c>
    </row>
    <row r="190" spans="1:29" x14ac:dyDescent="0.25">
      <c r="A190" t="s">
        <v>536</v>
      </c>
      <c r="B190" s="19">
        <v>2</v>
      </c>
      <c r="C190" s="19" t="s">
        <v>785</v>
      </c>
      <c r="D190" t="s">
        <v>536</v>
      </c>
      <c r="E190" t="s">
        <v>537</v>
      </c>
      <c r="F190">
        <v>280836</v>
      </c>
      <c r="G190">
        <v>141907</v>
      </c>
      <c r="H190">
        <v>428551</v>
      </c>
      <c r="I190">
        <v>1286312</v>
      </c>
      <c r="J190">
        <v>2137606</v>
      </c>
      <c r="K190" s="1">
        <v>19.776469564550251</v>
      </c>
      <c r="L190" s="1">
        <f t="shared" si="6"/>
        <v>39.82464495327951</v>
      </c>
      <c r="M190" s="1">
        <f t="shared" si="7"/>
        <v>60.17535504672049</v>
      </c>
      <c r="N190">
        <f t="shared" si="8"/>
        <v>100</v>
      </c>
      <c r="Q190">
        <v>2</v>
      </c>
      <c r="R190" t="s">
        <v>785</v>
      </c>
      <c r="S190" t="s">
        <v>631</v>
      </c>
      <c r="T190" t="s">
        <v>632</v>
      </c>
      <c r="U190">
        <v>981</v>
      </c>
      <c r="V190">
        <v>2670</v>
      </c>
      <c r="W190">
        <v>106</v>
      </c>
      <c r="X190">
        <v>12099</v>
      </c>
      <c r="Y190">
        <v>15856</v>
      </c>
      <c r="AA190" t="s">
        <v>785</v>
      </c>
      <c r="AB190">
        <v>23.025983854692232</v>
      </c>
      <c r="AC190">
        <v>23.694500504540869</v>
      </c>
    </row>
    <row r="191" spans="1:29" x14ac:dyDescent="0.25">
      <c r="A191" t="s">
        <v>250</v>
      </c>
      <c r="B191" s="19">
        <v>2</v>
      </c>
      <c r="C191" s="19" t="s">
        <v>785</v>
      </c>
      <c r="D191" t="s">
        <v>250</v>
      </c>
      <c r="E191" t="s">
        <v>251</v>
      </c>
      <c r="F191">
        <v>12976</v>
      </c>
      <c r="G191">
        <v>98766</v>
      </c>
      <c r="H191">
        <v>1074546</v>
      </c>
      <c r="I191">
        <v>2019635</v>
      </c>
      <c r="J191">
        <v>3205923</v>
      </c>
      <c r="K191" s="1">
        <v>3.4854860831030567</v>
      </c>
      <c r="L191" s="1">
        <f t="shared" si="6"/>
        <v>37.0030097416563</v>
      </c>
      <c r="M191" s="1">
        <f t="shared" si="7"/>
        <v>62.9969902583437</v>
      </c>
      <c r="N191">
        <f t="shared" si="8"/>
        <v>100</v>
      </c>
      <c r="Q191" s="10">
        <v>2</v>
      </c>
      <c r="R191" t="s">
        <v>785</v>
      </c>
      <c r="S191" t="s">
        <v>677</v>
      </c>
      <c r="T191" t="s">
        <v>678</v>
      </c>
      <c r="V191">
        <v>2355</v>
      </c>
      <c r="W191">
        <v>725</v>
      </c>
      <c r="X191">
        <v>241805</v>
      </c>
      <c r="Y191">
        <v>244885</v>
      </c>
      <c r="AA191" t="s">
        <v>785</v>
      </c>
      <c r="AB191">
        <v>0.9616758886824428</v>
      </c>
      <c r="AC191">
        <v>1.257733221716316</v>
      </c>
    </row>
    <row r="192" spans="1:29" x14ac:dyDescent="0.25">
      <c r="A192" t="s">
        <v>260</v>
      </c>
      <c r="B192" s="19">
        <v>2</v>
      </c>
      <c r="C192" s="19" t="s">
        <v>785</v>
      </c>
      <c r="D192" t="s">
        <v>260</v>
      </c>
      <c r="E192" t="s">
        <v>261</v>
      </c>
      <c r="F192">
        <v>1852447</v>
      </c>
      <c r="G192">
        <v>2305753</v>
      </c>
      <c r="H192">
        <v>18618784</v>
      </c>
      <c r="I192">
        <v>18078736</v>
      </c>
      <c r="J192">
        <v>40855720</v>
      </c>
      <c r="K192" s="1">
        <v>10.177767029928734</v>
      </c>
      <c r="L192" s="1">
        <f t="shared" si="6"/>
        <v>55.749804433748807</v>
      </c>
      <c r="M192" s="1">
        <f t="shared" si="7"/>
        <v>44.250195566251186</v>
      </c>
      <c r="N192">
        <f t="shared" si="8"/>
        <v>100</v>
      </c>
      <c r="Q192" s="10">
        <v>2</v>
      </c>
      <c r="R192" t="s">
        <v>785</v>
      </c>
      <c r="S192" t="s">
        <v>667</v>
      </c>
      <c r="T192" t="s">
        <v>668</v>
      </c>
      <c r="X192">
        <v>94</v>
      </c>
      <c r="Y192">
        <v>94</v>
      </c>
      <c r="AA192" t="s">
        <v>785</v>
      </c>
      <c r="AB192">
        <v>0</v>
      </c>
      <c r="AC192">
        <v>0</v>
      </c>
    </row>
    <row r="193" spans="1:30" x14ac:dyDescent="0.25">
      <c r="A193" t="s">
        <v>162</v>
      </c>
      <c r="B193" s="19">
        <v>2</v>
      </c>
      <c r="C193" s="19" t="s">
        <v>785</v>
      </c>
      <c r="D193" t="s">
        <v>162</v>
      </c>
      <c r="E193" t="s">
        <v>163</v>
      </c>
      <c r="F193">
        <v>1038765</v>
      </c>
      <c r="G193">
        <v>2412119</v>
      </c>
      <c r="H193">
        <v>11424421</v>
      </c>
      <c r="I193">
        <v>10964153</v>
      </c>
      <c r="J193">
        <v>25839458</v>
      </c>
      <c r="K193" s="1">
        <v>13.355094367691459</v>
      </c>
      <c r="L193" s="1">
        <f t="shared" si="6"/>
        <v>57.568177320128001</v>
      </c>
      <c r="M193" s="1">
        <f t="shared" si="7"/>
        <v>42.431822679871999</v>
      </c>
      <c r="N193">
        <f t="shared" si="8"/>
        <v>100</v>
      </c>
      <c r="Q193">
        <v>2</v>
      </c>
      <c r="R193" t="s">
        <v>785</v>
      </c>
      <c r="S193" t="s">
        <v>299</v>
      </c>
      <c r="T193" t="s">
        <v>300</v>
      </c>
      <c r="U193">
        <v>30771</v>
      </c>
      <c r="V193">
        <v>642748</v>
      </c>
      <c r="W193">
        <v>94935</v>
      </c>
      <c r="X193">
        <v>7437693</v>
      </c>
      <c r="Y193">
        <v>8206147</v>
      </c>
      <c r="AA193" t="s">
        <v>785</v>
      </c>
      <c r="AB193">
        <v>8.2074937239120871</v>
      </c>
      <c r="AC193">
        <v>9.3643703920975341</v>
      </c>
    </row>
    <row r="194" spans="1:30" x14ac:dyDescent="0.25">
      <c r="A194" t="s">
        <v>519</v>
      </c>
      <c r="B194" s="19">
        <v>3</v>
      </c>
      <c r="C194" s="19" t="s">
        <v>797</v>
      </c>
      <c r="D194" t="s">
        <v>519</v>
      </c>
      <c r="E194" t="s">
        <v>520</v>
      </c>
      <c r="F194">
        <v>1152888</v>
      </c>
      <c r="G194">
        <v>780998</v>
      </c>
      <c r="H194">
        <v>3123659</v>
      </c>
      <c r="I194">
        <v>2391593</v>
      </c>
      <c r="J194">
        <v>7449138</v>
      </c>
      <c r="K194" s="1">
        <v>25.961205175686096</v>
      </c>
      <c r="L194" s="1">
        <f t="shared" si="6"/>
        <v>67.894365764199833</v>
      </c>
      <c r="M194" s="1">
        <f t="shared" si="7"/>
        <v>32.105634235800167</v>
      </c>
      <c r="N194">
        <f t="shared" si="8"/>
        <v>100</v>
      </c>
      <c r="Q194">
        <v>2</v>
      </c>
      <c r="R194" t="s">
        <v>785</v>
      </c>
      <c r="S194" t="s">
        <v>229</v>
      </c>
      <c r="T194" t="s">
        <v>230</v>
      </c>
      <c r="U194">
        <v>5001</v>
      </c>
      <c r="V194">
        <v>33649</v>
      </c>
      <c r="W194">
        <v>14475</v>
      </c>
      <c r="X194">
        <v>171050</v>
      </c>
      <c r="Y194">
        <v>224175</v>
      </c>
      <c r="AA194" t="s">
        <v>785</v>
      </c>
      <c r="AB194">
        <v>17.240994758559161</v>
      </c>
      <c r="AC194">
        <v>23.698003791680609</v>
      </c>
    </row>
    <row r="195" spans="1:30" x14ac:dyDescent="0.25">
      <c r="A195" t="s">
        <v>83</v>
      </c>
      <c r="B195" s="19">
        <v>5</v>
      </c>
      <c r="C195" s="19" t="s">
        <v>878</v>
      </c>
      <c r="D195" t="s">
        <v>83</v>
      </c>
      <c r="E195" t="s">
        <v>84</v>
      </c>
      <c r="F195">
        <v>13</v>
      </c>
      <c r="G195">
        <v>93</v>
      </c>
      <c r="H195">
        <v>65</v>
      </c>
      <c r="I195">
        <v>1765</v>
      </c>
      <c r="J195">
        <v>1936</v>
      </c>
      <c r="K195" s="1">
        <v>5.4752066115702478</v>
      </c>
      <c r="L195" s="1">
        <f t="shared" ref="L195:L250" si="9">(F195+G195+H195)/J195*100</f>
        <v>8.8326446280991728</v>
      </c>
      <c r="M195" s="1">
        <f t="shared" ref="M195:M250" si="10">I195/J195*100</f>
        <v>91.167355371900825</v>
      </c>
      <c r="N195">
        <f t="shared" ref="N195:N250" si="11">SUM(L195:M195)</f>
        <v>100</v>
      </c>
      <c r="Q195">
        <v>2</v>
      </c>
      <c r="R195" t="s">
        <v>785</v>
      </c>
      <c r="S195" t="s">
        <v>693</v>
      </c>
      <c r="T195" t="s">
        <v>694</v>
      </c>
      <c r="U195">
        <v>540</v>
      </c>
      <c r="V195">
        <v>772</v>
      </c>
      <c r="W195">
        <v>380</v>
      </c>
      <c r="X195">
        <v>810</v>
      </c>
      <c r="Y195">
        <v>2502</v>
      </c>
      <c r="AA195" t="s">
        <v>785</v>
      </c>
      <c r="AB195">
        <v>52.438049560351715</v>
      </c>
      <c r="AC195">
        <v>67.625899280575538</v>
      </c>
    </row>
    <row r="196" spans="1:30" x14ac:dyDescent="0.25">
      <c r="A196" t="s">
        <v>713</v>
      </c>
      <c r="B196" s="19">
        <v>1</v>
      </c>
      <c r="C196" s="19" t="s">
        <v>748</v>
      </c>
      <c r="D196" t="s">
        <v>713</v>
      </c>
      <c r="E196" t="s">
        <v>714</v>
      </c>
      <c r="F196">
        <v>60563</v>
      </c>
      <c r="G196">
        <v>18891</v>
      </c>
      <c r="H196">
        <v>7049</v>
      </c>
      <c r="I196">
        <v>1675646</v>
      </c>
      <c r="J196">
        <v>1762149</v>
      </c>
      <c r="K196" s="1">
        <v>4.5089263166735618</v>
      </c>
      <c r="L196" s="1">
        <f t="shared" si="9"/>
        <v>4.9089492432251758</v>
      </c>
      <c r="M196" s="1">
        <f t="shared" si="10"/>
        <v>95.09105075677482</v>
      </c>
      <c r="N196">
        <f t="shared" si="11"/>
        <v>100</v>
      </c>
      <c r="Q196" s="10">
        <v>3</v>
      </c>
      <c r="R196" t="s">
        <v>797</v>
      </c>
      <c r="S196" t="s">
        <v>691</v>
      </c>
      <c r="T196" t="s">
        <v>692</v>
      </c>
      <c r="U196">
        <v>48508</v>
      </c>
      <c r="V196">
        <v>105266</v>
      </c>
      <c r="W196">
        <v>18633</v>
      </c>
      <c r="X196">
        <v>39708379</v>
      </c>
      <c r="Y196">
        <v>39880786</v>
      </c>
      <c r="AA196" t="s">
        <v>797</v>
      </c>
      <c r="AB196">
        <v>0.38558417579834059</v>
      </c>
      <c r="AC196">
        <v>0.43230592295748632</v>
      </c>
    </row>
    <row r="197" spans="1:30" x14ac:dyDescent="0.25">
      <c r="A197" t="s">
        <v>93</v>
      </c>
      <c r="B197" s="19">
        <v>2</v>
      </c>
      <c r="C197" s="19" t="s">
        <v>785</v>
      </c>
      <c r="D197" t="s">
        <v>93</v>
      </c>
      <c r="E197" t="s">
        <v>94</v>
      </c>
      <c r="F197">
        <v>332</v>
      </c>
      <c r="G197">
        <v>176</v>
      </c>
      <c r="H197">
        <v>2304</v>
      </c>
      <c r="I197">
        <v>3066</v>
      </c>
      <c r="J197">
        <v>5878</v>
      </c>
      <c r="K197" s="1">
        <v>8.6423953725757059</v>
      </c>
      <c r="L197" s="1">
        <f t="shared" si="9"/>
        <v>47.839401156856077</v>
      </c>
      <c r="M197" s="1">
        <f t="shared" si="10"/>
        <v>52.160598843143923</v>
      </c>
      <c r="N197">
        <f t="shared" si="11"/>
        <v>100</v>
      </c>
      <c r="Q197" s="10">
        <v>3</v>
      </c>
      <c r="R197" t="s">
        <v>797</v>
      </c>
      <c r="S197" t="s">
        <v>701</v>
      </c>
      <c r="T197" t="s">
        <v>702</v>
      </c>
      <c r="U197">
        <v>23477</v>
      </c>
      <c r="V197">
        <v>14054</v>
      </c>
      <c r="W197">
        <v>1380</v>
      </c>
      <c r="X197">
        <v>5979954</v>
      </c>
      <c r="Y197">
        <v>6018865</v>
      </c>
      <c r="AA197" t="s">
        <v>797</v>
      </c>
      <c r="AB197">
        <v>0.62355610235484593</v>
      </c>
      <c r="AC197">
        <v>0.64648401318188731</v>
      </c>
    </row>
    <row r="198" spans="1:30" x14ac:dyDescent="0.25">
      <c r="A198" t="s">
        <v>451</v>
      </c>
      <c r="B198" s="19">
        <v>3</v>
      </c>
      <c r="C198" s="19" t="s">
        <v>797</v>
      </c>
      <c r="D198" t="s">
        <v>451</v>
      </c>
      <c r="E198" t="s">
        <v>452</v>
      </c>
      <c r="F198">
        <v>3</v>
      </c>
      <c r="G198">
        <v>8652</v>
      </c>
      <c r="H198">
        <v>17798</v>
      </c>
      <c r="I198">
        <v>35040</v>
      </c>
      <c r="J198">
        <v>61493</v>
      </c>
      <c r="K198" s="1">
        <v>14.074772738360464</v>
      </c>
      <c r="L198" s="1">
        <f t="shared" si="9"/>
        <v>43.017904476932337</v>
      </c>
      <c r="M198" s="1">
        <f t="shared" si="10"/>
        <v>56.982095523067663</v>
      </c>
      <c r="N198">
        <f t="shared" si="11"/>
        <v>100</v>
      </c>
      <c r="Q198">
        <v>3</v>
      </c>
      <c r="R198" t="s">
        <v>797</v>
      </c>
      <c r="S198" t="s">
        <v>650</v>
      </c>
      <c r="T198" t="s">
        <v>651</v>
      </c>
      <c r="U198">
        <v>562931</v>
      </c>
      <c r="V198">
        <v>116967</v>
      </c>
      <c r="W198">
        <v>663344</v>
      </c>
      <c r="X198">
        <v>7781778</v>
      </c>
      <c r="Y198">
        <v>9125020</v>
      </c>
      <c r="AA198" t="s">
        <v>797</v>
      </c>
      <c r="AB198">
        <v>7.4509206555163718</v>
      </c>
      <c r="AC198">
        <v>14.7204280100208</v>
      </c>
    </row>
    <row r="199" spans="1:30" x14ac:dyDescent="0.25">
      <c r="A199" t="s">
        <v>423</v>
      </c>
      <c r="B199" s="19">
        <v>6</v>
      </c>
      <c r="C199" s="19" t="s">
        <v>810</v>
      </c>
      <c r="D199" t="s">
        <v>423</v>
      </c>
      <c r="E199" t="s">
        <v>424</v>
      </c>
      <c r="F199">
        <v>102737</v>
      </c>
      <c r="G199">
        <v>21021</v>
      </c>
      <c r="H199">
        <v>52361</v>
      </c>
      <c r="I199">
        <v>74908</v>
      </c>
      <c r="J199">
        <v>251027</v>
      </c>
      <c r="K199" s="1">
        <v>49.300672835989758</v>
      </c>
      <c r="L199" s="1">
        <f t="shared" si="9"/>
        <v>70.159385245411841</v>
      </c>
      <c r="M199" s="1">
        <f t="shared" si="10"/>
        <v>29.840614754588152</v>
      </c>
      <c r="N199">
        <f t="shared" si="11"/>
        <v>100</v>
      </c>
      <c r="Q199">
        <v>3</v>
      </c>
      <c r="R199" t="s">
        <v>797</v>
      </c>
      <c r="S199" t="s">
        <v>646</v>
      </c>
      <c r="T199" t="s">
        <v>647</v>
      </c>
      <c r="U199">
        <v>36210</v>
      </c>
      <c r="V199">
        <v>59199</v>
      </c>
      <c r="W199">
        <v>2504856</v>
      </c>
      <c r="X199">
        <v>4303865</v>
      </c>
      <c r="Y199">
        <v>6904130</v>
      </c>
      <c r="AA199" t="s">
        <v>797</v>
      </c>
      <c r="AB199">
        <v>1.3819119860141682</v>
      </c>
      <c r="AC199">
        <v>37.662457109005771</v>
      </c>
    </row>
    <row r="200" spans="1:30" x14ac:dyDescent="0.25">
      <c r="A200" t="s">
        <v>129</v>
      </c>
      <c r="B200" s="19">
        <v>6</v>
      </c>
      <c r="C200" s="19" t="s">
        <v>810</v>
      </c>
      <c r="D200" t="s">
        <v>129</v>
      </c>
      <c r="E200" t="s">
        <v>130</v>
      </c>
      <c r="F200">
        <v>746567</v>
      </c>
      <c r="G200">
        <v>212441</v>
      </c>
      <c r="H200">
        <v>1695635</v>
      </c>
      <c r="I200">
        <v>657350</v>
      </c>
      <c r="J200">
        <v>3311993</v>
      </c>
      <c r="K200" s="1">
        <v>28.95561675402092</v>
      </c>
      <c r="L200" s="1">
        <f t="shared" si="9"/>
        <v>80.152433897052319</v>
      </c>
      <c r="M200" s="1">
        <f t="shared" si="10"/>
        <v>19.847566102947681</v>
      </c>
      <c r="N200">
        <f t="shared" si="11"/>
        <v>100</v>
      </c>
      <c r="Q200">
        <v>3</v>
      </c>
      <c r="R200" t="s">
        <v>797</v>
      </c>
      <c r="S200" t="s">
        <v>596</v>
      </c>
      <c r="T200" t="s">
        <v>597</v>
      </c>
      <c r="U200">
        <v>2645215</v>
      </c>
      <c r="V200">
        <v>1892282</v>
      </c>
      <c r="W200">
        <v>16104942</v>
      </c>
      <c r="X200">
        <v>62459338</v>
      </c>
      <c r="Y200">
        <v>83101777</v>
      </c>
      <c r="AA200" t="s">
        <v>797</v>
      </c>
      <c r="AB200">
        <v>5.4601684389973997</v>
      </c>
      <c r="AC200">
        <v>24.839948970044286</v>
      </c>
    </row>
    <row r="201" spans="1:30" x14ac:dyDescent="0.25">
      <c r="A201" t="s">
        <v>233</v>
      </c>
      <c r="B201" s="19">
        <v>6</v>
      </c>
      <c r="C201" s="19" t="s">
        <v>810</v>
      </c>
      <c r="D201" t="s">
        <v>233</v>
      </c>
      <c r="E201" t="s">
        <v>232</v>
      </c>
      <c r="F201">
        <v>210497</v>
      </c>
      <c r="G201">
        <v>1759906</v>
      </c>
      <c r="H201">
        <v>4769054</v>
      </c>
      <c r="I201">
        <v>7253397</v>
      </c>
      <c r="J201">
        <v>13992854</v>
      </c>
      <c r="K201" s="1">
        <v>14.081494740100911</v>
      </c>
      <c r="L201" s="1">
        <f t="shared" si="9"/>
        <v>48.16356262989666</v>
      </c>
      <c r="M201" s="1">
        <f t="shared" si="10"/>
        <v>51.83643737010334</v>
      </c>
      <c r="N201">
        <f t="shared" si="11"/>
        <v>100</v>
      </c>
      <c r="Q201">
        <v>3</v>
      </c>
      <c r="R201" t="s">
        <v>797</v>
      </c>
      <c r="S201" t="s">
        <v>633</v>
      </c>
      <c r="T201" t="s">
        <v>634</v>
      </c>
      <c r="U201">
        <v>7487538</v>
      </c>
      <c r="V201">
        <v>1006248</v>
      </c>
      <c r="W201">
        <v>17459226</v>
      </c>
      <c r="X201">
        <v>25688634</v>
      </c>
      <c r="Y201">
        <v>51641646</v>
      </c>
      <c r="AA201" t="s">
        <v>797</v>
      </c>
      <c r="AB201">
        <v>16.447550877832207</v>
      </c>
      <c r="AC201">
        <v>50.255973638020755</v>
      </c>
      <c r="AD201" s="11"/>
    </row>
    <row r="202" spans="1:30" x14ac:dyDescent="0.25">
      <c r="A202" t="s">
        <v>268</v>
      </c>
      <c r="B202" s="19">
        <v>6</v>
      </c>
      <c r="C202" s="19" t="s">
        <v>810</v>
      </c>
      <c r="D202" t="s">
        <v>268</v>
      </c>
      <c r="E202" t="s">
        <v>266</v>
      </c>
      <c r="F202">
        <v>3296</v>
      </c>
      <c r="G202">
        <v>12437</v>
      </c>
      <c r="H202">
        <v>101070</v>
      </c>
      <c r="I202">
        <v>399947</v>
      </c>
      <c r="J202">
        <v>516750</v>
      </c>
      <c r="K202" s="1">
        <v>3.0446057087566523</v>
      </c>
      <c r="L202" s="1">
        <f t="shared" si="9"/>
        <v>22.603386550556362</v>
      </c>
      <c r="M202" s="1">
        <f t="shared" si="10"/>
        <v>77.396613449443635</v>
      </c>
      <c r="N202">
        <f t="shared" si="11"/>
        <v>100</v>
      </c>
      <c r="Q202">
        <v>3</v>
      </c>
      <c r="R202" t="s">
        <v>797</v>
      </c>
      <c r="S202" t="s">
        <v>481</v>
      </c>
      <c r="T202" t="s">
        <v>482</v>
      </c>
      <c r="U202">
        <v>27331650</v>
      </c>
      <c r="V202">
        <v>17566869</v>
      </c>
      <c r="W202">
        <v>36483296</v>
      </c>
      <c r="X202">
        <v>43742756</v>
      </c>
      <c r="Y202">
        <v>125124571</v>
      </c>
      <c r="AA202" t="s">
        <v>797</v>
      </c>
      <c r="AB202">
        <v>35.883055295350424</v>
      </c>
      <c r="AC202">
        <v>65.040634584873018</v>
      </c>
      <c r="AD202" s="11"/>
    </row>
    <row r="203" spans="1:30" x14ac:dyDescent="0.25">
      <c r="A203" t="s">
        <v>540</v>
      </c>
      <c r="B203" s="19">
        <v>3</v>
      </c>
      <c r="C203" s="19" t="s">
        <v>797</v>
      </c>
      <c r="D203" t="s">
        <v>540</v>
      </c>
      <c r="E203" t="s">
        <v>541</v>
      </c>
      <c r="F203">
        <v>5487363</v>
      </c>
      <c r="G203">
        <v>1331697</v>
      </c>
      <c r="H203">
        <v>3046742</v>
      </c>
      <c r="I203">
        <v>3220138</v>
      </c>
      <c r="J203">
        <v>13085940</v>
      </c>
      <c r="K203" s="1">
        <v>52.10982168648183</v>
      </c>
      <c r="L203" s="1">
        <f t="shared" si="9"/>
        <v>75.392382969813397</v>
      </c>
      <c r="M203" s="1">
        <f t="shared" si="10"/>
        <v>24.607617030186596</v>
      </c>
      <c r="N203">
        <f t="shared" si="11"/>
        <v>100</v>
      </c>
      <c r="Q203">
        <v>3</v>
      </c>
      <c r="R203" t="s">
        <v>797</v>
      </c>
      <c r="S203" t="s">
        <v>473</v>
      </c>
      <c r="T203" t="s">
        <v>474</v>
      </c>
      <c r="U203">
        <v>9940450</v>
      </c>
      <c r="V203">
        <v>9744410</v>
      </c>
      <c r="W203">
        <v>10534820</v>
      </c>
      <c r="X203">
        <v>8538072</v>
      </c>
      <c r="Y203">
        <v>38757752</v>
      </c>
      <c r="AA203" t="s">
        <v>797</v>
      </c>
      <c r="AB203">
        <v>50.789478192646463</v>
      </c>
      <c r="AC203">
        <v>77.970672808887372</v>
      </c>
    </row>
    <row r="204" spans="1:30" x14ac:dyDescent="0.25">
      <c r="A204" t="s">
        <v>154</v>
      </c>
      <c r="B204" s="19">
        <v>3</v>
      </c>
      <c r="C204" s="19" t="s">
        <v>797</v>
      </c>
      <c r="D204" t="s">
        <v>154</v>
      </c>
      <c r="E204" t="s">
        <v>155</v>
      </c>
      <c r="F204">
        <v>2843633</v>
      </c>
      <c r="G204">
        <v>10388104</v>
      </c>
      <c r="H204">
        <v>19561532</v>
      </c>
      <c r="I204">
        <v>14464810</v>
      </c>
      <c r="J204">
        <v>47258079</v>
      </c>
      <c r="K204" s="1">
        <v>27.998888824913937</v>
      </c>
      <c r="L204" s="1">
        <f t="shared" si="9"/>
        <v>69.39187900549237</v>
      </c>
      <c r="M204" s="1">
        <f t="shared" si="10"/>
        <v>30.608120994507626</v>
      </c>
      <c r="N204">
        <f t="shared" si="11"/>
        <v>100</v>
      </c>
      <c r="Q204">
        <v>3</v>
      </c>
      <c r="R204" t="s">
        <v>797</v>
      </c>
      <c r="S204" t="s">
        <v>623</v>
      </c>
      <c r="T204" t="s">
        <v>624</v>
      </c>
      <c r="U204">
        <v>11957</v>
      </c>
      <c r="V204">
        <v>19327</v>
      </c>
      <c r="W204">
        <v>33399</v>
      </c>
      <c r="X204">
        <v>153524</v>
      </c>
      <c r="Y204">
        <v>218207</v>
      </c>
      <c r="AA204" t="s">
        <v>797</v>
      </c>
      <c r="AB204">
        <v>14.336845289106215</v>
      </c>
      <c r="AC204">
        <v>29.64295370909274</v>
      </c>
    </row>
    <row r="205" spans="1:30" x14ac:dyDescent="0.25">
      <c r="A205" t="s">
        <v>125</v>
      </c>
      <c r="B205" s="19">
        <v>4</v>
      </c>
      <c r="C205" s="19" t="s">
        <v>804</v>
      </c>
      <c r="D205" t="s">
        <v>125</v>
      </c>
      <c r="E205" t="s">
        <v>126</v>
      </c>
      <c r="F205">
        <v>4448943</v>
      </c>
      <c r="G205">
        <v>166781</v>
      </c>
      <c r="H205">
        <v>2487752</v>
      </c>
      <c r="I205">
        <v>278431</v>
      </c>
      <c r="J205">
        <v>7381907</v>
      </c>
      <c r="K205" s="1">
        <v>62.527528455722894</v>
      </c>
      <c r="L205" s="1">
        <f t="shared" si="9"/>
        <v>96.228196860242207</v>
      </c>
      <c r="M205" s="1">
        <f t="shared" si="10"/>
        <v>3.7718031397577887</v>
      </c>
      <c r="N205">
        <f t="shared" si="11"/>
        <v>100</v>
      </c>
      <c r="Q205">
        <v>3</v>
      </c>
      <c r="R205" t="s">
        <v>797</v>
      </c>
      <c r="S205" t="s">
        <v>197</v>
      </c>
      <c r="T205" t="s">
        <v>198</v>
      </c>
      <c r="U205">
        <v>633330</v>
      </c>
      <c r="V205">
        <v>1527136</v>
      </c>
      <c r="W205">
        <v>12587150</v>
      </c>
      <c r="X205">
        <v>11275916</v>
      </c>
      <c r="Y205">
        <v>26023532</v>
      </c>
      <c r="AA205" t="s">
        <v>797</v>
      </c>
      <c r="AB205">
        <v>8.301970693294054</v>
      </c>
      <c r="AC205">
        <v>56.670309011090424</v>
      </c>
    </row>
    <row r="206" spans="1:30" x14ac:dyDescent="0.25">
      <c r="A206" t="s">
        <v>273</v>
      </c>
      <c r="B206" s="19">
        <v>6</v>
      </c>
      <c r="C206" s="19" t="s">
        <v>810</v>
      </c>
      <c r="D206" t="s">
        <v>273</v>
      </c>
      <c r="E206" t="s">
        <v>274</v>
      </c>
      <c r="F206">
        <v>312912</v>
      </c>
      <c r="G206">
        <v>16398</v>
      </c>
      <c r="H206">
        <v>147360</v>
      </c>
      <c r="I206">
        <v>56213</v>
      </c>
      <c r="J206">
        <v>532883</v>
      </c>
      <c r="K206" s="1">
        <v>61.797805522037677</v>
      </c>
      <c r="L206" s="1">
        <f t="shared" si="9"/>
        <v>89.451155319272715</v>
      </c>
      <c r="M206" s="1">
        <f t="shared" si="10"/>
        <v>10.548844680727289</v>
      </c>
      <c r="N206">
        <f t="shared" si="11"/>
        <v>100</v>
      </c>
      <c r="Q206">
        <v>3</v>
      </c>
      <c r="R206" t="s">
        <v>797</v>
      </c>
      <c r="S206" t="s">
        <v>281</v>
      </c>
      <c r="T206" t="s">
        <v>282</v>
      </c>
      <c r="U206">
        <v>1407355</v>
      </c>
      <c r="V206">
        <v>4272621</v>
      </c>
      <c r="W206">
        <v>63279503</v>
      </c>
      <c r="X206">
        <v>26490215</v>
      </c>
      <c r="Y206">
        <v>95449694</v>
      </c>
      <c r="AA206" t="s">
        <v>797</v>
      </c>
      <c r="AB206">
        <v>5.950753493248496</v>
      </c>
      <c r="AC206">
        <v>72.246935647588344</v>
      </c>
      <c r="AD206" s="11"/>
    </row>
    <row r="207" spans="1:30" x14ac:dyDescent="0.25">
      <c r="A207" t="s">
        <v>654</v>
      </c>
      <c r="B207" s="19">
        <v>2</v>
      </c>
      <c r="C207" s="19" t="s">
        <v>785</v>
      </c>
      <c r="D207" t="s">
        <v>654</v>
      </c>
      <c r="E207" t="s">
        <v>655</v>
      </c>
      <c r="F207">
        <v>4779</v>
      </c>
      <c r="G207">
        <v>18404</v>
      </c>
      <c r="I207">
        <v>15139</v>
      </c>
      <c r="J207">
        <v>38322</v>
      </c>
      <c r="K207" s="1">
        <v>60.495276864464273</v>
      </c>
      <c r="L207" s="1">
        <f t="shared" si="9"/>
        <v>60.495276864464273</v>
      </c>
      <c r="M207" s="1">
        <f t="shared" si="10"/>
        <v>39.504723135535727</v>
      </c>
      <c r="N207">
        <f t="shared" si="11"/>
        <v>100</v>
      </c>
      <c r="Q207">
        <v>3</v>
      </c>
      <c r="R207" t="s">
        <v>797</v>
      </c>
      <c r="S207" t="s">
        <v>158</v>
      </c>
      <c r="T207" t="s">
        <v>159</v>
      </c>
      <c r="U207">
        <v>4657535</v>
      </c>
      <c r="V207">
        <v>11671729</v>
      </c>
      <c r="W207">
        <v>123486768</v>
      </c>
      <c r="X207">
        <v>60288768</v>
      </c>
      <c r="Y207">
        <v>200104800</v>
      </c>
      <c r="AA207" t="s">
        <v>797</v>
      </c>
      <c r="AB207">
        <v>8.1603559734699012</v>
      </c>
      <c r="AC207">
        <v>69.871403384626447</v>
      </c>
      <c r="AD207" s="11"/>
    </row>
    <row r="208" spans="1:30" x14ac:dyDescent="0.25">
      <c r="A208" t="s">
        <v>477</v>
      </c>
      <c r="B208" s="19">
        <v>1</v>
      </c>
      <c r="C208" s="19" t="s">
        <v>748</v>
      </c>
      <c r="D208" t="s">
        <v>477</v>
      </c>
      <c r="E208" t="s">
        <v>478</v>
      </c>
      <c r="F208">
        <v>614046</v>
      </c>
      <c r="G208">
        <v>1276051</v>
      </c>
      <c r="H208">
        <v>3889050</v>
      </c>
      <c r="I208">
        <v>22193185</v>
      </c>
      <c r="J208">
        <v>27972332</v>
      </c>
      <c r="K208" s="1">
        <v>6.7570233329133949</v>
      </c>
      <c r="L208" s="1">
        <f t="shared" si="9"/>
        <v>20.660225969003942</v>
      </c>
      <c r="M208" s="1">
        <f t="shared" si="10"/>
        <v>79.339774030996054</v>
      </c>
      <c r="N208">
        <f t="shared" si="11"/>
        <v>100</v>
      </c>
      <c r="Q208">
        <v>3</v>
      </c>
      <c r="R208" t="s">
        <v>797</v>
      </c>
      <c r="S208" t="s">
        <v>142</v>
      </c>
      <c r="T208" t="s">
        <v>143</v>
      </c>
      <c r="U208">
        <v>3899234</v>
      </c>
      <c r="V208">
        <v>15468687</v>
      </c>
      <c r="W208">
        <v>126864195</v>
      </c>
      <c r="X208">
        <v>135845893</v>
      </c>
      <c r="Y208">
        <v>282078009</v>
      </c>
      <c r="AA208" t="s">
        <v>797</v>
      </c>
      <c r="AB208">
        <v>6.8661577230573823</v>
      </c>
      <c r="AC208">
        <v>51.841019623759465</v>
      </c>
    </row>
    <row r="209" spans="1:29" x14ac:dyDescent="0.25">
      <c r="A209" t="s">
        <v>429</v>
      </c>
      <c r="B209" s="19">
        <v>1</v>
      </c>
      <c r="C209" s="19" t="s">
        <v>748</v>
      </c>
      <c r="D209" t="s">
        <v>429</v>
      </c>
      <c r="E209" t="s">
        <v>430</v>
      </c>
      <c r="F209">
        <v>14770</v>
      </c>
      <c r="G209">
        <v>43888</v>
      </c>
      <c r="H209">
        <v>66859</v>
      </c>
      <c r="I209">
        <v>1078979</v>
      </c>
      <c r="J209">
        <v>1204496</v>
      </c>
      <c r="K209" s="1">
        <v>4.8699206971214517</v>
      </c>
      <c r="L209" s="1">
        <f t="shared" si="9"/>
        <v>10.420707084124812</v>
      </c>
      <c r="M209" s="1">
        <f t="shared" si="10"/>
        <v>89.579292915875186</v>
      </c>
      <c r="N209">
        <f t="shared" si="11"/>
        <v>100</v>
      </c>
      <c r="Q209">
        <v>3</v>
      </c>
      <c r="R209" t="s">
        <v>797</v>
      </c>
      <c r="S209" t="s">
        <v>138</v>
      </c>
      <c r="T209" t="s">
        <v>139</v>
      </c>
      <c r="U209">
        <v>7216238</v>
      </c>
      <c r="V209">
        <v>5710281</v>
      </c>
      <c r="W209">
        <v>62862218</v>
      </c>
      <c r="X209">
        <v>33588012</v>
      </c>
      <c r="Y209">
        <v>109376749</v>
      </c>
      <c r="AA209" t="s">
        <v>797</v>
      </c>
      <c r="AB209">
        <v>11.818342671713529</v>
      </c>
      <c r="AC209">
        <v>69.291451513154783</v>
      </c>
    </row>
    <row r="210" spans="1:29" x14ac:dyDescent="0.25">
      <c r="A210" s="10" t="s">
        <v>656</v>
      </c>
      <c r="B210" s="19">
        <v>1</v>
      </c>
      <c r="C210" s="19" t="s">
        <v>748</v>
      </c>
      <c r="D210" s="10" t="s">
        <v>656</v>
      </c>
      <c r="E210" s="10" t="s">
        <v>657</v>
      </c>
      <c r="F210" s="10"/>
      <c r="G210" s="10">
        <v>292</v>
      </c>
      <c r="H210" s="10">
        <v>31</v>
      </c>
      <c r="I210" s="10">
        <v>41818</v>
      </c>
      <c r="J210" s="10">
        <v>42141</v>
      </c>
      <c r="K210" s="11">
        <v>0.69291189103248618</v>
      </c>
      <c r="L210" s="1">
        <f t="shared" si="9"/>
        <v>0.76647445480648302</v>
      </c>
      <c r="M210" s="1">
        <f t="shared" si="10"/>
        <v>99.233525545193515</v>
      </c>
      <c r="N210">
        <f t="shared" si="11"/>
        <v>100</v>
      </c>
      <c r="Q210">
        <v>3</v>
      </c>
      <c r="R210" t="s">
        <v>797</v>
      </c>
      <c r="S210" t="s">
        <v>172</v>
      </c>
      <c r="T210" t="s">
        <v>173</v>
      </c>
      <c r="U210">
        <v>23513</v>
      </c>
      <c r="V210">
        <v>504976</v>
      </c>
      <c r="W210">
        <v>1665872</v>
      </c>
      <c r="X210">
        <v>4016836</v>
      </c>
      <c r="Y210">
        <v>6211197</v>
      </c>
      <c r="AA210" t="s">
        <v>797</v>
      </c>
      <c r="AB210">
        <v>8.5086497819985425</v>
      </c>
      <c r="AC210">
        <v>35.329116110791524</v>
      </c>
    </row>
    <row r="211" spans="1:29" x14ac:dyDescent="0.25">
      <c r="A211" t="s">
        <v>552</v>
      </c>
      <c r="B211" s="19">
        <v>1</v>
      </c>
      <c r="C211" s="19" t="s">
        <v>748</v>
      </c>
      <c r="D211" t="s">
        <v>552</v>
      </c>
      <c r="E211" t="s">
        <v>553</v>
      </c>
      <c r="F211">
        <v>167635</v>
      </c>
      <c r="G211">
        <v>13421</v>
      </c>
      <c r="H211">
        <v>222347</v>
      </c>
      <c r="I211">
        <v>41314</v>
      </c>
      <c r="J211">
        <v>444717</v>
      </c>
      <c r="K211" s="1">
        <v>40.712632977826345</v>
      </c>
      <c r="L211" s="1">
        <f t="shared" si="9"/>
        <v>90.710047063638228</v>
      </c>
      <c r="M211" s="1">
        <f t="shared" si="10"/>
        <v>9.2899529363617752</v>
      </c>
      <c r="N211">
        <f t="shared" si="11"/>
        <v>100</v>
      </c>
      <c r="Q211">
        <v>3</v>
      </c>
      <c r="R211" t="s">
        <v>797</v>
      </c>
      <c r="S211" t="s">
        <v>166</v>
      </c>
      <c r="T211" t="s">
        <v>167</v>
      </c>
      <c r="U211">
        <v>362700</v>
      </c>
      <c r="V211">
        <v>2739341</v>
      </c>
      <c r="W211">
        <v>18260330</v>
      </c>
      <c r="X211">
        <v>9799167</v>
      </c>
      <c r="Y211">
        <v>31161538</v>
      </c>
      <c r="AA211" t="s">
        <v>797</v>
      </c>
      <c r="AB211">
        <v>9.9547108361596273</v>
      </c>
      <c r="AC211">
        <v>68.553647769246822</v>
      </c>
    </row>
    <row r="212" spans="1:29" x14ac:dyDescent="0.25">
      <c r="A212" t="s">
        <v>305</v>
      </c>
      <c r="B212" s="19">
        <v>1</v>
      </c>
      <c r="C212" s="19" t="s">
        <v>748</v>
      </c>
      <c r="D212" t="s">
        <v>305</v>
      </c>
      <c r="E212" t="s">
        <v>306</v>
      </c>
      <c r="F212">
        <v>545985</v>
      </c>
      <c r="G212">
        <v>1899204</v>
      </c>
      <c r="H212">
        <v>2653889</v>
      </c>
      <c r="I212">
        <v>49973919</v>
      </c>
      <c r="J212">
        <v>55072997</v>
      </c>
      <c r="K212" s="1">
        <v>4.4399054585680169</v>
      </c>
      <c r="L212" s="1">
        <f t="shared" si="9"/>
        <v>9.2587625111449814</v>
      </c>
      <c r="M212" s="1">
        <f t="shared" si="10"/>
        <v>90.74123748885502</v>
      </c>
      <c r="N212">
        <f t="shared" si="11"/>
        <v>100</v>
      </c>
      <c r="Q212">
        <v>3</v>
      </c>
      <c r="R212" t="s">
        <v>797</v>
      </c>
      <c r="S212" t="s">
        <v>189</v>
      </c>
      <c r="T212" t="s">
        <v>190</v>
      </c>
      <c r="U212">
        <v>883922</v>
      </c>
      <c r="V212">
        <v>2863158</v>
      </c>
      <c r="W212">
        <v>18514045</v>
      </c>
      <c r="X212">
        <v>32359658</v>
      </c>
      <c r="Y212">
        <v>54620783</v>
      </c>
      <c r="AA212" t="s">
        <v>797</v>
      </c>
      <c r="AB212">
        <v>6.8601726196418671</v>
      </c>
      <c r="AC212">
        <v>40.755777887695238</v>
      </c>
    </row>
    <row r="213" spans="1:29" x14ac:dyDescent="0.25">
      <c r="A213" t="s">
        <v>425</v>
      </c>
      <c r="B213" s="19">
        <v>1</v>
      </c>
      <c r="C213" s="19" t="s">
        <v>748</v>
      </c>
      <c r="D213" t="s">
        <v>425</v>
      </c>
      <c r="E213" t="s">
        <v>426</v>
      </c>
      <c r="F213">
        <v>529988</v>
      </c>
      <c r="G213">
        <v>1234805</v>
      </c>
      <c r="H213">
        <v>8476554</v>
      </c>
      <c r="I213">
        <v>28710036</v>
      </c>
      <c r="J213">
        <v>38951383</v>
      </c>
      <c r="K213" s="1">
        <v>4.5307582531793544</v>
      </c>
      <c r="L213" s="1">
        <f t="shared" si="9"/>
        <v>26.292640238216958</v>
      </c>
      <c r="M213" s="1">
        <f t="shared" si="10"/>
        <v>73.707359761783039</v>
      </c>
      <c r="N213">
        <f t="shared" si="11"/>
        <v>100</v>
      </c>
      <c r="Q213">
        <v>3</v>
      </c>
      <c r="R213" t="s">
        <v>797</v>
      </c>
      <c r="S213" t="s">
        <v>156</v>
      </c>
      <c r="T213" t="s">
        <v>157</v>
      </c>
      <c r="U213">
        <v>1259715</v>
      </c>
      <c r="V213">
        <v>2458303</v>
      </c>
      <c r="W213">
        <v>11013914</v>
      </c>
      <c r="X213">
        <v>38468873</v>
      </c>
      <c r="Y213">
        <v>53200805</v>
      </c>
      <c r="AA213" t="s">
        <v>797</v>
      </c>
      <c r="AB213">
        <v>6.9886498897902012</v>
      </c>
      <c r="AC213">
        <v>27.691182492445364</v>
      </c>
    </row>
    <row r="214" spans="1:29" x14ac:dyDescent="0.25">
      <c r="A214" t="s">
        <v>279</v>
      </c>
      <c r="B214" s="19">
        <v>1</v>
      </c>
      <c r="C214" s="19" t="s">
        <v>748</v>
      </c>
      <c r="D214" t="s">
        <v>279</v>
      </c>
      <c r="E214" t="s">
        <v>280</v>
      </c>
      <c r="F214">
        <v>122364</v>
      </c>
      <c r="G214">
        <v>927760</v>
      </c>
      <c r="H214">
        <v>1426743</v>
      </c>
      <c r="I214">
        <v>14400531</v>
      </c>
      <c r="J214">
        <v>16877398</v>
      </c>
      <c r="K214" s="1">
        <v>6.2220728574392803</v>
      </c>
      <c r="L214" s="1">
        <f t="shared" si="9"/>
        <v>14.675644906874863</v>
      </c>
      <c r="M214" s="1">
        <f t="shared" si="10"/>
        <v>85.324355093125135</v>
      </c>
      <c r="N214">
        <f t="shared" si="11"/>
        <v>100</v>
      </c>
      <c r="Q214">
        <v>3</v>
      </c>
      <c r="R214" t="s">
        <v>797</v>
      </c>
      <c r="S214" t="s">
        <v>526</v>
      </c>
      <c r="T214" t="s">
        <v>527</v>
      </c>
      <c r="U214">
        <v>699671</v>
      </c>
      <c r="V214">
        <v>1236237</v>
      </c>
      <c r="W214">
        <v>6804430</v>
      </c>
      <c r="X214">
        <v>12212793</v>
      </c>
      <c r="Y214">
        <v>20953131</v>
      </c>
      <c r="AA214" t="s">
        <v>797</v>
      </c>
      <c r="AB214">
        <v>9.2392301656492286</v>
      </c>
      <c r="AC214">
        <v>41.713756287783433</v>
      </c>
    </row>
    <row r="215" spans="1:29" x14ac:dyDescent="0.25">
      <c r="A215" t="s">
        <v>207</v>
      </c>
      <c r="B215" s="19">
        <v>1</v>
      </c>
      <c r="C215" s="19" t="s">
        <v>748</v>
      </c>
      <c r="D215" t="s">
        <v>207</v>
      </c>
      <c r="E215" t="s">
        <v>208</v>
      </c>
      <c r="F215">
        <v>230920</v>
      </c>
      <c r="G215">
        <v>2382483</v>
      </c>
      <c r="H215">
        <v>2514914</v>
      </c>
      <c r="I215">
        <v>13335286</v>
      </c>
      <c r="J215">
        <v>18463603</v>
      </c>
      <c r="K215" s="1">
        <v>14.154350047496148</v>
      </c>
      <c r="L215" s="1">
        <f t="shared" si="9"/>
        <v>27.775277663844918</v>
      </c>
      <c r="M215" s="1">
        <f t="shared" si="10"/>
        <v>72.224722336155082</v>
      </c>
      <c r="N215">
        <f t="shared" si="11"/>
        <v>100</v>
      </c>
      <c r="Q215">
        <v>3</v>
      </c>
      <c r="R215" t="s">
        <v>797</v>
      </c>
      <c r="S215" t="s">
        <v>613</v>
      </c>
      <c r="T215" t="s">
        <v>614</v>
      </c>
      <c r="U215">
        <v>1711</v>
      </c>
      <c r="V215">
        <v>37564</v>
      </c>
      <c r="W215">
        <v>118619</v>
      </c>
      <c r="X215">
        <v>2896044</v>
      </c>
      <c r="Y215">
        <v>3053938</v>
      </c>
      <c r="AA215" t="s">
        <v>797</v>
      </c>
      <c r="AB215">
        <v>1.2860444449101456</v>
      </c>
      <c r="AC215">
        <v>5.1701769976993637</v>
      </c>
    </row>
    <row r="216" spans="1:29" x14ac:dyDescent="0.25">
      <c r="A216" t="s">
        <v>566</v>
      </c>
      <c r="B216" s="19">
        <v>1</v>
      </c>
      <c r="C216" s="19" t="s">
        <v>748</v>
      </c>
      <c r="D216" t="s">
        <v>566</v>
      </c>
      <c r="E216" t="s">
        <v>567</v>
      </c>
      <c r="F216">
        <v>538</v>
      </c>
      <c r="G216">
        <v>234</v>
      </c>
      <c r="H216">
        <v>1242</v>
      </c>
      <c r="I216">
        <v>3335</v>
      </c>
      <c r="J216">
        <v>5349</v>
      </c>
      <c r="K216" s="1">
        <v>14.432604225088802</v>
      </c>
      <c r="L216" s="1">
        <f t="shared" si="9"/>
        <v>37.651897550944099</v>
      </c>
      <c r="M216" s="1">
        <f t="shared" si="10"/>
        <v>62.348102449055901</v>
      </c>
      <c r="N216">
        <f t="shared" si="11"/>
        <v>100</v>
      </c>
      <c r="Q216">
        <v>3</v>
      </c>
      <c r="R216" t="s">
        <v>797</v>
      </c>
      <c r="S216" t="s">
        <v>625</v>
      </c>
      <c r="T216" t="s">
        <v>626</v>
      </c>
      <c r="U216">
        <v>645611</v>
      </c>
      <c r="V216">
        <v>3153791</v>
      </c>
      <c r="W216">
        <v>18128648</v>
      </c>
      <c r="X216">
        <v>39347116</v>
      </c>
      <c r="Y216">
        <v>61275166</v>
      </c>
      <c r="AA216" t="s">
        <v>797</v>
      </c>
      <c r="AB216">
        <v>6.2005576614839359</v>
      </c>
      <c r="AC216">
        <v>35.78619436135024</v>
      </c>
    </row>
    <row r="217" spans="1:29" x14ac:dyDescent="0.25">
      <c r="A217" t="s">
        <v>522</v>
      </c>
      <c r="B217" s="19">
        <v>2</v>
      </c>
      <c r="C217" s="19" t="s">
        <v>785</v>
      </c>
      <c r="D217" t="s">
        <v>522</v>
      </c>
      <c r="E217" t="s">
        <v>523</v>
      </c>
      <c r="F217">
        <v>21978</v>
      </c>
      <c r="G217">
        <v>7557</v>
      </c>
      <c r="H217">
        <v>27038</v>
      </c>
      <c r="I217">
        <v>30599</v>
      </c>
      <c r="J217">
        <v>87172</v>
      </c>
      <c r="K217" s="1">
        <v>33.881292158032394</v>
      </c>
      <c r="L217" s="1">
        <f t="shared" si="9"/>
        <v>64.898132427843805</v>
      </c>
      <c r="M217" s="1">
        <f t="shared" si="10"/>
        <v>35.101867572156195</v>
      </c>
      <c r="N217">
        <f t="shared" si="11"/>
        <v>100</v>
      </c>
      <c r="Q217">
        <v>3</v>
      </c>
      <c r="R217" t="s">
        <v>797</v>
      </c>
      <c r="S217" t="s">
        <v>627</v>
      </c>
      <c r="T217" t="s">
        <v>628</v>
      </c>
      <c r="U217">
        <v>7856</v>
      </c>
      <c r="V217">
        <v>30667</v>
      </c>
      <c r="W217">
        <v>306210</v>
      </c>
      <c r="X217">
        <v>745036</v>
      </c>
      <c r="Y217">
        <v>1089769</v>
      </c>
      <c r="AA217" t="s">
        <v>797</v>
      </c>
      <c r="AB217">
        <v>3.5349693375385058</v>
      </c>
      <c r="AC217">
        <v>31.633584732177184</v>
      </c>
    </row>
    <row r="218" spans="1:29" x14ac:dyDescent="0.25">
      <c r="A218" t="s">
        <v>528</v>
      </c>
      <c r="B218" s="19">
        <v>2</v>
      </c>
      <c r="C218" s="19" t="s">
        <v>785</v>
      </c>
      <c r="D218" t="s">
        <v>528</v>
      </c>
      <c r="E218" t="s">
        <v>529</v>
      </c>
      <c r="F218">
        <v>31</v>
      </c>
      <c r="G218">
        <v>178</v>
      </c>
      <c r="I218">
        <v>2165</v>
      </c>
      <c r="J218">
        <v>2374</v>
      </c>
      <c r="K218" s="1">
        <v>8.8037068239258645</v>
      </c>
      <c r="L218" s="1">
        <f t="shared" si="9"/>
        <v>8.8037068239258645</v>
      </c>
      <c r="M218" s="1">
        <f t="shared" si="10"/>
        <v>91.196293176074136</v>
      </c>
      <c r="N218">
        <f t="shared" si="11"/>
        <v>100</v>
      </c>
      <c r="Q218">
        <v>3</v>
      </c>
      <c r="R218" t="s">
        <v>797</v>
      </c>
      <c r="S218" t="s">
        <v>615</v>
      </c>
      <c r="T218" t="s">
        <v>616</v>
      </c>
      <c r="U218">
        <v>106457</v>
      </c>
      <c r="V218">
        <v>3584</v>
      </c>
      <c r="W218">
        <v>62387</v>
      </c>
      <c r="X218">
        <v>476149</v>
      </c>
      <c r="Y218">
        <v>648577</v>
      </c>
      <c r="AA218" t="s">
        <v>797</v>
      </c>
      <c r="AB218">
        <v>16.966528261100841</v>
      </c>
      <c r="AC218">
        <v>26.585586599586481</v>
      </c>
    </row>
    <row r="219" spans="1:29" x14ac:dyDescent="0.25">
      <c r="A219" t="s">
        <v>367</v>
      </c>
      <c r="B219" s="19">
        <v>2</v>
      </c>
      <c r="C219" s="19" t="s">
        <v>785</v>
      </c>
      <c r="D219" t="s">
        <v>367</v>
      </c>
      <c r="E219" t="s">
        <v>368</v>
      </c>
      <c r="F219">
        <v>26395</v>
      </c>
      <c r="G219">
        <v>86182</v>
      </c>
      <c r="H219">
        <v>28061</v>
      </c>
      <c r="I219">
        <v>176097</v>
      </c>
      <c r="J219">
        <v>316735</v>
      </c>
      <c r="K219" s="1">
        <v>35.542961781931268</v>
      </c>
      <c r="L219" s="1">
        <f t="shared" si="9"/>
        <v>44.402418425497657</v>
      </c>
      <c r="M219" s="1">
        <f t="shared" si="10"/>
        <v>55.597581574502343</v>
      </c>
      <c r="N219">
        <f t="shared" si="11"/>
        <v>100</v>
      </c>
      <c r="Q219">
        <v>3</v>
      </c>
      <c r="R219" t="s">
        <v>797</v>
      </c>
      <c r="S219" t="s">
        <v>519</v>
      </c>
      <c r="T219" t="s">
        <v>520</v>
      </c>
      <c r="U219">
        <v>1152888</v>
      </c>
      <c r="V219">
        <v>780998</v>
      </c>
      <c r="W219">
        <v>3123659</v>
      </c>
      <c r="X219">
        <v>2391593</v>
      </c>
      <c r="Y219">
        <v>7449138</v>
      </c>
      <c r="AA219" t="s">
        <v>797</v>
      </c>
      <c r="AB219">
        <v>25.961205175686096</v>
      </c>
      <c r="AC219">
        <v>67.894365764199833</v>
      </c>
    </row>
    <row r="220" spans="1:29" x14ac:dyDescent="0.25">
      <c r="A220" t="s">
        <v>343</v>
      </c>
      <c r="B220" s="19">
        <v>2</v>
      </c>
      <c r="C220" s="19" t="s">
        <v>785</v>
      </c>
      <c r="D220" t="s">
        <v>343</v>
      </c>
      <c r="E220" t="s">
        <v>344</v>
      </c>
      <c r="F220">
        <v>17935</v>
      </c>
      <c r="G220">
        <v>26630</v>
      </c>
      <c r="H220">
        <v>21128</v>
      </c>
      <c r="I220">
        <v>139327</v>
      </c>
      <c r="J220">
        <v>205020</v>
      </c>
      <c r="K220" s="1">
        <v>21.736903716710565</v>
      </c>
      <c r="L220" s="1">
        <f t="shared" si="9"/>
        <v>32.042239781484732</v>
      </c>
      <c r="M220" s="1">
        <f t="shared" si="10"/>
        <v>67.957760218515261</v>
      </c>
      <c r="N220">
        <f t="shared" si="11"/>
        <v>100</v>
      </c>
      <c r="Q220">
        <v>3</v>
      </c>
      <c r="R220" t="s">
        <v>797</v>
      </c>
      <c r="S220" t="s">
        <v>451</v>
      </c>
      <c r="T220" t="s">
        <v>452</v>
      </c>
      <c r="U220">
        <v>3</v>
      </c>
      <c r="V220">
        <v>8652</v>
      </c>
      <c r="W220">
        <v>17798</v>
      </c>
      <c r="X220">
        <v>35040</v>
      </c>
      <c r="Y220">
        <v>61493</v>
      </c>
      <c r="AA220" t="s">
        <v>797</v>
      </c>
      <c r="AB220">
        <v>14.074772738360464</v>
      </c>
      <c r="AC220">
        <v>43.017904476932337</v>
      </c>
    </row>
    <row r="221" spans="1:29" x14ac:dyDescent="0.25">
      <c r="A221" t="s">
        <v>410</v>
      </c>
      <c r="B221" s="19">
        <v>2</v>
      </c>
      <c r="C221" s="19" t="s">
        <v>785</v>
      </c>
      <c r="D221" t="s">
        <v>410</v>
      </c>
      <c r="E221" t="s">
        <v>411</v>
      </c>
      <c r="F221">
        <v>11577</v>
      </c>
      <c r="G221">
        <v>32578</v>
      </c>
      <c r="H221">
        <v>47654</v>
      </c>
      <c r="I221">
        <v>64985</v>
      </c>
      <c r="J221">
        <v>156794</v>
      </c>
      <c r="K221" s="1">
        <v>28.16115412579563</v>
      </c>
      <c r="L221" s="1">
        <f t="shared" si="9"/>
        <v>58.553898746125491</v>
      </c>
      <c r="M221" s="1">
        <f t="shared" si="10"/>
        <v>41.446101253874509</v>
      </c>
      <c r="N221">
        <f t="shared" si="11"/>
        <v>100</v>
      </c>
      <c r="Q221">
        <v>3</v>
      </c>
      <c r="R221" t="s">
        <v>797</v>
      </c>
      <c r="S221" t="s">
        <v>540</v>
      </c>
      <c r="T221" t="s">
        <v>541</v>
      </c>
      <c r="U221">
        <v>5487363</v>
      </c>
      <c r="V221">
        <v>1331697</v>
      </c>
      <c r="W221">
        <v>3046742</v>
      </c>
      <c r="X221">
        <v>3220138</v>
      </c>
      <c r="Y221">
        <v>13085940</v>
      </c>
      <c r="AA221" t="s">
        <v>797</v>
      </c>
      <c r="AB221">
        <v>52.10982168648183</v>
      </c>
      <c r="AC221">
        <v>75.392382969813397</v>
      </c>
    </row>
    <row r="222" spans="1:29" x14ac:dyDescent="0.25">
      <c r="A222" t="s">
        <v>584</v>
      </c>
      <c r="B222" s="19">
        <v>2</v>
      </c>
      <c r="C222" s="19" t="s">
        <v>785</v>
      </c>
      <c r="D222" t="s">
        <v>584</v>
      </c>
      <c r="E222" t="s">
        <v>585</v>
      </c>
      <c r="F222">
        <v>2797</v>
      </c>
      <c r="G222">
        <v>1213</v>
      </c>
      <c r="H222">
        <v>1316</v>
      </c>
      <c r="I222">
        <v>1221</v>
      </c>
      <c r="J222">
        <v>6547</v>
      </c>
      <c r="K222" s="1">
        <v>61.249427218573395</v>
      </c>
      <c r="L222" s="1">
        <f t="shared" si="9"/>
        <v>81.350236749656332</v>
      </c>
      <c r="M222" s="1">
        <f t="shared" si="10"/>
        <v>18.649763250343668</v>
      </c>
      <c r="N222">
        <f t="shared" si="11"/>
        <v>100</v>
      </c>
      <c r="Q222">
        <v>3</v>
      </c>
      <c r="R222" t="s">
        <v>797</v>
      </c>
      <c r="S222" t="s">
        <v>154</v>
      </c>
      <c r="T222" t="s">
        <v>155</v>
      </c>
      <c r="U222">
        <v>2843633</v>
      </c>
      <c r="V222">
        <v>10388104</v>
      </c>
      <c r="W222">
        <v>19561532</v>
      </c>
      <c r="X222">
        <v>14464810</v>
      </c>
      <c r="Y222">
        <v>47258079</v>
      </c>
      <c r="AA222" t="s">
        <v>797</v>
      </c>
      <c r="AB222">
        <v>27.998888824913937</v>
      </c>
      <c r="AC222">
        <v>69.39187900549237</v>
      </c>
    </row>
    <row r="223" spans="1:29" x14ac:dyDescent="0.25">
      <c r="A223" t="s">
        <v>631</v>
      </c>
      <c r="B223" s="19">
        <v>2</v>
      </c>
      <c r="C223" s="19" t="s">
        <v>785</v>
      </c>
      <c r="D223" t="s">
        <v>631</v>
      </c>
      <c r="E223" t="s">
        <v>632</v>
      </c>
      <c r="F223">
        <v>981</v>
      </c>
      <c r="G223">
        <v>2670</v>
      </c>
      <c r="H223">
        <v>106</v>
      </c>
      <c r="I223">
        <v>12099</v>
      </c>
      <c r="J223">
        <v>15856</v>
      </c>
      <c r="K223" s="1">
        <v>23.025983854692232</v>
      </c>
      <c r="L223" s="1">
        <f t="shared" si="9"/>
        <v>23.694500504540869</v>
      </c>
      <c r="M223" s="1">
        <f t="shared" si="10"/>
        <v>76.305499495459131</v>
      </c>
      <c r="N223">
        <f t="shared" si="11"/>
        <v>100</v>
      </c>
      <c r="Q223">
        <v>3</v>
      </c>
      <c r="R223" t="s">
        <v>797</v>
      </c>
      <c r="S223" t="s">
        <v>562</v>
      </c>
      <c r="T223" t="s">
        <v>563</v>
      </c>
      <c r="U223">
        <v>1398857</v>
      </c>
      <c r="V223">
        <v>312092</v>
      </c>
      <c r="W223">
        <v>1863701</v>
      </c>
      <c r="X223">
        <v>3719558</v>
      </c>
      <c r="Y223">
        <v>7294208</v>
      </c>
      <c r="AA223" t="s">
        <v>797</v>
      </c>
      <c r="AB223">
        <v>23.45626831590215</v>
      </c>
      <c r="AC223">
        <v>49.006691336468606</v>
      </c>
    </row>
    <row r="224" spans="1:29" x14ac:dyDescent="0.25">
      <c r="A224" t="s">
        <v>311</v>
      </c>
      <c r="B224" s="19">
        <v>1</v>
      </c>
      <c r="C224" s="19" t="s">
        <v>748</v>
      </c>
      <c r="D224" t="s">
        <v>311</v>
      </c>
      <c r="E224" t="s">
        <v>312</v>
      </c>
      <c r="F224">
        <v>548436</v>
      </c>
      <c r="G224">
        <v>2123769</v>
      </c>
      <c r="H224">
        <v>1580458</v>
      </c>
      <c r="I224">
        <v>21991575</v>
      </c>
      <c r="J224">
        <v>26244238</v>
      </c>
      <c r="K224" s="1">
        <v>10.182063582871029</v>
      </c>
      <c r="L224" s="1">
        <f t="shared" si="9"/>
        <v>16.204177846581029</v>
      </c>
      <c r="M224" s="1">
        <f t="shared" si="10"/>
        <v>83.795822153418982</v>
      </c>
      <c r="N224">
        <f t="shared" si="11"/>
        <v>100.00000000000001</v>
      </c>
      <c r="Q224">
        <v>3</v>
      </c>
      <c r="R224" t="s">
        <v>797</v>
      </c>
      <c r="S224" t="s">
        <v>609</v>
      </c>
      <c r="T224" t="s">
        <v>610</v>
      </c>
      <c r="U224">
        <v>1035669</v>
      </c>
      <c r="V224">
        <v>1147359</v>
      </c>
      <c r="W224">
        <v>16637826</v>
      </c>
      <c r="X224">
        <v>58034776</v>
      </c>
      <c r="Y224">
        <v>76855630</v>
      </c>
      <c r="AA224" t="s">
        <v>797</v>
      </c>
      <c r="AB224">
        <v>2.8404269147230985</v>
      </c>
      <c r="AC224">
        <v>24.488582033612893</v>
      </c>
    </row>
    <row r="225" spans="1:30" x14ac:dyDescent="0.25">
      <c r="A225" t="s">
        <v>562</v>
      </c>
      <c r="B225" s="19">
        <v>3</v>
      </c>
      <c r="C225" s="19" t="s">
        <v>797</v>
      </c>
      <c r="D225" t="s">
        <v>562</v>
      </c>
      <c r="E225" t="s">
        <v>563</v>
      </c>
      <c r="F225">
        <v>1398857</v>
      </c>
      <c r="G225">
        <v>312092</v>
      </c>
      <c r="H225">
        <v>1863701</v>
      </c>
      <c r="I225">
        <v>3719558</v>
      </c>
      <c r="J225">
        <v>7294208</v>
      </c>
      <c r="K225" s="1">
        <v>23.45626831590215</v>
      </c>
      <c r="L225" s="1">
        <f t="shared" si="9"/>
        <v>49.006691336468606</v>
      </c>
      <c r="M225" s="1">
        <f t="shared" si="10"/>
        <v>50.993308663531387</v>
      </c>
      <c r="N225">
        <f t="shared" si="11"/>
        <v>100</v>
      </c>
      <c r="Q225">
        <v>3</v>
      </c>
      <c r="R225" t="s">
        <v>797</v>
      </c>
      <c r="S225" t="s">
        <v>150</v>
      </c>
      <c r="T225" t="s">
        <v>151</v>
      </c>
      <c r="U225">
        <v>180294</v>
      </c>
      <c r="V225">
        <v>910403</v>
      </c>
      <c r="W225">
        <v>4079882</v>
      </c>
      <c r="X225">
        <v>3556767</v>
      </c>
      <c r="Y225">
        <v>8727346</v>
      </c>
      <c r="AA225" t="s">
        <v>797</v>
      </c>
      <c r="AB225">
        <v>12.497464865034571</v>
      </c>
      <c r="AC225">
        <v>59.24572029114006</v>
      </c>
    </row>
    <row r="226" spans="1:30" x14ac:dyDescent="0.25">
      <c r="A226" t="s">
        <v>609</v>
      </c>
      <c r="B226" s="19">
        <v>3</v>
      </c>
      <c r="C226" s="19" t="s">
        <v>797</v>
      </c>
      <c r="D226" t="s">
        <v>609</v>
      </c>
      <c r="E226" t="s">
        <v>610</v>
      </c>
      <c r="F226">
        <v>1035669</v>
      </c>
      <c r="G226">
        <v>1147359</v>
      </c>
      <c r="H226">
        <v>16637826</v>
      </c>
      <c r="I226">
        <v>58034776</v>
      </c>
      <c r="J226">
        <v>76855630</v>
      </c>
      <c r="K226" s="1">
        <v>2.8404269147230985</v>
      </c>
      <c r="L226" s="1">
        <f t="shared" si="9"/>
        <v>24.488582033612893</v>
      </c>
      <c r="M226" s="1">
        <f t="shared" si="10"/>
        <v>75.5114179663871</v>
      </c>
      <c r="N226">
        <f t="shared" si="11"/>
        <v>100</v>
      </c>
      <c r="Q226">
        <v>4</v>
      </c>
      <c r="R226" t="s">
        <v>804</v>
      </c>
      <c r="S226" t="s">
        <v>351</v>
      </c>
      <c r="T226" t="s">
        <v>352</v>
      </c>
      <c r="U226">
        <v>25301</v>
      </c>
      <c r="V226">
        <v>1037</v>
      </c>
      <c r="W226">
        <v>5056</v>
      </c>
      <c r="X226">
        <v>7106</v>
      </c>
      <c r="Y226">
        <v>38500</v>
      </c>
      <c r="AA226" t="s">
        <v>804</v>
      </c>
      <c r="AB226">
        <v>68.410389610389615</v>
      </c>
      <c r="AC226">
        <v>81.542857142857144</v>
      </c>
    </row>
    <row r="227" spans="1:30" x14ac:dyDescent="0.25">
      <c r="A227" t="s">
        <v>275</v>
      </c>
      <c r="B227" s="19">
        <v>1</v>
      </c>
      <c r="C227" s="19" t="s">
        <v>748</v>
      </c>
      <c r="D227" t="s">
        <v>275</v>
      </c>
      <c r="E227" t="s">
        <v>276</v>
      </c>
      <c r="F227">
        <v>440487</v>
      </c>
      <c r="G227">
        <v>1375593</v>
      </c>
      <c r="H227">
        <v>1689241</v>
      </c>
      <c r="I227">
        <v>16516518</v>
      </c>
      <c r="J227">
        <v>20021839</v>
      </c>
      <c r="K227" s="1">
        <v>9.0704954724688385</v>
      </c>
      <c r="L227" s="1">
        <f t="shared" si="9"/>
        <v>17.507487698807285</v>
      </c>
      <c r="M227" s="1">
        <f t="shared" si="10"/>
        <v>82.492512301192704</v>
      </c>
      <c r="N227">
        <f t="shared" si="11"/>
        <v>99.999999999999986</v>
      </c>
      <c r="Q227">
        <v>4</v>
      </c>
      <c r="R227" t="s">
        <v>804</v>
      </c>
      <c r="S227" t="s">
        <v>134</v>
      </c>
      <c r="T227" t="s">
        <v>135</v>
      </c>
      <c r="U227">
        <v>9282751</v>
      </c>
      <c r="V227">
        <v>308241</v>
      </c>
      <c r="W227">
        <v>4570626</v>
      </c>
      <c r="X227">
        <v>730085</v>
      </c>
      <c r="Y227">
        <v>14891703</v>
      </c>
      <c r="AA227" t="s">
        <v>804</v>
      </c>
      <c r="AB227">
        <v>64.404937433952313</v>
      </c>
      <c r="AC227">
        <v>95.097370663382151</v>
      </c>
    </row>
    <row r="228" spans="1:30" x14ac:dyDescent="0.25">
      <c r="A228" t="s">
        <v>383</v>
      </c>
      <c r="B228" s="19">
        <v>1</v>
      </c>
      <c r="C228" s="19" t="s">
        <v>748</v>
      </c>
      <c r="D228" t="s">
        <v>383</v>
      </c>
      <c r="E228" t="s">
        <v>384</v>
      </c>
      <c r="F228">
        <v>1661971</v>
      </c>
      <c r="G228">
        <v>1723112</v>
      </c>
      <c r="H228">
        <v>14374212</v>
      </c>
      <c r="I228">
        <v>51060456</v>
      </c>
      <c r="J228">
        <v>68819751</v>
      </c>
      <c r="K228" s="1">
        <v>4.9187667069588787</v>
      </c>
      <c r="L228" s="1">
        <f t="shared" si="9"/>
        <v>25.805520569233099</v>
      </c>
      <c r="M228" s="1">
        <f t="shared" si="10"/>
        <v>74.194479430766904</v>
      </c>
      <c r="N228">
        <f t="shared" si="11"/>
        <v>100</v>
      </c>
      <c r="Q228">
        <v>4</v>
      </c>
      <c r="R228" t="s">
        <v>804</v>
      </c>
      <c r="S228" t="s">
        <v>199</v>
      </c>
      <c r="T228" t="s">
        <v>200</v>
      </c>
      <c r="U228">
        <v>452477</v>
      </c>
      <c r="V228">
        <v>9704</v>
      </c>
      <c r="W228">
        <v>129983</v>
      </c>
      <c r="X228">
        <v>8344</v>
      </c>
      <c r="Y228">
        <v>600508</v>
      </c>
      <c r="AA228" t="s">
        <v>804</v>
      </c>
      <c r="AB228">
        <v>76.965002964157009</v>
      </c>
      <c r="AC228">
        <v>98.610509768396099</v>
      </c>
    </row>
    <row r="229" spans="1:30" x14ac:dyDescent="0.25">
      <c r="A229" t="s">
        <v>213</v>
      </c>
      <c r="B229" s="19">
        <v>1</v>
      </c>
      <c r="C229" s="19" t="s">
        <v>748</v>
      </c>
      <c r="D229" t="s">
        <v>213</v>
      </c>
      <c r="E229" t="s">
        <v>214</v>
      </c>
      <c r="F229">
        <v>5474549</v>
      </c>
      <c r="G229">
        <v>18533779</v>
      </c>
      <c r="H229">
        <v>24030798</v>
      </c>
      <c r="I229">
        <v>115198739</v>
      </c>
      <c r="J229">
        <v>163237865</v>
      </c>
      <c r="K229" s="1">
        <v>14.707572902892352</v>
      </c>
      <c r="L229" s="1">
        <f t="shared" si="9"/>
        <v>29.428910994394592</v>
      </c>
      <c r="M229" s="1">
        <f t="shared" si="10"/>
        <v>70.571089005605415</v>
      </c>
      <c r="N229">
        <f t="shared" si="11"/>
        <v>100</v>
      </c>
      <c r="Q229">
        <v>4</v>
      </c>
      <c r="R229" t="s">
        <v>804</v>
      </c>
      <c r="S229" t="s">
        <v>95</v>
      </c>
      <c r="T229" t="s">
        <v>96</v>
      </c>
      <c r="U229">
        <v>235676</v>
      </c>
      <c r="V229">
        <v>968</v>
      </c>
      <c r="W229">
        <v>72507</v>
      </c>
      <c r="X229">
        <v>20421</v>
      </c>
      <c r="Y229">
        <v>329572</v>
      </c>
      <c r="AA229" t="s">
        <v>804</v>
      </c>
      <c r="AB229">
        <v>71.803429903025744</v>
      </c>
      <c r="AC229">
        <v>93.803781874673817</v>
      </c>
    </row>
    <row r="230" spans="1:30" x14ac:dyDescent="0.25">
      <c r="A230" t="s">
        <v>211</v>
      </c>
      <c r="B230" s="19">
        <v>1</v>
      </c>
      <c r="C230" s="19" t="s">
        <v>748</v>
      </c>
      <c r="D230" t="s">
        <v>211</v>
      </c>
      <c r="E230" t="s">
        <v>212</v>
      </c>
      <c r="F230">
        <v>2198150</v>
      </c>
      <c r="G230">
        <v>2499593</v>
      </c>
      <c r="H230">
        <v>4825179</v>
      </c>
      <c r="I230">
        <v>25298378</v>
      </c>
      <c r="J230">
        <v>34821300</v>
      </c>
      <c r="K230" s="1">
        <v>13.491004069348358</v>
      </c>
      <c r="L230" s="1">
        <f t="shared" si="9"/>
        <v>27.347979541257793</v>
      </c>
      <c r="M230" s="1">
        <f t="shared" si="10"/>
        <v>72.6520204587422</v>
      </c>
      <c r="N230">
        <f t="shared" si="11"/>
        <v>100</v>
      </c>
      <c r="Q230">
        <v>4</v>
      </c>
      <c r="R230" t="s">
        <v>804</v>
      </c>
      <c r="S230" t="s">
        <v>87</v>
      </c>
      <c r="T230" t="s">
        <v>88</v>
      </c>
      <c r="U230">
        <v>6671065</v>
      </c>
      <c r="V230">
        <v>69482</v>
      </c>
      <c r="W230">
        <v>824924</v>
      </c>
      <c r="X230">
        <v>61852</v>
      </c>
      <c r="Y230">
        <v>7627323</v>
      </c>
      <c r="AA230" t="s">
        <v>804</v>
      </c>
      <c r="AB230">
        <v>88.373692840856492</v>
      </c>
      <c r="AC230">
        <v>99.18907328298539</v>
      </c>
    </row>
    <row r="231" spans="1:30" x14ac:dyDescent="0.25">
      <c r="A231" s="10" t="s">
        <v>677</v>
      </c>
      <c r="B231" s="19">
        <v>2</v>
      </c>
      <c r="C231" s="19" t="s">
        <v>785</v>
      </c>
      <c r="D231" s="10" t="s">
        <v>677</v>
      </c>
      <c r="E231" s="10" t="s">
        <v>678</v>
      </c>
      <c r="F231" s="10"/>
      <c r="G231" s="10">
        <v>2355</v>
      </c>
      <c r="H231" s="10">
        <v>725</v>
      </c>
      <c r="I231" s="10">
        <v>241805</v>
      </c>
      <c r="J231" s="10">
        <v>244885</v>
      </c>
      <c r="K231" s="11">
        <v>0.9616758886824428</v>
      </c>
      <c r="L231" s="1">
        <f t="shared" si="9"/>
        <v>1.257733221716316</v>
      </c>
      <c r="M231" s="1">
        <f t="shared" si="10"/>
        <v>98.742266778283678</v>
      </c>
      <c r="N231">
        <f t="shared" si="11"/>
        <v>100</v>
      </c>
      <c r="Q231">
        <v>4</v>
      </c>
      <c r="R231" t="s">
        <v>804</v>
      </c>
      <c r="S231" t="s">
        <v>125</v>
      </c>
      <c r="T231" t="s">
        <v>126</v>
      </c>
      <c r="U231">
        <v>4448943</v>
      </c>
      <c r="V231">
        <v>166781</v>
      </c>
      <c r="W231">
        <v>2487752</v>
      </c>
      <c r="X231">
        <v>278431</v>
      </c>
      <c r="Y231">
        <v>7381907</v>
      </c>
      <c r="AA231" t="s">
        <v>804</v>
      </c>
      <c r="AB231">
        <v>62.527528455722894</v>
      </c>
      <c r="AC231">
        <v>96.228196860242207</v>
      </c>
    </row>
    <row r="232" spans="1:30" x14ac:dyDescent="0.25">
      <c r="A232" t="s">
        <v>339</v>
      </c>
      <c r="B232" s="19">
        <v>1</v>
      </c>
      <c r="C232" s="19" t="s">
        <v>748</v>
      </c>
      <c r="D232" t="s">
        <v>339</v>
      </c>
      <c r="E232" t="s">
        <v>340</v>
      </c>
      <c r="F232">
        <v>3218303</v>
      </c>
      <c r="G232">
        <v>50863</v>
      </c>
      <c r="H232">
        <v>2716747</v>
      </c>
      <c r="I232">
        <v>344087</v>
      </c>
      <c r="J232">
        <v>6330000</v>
      </c>
      <c r="K232" s="1">
        <v>51.645592417061614</v>
      </c>
      <c r="L232" s="1">
        <f t="shared" si="9"/>
        <v>94.56418641390205</v>
      </c>
      <c r="M232" s="1">
        <f t="shared" si="10"/>
        <v>5.4358135860979466</v>
      </c>
      <c r="N232">
        <f t="shared" si="11"/>
        <v>100</v>
      </c>
      <c r="Q232">
        <v>6</v>
      </c>
      <c r="R232" t="s">
        <v>810</v>
      </c>
      <c r="S232" t="s">
        <v>544</v>
      </c>
      <c r="T232" t="s">
        <v>545</v>
      </c>
      <c r="U232">
        <v>19576</v>
      </c>
      <c r="V232">
        <v>18413</v>
      </c>
      <c r="W232">
        <v>33354</v>
      </c>
      <c r="X232">
        <v>88508</v>
      </c>
      <c r="Y232">
        <v>159851</v>
      </c>
      <c r="AA232" t="s">
        <v>810</v>
      </c>
      <c r="AB232">
        <v>23.765256395017861</v>
      </c>
      <c r="AC232">
        <v>44.630937560603314</v>
      </c>
    </row>
    <row r="233" spans="1:30" x14ac:dyDescent="0.25">
      <c r="A233" t="s">
        <v>89</v>
      </c>
      <c r="B233" s="19">
        <v>1</v>
      </c>
      <c r="C233" s="19" t="s">
        <v>748</v>
      </c>
      <c r="D233" t="s">
        <v>89</v>
      </c>
      <c r="E233" t="s">
        <v>90</v>
      </c>
      <c r="F233">
        <v>311364</v>
      </c>
      <c r="G233">
        <v>172238</v>
      </c>
      <c r="H233">
        <v>1181592</v>
      </c>
      <c r="I233">
        <v>2894237</v>
      </c>
      <c r="J233">
        <v>4559431</v>
      </c>
      <c r="K233" s="1">
        <v>10.606630520343439</v>
      </c>
      <c r="L233" s="1">
        <f t="shared" si="9"/>
        <v>36.521969517687623</v>
      </c>
      <c r="M233" s="1">
        <f t="shared" si="10"/>
        <v>63.478030482312377</v>
      </c>
      <c r="N233">
        <f t="shared" si="11"/>
        <v>100</v>
      </c>
      <c r="Q233">
        <v>6</v>
      </c>
      <c r="R233" t="s">
        <v>810</v>
      </c>
      <c r="S233" t="s">
        <v>75</v>
      </c>
      <c r="T233" t="s">
        <v>76</v>
      </c>
      <c r="U233">
        <v>708846</v>
      </c>
      <c r="V233">
        <v>94525</v>
      </c>
      <c r="W233">
        <v>221808</v>
      </c>
      <c r="X233">
        <v>46698</v>
      </c>
      <c r="Y233">
        <v>1071877</v>
      </c>
      <c r="AA233" t="s">
        <v>810</v>
      </c>
      <c r="AB233">
        <v>74.949924291686457</v>
      </c>
      <c r="AC233">
        <v>95.64334340600648</v>
      </c>
    </row>
    <row r="234" spans="1:30" x14ac:dyDescent="0.25">
      <c r="A234" s="10" t="s">
        <v>667</v>
      </c>
      <c r="B234" s="19">
        <v>2</v>
      </c>
      <c r="C234" s="19" t="s">
        <v>785</v>
      </c>
      <c r="D234" s="10" t="s">
        <v>667</v>
      </c>
      <c r="E234" s="10" t="s">
        <v>668</v>
      </c>
      <c r="F234" s="10"/>
      <c r="G234" s="10"/>
      <c r="H234" s="10"/>
      <c r="I234" s="10">
        <v>94</v>
      </c>
      <c r="J234" s="10">
        <v>94</v>
      </c>
      <c r="K234" s="11">
        <v>0</v>
      </c>
      <c r="L234" s="1">
        <f t="shared" si="9"/>
        <v>0</v>
      </c>
      <c r="M234" s="1">
        <f t="shared" si="10"/>
        <v>100</v>
      </c>
      <c r="N234">
        <f t="shared" si="11"/>
        <v>100</v>
      </c>
      <c r="Q234">
        <v>6</v>
      </c>
      <c r="R234" t="s">
        <v>810</v>
      </c>
      <c r="S234" t="s">
        <v>423</v>
      </c>
      <c r="T234" t="s">
        <v>424</v>
      </c>
      <c r="U234">
        <v>102737</v>
      </c>
      <c r="V234">
        <v>21021</v>
      </c>
      <c r="W234">
        <v>52361</v>
      </c>
      <c r="X234">
        <v>74908</v>
      </c>
      <c r="Y234">
        <v>251027</v>
      </c>
      <c r="AA234" t="s">
        <v>810</v>
      </c>
      <c r="AB234">
        <v>49.300672835989758</v>
      </c>
      <c r="AC234">
        <v>70.159385245411841</v>
      </c>
    </row>
    <row r="235" spans="1:30" x14ac:dyDescent="0.25">
      <c r="A235" t="s">
        <v>711</v>
      </c>
      <c r="B235" s="19">
        <v>1</v>
      </c>
      <c r="C235" s="19" t="s">
        <v>748</v>
      </c>
      <c r="D235" t="s">
        <v>711</v>
      </c>
      <c r="E235" t="s">
        <v>712</v>
      </c>
      <c r="F235">
        <v>12457</v>
      </c>
      <c r="G235">
        <v>815</v>
      </c>
      <c r="H235">
        <v>5994</v>
      </c>
      <c r="I235">
        <v>15087</v>
      </c>
      <c r="J235">
        <v>34353</v>
      </c>
      <c r="K235" s="1">
        <v>38.634180420923933</v>
      </c>
      <c r="L235" s="1">
        <f t="shared" si="9"/>
        <v>56.082438215003059</v>
      </c>
      <c r="M235" s="1">
        <f t="shared" si="10"/>
        <v>43.917561784996941</v>
      </c>
      <c r="N235">
        <f t="shared" si="11"/>
        <v>100</v>
      </c>
      <c r="Q235">
        <v>6</v>
      </c>
      <c r="R235" t="s">
        <v>810</v>
      </c>
      <c r="S235" t="s">
        <v>129</v>
      </c>
      <c r="T235" t="s">
        <v>130</v>
      </c>
      <c r="U235">
        <v>746567</v>
      </c>
      <c r="V235">
        <v>212441</v>
      </c>
      <c r="W235">
        <v>1695635</v>
      </c>
      <c r="X235">
        <v>657350</v>
      </c>
      <c r="Y235">
        <v>3311993</v>
      </c>
      <c r="AA235" t="s">
        <v>810</v>
      </c>
      <c r="AB235">
        <v>28.95561675402092</v>
      </c>
      <c r="AC235">
        <v>80.152433897052319</v>
      </c>
    </row>
    <row r="236" spans="1:30" x14ac:dyDescent="0.25">
      <c r="A236" t="s">
        <v>299</v>
      </c>
      <c r="B236" s="19">
        <v>2</v>
      </c>
      <c r="C236" s="19" t="s">
        <v>785</v>
      </c>
      <c r="D236" t="s">
        <v>299</v>
      </c>
      <c r="E236" t="s">
        <v>300</v>
      </c>
      <c r="F236">
        <v>30771</v>
      </c>
      <c r="G236">
        <v>642748</v>
      </c>
      <c r="H236">
        <v>94935</v>
      </c>
      <c r="I236">
        <v>7437693</v>
      </c>
      <c r="J236">
        <v>8206147</v>
      </c>
      <c r="K236" s="1">
        <v>8.2074937239120871</v>
      </c>
      <c r="L236" s="1">
        <f t="shared" si="9"/>
        <v>9.3643703920975341</v>
      </c>
      <c r="M236" s="1">
        <f t="shared" si="10"/>
        <v>90.635629607902473</v>
      </c>
      <c r="N236">
        <f t="shared" si="11"/>
        <v>100</v>
      </c>
      <c r="Q236">
        <v>6</v>
      </c>
      <c r="R236" t="s">
        <v>810</v>
      </c>
      <c r="S236" t="s">
        <v>233</v>
      </c>
      <c r="T236" t="s">
        <v>232</v>
      </c>
      <c r="U236">
        <v>210497</v>
      </c>
      <c r="V236">
        <v>1759906</v>
      </c>
      <c r="W236">
        <v>4769054</v>
      </c>
      <c r="X236">
        <v>7253397</v>
      </c>
      <c r="Y236">
        <v>13992854</v>
      </c>
      <c r="AA236" t="s">
        <v>810</v>
      </c>
      <c r="AB236">
        <v>14.081494740100911</v>
      </c>
      <c r="AC236">
        <v>48.16356262989666</v>
      </c>
    </row>
    <row r="237" spans="1:30" x14ac:dyDescent="0.25">
      <c r="A237" t="s">
        <v>229</v>
      </c>
      <c r="B237" s="19">
        <v>2</v>
      </c>
      <c r="C237" s="19" t="s">
        <v>785</v>
      </c>
      <c r="D237" t="s">
        <v>229</v>
      </c>
      <c r="E237" t="s">
        <v>230</v>
      </c>
      <c r="F237">
        <v>5001</v>
      </c>
      <c r="G237">
        <v>33649</v>
      </c>
      <c r="H237">
        <v>14475</v>
      </c>
      <c r="I237">
        <v>171050</v>
      </c>
      <c r="J237">
        <v>224175</v>
      </c>
      <c r="K237" s="1">
        <v>17.240994758559161</v>
      </c>
      <c r="L237" s="1">
        <f t="shared" si="9"/>
        <v>23.698003791680609</v>
      </c>
      <c r="M237" s="1">
        <f t="shared" si="10"/>
        <v>76.301996208319395</v>
      </c>
      <c r="N237">
        <f t="shared" si="11"/>
        <v>100</v>
      </c>
      <c r="Q237">
        <v>6</v>
      </c>
      <c r="R237" t="s">
        <v>810</v>
      </c>
      <c r="S237" t="s">
        <v>268</v>
      </c>
      <c r="T237" t="s">
        <v>266</v>
      </c>
      <c r="U237">
        <v>3296</v>
      </c>
      <c r="V237">
        <v>12437</v>
      </c>
      <c r="W237">
        <v>101070</v>
      </c>
      <c r="X237">
        <v>399947</v>
      </c>
      <c r="Y237">
        <v>516750</v>
      </c>
      <c r="AA237" t="s">
        <v>810</v>
      </c>
      <c r="AB237">
        <v>3.0446057087566523</v>
      </c>
      <c r="AC237">
        <v>22.603386550556362</v>
      </c>
    </row>
    <row r="238" spans="1:30" x14ac:dyDescent="0.25">
      <c r="A238" t="s">
        <v>150</v>
      </c>
      <c r="B238" s="19">
        <v>3</v>
      </c>
      <c r="C238" s="19" t="s">
        <v>797</v>
      </c>
      <c r="D238" t="s">
        <v>150</v>
      </c>
      <c r="E238" t="s">
        <v>151</v>
      </c>
      <c r="F238">
        <v>180294</v>
      </c>
      <c r="G238">
        <v>910403</v>
      </c>
      <c r="H238">
        <v>4079882</v>
      </c>
      <c r="I238">
        <v>3556767</v>
      </c>
      <c r="J238">
        <v>8727346</v>
      </c>
      <c r="K238" s="1">
        <v>12.497464865034571</v>
      </c>
      <c r="L238" s="1">
        <f t="shared" si="9"/>
        <v>59.24572029114006</v>
      </c>
      <c r="M238" s="1">
        <f t="shared" si="10"/>
        <v>40.75427970885994</v>
      </c>
      <c r="N238">
        <f t="shared" si="11"/>
        <v>100</v>
      </c>
      <c r="Q238">
        <v>6</v>
      </c>
      <c r="R238" t="s">
        <v>810</v>
      </c>
      <c r="S238" t="s">
        <v>273</v>
      </c>
      <c r="T238" t="s">
        <v>274</v>
      </c>
      <c r="U238">
        <v>312912</v>
      </c>
      <c r="V238">
        <v>16398</v>
      </c>
      <c r="W238">
        <v>147360</v>
      </c>
      <c r="X238">
        <v>56213</v>
      </c>
      <c r="Y238">
        <v>532883</v>
      </c>
      <c r="AA238" t="s">
        <v>810</v>
      </c>
      <c r="AB238">
        <v>61.797805522037677</v>
      </c>
      <c r="AC238">
        <v>89.451155319272715</v>
      </c>
    </row>
    <row r="239" spans="1:30" x14ac:dyDescent="0.25">
      <c r="A239" t="s">
        <v>693</v>
      </c>
      <c r="B239" s="19">
        <v>2</v>
      </c>
      <c r="C239" s="19" t="s">
        <v>785</v>
      </c>
      <c r="D239" t="s">
        <v>693</v>
      </c>
      <c r="E239" t="s">
        <v>694</v>
      </c>
      <c r="F239">
        <v>540</v>
      </c>
      <c r="G239">
        <v>772</v>
      </c>
      <c r="H239">
        <v>380</v>
      </c>
      <c r="I239">
        <v>810</v>
      </c>
      <c r="J239">
        <v>2502</v>
      </c>
      <c r="K239" s="1">
        <v>52.438049560351715</v>
      </c>
      <c r="L239" s="1">
        <f t="shared" si="9"/>
        <v>67.625899280575538</v>
      </c>
      <c r="M239" s="1">
        <f t="shared" si="10"/>
        <v>32.374100719424462</v>
      </c>
      <c r="N239">
        <f t="shared" si="11"/>
        <v>100</v>
      </c>
      <c r="Q239">
        <v>6</v>
      </c>
      <c r="R239" t="s">
        <v>810</v>
      </c>
      <c r="S239" t="s">
        <v>548</v>
      </c>
      <c r="T239" t="s">
        <v>549</v>
      </c>
      <c r="U239">
        <v>9715</v>
      </c>
      <c r="V239">
        <v>10939</v>
      </c>
      <c r="W239">
        <v>96087</v>
      </c>
      <c r="X239">
        <v>122716</v>
      </c>
      <c r="Y239">
        <v>239457</v>
      </c>
      <c r="AA239" t="s">
        <v>810</v>
      </c>
      <c r="AB239">
        <v>8.6253481835987262</v>
      </c>
      <c r="AC239">
        <v>48.752385605766378</v>
      </c>
      <c r="AD239" s="13"/>
    </row>
    <row r="240" spans="1:30" x14ac:dyDescent="0.25">
      <c r="A240" t="s">
        <v>333</v>
      </c>
      <c r="B240" s="19">
        <v>1</v>
      </c>
      <c r="C240" s="19" t="s">
        <v>748</v>
      </c>
      <c r="D240" t="s">
        <v>333</v>
      </c>
      <c r="E240" t="s">
        <v>334</v>
      </c>
      <c r="F240">
        <v>105931</v>
      </c>
      <c r="G240">
        <v>731315</v>
      </c>
      <c r="H240">
        <v>87832</v>
      </c>
      <c r="I240">
        <v>7573334</v>
      </c>
      <c r="J240">
        <v>8498412</v>
      </c>
      <c r="K240" s="1">
        <v>9.8517934880069351</v>
      </c>
      <c r="L240" s="1">
        <f t="shared" si="9"/>
        <v>10.885304219188244</v>
      </c>
      <c r="M240" s="1">
        <f t="shared" si="10"/>
        <v>89.114695780811758</v>
      </c>
      <c r="N240">
        <f t="shared" si="11"/>
        <v>100</v>
      </c>
      <c r="Q240" s="16"/>
      <c r="R240" s="16"/>
      <c r="AA240" s="16"/>
      <c r="AD240"/>
    </row>
    <row r="241" spans="1:30" x14ac:dyDescent="0.25">
      <c r="A241" t="s">
        <v>660</v>
      </c>
      <c r="B241" s="19">
        <v>1</v>
      </c>
      <c r="C241" s="19" t="s">
        <v>748</v>
      </c>
      <c r="D241" t="s">
        <v>660</v>
      </c>
      <c r="E241" t="s">
        <v>661</v>
      </c>
      <c r="F241">
        <v>74886</v>
      </c>
      <c r="G241">
        <v>82857</v>
      </c>
      <c r="H241">
        <v>142159</v>
      </c>
      <c r="I241">
        <v>2780457</v>
      </c>
      <c r="J241">
        <v>3080359</v>
      </c>
      <c r="K241" s="1">
        <v>5.1209290865123185</v>
      </c>
      <c r="L241" s="1">
        <f t="shared" si="9"/>
        <v>9.7359431157212519</v>
      </c>
      <c r="M241" s="1">
        <f t="shared" si="10"/>
        <v>90.264056884278745</v>
      </c>
      <c r="N241">
        <f t="shared" si="11"/>
        <v>100</v>
      </c>
      <c r="AD241"/>
    </row>
    <row r="242" spans="1:30" x14ac:dyDescent="0.25">
      <c r="A242" t="s">
        <v>564</v>
      </c>
      <c r="B242" s="19">
        <v>1</v>
      </c>
      <c r="C242" s="19" t="s">
        <v>748</v>
      </c>
      <c r="D242" t="s">
        <v>564</v>
      </c>
      <c r="E242" t="s">
        <v>565</v>
      </c>
      <c r="F242">
        <v>26970</v>
      </c>
      <c r="G242">
        <v>166842</v>
      </c>
      <c r="H242">
        <v>249704</v>
      </c>
      <c r="I242">
        <v>2163964</v>
      </c>
      <c r="J242">
        <v>2607480</v>
      </c>
      <c r="K242" s="1">
        <v>7.4329237424639887</v>
      </c>
      <c r="L242" s="1">
        <f t="shared" si="9"/>
        <v>17.009373034500744</v>
      </c>
      <c r="M242" s="1">
        <f t="shared" si="10"/>
        <v>82.99062696549926</v>
      </c>
      <c r="N242">
        <f t="shared" si="11"/>
        <v>100</v>
      </c>
      <c r="AD242"/>
    </row>
    <row r="243" spans="1:30" x14ac:dyDescent="0.25">
      <c r="A243" t="s">
        <v>319</v>
      </c>
      <c r="B243" s="19">
        <v>1</v>
      </c>
      <c r="C243" s="19" t="s">
        <v>748</v>
      </c>
      <c r="D243" t="s">
        <v>319</v>
      </c>
      <c r="E243" t="s">
        <v>320</v>
      </c>
      <c r="F243">
        <v>789176</v>
      </c>
      <c r="G243">
        <v>398222</v>
      </c>
      <c r="H243">
        <v>2379576</v>
      </c>
      <c r="I243">
        <v>4387560</v>
      </c>
      <c r="J243">
        <v>7954534</v>
      </c>
      <c r="K243" s="1">
        <v>14.927310638184462</v>
      </c>
      <c r="L243" s="1">
        <f t="shared" si="9"/>
        <v>44.842023429656599</v>
      </c>
      <c r="M243" s="1">
        <f t="shared" si="10"/>
        <v>55.157976570343401</v>
      </c>
      <c r="N243">
        <f t="shared" si="11"/>
        <v>100</v>
      </c>
      <c r="AD243"/>
    </row>
    <row r="244" spans="1:30" x14ac:dyDescent="0.25">
      <c r="A244" t="s">
        <v>576</v>
      </c>
      <c r="B244" s="19">
        <v>1</v>
      </c>
      <c r="C244" s="19" t="s">
        <v>748</v>
      </c>
      <c r="D244" t="s">
        <v>576</v>
      </c>
      <c r="E244" t="s">
        <v>577</v>
      </c>
      <c r="F244">
        <v>110021</v>
      </c>
      <c r="G244">
        <v>288018</v>
      </c>
      <c r="H244">
        <v>125440</v>
      </c>
      <c r="I244">
        <v>1711700</v>
      </c>
      <c r="J244">
        <v>2235179</v>
      </c>
      <c r="K244" s="1">
        <v>17.807925002874487</v>
      </c>
      <c r="L244" s="1">
        <f t="shared" si="9"/>
        <v>23.420003498601229</v>
      </c>
      <c r="M244" s="1">
        <f t="shared" si="10"/>
        <v>76.579996501398767</v>
      </c>
      <c r="N244">
        <f t="shared" si="11"/>
        <v>100</v>
      </c>
      <c r="AD244"/>
    </row>
    <row r="245" spans="1:30" x14ac:dyDescent="0.25">
      <c r="A245" t="s">
        <v>707</v>
      </c>
      <c r="B245" s="19">
        <v>1</v>
      </c>
      <c r="C245" s="19" t="s">
        <v>748</v>
      </c>
      <c r="D245" t="s">
        <v>707</v>
      </c>
      <c r="E245" t="s">
        <v>708</v>
      </c>
      <c r="F245">
        <v>188821</v>
      </c>
      <c r="G245">
        <v>82866</v>
      </c>
      <c r="H245">
        <v>3301</v>
      </c>
      <c r="I245">
        <v>3275709</v>
      </c>
      <c r="J245">
        <v>3550697</v>
      </c>
      <c r="K245" s="1">
        <v>7.6516526191899787</v>
      </c>
      <c r="L245" s="1">
        <f t="shared" si="9"/>
        <v>7.7446202815954157</v>
      </c>
      <c r="M245" s="1">
        <f t="shared" si="10"/>
        <v>92.255379718404583</v>
      </c>
      <c r="N245">
        <f t="shared" si="11"/>
        <v>100</v>
      </c>
      <c r="AD245"/>
    </row>
    <row r="246" spans="1:30" x14ac:dyDescent="0.25">
      <c r="A246" t="s">
        <v>53</v>
      </c>
      <c r="B246" s="19">
        <v>1</v>
      </c>
      <c r="C246" s="19" t="s">
        <v>748</v>
      </c>
      <c r="D246" t="s">
        <v>53</v>
      </c>
      <c r="E246" t="s">
        <v>54</v>
      </c>
      <c r="F246">
        <v>79119</v>
      </c>
      <c r="G246">
        <v>68866</v>
      </c>
      <c r="H246">
        <v>1402014</v>
      </c>
      <c r="I246">
        <v>1850581</v>
      </c>
      <c r="J246">
        <v>3400580</v>
      </c>
      <c r="K246" s="1">
        <v>4.3517576413435357</v>
      </c>
      <c r="L246" s="1">
        <f t="shared" si="9"/>
        <v>45.58043039716754</v>
      </c>
      <c r="M246" s="1">
        <f t="shared" si="10"/>
        <v>54.41956960283246</v>
      </c>
      <c r="N246">
        <f t="shared" si="11"/>
        <v>100</v>
      </c>
      <c r="AD246"/>
    </row>
    <row r="247" spans="1:30" x14ac:dyDescent="0.25">
      <c r="A247" t="s">
        <v>240</v>
      </c>
      <c r="B247" s="19">
        <v>1</v>
      </c>
      <c r="C247" s="19" t="s">
        <v>748</v>
      </c>
      <c r="D247" t="s">
        <v>240</v>
      </c>
      <c r="E247" t="s">
        <v>241</v>
      </c>
      <c r="F247">
        <v>1531108</v>
      </c>
      <c r="G247">
        <v>5113077</v>
      </c>
      <c r="H247">
        <v>12177793</v>
      </c>
      <c r="I247">
        <v>14647840</v>
      </c>
      <c r="J247">
        <v>33469818</v>
      </c>
      <c r="K247" s="1">
        <v>19.851273167962848</v>
      </c>
      <c r="L247" s="1">
        <f t="shared" si="9"/>
        <v>56.235674780185541</v>
      </c>
      <c r="M247" s="1">
        <f t="shared" si="10"/>
        <v>43.764325219814459</v>
      </c>
      <c r="N247">
        <f t="shared" si="11"/>
        <v>100</v>
      </c>
      <c r="AD247"/>
    </row>
    <row r="248" spans="1:30" x14ac:dyDescent="0.25">
      <c r="A248" t="s">
        <v>291</v>
      </c>
      <c r="B248" s="19">
        <v>1</v>
      </c>
      <c r="C248" s="19" t="s">
        <v>748</v>
      </c>
      <c r="D248" t="s">
        <v>291</v>
      </c>
      <c r="E248" t="s">
        <v>292</v>
      </c>
      <c r="F248">
        <v>19592</v>
      </c>
      <c r="G248">
        <v>127658</v>
      </c>
      <c r="H248">
        <v>238849</v>
      </c>
      <c r="I248">
        <v>570150</v>
      </c>
      <c r="J248">
        <v>956249</v>
      </c>
      <c r="K248" s="1">
        <v>15.398708913682524</v>
      </c>
      <c r="L248" s="1">
        <f t="shared" si="9"/>
        <v>40.376408236766778</v>
      </c>
      <c r="M248" s="1">
        <f t="shared" si="10"/>
        <v>59.623591763233222</v>
      </c>
      <c r="N248">
        <f t="shared" si="11"/>
        <v>100</v>
      </c>
      <c r="AD248"/>
    </row>
    <row r="249" spans="1:30" x14ac:dyDescent="0.25">
      <c r="A249" t="s">
        <v>295</v>
      </c>
      <c r="B249" s="19">
        <v>1</v>
      </c>
      <c r="C249" s="19" t="s">
        <v>748</v>
      </c>
      <c r="D249" t="s">
        <v>295</v>
      </c>
      <c r="E249" t="s">
        <v>296</v>
      </c>
      <c r="F249">
        <v>2861849</v>
      </c>
      <c r="G249">
        <v>3711931</v>
      </c>
      <c r="H249">
        <v>10269076</v>
      </c>
      <c r="I249">
        <v>11304413</v>
      </c>
      <c r="J249">
        <v>28147269</v>
      </c>
      <c r="K249" s="1">
        <v>23.354947863680842</v>
      </c>
      <c r="L249" s="1">
        <f t="shared" si="9"/>
        <v>59.838331029557438</v>
      </c>
      <c r="M249" s="1">
        <f t="shared" si="10"/>
        <v>40.161668970442562</v>
      </c>
      <c r="N249">
        <f t="shared" si="11"/>
        <v>100</v>
      </c>
      <c r="AD249"/>
    </row>
    <row r="250" spans="1:30" x14ac:dyDescent="0.25">
      <c r="A250" s="2" t="s">
        <v>548</v>
      </c>
      <c r="B250" s="19">
        <v>6</v>
      </c>
      <c r="C250" s="19" t="s">
        <v>810</v>
      </c>
      <c r="D250" s="2" t="s">
        <v>548</v>
      </c>
      <c r="E250" s="2" t="s">
        <v>549</v>
      </c>
      <c r="F250" s="2">
        <v>9715</v>
      </c>
      <c r="G250" s="2">
        <v>10939</v>
      </c>
      <c r="H250" s="2">
        <v>96087</v>
      </c>
      <c r="I250" s="2">
        <v>122716</v>
      </c>
      <c r="J250" s="2">
        <v>239457</v>
      </c>
      <c r="K250" s="3">
        <v>8.6253481835987262</v>
      </c>
      <c r="L250" s="1">
        <f t="shared" si="9"/>
        <v>48.752385605766378</v>
      </c>
      <c r="M250" s="1">
        <f t="shared" si="10"/>
        <v>51.247614394233622</v>
      </c>
      <c r="N250">
        <f t="shared" si="11"/>
        <v>100</v>
      </c>
      <c r="AD250"/>
    </row>
    <row r="251" spans="1:30" x14ac:dyDescent="0.25">
      <c r="E251" s="6" t="s">
        <v>728</v>
      </c>
      <c r="F251" s="1">
        <f t="shared" ref="F251:I251" si="12">AVERAGE(F11:F250)</f>
        <v>1218087.3419913419</v>
      </c>
      <c r="G251" s="1">
        <f t="shared" si="12"/>
        <v>1219144.3096234309</v>
      </c>
      <c r="H251" s="1">
        <f t="shared" si="12"/>
        <v>6188012.6440677969</v>
      </c>
      <c r="I251" s="1">
        <f t="shared" si="12"/>
        <v>14418470.583333334</v>
      </c>
      <c r="J251" s="1">
        <f>AVERAGE(J11:J250)</f>
        <v>22889823.291666668</v>
      </c>
      <c r="K251" s="1">
        <f>AVERAGE(K11:K250)</f>
        <v>17.868936709020367</v>
      </c>
      <c r="AD251"/>
    </row>
    <row r="252" spans="1:30" x14ac:dyDescent="0.25">
      <c r="F252" s="1">
        <f t="shared" ref="F252:I252" si="13">MIN(F11:F250)</f>
        <v>3</v>
      </c>
      <c r="G252" s="1">
        <f t="shared" si="13"/>
        <v>5</v>
      </c>
      <c r="H252" s="1">
        <f t="shared" si="13"/>
        <v>13</v>
      </c>
      <c r="I252" s="1">
        <f t="shared" si="13"/>
        <v>39</v>
      </c>
      <c r="J252" s="1">
        <f>MIN(J11:J250)</f>
        <v>90</v>
      </c>
      <c r="K252" s="1">
        <f>MIN(K11:K250)</f>
        <v>0</v>
      </c>
      <c r="AD252"/>
    </row>
    <row r="253" spans="1:30" x14ac:dyDescent="0.25">
      <c r="E253" t="s">
        <v>729</v>
      </c>
      <c r="F253" s="1">
        <f t="shared" ref="F253:I253" si="14">MAX(F11:F250)</f>
        <v>31139851</v>
      </c>
      <c r="G253" s="1">
        <f t="shared" si="14"/>
        <v>18533779</v>
      </c>
      <c r="H253" s="1">
        <f t="shared" si="14"/>
        <v>126864195</v>
      </c>
      <c r="I253" s="1">
        <f t="shared" si="14"/>
        <v>221756653</v>
      </c>
      <c r="J253" s="1">
        <f>MAX(J11:J250)</f>
        <v>282078009</v>
      </c>
      <c r="K253" s="1">
        <f>MAX(K11:K250)</f>
        <v>88.373692840856492</v>
      </c>
      <c r="AD253"/>
    </row>
    <row r="254" spans="1:30" x14ac:dyDescent="0.25">
      <c r="AD254"/>
    </row>
    <row r="255" spans="1:30" x14ac:dyDescent="0.25">
      <c r="AD255"/>
    </row>
    <row r="256" spans="1:30" x14ac:dyDescent="0.25">
      <c r="E256" s="6" t="s">
        <v>727</v>
      </c>
      <c r="F256">
        <f>F251*900*0.0001</f>
        <v>109627.86077922078</v>
      </c>
      <c r="G256">
        <f t="shared" ref="G256:J256" si="15">G251*900*0.0001</f>
        <v>109722.98786610879</v>
      </c>
      <c r="H256">
        <f t="shared" si="15"/>
        <v>556921.13796610176</v>
      </c>
      <c r="I256">
        <f t="shared" si="15"/>
        <v>1297662.3525</v>
      </c>
      <c r="J256">
        <f t="shared" si="15"/>
        <v>2060084.0962500002</v>
      </c>
      <c r="K256" s="1" t="s">
        <v>746</v>
      </c>
      <c r="AD256"/>
    </row>
    <row r="257" spans="5:30" x14ac:dyDescent="0.25">
      <c r="F257">
        <f t="shared" ref="F257:J258" si="16">F252*900*0.0001</f>
        <v>0.27</v>
      </c>
      <c r="G257">
        <f t="shared" si="16"/>
        <v>0.45</v>
      </c>
      <c r="H257">
        <f t="shared" si="16"/>
        <v>1.1700000000000002</v>
      </c>
      <c r="I257">
        <f t="shared" si="16"/>
        <v>3.5100000000000002</v>
      </c>
      <c r="J257">
        <f t="shared" si="16"/>
        <v>8.1</v>
      </c>
      <c r="K257" s="1" t="s">
        <v>732</v>
      </c>
      <c r="AD257"/>
    </row>
    <row r="258" spans="5:30" x14ac:dyDescent="0.25">
      <c r="F258">
        <f t="shared" si="16"/>
        <v>2802586.5900000003</v>
      </c>
      <c r="G258">
        <f t="shared" si="16"/>
        <v>1668040.11</v>
      </c>
      <c r="H258">
        <f t="shared" si="16"/>
        <v>11417777.550000001</v>
      </c>
      <c r="I258">
        <f t="shared" si="16"/>
        <v>19958098.77</v>
      </c>
      <c r="J258">
        <f t="shared" si="16"/>
        <v>25387020.810000002</v>
      </c>
      <c r="K258" s="1" t="s">
        <v>733</v>
      </c>
      <c r="AD258"/>
    </row>
    <row r="259" spans="5:30" x14ac:dyDescent="0.25">
      <c r="E259" s="6" t="s">
        <v>745</v>
      </c>
      <c r="F259">
        <f>SUM(F2:F250)</f>
        <v>304462869</v>
      </c>
      <c r="G259">
        <f t="shared" ref="G259:J259" si="17">SUM(G2:G250)</f>
        <v>345593218</v>
      </c>
      <c r="H259">
        <f t="shared" si="17"/>
        <v>1574395884</v>
      </c>
      <c r="I259">
        <f t="shared" si="17"/>
        <v>5400287230</v>
      </c>
      <c r="J259">
        <f t="shared" si="17"/>
        <v>7624739201</v>
      </c>
      <c r="AD259"/>
    </row>
    <row r="260" spans="5:30" x14ac:dyDescent="0.25">
      <c r="F260" s="17">
        <f>F259/J259</f>
        <v>3.9930922353392635E-2</v>
      </c>
      <c r="G260" s="17">
        <f>G259/J259</f>
        <v>4.5325250987558338E-2</v>
      </c>
      <c r="H260" s="17">
        <f>H259/J259</f>
        <v>0.20648521116545399</v>
      </c>
      <c r="I260" s="17">
        <f>I259/J259</f>
        <v>0.70825861549359503</v>
      </c>
      <c r="J260" s="17">
        <f>SUM(F260:I260)</f>
        <v>1</v>
      </c>
      <c r="AD260"/>
    </row>
    <row r="261" spans="5:30" x14ac:dyDescent="0.25">
      <c r="F261" s="17"/>
      <c r="G261" s="17">
        <f>SUM(F260:G260)</f>
        <v>8.525617334095098E-2</v>
      </c>
      <c r="H261" s="17"/>
      <c r="I261" s="17"/>
    </row>
    <row r="262" spans="5:30" x14ac:dyDescent="0.25">
      <c r="G262" s="17">
        <f>SUM(G261+H260+I260)</f>
        <v>1</v>
      </c>
    </row>
    <row r="265" spans="5:30" x14ac:dyDescent="0.25">
      <c r="I265">
        <v>3.99</v>
      </c>
    </row>
    <row r="266" spans="5:30" x14ac:dyDescent="0.25">
      <c r="I266">
        <v>4.53</v>
      </c>
    </row>
    <row r="267" spans="5:30" x14ac:dyDescent="0.25">
      <c r="I267">
        <v>20.65</v>
      </c>
    </row>
    <row r="268" spans="5:30" x14ac:dyDescent="0.25">
      <c r="I268">
        <v>70.83</v>
      </c>
    </row>
    <row r="269" spans="5:30" x14ac:dyDescent="0.25">
      <c r="I269" s="18">
        <f>SUM(I265:I268)</f>
        <v>100</v>
      </c>
    </row>
  </sheetData>
  <sortState ref="Q2:R267">
    <sortCondition ref="Q2:Q26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0"/>
  <sheetViews>
    <sheetView topLeftCell="L1" workbookViewId="0">
      <pane ySplit="1" topLeftCell="A2" activePane="bottomLeft" state="frozen"/>
      <selection pane="bottomLeft" activeCell="X2" sqref="X2"/>
    </sheetView>
  </sheetViews>
  <sheetFormatPr defaultRowHeight="15" x14ac:dyDescent="0.25"/>
  <cols>
    <col min="1" max="1" width="4.140625" customWidth="1"/>
    <col min="2" max="2" width="18.42578125" customWidth="1"/>
    <col min="3" max="3" width="10.5703125" customWidth="1"/>
    <col min="4" max="4" width="10.5703125" bestFit="1" customWidth="1"/>
    <col min="5" max="5" width="57" customWidth="1"/>
    <col min="6" max="9" width="18.5703125" bestFit="1" customWidth="1"/>
    <col min="10" max="10" width="12.5703125" bestFit="1" customWidth="1"/>
    <col min="11" max="11" width="9.140625" style="1"/>
    <col min="17" max="17" width="18.42578125" customWidth="1"/>
    <col min="18" max="18" width="10.5703125" bestFit="1" customWidth="1"/>
    <col min="20" max="20" width="12" bestFit="1" customWidth="1"/>
  </cols>
  <sheetData>
    <row r="1" spans="1:23" x14ac:dyDescent="0.25">
      <c r="A1" s="19" t="s">
        <v>755</v>
      </c>
      <c r="B1" s="19" t="s">
        <v>756</v>
      </c>
      <c r="C1" s="19" t="s">
        <v>757</v>
      </c>
      <c r="D1" t="s">
        <v>2</v>
      </c>
      <c r="E1" t="s">
        <v>3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s="1" t="s">
        <v>726</v>
      </c>
      <c r="L1" t="s">
        <v>935</v>
      </c>
      <c r="M1" s="25">
        <v>0.04</v>
      </c>
      <c r="N1" t="s">
        <v>936</v>
      </c>
      <c r="O1" t="s">
        <v>939</v>
      </c>
      <c r="Q1" s="19" t="s">
        <v>756</v>
      </c>
      <c r="R1" t="s">
        <v>2</v>
      </c>
      <c r="T1" t="s">
        <v>940</v>
      </c>
      <c r="U1" t="s">
        <v>944</v>
      </c>
      <c r="V1" t="s">
        <v>939</v>
      </c>
      <c r="W1" t="s">
        <v>944</v>
      </c>
    </row>
    <row r="2" spans="1:23" x14ac:dyDescent="0.25">
      <c r="A2" s="19">
        <v>1</v>
      </c>
      <c r="B2" s="19" t="s">
        <v>748</v>
      </c>
      <c r="C2" s="19" t="s">
        <v>749</v>
      </c>
      <c r="D2" t="s">
        <v>717</v>
      </c>
      <c r="E2" t="s">
        <v>718</v>
      </c>
      <c r="F2">
        <v>337160</v>
      </c>
      <c r="G2">
        <v>39794</v>
      </c>
      <c r="H2">
        <v>1381340</v>
      </c>
      <c r="I2">
        <v>327480</v>
      </c>
      <c r="J2">
        <v>2085774</v>
      </c>
      <c r="K2" s="1">
        <v>18.072619564727528</v>
      </c>
      <c r="L2" s="1">
        <f t="shared" ref="L2:L65" si="0">(F2+G2+H2)/J2*100</f>
        <v>84.299353621245643</v>
      </c>
      <c r="M2" s="1">
        <f t="shared" ref="M2:M65" si="1">I2/J2*100</f>
        <v>15.700646378754362</v>
      </c>
      <c r="N2">
        <f t="shared" ref="N2:N65" si="2">SUM(L2:M2)</f>
        <v>100</v>
      </c>
      <c r="O2">
        <f t="shared" ref="O2:O65" si="3">J2/$J$240*100</f>
        <v>3.7969160747934695E-2</v>
      </c>
      <c r="Q2" s="19" t="s">
        <v>748</v>
      </c>
      <c r="R2" t="s">
        <v>717</v>
      </c>
      <c r="T2">
        <f>(F2+G2)/$J$240*100</f>
        <v>6.8620219738940924E-3</v>
      </c>
      <c r="U2">
        <f>(F2+G2+H2)/$J$240*100</f>
        <v>3.2007757085920671E-2</v>
      </c>
      <c r="V2">
        <v>3.7969160747934695E-2</v>
      </c>
      <c r="W2">
        <v>3.2007757085920671E-2</v>
      </c>
    </row>
    <row r="3" spans="1:23" x14ac:dyDescent="0.25">
      <c r="A3" s="19">
        <v>1</v>
      </c>
      <c r="B3" s="19" t="s">
        <v>748</v>
      </c>
      <c r="C3" s="19" t="s">
        <v>749</v>
      </c>
      <c r="D3" t="s">
        <v>687</v>
      </c>
      <c r="E3" t="s">
        <v>688</v>
      </c>
      <c r="F3">
        <v>1964386</v>
      </c>
      <c r="G3">
        <v>513353</v>
      </c>
      <c r="H3">
        <v>115822</v>
      </c>
      <c r="I3">
        <v>282127</v>
      </c>
      <c r="J3">
        <v>2875688</v>
      </c>
      <c r="K3" s="1">
        <v>86.161607239728369</v>
      </c>
      <c r="L3" s="1">
        <f t="shared" si="0"/>
        <v>90.189234715309865</v>
      </c>
      <c r="M3" s="1">
        <f t="shared" si="1"/>
        <v>9.8107652846901328</v>
      </c>
      <c r="N3">
        <f t="shared" si="2"/>
        <v>100</v>
      </c>
      <c r="O3">
        <f t="shared" si="3"/>
        <v>5.2348653273512291E-2</v>
      </c>
      <c r="Q3" s="19" t="s">
        <v>748</v>
      </c>
      <c r="R3" t="s">
        <v>687</v>
      </c>
      <c r="T3">
        <f t="shared" ref="T3:T66" si="4">(F3+G3)/$J$240*100</f>
        <v>4.5104441028810872E-2</v>
      </c>
      <c r="U3">
        <f t="shared" ref="U3:U66" si="5">(F3+G3+H3)/$J$240*100</f>
        <v>4.7212849771151748E-2</v>
      </c>
      <c r="V3">
        <v>5.2348653273512291E-2</v>
      </c>
      <c r="W3">
        <v>4.7212849771151748E-2</v>
      </c>
    </row>
    <row r="4" spans="1:23" x14ac:dyDescent="0.25">
      <c r="A4" s="19">
        <v>1</v>
      </c>
      <c r="B4" s="19" t="s">
        <v>748</v>
      </c>
      <c r="C4" s="19" t="s">
        <v>767</v>
      </c>
      <c r="D4" t="s">
        <v>719</v>
      </c>
      <c r="E4" t="s">
        <v>720</v>
      </c>
      <c r="F4">
        <v>22170</v>
      </c>
      <c r="G4">
        <v>8903</v>
      </c>
      <c r="H4">
        <v>168163</v>
      </c>
      <c r="I4">
        <v>17859</v>
      </c>
      <c r="J4">
        <v>217095</v>
      </c>
      <c r="K4" s="1">
        <v>14.313088739952557</v>
      </c>
      <c r="L4" s="1">
        <f t="shared" si="0"/>
        <v>91.773647481517301</v>
      </c>
      <c r="M4" s="1">
        <f t="shared" si="1"/>
        <v>8.2263525184826918</v>
      </c>
      <c r="N4">
        <f t="shared" si="2"/>
        <v>100</v>
      </c>
      <c r="O4">
        <f t="shared" si="3"/>
        <v>3.9519693660832302E-3</v>
      </c>
      <c r="Q4" s="19" t="s">
        <v>748</v>
      </c>
      <c r="R4" t="s">
        <v>719</v>
      </c>
      <c r="T4">
        <f t="shared" si="4"/>
        <v>5.6564888234323317E-4</v>
      </c>
      <c r="U4">
        <f t="shared" si="5"/>
        <v>3.6268664346067779E-3</v>
      </c>
      <c r="V4">
        <v>3.9519693660832302E-3</v>
      </c>
      <c r="W4">
        <v>3.6268664346067779E-3</v>
      </c>
    </row>
    <row r="5" spans="1:23" x14ac:dyDescent="0.25">
      <c r="A5" s="19">
        <v>1</v>
      </c>
      <c r="B5" s="19" t="s">
        <v>748</v>
      </c>
      <c r="C5" s="19" t="s">
        <v>767</v>
      </c>
      <c r="D5" t="s">
        <v>600</v>
      </c>
      <c r="E5" t="s">
        <v>601</v>
      </c>
      <c r="F5">
        <v>60910</v>
      </c>
      <c r="G5">
        <v>337979</v>
      </c>
      <c r="H5">
        <v>272488</v>
      </c>
      <c r="I5">
        <v>11977064</v>
      </c>
      <c r="J5">
        <v>12648441</v>
      </c>
      <c r="K5" s="1">
        <v>3.1536613879924014</v>
      </c>
      <c r="L5" s="1">
        <f t="shared" si="0"/>
        <v>5.3079822248449435</v>
      </c>
      <c r="M5" s="1">
        <f t="shared" si="1"/>
        <v>94.692017775155051</v>
      </c>
      <c r="N5">
        <f t="shared" si="2"/>
        <v>100</v>
      </c>
      <c r="O5">
        <f t="shared" si="3"/>
        <v>0.2302505878104569</v>
      </c>
      <c r="Q5" s="19" t="s">
        <v>748</v>
      </c>
      <c r="R5" t="s">
        <v>600</v>
      </c>
      <c r="T5">
        <f t="shared" si="4"/>
        <v>7.2613238834039178E-3</v>
      </c>
      <c r="U5">
        <f t="shared" si="5"/>
        <v>1.222166027358005E-2</v>
      </c>
      <c r="V5">
        <v>0.2302505878104569</v>
      </c>
      <c r="W5">
        <v>1.222166027358005E-2</v>
      </c>
    </row>
    <row r="6" spans="1:23" x14ac:dyDescent="0.25">
      <c r="A6" s="19">
        <v>1</v>
      </c>
      <c r="B6" s="19" t="s">
        <v>748</v>
      </c>
      <c r="C6" s="19" t="s">
        <v>767</v>
      </c>
      <c r="D6" t="s">
        <v>673</v>
      </c>
      <c r="E6" t="s">
        <v>674</v>
      </c>
      <c r="F6">
        <v>82411</v>
      </c>
      <c r="G6">
        <v>84964</v>
      </c>
      <c r="H6">
        <v>231033</v>
      </c>
      <c r="I6">
        <v>698510</v>
      </c>
      <c r="J6">
        <v>1096918</v>
      </c>
      <c r="K6" s="1">
        <v>15.258661084967153</v>
      </c>
      <c r="L6" s="1">
        <f t="shared" si="0"/>
        <v>36.320673012932595</v>
      </c>
      <c r="M6" s="1">
        <f t="shared" si="1"/>
        <v>63.679326987067398</v>
      </c>
      <c r="N6">
        <f t="shared" si="2"/>
        <v>100</v>
      </c>
      <c r="O6">
        <f t="shared" si="3"/>
        <v>1.9968153725812593E-2</v>
      </c>
      <c r="Q6" s="19" t="s">
        <v>748</v>
      </c>
      <c r="R6" t="s">
        <v>673</v>
      </c>
      <c r="T6">
        <f t="shared" si="4"/>
        <v>3.0468729019469845E-3</v>
      </c>
      <c r="U6">
        <f t="shared" si="5"/>
        <v>7.2525678214721096E-3</v>
      </c>
      <c r="V6">
        <v>1.9968153725812593E-2</v>
      </c>
      <c r="W6">
        <v>7.2525678214721096E-3</v>
      </c>
    </row>
    <row r="7" spans="1:23" x14ac:dyDescent="0.25">
      <c r="A7" s="19">
        <v>1</v>
      </c>
      <c r="B7" s="19" t="s">
        <v>748</v>
      </c>
      <c r="C7" s="19" t="s">
        <v>767</v>
      </c>
      <c r="D7" t="s">
        <v>572</v>
      </c>
      <c r="E7" t="s">
        <v>573</v>
      </c>
      <c r="F7">
        <v>124589</v>
      </c>
      <c r="G7">
        <v>562955</v>
      </c>
      <c r="H7">
        <v>1495560</v>
      </c>
      <c r="I7">
        <v>24537685</v>
      </c>
      <c r="J7">
        <v>26720789</v>
      </c>
      <c r="K7" s="1">
        <v>2.573067733890642</v>
      </c>
      <c r="L7" s="1">
        <f t="shared" si="0"/>
        <v>8.1700581521002249</v>
      </c>
      <c r="M7" s="1">
        <f t="shared" si="1"/>
        <v>91.829941847899775</v>
      </c>
      <c r="N7">
        <f t="shared" si="2"/>
        <v>100</v>
      </c>
      <c r="O7">
        <f t="shared" si="3"/>
        <v>0.48642179490809895</v>
      </c>
      <c r="Q7" s="19" t="s">
        <v>748</v>
      </c>
      <c r="R7" t="s">
        <v>572</v>
      </c>
      <c r="T7">
        <f t="shared" si="4"/>
        <v>1.251596225539201E-2</v>
      </c>
      <c r="U7">
        <f t="shared" si="5"/>
        <v>3.9740943508481376E-2</v>
      </c>
      <c r="V7">
        <v>0.48642179490809895</v>
      </c>
      <c r="W7">
        <v>3.9740943508481376E-2</v>
      </c>
    </row>
    <row r="8" spans="1:23" x14ac:dyDescent="0.25">
      <c r="A8" s="19">
        <v>1</v>
      </c>
      <c r="B8" s="19" t="s">
        <v>748</v>
      </c>
      <c r="C8" s="19" t="s">
        <v>767</v>
      </c>
      <c r="D8" t="s">
        <v>524</v>
      </c>
      <c r="E8" t="s">
        <v>525</v>
      </c>
      <c r="F8">
        <v>418325</v>
      </c>
      <c r="G8">
        <v>4352790</v>
      </c>
      <c r="H8">
        <v>4668217</v>
      </c>
      <c r="I8">
        <v>43107634</v>
      </c>
      <c r="J8">
        <v>52546966</v>
      </c>
      <c r="K8" s="1">
        <v>9.079715468253676</v>
      </c>
      <c r="L8" s="1">
        <f t="shared" si="0"/>
        <v>17.963609925642523</v>
      </c>
      <c r="M8" s="1">
        <f t="shared" si="1"/>
        <v>82.036390074357485</v>
      </c>
      <c r="N8">
        <f t="shared" si="2"/>
        <v>100</v>
      </c>
      <c r="O8">
        <f t="shared" si="3"/>
        <v>0.95655818840883966</v>
      </c>
      <c r="Q8" s="19" t="s">
        <v>748</v>
      </c>
      <c r="R8" t="s">
        <v>524</v>
      </c>
      <c r="T8">
        <f t="shared" si="4"/>
        <v>8.6852761795804562E-2</v>
      </c>
      <c r="U8">
        <f t="shared" si="5"/>
        <v>0.1718323816775566</v>
      </c>
      <c r="V8">
        <v>0.95655818840883966</v>
      </c>
      <c r="W8">
        <v>0.1718323816775566</v>
      </c>
    </row>
    <row r="9" spans="1:23" x14ac:dyDescent="0.25">
      <c r="A9" s="19">
        <v>1</v>
      </c>
      <c r="B9" s="19" t="s">
        <v>748</v>
      </c>
      <c r="C9" s="19" t="s">
        <v>767</v>
      </c>
      <c r="D9" t="s">
        <v>617</v>
      </c>
      <c r="E9" t="s">
        <v>618</v>
      </c>
      <c r="F9">
        <v>86653</v>
      </c>
      <c r="G9">
        <v>1063967</v>
      </c>
      <c r="H9">
        <v>1391403</v>
      </c>
      <c r="I9">
        <v>27497684</v>
      </c>
      <c r="J9">
        <v>30039707</v>
      </c>
      <c r="K9" s="1">
        <v>3.8303303024893021</v>
      </c>
      <c r="L9" s="1">
        <f t="shared" si="0"/>
        <v>8.4622097013129984</v>
      </c>
      <c r="M9" s="1">
        <f t="shared" si="1"/>
        <v>91.537790298687</v>
      </c>
      <c r="N9">
        <f t="shared" si="2"/>
        <v>100</v>
      </c>
      <c r="O9">
        <f t="shared" si="3"/>
        <v>0.54683894990725701</v>
      </c>
      <c r="Q9" s="19" t="s">
        <v>748</v>
      </c>
      <c r="R9" t="s">
        <v>617</v>
      </c>
      <c r="T9">
        <f t="shared" si="4"/>
        <v>2.0945738004111963E-2</v>
      </c>
      <c r="U9">
        <f t="shared" si="5"/>
        <v>4.6274658669610037E-2</v>
      </c>
      <c r="V9">
        <v>0.54683894990725701</v>
      </c>
      <c r="W9">
        <v>4.6274658669610037E-2</v>
      </c>
    </row>
    <row r="10" spans="1:23" x14ac:dyDescent="0.25">
      <c r="A10" s="19">
        <v>1</v>
      </c>
      <c r="B10" s="19" t="s">
        <v>748</v>
      </c>
      <c r="C10" s="19" t="s">
        <v>767</v>
      </c>
      <c r="D10" t="s">
        <v>373</v>
      </c>
      <c r="E10" t="s">
        <v>374</v>
      </c>
      <c r="F10">
        <v>3173985</v>
      </c>
      <c r="G10">
        <v>5198432</v>
      </c>
      <c r="H10">
        <v>16635805</v>
      </c>
      <c r="I10">
        <v>97676730</v>
      </c>
      <c r="J10">
        <v>122684952</v>
      </c>
      <c r="K10" s="1">
        <v>6.8243226765088512</v>
      </c>
      <c r="L10" s="1">
        <f t="shared" si="0"/>
        <v>20.384098939860205</v>
      </c>
      <c r="M10" s="1">
        <f t="shared" si="1"/>
        <v>79.615901060139791</v>
      </c>
      <c r="N10">
        <f t="shared" si="2"/>
        <v>100</v>
      </c>
      <c r="O10">
        <f t="shared" si="3"/>
        <v>2.2333410349542437</v>
      </c>
      <c r="Q10" s="19" t="s">
        <v>748</v>
      </c>
      <c r="R10" t="s">
        <v>373</v>
      </c>
      <c r="T10">
        <f t="shared" si="4"/>
        <v>0.15241039869215994</v>
      </c>
      <c r="U10">
        <f t="shared" si="5"/>
        <v>0.45524644622957089</v>
      </c>
      <c r="V10">
        <v>2.2333410349542437</v>
      </c>
      <c r="W10">
        <v>0.45524644622957089</v>
      </c>
    </row>
    <row r="11" spans="1:23" x14ac:dyDescent="0.25">
      <c r="A11" s="19">
        <v>1</v>
      </c>
      <c r="B11" s="19" t="s">
        <v>748</v>
      </c>
      <c r="C11" s="19" t="s">
        <v>767</v>
      </c>
      <c r="D11" t="s">
        <v>546</v>
      </c>
      <c r="E11" t="s">
        <v>547</v>
      </c>
      <c r="F11">
        <v>187650</v>
      </c>
      <c r="G11">
        <v>549024</v>
      </c>
      <c r="H11">
        <v>2159009</v>
      </c>
      <c r="I11">
        <v>25567845</v>
      </c>
      <c r="J11">
        <v>28463528</v>
      </c>
      <c r="K11" s="1">
        <v>2.5881331365528544</v>
      </c>
      <c r="L11" s="1">
        <f t="shared" si="0"/>
        <v>10.173310209472277</v>
      </c>
      <c r="M11" s="1">
        <f t="shared" si="1"/>
        <v>89.826689790527723</v>
      </c>
      <c r="N11">
        <f t="shared" si="2"/>
        <v>100</v>
      </c>
      <c r="O11">
        <f t="shared" si="3"/>
        <v>0.51814639078123526</v>
      </c>
      <c r="Q11" s="19" t="s">
        <v>748</v>
      </c>
      <c r="R11" t="s">
        <v>546</v>
      </c>
      <c r="T11">
        <f t="shared" si="4"/>
        <v>1.3410318435661794E-2</v>
      </c>
      <c r="U11">
        <f t="shared" si="5"/>
        <v>5.2712639673359526E-2</v>
      </c>
      <c r="V11">
        <v>0.51814639078123526</v>
      </c>
      <c r="W11">
        <v>5.2712639673359526E-2</v>
      </c>
    </row>
    <row r="12" spans="1:23" x14ac:dyDescent="0.25">
      <c r="A12" s="19">
        <v>1</v>
      </c>
      <c r="B12" s="19" t="s">
        <v>748</v>
      </c>
      <c r="C12" s="19" t="s">
        <v>767</v>
      </c>
      <c r="D12" t="s">
        <v>550</v>
      </c>
      <c r="E12" t="s">
        <v>551</v>
      </c>
      <c r="F12">
        <v>103782</v>
      </c>
      <c r="G12">
        <v>677141</v>
      </c>
      <c r="H12">
        <v>494443</v>
      </c>
      <c r="I12">
        <v>41614495</v>
      </c>
      <c r="J12">
        <v>42889861</v>
      </c>
      <c r="K12" s="1">
        <v>1.8207636532093217</v>
      </c>
      <c r="L12" s="1">
        <f t="shared" si="0"/>
        <v>2.9735838966696582</v>
      </c>
      <c r="M12" s="1">
        <f t="shared" si="1"/>
        <v>97.026416103330334</v>
      </c>
      <c r="N12">
        <f t="shared" si="2"/>
        <v>99.999999999999986</v>
      </c>
      <c r="O12">
        <f t="shared" si="3"/>
        <v>0.78076149514068893</v>
      </c>
      <c r="Q12" s="19" t="s">
        <v>748</v>
      </c>
      <c r="R12" t="s">
        <v>550</v>
      </c>
      <c r="T12">
        <f t="shared" si="4"/>
        <v>1.4215821521775326E-2</v>
      </c>
      <c r="U12">
        <f t="shared" si="5"/>
        <v>2.3216598090900781E-2</v>
      </c>
      <c r="V12">
        <v>0.78076149514068893</v>
      </c>
      <c r="W12">
        <v>2.3216598090900781E-2</v>
      </c>
    </row>
    <row r="13" spans="1:23" x14ac:dyDescent="0.25">
      <c r="A13" s="19">
        <v>1</v>
      </c>
      <c r="B13" s="19" t="s">
        <v>748</v>
      </c>
      <c r="C13" s="19" t="s">
        <v>767</v>
      </c>
      <c r="D13" t="s">
        <v>463</v>
      </c>
      <c r="E13" t="s">
        <v>464</v>
      </c>
      <c r="F13">
        <v>1112730</v>
      </c>
      <c r="G13">
        <v>3456038</v>
      </c>
      <c r="H13">
        <v>5423844</v>
      </c>
      <c r="I13">
        <v>83505646</v>
      </c>
      <c r="J13">
        <v>93498258</v>
      </c>
      <c r="K13" s="1">
        <v>4.8864739276746745</v>
      </c>
      <c r="L13" s="1">
        <f t="shared" si="0"/>
        <v>10.68748468019586</v>
      </c>
      <c r="M13" s="1">
        <f t="shared" si="1"/>
        <v>89.312515319804149</v>
      </c>
      <c r="N13">
        <f t="shared" si="2"/>
        <v>100.00000000000001</v>
      </c>
      <c r="O13">
        <f t="shared" si="3"/>
        <v>1.7020302236262757</v>
      </c>
      <c r="Q13" s="19" t="s">
        <v>748</v>
      </c>
      <c r="R13" t="s">
        <v>463</v>
      </c>
      <c r="T13">
        <f t="shared" si="4"/>
        <v>8.316926311864091E-2</v>
      </c>
      <c r="U13">
        <f t="shared" si="5"/>
        <v>0.18190421940236154</v>
      </c>
      <c r="V13">
        <v>1.7020302236262757</v>
      </c>
      <c r="W13">
        <v>0.18190421940236154</v>
      </c>
    </row>
    <row r="14" spans="1:23" x14ac:dyDescent="0.25">
      <c r="A14" s="19">
        <v>1</v>
      </c>
      <c r="B14" s="19" t="s">
        <v>748</v>
      </c>
      <c r="C14" s="19" t="s">
        <v>767</v>
      </c>
      <c r="D14" t="s">
        <v>325</v>
      </c>
      <c r="E14" t="s">
        <v>326</v>
      </c>
      <c r="F14">
        <v>202721</v>
      </c>
      <c r="G14">
        <v>1456214</v>
      </c>
      <c r="H14">
        <v>1845110</v>
      </c>
      <c r="I14">
        <v>38175651</v>
      </c>
      <c r="J14">
        <v>41679696</v>
      </c>
      <c r="K14" s="1">
        <v>3.9801993757344105</v>
      </c>
      <c r="L14" s="1">
        <f t="shared" si="0"/>
        <v>8.4070790727456366</v>
      </c>
      <c r="M14" s="1">
        <f t="shared" si="1"/>
        <v>91.592920927254369</v>
      </c>
      <c r="N14">
        <f t="shared" si="2"/>
        <v>100</v>
      </c>
      <c r="O14">
        <f t="shared" si="3"/>
        <v>0.75873180764025772</v>
      </c>
      <c r="Q14" s="19" t="s">
        <v>748</v>
      </c>
      <c r="R14" t="s">
        <v>325</v>
      </c>
      <c r="T14">
        <f t="shared" si="4"/>
        <v>3.0199038671195947E-2</v>
      </c>
      <c r="U14">
        <f t="shared" si="5"/>
        <v>6.3787183018388788E-2</v>
      </c>
      <c r="V14">
        <v>0.75873180764025772</v>
      </c>
      <c r="W14">
        <v>6.3787183018388788E-2</v>
      </c>
    </row>
    <row r="15" spans="1:23" x14ac:dyDescent="0.25">
      <c r="A15" s="19">
        <v>1</v>
      </c>
      <c r="B15" s="19" t="s">
        <v>748</v>
      </c>
      <c r="C15" s="19" t="s">
        <v>767</v>
      </c>
      <c r="D15" t="s">
        <v>271</v>
      </c>
      <c r="E15" t="s">
        <v>272</v>
      </c>
      <c r="F15">
        <v>312994</v>
      </c>
      <c r="G15">
        <v>1290654</v>
      </c>
      <c r="H15">
        <v>2395974</v>
      </c>
      <c r="I15">
        <v>6222059</v>
      </c>
      <c r="J15">
        <v>10221681</v>
      </c>
      <c r="K15" s="1">
        <v>15.688691517569369</v>
      </c>
      <c r="L15" s="1">
        <f t="shared" si="0"/>
        <v>39.128808656814861</v>
      </c>
      <c r="M15" s="1">
        <f t="shared" si="1"/>
        <v>60.871191343185139</v>
      </c>
      <c r="N15">
        <f t="shared" si="2"/>
        <v>100</v>
      </c>
      <c r="O15">
        <f t="shared" si="3"/>
        <v>0.18607416191932102</v>
      </c>
      <c r="Q15" s="19" t="s">
        <v>748</v>
      </c>
      <c r="R15" t="s">
        <v>271</v>
      </c>
      <c r="T15">
        <f t="shared" si="4"/>
        <v>2.9192601257424816E-2</v>
      </c>
      <c r="U15">
        <f t="shared" si="5"/>
        <v>7.2808602777182999E-2</v>
      </c>
      <c r="V15">
        <v>0.18607416191932102</v>
      </c>
      <c r="W15">
        <v>7.2808602777182999E-2</v>
      </c>
    </row>
    <row r="16" spans="1:23" x14ac:dyDescent="0.25">
      <c r="A16" s="19">
        <v>1</v>
      </c>
      <c r="B16" s="19" t="s">
        <v>748</v>
      </c>
      <c r="C16" s="19" t="s">
        <v>767</v>
      </c>
      <c r="D16" t="s">
        <v>679</v>
      </c>
      <c r="E16" t="s">
        <v>680</v>
      </c>
      <c r="G16">
        <v>8389</v>
      </c>
      <c r="H16">
        <v>1324</v>
      </c>
      <c r="I16">
        <v>212556</v>
      </c>
      <c r="J16">
        <v>222269</v>
      </c>
      <c r="K16" s="1">
        <v>3.7742555192132059</v>
      </c>
      <c r="L16" s="1">
        <f t="shared" si="0"/>
        <v>4.3699301297076962</v>
      </c>
      <c r="M16" s="1">
        <f t="shared" si="1"/>
        <v>95.630069870292303</v>
      </c>
      <c r="N16">
        <f t="shared" si="2"/>
        <v>100</v>
      </c>
      <c r="O16">
        <f t="shared" si="3"/>
        <v>4.0461561944307948E-3</v>
      </c>
      <c r="Q16" s="19" t="s">
        <v>748</v>
      </c>
      <c r="R16" t="s">
        <v>679</v>
      </c>
      <c r="T16">
        <f t="shared" si="4"/>
        <v>1.5271227348429131E-4</v>
      </c>
      <c r="U16">
        <f t="shared" si="5"/>
        <v>1.7681419863546565E-4</v>
      </c>
      <c r="V16">
        <v>4.0461561944307948E-3</v>
      </c>
      <c r="W16">
        <v>1.7681419863546565E-4</v>
      </c>
    </row>
    <row r="17" spans="1:23" x14ac:dyDescent="0.25">
      <c r="A17" s="19">
        <v>1</v>
      </c>
      <c r="B17" s="19" t="s">
        <v>748</v>
      </c>
      <c r="C17" s="19" t="s">
        <v>767</v>
      </c>
      <c r="D17" t="s">
        <v>203</v>
      </c>
      <c r="E17" t="s">
        <v>204</v>
      </c>
      <c r="F17">
        <v>263807</v>
      </c>
      <c r="G17">
        <v>4280948</v>
      </c>
      <c r="H17">
        <v>4832959</v>
      </c>
      <c r="I17">
        <v>68249273</v>
      </c>
      <c r="J17">
        <v>77626987</v>
      </c>
      <c r="K17" s="1">
        <v>5.8546069809459436</v>
      </c>
      <c r="L17" s="1">
        <f t="shared" si="0"/>
        <v>12.08048175307899</v>
      </c>
      <c r="M17" s="1">
        <f t="shared" si="1"/>
        <v>87.919518246921015</v>
      </c>
      <c r="N17">
        <f t="shared" si="2"/>
        <v>100</v>
      </c>
      <c r="O17">
        <f t="shared" si="3"/>
        <v>1.4131116543694748</v>
      </c>
      <c r="Q17" s="19" t="s">
        <v>748</v>
      </c>
      <c r="R17" t="s">
        <v>203</v>
      </c>
      <c r="T17">
        <f t="shared" si="4"/>
        <v>8.2732133565275992E-2</v>
      </c>
      <c r="U17">
        <f t="shared" si="5"/>
        <v>0.17071069555673707</v>
      </c>
      <c r="V17">
        <v>1.4131116543694748</v>
      </c>
      <c r="W17">
        <v>0.17071069555673707</v>
      </c>
    </row>
    <row r="18" spans="1:23" x14ac:dyDescent="0.25">
      <c r="A18" s="19">
        <v>1</v>
      </c>
      <c r="B18" s="19" t="s">
        <v>748</v>
      </c>
      <c r="C18" s="19" t="s">
        <v>767</v>
      </c>
      <c r="D18" t="s">
        <v>244</v>
      </c>
      <c r="E18" t="s">
        <v>245</v>
      </c>
      <c r="F18">
        <v>432567</v>
      </c>
      <c r="G18">
        <v>3835007</v>
      </c>
      <c r="H18">
        <v>8988950</v>
      </c>
      <c r="I18">
        <v>173731544</v>
      </c>
      <c r="J18">
        <v>186988068</v>
      </c>
      <c r="K18" s="1">
        <v>2.2822707596508245</v>
      </c>
      <c r="L18" s="1">
        <f t="shared" si="0"/>
        <v>7.0895026307240094</v>
      </c>
      <c r="M18" s="1">
        <f t="shared" si="1"/>
        <v>92.910497369275987</v>
      </c>
      <c r="N18">
        <f t="shared" si="2"/>
        <v>100</v>
      </c>
      <c r="O18">
        <f t="shared" si="3"/>
        <v>3.4039066609506805</v>
      </c>
      <c r="Q18" s="19" t="s">
        <v>748</v>
      </c>
      <c r="R18" t="s">
        <v>244</v>
      </c>
      <c r="T18">
        <f t="shared" si="4"/>
        <v>7.7686366408684093E-2</v>
      </c>
      <c r="U18">
        <f t="shared" si="5"/>
        <v>0.24132005227548828</v>
      </c>
      <c r="V18">
        <v>3.4039066609506805</v>
      </c>
      <c r="W18">
        <v>0.24132005227548828</v>
      </c>
    </row>
    <row r="19" spans="1:23" x14ac:dyDescent="0.25">
      <c r="A19" s="19">
        <v>1</v>
      </c>
      <c r="B19" s="19" t="s">
        <v>748</v>
      </c>
      <c r="C19" s="19" t="s">
        <v>767</v>
      </c>
      <c r="D19" t="s">
        <v>511</v>
      </c>
      <c r="E19" t="s">
        <v>512</v>
      </c>
      <c r="F19">
        <v>399998</v>
      </c>
      <c r="G19">
        <v>2725930</v>
      </c>
      <c r="H19">
        <v>3102198</v>
      </c>
      <c r="I19">
        <v>25437928</v>
      </c>
      <c r="J19">
        <v>31666054</v>
      </c>
      <c r="K19" s="1">
        <v>9.8715425673183024</v>
      </c>
      <c r="L19" s="1">
        <f t="shared" si="0"/>
        <v>19.668146842672598</v>
      </c>
      <c r="M19" s="1">
        <f t="shared" si="1"/>
        <v>80.331853157327402</v>
      </c>
      <c r="N19">
        <f t="shared" si="2"/>
        <v>100</v>
      </c>
      <c r="O19">
        <f t="shared" si="3"/>
        <v>0.57644476083160523</v>
      </c>
      <c r="Q19" s="19" t="s">
        <v>748</v>
      </c>
      <c r="R19" t="s">
        <v>511</v>
      </c>
      <c r="T19">
        <f t="shared" si="4"/>
        <v>5.6903989942568088E-2</v>
      </c>
      <c r="U19">
        <f t="shared" si="5"/>
        <v>0.11337600202725297</v>
      </c>
      <c r="V19">
        <v>0.57644476083160523</v>
      </c>
      <c r="W19">
        <v>0.11337600202725297</v>
      </c>
    </row>
    <row r="20" spans="1:23" x14ac:dyDescent="0.25">
      <c r="A20" s="19">
        <v>1</v>
      </c>
      <c r="B20" s="19" t="s">
        <v>748</v>
      </c>
      <c r="C20" s="19" t="s">
        <v>767</v>
      </c>
      <c r="D20" t="s">
        <v>495</v>
      </c>
      <c r="E20" t="s">
        <v>496</v>
      </c>
      <c r="F20">
        <v>546915</v>
      </c>
      <c r="G20">
        <v>8070596</v>
      </c>
      <c r="H20">
        <v>3446240</v>
      </c>
      <c r="I20">
        <v>82819270</v>
      </c>
      <c r="J20">
        <v>94883021</v>
      </c>
      <c r="K20" s="1">
        <v>9.0822477079434467</v>
      </c>
      <c r="L20" s="1">
        <f t="shared" si="0"/>
        <v>12.714341167530913</v>
      </c>
      <c r="M20" s="1">
        <f t="shared" si="1"/>
        <v>87.285658832469096</v>
      </c>
      <c r="N20">
        <f t="shared" si="2"/>
        <v>100.00000000000001</v>
      </c>
      <c r="O20">
        <f t="shared" si="3"/>
        <v>1.7272382705885987</v>
      </c>
      <c r="Q20" s="19" t="s">
        <v>748</v>
      </c>
      <c r="R20" t="s">
        <v>495</v>
      </c>
      <c r="T20">
        <f t="shared" si="4"/>
        <v>0.15687205824125505</v>
      </c>
      <c r="U20">
        <f t="shared" si="5"/>
        <v>0.21960696649879516</v>
      </c>
      <c r="V20">
        <v>1.7272382705885987</v>
      </c>
      <c r="W20">
        <v>0.21960696649879516</v>
      </c>
    </row>
    <row r="21" spans="1:23" x14ac:dyDescent="0.25">
      <c r="A21" s="19">
        <v>1</v>
      </c>
      <c r="B21" s="19" t="s">
        <v>748</v>
      </c>
      <c r="C21" s="19" t="s">
        <v>767</v>
      </c>
      <c r="D21" t="s">
        <v>645</v>
      </c>
      <c r="E21" t="s">
        <v>644</v>
      </c>
      <c r="F21">
        <v>164412</v>
      </c>
      <c r="G21">
        <v>233803</v>
      </c>
      <c r="H21">
        <v>1186475</v>
      </c>
      <c r="I21">
        <v>4860979</v>
      </c>
      <c r="J21">
        <v>6445669</v>
      </c>
      <c r="K21" s="1">
        <v>6.1780243447189109</v>
      </c>
      <c r="L21" s="1">
        <f t="shared" si="0"/>
        <v>24.585345601829694</v>
      </c>
      <c r="M21" s="1">
        <f t="shared" si="1"/>
        <v>75.414654398170313</v>
      </c>
      <c r="N21">
        <f t="shared" si="2"/>
        <v>100</v>
      </c>
      <c r="O21">
        <f t="shared" si="3"/>
        <v>0.11733612672752633</v>
      </c>
      <c r="Q21" s="19" t="s">
        <v>748</v>
      </c>
      <c r="R21" t="s">
        <v>645</v>
      </c>
      <c r="T21">
        <f t="shared" si="4"/>
        <v>7.24905447437681E-3</v>
      </c>
      <c r="U21">
        <f t="shared" si="5"/>
        <v>2.8847492271763212E-2</v>
      </c>
      <c r="V21">
        <v>0.11733612672752633</v>
      </c>
      <c r="W21">
        <v>2.8847492271763212E-2</v>
      </c>
    </row>
    <row r="22" spans="1:23" x14ac:dyDescent="0.25">
      <c r="A22" s="19">
        <v>1</v>
      </c>
      <c r="B22" s="19" t="s">
        <v>748</v>
      </c>
      <c r="C22" s="19" t="s">
        <v>767</v>
      </c>
      <c r="D22" t="s">
        <v>401</v>
      </c>
      <c r="E22" t="s">
        <v>402</v>
      </c>
      <c r="F22">
        <v>671446</v>
      </c>
      <c r="G22">
        <v>852108</v>
      </c>
      <c r="H22">
        <v>2295756</v>
      </c>
      <c r="I22">
        <v>15498712</v>
      </c>
      <c r="J22">
        <v>19318022</v>
      </c>
      <c r="K22" s="1">
        <v>7.8866977167745222</v>
      </c>
      <c r="L22" s="1">
        <f t="shared" si="0"/>
        <v>19.77070944426919</v>
      </c>
      <c r="M22" s="1">
        <f t="shared" si="1"/>
        <v>80.229290555730813</v>
      </c>
      <c r="N22">
        <f t="shared" si="2"/>
        <v>100</v>
      </c>
      <c r="O22">
        <f t="shared" si="3"/>
        <v>0.35166277969240145</v>
      </c>
      <c r="Q22" s="19" t="s">
        <v>748</v>
      </c>
      <c r="R22" t="s">
        <v>401</v>
      </c>
      <c r="T22">
        <f t="shared" si="4"/>
        <v>2.7734580416746448E-2</v>
      </c>
      <c r="U22">
        <f t="shared" si="5"/>
        <v>6.9526226396625174E-2</v>
      </c>
      <c r="V22">
        <v>0.35166277969240145</v>
      </c>
      <c r="W22">
        <v>6.9526226396625174E-2</v>
      </c>
    </row>
    <row r="23" spans="1:23" x14ac:dyDescent="0.25">
      <c r="A23" s="19">
        <v>1</v>
      </c>
      <c r="B23" s="19" t="s">
        <v>748</v>
      </c>
      <c r="C23" s="19" t="s">
        <v>767</v>
      </c>
      <c r="D23" t="s">
        <v>507</v>
      </c>
      <c r="E23" t="s">
        <v>508</v>
      </c>
      <c r="F23">
        <v>2005289</v>
      </c>
      <c r="G23">
        <v>1047321</v>
      </c>
      <c r="H23">
        <v>1843750</v>
      </c>
      <c r="I23">
        <v>8782560</v>
      </c>
      <c r="J23">
        <v>13678920</v>
      </c>
      <c r="K23" s="1">
        <v>22.31616238708904</v>
      </c>
      <c r="L23" s="1">
        <f t="shared" si="0"/>
        <v>35.794931178777276</v>
      </c>
      <c r="M23" s="1">
        <f t="shared" si="1"/>
        <v>64.205068821222739</v>
      </c>
      <c r="N23">
        <f t="shared" si="2"/>
        <v>100.00000000000001</v>
      </c>
      <c r="O23">
        <f t="shared" si="3"/>
        <v>0.24900929455355128</v>
      </c>
      <c r="Q23" s="19" t="s">
        <v>748</v>
      </c>
      <c r="R23" t="s">
        <v>507</v>
      </c>
      <c r="T23">
        <f t="shared" si="4"/>
        <v>5.5569318531515373E-2</v>
      </c>
      <c r="U23">
        <f t="shared" si="5"/>
        <v>8.9132705614202459E-2</v>
      </c>
      <c r="V23">
        <v>0.24900929455355128</v>
      </c>
      <c r="W23">
        <v>8.9132705614202459E-2</v>
      </c>
    </row>
    <row r="24" spans="1:23" x14ac:dyDescent="0.25">
      <c r="A24" s="19">
        <v>1</v>
      </c>
      <c r="B24" s="19" t="s">
        <v>748</v>
      </c>
      <c r="C24" s="19" t="s">
        <v>767</v>
      </c>
      <c r="D24" t="s">
        <v>509</v>
      </c>
      <c r="E24" t="s">
        <v>510</v>
      </c>
      <c r="F24">
        <v>31715</v>
      </c>
      <c r="G24">
        <v>606286</v>
      </c>
      <c r="H24">
        <v>343302</v>
      </c>
      <c r="I24">
        <v>3343266</v>
      </c>
      <c r="J24">
        <v>4324569</v>
      </c>
      <c r="K24" s="1">
        <v>14.752938385304986</v>
      </c>
      <c r="L24" s="1">
        <f t="shared" si="0"/>
        <v>22.691347970167662</v>
      </c>
      <c r="M24" s="1">
        <f t="shared" si="1"/>
        <v>77.308652029832331</v>
      </c>
      <c r="N24">
        <f t="shared" si="2"/>
        <v>100</v>
      </c>
      <c r="O24">
        <f t="shared" si="3"/>
        <v>7.8723896034055094E-2</v>
      </c>
      <c r="Q24" s="19" t="s">
        <v>748</v>
      </c>
      <c r="R24" t="s">
        <v>509</v>
      </c>
      <c r="T24">
        <f t="shared" si="4"/>
        <v>1.1614087876415703E-2</v>
      </c>
      <c r="U24">
        <f t="shared" si="5"/>
        <v>1.7863513184760461E-2</v>
      </c>
      <c r="V24">
        <v>7.8723896034055094E-2</v>
      </c>
      <c r="W24">
        <v>1.7863513184760461E-2</v>
      </c>
    </row>
    <row r="25" spans="1:23" x14ac:dyDescent="0.25">
      <c r="A25" s="19">
        <v>1</v>
      </c>
      <c r="B25" s="19" t="s">
        <v>748</v>
      </c>
      <c r="C25" s="19" t="s">
        <v>767</v>
      </c>
      <c r="D25" t="s">
        <v>215</v>
      </c>
      <c r="E25" t="s">
        <v>216</v>
      </c>
      <c r="F25">
        <v>607896</v>
      </c>
      <c r="G25">
        <v>4494704</v>
      </c>
      <c r="H25">
        <v>7584868</v>
      </c>
      <c r="I25">
        <v>28707714</v>
      </c>
      <c r="J25">
        <v>41395182</v>
      </c>
      <c r="K25" s="1">
        <v>12.326555298150399</v>
      </c>
      <c r="L25" s="1">
        <f t="shared" si="0"/>
        <v>30.649624876634196</v>
      </c>
      <c r="M25" s="1">
        <f t="shared" si="1"/>
        <v>69.350375123365808</v>
      </c>
      <c r="N25">
        <f t="shared" si="2"/>
        <v>100</v>
      </c>
      <c r="O25">
        <f t="shared" si="3"/>
        <v>0.75355255149791533</v>
      </c>
      <c r="Q25" s="19" t="s">
        <v>748</v>
      </c>
      <c r="R25" t="s">
        <v>215</v>
      </c>
      <c r="T25">
        <f t="shared" si="4"/>
        <v>9.2887071961013798E-2</v>
      </c>
      <c r="U25">
        <f t="shared" si="5"/>
        <v>0.23096103028241677</v>
      </c>
      <c r="V25">
        <v>0.75355255149791533</v>
      </c>
      <c r="W25">
        <v>0.23096103028241677</v>
      </c>
    </row>
    <row r="26" spans="1:23" x14ac:dyDescent="0.25">
      <c r="A26" s="19">
        <v>1</v>
      </c>
      <c r="B26" s="19" t="s">
        <v>748</v>
      </c>
      <c r="C26" s="19" t="s">
        <v>767</v>
      </c>
      <c r="D26" t="s">
        <v>285</v>
      </c>
      <c r="E26" t="s">
        <v>286</v>
      </c>
      <c r="F26">
        <v>583080</v>
      </c>
      <c r="G26">
        <v>1140373</v>
      </c>
      <c r="H26">
        <v>6411633</v>
      </c>
      <c r="I26">
        <v>10356409</v>
      </c>
      <c r="J26">
        <v>18491495</v>
      </c>
      <c r="K26" s="1">
        <v>9.3202469567766144</v>
      </c>
      <c r="L26" s="1">
        <f t="shared" si="0"/>
        <v>43.993663032653664</v>
      </c>
      <c r="M26" s="1">
        <f t="shared" si="1"/>
        <v>56.006336967346336</v>
      </c>
      <c r="N26">
        <f t="shared" si="2"/>
        <v>100</v>
      </c>
      <c r="O26">
        <f t="shared" si="3"/>
        <v>0.33661678883936169</v>
      </c>
      <c r="Q26" s="19" t="s">
        <v>748</v>
      </c>
      <c r="R26" t="s">
        <v>285</v>
      </c>
      <c r="T26">
        <f t="shared" si="4"/>
        <v>3.1373516017799773E-2</v>
      </c>
      <c r="U26">
        <f t="shared" si="5"/>
        <v>0.14809005579332807</v>
      </c>
      <c r="V26">
        <v>0.33661678883936169</v>
      </c>
      <c r="W26">
        <v>0.14809005579332807</v>
      </c>
    </row>
    <row r="27" spans="1:23" x14ac:dyDescent="0.25">
      <c r="A27" s="19">
        <v>1</v>
      </c>
      <c r="B27" s="19" t="s">
        <v>748</v>
      </c>
      <c r="C27" s="19" t="s">
        <v>767</v>
      </c>
      <c r="D27" t="s">
        <v>641</v>
      </c>
      <c r="E27" t="s">
        <v>642</v>
      </c>
      <c r="F27">
        <v>4</v>
      </c>
      <c r="G27">
        <v>528652</v>
      </c>
      <c r="H27">
        <v>212538</v>
      </c>
      <c r="I27">
        <v>36839809</v>
      </c>
      <c r="J27">
        <v>37581003</v>
      </c>
      <c r="K27" s="1">
        <v>1.4067107256291165</v>
      </c>
      <c r="L27" s="1">
        <f t="shared" si="0"/>
        <v>1.9722571002162983</v>
      </c>
      <c r="M27" s="1">
        <f t="shared" si="1"/>
        <v>98.027742899783703</v>
      </c>
      <c r="N27">
        <f t="shared" si="2"/>
        <v>100</v>
      </c>
      <c r="O27">
        <f t="shared" si="3"/>
        <v>0.68411972916318642</v>
      </c>
      <c r="Q27" s="19" t="s">
        <v>748</v>
      </c>
      <c r="R27" t="s">
        <v>641</v>
      </c>
      <c r="T27">
        <f t="shared" si="4"/>
        <v>9.6235856062834059E-3</v>
      </c>
      <c r="U27">
        <f t="shared" si="5"/>
        <v>1.3492599932401452E-2</v>
      </c>
      <c r="V27">
        <v>0.68411972916318642</v>
      </c>
      <c r="W27">
        <v>1.3492599932401452E-2</v>
      </c>
    </row>
    <row r="28" spans="1:23" x14ac:dyDescent="0.25">
      <c r="A28" s="19">
        <v>1</v>
      </c>
      <c r="B28" s="19" t="s">
        <v>748</v>
      </c>
      <c r="C28" s="19" t="s">
        <v>767</v>
      </c>
      <c r="D28" t="s">
        <v>590</v>
      </c>
      <c r="E28" t="s">
        <v>591</v>
      </c>
      <c r="F28">
        <v>9582</v>
      </c>
      <c r="G28">
        <v>149103</v>
      </c>
      <c r="H28">
        <v>67615</v>
      </c>
      <c r="I28">
        <v>2304627</v>
      </c>
      <c r="J28">
        <v>2530927</v>
      </c>
      <c r="K28" s="1">
        <v>6.2698370992130545</v>
      </c>
      <c r="L28" s="1">
        <f t="shared" si="0"/>
        <v>8.9413878788285874</v>
      </c>
      <c r="M28" s="1">
        <f t="shared" si="1"/>
        <v>91.058612121171407</v>
      </c>
      <c r="N28">
        <f t="shared" si="2"/>
        <v>100</v>
      </c>
      <c r="O28">
        <f t="shared" si="3"/>
        <v>4.607266851743675E-2</v>
      </c>
      <c r="Q28" s="19" t="s">
        <v>748</v>
      </c>
      <c r="R28" t="s">
        <v>590</v>
      </c>
      <c r="T28">
        <f t="shared" si="4"/>
        <v>2.8886812633037028E-3</v>
      </c>
      <c r="U28">
        <f t="shared" si="5"/>
        <v>4.1195359982709647E-3</v>
      </c>
      <c r="V28">
        <v>4.607266851743675E-2</v>
      </c>
      <c r="W28">
        <v>4.1195359982709647E-3</v>
      </c>
    </row>
    <row r="29" spans="1:23" x14ac:dyDescent="0.25">
      <c r="A29" s="19">
        <v>1</v>
      </c>
      <c r="B29" s="19" t="s">
        <v>748</v>
      </c>
      <c r="C29" s="19" t="s">
        <v>767</v>
      </c>
      <c r="D29" t="s">
        <v>236</v>
      </c>
      <c r="E29" t="s">
        <v>237</v>
      </c>
      <c r="F29">
        <v>36119</v>
      </c>
      <c r="G29">
        <v>149545</v>
      </c>
      <c r="H29">
        <v>733563</v>
      </c>
      <c r="I29">
        <v>4930149</v>
      </c>
      <c r="J29">
        <v>5849376</v>
      </c>
      <c r="K29" s="1">
        <v>3.1740821585071641</v>
      </c>
      <c r="L29" s="1">
        <f t="shared" si="0"/>
        <v>15.714958313502159</v>
      </c>
      <c r="M29" s="1">
        <f t="shared" si="1"/>
        <v>84.285041686497834</v>
      </c>
      <c r="N29">
        <f t="shared" si="2"/>
        <v>100</v>
      </c>
      <c r="O29">
        <f t="shared" si="3"/>
        <v>0.10648128590111455</v>
      </c>
      <c r="Q29" s="19" t="s">
        <v>748</v>
      </c>
      <c r="R29" t="s">
        <v>236</v>
      </c>
      <c r="T29">
        <f t="shared" si="4"/>
        <v>3.3798034979362805E-3</v>
      </c>
      <c r="U29">
        <f t="shared" si="5"/>
        <v>1.6733489691041201E-2</v>
      </c>
      <c r="V29">
        <v>0.10648128590111455</v>
      </c>
      <c r="W29">
        <v>1.6733489691041201E-2</v>
      </c>
    </row>
    <row r="30" spans="1:23" x14ac:dyDescent="0.25">
      <c r="A30" s="19">
        <v>1</v>
      </c>
      <c r="B30" s="19" t="s">
        <v>748</v>
      </c>
      <c r="C30" s="19" t="s">
        <v>767</v>
      </c>
      <c r="D30" t="s">
        <v>287</v>
      </c>
      <c r="E30" t="s">
        <v>288</v>
      </c>
      <c r="F30">
        <v>1951</v>
      </c>
      <c r="G30">
        <v>154726</v>
      </c>
      <c r="H30">
        <v>38485</v>
      </c>
      <c r="I30">
        <v>513841</v>
      </c>
      <c r="J30">
        <v>709003</v>
      </c>
      <c r="K30" s="1">
        <v>22.098213970885876</v>
      </c>
      <c r="L30" s="1">
        <f t="shared" si="0"/>
        <v>27.526258704123961</v>
      </c>
      <c r="M30" s="1">
        <f t="shared" si="1"/>
        <v>72.473741295876039</v>
      </c>
      <c r="N30">
        <f t="shared" si="2"/>
        <v>100</v>
      </c>
      <c r="O30">
        <f t="shared" si="3"/>
        <v>1.2906599122324827E-2</v>
      </c>
      <c r="Q30" s="19" t="s">
        <v>748</v>
      </c>
      <c r="R30" t="s">
        <v>287</v>
      </c>
      <c r="T30">
        <f t="shared" si="4"/>
        <v>2.8521278904158191E-3</v>
      </c>
      <c r="U30">
        <f t="shared" si="5"/>
        <v>3.5527038643153245E-3</v>
      </c>
      <c r="V30">
        <v>1.2906599122324827E-2</v>
      </c>
      <c r="W30">
        <v>3.5527038643153245E-3</v>
      </c>
    </row>
    <row r="31" spans="1:23" x14ac:dyDescent="0.25">
      <c r="A31" s="19">
        <v>1</v>
      </c>
      <c r="B31" s="19" t="s">
        <v>748</v>
      </c>
      <c r="C31" s="19" t="s">
        <v>767</v>
      </c>
      <c r="D31" t="s">
        <v>254</v>
      </c>
      <c r="E31" t="s">
        <v>255</v>
      </c>
      <c r="F31">
        <v>104297</v>
      </c>
      <c r="G31">
        <v>1168888</v>
      </c>
      <c r="H31">
        <v>2479028</v>
      </c>
      <c r="I31">
        <v>23296271</v>
      </c>
      <c r="J31">
        <v>27048484</v>
      </c>
      <c r="K31" s="1">
        <v>4.7070475373037546</v>
      </c>
      <c r="L31" s="1">
        <f t="shared" si="0"/>
        <v>13.872174869393788</v>
      </c>
      <c r="M31" s="1">
        <f t="shared" si="1"/>
        <v>86.127825130606212</v>
      </c>
      <c r="N31">
        <f t="shared" si="2"/>
        <v>100</v>
      </c>
      <c r="O31">
        <f t="shared" si="3"/>
        <v>0.49238711240236949</v>
      </c>
      <c r="Q31" s="19" t="s">
        <v>748</v>
      </c>
      <c r="R31" t="s">
        <v>254</v>
      </c>
      <c r="T31">
        <f t="shared" si="4"/>
        <v>2.3176895448336801E-2</v>
      </c>
      <c r="U31">
        <f t="shared" si="5"/>
        <v>6.8304801266815249E-2</v>
      </c>
      <c r="V31">
        <v>0.49238711240236949</v>
      </c>
      <c r="W31">
        <v>6.8304801266815249E-2</v>
      </c>
    </row>
    <row r="32" spans="1:23" x14ac:dyDescent="0.25">
      <c r="A32" s="19">
        <v>1</v>
      </c>
      <c r="B32" s="19" t="s">
        <v>748</v>
      </c>
      <c r="C32" s="19" t="s">
        <v>767</v>
      </c>
      <c r="D32" t="s">
        <v>578</v>
      </c>
      <c r="E32" t="s">
        <v>579</v>
      </c>
      <c r="F32">
        <v>136351</v>
      </c>
      <c r="G32">
        <v>569052</v>
      </c>
      <c r="H32">
        <v>1074202</v>
      </c>
      <c r="I32">
        <v>8144494</v>
      </c>
      <c r="J32">
        <v>9924099</v>
      </c>
      <c r="K32" s="1">
        <v>7.1079802811318187</v>
      </c>
      <c r="L32" s="1">
        <f t="shared" si="0"/>
        <v>17.932156863812018</v>
      </c>
      <c r="M32" s="1">
        <f t="shared" si="1"/>
        <v>82.067843136187975</v>
      </c>
      <c r="N32">
        <f t="shared" si="2"/>
        <v>100</v>
      </c>
      <c r="O32">
        <f t="shared" si="3"/>
        <v>0.18065701759127212</v>
      </c>
      <c r="Q32" s="19" t="s">
        <v>748</v>
      </c>
      <c r="R32" t="s">
        <v>578</v>
      </c>
      <c r="T32">
        <f t="shared" si="4"/>
        <v>1.2841065186868462E-2</v>
      </c>
      <c r="U32">
        <f t="shared" si="5"/>
        <v>3.2395699779951388E-2</v>
      </c>
      <c r="V32">
        <v>0.18065701759127212</v>
      </c>
      <c r="W32">
        <v>3.2395699779951388E-2</v>
      </c>
    </row>
    <row r="33" spans="1:23" x14ac:dyDescent="0.25">
      <c r="A33" s="19">
        <v>1</v>
      </c>
      <c r="B33" s="19" t="s">
        <v>748</v>
      </c>
      <c r="C33" s="19" t="s">
        <v>767</v>
      </c>
      <c r="D33" t="s">
        <v>554</v>
      </c>
      <c r="E33" t="s">
        <v>555</v>
      </c>
      <c r="F33">
        <v>1451987</v>
      </c>
      <c r="G33">
        <v>10030637</v>
      </c>
      <c r="H33">
        <v>10478954</v>
      </c>
      <c r="I33">
        <v>126671774</v>
      </c>
      <c r="J33">
        <v>148633352</v>
      </c>
      <c r="K33" s="1">
        <v>7.7254693145855979</v>
      </c>
      <c r="L33" s="1">
        <f t="shared" si="0"/>
        <v>14.775672959323424</v>
      </c>
      <c r="M33" s="1">
        <f t="shared" si="1"/>
        <v>85.22432704067657</v>
      </c>
      <c r="N33">
        <f t="shared" si="2"/>
        <v>100</v>
      </c>
      <c r="O33">
        <f t="shared" si="3"/>
        <v>2.7057023601753407</v>
      </c>
      <c r="Q33" s="19" t="s">
        <v>748</v>
      </c>
      <c r="R33" t="s">
        <v>554</v>
      </c>
      <c r="T33">
        <f t="shared" si="4"/>
        <v>0.20902820557936425</v>
      </c>
      <c r="U33">
        <f t="shared" si="5"/>
        <v>0.39978573199220346</v>
      </c>
      <c r="V33">
        <v>2.7057023601753407</v>
      </c>
      <c r="W33">
        <v>0.39978573199220346</v>
      </c>
    </row>
    <row r="34" spans="1:23" x14ac:dyDescent="0.25">
      <c r="A34" s="19">
        <v>1</v>
      </c>
      <c r="B34" s="19" t="s">
        <v>748</v>
      </c>
      <c r="C34" s="19" t="s">
        <v>767</v>
      </c>
      <c r="D34" t="s">
        <v>335</v>
      </c>
      <c r="E34" t="s">
        <v>336</v>
      </c>
      <c r="F34">
        <v>43250</v>
      </c>
      <c r="G34">
        <v>1576331</v>
      </c>
      <c r="H34">
        <v>2891735</v>
      </c>
      <c r="I34">
        <v>5419356</v>
      </c>
      <c r="J34">
        <v>9930672</v>
      </c>
      <c r="K34" s="1">
        <v>16.308876176758229</v>
      </c>
      <c r="L34" s="1">
        <f t="shared" si="0"/>
        <v>45.428103959127839</v>
      </c>
      <c r="M34" s="1">
        <f t="shared" si="1"/>
        <v>54.571896040872161</v>
      </c>
      <c r="N34">
        <f t="shared" si="2"/>
        <v>100</v>
      </c>
      <c r="O34">
        <f t="shared" si="3"/>
        <v>0.18077667163509287</v>
      </c>
      <c r="Q34" s="19" t="s">
        <v>748</v>
      </c>
      <c r="R34" t="s">
        <v>335</v>
      </c>
      <c r="T34">
        <f t="shared" si="4"/>
        <v>2.948264353343211E-2</v>
      </c>
      <c r="U34">
        <f t="shared" si="5"/>
        <v>8.2123414324241154E-2</v>
      </c>
      <c r="V34">
        <v>0.18077667163509287</v>
      </c>
      <c r="W34">
        <v>8.2123414324241154E-2</v>
      </c>
    </row>
    <row r="35" spans="1:23" x14ac:dyDescent="0.25">
      <c r="A35" s="19">
        <v>1</v>
      </c>
      <c r="B35" s="19" t="s">
        <v>748</v>
      </c>
      <c r="C35" s="19" t="s">
        <v>767</v>
      </c>
      <c r="D35" t="s">
        <v>258</v>
      </c>
      <c r="E35" t="s">
        <v>259</v>
      </c>
      <c r="F35">
        <v>111400</v>
      </c>
      <c r="G35">
        <v>806521</v>
      </c>
      <c r="H35">
        <v>792422</v>
      </c>
      <c r="I35">
        <v>4704756</v>
      </c>
      <c r="J35">
        <v>6415099</v>
      </c>
      <c r="K35" s="1">
        <v>14.308758134519826</v>
      </c>
      <c r="L35" s="1">
        <f t="shared" si="0"/>
        <v>26.66120974906233</v>
      </c>
      <c r="M35" s="1">
        <f t="shared" si="1"/>
        <v>73.338790250937663</v>
      </c>
      <c r="N35">
        <f t="shared" si="2"/>
        <v>100</v>
      </c>
      <c r="O35">
        <f t="shared" si="3"/>
        <v>0.11677963439227602</v>
      </c>
      <c r="Q35" s="19" t="s">
        <v>748</v>
      </c>
      <c r="R35" t="s">
        <v>258</v>
      </c>
      <c r="T35">
        <f t="shared" si="4"/>
        <v>1.6709715435567308E-2</v>
      </c>
      <c r="U35">
        <f t="shared" si="5"/>
        <v>3.1134863269512841E-2</v>
      </c>
      <c r="V35">
        <v>0.11677963439227602</v>
      </c>
      <c r="W35">
        <v>3.1134863269512841E-2</v>
      </c>
    </row>
    <row r="36" spans="1:23" x14ac:dyDescent="0.25">
      <c r="A36" s="19">
        <v>1</v>
      </c>
      <c r="B36" s="19" t="s">
        <v>748</v>
      </c>
      <c r="C36" s="19" t="s">
        <v>767</v>
      </c>
      <c r="D36" t="s">
        <v>491</v>
      </c>
      <c r="E36" t="s">
        <v>492</v>
      </c>
      <c r="F36">
        <v>46957</v>
      </c>
      <c r="G36">
        <v>32591</v>
      </c>
      <c r="H36">
        <v>94611</v>
      </c>
      <c r="I36">
        <v>533155</v>
      </c>
      <c r="J36">
        <v>707314</v>
      </c>
      <c r="K36" s="1">
        <v>11.246490243371403</v>
      </c>
      <c r="L36" s="1">
        <f t="shared" si="0"/>
        <v>24.622586291236988</v>
      </c>
      <c r="M36" s="1">
        <f t="shared" si="1"/>
        <v>75.377413708763015</v>
      </c>
      <c r="N36">
        <f t="shared" si="2"/>
        <v>100</v>
      </c>
      <c r="O36">
        <f t="shared" si="3"/>
        <v>1.2875852784273218E-2</v>
      </c>
      <c r="Q36" s="19" t="s">
        <v>748</v>
      </c>
      <c r="R36" t="s">
        <v>491</v>
      </c>
      <c r="T36">
        <f t="shared" si="4"/>
        <v>1.4480815271341522E-3</v>
      </c>
      <c r="U36">
        <f t="shared" si="5"/>
        <v>3.1703679625403134E-3</v>
      </c>
      <c r="V36">
        <v>1.2875852784273218E-2</v>
      </c>
      <c r="W36">
        <v>3.1703679625403134E-3</v>
      </c>
    </row>
    <row r="37" spans="1:23" x14ac:dyDescent="0.25">
      <c r="A37" s="19">
        <v>1</v>
      </c>
      <c r="B37" s="19" t="s">
        <v>748</v>
      </c>
      <c r="C37" s="19" t="s">
        <v>767</v>
      </c>
      <c r="D37" t="s">
        <v>379</v>
      </c>
      <c r="E37" t="s">
        <v>380</v>
      </c>
      <c r="F37">
        <v>216201</v>
      </c>
      <c r="G37">
        <v>1699426</v>
      </c>
      <c r="H37">
        <v>2460563</v>
      </c>
      <c r="I37">
        <v>66673003</v>
      </c>
      <c r="J37">
        <v>71049193</v>
      </c>
      <c r="K37" s="1">
        <v>2.6961981116379463</v>
      </c>
      <c r="L37" s="1">
        <f t="shared" si="0"/>
        <v>6.1593803042914219</v>
      </c>
      <c r="M37" s="1">
        <f t="shared" si="1"/>
        <v>93.840619695708583</v>
      </c>
      <c r="N37">
        <f t="shared" si="2"/>
        <v>100</v>
      </c>
      <c r="O37">
        <f t="shared" si="3"/>
        <v>1.2933703411913451</v>
      </c>
      <c r="Q37" s="19" t="s">
        <v>748</v>
      </c>
      <c r="R37" t="s">
        <v>379</v>
      </c>
      <c r="T37">
        <f t="shared" si="4"/>
        <v>3.487182671568631E-2</v>
      </c>
      <c r="U37">
        <f t="shared" si="5"/>
        <v>7.9663598056886484E-2</v>
      </c>
      <c r="V37">
        <v>1.2933703411913451</v>
      </c>
      <c r="W37">
        <v>7.9663598056886484E-2</v>
      </c>
    </row>
    <row r="38" spans="1:23" x14ac:dyDescent="0.25">
      <c r="A38" s="19">
        <v>1</v>
      </c>
      <c r="B38" s="19" t="s">
        <v>748</v>
      </c>
      <c r="C38" s="19" t="s">
        <v>767</v>
      </c>
      <c r="D38" t="s">
        <v>503</v>
      </c>
      <c r="E38" t="s">
        <v>504</v>
      </c>
      <c r="F38">
        <v>8508</v>
      </c>
      <c r="G38">
        <v>241815</v>
      </c>
      <c r="H38">
        <v>354503</v>
      </c>
      <c r="I38">
        <v>11762396</v>
      </c>
      <c r="J38">
        <v>12367222</v>
      </c>
      <c r="K38" s="1">
        <v>2.024084309313765</v>
      </c>
      <c r="L38" s="1">
        <f t="shared" si="0"/>
        <v>4.8905566666467211</v>
      </c>
      <c r="M38" s="1">
        <f t="shared" si="1"/>
        <v>95.109443333353283</v>
      </c>
      <c r="N38">
        <f t="shared" si="2"/>
        <v>100</v>
      </c>
      <c r="O38">
        <f t="shared" si="3"/>
        <v>0.22513131342292808</v>
      </c>
      <c r="Q38" s="19" t="s">
        <v>748</v>
      </c>
      <c r="R38" t="s">
        <v>503</v>
      </c>
      <c r="T38">
        <f t="shared" si="4"/>
        <v>4.5568475903454819E-3</v>
      </c>
      <c r="U38">
        <f t="shared" si="5"/>
        <v>1.1010174457314335E-2</v>
      </c>
      <c r="V38">
        <v>0.22513131342292808</v>
      </c>
      <c r="W38">
        <v>1.1010174457314335E-2</v>
      </c>
    </row>
    <row r="39" spans="1:23" x14ac:dyDescent="0.25">
      <c r="A39" s="19">
        <v>1</v>
      </c>
      <c r="B39" s="19" t="s">
        <v>748</v>
      </c>
      <c r="C39" s="19" t="s">
        <v>767</v>
      </c>
      <c r="D39" t="s">
        <v>321</v>
      </c>
      <c r="E39" t="s">
        <v>322</v>
      </c>
      <c r="F39">
        <v>26503</v>
      </c>
      <c r="G39">
        <v>203280</v>
      </c>
      <c r="H39">
        <v>161401</v>
      </c>
      <c r="I39">
        <v>1692489</v>
      </c>
      <c r="J39">
        <v>2083673</v>
      </c>
      <c r="K39" s="1">
        <v>11.027786029765707</v>
      </c>
      <c r="L39" s="1">
        <f t="shared" si="0"/>
        <v>18.773771124355886</v>
      </c>
      <c r="M39" s="1">
        <f t="shared" si="1"/>
        <v>81.226228875644111</v>
      </c>
      <c r="N39">
        <f t="shared" si="2"/>
        <v>100</v>
      </c>
      <c r="O39">
        <f t="shared" si="3"/>
        <v>3.793091441504752E-2</v>
      </c>
      <c r="Q39" s="19" t="s">
        <v>748</v>
      </c>
      <c r="R39" t="s">
        <v>321</v>
      </c>
      <c r="T39">
        <f t="shared" si="4"/>
        <v>4.1829400808249973E-3</v>
      </c>
      <c r="U39">
        <f t="shared" si="5"/>
        <v>7.1210630576563367E-3</v>
      </c>
      <c r="V39">
        <v>3.793091441504752E-2</v>
      </c>
      <c r="W39">
        <v>7.1210630576563367E-3</v>
      </c>
    </row>
    <row r="40" spans="1:23" x14ac:dyDescent="0.25">
      <c r="A40" s="19">
        <v>1</v>
      </c>
      <c r="B40" s="19" t="s">
        <v>748</v>
      </c>
      <c r="C40" s="19" t="s">
        <v>767</v>
      </c>
      <c r="D40" t="s">
        <v>375</v>
      </c>
      <c r="E40" t="s">
        <v>376</v>
      </c>
      <c r="F40">
        <v>1743685</v>
      </c>
      <c r="G40">
        <v>2447150</v>
      </c>
      <c r="H40">
        <v>11361384</v>
      </c>
      <c r="I40">
        <v>31414765</v>
      </c>
      <c r="J40">
        <v>46966984</v>
      </c>
      <c r="K40" s="1">
        <v>8.922938292141561</v>
      </c>
      <c r="L40" s="1">
        <f t="shared" si="0"/>
        <v>33.113088547478377</v>
      </c>
      <c r="M40" s="1">
        <f t="shared" si="1"/>
        <v>66.88691145252163</v>
      </c>
      <c r="N40">
        <f t="shared" si="2"/>
        <v>100</v>
      </c>
      <c r="O40">
        <f t="shared" si="3"/>
        <v>0.85498091612115079</v>
      </c>
      <c r="Q40" s="19" t="s">
        <v>748</v>
      </c>
      <c r="R40" t="s">
        <v>375</v>
      </c>
      <c r="T40">
        <f t="shared" si="4"/>
        <v>7.6289419555076884E-2</v>
      </c>
      <c r="U40">
        <f t="shared" si="5"/>
        <v>0.28311058781923842</v>
      </c>
      <c r="V40">
        <v>0.85498091612115079</v>
      </c>
      <c r="W40">
        <v>0.28311058781923842</v>
      </c>
    </row>
    <row r="41" spans="1:23" x14ac:dyDescent="0.25">
      <c r="A41" s="19">
        <v>1</v>
      </c>
      <c r="B41" s="19" t="s">
        <v>748</v>
      </c>
      <c r="C41" s="19" t="s">
        <v>767</v>
      </c>
      <c r="D41" t="s">
        <v>315</v>
      </c>
      <c r="E41" t="s">
        <v>316</v>
      </c>
      <c r="F41">
        <v>9454</v>
      </c>
      <c r="G41">
        <v>47697</v>
      </c>
      <c r="H41">
        <v>78714</v>
      </c>
      <c r="I41">
        <v>254786</v>
      </c>
      <c r="J41">
        <v>390651</v>
      </c>
      <c r="K41" s="1">
        <v>14.629682248349548</v>
      </c>
      <c r="L41" s="1">
        <f t="shared" si="0"/>
        <v>34.779125101433252</v>
      </c>
      <c r="M41" s="1">
        <f t="shared" si="1"/>
        <v>65.220874898566748</v>
      </c>
      <c r="N41">
        <f t="shared" si="2"/>
        <v>100</v>
      </c>
      <c r="O41">
        <f t="shared" si="3"/>
        <v>7.1113603944346028E-3</v>
      </c>
      <c r="Q41" s="19" t="s">
        <v>748</v>
      </c>
      <c r="R41" t="s">
        <v>315</v>
      </c>
      <c r="T41">
        <f t="shared" si="4"/>
        <v>1.0403694292407594E-3</v>
      </c>
      <c r="U41">
        <f t="shared" si="5"/>
        <v>2.4732689279941874E-3</v>
      </c>
      <c r="V41">
        <v>7.1113603944346028E-3</v>
      </c>
      <c r="W41">
        <v>2.4732689279941874E-3</v>
      </c>
    </row>
    <row r="42" spans="1:23" x14ac:dyDescent="0.25">
      <c r="A42" s="19">
        <v>1</v>
      </c>
      <c r="B42" s="19" t="s">
        <v>748</v>
      </c>
      <c r="C42" s="19" t="s">
        <v>767</v>
      </c>
      <c r="D42" t="s">
        <v>592</v>
      </c>
      <c r="E42" t="s">
        <v>593</v>
      </c>
      <c r="F42">
        <v>774270</v>
      </c>
      <c r="G42">
        <v>621039</v>
      </c>
      <c r="H42">
        <v>4477636</v>
      </c>
      <c r="I42">
        <v>4526680</v>
      </c>
      <c r="J42">
        <v>10399625</v>
      </c>
      <c r="K42" s="1">
        <v>13.41691647535368</v>
      </c>
      <c r="L42" s="1">
        <f t="shared" si="0"/>
        <v>56.472661273844004</v>
      </c>
      <c r="M42" s="1">
        <f t="shared" si="1"/>
        <v>43.527338726155989</v>
      </c>
      <c r="N42">
        <f t="shared" si="2"/>
        <v>100</v>
      </c>
      <c r="O42">
        <f t="shared" si="3"/>
        <v>0.18931343153344532</v>
      </c>
      <c r="Q42" s="19" t="s">
        <v>748</v>
      </c>
      <c r="R42" t="s">
        <v>592</v>
      </c>
      <c r="T42">
        <f t="shared" si="4"/>
        <v>2.5400024985468235E-2</v>
      </c>
      <c r="U42">
        <f t="shared" si="5"/>
        <v>0.10691033293577316</v>
      </c>
      <c r="V42">
        <v>0.18931343153344532</v>
      </c>
      <c r="W42">
        <v>0.10691033293577316</v>
      </c>
    </row>
    <row r="43" spans="1:23" x14ac:dyDescent="0.25">
      <c r="A43" s="19">
        <v>1</v>
      </c>
      <c r="B43" s="19" t="s">
        <v>748</v>
      </c>
      <c r="C43" s="19" t="s">
        <v>767</v>
      </c>
      <c r="D43" t="s">
        <v>588</v>
      </c>
      <c r="E43" t="s">
        <v>589</v>
      </c>
      <c r="F43">
        <v>979723</v>
      </c>
      <c r="G43">
        <v>1211715</v>
      </c>
      <c r="H43">
        <v>7980783</v>
      </c>
      <c r="I43">
        <v>10191281</v>
      </c>
      <c r="J43">
        <v>20363502</v>
      </c>
      <c r="K43" s="1">
        <v>10.761596900179548</v>
      </c>
      <c r="L43" s="1">
        <f t="shared" si="0"/>
        <v>49.953200584064568</v>
      </c>
      <c r="M43" s="1">
        <f t="shared" si="1"/>
        <v>50.046799415935425</v>
      </c>
      <c r="N43">
        <f t="shared" si="2"/>
        <v>100</v>
      </c>
      <c r="O43">
        <f t="shared" si="3"/>
        <v>0.37069456270376838</v>
      </c>
      <c r="Q43" s="19" t="s">
        <v>748</v>
      </c>
      <c r="R43" t="s">
        <v>588</v>
      </c>
      <c r="T43">
        <f t="shared" si="4"/>
        <v>3.9892654569062859E-2</v>
      </c>
      <c r="U43">
        <f t="shared" si="5"/>
        <v>0.18517379846163443</v>
      </c>
      <c r="V43">
        <v>0.37069456270376838</v>
      </c>
      <c r="W43">
        <v>0.18517379846163443</v>
      </c>
    </row>
    <row r="44" spans="1:23" x14ac:dyDescent="0.25">
      <c r="A44" s="19">
        <v>1</v>
      </c>
      <c r="B44" s="19" t="s">
        <v>748</v>
      </c>
      <c r="C44" s="19" t="s">
        <v>767</v>
      </c>
      <c r="D44" t="s">
        <v>629</v>
      </c>
      <c r="E44" t="s">
        <v>630</v>
      </c>
      <c r="F44">
        <v>161542</v>
      </c>
      <c r="G44">
        <v>8442</v>
      </c>
      <c r="H44">
        <v>484333</v>
      </c>
      <c r="I44">
        <v>228215</v>
      </c>
      <c r="J44">
        <v>882532</v>
      </c>
      <c r="K44" s="1">
        <v>19.260944645633245</v>
      </c>
      <c r="L44" s="1">
        <f t="shared" si="0"/>
        <v>74.14088101054692</v>
      </c>
      <c r="M44" s="1">
        <f t="shared" si="1"/>
        <v>25.859118989453073</v>
      </c>
      <c r="N44">
        <f t="shared" si="2"/>
        <v>100</v>
      </c>
      <c r="O44">
        <f t="shared" si="3"/>
        <v>1.6065498646160276E-2</v>
      </c>
      <c r="Q44" s="19" t="s">
        <v>748</v>
      </c>
      <c r="R44" t="s">
        <v>629</v>
      </c>
      <c r="T44">
        <f t="shared" si="4"/>
        <v>3.0943668012818892E-3</v>
      </c>
      <c r="U44">
        <f t="shared" si="5"/>
        <v>1.1911102235000718E-2</v>
      </c>
      <c r="V44">
        <v>1.6065498646160276E-2</v>
      </c>
      <c r="W44">
        <v>1.1911102235000718E-2</v>
      </c>
    </row>
    <row r="45" spans="1:23" x14ac:dyDescent="0.25">
      <c r="A45" s="19">
        <v>1</v>
      </c>
      <c r="B45" s="19" t="s">
        <v>748</v>
      </c>
      <c r="C45" s="19" t="s">
        <v>767</v>
      </c>
      <c r="D45" t="s">
        <v>621</v>
      </c>
      <c r="E45" t="s">
        <v>622</v>
      </c>
      <c r="F45">
        <v>688980</v>
      </c>
      <c r="G45">
        <v>83046</v>
      </c>
      <c r="H45">
        <v>2335300</v>
      </c>
      <c r="I45">
        <v>2062472</v>
      </c>
      <c r="J45">
        <v>5169798</v>
      </c>
      <c r="K45" s="1">
        <v>14.933388113036525</v>
      </c>
      <c r="L45" s="1">
        <f t="shared" si="0"/>
        <v>60.105365818935283</v>
      </c>
      <c r="M45" s="1">
        <f t="shared" si="1"/>
        <v>39.894634181064717</v>
      </c>
      <c r="N45">
        <f t="shared" si="2"/>
        <v>100</v>
      </c>
      <c r="O45">
        <f t="shared" si="3"/>
        <v>9.4110335681790697E-2</v>
      </c>
      <c r="Q45" s="19" t="s">
        <v>748</v>
      </c>
      <c r="R45" t="s">
        <v>621</v>
      </c>
      <c r="T45">
        <f t="shared" si="4"/>
        <v>1.4053861681843303E-2</v>
      </c>
      <c r="U45">
        <f t="shared" si="5"/>
        <v>5.6565361534968286E-2</v>
      </c>
      <c r="V45">
        <v>9.4110335681790697E-2</v>
      </c>
      <c r="W45">
        <v>5.6565361534968286E-2</v>
      </c>
    </row>
    <row r="46" spans="1:23" x14ac:dyDescent="0.25">
      <c r="A46" s="19">
        <v>1</v>
      </c>
      <c r="B46" s="19" t="s">
        <v>748</v>
      </c>
      <c r="C46" s="19" t="s">
        <v>767</v>
      </c>
      <c r="D46" t="s">
        <v>103</v>
      </c>
      <c r="E46" t="s">
        <v>104</v>
      </c>
      <c r="F46">
        <v>36984</v>
      </c>
      <c r="G46">
        <v>179046</v>
      </c>
      <c r="H46">
        <v>440125</v>
      </c>
      <c r="I46">
        <v>2348451</v>
      </c>
      <c r="J46">
        <v>3004606</v>
      </c>
      <c r="K46" s="1">
        <v>7.1899610131910805</v>
      </c>
      <c r="L46" s="1">
        <f t="shared" si="0"/>
        <v>21.838304256864294</v>
      </c>
      <c r="M46" s="1">
        <f t="shared" si="1"/>
        <v>78.161695743135709</v>
      </c>
      <c r="N46">
        <f t="shared" si="2"/>
        <v>100</v>
      </c>
      <c r="O46">
        <f t="shared" si="3"/>
        <v>5.4695459909946655E-2</v>
      </c>
      <c r="Q46" s="19" t="s">
        <v>748</v>
      </c>
      <c r="R46" t="s">
        <v>103</v>
      </c>
      <c r="T46">
        <f t="shared" si="4"/>
        <v>3.9325822435107224E-3</v>
      </c>
      <c r="U46">
        <f t="shared" si="5"/>
        <v>1.1944560949825385E-2</v>
      </c>
      <c r="V46">
        <v>5.4695459909946655E-2</v>
      </c>
      <c r="W46">
        <v>1.1944560949825385E-2</v>
      </c>
    </row>
    <row r="47" spans="1:23" x14ac:dyDescent="0.25">
      <c r="A47" s="19">
        <v>1</v>
      </c>
      <c r="B47" s="19" t="s">
        <v>748</v>
      </c>
      <c r="C47" s="19" t="s">
        <v>767</v>
      </c>
      <c r="D47" t="s">
        <v>357</v>
      </c>
      <c r="E47" t="s">
        <v>358</v>
      </c>
      <c r="F47">
        <v>1060371</v>
      </c>
      <c r="G47">
        <v>609728</v>
      </c>
      <c r="H47">
        <v>4441978</v>
      </c>
      <c r="I47">
        <v>4267323</v>
      </c>
      <c r="J47">
        <v>10379400</v>
      </c>
      <c r="K47" s="1">
        <v>16.090515829431375</v>
      </c>
      <c r="L47" s="1">
        <f t="shared" si="0"/>
        <v>58.886611942886866</v>
      </c>
      <c r="M47" s="1">
        <f t="shared" si="1"/>
        <v>41.113388057113127</v>
      </c>
      <c r="N47">
        <f t="shared" si="2"/>
        <v>100</v>
      </c>
      <c r="O47">
        <f t="shared" si="3"/>
        <v>0.18894525824327729</v>
      </c>
      <c r="Q47" s="19" t="s">
        <v>748</v>
      </c>
      <c r="R47" t="s">
        <v>357</v>
      </c>
      <c r="T47">
        <f t="shared" si="4"/>
        <v>3.0402266686594515E-2</v>
      </c>
      <c r="U47">
        <f t="shared" si="5"/>
        <v>0.11126346100620416</v>
      </c>
      <c r="V47">
        <v>0.18894525824327729</v>
      </c>
      <c r="W47">
        <v>0.11126346100620416</v>
      </c>
    </row>
    <row r="48" spans="1:23" x14ac:dyDescent="0.25">
      <c r="A48" s="19">
        <v>1</v>
      </c>
      <c r="B48" s="19" t="s">
        <v>748</v>
      </c>
      <c r="C48" s="19" t="s">
        <v>767</v>
      </c>
      <c r="D48" t="s">
        <v>246</v>
      </c>
      <c r="E48" t="s">
        <v>247</v>
      </c>
      <c r="F48">
        <v>26540</v>
      </c>
      <c r="G48">
        <v>772462</v>
      </c>
      <c r="H48">
        <v>3931102</v>
      </c>
      <c r="I48">
        <v>2816559</v>
      </c>
      <c r="J48">
        <v>7546663</v>
      </c>
      <c r="K48" s="1">
        <v>10.587487476252749</v>
      </c>
      <c r="L48" s="1">
        <f t="shared" si="0"/>
        <v>62.678086990236615</v>
      </c>
      <c r="M48" s="1">
        <f t="shared" si="1"/>
        <v>37.321913009763385</v>
      </c>
      <c r="N48">
        <f t="shared" si="2"/>
        <v>100</v>
      </c>
      <c r="O48">
        <f t="shared" si="3"/>
        <v>0.1373784794313723</v>
      </c>
      <c r="Q48" s="19" t="s">
        <v>748</v>
      </c>
      <c r="R48" t="s">
        <v>246</v>
      </c>
      <c r="T48">
        <f t="shared" si="4"/>
        <v>1.4544929304863001E-2</v>
      </c>
      <c r="U48">
        <f t="shared" si="5"/>
        <v>8.6106202843859836E-2</v>
      </c>
      <c r="V48">
        <v>0.1373784794313723</v>
      </c>
      <c r="W48">
        <v>8.6106202843859836E-2</v>
      </c>
    </row>
    <row r="49" spans="1:23" x14ac:dyDescent="0.25">
      <c r="A49" s="19">
        <v>1</v>
      </c>
      <c r="B49" s="19" t="s">
        <v>748</v>
      </c>
      <c r="C49" s="19" t="s">
        <v>767</v>
      </c>
      <c r="D49" t="s">
        <v>140</v>
      </c>
      <c r="E49" t="s">
        <v>141</v>
      </c>
      <c r="F49">
        <v>5786408</v>
      </c>
      <c r="G49">
        <v>1482971</v>
      </c>
      <c r="H49">
        <v>42306925</v>
      </c>
      <c r="I49">
        <v>21875445</v>
      </c>
      <c r="J49">
        <v>71451749</v>
      </c>
      <c r="K49" s="1">
        <v>10.173829334814464</v>
      </c>
      <c r="L49" s="1">
        <f t="shared" si="0"/>
        <v>69.384311362343283</v>
      </c>
      <c r="M49" s="1">
        <f t="shared" si="1"/>
        <v>30.615688637656724</v>
      </c>
      <c r="N49">
        <f t="shared" si="2"/>
        <v>100</v>
      </c>
      <c r="O49">
        <f t="shared" si="3"/>
        <v>1.3006984186695598</v>
      </c>
      <c r="Q49" s="19" t="s">
        <v>748</v>
      </c>
      <c r="R49" t="s">
        <v>140</v>
      </c>
      <c r="T49">
        <f t="shared" si="4"/>
        <v>0.13233083727607151</v>
      </c>
      <c r="U49">
        <f t="shared" si="5"/>
        <v>0.90248064069476264</v>
      </c>
      <c r="V49">
        <v>1.3006984186695598</v>
      </c>
      <c r="W49">
        <v>0.90248064069476264</v>
      </c>
    </row>
    <row r="50" spans="1:23" x14ac:dyDescent="0.25">
      <c r="A50" s="19">
        <v>1</v>
      </c>
      <c r="B50" s="19" t="s">
        <v>748</v>
      </c>
      <c r="C50" s="19" t="s">
        <v>767</v>
      </c>
      <c r="D50" t="s">
        <v>174</v>
      </c>
      <c r="E50" t="s">
        <v>175</v>
      </c>
      <c r="F50">
        <v>961845</v>
      </c>
      <c r="G50">
        <v>404866</v>
      </c>
      <c r="H50">
        <v>16413850</v>
      </c>
      <c r="I50">
        <v>6405691</v>
      </c>
      <c r="J50">
        <v>24186252</v>
      </c>
      <c r="K50" s="1">
        <v>5.6507763170581367</v>
      </c>
      <c r="L50" s="1">
        <f t="shared" si="0"/>
        <v>73.515156461612989</v>
      </c>
      <c r="M50" s="1">
        <f t="shared" si="1"/>
        <v>26.484843538387015</v>
      </c>
      <c r="N50">
        <f t="shared" si="2"/>
        <v>100</v>
      </c>
      <c r="O50">
        <f t="shared" si="3"/>
        <v>0.44028341041649627</v>
      </c>
      <c r="Q50" s="19" t="s">
        <v>748</v>
      </c>
      <c r="R50" t="s">
        <v>174</v>
      </c>
      <c r="T50">
        <f t="shared" si="4"/>
        <v>2.4879430683751248E-2</v>
      </c>
      <c r="U50">
        <f t="shared" si="5"/>
        <v>0.32367503804221287</v>
      </c>
      <c r="V50">
        <v>0.44028341041649627</v>
      </c>
      <c r="W50">
        <v>0.32367503804221287</v>
      </c>
    </row>
    <row r="51" spans="1:23" x14ac:dyDescent="0.25">
      <c r="A51" s="19">
        <v>1</v>
      </c>
      <c r="B51" s="19" t="s">
        <v>748</v>
      </c>
      <c r="C51" s="19" t="s">
        <v>767</v>
      </c>
      <c r="D51" t="s">
        <v>113</v>
      </c>
      <c r="E51" t="s">
        <v>114</v>
      </c>
      <c r="F51">
        <v>624725</v>
      </c>
      <c r="G51">
        <v>171114</v>
      </c>
      <c r="H51">
        <v>2415343</v>
      </c>
      <c r="I51">
        <v>1394455</v>
      </c>
      <c r="J51">
        <v>4605637</v>
      </c>
      <c r="K51" s="1">
        <v>17.27967271411099</v>
      </c>
      <c r="L51" s="1">
        <f t="shared" si="0"/>
        <v>69.722863525718594</v>
      </c>
      <c r="M51" s="1">
        <f t="shared" si="1"/>
        <v>30.277136474281406</v>
      </c>
      <c r="N51">
        <f t="shared" si="2"/>
        <v>100</v>
      </c>
      <c r="O51">
        <f t="shared" si="3"/>
        <v>8.3840421637068896E-2</v>
      </c>
      <c r="Q51" s="19" t="s">
        <v>748</v>
      </c>
      <c r="R51" t="s">
        <v>113</v>
      </c>
      <c r="T51">
        <f t="shared" si="4"/>
        <v>1.4487350461016199E-2</v>
      </c>
      <c r="U51">
        <f t="shared" si="5"/>
        <v>5.8455942757400584E-2</v>
      </c>
      <c r="V51">
        <v>8.3840421637068896E-2</v>
      </c>
      <c r="W51">
        <v>5.8455942757400584E-2</v>
      </c>
    </row>
    <row r="52" spans="1:23" x14ac:dyDescent="0.25">
      <c r="A52" s="19">
        <v>1</v>
      </c>
      <c r="B52" s="19" t="s">
        <v>748</v>
      </c>
      <c r="C52" s="19" t="s">
        <v>767</v>
      </c>
      <c r="D52" t="s">
        <v>119</v>
      </c>
      <c r="E52" t="s">
        <v>120</v>
      </c>
      <c r="F52">
        <v>655790</v>
      </c>
      <c r="G52">
        <v>1436648</v>
      </c>
      <c r="H52">
        <v>16845007</v>
      </c>
      <c r="I52">
        <v>14322376</v>
      </c>
      <c r="J52">
        <v>33259821</v>
      </c>
      <c r="K52" s="1">
        <v>6.2911883981576446</v>
      </c>
      <c r="L52" s="1">
        <f t="shared" si="0"/>
        <v>56.937904145665726</v>
      </c>
      <c r="M52" s="1">
        <f t="shared" si="1"/>
        <v>43.062095854334274</v>
      </c>
      <c r="N52">
        <f t="shared" si="2"/>
        <v>100</v>
      </c>
      <c r="O52">
        <f t="shared" si="3"/>
        <v>0.60545748964007329</v>
      </c>
      <c r="Q52" s="19" t="s">
        <v>748</v>
      </c>
      <c r="R52" t="s">
        <v>119</v>
      </c>
      <c r="T52">
        <f t="shared" si="4"/>
        <v>3.8090471344012812E-2</v>
      </c>
      <c r="U52">
        <f t="shared" si="5"/>
        <v>0.34473480509401894</v>
      </c>
      <c r="V52">
        <v>0.60545748964007329</v>
      </c>
      <c r="W52">
        <v>0.34473480509401894</v>
      </c>
    </row>
    <row r="53" spans="1:23" x14ac:dyDescent="0.25">
      <c r="A53" s="19">
        <v>1</v>
      </c>
      <c r="B53" s="19" t="s">
        <v>748</v>
      </c>
      <c r="C53" s="19" t="s">
        <v>767</v>
      </c>
      <c r="D53" t="s">
        <v>221</v>
      </c>
      <c r="E53" t="s">
        <v>222</v>
      </c>
      <c r="F53">
        <v>2227477</v>
      </c>
      <c r="G53">
        <v>1211918</v>
      </c>
      <c r="H53">
        <v>13899305</v>
      </c>
      <c r="I53">
        <v>3826654</v>
      </c>
      <c r="J53">
        <v>21165354</v>
      </c>
      <c r="K53" s="1">
        <v>16.250117999443809</v>
      </c>
      <c r="L53" s="1">
        <f t="shared" si="0"/>
        <v>81.920198452622145</v>
      </c>
      <c r="M53" s="1">
        <f t="shared" si="1"/>
        <v>18.079801547377851</v>
      </c>
      <c r="N53">
        <f t="shared" si="2"/>
        <v>100</v>
      </c>
      <c r="O53">
        <f t="shared" si="3"/>
        <v>0.38529137304086764</v>
      </c>
      <c r="Q53" s="19" t="s">
        <v>748</v>
      </c>
      <c r="R53" t="s">
        <v>221</v>
      </c>
      <c r="T53">
        <f t="shared" si="4"/>
        <v>6.2610302760818221E-2</v>
      </c>
      <c r="U53">
        <f t="shared" si="5"/>
        <v>0.31563145741591148</v>
      </c>
      <c r="V53">
        <v>0.38529137304086764</v>
      </c>
      <c r="W53">
        <v>0.31563145741591148</v>
      </c>
    </row>
    <row r="54" spans="1:23" x14ac:dyDescent="0.25">
      <c r="A54" s="19">
        <v>1</v>
      </c>
      <c r="B54" s="19" t="s">
        <v>748</v>
      </c>
      <c r="C54" s="19" t="s">
        <v>767</v>
      </c>
      <c r="D54" t="s">
        <v>301</v>
      </c>
      <c r="E54" t="s">
        <v>302</v>
      </c>
      <c r="F54">
        <v>112963</v>
      </c>
      <c r="G54">
        <v>1358250</v>
      </c>
      <c r="H54">
        <v>9585505</v>
      </c>
      <c r="I54">
        <v>15629237</v>
      </c>
      <c r="J54">
        <v>26685955</v>
      </c>
      <c r="K54" s="1">
        <v>5.5130610840046756</v>
      </c>
      <c r="L54" s="1">
        <f t="shared" si="0"/>
        <v>41.432723693043776</v>
      </c>
      <c r="M54" s="1">
        <f t="shared" si="1"/>
        <v>58.567276306956231</v>
      </c>
      <c r="N54">
        <f t="shared" si="2"/>
        <v>100</v>
      </c>
      <c r="O54">
        <f t="shared" si="3"/>
        <v>0.48578768126707483</v>
      </c>
      <c r="Q54" s="19" t="s">
        <v>748</v>
      </c>
      <c r="R54" t="s">
        <v>301</v>
      </c>
      <c r="T54">
        <f t="shared" si="4"/>
        <v>2.6781771606823775E-2</v>
      </c>
      <c r="U54">
        <f t="shared" si="5"/>
        <v>0.20127506771423129</v>
      </c>
      <c r="V54">
        <v>0.48578768126707483</v>
      </c>
      <c r="W54">
        <v>0.20127506771423129</v>
      </c>
    </row>
    <row r="55" spans="1:23" x14ac:dyDescent="0.25">
      <c r="A55" s="19">
        <v>1</v>
      </c>
      <c r="B55" s="19" t="s">
        <v>748</v>
      </c>
      <c r="C55" s="19" t="s">
        <v>767</v>
      </c>
      <c r="D55" t="s">
        <v>109</v>
      </c>
      <c r="E55" t="s">
        <v>110</v>
      </c>
      <c r="F55">
        <v>31139851</v>
      </c>
      <c r="G55">
        <v>3037350</v>
      </c>
      <c r="H55">
        <v>51177068</v>
      </c>
      <c r="I55">
        <v>5279143</v>
      </c>
      <c r="J55">
        <v>90633412</v>
      </c>
      <c r="K55" s="1">
        <v>37.70927326447778</v>
      </c>
      <c r="L55" s="1">
        <f t="shared" si="0"/>
        <v>94.175279421235956</v>
      </c>
      <c r="M55" s="1">
        <f t="shared" si="1"/>
        <v>5.8247205787640439</v>
      </c>
      <c r="N55">
        <f t="shared" si="2"/>
        <v>100</v>
      </c>
      <c r="O55">
        <f t="shared" si="3"/>
        <v>1.6498789367217128</v>
      </c>
      <c r="Q55" s="19" t="s">
        <v>748</v>
      </c>
      <c r="R55" t="s">
        <v>109</v>
      </c>
      <c r="T55">
        <f t="shared" si="4"/>
        <v>0.62215735678145112</v>
      </c>
      <c r="U55">
        <f t="shared" si="5"/>
        <v>1.5537780987697896</v>
      </c>
      <c r="V55">
        <v>1.6498789367217128</v>
      </c>
      <c r="W55">
        <v>1.5537780987697896</v>
      </c>
    </row>
    <row r="56" spans="1:23" x14ac:dyDescent="0.25">
      <c r="A56" s="19">
        <v>1</v>
      </c>
      <c r="B56" s="19" t="s">
        <v>748</v>
      </c>
      <c r="C56" s="19" t="s">
        <v>767</v>
      </c>
      <c r="D56" t="s">
        <v>144</v>
      </c>
      <c r="E56" t="s">
        <v>145</v>
      </c>
      <c r="F56">
        <v>8737982</v>
      </c>
      <c r="G56">
        <v>2038265</v>
      </c>
      <c r="H56">
        <v>34969369</v>
      </c>
      <c r="I56">
        <v>4513264</v>
      </c>
      <c r="J56">
        <v>50258880</v>
      </c>
      <c r="K56" s="1">
        <v>21.441478600398575</v>
      </c>
      <c r="L56" s="1">
        <f t="shared" si="0"/>
        <v>91.019967018763651</v>
      </c>
      <c r="M56" s="1">
        <f t="shared" si="1"/>
        <v>8.9800329812363504</v>
      </c>
      <c r="N56">
        <f t="shared" si="2"/>
        <v>100</v>
      </c>
      <c r="O56">
        <f t="shared" si="3"/>
        <v>0.91490616611922482</v>
      </c>
      <c r="Q56" s="19" t="s">
        <v>748</v>
      </c>
      <c r="R56" t="s">
        <v>144</v>
      </c>
      <c r="T56">
        <f t="shared" si="4"/>
        <v>0.19616940982218065</v>
      </c>
      <c r="U56">
        <f t="shared" si="5"/>
        <v>0.83274729065435349</v>
      </c>
      <c r="V56">
        <v>0.91490616611922482</v>
      </c>
      <c r="W56">
        <v>0.83274729065435349</v>
      </c>
    </row>
    <row r="57" spans="1:23" x14ac:dyDescent="0.25">
      <c r="A57" s="19">
        <v>1</v>
      </c>
      <c r="B57" s="19" t="s">
        <v>748</v>
      </c>
      <c r="C57" s="19" t="s">
        <v>767</v>
      </c>
      <c r="D57" t="s">
        <v>393</v>
      </c>
      <c r="E57" t="s">
        <v>394</v>
      </c>
      <c r="F57">
        <v>447588</v>
      </c>
      <c r="G57">
        <v>68938</v>
      </c>
      <c r="H57">
        <v>853765</v>
      </c>
      <c r="I57">
        <v>184424</v>
      </c>
      <c r="J57">
        <v>1554715</v>
      </c>
      <c r="K57" s="1">
        <v>33.223195248003648</v>
      </c>
      <c r="L57" s="1">
        <f t="shared" si="0"/>
        <v>88.137761583312695</v>
      </c>
      <c r="M57" s="1">
        <f t="shared" si="1"/>
        <v>11.862238416687303</v>
      </c>
      <c r="N57">
        <f t="shared" si="2"/>
        <v>100</v>
      </c>
      <c r="O57">
        <f t="shared" si="3"/>
        <v>2.8301831239734166E-2</v>
      </c>
      <c r="Q57" s="19" t="s">
        <v>748</v>
      </c>
      <c r="R57" t="s">
        <v>393</v>
      </c>
      <c r="T57">
        <f t="shared" si="4"/>
        <v>9.4027726515373746E-3</v>
      </c>
      <c r="U57">
        <f t="shared" si="5"/>
        <v>2.4944600541788414E-2</v>
      </c>
      <c r="V57">
        <v>2.8301831239734166E-2</v>
      </c>
      <c r="W57">
        <v>2.4944600541788414E-2</v>
      </c>
    </row>
    <row r="58" spans="1:23" x14ac:dyDescent="0.25">
      <c r="A58" s="19">
        <v>1</v>
      </c>
      <c r="B58" s="19" t="s">
        <v>748</v>
      </c>
      <c r="C58" s="19" t="s">
        <v>767</v>
      </c>
      <c r="D58" t="s">
        <v>127</v>
      </c>
      <c r="E58" t="s">
        <v>128</v>
      </c>
      <c r="F58">
        <v>2702825</v>
      </c>
      <c r="G58">
        <v>825940</v>
      </c>
      <c r="H58">
        <v>21016082</v>
      </c>
      <c r="I58">
        <v>10465516</v>
      </c>
      <c r="J58">
        <v>35010363</v>
      </c>
      <c r="K58" s="1">
        <v>10.079201406737772</v>
      </c>
      <c r="L58" s="1">
        <f t="shared" si="0"/>
        <v>70.107376493068642</v>
      </c>
      <c r="M58" s="1">
        <f t="shared" si="1"/>
        <v>29.892623506931358</v>
      </c>
      <c r="N58">
        <f t="shared" si="2"/>
        <v>100</v>
      </c>
      <c r="O58">
        <f t="shared" si="3"/>
        <v>0.63732413031831125</v>
      </c>
      <c r="Q58" s="19" t="s">
        <v>748</v>
      </c>
      <c r="R58" t="s">
        <v>127</v>
      </c>
      <c r="T58">
        <f t="shared" si="4"/>
        <v>6.4237182708522494E-2</v>
      </c>
      <c r="U58">
        <f t="shared" si="5"/>
        <v>0.44681122752343383</v>
      </c>
      <c r="V58">
        <v>0.63732413031831125</v>
      </c>
      <c r="W58">
        <v>0.44681122752343383</v>
      </c>
    </row>
    <row r="59" spans="1:23" x14ac:dyDescent="0.25">
      <c r="A59" s="19">
        <v>1</v>
      </c>
      <c r="B59" s="19" t="s">
        <v>748</v>
      </c>
      <c r="C59" s="19" t="s">
        <v>767</v>
      </c>
      <c r="D59" t="s">
        <v>115</v>
      </c>
      <c r="E59" t="s">
        <v>116</v>
      </c>
      <c r="F59">
        <v>3270590</v>
      </c>
      <c r="G59">
        <v>116240</v>
      </c>
      <c r="H59">
        <v>1983995</v>
      </c>
      <c r="I59">
        <v>151875</v>
      </c>
      <c r="J59">
        <v>5522700</v>
      </c>
      <c r="K59" s="1">
        <v>61.325619714994474</v>
      </c>
      <c r="L59" s="1">
        <f t="shared" si="0"/>
        <v>97.249986419686024</v>
      </c>
      <c r="M59" s="1">
        <f t="shared" si="1"/>
        <v>2.7500135803139769</v>
      </c>
      <c r="N59">
        <f t="shared" si="2"/>
        <v>100</v>
      </c>
      <c r="O59">
        <f t="shared" si="3"/>
        <v>0.10053451815135242</v>
      </c>
      <c r="Q59" s="19" t="s">
        <v>748</v>
      </c>
      <c r="R59" t="s">
        <v>115</v>
      </c>
      <c r="T59">
        <f t="shared" si="4"/>
        <v>6.1653416283800486E-2</v>
      </c>
      <c r="U59">
        <f t="shared" si="5"/>
        <v>9.7769805249287023E-2</v>
      </c>
      <c r="V59">
        <v>0.10053451815135242</v>
      </c>
      <c r="W59">
        <v>9.7769805249287023E-2</v>
      </c>
    </row>
    <row r="60" spans="1:23" x14ac:dyDescent="0.25">
      <c r="A60" s="19">
        <v>1</v>
      </c>
      <c r="B60" s="19" t="s">
        <v>748</v>
      </c>
      <c r="C60" s="19" t="s">
        <v>767</v>
      </c>
      <c r="D60" t="s">
        <v>471</v>
      </c>
      <c r="E60" t="s">
        <v>472</v>
      </c>
      <c r="F60">
        <v>489139</v>
      </c>
      <c r="G60">
        <v>73870</v>
      </c>
      <c r="H60">
        <v>147151</v>
      </c>
      <c r="I60">
        <v>21269</v>
      </c>
      <c r="J60">
        <v>731429</v>
      </c>
      <c r="K60" s="1">
        <v>76.973841616889686</v>
      </c>
      <c r="L60" s="1">
        <f t="shared" si="0"/>
        <v>97.092130610079721</v>
      </c>
      <c r="M60" s="1">
        <f t="shared" si="1"/>
        <v>2.9078693899202794</v>
      </c>
      <c r="N60">
        <f t="shared" si="2"/>
        <v>100</v>
      </c>
      <c r="O60">
        <f t="shared" si="3"/>
        <v>1.3314839132476063E-2</v>
      </c>
      <c r="Q60" s="19" t="s">
        <v>748</v>
      </c>
      <c r="R60" t="s">
        <v>471</v>
      </c>
      <c r="T60">
        <f t="shared" si="4"/>
        <v>1.0248943185375772E-2</v>
      </c>
      <c r="U60">
        <f t="shared" si="5"/>
        <v>1.2927661001025666E-2</v>
      </c>
      <c r="V60">
        <v>1.3314839132476063E-2</v>
      </c>
      <c r="W60">
        <v>1.2927661001025666E-2</v>
      </c>
    </row>
    <row r="61" spans="1:23" x14ac:dyDescent="0.25">
      <c r="A61" s="19">
        <v>1</v>
      </c>
      <c r="B61" s="19" t="s">
        <v>748</v>
      </c>
      <c r="C61" s="19" t="s">
        <v>767</v>
      </c>
      <c r="D61" t="s">
        <v>441</v>
      </c>
      <c r="E61" t="s">
        <v>442</v>
      </c>
      <c r="F61">
        <v>913594</v>
      </c>
      <c r="G61">
        <v>485257</v>
      </c>
      <c r="H61">
        <v>4966879</v>
      </c>
      <c r="I61">
        <v>2203288</v>
      </c>
      <c r="J61">
        <v>8569018</v>
      </c>
      <c r="K61" s="1">
        <v>16.324519332320225</v>
      </c>
      <c r="L61" s="1">
        <f t="shared" si="0"/>
        <v>74.287742189361722</v>
      </c>
      <c r="M61" s="1">
        <f t="shared" si="1"/>
        <v>25.712257810638278</v>
      </c>
      <c r="N61">
        <f t="shared" si="2"/>
        <v>100</v>
      </c>
      <c r="O61">
        <f t="shared" si="3"/>
        <v>0.15598929792678684</v>
      </c>
      <c r="Q61" s="19" t="s">
        <v>748</v>
      </c>
      <c r="R61" t="s">
        <v>441</v>
      </c>
      <c r="T61">
        <f t="shared" si="4"/>
        <v>2.5464503096408912E-2</v>
      </c>
      <c r="U61">
        <f t="shared" si="5"/>
        <v>0.11588092748684678</v>
      </c>
      <c r="V61">
        <v>0.15598929792678684</v>
      </c>
      <c r="W61">
        <v>0.11588092748684678</v>
      </c>
    </row>
    <row r="62" spans="1:23" x14ac:dyDescent="0.25">
      <c r="A62" s="19">
        <v>1</v>
      </c>
      <c r="B62" s="19" t="s">
        <v>748</v>
      </c>
      <c r="C62" s="19" t="s">
        <v>767</v>
      </c>
      <c r="D62" t="s">
        <v>433</v>
      </c>
      <c r="E62" t="s">
        <v>434</v>
      </c>
      <c r="F62">
        <v>1174965</v>
      </c>
      <c r="G62">
        <v>703685</v>
      </c>
      <c r="H62">
        <v>6629425</v>
      </c>
      <c r="I62">
        <v>2610301</v>
      </c>
      <c r="J62">
        <v>11118376</v>
      </c>
      <c r="K62" s="1">
        <v>16.896802194852917</v>
      </c>
      <c r="L62" s="1">
        <f t="shared" si="0"/>
        <v>76.522641436123408</v>
      </c>
      <c r="M62" s="1">
        <f t="shared" si="1"/>
        <v>23.477358563876592</v>
      </c>
      <c r="N62">
        <f t="shared" si="2"/>
        <v>100</v>
      </c>
      <c r="O62">
        <f t="shared" si="3"/>
        <v>0.20239748198988922</v>
      </c>
      <c r="Q62" s="19" t="s">
        <v>748</v>
      </c>
      <c r="R62" t="s">
        <v>433</v>
      </c>
      <c r="T62">
        <f t="shared" si="4"/>
        <v>3.4198702179194643E-2</v>
      </c>
      <c r="U62">
        <f t="shared" si="5"/>
        <v>0.15487989941886537</v>
      </c>
      <c r="V62">
        <v>0.20239748198988922</v>
      </c>
      <c r="W62">
        <v>0.15487989941886537</v>
      </c>
    </row>
    <row r="63" spans="1:23" x14ac:dyDescent="0.25">
      <c r="A63" s="19">
        <v>1</v>
      </c>
      <c r="B63" s="19" t="s">
        <v>748</v>
      </c>
      <c r="C63" s="19" t="s">
        <v>767</v>
      </c>
      <c r="D63" t="s">
        <v>435</v>
      </c>
      <c r="E63" t="s">
        <v>436</v>
      </c>
      <c r="F63">
        <v>3548294</v>
      </c>
      <c r="G63">
        <v>1735152</v>
      </c>
      <c r="H63">
        <v>29724077</v>
      </c>
      <c r="I63">
        <v>19314062</v>
      </c>
      <c r="J63">
        <v>54321585</v>
      </c>
      <c r="K63" s="1">
        <v>9.7262368172799079</v>
      </c>
      <c r="L63" s="1">
        <f t="shared" si="0"/>
        <v>64.44495866606249</v>
      </c>
      <c r="M63" s="1">
        <f t="shared" si="1"/>
        <v>35.555041333937517</v>
      </c>
      <c r="N63">
        <f t="shared" si="2"/>
        <v>100</v>
      </c>
      <c r="O63">
        <f t="shared" si="3"/>
        <v>0.98886312368818408</v>
      </c>
      <c r="Q63" s="19" t="s">
        <v>748</v>
      </c>
      <c r="R63" t="s">
        <v>435</v>
      </c>
      <c r="T63">
        <f t="shared" si="4"/>
        <v>9.6179169208664317E-2</v>
      </c>
      <c r="U63">
        <f t="shared" si="5"/>
        <v>0.63727243132478462</v>
      </c>
      <c r="V63">
        <v>0.98886312368818408</v>
      </c>
      <c r="W63">
        <v>0.63727243132478462</v>
      </c>
    </row>
    <row r="64" spans="1:23" x14ac:dyDescent="0.25">
      <c r="A64" s="19">
        <v>1</v>
      </c>
      <c r="B64" s="19" t="s">
        <v>748</v>
      </c>
      <c r="C64" s="19" t="s">
        <v>767</v>
      </c>
      <c r="D64" t="s">
        <v>457</v>
      </c>
      <c r="E64" t="s">
        <v>458</v>
      </c>
      <c r="G64">
        <v>366</v>
      </c>
      <c r="H64">
        <v>97</v>
      </c>
      <c r="I64">
        <v>4063</v>
      </c>
      <c r="J64">
        <v>4526</v>
      </c>
      <c r="K64" s="1">
        <v>8.0866106937693338</v>
      </c>
      <c r="L64" s="1">
        <f t="shared" si="0"/>
        <v>10.229783473265577</v>
      </c>
      <c r="M64" s="1">
        <f t="shared" si="1"/>
        <v>89.77021652673443</v>
      </c>
      <c r="N64">
        <f t="shared" si="2"/>
        <v>100</v>
      </c>
      <c r="O64">
        <f t="shared" si="3"/>
        <v>8.2390719965419289E-5</v>
      </c>
      <c r="Q64" s="19" t="s">
        <v>748</v>
      </c>
      <c r="R64" t="s">
        <v>457</v>
      </c>
      <c r="T64">
        <f t="shared" si="4"/>
        <v>6.6626167713971402E-6</v>
      </c>
      <c r="U64">
        <f t="shared" si="5"/>
        <v>8.4283922545269838E-6</v>
      </c>
      <c r="V64">
        <v>8.2390719965419289E-5</v>
      </c>
      <c r="W64">
        <v>8.4283922545269838E-6</v>
      </c>
    </row>
    <row r="65" spans="1:23" x14ac:dyDescent="0.25">
      <c r="A65" s="19">
        <v>1</v>
      </c>
      <c r="B65" s="19" t="s">
        <v>748</v>
      </c>
      <c r="C65" s="19" t="s">
        <v>767</v>
      </c>
      <c r="D65" t="s">
        <v>408</v>
      </c>
      <c r="E65" t="s">
        <v>409</v>
      </c>
      <c r="F65">
        <v>477907</v>
      </c>
      <c r="G65">
        <v>973167</v>
      </c>
      <c r="H65">
        <v>783702</v>
      </c>
      <c r="I65">
        <v>5289003</v>
      </c>
      <c r="J65">
        <v>7523779</v>
      </c>
      <c r="K65" s="1">
        <v>19.286504826896163</v>
      </c>
      <c r="L65" s="1">
        <f t="shared" si="0"/>
        <v>29.702839490633632</v>
      </c>
      <c r="M65" s="1">
        <f t="shared" si="1"/>
        <v>70.297160509366378</v>
      </c>
      <c r="N65">
        <f t="shared" si="2"/>
        <v>100.00000000000001</v>
      </c>
      <c r="O65">
        <f t="shared" si="3"/>
        <v>0.13696190204832134</v>
      </c>
      <c r="Q65" s="19" t="s">
        <v>748</v>
      </c>
      <c r="R65" t="s">
        <v>408</v>
      </c>
      <c r="T65">
        <f t="shared" si="4"/>
        <v>2.641516384955829E-2</v>
      </c>
      <c r="U65">
        <f t="shared" si="5"/>
        <v>4.0681573928731736E-2</v>
      </c>
      <c r="V65">
        <v>0.13696190204832134</v>
      </c>
      <c r="W65">
        <v>4.0681573928731736E-2</v>
      </c>
    </row>
    <row r="66" spans="1:23" x14ac:dyDescent="0.25">
      <c r="A66" s="19">
        <v>1</v>
      </c>
      <c r="B66" s="19" t="s">
        <v>748</v>
      </c>
      <c r="C66" s="19" t="s">
        <v>767</v>
      </c>
      <c r="D66" t="s">
        <v>45</v>
      </c>
      <c r="E66" t="s">
        <v>46</v>
      </c>
      <c r="F66">
        <v>47869</v>
      </c>
      <c r="G66">
        <v>106363</v>
      </c>
      <c r="H66">
        <v>2179561</v>
      </c>
      <c r="I66">
        <v>4260211</v>
      </c>
      <c r="J66">
        <v>6594004</v>
      </c>
      <c r="K66" s="1">
        <v>2.3389734067495258</v>
      </c>
      <c r="L66" s="1">
        <f t="shared" ref="L66:L129" si="6">(F66+G66+H66)/J66*100</f>
        <v>35.392653689624694</v>
      </c>
      <c r="M66" s="1">
        <f t="shared" ref="M66:M129" si="7">I66/J66*100</f>
        <v>64.607346310375306</v>
      </c>
      <c r="N66">
        <f t="shared" ref="N66:N129" si="8">SUM(L66:M66)</f>
        <v>100</v>
      </c>
      <c r="O66">
        <f t="shared" ref="O66:O129" si="9">J66/$J$240*100</f>
        <v>0.12003639792639298</v>
      </c>
      <c r="Q66" s="19" t="s">
        <v>748</v>
      </c>
      <c r="R66" t="s">
        <v>45</v>
      </c>
      <c r="T66">
        <f t="shared" si="4"/>
        <v>2.8076194259183712E-3</v>
      </c>
      <c r="U66">
        <f t="shared" si="5"/>
        <v>4.2484066619588104E-2</v>
      </c>
      <c r="V66">
        <v>0.12003639792639298</v>
      </c>
      <c r="W66">
        <v>4.2484066619588104E-2</v>
      </c>
    </row>
    <row r="67" spans="1:23" x14ac:dyDescent="0.25">
      <c r="A67" s="19">
        <v>1</v>
      </c>
      <c r="B67" s="19" t="s">
        <v>748</v>
      </c>
      <c r="C67" s="19" t="s">
        <v>767</v>
      </c>
      <c r="D67" t="s">
        <v>16</v>
      </c>
      <c r="E67" t="s">
        <v>17</v>
      </c>
      <c r="F67">
        <v>3148776</v>
      </c>
      <c r="G67">
        <v>1350739</v>
      </c>
      <c r="H67">
        <v>19838476</v>
      </c>
      <c r="I67">
        <v>16621770</v>
      </c>
      <c r="J67">
        <v>40959761</v>
      </c>
      <c r="K67" s="1">
        <v>10.985208141229144</v>
      </c>
      <c r="L67" s="1">
        <f t="shared" si="6"/>
        <v>59.419270048963426</v>
      </c>
      <c r="M67" s="1">
        <f t="shared" si="7"/>
        <v>40.580729951036581</v>
      </c>
      <c r="N67">
        <f t="shared" si="8"/>
        <v>100</v>
      </c>
      <c r="O67">
        <f t="shared" si="9"/>
        <v>0.74562620380059708</v>
      </c>
      <c r="Q67" s="19" t="s">
        <v>748</v>
      </c>
      <c r="R67" t="s">
        <v>16</v>
      </c>
      <c r="T67">
        <f t="shared" ref="T67:T130" si="10">(F67+G67)/$J$240*100</f>
        <v>8.1908590443040996E-2</v>
      </c>
      <c r="U67">
        <f t="shared" ref="U67:U130" si="11">(F67+G67+H67)/$J$240*100</f>
        <v>0.44304564759211107</v>
      </c>
      <c r="V67">
        <v>0.74562620380059708</v>
      </c>
      <c r="W67">
        <v>0.44304564759211107</v>
      </c>
    </row>
    <row r="68" spans="1:23" x14ac:dyDescent="0.25">
      <c r="A68" s="19">
        <v>1</v>
      </c>
      <c r="B68" s="19" t="s">
        <v>748</v>
      </c>
      <c r="C68" s="19" t="s">
        <v>767</v>
      </c>
      <c r="D68" t="s">
        <v>59</v>
      </c>
      <c r="E68" t="s">
        <v>60</v>
      </c>
      <c r="F68">
        <v>4859957</v>
      </c>
      <c r="G68">
        <v>664925</v>
      </c>
      <c r="H68">
        <v>6059435</v>
      </c>
      <c r="I68">
        <v>1117643</v>
      </c>
      <c r="J68">
        <v>12701960</v>
      </c>
      <c r="K68" s="1">
        <v>43.496295059974997</v>
      </c>
      <c r="L68" s="1">
        <f t="shared" si="6"/>
        <v>91.201019370238924</v>
      </c>
      <c r="M68" s="1">
        <f t="shared" si="7"/>
        <v>8.7989806297610755</v>
      </c>
      <c r="N68">
        <f t="shared" si="8"/>
        <v>100</v>
      </c>
      <c r="O68">
        <f t="shared" si="9"/>
        <v>0.23122484078037056</v>
      </c>
      <c r="Q68" s="19" t="s">
        <v>748</v>
      </c>
      <c r="R68" t="s">
        <v>59</v>
      </c>
      <c r="T68">
        <f t="shared" si="10"/>
        <v>0.10057423899778738</v>
      </c>
      <c r="U68">
        <f t="shared" si="11"/>
        <v>0.21087941182890987</v>
      </c>
      <c r="V68">
        <v>0.23122484078037056</v>
      </c>
      <c r="W68">
        <v>0.21087941182890987</v>
      </c>
    </row>
    <row r="69" spans="1:23" x14ac:dyDescent="0.25">
      <c r="A69" s="19">
        <v>1</v>
      </c>
      <c r="B69" s="19" t="s">
        <v>748</v>
      </c>
      <c r="C69" s="19" t="s">
        <v>767</v>
      </c>
      <c r="D69" t="s">
        <v>406</v>
      </c>
      <c r="E69" t="s">
        <v>407</v>
      </c>
      <c r="F69">
        <v>2764283</v>
      </c>
      <c r="G69">
        <v>88466</v>
      </c>
      <c r="H69">
        <v>1288187</v>
      </c>
      <c r="I69">
        <v>73406</v>
      </c>
      <c r="J69">
        <v>4214342</v>
      </c>
      <c r="K69" s="1">
        <v>67.691445070191264</v>
      </c>
      <c r="L69" s="1">
        <f t="shared" si="6"/>
        <v>98.25818597541442</v>
      </c>
      <c r="M69" s="1">
        <f t="shared" si="7"/>
        <v>1.74181402458557</v>
      </c>
      <c r="N69">
        <f t="shared" si="8"/>
        <v>99.999999999999986</v>
      </c>
      <c r="O69">
        <f t="shared" si="9"/>
        <v>7.6717337949735981E-2</v>
      </c>
      <c r="Q69" s="19" t="s">
        <v>748</v>
      </c>
      <c r="R69" t="s">
        <v>406</v>
      </c>
      <c r="T69">
        <f t="shared" si="10"/>
        <v>5.1931074677558531E-2</v>
      </c>
      <c r="U69">
        <f t="shared" si="11"/>
        <v>7.5381064598038769E-2</v>
      </c>
      <c r="V69">
        <v>7.6717337949735981E-2</v>
      </c>
      <c r="W69">
        <v>7.5381064598038769E-2</v>
      </c>
    </row>
    <row r="70" spans="1:23" x14ac:dyDescent="0.25">
      <c r="A70" s="19">
        <v>1</v>
      </c>
      <c r="B70" s="19" t="s">
        <v>748</v>
      </c>
      <c r="C70" s="19" t="s">
        <v>767</v>
      </c>
      <c r="D70" t="s">
        <v>63</v>
      </c>
      <c r="E70" t="s">
        <v>64</v>
      </c>
      <c r="F70">
        <v>6007434</v>
      </c>
      <c r="G70">
        <v>137846</v>
      </c>
      <c r="H70">
        <v>2123879</v>
      </c>
      <c r="I70">
        <v>171466</v>
      </c>
      <c r="J70">
        <v>8440625</v>
      </c>
      <c r="K70" s="1">
        <v>72.805982969270644</v>
      </c>
      <c r="L70" s="1">
        <f t="shared" si="6"/>
        <v>97.968562754535355</v>
      </c>
      <c r="M70" s="1">
        <f t="shared" si="7"/>
        <v>2.0314372454646428</v>
      </c>
      <c r="N70">
        <f t="shared" si="8"/>
        <v>100</v>
      </c>
      <c r="O70">
        <f t="shared" si="9"/>
        <v>0.15365204832260654</v>
      </c>
      <c r="Q70" s="19" t="s">
        <v>748</v>
      </c>
      <c r="R70" t="s">
        <v>63</v>
      </c>
      <c r="T70">
        <f t="shared" si="10"/>
        <v>0.11186788413369241</v>
      </c>
      <c r="U70">
        <f t="shared" si="11"/>
        <v>0.15053070338456176</v>
      </c>
      <c r="V70">
        <v>0.15365204832260654</v>
      </c>
      <c r="W70">
        <v>0.15053070338456176</v>
      </c>
    </row>
    <row r="71" spans="1:23" x14ac:dyDescent="0.25">
      <c r="A71" s="19">
        <v>1</v>
      </c>
      <c r="B71" s="19" t="s">
        <v>748</v>
      </c>
      <c r="C71" s="19" t="s">
        <v>767</v>
      </c>
      <c r="D71" t="s">
        <v>445</v>
      </c>
      <c r="E71" t="s">
        <v>446</v>
      </c>
      <c r="F71">
        <v>870100</v>
      </c>
      <c r="G71">
        <v>150475</v>
      </c>
      <c r="H71">
        <v>1906731</v>
      </c>
      <c r="I71">
        <v>5772219</v>
      </c>
      <c r="J71">
        <v>8699525</v>
      </c>
      <c r="K71" s="1">
        <v>11.731387633232849</v>
      </c>
      <c r="L71" s="1">
        <f t="shared" si="6"/>
        <v>33.649032562122642</v>
      </c>
      <c r="M71" s="1">
        <f t="shared" si="7"/>
        <v>66.350967437877344</v>
      </c>
      <c r="N71">
        <f t="shared" si="8"/>
        <v>99.999999999999986</v>
      </c>
      <c r="O71">
        <f t="shared" si="9"/>
        <v>0.1583650305141768</v>
      </c>
      <c r="Q71" s="19" t="s">
        <v>748</v>
      </c>
      <c r="R71" t="s">
        <v>445</v>
      </c>
      <c r="T71">
        <f t="shared" si="10"/>
        <v>1.8578415605105567E-2</v>
      </c>
      <c r="U71">
        <f t="shared" si="11"/>
        <v>5.3288300684730817E-2</v>
      </c>
      <c r="V71">
        <v>0.1583650305141768</v>
      </c>
      <c r="W71">
        <v>5.3288300684730817E-2</v>
      </c>
    </row>
    <row r="72" spans="1:23" x14ac:dyDescent="0.25">
      <c r="A72" s="19">
        <v>1</v>
      </c>
      <c r="B72" s="19" t="s">
        <v>748</v>
      </c>
      <c r="C72" s="19" t="s">
        <v>767</v>
      </c>
      <c r="D72" t="s">
        <v>459</v>
      </c>
      <c r="E72" t="s">
        <v>460</v>
      </c>
      <c r="F72">
        <v>9236994</v>
      </c>
      <c r="G72">
        <v>6888759</v>
      </c>
      <c r="H72">
        <v>47087487</v>
      </c>
      <c r="I72">
        <v>8430301</v>
      </c>
      <c r="J72">
        <v>71643541</v>
      </c>
      <c r="K72" s="1">
        <v>22.508313764111687</v>
      </c>
      <c r="L72" s="1">
        <f t="shared" si="6"/>
        <v>88.232992280490436</v>
      </c>
      <c r="M72" s="1">
        <f t="shared" si="7"/>
        <v>11.767007719509564</v>
      </c>
      <c r="N72">
        <f t="shared" si="8"/>
        <v>100</v>
      </c>
      <c r="O72">
        <f t="shared" si="9"/>
        <v>1.3041897754887395</v>
      </c>
      <c r="Q72" s="19" t="s">
        <v>748</v>
      </c>
      <c r="R72" t="s">
        <v>459</v>
      </c>
      <c r="T72">
        <f t="shared" si="10"/>
        <v>0.29355112674646927</v>
      </c>
      <c r="U72">
        <f t="shared" si="11"/>
        <v>1.150725663929925</v>
      </c>
      <c r="V72">
        <v>1.3041897754887395</v>
      </c>
      <c r="W72">
        <v>1.150725663929925</v>
      </c>
    </row>
    <row r="73" spans="1:23" x14ac:dyDescent="0.25">
      <c r="A73" s="19">
        <v>1</v>
      </c>
      <c r="B73" s="19" t="s">
        <v>748</v>
      </c>
      <c r="C73" s="19" t="s">
        <v>767</v>
      </c>
      <c r="D73" t="s">
        <v>193</v>
      </c>
      <c r="E73" t="s">
        <v>194</v>
      </c>
      <c r="F73">
        <v>414223</v>
      </c>
      <c r="G73">
        <v>1105472</v>
      </c>
      <c r="H73">
        <v>7737243</v>
      </c>
      <c r="I73">
        <v>7793216</v>
      </c>
      <c r="J73">
        <v>17050154</v>
      </c>
      <c r="K73" s="1">
        <v>8.913086650126445</v>
      </c>
      <c r="L73" s="1">
        <f t="shared" si="6"/>
        <v>54.292401112623381</v>
      </c>
      <c r="M73" s="1">
        <f t="shared" si="7"/>
        <v>45.707598887376619</v>
      </c>
      <c r="N73">
        <f t="shared" si="8"/>
        <v>100</v>
      </c>
      <c r="O73">
        <f t="shared" si="9"/>
        <v>0.31037880326585804</v>
      </c>
      <c r="Q73" s="19" t="s">
        <v>748</v>
      </c>
      <c r="R73" t="s">
        <v>193</v>
      </c>
      <c r="T73">
        <f t="shared" si="10"/>
        <v>2.7664331678711414E-2</v>
      </c>
      <c r="U73">
        <f t="shared" si="11"/>
        <v>0.16851210483765985</v>
      </c>
      <c r="V73">
        <v>0.31037880326585804</v>
      </c>
      <c r="W73">
        <v>0.16851210483765985</v>
      </c>
    </row>
    <row r="74" spans="1:23" x14ac:dyDescent="0.25">
      <c r="A74" s="19">
        <v>1</v>
      </c>
      <c r="B74" s="19" t="s">
        <v>748</v>
      </c>
      <c r="C74" s="19" t="s">
        <v>767</v>
      </c>
      <c r="D74" t="s">
        <v>283</v>
      </c>
      <c r="E74" t="s">
        <v>284</v>
      </c>
      <c r="F74">
        <v>1355468</v>
      </c>
      <c r="G74">
        <v>449090</v>
      </c>
      <c r="H74">
        <v>3943386</v>
      </c>
      <c r="I74">
        <v>1154502</v>
      </c>
      <c r="J74">
        <v>6902446</v>
      </c>
      <c r="K74" s="1">
        <v>26.143746723987409</v>
      </c>
      <c r="L74" s="1">
        <f t="shared" si="6"/>
        <v>83.274016196577278</v>
      </c>
      <c r="M74" s="1">
        <f t="shared" si="7"/>
        <v>16.725983803422729</v>
      </c>
      <c r="N74">
        <f t="shared" si="8"/>
        <v>100</v>
      </c>
      <c r="O74">
        <f t="shared" si="9"/>
        <v>0.1256512362930686</v>
      </c>
      <c r="Q74" s="19" t="s">
        <v>748</v>
      </c>
      <c r="R74" t="s">
        <v>283</v>
      </c>
      <c r="T74">
        <f t="shared" si="10"/>
        <v>3.28499409720188E-2</v>
      </c>
      <c r="U74">
        <f t="shared" si="11"/>
        <v>0.10463483086188953</v>
      </c>
      <c r="V74">
        <v>0.1256512362930686</v>
      </c>
      <c r="W74">
        <v>0.10463483086188953</v>
      </c>
    </row>
    <row r="75" spans="1:23" x14ac:dyDescent="0.25">
      <c r="A75" s="19">
        <v>1</v>
      </c>
      <c r="B75" s="19" t="s">
        <v>748</v>
      </c>
      <c r="C75" s="19" t="s">
        <v>767</v>
      </c>
      <c r="D75" t="s">
        <v>467</v>
      </c>
      <c r="E75" t="s">
        <v>468</v>
      </c>
      <c r="F75">
        <v>2908458</v>
      </c>
      <c r="G75">
        <v>11885410</v>
      </c>
      <c r="H75">
        <v>51512993</v>
      </c>
      <c r="I75">
        <v>53537196</v>
      </c>
      <c r="J75">
        <v>119844057</v>
      </c>
      <c r="K75" s="1">
        <v>12.344265014326075</v>
      </c>
      <c r="L75" s="1">
        <f t="shared" si="6"/>
        <v>55.327617121639996</v>
      </c>
      <c r="M75" s="1">
        <f t="shared" si="7"/>
        <v>44.672382878360004</v>
      </c>
      <c r="N75">
        <f t="shared" si="8"/>
        <v>100</v>
      </c>
      <c r="O75">
        <f t="shared" si="9"/>
        <v>2.1816257489630462</v>
      </c>
      <c r="Q75" s="19" t="s">
        <v>748</v>
      </c>
      <c r="R75" t="s">
        <v>467</v>
      </c>
      <c r="T75">
        <f t="shared" si="10"/>
        <v>0.26930566407277451</v>
      </c>
      <c r="U75">
        <f t="shared" si="11"/>
        <v>1.207041541413385</v>
      </c>
      <c r="V75">
        <v>2.1816257489630462</v>
      </c>
      <c r="W75">
        <v>1.207041541413385</v>
      </c>
    </row>
    <row r="76" spans="1:23" x14ac:dyDescent="0.25">
      <c r="A76" s="19">
        <v>1</v>
      </c>
      <c r="B76" s="19" t="s">
        <v>748</v>
      </c>
      <c r="C76" s="19" t="s">
        <v>767</v>
      </c>
      <c r="D76" t="s">
        <v>560</v>
      </c>
      <c r="E76" t="s">
        <v>561</v>
      </c>
      <c r="F76">
        <v>71721</v>
      </c>
      <c r="G76">
        <v>211429</v>
      </c>
      <c r="H76">
        <v>1460588</v>
      </c>
      <c r="I76">
        <v>11488707</v>
      </c>
      <c r="J76">
        <v>13232445</v>
      </c>
      <c r="K76" s="1">
        <v>2.1398161866533356</v>
      </c>
      <c r="L76" s="1">
        <f t="shared" si="6"/>
        <v>13.177746062802454</v>
      </c>
      <c r="M76" s="1">
        <f t="shared" si="7"/>
        <v>86.822253937197544</v>
      </c>
      <c r="N76">
        <f t="shared" si="8"/>
        <v>100</v>
      </c>
      <c r="O76">
        <f t="shared" si="9"/>
        <v>0.24088172126663998</v>
      </c>
      <c r="Q76" s="19" t="s">
        <v>748</v>
      </c>
      <c r="R76" t="s">
        <v>560</v>
      </c>
      <c r="T76">
        <f t="shared" si="10"/>
        <v>5.1544260623527334E-3</v>
      </c>
      <c r="U76">
        <f t="shared" si="11"/>
        <v>3.1742781540225432E-2</v>
      </c>
      <c r="V76">
        <v>0.24088172126663998</v>
      </c>
      <c r="W76">
        <v>3.1742781540225432E-2</v>
      </c>
    </row>
    <row r="77" spans="1:23" x14ac:dyDescent="0.25">
      <c r="A77" s="19">
        <v>1</v>
      </c>
      <c r="B77" s="19" t="s">
        <v>748</v>
      </c>
      <c r="C77" s="19" t="s">
        <v>767</v>
      </c>
      <c r="D77" t="s">
        <v>513</v>
      </c>
      <c r="E77" t="s">
        <v>514</v>
      </c>
      <c r="F77">
        <v>345716</v>
      </c>
      <c r="G77">
        <v>712611</v>
      </c>
      <c r="H77">
        <v>5063969</v>
      </c>
      <c r="I77">
        <v>10965463</v>
      </c>
      <c r="J77">
        <v>17087759</v>
      </c>
      <c r="K77" s="1">
        <v>6.1934803738746549</v>
      </c>
      <c r="L77" s="1">
        <f t="shared" si="6"/>
        <v>35.828548377818301</v>
      </c>
      <c r="M77" s="1">
        <f t="shared" si="7"/>
        <v>64.171451622181706</v>
      </c>
      <c r="N77">
        <f t="shared" si="8"/>
        <v>100</v>
      </c>
      <c r="O77">
        <f t="shared" si="9"/>
        <v>0.31106335983331268</v>
      </c>
      <c r="Q77" s="19" t="s">
        <v>748</v>
      </c>
      <c r="R77" t="s">
        <v>513</v>
      </c>
      <c r="T77">
        <f t="shared" si="10"/>
        <v>1.9265648141591315E-2</v>
      </c>
      <c r="U77">
        <f t="shared" si="11"/>
        <v>0.11144948636354543</v>
      </c>
      <c r="V77">
        <v>0.31106335983331268</v>
      </c>
      <c r="W77">
        <v>0.11144948636354543</v>
      </c>
    </row>
    <row r="78" spans="1:23" x14ac:dyDescent="0.25">
      <c r="A78" s="19">
        <v>1</v>
      </c>
      <c r="B78" s="19" t="s">
        <v>748</v>
      </c>
      <c r="C78" s="19" t="s">
        <v>767</v>
      </c>
      <c r="D78" t="s">
        <v>97</v>
      </c>
      <c r="E78" t="s">
        <v>98</v>
      </c>
      <c r="F78">
        <v>10762</v>
      </c>
      <c r="G78">
        <v>48075</v>
      </c>
      <c r="H78">
        <v>9320</v>
      </c>
      <c r="I78">
        <v>90510</v>
      </c>
      <c r="J78">
        <v>158667</v>
      </c>
      <c r="K78" s="1">
        <v>37.082064953645059</v>
      </c>
      <c r="L78" s="1">
        <f t="shared" si="6"/>
        <v>42.956002193272703</v>
      </c>
      <c r="M78" s="1">
        <f t="shared" si="7"/>
        <v>57.043997806727297</v>
      </c>
      <c r="N78">
        <f t="shared" si="8"/>
        <v>100</v>
      </c>
      <c r="O78">
        <f t="shared" si="9"/>
        <v>2.8883535936264212E-3</v>
      </c>
      <c r="Q78" s="19" t="s">
        <v>748</v>
      </c>
      <c r="R78" t="s">
        <v>97</v>
      </c>
      <c r="T78">
        <f t="shared" si="10"/>
        <v>1.0710611556794907E-3</v>
      </c>
      <c r="U78">
        <f t="shared" si="11"/>
        <v>1.2407212330276364E-3</v>
      </c>
      <c r="V78">
        <v>2.8883535936264212E-3</v>
      </c>
      <c r="W78">
        <v>1.2407212330276364E-3</v>
      </c>
    </row>
    <row r="79" spans="1:23" x14ac:dyDescent="0.25">
      <c r="A79" s="19">
        <v>1</v>
      </c>
      <c r="B79" s="19" t="s">
        <v>748</v>
      </c>
      <c r="C79" s="19" t="s">
        <v>767</v>
      </c>
      <c r="D79" t="s">
        <v>49</v>
      </c>
      <c r="E79" t="s">
        <v>50</v>
      </c>
      <c r="F79">
        <v>40422</v>
      </c>
      <c r="G79">
        <v>55681</v>
      </c>
      <c r="H79">
        <v>116501</v>
      </c>
      <c r="I79">
        <v>644934</v>
      </c>
      <c r="J79">
        <v>857538</v>
      </c>
      <c r="K79" s="1">
        <v>11.206850308674369</v>
      </c>
      <c r="L79" s="1">
        <f t="shared" si="6"/>
        <v>24.79237071709942</v>
      </c>
      <c r="M79" s="1">
        <f t="shared" si="7"/>
        <v>75.207629282900584</v>
      </c>
      <c r="N79">
        <f t="shared" si="8"/>
        <v>100</v>
      </c>
      <c r="O79">
        <f t="shared" si="9"/>
        <v>1.56105110953835E-2</v>
      </c>
      <c r="Q79" s="19" t="s">
        <v>748</v>
      </c>
      <c r="R79" t="s">
        <v>49</v>
      </c>
      <c r="T79">
        <f t="shared" si="10"/>
        <v>1.7494466108786322E-3</v>
      </c>
      <c r="U79">
        <f t="shared" si="11"/>
        <v>3.8702157816014144E-3</v>
      </c>
      <c r="V79">
        <v>1.56105110953835E-2</v>
      </c>
      <c r="W79">
        <v>3.8702157816014144E-3</v>
      </c>
    </row>
    <row r="80" spans="1:23" x14ac:dyDescent="0.25">
      <c r="A80" s="19">
        <v>1</v>
      </c>
      <c r="B80" s="19" t="s">
        <v>748</v>
      </c>
      <c r="C80" s="19" t="s">
        <v>767</v>
      </c>
      <c r="D80" s="10" t="s">
        <v>363</v>
      </c>
      <c r="E80" s="10" t="s">
        <v>364</v>
      </c>
      <c r="F80" s="10"/>
      <c r="G80" s="10">
        <v>5</v>
      </c>
      <c r="H80" s="10">
        <v>142</v>
      </c>
      <c r="I80" s="10">
        <v>653</v>
      </c>
      <c r="J80" s="10">
        <v>800</v>
      </c>
      <c r="K80" s="11">
        <v>0.625</v>
      </c>
      <c r="L80" s="1">
        <f t="shared" si="6"/>
        <v>18.375</v>
      </c>
      <c r="M80" s="1">
        <f t="shared" si="7"/>
        <v>81.625</v>
      </c>
      <c r="N80">
        <f t="shared" si="8"/>
        <v>100</v>
      </c>
      <c r="O80">
        <f t="shared" si="9"/>
        <v>1.4563096768081181E-5</v>
      </c>
      <c r="Q80" s="19" t="s">
        <v>748</v>
      </c>
      <c r="R80" s="10" t="s">
        <v>363</v>
      </c>
      <c r="T80">
        <f t="shared" si="10"/>
        <v>9.1019354800507389E-8</v>
      </c>
      <c r="U80">
        <f t="shared" si="11"/>
        <v>2.675969031134917E-6</v>
      </c>
      <c r="V80">
        <v>1.4563096768081181E-5</v>
      </c>
      <c r="W80">
        <v>2.675969031134917E-6</v>
      </c>
    </row>
    <row r="81" spans="1:23" x14ac:dyDescent="0.25">
      <c r="A81" s="19">
        <v>1</v>
      </c>
      <c r="B81" s="19" t="s">
        <v>748</v>
      </c>
      <c r="C81" s="19" t="s">
        <v>767</v>
      </c>
      <c r="D81" t="s">
        <v>297</v>
      </c>
      <c r="E81" t="s">
        <v>298</v>
      </c>
      <c r="F81">
        <v>5967</v>
      </c>
      <c r="G81">
        <v>114534</v>
      </c>
      <c r="H81">
        <v>201278</v>
      </c>
      <c r="I81">
        <v>3131013</v>
      </c>
      <c r="J81">
        <v>3452792</v>
      </c>
      <c r="K81" s="1">
        <v>3.4899582714510462</v>
      </c>
      <c r="L81" s="1">
        <f t="shared" si="6"/>
        <v>9.319385587084307</v>
      </c>
      <c r="M81" s="1">
        <f t="shared" si="7"/>
        <v>90.680614412915688</v>
      </c>
      <c r="N81">
        <f t="shared" si="8"/>
        <v>100</v>
      </c>
      <c r="O81">
        <f t="shared" si="9"/>
        <v>6.2854180020070691E-2</v>
      </c>
      <c r="Q81" s="19" t="s">
        <v>748</v>
      </c>
      <c r="R81" t="s">
        <v>297</v>
      </c>
      <c r="T81">
        <f t="shared" si="10"/>
        <v>2.1935846545631881E-3</v>
      </c>
      <c r="U81">
        <f t="shared" si="11"/>
        <v>5.8576233936704931E-3</v>
      </c>
      <c r="V81">
        <v>6.2854180020070691E-2</v>
      </c>
      <c r="W81">
        <v>5.8576233936704931E-3</v>
      </c>
    </row>
    <row r="82" spans="1:23" x14ac:dyDescent="0.25">
      <c r="A82" s="19">
        <v>1</v>
      </c>
      <c r="B82" s="19" t="s">
        <v>748</v>
      </c>
      <c r="C82" s="19" t="s">
        <v>767</v>
      </c>
      <c r="D82" t="s">
        <v>347</v>
      </c>
      <c r="E82" t="s">
        <v>348</v>
      </c>
      <c r="F82">
        <v>9151293</v>
      </c>
      <c r="G82">
        <v>1571633</v>
      </c>
      <c r="H82">
        <v>39961937</v>
      </c>
      <c r="I82">
        <v>21948305</v>
      </c>
      <c r="J82">
        <v>72633168</v>
      </c>
      <c r="K82" s="1">
        <v>14.763125849061135</v>
      </c>
      <c r="L82" s="1">
        <f t="shared" si="6"/>
        <v>69.781980320616057</v>
      </c>
      <c r="M82" s="1">
        <f t="shared" si="7"/>
        <v>30.218019679383939</v>
      </c>
      <c r="N82">
        <f t="shared" si="8"/>
        <v>100</v>
      </c>
      <c r="O82">
        <f t="shared" si="9"/>
        <v>1.322204817695372</v>
      </c>
      <c r="Q82" s="19" t="s">
        <v>748</v>
      </c>
      <c r="R82" t="s">
        <v>347</v>
      </c>
      <c r="T82">
        <f t="shared" si="10"/>
        <v>0.19519876121871707</v>
      </c>
      <c r="U82">
        <f t="shared" si="11"/>
        <v>0.92266070568242187</v>
      </c>
      <c r="V82">
        <v>1.322204817695372</v>
      </c>
      <c r="W82">
        <v>0.92266070568242187</v>
      </c>
    </row>
    <row r="83" spans="1:23" x14ac:dyDescent="0.25">
      <c r="A83" s="19">
        <v>1</v>
      </c>
      <c r="B83" s="19" t="s">
        <v>748</v>
      </c>
      <c r="C83" s="19" t="s">
        <v>767</v>
      </c>
      <c r="D83" t="s">
        <v>598</v>
      </c>
      <c r="E83" t="s">
        <v>599</v>
      </c>
      <c r="F83">
        <v>21697</v>
      </c>
      <c r="G83">
        <v>39622</v>
      </c>
      <c r="H83">
        <v>496409</v>
      </c>
      <c r="I83">
        <v>629874</v>
      </c>
      <c r="J83">
        <v>1187602</v>
      </c>
      <c r="K83" s="1">
        <v>5.1632617661472446</v>
      </c>
      <c r="L83" s="1">
        <f t="shared" si="6"/>
        <v>46.962534586502883</v>
      </c>
      <c r="M83" s="1">
        <f t="shared" si="7"/>
        <v>53.03746541349711</v>
      </c>
      <c r="N83">
        <f t="shared" si="8"/>
        <v>100</v>
      </c>
      <c r="O83">
        <f t="shared" si="9"/>
        <v>2.1618953559958434E-2</v>
      </c>
      <c r="Q83" s="19" t="s">
        <v>748</v>
      </c>
      <c r="R83" t="s">
        <v>598</v>
      </c>
      <c r="T83">
        <f t="shared" si="10"/>
        <v>1.1162431634024626E-3</v>
      </c>
      <c r="U83">
        <f t="shared" si="11"/>
        <v>1.0152808542835477E-2</v>
      </c>
      <c r="V83">
        <v>2.1618953559958434E-2</v>
      </c>
      <c r="W83">
        <v>1.0152808542835477E-2</v>
      </c>
    </row>
    <row r="84" spans="1:23" x14ac:dyDescent="0.25">
      <c r="A84" s="19">
        <v>1</v>
      </c>
      <c r="B84" s="19" t="s">
        <v>748</v>
      </c>
      <c r="C84" s="19" t="s">
        <v>767</v>
      </c>
      <c r="D84" t="s">
        <v>447</v>
      </c>
      <c r="E84" t="s">
        <v>448</v>
      </c>
      <c r="F84">
        <v>3564</v>
      </c>
      <c r="G84">
        <v>30138</v>
      </c>
      <c r="H84">
        <v>21326</v>
      </c>
      <c r="I84">
        <v>221867</v>
      </c>
      <c r="J84">
        <v>276895</v>
      </c>
      <c r="K84" s="1">
        <v>12.171400711461024</v>
      </c>
      <c r="L84" s="1">
        <f t="shared" si="6"/>
        <v>19.873237147655249</v>
      </c>
      <c r="M84" s="1">
        <f t="shared" si="7"/>
        <v>80.12676285234474</v>
      </c>
      <c r="N84">
        <f t="shared" si="8"/>
        <v>99.999999999999986</v>
      </c>
      <c r="O84">
        <f t="shared" si="9"/>
        <v>5.0405608494972984E-3</v>
      </c>
      <c r="Q84" s="19" t="s">
        <v>748</v>
      </c>
      <c r="R84" t="s">
        <v>447</v>
      </c>
      <c r="T84">
        <f t="shared" si="10"/>
        <v>6.1350685909734002E-4</v>
      </c>
      <c r="U84">
        <f t="shared" si="11"/>
        <v>1.0017226111924641E-3</v>
      </c>
      <c r="V84">
        <v>5.0405608494972984E-3</v>
      </c>
      <c r="W84">
        <v>1.0017226111924641E-3</v>
      </c>
    </row>
    <row r="85" spans="1:23" x14ac:dyDescent="0.25">
      <c r="A85" s="19">
        <v>1</v>
      </c>
      <c r="B85" s="19" t="s">
        <v>748</v>
      </c>
      <c r="C85" s="19" t="s">
        <v>767</v>
      </c>
      <c r="D85" t="s">
        <v>184</v>
      </c>
      <c r="E85" t="s">
        <v>185</v>
      </c>
      <c r="F85">
        <v>4680</v>
      </c>
      <c r="G85">
        <v>479</v>
      </c>
      <c r="H85">
        <v>16423</v>
      </c>
      <c r="I85">
        <v>42889</v>
      </c>
      <c r="J85">
        <v>64471</v>
      </c>
      <c r="K85" s="1">
        <v>8.0020474321788093</v>
      </c>
      <c r="L85" s="1">
        <f t="shared" si="6"/>
        <v>33.475516123528408</v>
      </c>
      <c r="M85" s="1">
        <f t="shared" si="7"/>
        <v>66.524483876471592</v>
      </c>
      <c r="N85">
        <f t="shared" si="8"/>
        <v>100</v>
      </c>
      <c r="O85">
        <f t="shared" si="9"/>
        <v>1.1736217646687024E-3</v>
      </c>
      <c r="Q85" s="19" t="s">
        <v>748</v>
      </c>
      <c r="R85" t="s">
        <v>184</v>
      </c>
      <c r="T85">
        <f t="shared" si="10"/>
        <v>9.3913770283163514E-5</v>
      </c>
      <c r="U85">
        <f t="shared" si="11"/>
        <v>3.9287594306091007E-4</v>
      </c>
      <c r="V85">
        <v>1.1736217646687024E-3</v>
      </c>
      <c r="W85">
        <v>3.9287594306091007E-4</v>
      </c>
    </row>
    <row r="86" spans="1:23" x14ac:dyDescent="0.25">
      <c r="A86" s="19">
        <v>1</v>
      </c>
      <c r="B86" s="19" t="s">
        <v>748</v>
      </c>
      <c r="C86" s="19" t="s">
        <v>767</v>
      </c>
      <c r="D86" t="s">
        <v>133</v>
      </c>
      <c r="E86" t="s">
        <v>132</v>
      </c>
      <c r="F86">
        <v>472547</v>
      </c>
      <c r="G86">
        <v>611818</v>
      </c>
      <c r="H86">
        <v>3084750</v>
      </c>
      <c r="I86">
        <v>5270590</v>
      </c>
      <c r="J86">
        <v>9439705</v>
      </c>
      <c r="K86" s="1">
        <v>11.487276350267301</v>
      </c>
      <c r="L86" s="1">
        <f t="shared" si="6"/>
        <v>44.165733992746596</v>
      </c>
      <c r="M86" s="1">
        <f t="shared" si="7"/>
        <v>55.834266007253404</v>
      </c>
      <c r="N86">
        <f t="shared" si="8"/>
        <v>100</v>
      </c>
      <c r="O86">
        <f t="shared" si="9"/>
        <v>0.17183917172142471</v>
      </c>
      <c r="Q86" s="19" t="s">
        <v>748</v>
      </c>
      <c r="R86" t="s">
        <v>133</v>
      </c>
      <c r="T86">
        <f t="shared" si="10"/>
        <v>1.9739640533650436E-2</v>
      </c>
      <c r="U86">
        <f t="shared" si="11"/>
        <v>7.5894031477823462E-2</v>
      </c>
      <c r="V86">
        <v>0.17183917172142471</v>
      </c>
      <c r="W86">
        <v>7.5894031477823462E-2</v>
      </c>
    </row>
    <row r="87" spans="1:23" x14ac:dyDescent="0.25">
      <c r="A87" s="19">
        <v>1</v>
      </c>
      <c r="B87" s="19" t="s">
        <v>748</v>
      </c>
      <c r="C87" s="19" t="s">
        <v>767</v>
      </c>
      <c r="D87" t="s">
        <v>713</v>
      </c>
      <c r="E87" t="s">
        <v>714</v>
      </c>
      <c r="F87">
        <v>60563</v>
      </c>
      <c r="G87">
        <v>18891</v>
      </c>
      <c r="H87">
        <v>7049</v>
      </c>
      <c r="I87">
        <v>1675646</v>
      </c>
      <c r="J87">
        <v>1762149</v>
      </c>
      <c r="K87" s="1">
        <v>4.5089263166735618</v>
      </c>
      <c r="L87" s="1">
        <f t="shared" si="6"/>
        <v>4.9089492432251758</v>
      </c>
      <c r="M87" s="1">
        <f t="shared" si="7"/>
        <v>95.09105075677482</v>
      </c>
      <c r="N87">
        <f t="shared" si="8"/>
        <v>100</v>
      </c>
      <c r="O87">
        <f t="shared" si="9"/>
        <v>3.2077933008471858E-2</v>
      </c>
      <c r="Q87" s="19" t="s">
        <v>748</v>
      </c>
      <c r="R87" t="s">
        <v>713</v>
      </c>
      <c r="T87">
        <f t="shared" si="10"/>
        <v>1.4463703632639029E-3</v>
      </c>
      <c r="U87">
        <f t="shared" si="11"/>
        <v>1.5746894496616579E-3</v>
      </c>
      <c r="V87">
        <v>3.2077933008471858E-2</v>
      </c>
      <c r="W87">
        <v>1.5746894496616579E-3</v>
      </c>
    </row>
    <row r="88" spans="1:23" x14ac:dyDescent="0.25">
      <c r="A88" s="19">
        <v>1</v>
      </c>
      <c r="B88" s="19" t="s">
        <v>748</v>
      </c>
      <c r="C88" s="19" t="s">
        <v>767</v>
      </c>
      <c r="D88" t="s">
        <v>477</v>
      </c>
      <c r="E88" t="s">
        <v>478</v>
      </c>
      <c r="F88">
        <v>614046</v>
      </c>
      <c r="G88">
        <v>1276051</v>
      </c>
      <c r="H88">
        <v>3889050</v>
      </c>
      <c r="I88">
        <v>22193185</v>
      </c>
      <c r="J88">
        <v>27972332</v>
      </c>
      <c r="K88" s="1">
        <v>6.7570233329133949</v>
      </c>
      <c r="L88" s="1">
        <f t="shared" si="6"/>
        <v>20.660225969003942</v>
      </c>
      <c r="M88" s="1">
        <f t="shared" si="7"/>
        <v>79.339774030996054</v>
      </c>
      <c r="N88">
        <f t="shared" si="8"/>
        <v>100</v>
      </c>
      <c r="O88">
        <f t="shared" si="9"/>
        <v>0.50920472218111723</v>
      </c>
      <c r="Q88" s="19" t="s">
        <v>748</v>
      </c>
      <c r="R88" t="s">
        <v>477</v>
      </c>
      <c r="T88">
        <f t="shared" si="10"/>
        <v>3.4407081890074923E-2</v>
      </c>
      <c r="U88">
        <f t="shared" si="11"/>
        <v>0.10520284624745757</v>
      </c>
      <c r="V88">
        <v>0.50920472218111723</v>
      </c>
      <c r="W88">
        <v>0.10520284624745757</v>
      </c>
    </row>
    <row r="89" spans="1:23" x14ac:dyDescent="0.25">
      <c r="A89" s="19">
        <v>1</v>
      </c>
      <c r="B89" s="19" t="s">
        <v>748</v>
      </c>
      <c r="C89" s="19" t="s">
        <v>767</v>
      </c>
      <c r="D89" t="s">
        <v>429</v>
      </c>
      <c r="E89" t="s">
        <v>430</v>
      </c>
      <c r="F89">
        <v>14770</v>
      </c>
      <c r="G89">
        <v>43888</v>
      </c>
      <c r="H89">
        <v>66859</v>
      </c>
      <c r="I89">
        <v>1078979</v>
      </c>
      <c r="J89">
        <v>1204496</v>
      </c>
      <c r="K89" s="1">
        <v>4.8699206971214517</v>
      </c>
      <c r="L89" s="1">
        <f t="shared" si="6"/>
        <v>10.420707084124812</v>
      </c>
      <c r="M89" s="1">
        <f t="shared" si="7"/>
        <v>89.579292915875186</v>
      </c>
      <c r="N89">
        <f t="shared" si="8"/>
        <v>100</v>
      </c>
      <c r="O89">
        <f t="shared" si="9"/>
        <v>2.192648975595839E-2</v>
      </c>
      <c r="Q89" s="19" t="s">
        <v>748</v>
      </c>
      <c r="R89" t="s">
        <v>429</v>
      </c>
      <c r="T89">
        <f t="shared" si="10"/>
        <v>1.0678026627776323E-3</v>
      </c>
      <c r="U89">
        <f t="shared" si="11"/>
        <v>2.2848952712990573E-3</v>
      </c>
      <c r="V89">
        <v>2.192648975595839E-2</v>
      </c>
      <c r="W89">
        <v>2.2848952712990573E-3</v>
      </c>
    </row>
    <row r="90" spans="1:23" x14ac:dyDescent="0.25">
      <c r="A90" s="19">
        <v>1</v>
      </c>
      <c r="B90" s="19" t="s">
        <v>748</v>
      </c>
      <c r="C90" s="19" t="s">
        <v>767</v>
      </c>
      <c r="D90" s="10" t="s">
        <v>656</v>
      </c>
      <c r="E90" s="10" t="s">
        <v>657</v>
      </c>
      <c r="F90" s="10"/>
      <c r="G90" s="10">
        <v>292</v>
      </c>
      <c r="H90" s="10">
        <v>31</v>
      </c>
      <c r="I90" s="10">
        <v>41818</v>
      </c>
      <c r="J90" s="10">
        <v>42141</v>
      </c>
      <c r="K90" s="11">
        <v>0.69291189103248618</v>
      </c>
      <c r="L90" s="1">
        <f t="shared" si="6"/>
        <v>0.76647445480648302</v>
      </c>
      <c r="M90" s="1">
        <f t="shared" si="7"/>
        <v>99.233525545193515</v>
      </c>
      <c r="N90">
        <f t="shared" si="8"/>
        <v>100</v>
      </c>
      <c r="O90">
        <f t="shared" si="9"/>
        <v>7.6712932612963639E-4</v>
      </c>
      <c r="Q90" s="19" t="s">
        <v>748</v>
      </c>
      <c r="R90" s="10" t="s">
        <v>656</v>
      </c>
      <c r="T90">
        <f t="shared" si="10"/>
        <v>5.3155303203496315E-6</v>
      </c>
      <c r="U90">
        <f t="shared" si="11"/>
        <v>5.8798503201127778E-6</v>
      </c>
      <c r="V90">
        <v>7.6712932612963639E-4</v>
      </c>
      <c r="W90">
        <v>5.8798503201127778E-6</v>
      </c>
    </row>
    <row r="91" spans="1:23" x14ac:dyDescent="0.25">
      <c r="A91" s="19">
        <v>1</v>
      </c>
      <c r="B91" s="19" t="s">
        <v>748</v>
      </c>
      <c r="C91" s="19" t="s">
        <v>767</v>
      </c>
      <c r="D91" t="s">
        <v>552</v>
      </c>
      <c r="E91" t="s">
        <v>553</v>
      </c>
      <c r="F91">
        <v>167635</v>
      </c>
      <c r="G91">
        <v>13421</v>
      </c>
      <c r="H91">
        <v>222347</v>
      </c>
      <c r="I91">
        <v>41314</v>
      </c>
      <c r="J91">
        <v>444717</v>
      </c>
      <c r="K91" s="1">
        <v>40.712632977826345</v>
      </c>
      <c r="L91" s="1">
        <f t="shared" si="6"/>
        <v>90.710047063638228</v>
      </c>
      <c r="M91" s="1">
        <f t="shared" si="7"/>
        <v>9.2899529363617752</v>
      </c>
      <c r="N91">
        <f t="shared" si="8"/>
        <v>100</v>
      </c>
      <c r="O91">
        <f t="shared" si="9"/>
        <v>8.0955708817634486E-3</v>
      </c>
      <c r="Q91" s="19" t="s">
        <v>748</v>
      </c>
      <c r="R91" t="s">
        <v>552</v>
      </c>
      <c r="T91">
        <f t="shared" si="10"/>
        <v>3.2959200605521331E-3</v>
      </c>
      <c r="U91">
        <f t="shared" si="11"/>
        <v>7.343496156917817E-3</v>
      </c>
      <c r="V91">
        <v>8.0955708817634486E-3</v>
      </c>
      <c r="W91">
        <v>7.343496156917817E-3</v>
      </c>
    </row>
    <row r="92" spans="1:23" x14ac:dyDescent="0.25">
      <c r="A92" s="19">
        <v>1</v>
      </c>
      <c r="B92" s="19" t="s">
        <v>748</v>
      </c>
      <c r="C92" s="19" t="s">
        <v>767</v>
      </c>
      <c r="D92" t="s">
        <v>305</v>
      </c>
      <c r="E92" t="s">
        <v>306</v>
      </c>
      <c r="F92">
        <v>545985</v>
      </c>
      <c r="G92">
        <v>1899204</v>
      </c>
      <c r="H92">
        <v>2653889</v>
      </c>
      <c r="I92">
        <v>49973919</v>
      </c>
      <c r="J92">
        <v>55072997</v>
      </c>
      <c r="K92" s="1">
        <v>4.4399054585680169</v>
      </c>
      <c r="L92" s="1">
        <f t="shared" si="6"/>
        <v>9.2587625111449814</v>
      </c>
      <c r="M92" s="1">
        <f t="shared" si="7"/>
        <v>90.74123748885502</v>
      </c>
      <c r="N92">
        <f t="shared" si="8"/>
        <v>100</v>
      </c>
      <c r="O92">
        <f t="shared" si="9"/>
        <v>1.0025417307740556</v>
      </c>
      <c r="Q92" s="19" t="s">
        <v>748</v>
      </c>
      <c r="R92" t="s">
        <v>305</v>
      </c>
      <c r="T92">
        <f t="shared" si="10"/>
        <v>4.4511905029059572E-2</v>
      </c>
      <c r="U92">
        <f t="shared" si="11"/>
        <v>9.2822957927492317E-2</v>
      </c>
      <c r="V92">
        <v>1.0025417307740556</v>
      </c>
      <c r="W92">
        <v>9.2822957927492317E-2</v>
      </c>
    </row>
    <row r="93" spans="1:23" x14ac:dyDescent="0.25">
      <c r="A93" s="19">
        <v>1</v>
      </c>
      <c r="B93" s="19" t="s">
        <v>748</v>
      </c>
      <c r="C93" s="19" t="s">
        <v>767</v>
      </c>
      <c r="D93" t="s">
        <v>425</v>
      </c>
      <c r="E93" t="s">
        <v>426</v>
      </c>
      <c r="F93">
        <v>529988</v>
      </c>
      <c r="G93">
        <v>1234805</v>
      </c>
      <c r="H93">
        <v>8476554</v>
      </c>
      <c r="I93">
        <v>28710036</v>
      </c>
      <c r="J93">
        <v>38951383</v>
      </c>
      <c r="K93" s="1">
        <v>4.5307582531793544</v>
      </c>
      <c r="L93" s="1">
        <f t="shared" si="6"/>
        <v>26.292640238216958</v>
      </c>
      <c r="M93" s="1">
        <f t="shared" si="7"/>
        <v>73.707359761783039</v>
      </c>
      <c r="N93">
        <f t="shared" si="8"/>
        <v>100</v>
      </c>
      <c r="O93">
        <f t="shared" si="9"/>
        <v>0.70906594984949034</v>
      </c>
      <c r="Q93" s="19" t="s">
        <v>748</v>
      </c>
      <c r="R93" t="s">
        <v>425</v>
      </c>
      <c r="T93">
        <f t="shared" si="10"/>
        <v>3.2126064043290367E-2</v>
      </c>
      <c r="U93">
        <f t="shared" si="11"/>
        <v>0.18643215924562237</v>
      </c>
      <c r="V93">
        <v>0.70906594984949034</v>
      </c>
      <c r="W93">
        <v>0.18643215924562237</v>
      </c>
    </row>
    <row r="94" spans="1:23" x14ac:dyDescent="0.25">
      <c r="A94" s="19">
        <v>1</v>
      </c>
      <c r="B94" s="19" t="s">
        <v>748</v>
      </c>
      <c r="C94" s="19" t="s">
        <v>767</v>
      </c>
      <c r="D94" t="s">
        <v>279</v>
      </c>
      <c r="E94" t="s">
        <v>280</v>
      </c>
      <c r="F94">
        <v>122364</v>
      </c>
      <c r="G94">
        <v>927760</v>
      </c>
      <c r="H94">
        <v>1426743</v>
      </c>
      <c r="I94">
        <v>14400531</v>
      </c>
      <c r="J94">
        <v>16877398</v>
      </c>
      <c r="K94" s="1">
        <v>6.2220728574392803</v>
      </c>
      <c r="L94" s="1">
        <f t="shared" si="6"/>
        <v>14.675644906874863</v>
      </c>
      <c r="M94" s="1">
        <f t="shared" si="7"/>
        <v>85.324355093125135</v>
      </c>
      <c r="N94">
        <f t="shared" si="8"/>
        <v>100</v>
      </c>
      <c r="O94">
        <f t="shared" si="9"/>
        <v>0.30723397533427477</v>
      </c>
      <c r="Q94" s="19" t="s">
        <v>748</v>
      </c>
      <c r="R94" t="s">
        <v>279</v>
      </c>
      <c r="T94">
        <f t="shared" si="10"/>
        <v>1.9116321788105604E-2</v>
      </c>
      <c r="U94">
        <f t="shared" si="11"/>
        <v>4.508856725333367E-2</v>
      </c>
      <c r="V94">
        <v>0.30723397533427477</v>
      </c>
      <c r="W94">
        <v>4.508856725333367E-2</v>
      </c>
    </row>
    <row r="95" spans="1:23" x14ac:dyDescent="0.25">
      <c r="A95" s="19">
        <v>1</v>
      </c>
      <c r="B95" s="19" t="s">
        <v>748</v>
      </c>
      <c r="C95" s="19" t="s">
        <v>767</v>
      </c>
      <c r="D95" t="s">
        <v>207</v>
      </c>
      <c r="E95" t="s">
        <v>208</v>
      </c>
      <c r="F95">
        <v>230920</v>
      </c>
      <c r="G95">
        <v>2382483</v>
      </c>
      <c r="H95">
        <v>2514914</v>
      </c>
      <c r="I95">
        <v>13335286</v>
      </c>
      <c r="J95">
        <v>18463603</v>
      </c>
      <c r="K95" s="1">
        <v>14.154350047496148</v>
      </c>
      <c r="L95" s="1">
        <f t="shared" si="6"/>
        <v>27.775277663844918</v>
      </c>
      <c r="M95" s="1">
        <f t="shared" si="7"/>
        <v>72.224722336155082</v>
      </c>
      <c r="N95">
        <f t="shared" si="8"/>
        <v>100</v>
      </c>
      <c r="O95">
        <f t="shared" si="9"/>
        <v>0.33610904647054252</v>
      </c>
      <c r="Q95" s="19" t="s">
        <v>748</v>
      </c>
      <c r="R95" t="s">
        <v>207</v>
      </c>
      <c r="T95">
        <f t="shared" si="10"/>
        <v>4.757405097874208E-2</v>
      </c>
      <c r="U95">
        <f t="shared" si="11"/>
        <v>9.3355220910494724E-2</v>
      </c>
      <c r="V95">
        <v>0.33610904647054252</v>
      </c>
      <c r="W95">
        <v>9.3355220910494724E-2</v>
      </c>
    </row>
    <row r="96" spans="1:23" x14ac:dyDescent="0.25">
      <c r="A96" s="19">
        <v>1</v>
      </c>
      <c r="B96" s="19" t="s">
        <v>748</v>
      </c>
      <c r="C96" s="19" t="s">
        <v>767</v>
      </c>
      <c r="D96" t="s">
        <v>566</v>
      </c>
      <c r="E96" t="s">
        <v>567</v>
      </c>
      <c r="F96">
        <v>538</v>
      </c>
      <c r="G96">
        <v>234</v>
      </c>
      <c r="H96">
        <v>1242</v>
      </c>
      <c r="I96">
        <v>3335</v>
      </c>
      <c r="J96">
        <v>5349</v>
      </c>
      <c r="K96" s="1">
        <v>14.432604225088802</v>
      </c>
      <c r="L96" s="1">
        <f t="shared" si="6"/>
        <v>37.651897550944099</v>
      </c>
      <c r="M96" s="1">
        <f t="shared" si="7"/>
        <v>62.348102449055901</v>
      </c>
      <c r="N96">
        <f t="shared" si="8"/>
        <v>100</v>
      </c>
      <c r="O96">
        <f t="shared" si="9"/>
        <v>9.7372505765582805E-5</v>
      </c>
      <c r="Q96" s="19" t="s">
        <v>748</v>
      </c>
      <c r="R96" t="s">
        <v>566</v>
      </c>
      <c r="T96">
        <f t="shared" si="10"/>
        <v>1.4053388381198339E-5</v>
      </c>
      <c r="U96">
        <f t="shared" si="11"/>
        <v>3.666259611364437E-5</v>
      </c>
      <c r="V96">
        <v>9.7372505765582805E-5</v>
      </c>
      <c r="W96">
        <v>3.666259611364437E-5</v>
      </c>
    </row>
    <row r="97" spans="1:23" x14ac:dyDescent="0.25">
      <c r="A97" s="19">
        <v>1</v>
      </c>
      <c r="B97" s="19" t="s">
        <v>748</v>
      </c>
      <c r="C97" s="19" t="s">
        <v>767</v>
      </c>
      <c r="D97" t="s">
        <v>311</v>
      </c>
      <c r="E97" t="s">
        <v>312</v>
      </c>
      <c r="F97">
        <v>548436</v>
      </c>
      <c r="G97">
        <v>2123769</v>
      </c>
      <c r="H97">
        <v>1580458</v>
      </c>
      <c r="I97">
        <v>21991575</v>
      </c>
      <c r="J97">
        <v>26244238</v>
      </c>
      <c r="K97" s="1">
        <v>10.182063582871029</v>
      </c>
      <c r="L97" s="1">
        <f t="shared" si="6"/>
        <v>16.204177846581029</v>
      </c>
      <c r="M97" s="1">
        <f t="shared" si="7"/>
        <v>83.795822153418982</v>
      </c>
      <c r="N97">
        <f t="shared" si="8"/>
        <v>100.00000000000001</v>
      </c>
      <c r="O97">
        <f t="shared" si="9"/>
        <v>0.47774672199819168</v>
      </c>
      <c r="Q97" s="19" t="s">
        <v>748</v>
      </c>
      <c r="R97" t="s">
        <v>311</v>
      </c>
      <c r="T97">
        <f t="shared" si="10"/>
        <v>4.8644474998937967E-2</v>
      </c>
      <c r="U97">
        <f t="shared" si="11"/>
        <v>7.7414928488798024E-2</v>
      </c>
      <c r="V97">
        <v>0.47774672199819168</v>
      </c>
      <c r="W97">
        <v>7.7414928488798024E-2</v>
      </c>
    </row>
    <row r="98" spans="1:23" x14ac:dyDescent="0.25">
      <c r="A98" s="19">
        <v>1</v>
      </c>
      <c r="B98" s="19" t="s">
        <v>748</v>
      </c>
      <c r="C98" s="19" t="s">
        <v>767</v>
      </c>
      <c r="D98" t="s">
        <v>275</v>
      </c>
      <c r="E98" t="s">
        <v>276</v>
      </c>
      <c r="F98">
        <v>440487</v>
      </c>
      <c r="G98">
        <v>1375593</v>
      </c>
      <c r="H98">
        <v>1689241</v>
      </c>
      <c r="I98">
        <v>16516518</v>
      </c>
      <c r="J98">
        <v>20021839</v>
      </c>
      <c r="K98" s="1">
        <v>9.0704954724688385</v>
      </c>
      <c r="L98" s="1">
        <f t="shared" si="6"/>
        <v>17.507487698807285</v>
      </c>
      <c r="M98" s="1">
        <f t="shared" si="7"/>
        <v>82.492512301192704</v>
      </c>
      <c r="N98">
        <f t="shared" si="8"/>
        <v>99.999999999999986</v>
      </c>
      <c r="O98">
        <f t="shared" si="9"/>
        <v>0.36447497353992719</v>
      </c>
      <c r="Q98" s="19" t="s">
        <v>748</v>
      </c>
      <c r="R98" t="s">
        <v>275</v>
      </c>
      <c r="T98">
        <f t="shared" si="10"/>
        <v>3.3059685973221085E-2</v>
      </c>
      <c r="U98">
        <f t="shared" si="11"/>
        <v>6.3810411157733879E-2</v>
      </c>
      <c r="V98">
        <v>0.36447497353992719</v>
      </c>
      <c r="W98">
        <v>6.3810411157733879E-2</v>
      </c>
    </row>
    <row r="99" spans="1:23" x14ac:dyDescent="0.25">
      <c r="A99" s="19">
        <v>1</v>
      </c>
      <c r="B99" s="19" t="s">
        <v>748</v>
      </c>
      <c r="C99" s="19" t="s">
        <v>767</v>
      </c>
      <c r="D99" t="s">
        <v>383</v>
      </c>
      <c r="E99" t="s">
        <v>384</v>
      </c>
      <c r="F99">
        <v>1661971</v>
      </c>
      <c r="G99">
        <v>1723112</v>
      </c>
      <c r="H99">
        <v>14374212</v>
      </c>
      <c r="I99">
        <v>51060456</v>
      </c>
      <c r="J99">
        <v>68819751</v>
      </c>
      <c r="K99" s="1">
        <v>4.9187667069588787</v>
      </c>
      <c r="L99" s="1">
        <f t="shared" si="6"/>
        <v>25.805520569233099</v>
      </c>
      <c r="M99" s="1">
        <f t="shared" si="7"/>
        <v>74.194479430766904</v>
      </c>
      <c r="N99">
        <f t="shared" si="8"/>
        <v>100</v>
      </c>
      <c r="O99">
        <f t="shared" si="9"/>
        <v>1.2527858667103147</v>
      </c>
      <c r="Q99" s="19" t="s">
        <v>748</v>
      </c>
      <c r="R99" t="s">
        <v>383</v>
      </c>
      <c r="T99">
        <f t="shared" si="10"/>
        <v>6.1621614121233195E-2</v>
      </c>
      <c r="U99">
        <f t="shared" si="11"/>
        <v>0.32328791452237537</v>
      </c>
      <c r="V99">
        <v>1.2527858667103147</v>
      </c>
      <c r="W99">
        <v>0.32328791452237537</v>
      </c>
    </row>
    <row r="100" spans="1:23" x14ac:dyDescent="0.25">
      <c r="A100" s="19">
        <v>1</v>
      </c>
      <c r="B100" s="19" t="s">
        <v>748</v>
      </c>
      <c r="C100" s="19" t="s">
        <v>767</v>
      </c>
      <c r="D100" t="s">
        <v>213</v>
      </c>
      <c r="E100" t="s">
        <v>214</v>
      </c>
      <c r="F100">
        <v>5474549</v>
      </c>
      <c r="G100">
        <v>18533779</v>
      </c>
      <c r="H100">
        <v>24030798</v>
      </c>
      <c r="I100">
        <v>115198739</v>
      </c>
      <c r="J100">
        <v>163237865</v>
      </c>
      <c r="K100" s="1">
        <v>14.707572902892352</v>
      </c>
      <c r="L100" s="1">
        <f t="shared" si="6"/>
        <v>29.428910994394592</v>
      </c>
      <c r="M100" s="1">
        <f t="shared" si="7"/>
        <v>70.571089005605415</v>
      </c>
      <c r="N100">
        <f t="shared" si="8"/>
        <v>100</v>
      </c>
      <c r="O100">
        <f t="shared" si="9"/>
        <v>2.9715610302624653</v>
      </c>
      <c r="Q100" s="19" t="s">
        <v>748</v>
      </c>
      <c r="R100" t="s">
        <v>213</v>
      </c>
      <c r="T100">
        <f t="shared" si="10"/>
        <v>0.43704450487979118</v>
      </c>
      <c r="U100">
        <f t="shared" si="11"/>
        <v>0.87449805074005582</v>
      </c>
      <c r="V100">
        <v>2.9715610302624653</v>
      </c>
      <c r="W100">
        <v>0.87449805074005582</v>
      </c>
    </row>
    <row r="101" spans="1:23" x14ac:dyDescent="0.25">
      <c r="A101" s="19">
        <v>1</v>
      </c>
      <c r="B101" s="19" t="s">
        <v>748</v>
      </c>
      <c r="C101" s="19" t="s">
        <v>767</v>
      </c>
      <c r="D101" t="s">
        <v>211</v>
      </c>
      <c r="E101" t="s">
        <v>212</v>
      </c>
      <c r="F101">
        <v>2198150</v>
      </c>
      <c r="G101">
        <v>2499593</v>
      </c>
      <c r="H101">
        <v>4825179</v>
      </c>
      <c r="I101">
        <v>25298378</v>
      </c>
      <c r="J101">
        <v>34821300</v>
      </c>
      <c r="K101" s="1">
        <v>13.491004069348358</v>
      </c>
      <c r="L101" s="1">
        <f t="shared" si="6"/>
        <v>27.347979541257793</v>
      </c>
      <c r="M101" s="1">
        <f t="shared" si="7"/>
        <v>72.6520204587422</v>
      </c>
      <c r="N101">
        <f t="shared" si="8"/>
        <v>100</v>
      </c>
      <c r="O101">
        <f t="shared" si="9"/>
        <v>0.63388245186298164</v>
      </c>
      <c r="Q101" s="19" t="s">
        <v>748</v>
      </c>
      <c r="R101" t="s">
        <v>211</v>
      </c>
      <c r="T101">
        <f t="shared" si="10"/>
        <v>8.5517107375719992E-2</v>
      </c>
      <c r="U101">
        <f t="shared" si="11"/>
        <v>0.17335404325111148</v>
      </c>
      <c r="V101">
        <v>0.63388245186298164</v>
      </c>
      <c r="W101">
        <v>0.17335404325111148</v>
      </c>
    </row>
    <row r="102" spans="1:23" x14ac:dyDescent="0.25">
      <c r="A102" s="19">
        <v>1</v>
      </c>
      <c r="B102" s="19" t="s">
        <v>748</v>
      </c>
      <c r="C102" s="19" t="s">
        <v>767</v>
      </c>
      <c r="D102" t="s">
        <v>339</v>
      </c>
      <c r="E102" t="s">
        <v>340</v>
      </c>
      <c r="F102">
        <v>3218303</v>
      </c>
      <c r="G102">
        <v>50863</v>
      </c>
      <c r="H102">
        <v>2716747</v>
      </c>
      <c r="I102">
        <v>344087</v>
      </c>
      <c r="J102">
        <v>6330000</v>
      </c>
      <c r="K102" s="1">
        <v>51.645592417061614</v>
      </c>
      <c r="L102" s="1">
        <f t="shared" si="6"/>
        <v>94.56418641390205</v>
      </c>
      <c r="M102" s="1">
        <f t="shared" si="7"/>
        <v>5.4358135860979466</v>
      </c>
      <c r="N102">
        <f t="shared" si="8"/>
        <v>100</v>
      </c>
      <c r="O102">
        <f t="shared" si="9"/>
        <v>0.11523050317744235</v>
      </c>
      <c r="Q102" s="19" t="s">
        <v>748</v>
      </c>
      <c r="R102" t="s">
        <v>339</v>
      </c>
      <c r="T102">
        <f t="shared" si="10"/>
        <v>5.9511476011151108E-2</v>
      </c>
      <c r="U102">
        <f t="shared" si="11"/>
        <v>0.10896678783039393</v>
      </c>
      <c r="V102">
        <v>0.11523050317744235</v>
      </c>
      <c r="W102">
        <v>0.10896678783039393</v>
      </c>
    </row>
    <row r="103" spans="1:23" x14ac:dyDescent="0.25">
      <c r="A103" s="19">
        <v>1</v>
      </c>
      <c r="B103" s="19" t="s">
        <v>748</v>
      </c>
      <c r="C103" s="19" t="s">
        <v>767</v>
      </c>
      <c r="D103" t="s">
        <v>89</v>
      </c>
      <c r="E103" t="s">
        <v>90</v>
      </c>
      <c r="F103">
        <v>311364</v>
      </c>
      <c r="G103">
        <v>172238</v>
      </c>
      <c r="H103">
        <v>1181592</v>
      </c>
      <c r="I103">
        <v>2894237</v>
      </c>
      <c r="J103">
        <v>4559431</v>
      </c>
      <c r="K103" s="1">
        <v>10.606630520343439</v>
      </c>
      <c r="L103" s="1">
        <f t="shared" si="6"/>
        <v>36.521969517687623</v>
      </c>
      <c r="M103" s="1">
        <f t="shared" si="7"/>
        <v>63.478030482312377</v>
      </c>
      <c r="N103">
        <f t="shared" si="8"/>
        <v>100</v>
      </c>
      <c r="O103">
        <f t="shared" si="9"/>
        <v>8.2999293575486438E-2</v>
      </c>
      <c r="Q103" s="19" t="s">
        <v>748</v>
      </c>
      <c r="R103" t="s">
        <v>89</v>
      </c>
      <c r="T103">
        <f t="shared" si="10"/>
        <v>8.8034284040469941E-3</v>
      </c>
      <c r="U103">
        <f t="shared" si="11"/>
        <v>3.0312976699535216E-2</v>
      </c>
      <c r="V103">
        <v>8.2999293575486438E-2</v>
      </c>
      <c r="W103">
        <v>3.0312976699535216E-2</v>
      </c>
    </row>
    <row r="104" spans="1:23" x14ac:dyDescent="0.25">
      <c r="A104" s="19">
        <v>1</v>
      </c>
      <c r="B104" s="19" t="s">
        <v>748</v>
      </c>
      <c r="C104" s="19" t="s">
        <v>749</v>
      </c>
      <c r="D104" t="s">
        <v>711</v>
      </c>
      <c r="E104" t="s">
        <v>712</v>
      </c>
      <c r="F104">
        <v>12457</v>
      </c>
      <c r="G104">
        <v>815</v>
      </c>
      <c r="H104">
        <v>5994</v>
      </c>
      <c r="I104">
        <v>15087</v>
      </c>
      <c r="J104">
        <v>34353</v>
      </c>
      <c r="K104" s="1">
        <v>38.634180420923933</v>
      </c>
      <c r="L104" s="1">
        <f t="shared" si="6"/>
        <v>56.082438215003059</v>
      </c>
      <c r="M104" s="1">
        <f t="shared" si="7"/>
        <v>43.917561784996941</v>
      </c>
      <c r="N104">
        <f t="shared" si="8"/>
        <v>100</v>
      </c>
      <c r="O104">
        <f t="shared" si="9"/>
        <v>6.2535757909236607E-4</v>
      </c>
      <c r="Q104" s="19" t="s">
        <v>748</v>
      </c>
      <c r="R104" t="s">
        <v>711</v>
      </c>
      <c r="T104">
        <f t="shared" si="10"/>
        <v>2.4160177538246682E-4</v>
      </c>
      <c r="U104">
        <f t="shared" si="11"/>
        <v>3.5071577791731507E-4</v>
      </c>
      <c r="V104">
        <v>6.2535757909236607E-4</v>
      </c>
      <c r="W104">
        <v>3.5071577791731507E-4</v>
      </c>
    </row>
    <row r="105" spans="1:23" x14ac:dyDescent="0.25">
      <c r="A105" s="19">
        <v>1</v>
      </c>
      <c r="B105" s="19" t="s">
        <v>748</v>
      </c>
      <c r="C105" s="19" t="s">
        <v>767</v>
      </c>
      <c r="D105" t="s">
        <v>333</v>
      </c>
      <c r="E105" t="s">
        <v>334</v>
      </c>
      <c r="F105">
        <v>105931</v>
      </c>
      <c r="G105">
        <v>731315</v>
      </c>
      <c r="H105">
        <v>87832</v>
      </c>
      <c r="I105">
        <v>7573334</v>
      </c>
      <c r="J105">
        <v>8498412</v>
      </c>
      <c r="K105" s="1">
        <v>9.8517934880069351</v>
      </c>
      <c r="L105" s="1">
        <f t="shared" si="6"/>
        <v>10.885304219188244</v>
      </c>
      <c r="M105" s="1">
        <f t="shared" si="7"/>
        <v>89.114695780811758</v>
      </c>
      <c r="N105">
        <f t="shared" si="8"/>
        <v>100</v>
      </c>
      <c r="O105">
        <f t="shared" si="9"/>
        <v>0.15470399541377794</v>
      </c>
      <c r="Q105" s="19" t="s">
        <v>748</v>
      </c>
      <c r="R105" t="s">
        <v>333</v>
      </c>
      <c r="T105">
        <f t="shared" si="10"/>
        <v>1.5241118145861121E-2</v>
      </c>
      <c r="U105">
        <f t="shared" si="11"/>
        <v>1.6840000540028752E-2</v>
      </c>
      <c r="V105">
        <v>0.15470399541377794</v>
      </c>
      <c r="W105">
        <v>1.6840000540028752E-2</v>
      </c>
    </row>
    <row r="106" spans="1:23" x14ac:dyDescent="0.25">
      <c r="A106" s="19">
        <v>1</v>
      </c>
      <c r="B106" s="19" t="s">
        <v>748</v>
      </c>
      <c r="C106" s="19" t="s">
        <v>767</v>
      </c>
      <c r="D106" t="s">
        <v>660</v>
      </c>
      <c r="E106" t="s">
        <v>661</v>
      </c>
      <c r="F106">
        <v>74886</v>
      </c>
      <c r="G106">
        <v>82857</v>
      </c>
      <c r="H106">
        <v>142159</v>
      </c>
      <c r="I106">
        <v>2780457</v>
      </c>
      <c r="J106">
        <v>3080359</v>
      </c>
      <c r="K106" s="1">
        <v>5.1209290865123185</v>
      </c>
      <c r="L106" s="1">
        <f t="shared" si="6"/>
        <v>9.7359431157212519</v>
      </c>
      <c r="M106" s="1">
        <f t="shared" si="7"/>
        <v>90.264056884278745</v>
      </c>
      <c r="N106">
        <f t="shared" si="8"/>
        <v>100</v>
      </c>
      <c r="O106">
        <f t="shared" si="9"/>
        <v>5.607445774678723E-2</v>
      </c>
      <c r="Q106" s="19" t="s">
        <v>748</v>
      </c>
      <c r="R106" t="s">
        <v>660</v>
      </c>
      <c r="T106">
        <f t="shared" si="10"/>
        <v>2.8715332168592874E-3</v>
      </c>
      <c r="U106">
        <f t="shared" si="11"/>
        <v>5.4593773086763532E-3</v>
      </c>
      <c r="V106">
        <v>5.607445774678723E-2</v>
      </c>
      <c r="W106">
        <v>5.4593773086763532E-3</v>
      </c>
    </row>
    <row r="107" spans="1:23" x14ac:dyDescent="0.25">
      <c r="A107" s="19">
        <v>1</v>
      </c>
      <c r="B107" s="19" t="s">
        <v>748</v>
      </c>
      <c r="C107" s="19" t="s">
        <v>767</v>
      </c>
      <c r="D107" t="s">
        <v>564</v>
      </c>
      <c r="E107" t="s">
        <v>565</v>
      </c>
      <c r="F107">
        <v>26970</v>
      </c>
      <c r="G107">
        <v>166842</v>
      </c>
      <c r="H107">
        <v>249704</v>
      </c>
      <c r="I107">
        <v>2163964</v>
      </c>
      <c r="J107">
        <v>2607480</v>
      </c>
      <c r="K107" s="1">
        <v>7.4329237424639887</v>
      </c>
      <c r="L107" s="1">
        <f t="shared" si="6"/>
        <v>17.009373034500744</v>
      </c>
      <c r="M107" s="1">
        <f t="shared" si="7"/>
        <v>82.99062696549926</v>
      </c>
      <c r="N107">
        <f t="shared" si="8"/>
        <v>100</v>
      </c>
      <c r="O107">
        <f t="shared" si="9"/>
        <v>4.7466229451045401E-2</v>
      </c>
      <c r="Q107" s="19" t="s">
        <v>748</v>
      </c>
      <c r="R107" t="s">
        <v>564</v>
      </c>
      <c r="T107">
        <f t="shared" si="10"/>
        <v>3.5281286385191878E-3</v>
      </c>
      <c r="U107">
        <f t="shared" si="11"/>
        <v>8.0737080327403666E-3</v>
      </c>
      <c r="V107">
        <v>4.7466229451045401E-2</v>
      </c>
      <c r="W107">
        <v>8.0737080327403666E-3</v>
      </c>
    </row>
    <row r="108" spans="1:23" x14ac:dyDescent="0.25">
      <c r="A108" s="19">
        <v>1</v>
      </c>
      <c r="B108" s="19" t="s">
        <v>748</v>
      </c>
      <c r="C108" s="19" t="s">
        <v>767</v>
      </c>
      <c r="D108" t="s">
        <v>319</v>
      </c>
      <c r="E108" t="s">
        <v>320</v>
      </c>
      <c r="F108">
        <v>789176</v>
      </c>
      <c r="G108">
        <v>398222</v>
      </c>
      <c r="H108">
        <v>2379576</v>
      </c>
      <c r="I108">
        <v>4387560</v>
      </c>
      <c r="J108">
        <v>7954534</v>
      </c>
      <c r="K108" s="1">
        <v>14.927310638184462</v>
      </c>
      <c r="L108" s="1">
        <f t="shared" si="6"/>
        <v>44.842023429656599</v>
      </c>
      <c r="M108" s="1">
        <f t="shared" si="7"/>
        <v>55.157976570343401</v>
      </c>
      <c r="N108">
        <f t="shared" si="8"/>
        <v>100</v>
      </c>
      <c r="O108">
        <f t="shared" si="9"/>
        <v>0.14480331048373984</v>
      </c>
      <c r="Q108" s="19" t="s">
        <v>748</v>
      </c>
      <c r="R108" t="s">
        <v>319</v>
      </c>
      <c r="T108">
        <f t="shared" si="10"/>
        <v>2.1615239970282574E-2</v>
      </c>
      <c r="U108">
        <f t="shared" si="11"/>
        <v>6.4932734414037005E-2</v>
      </c>
      <c r="V108">
        <v>0.14480331048373984</v>
      </c>
      <c r="W108">
        <v>6.4932734414037005E-2</v>
      </c>
    </row>
    <row r="109" spans="1:23" x14ac:dyDescent="0.25">
      <c r="A109" s="19">
        <v>1</v>
      </c>
      <c r="B109" s="19" t="s">
        <v>748</v>
      </c>
      <c r="C109" s="19" t="s">
        <v>767</v>
      </c>
      <c r="D109" t="s">
        <v>576</v>
      </c>
      <c r="E109" t="s">
        <v>577</v>
      </c>
      <c r="F109">
        <v>110021</v>
      </c>
      <c r="G109">
        <v>288018</v>
      </c>
      <c r="H109">
        <v>125440</v>
      </c>
      <c r="I109">
        <v>1711700</v>
      </c>
      <c r="J109">
        <v>2235179</v>
      </c>
      <c r="K109" s="1">
        <v>17.807925002874487</v>
      </c>
      <c r="L109" s="1">
        <f t="shared" si="6"/>
        <v>23.420003498601229</v>
      </c>
      <c r="M109" s="1">
        <f t="shared" si="7"/>
        <v>76.579996501398767</v>
      </c>
      <c r="N109">
        <f t="shared" si="8"/>
        <v>100</v>
      </c>
      <c r="O109">
        <f t="shared" si="9"/>
        <v>4.0688910088728658E-2</v>
      </c>
      <c r="Q109" s="19" t="s">
        <v>748</v>
      </c>
      <c r="R109" t="s">
        <v>576</v>
      </c>
      <c r="T109">
        <f t="shared" si="10"/>
        <v>7.2458505930878322E-3</v>
      </c>
      <c r="U109">
        <f t="shared" si="11"/>
        <v>9.529344166322961E-3</v>
      </c>
      <c r="V109">
        <v>4.0688910088728658E-2</v>
      </c>
      <c r="W109">
        <v>9.529344166322961E-3</v>
      </c>
    </row>
    <row r="110" spans="1:23" x14ac:dyDescent="0.25">
      <c r="A110" s="19">
        <v>1</v>
      </c>
      <c r="B110" s="19" t="s">
        <v>748</v>
      </c>
      <c r="C110" s="19" t="s">
        <v>767</v>
      </c>
      <c r="D110" t="s">
        <v>707</v>
      </c>
      <c r="E110" t="s">
        <v>708</v>
      </c>
      <c r="F110">
        <v>188821</v>
      </c>
      <c r="G110">
        <v>82866</v>
      </c>
      <c r="H110">
        <v>3301</v>
      </c>
      <c r="I110">
        <v>3275709</v>
      </c>
      <c r="J110">
        <v>3550697</v>
      </c>
      <c r="K110" s="1">
        <v>7.6516526191899787</v>
      </c>
      <c r="L110" s="1">
        <f t="shared" si="6"/>
        <v>7.7446202815954157</v>
      </c>
      <c r="M110" s="1">
        <f t="shared" si="7"/>
        <v>92.255379718404583</v>
      </c>
      <c r="N110">
        <f t="shared" si="8"/>
        <v>100</v>
      </c>
      <c r="O110">
        <f t="shared" si="9"/>
        <v>6.4636430006419443E-2</v>
      </c>
      <c r="Q110" s="19" t="s">
        <v>748</v>
      </c>
      <c r="R110" t="s">
        <v>707</v>
      </c>
      <c r="T110">
        <f t="shared" si="10"/>
        <v>4.94575508953709E-3</v>
      </c>
      <c r="U110">
        <f t="shared" si="11"/>
        <v>5.005846067576385E-3</v>
      </c>
      <c r="V110">
        <v>6.4636430006419443E-2</v>
      </c>
      <c r="W110">
        <v>5.005846067576385E-3</v>
      </c>
    </row>
    <row r="111" spans="1:23" x14ac:dyDescent="0.25">
      <c r="A111" s="19">
        <v>1</v>
      </c>
      <c r="B111" s="19" t="s">
        <v>748</v>
      </c>
      <c r="C111" s="19" t="s">
        <v>767</v>
      </c>
      <c r="D111" t="s">
        <v>53</v>
      </c>
      <c r="E111" t="s">
        <v>54</v>
      </c>
      <c r="F111">
        <v>79119</v>
      </c>
      <c r="G111">
        <v>68866</v>
      </c>
      <c r="H111">
        <v>1402014</v>
      </c>
      <c r="I111">
        <v>1850581</v>
      </c>
      <c r="J111">
        <v>3400580</v>
      </c>
      <c r="K111" s="1">
        <v>4.3517576413435357</v>
      </c>
      <c r="L111" s="1">
        <f t="shared" si="6"/>
        <v>45.58043039716754</v>
      </c>
      <c r="M111" s="1">
        <f t="shared" si="7"/>
        <v>54.41956960283246</v>
      </c>
      <c r="N111">
        <f t="shared" si="8"/>
        <v>100</v>
      </c>
      <c r="O111">
        <f t="shared" si="9"/>
        <v>6.1903719509501881E-2</v>
      </c>
      <c r="Q111" s="19" t="s">
        <v>748</v>
      </c>
      <c r="R111" t="s">
        <v>53</v>
      </c>
      <c r="T111">
        <f t="shared" si="10"/>
        <v>2.6938998440306171E-3</v>
      </c>
      <c r="U111">
        <f t="shared" si="11"/>
        <v>2.8215981784286328E-2</v>
      </c>
      <c r="V111">
        <v>6.1903719509501881E-2</v>
      </c>
      <c r="W111">
        <v>2.8215981784286328E-2</v>
      </c>
    </row>
    <row r="112" spans="1:23" x14ac:dyDescent="0.25">
      <c r="A112" s="19">
        <v>1</v>
      </c>
      <c r="B112" s="19" t="s">
        <v>748</v>
      </c>
      <c r="C112" s="19" t="s">
        <v>767</v>
      </c>
      <c r="D112" t="s">
        <v>240</v>
      </c>
      <c r="E112" t="s">
        <v>241</v>
      </c>
      <c r="F112">
        <v>1531108</v>
      </c>
      <c r="G112">
        <v>5113077</v>
      </c>
      <c r="H112">
        <v>12177793</v>
      </c>
      <c r="I112">
        <v>14647840</v>
      </c>
      <c r="J112">
        <v>33469818</v>
      </c>
      <c r="K112" s="1">
        <v>19.851273167962848</v>
      </c>
      <c r="L112" s="1">
        <f t="shared" si="6"/>
        <v>56.235674780185541</v>
      </c>
      <c r="M112" s="1">
        <f t="shared" si="7"/>
        <v>43.764325219814459</v>
      </c>
      <c r="N112">
        <f t="shared" si="8"/>
        <v>100</v>
      </c>
      <c r="O112">
        <f t="shared" si="9"/>
        <v>0.60928024793008173</v>
      </c>
      <c r="Q112" s="19" t="s">
        <v>748</v>
      </c>
      <c r="R112" t="s">
        <v>240</v>
      </c>
      <c r="T112">
        <f t="shared" si="10"/>
        <v>0.12094988637504182</v>
      </c>
      <c r="U112">
        <f t="shared" si="11"/>
        <v>0.34263285872586891</v>
      </c>
      <c r="V112">
        <v>0.60928024793008173</v>
      </c>
      <c r="W112">
        <v>0.34263285872586891</v>
      </c>
    </row>
    <row r="113" spans="1:23" x14ac:dyDescent="0.25">
      <c r="A113" s="19">
        <v>1</v>
      </c>
      <c r="B113" s="19" t="s">
        <v>748</v>
      </c>
      <c r="C113" s="19" t="s">
        <v>767</v>
      </c>
      <c r="D113" t="s">
        <v>291</v>
      </c>
      <c r="E113" t="s">
        <v>292</v>
      </c>
      <c r="F113">
        <v>19592</v>
      </c>
      <c r="G113">
        <v>127658</v>
      </c>
      <c r="H113">
        <v>238849</v>
      </c>
      <c r="I113">
        <v>570150</v>
      </c>
      <c r="J113">
        <v>956249</v>
      </c>
      <c r="K113" s="1">
        <v>15.398708913682524</v>
      </c>
      <c r="L113" s="1">
        <f t="shared" si="6"/>
        <v>40.376408236766778</v>
      </c>
      <c r="M113" s="1">
        <f t="shared" si="7"/>
        <v>59.623591763233222</v>
      </c>
      <c r="N113">
        <f t="shared" si="8"/>
        <v>100</v>
      </c>
      <c r="O113">
        <f t="shared" si="9"/>
        <v>1.7407433401726076E-2</v>
      </c>
      <c r="Q113" s="19" t="s">
        <v>748</v>
      </c>
      <c r="R113" t="s">
        <v>291</v>
      </c>
      <c r="T113">
        <f t="shared" si="10"/>
        <v>2.6805199988749425E-3</v>
      </c>
      <c r="U113">
        <f t="shared" si="11"/>
        <v>7.0284963738242202E-3</v>
      </c>
      <c r="V113">
        <v>1.7407433401726076E-2</v>
      </c>
      <c r="W113">
        <v>7.0284963738242202E-3</v>
      </c>
    </row>
    <row r="114" spans="1:23" x14ac:dyDescent="0.25">
      <c r="A114" s="26">
        <v>1</v>
      </c>
      <c r="B114" s="26" t="s">
        <v>748</v>
      </c>
      <c r="C114" s="26" t="s">
        <v>767</v>
      </c>
      <c r="D114" s="2" t="s">
        <v>295</v>
      </c>
      <c r="E114" s="2" t="s">
        <v>296</v>
      </c>
      <c r="F114" s="2">
        <v>2861849</v>
      </c>
      <c r="G114" s="2">
        <v>3711931</v>
      </c>
      <c r="H114" s="2">
        <v>10269076</v>
      </c>
      <c r="I114" s="2">
        <v>11304413</v>
      </c>
      <c r="J114" s="2">
        <v>28147269</v>
      </c>
      <c r="K114" s="3">
        <v>23.354947863680842</v>
      </c>
      <c r="L114" s="3">
        <f t="shared" si="6"/>
        <v>59.838331029557438</v>
      </c>
      <c r="M114" s="3">
        <f t="shared" si="7"/>
        <v>40.161668970442562</v>
      </c>
      <c r="N114" s="2">
        <f t="shared" si="8"/>
        <v>100</v>
      </c>
      <c r="O114" s="2">
        <f t="shared" si="9"/>
        <v>0.51238925275526448</v>
      </c>
      <c r="P114" s="20"/>
      <c r="Q114" s="26" t="s">
        <v>748</v>
      </c>
      <c r="R114" s="2" t="s">
        <v>295</v>
      </c>
      <c r="T114">
        <f t="shared" si="10"/>
        <v>0.11966824284009589</v>
      </c>
      <c r="U114">
        <f t="shared" si="11"/>
        <v>0.30660517722357089</v>
      </c>
      <c r="V114">
        <v>0.51238925275526448</v>
      </c>
      <c r="W114">
        <v>0.30660517722357089</v>
      </c>
    </row>
    <row r="115" spans="1:23" x14ac:dyDescent="0.25">
      <c r="A115" s="19">
        <v>2</v>
      </c>
      <c r="B115" s="19" t="s">
        <v>785</v>
      </c>
      <c r="C115" s="19" t="s">
        <v>786</v>
      </c>
      <c r="D115" t="s">
        <v>415</v>
      </c>
      <c r="E115" t="s">
        <v>416</v>
      </c>
      <c r="F115">
        <v>544</v>
      </c>
      <c r="G115">
        <v>5904</v>
      </c>
      <c r="H115">
        <v>2609</v>
      </c>
      <c r="I115">
        <v>44544</v>
      </c>
      <c r="J115">
        <v>53601</v>
      </c>
      <c r="K115" s="1">
        <v>12.029626312941923</v>
      </c>
      <c r="L115" s="1">
        <f t="shared" si="6"/>
        <v>16.897072815805675</v>
      </c>
      <c r="M115" s="1">
        <f t="shared" si="7"/>
        <v>83.102927184194314</v>
      </c>
      <c r="N115">
        <f t="shared" si="8"/>
        <v>99.999999999999986</v>
      </c>
      <c r="O115">
        <f t="shared" si="9"/>
        <v>9.7574568733239931E-4</v>
      </c>
      <c r="Q115" s="19" t="s">
        <v>785</v>
      </c>
      <c r="R115" t="s">
        <v>415</v>
      </c>
      <c r="T115">
        <f t="shared" si="10"/>
        <v>1.1737855995073434E-4</v>
      </c>
      <c r="U115">
        <f t="shared" si="11"/>
        <v>1.6487245928563908E-4</v>
      </c>
      <c r="V115">
        <v>9.7574568733239931E-4</v>
      </c>
      <c r="W115">
        <v>1.6487245928563908E-4</v>
      </c>
    </row>
    <row r="116" spans="1:23" x14ac:dyDescent="0.25">
      <c r="A116" s="19">
        <v>2</v>
      </c>
      <c r="B116" s="19" t="s">
        <v>785</v>
      </c>
      <c r="C116" s="19" t="s">
        <v>786</v>
      </c>
      <c r="D116" t="s">
        <v>264</v>
      </c>
      <c r="E116" t="s">
        <v>265</v>
      </c>
      <c r="F116">
        <v>346321</v>
      </c>
      <c r="G116">
        <v>959410</v>
      </c>
      <c r="H116">
        <v>3217045</v>
      </c>
      <c r="I116">
        <v>84417769</v>
      </c>
      <c r="J116">
        <v>88940545</v>
      </c>
      <c r="K116" s="1">
        <v>1.4680942195710629</v>
      </c>
      <c r="L116" s="1">
        <f t="shared" si="6"/>
        <v>5.0851678500508406</v>
      </c>
      <c r="M116" s="1">
        <f t="shared" si="7"/>
        <v>94.914832149949163</v>
      </c>
      <c r="N116">
        <f t="shared" si="8"/>
        <v>100</v>
      </c>
      <c r="O116">
        <f t="shared" si="9"/>
        <v>1.6190622043010985</v>
      </c>
      <c r="Q116" s="19" t="s">
        <v>785</v>
      </c>
      <c r="R116" t="s">
        <v>264</v>
      </c>
      <c r="T116">
        <f t="shared" si="10"/>
        <v>2.3769358632604261E-2</v>
      </c>
      <c r="U116">
        <f t="shared" si="11"/>
        <v>8.2332030685443924E-2</v>
      </c>
      <c r="V116">
        <v>1.6190622043010985</v>
      </c>
      <c r="W116">
        <v>8.2332030685443924E-2</v>
      </c>
    </row>
    <row r="117" spans="1:23" x14ac:dyDescent="0.25">
      <c r="A117" s="19">
        <v>2</v>
      </c>
      <c r="B117" s="19" t="s">
        <v>785</v>
      </c>
      <c r="C117" s="19" t="s">
        <v>786</v>
      </c>
      <c r="D117" t="s">
        <v>461</v>
      </c>
      <c r="E117" t="s">
        <v>462</v>
      </c>
      <c r="F117">
        <v>19783</v>
      </c>
      <c r="G117">
        <v>640075</v>
      </c>
      <c r="H117">
        <v>1808232</v>
      </c>
      <c r="I117">
        <v>33316890</v>
      </c>
      <c r="J117">
        <v>35784980</v>
      </c>
      <c r="K117" s="1">
        <v>1.8439524068477893</v>
      </c>
      <c r="L117" s="1">
        <f t="shared" si="6"/>
        <v>6.8969998027105222</v>
      </c>
      <c r="M117" s="1">
        <f t="shared" si="7"/>
        <v>93.103000197289475</v>
      </c>
      <c r="N117">
        <f t="shared" si="8"/>
        <v>100</v>
      </c>
      <c r="O117">
        <f t="shared" si="9"/>
        <v>0.65142515822981217</v>
      </c>
      <c r="Q117" s="19" t="s">
        <v>785</v>
      </c>
      <c r="R117" t="s">
        <v>461</v>
      </c>
      <c r="T117">
        <f t="shared" si="10"/>
        <v>1.201196988399064E-2</v>
      </c>
      <c r="U117">
        <f t="shared" si="11"/>
        <v>4.4928791877916853E-2</v>
      </c>
      <c r="V117">
        <v>0.65142515822981217</v>
      </c>
      <c r="W117">
        <v>4.4928791877916853E-2</v>
      </c>
    </row>
    <row r="118" spans="1:23" x14ac:dyDescent="0.25">
      <c r="A118" s="19">
        <v>2</v>
      </c>
      <c r="B118" s="19" t="s">
        <v>785</v>
      </c>
      <c r="C118" s="19" t="s">
        <v>786</v>
      </c>
      <c r="D118" t="s">
        <v>309</v>
      </c>
      <c r="E118" t="s">
        <v>310</v>
      </c>
      <c r="F118">
        <v>3102</v>
      </c>
      <c r="G118">
        <v>436462</v>
      </c>
      <c r="H118">
        <v>115830</v>
      </c>
      <c r="I118">
        <v>2264191</v>
      </c>
      <c r="J118">
        <v>2819585</v>
      </c>
      <c r="K118" s="1">
        <v>15.589670111026976</v>
      </c>
      <c r="L118" s="1">
        <f t="shared" si="6"/>
        <v>19.697721473195521</v>
      </c>
      <c r="M118" s="1">
        <f t="shared" si="7"/>
        <v>80.302278526804471</v>
      </c>
      <c r="N118">
        <f t="shared" si="8"/>
        <v>100</v>
      </c>
      <c r="O118">
        <f t="shared" si="9"/>
        <v>5.132736150103772E-2</v>
      </c>
      <c r="Q118" s="19" t="s">
        <v>785</v>
      </c>
      <c r="R118" t="s">
        <v>309</v>
      </c>
      <c r="T118">
        <f t="shared" si="10"/>
        <v>8.0017663347060463E-3</v>
      </c>
      <c r="U118">
        <f t="shared" si="11"/>
        <v>1.0110320708014599E-2</v>
      </c>
      <c r="V118">
        <v>5.132736150103772E-2</v>
      </c>
      <c r="W118">
        <v>1.0110320708014599E-2</v>
      </c>
    </row>
    <row r="119" spans="1:23" x14ac:dyDescent="0.25">
      <c r="A119" s="19">
        <v>2</v>
      </c>
      <c r="B119" s="19" t="s">
        <v>785</v>
      </c>
      <c r="C119" s="19" t="s">
        <v>786</v>
      </c>
      <c r="D119" t="s">
        <v>391</v>
      </c>
      <c r="E119" t="s">
        <v>392</v>
      </c>
      <c r="F119">
        <v>1244</v>
      </c>
      <c r="G119">
        <v>21120</v>
      </c>
      <c r="H119">
        <v>10829</v>
      </c>
      <c r="I119">
        <v>147144</v>
      </c>
      <c r="J119">
        <v>180337</v>
      </c>
      <c r="K119" s="1">
        <v>12.401226592435274</v>
      </c>
      <c r="L119" s="1">
        <f t="shared" si="6"/>
        <v>18.406095254994813</v>
      </c>
      <c r="M119" s="1">
        <f t="shared" si="7"/>
        <v>81.59390474500519</v>
      </c>
      <c r="N119">
        <f t="shared" si="8"/>
        <v>100</v>
      </c>
      <c r="O119">
        <f t="shared" si="9"/>
        <v>3.2828314773318203E-3</v>
      </c>
      <c r="Q119" s="19" t="s">
        <v>785</v>
      </c>
      <c r="R119" t="s">
        <v>391</v>
      </c>
      <c r="T119">
        <f t="shared" si="10"/>
        <v>4.0711137015170945E-4</v>
      </c>
      <c r="U119">
        <f t="shared" si="11"/>
        <v>6.0424108877864832E-4</v>
      </c>
      <c r="V119">
        <v>3.2828314773318203E-3</v>
      </c>
      <c r="W119">
        <v>6.0424108877864832E-4</v>
      </c>
    </row>
    <row r="120" spans="1:23" x14ac:dyDescent="0.25">
      <c r="A120" s="19">
        <v>2</v>
      </c>
      <c r="B120" s="19" t="s">
        <v>785</v>
      </c>
      <c r="C120" s="19" t="s">
        <v>817</v>
      </c>
      <c r="D120" t="s">
        <v>499</v>
      </c>
      <c r="E120" t="s">
        <v>500</v>
      </c>
      <c r="F120">
        <v>27028</v>
      </c>
      <c r="G120">
        <v>333808</v>
      </c>
      <c r="H120">
        <v>64826</v>
      </c>
      <c r="I120">
        <v>770982</v>
      </c>
      <c r="J120">
        <v>1196644</v>
      </c>
      <c r="K120" s="1">
        <v>30.153997345910732</v>
      </c>
      <c r="L120" s="1">
        <f t="shared" si="6"/>
        <v>35.57131444272482</v>
      </c>
      <c r="M120" s="1">
        <f t="shared" si="7"/>
        <v>64.428685557275173</v>
      </c>
      <c r="N120">
        <f t="shared" si="8"/>
        <v>100</v>
      </c>
      <c r="O120">
        <f t="shared" si="9"/>
        <v>2.1783552961179672E-2</v>
      </c>
      <c r="Q120" s="19" t="s">
        <v>785</v>
      </c>
      <c r="R120" t="s">
        <v>499</v>
      </c>
      <c r="T120">
        <f t="shared" si="10"/>
        <v>6.5686119817591768E-3</v>
      </c>
      <c r="U120">
        <f t="shared" si="11"/>
        <v>7.7486961206187149E-3</v>
      </c>
      <c r="V120">
        <v>2.1783552961179672E-2</v>
      </c>
      <c r="W120">
        <v>7.7486961206187149E-3</v>
      </c>
    </row>
    <row r="121" spans="1:23" x14ac:dyDescent="0.25">
      <c r="A121" s="19">
        <v>2</v>
      </c>
      <c r="B121" s="19" t="s">
        <v>785</v>
      </c>
      <c r="C121" s="19" t="s">
        <v>817</v>
      </c>
      <c r="D121" t="s">
        <v>637</v>
      </c>
      <c r="E121" t="s">
        <v>638</v>
      </c>
      <c r="F121">
        <v>79575</v>
      </c>
      <c r="G121">
        <v>126717</v>
      </c>
      <c r="H121">
        <v>359392</v>
      </c>
      <c r="I121">
        <v>1003171</v>
      </c>
      <c r="J121">
        <v>1568855</v>
      </c>
      <c r="K121" s="1">
        <v>13.149207543080783</v>
      </c>
      <c r="L121" s="1">
        <f t="shared" si="6"/>
        <v>36.057124463382529</v>
      </c>
      <c r="M121" s="1">
        <f t="shared" si="7"/>
        <v>63.942875536617471</v>
      </c>
      <c r="N121">
        <f t="shared" si="8"/>
        <v>100</v>
      </c>
      <c r="O121">
        <f t="shared" si="9"/>
        <v>2.8559233975110003E-2</v>
      </c>
      <c r="Q121" s="19" t="s">
        <v>785</v>
      </c>
      <c r="R121" t="s">
        <v>637</v>
      </c>
      <c r="T121">
        <f t="shared" si="10"/>
        <v>3.755312948101254E-3</v>
      </c>
      <c r="U121">
        <f t="shared" si="11"/>
        <v>1.0297638540194044E-2</v>
      </c>
      <c r="V121">
        <v>2.8559233975110003E-2</v>
      </c>
      <c r="W121">
        <v>1.0297638540194044E-2</v>
      </c>
    </row>
    <row r="122" spans="1:23" x14ac:dyDescent="0.25">
      <c r="A122" s="19">
        <v>2</v>
      </c>
      <c r="B122" s="19" t="s">
        <v>785</v>
      </c>
      <c r="C122" s="19" t="s">
        <v>817</v>
      </c>
      <c r="D122" t="s">
        <v>371</v>
      </c>
      <c r="E122" t="s">
        <v>372</v>
      </c>
      <c r="F122">
        <v>1371</v>
      </c>
      <c r="G122">
        <v>57618</v>
      </c>
      <c r="H122">
        <v>34712</v>
      </c>
      <c r="I122">
        <v>198532</v>
      </c>
      <c r="J122">
        <v>292233</v>
      </c>
      <c r="K122" s="1">
        <v>20.185605321780908</v>
      </c>
      <c r="L122" s="1">
        <f t="shared" si="6"/>
        <v>32.063798407435165</v>
      </c>
      <c r="M122" s="1">
        <f t="shared" si="7"/>
        <v>67.936201592564842</v>
      </c>
      <c r="N122">
        <f t="shared" si="8"/>
        <v>100</v>
      </c>
      <c r="O122">
        <f t="shared" si="9"/>
        <v>5.3197718222833352E-3</v>
      </c>
      <c r="Q122" s="19" t="s">
        <v>785</v>
      </c>
      <c r="R122" t="s">
        <v>371</v>
      </c>
      <c r="T122">
        <f t="shared" si="10"/>
        <v>1.073828144065426E-3</v>
      </c>
      <c r="U122">
        <f t="shared" si="11"/>
        <v>1.7057209128324687E-3</v>
      </c>
      <c r="V122">
        <v>5.3197718222833352E-3</v>
      </c>
      <c r="W122">
        <v>1.7057209128324687E-3</v>
      </c>
    </row>
    <row r="123" spans="1:23" x14ac:dyDescent="0.25">
      <c r="A123" s="19">
        <v>2</v>
      </c>
      <c r="B123" s="19" t="s">
        <v>785</v>
      </c>
      <c r="C123" s="19" t="s">
        <v>817</v>
      </c>
      <c r="D123" t="s">
        <v>437</v>
      </c>
      <c r="E123" t="s">
        <v>438</v>
      </c>
      <c r="F123">
        <v>1472498</v>
      </c>
      <c r="G123">
        <v>4113341</v>
      </c>
      <c r="H123">
        <v>1901684</v>
      </c>
      <c r="I123">
        <v>17215132</v>
      </c>
      <c r="J123">
        <v>24702655</v>
      </c>
      <c r="K123" s="1">
        <v>22.612302199905233</v>
      </c>
      <c r="L123" s="1">
        <f t="shared" si="6"/>
        <v>30.310600216859278</v>
      </c>
      <c r="M123" s="1">
        <f t="shared" si="7"/>
        <v>69.689399783140715</v>
      </c>
      <c r="N123">
        <f t="shared" si="8"/>
        <v>100</v>
      </c>
      <c r="O123">
        <f t="shared" si="9"/>
        <v>0.44968394399190559</v>
      </c>
      <c r="Q123" s="19" t="s">
        <v>785</v>
      </c>
      <c r="R123" t="s">
        <v>437</v>
      </c>
      <c r="T123">
        <f t="shared" si="10"/>
        <v>0.10168389235990227</v>
      </c>
      <c r="U123">
        <f t="shared" si="11"/>
        <v>0.13630190250279189</v>
      </c>
      <c r="V123">
        <v>0.44968394399190559</v>
      </c>
      <c r="W123">
        <v>0.13630190250279189</v>
      </c>
    </row>
    <row r="124" spans="1:23" x14ac:dyDescent="0.25">
      <c r="A124" s="19">
        <v>2</v>
      </c>
      <c r="B124" s="19" t="s">
        <v>785</v>
      </c>
      <c r="C124" s="19" t="s">
        <v>817</v>
      </c>
      <c r="D124" t="s">
        <v>699</v>
      </c>
      <c r="E124" t="s">
        <v>700</v>
      </c>
      <c r="F124">
        <v>167274</v>
      </c>
      <c r="G124">
        <v>78986</v>
      </c>
      <c r="H124">
        <v>706</v>
      </c>
      <c r="I124">
        <v>871128</v>
      </c>
      <c r="J124">
        <v>1118094</v>
      </c>
      <c r="K124" s="1">
        <v>22.024981799383596</v>
      </c>
      <c r="L124" s="1">
        <f t="shared" si="6"/>
        <v>22.0881249698147</v>
      </c>
      <c r="M124" s="1">
        <f t="shared" si="7"/>
        <v>77.9118750301853</v>
      </c>
      <c r="N124">
        <f t="shared" si="8"/>
        <v>100</v>
      </c>
      <c r="O124">
        <f t="shared" si="9"/>
        <v>2.0353638897263701E-2</v>
      </c>
      <c r="Q124" s="19" t="s">
        <v>785</v>
      </c>
      <c r="R124" t="s">
        <v>699</v>
      </c>
      <c r="T124">
        <f t="shared" si="10"/>
        <v>4.4828852626345892E-3</v>
      </c>
      <c r="U124">
        <f t="shared" si="11"/>
        <v>4.4957371955324215E-3</v>
      </c>
      <c r="V124">
        <v>2.0353638897263701E-2</v>
      </c>
      <c r="W124">
        <v>4.4957371955324215E-3</v>
      </c>
    </row>
    <row r="125" spans="1:23" x14ac:dyDescent="0.25">
      <c r="A125" s="19">
        <v>2</v>
      </c>
      <c r="B125" s="19" t="s">
        <v>785</v>
      </c>
      <c r="C125" s="19" t="s">
        <v>817</v>
      </c>
      <c r="D125" t="s">
        <v>337</v>
      </c>
      <c r="E125" t="s">
        <v>338</v>
      </c>
      <c r="F125">
        <v>53693</v>
      </c>
      <c r="G125">
        <v>699805</v>
      </c>
      <c r="H125">
        <v>243188</v>
      </c>
      <c r="I125">
        <v>2840246</v>
      </c>
      <c r="J125">
        <v>3836932</v>
      </c>
      <c r="K125" s="1">
        <v>19.638033720691428</v>
      </c>
      <c r="L125" s="1">
        <f t="shared" si="6"/>
        <v>25.976118419612337</v>
      </c>
      <c r="M125" s="1">
        <f t="shared" si="7"/>
        <v>74.023881580387666</v>
      </c>
      <c r="N125">
        <f t="shared" si="8"/>
        <v>100</v>
      </c>
      <c r="O125">
        <f t="shared" si="9"/>
        <v>6.9847015010684077E-2</v>
      </c>
      <c r="Q125" s="19" t="s">
        <v>785</v>
      </c>
      <c r="R125" t="s">
        <v>337</v>
      </c>
      <c r="T125">
        <f t="shared" si="10"/>
        <v>1.3716580360694544E-2</v>
      </c>
      <c r="U125">
        <f t="shared" si="11"/>
        <v>1.8143543331739703E-2</v>
      </c>
      <c r="V125">
        <v>6.9847015010684077E-2</v>
      </c>
      <c r="W125">
        <v>1.8143543331739703E-2</v>
      </c>
    </row>
    <row r="126" spans="1:23" x14ac:dyDescent="0.25">
      <c r="A126" s="19">
        <v>2</v>
      </c>
      <c r="B126" s="19" t="s">
        <v>785</v>
      </c>
      <c r="C126" s="19" t="s">
        <v>828</v>
      </c>
      <c r="D126" t="s">
        <v>671</v>
      </c>
      <c r="E126" t="s">
        <v>672</v>
      </c>
      <c r="F126">
        <v>4527</v>
      </c>
      <c r="G126">
        <v>7814</v>
      </c>
      <c r="H126">
        <v>509</v>
      </c>
      <c r="I126">
        <v>26849</v>
      </c>
      <c r="J126">
        <v>39699</v>
      </c>
      <c r="K126" s="1">
        <v>31.0864253507645</v>
      </c>
      <c r="L126" s="1">
        <f t="shared" si="6"/>
        <v>32.368573515705684</v>
      </c>
      <c r="M126" s="1">
        <f t="shared" si="7"/>
        <v>67.631426484294309</v>
      </c>
      <c r="N126">
        <f t="shared" si="8"/>
        <v>100</v>
      </c>
      <c r="O126">
        <f t="shared" si="9"/>
        <v>7.2267547324506856E-4</v>
      </c>
      <c r="Q126" s="19" t="s">
        <v>785</v>
      </c>
      <c r="R126" t="s">
        <v>671</v>
      </c>
      <c r="T126">
        <f t="shared" si="10"/>
        <v>2.2465397151861234E-4</v>
      </c>
      <c r="U126">
        <f t="shared" si="11"/>
        <v>2.3391974183730398E-4</v>
      </c>
      <c r="V126">
        <v>7.2267547324506856E-4</v>
      </c>
      <c r="W126">
        <v>2.3391974183730398E-4</v>
      </c>
    </row>
    <row r="127" spans="1:23" x14ac:dyDescent="0.25">
      <c r="A127" s="19">
        <v>2</v>
      </c>
      <c r="B127" s="19" t="s">
        <v>785</v>
      </c>
      <c r="C127" s="19" t="s">
        <v>817</v>
      </c>
      <c r="D127" t="s">
        <v>705</v>
      </c>
      <c r="E127" t="s">
        <v>706</v>
      </c>
      <c r="F127">
        <v>1856606</v>
      </c>
      <c r="G127">
        <v>722530</v>
      </c>
      <c r="H127">
        <v>4579917</v>
      </c>
      <c r="I127">
        <v>1380569</v>
      </c>
      <c r="J127">
        <v>8539622</v>
      </c>
      <c r="K127" s="1">
        <v>30.201992547211105</v>
      </c>
      <c r="L127" s="1">
        <f t="shared" si="6"/>
        <v>83.833371078954073</v>
      </c>
      <c r="M127" s="1">
        <f t="shared" si="7"/>
        <v>16.16662892104592</v>
      </c>
      <c r="N127">
        <f t="shared" si="8"/>
        <v>100</v>
      </c>
      <c r="O127">
        <f t="shared" si="9"/>
        <v>0.15545417693604369</v>
      </c>
      <c r="Q127" s="19" t="s">
        <v>785</v>
      </c>
      <c r="R127" t="s">
        <v>705</v>
      </c>
      <c r="T127">
        <f t="shared" si="10"/>
        <v>4.6950258932552287E-2</v>
      </c>
      <c r="U127">
        <f t="shared" si="11"/>
        <v>0.13032247700852734</v>
      </c>
      <c r="V127">
        <v>0.15545417693604369</v>
      </c>
      <c r="W127">
        <v>0.13032247700852734</v>
      </c>
    </row>
    <row r="128" spans="1:23" x14ac:dyDescent="0.25">
      <c r="A128" s="19">
        <v>2</v>
      </c>
      <c r="B128" s="19" t="s">
        <v>785</v>
      </c>
      <c r="C128" s="19" t="s">
        <v>786</v>
      </c>
      <c r="D128" s="10" t="s">
        <v>353</v>
      </c>
      <c r="E128" s="10" t="s">
        <v>354</v>
      </c>
      <c r="F128" s="10">
        <v>17643</v>
      </c>
      <c r="G128" s="10">
        <v>363803</v>
      </c>
      <c r="H128" s="10">
        <v>336679</v>
      </c>
      <c r="I128" s="10">
        <v>79171512</v>
      </c>
      <c r="J128" s="10">
        <v>79889637</v>
      </c>
      <c r="K128" s="11">
        <v>0.47746618250374578</v>
      </c>
      <c r="L128" s="1">
        <f t="shared" si="6"/>
        <v>0.89889631116987045</v>
      </c>
      <c r="M128" s="1">
        <f t="shared" si="7"/>
        <v>99.101103688830122</v>
      </c>
      <c r="N128">
        <f t="shared" si="8"/>
        <v>99.999999999999986</v>
      </c>
      <c r="O128">
        <f t="shared" si="9"/>
        <v>1.4543006429973484</v>
      </c>
      <c r="Q128" s="19" t="s">
        <v>785</v>
      </c>
      <c r="R128" s="10" t="s">
        <v>353</v>
      </c>
      <c r="T128">
        <f t="shared" si="10"/>
        <v>6.9437937622468682E-3</v>
      </c>
      <c r="U128">
        <f t="shared" si="11"/>
        <v>1.3072654833222872E-2</v>
      </c>
      <c r="V128">
        <v>1.4543006429973484</v>
      </c>
      <c r="W128">
        <v>1.3072654833222872E-2</v>
      </c>
    </row>
    <row r="129" spans="1:23" x14ac:dyDescent="0.25">
      <c r="A129" s="19">
        <v>2</v>
      </c>
      <c r="B129" s="19" t="s">
        <v>785</v>
      </c>
      <c r="C129" s="19" t="s">
        <v>786</v>
      </c>
      <c r="D129" t="s">
        <v>219</v>
      </c>
      <c r="E129" t="s">
        <v>220</v>
      </c>
      <c r="F129">
        <v>404718</v>
      </c>
      <c r="G129">
        <v>2587264</v>
      </c>
      <c r="H129">
        <v>37889813</v>
      </c>
      <c r="I129">
        <v>194039079</v>
      </c>
      <c r="J129">
        <v>234920874</v>
      </c>
      <c r="K129" s="1">
        <v>1.2736126633004097</v>
      </c>
      <c r="L129" s="1">
        <f t="shared" si="6"/>
        <v>17.402367999022513</v>
      </c>
      <c r="M129" s="1">
        <f t="shared" si="7"/>
        <v>82.597632000977484</v>
      </c>
      <c r="N129">
        <f t="shared" si="8"/>
        <v>100</v>
      </c>
      <c r="O129">
        <f t="shared" si="9"/>
        <v>4.2764692761302587</v>
      </c>
      <c r="Q129" s="19" t="s">
        <v>785</v>
      </c>
      <c r="R129" t="s">
        <v>219</v>
      </c>
      <c r="T129">
        <f t="shared" si="10"/>
        <v>5.4465654242946332E-2</v>
      </c>
      <c r="U129">
        <f t="shared" si="11"/>
        <v>0.74420692079732176</v>
      </c>
      <c r="V129">
        <v>4.2764692761302587</v>
      </c>
      <c r="W129">
        <v>0.74420692079732176</v>
      </c>
    </row>
    <row r="130" spans="1:23" x14ac:dyDescent="0.25">
      <c r="A130" s="19">
        <v>2</v>
      </c>
      <c r="B130" s="19" t="s">
        <v>785</v>
      </c>
      <c r="C130" s="19" t="s">
        <v>786</v>
      </c>
      <c r="D130" s="10" t="s">
        <v>405</v>
      </c>
      <c r="E130" s="10" t="s">
        <v>404</v>
      </c>
      <c r="F130" s="10">
        <v>96318</v>
      </c>
      <c r="G130" s="10">
        <v>2073144</v>
      </c>
      <c r="H130" s="10">
        <v>14624598</v>
      </c>
      <c r="I130" s="10">
        <v>221756653</v>
      </c>
      <c r="J130" s="10">
        <v>238550713</v>
      </c>
      <c r="K130" s="11">
        <v>0.90943429710059176</v>
      </c>
      <c r="L130" s="1">
        <f t="shared" ref="L130:L193" si="12">(F130+G130+H130)/J130*100</f>
        <v>7.0400376459994058</v>
      </c>
      <c r="M130" s="1">
        <f t="shared" ref="M130:M193" si="13">I130/J130*100</f>
        <v>92.959962354000595</v>
      </c>
      <c r="N130">
        <f t="shared" ref="N130:N193" si="14">SUM(L130:M130)</f>
        <v>100</v>
      </c>
      <c r="O130">
        <f t="shared" ref="O130:O193" si="15">J130/$J$240*100</f>
        <v>4.3425463968922013</v>
      </c>
      <c r="Q130" s="19" t="s">
        <v>785</v>
      </c>
      <c r="R130" s="10" t="s">
        <v>405</v>
      </c>
      <c r="T130">
        <f t="shared" si="10"/>
        <v>3.9492606300843669E-2</v>
      </c>
      <c r="U130">
        <f t="shared" si="11"/>
        <v>0.30571690113620181</v>
      </c>
      <c r="V130">
        <v>4.3425463968922013</v>
      </c>
      <c r="W130">
        <v>0.30571690113620181</v>
      </c>
    </row>
    <row r="131" spans="1:23" x14ac:dyDescent="0.25">
      <c r="A131" s="19">
        <v>2</v>
      </c>
      <c r="B131" s="19" t="s">
        <v>785</v>
      </c>
      <c r="C131" s="19" t="s">
        <v>786</v>
      </c>
      <c r="D131" t="s">
        <v>602</v>
      </c>
      <c r="E131" t="s">
        <v>603</v>
      </c>
      <c r="F131">
        <v>1453</v>
      </c>
      <c r="G131">
        <v>25359</v>
      </c>
      <c r="H131">
        <v>3112</v>
      </c>
      <c r="I131">
        <v>1206003</v>
      </c>
      <c r="J131">
        <v>1235927</v>
      </c>
      <c r="K131" s="1">
        <v>2.1693837904665889</v>
      </c>
      <c r="L131" s="1">
        <f t="shared" si="12"/>
        <v>2.421178597117791</v>
      </c>
      <c r="M131" s="1">
        <f t="shared" si="13"/>
        <v>97.578821402882213</v>
      </c>
      <c r="N131">
        <f t="shared" si="14"/>
        <v>100</v>
      </c>
      <c r="O131">
        <f t="shared" si="15"/>
        <v>2.249865562410534E-2</v>
      </c>
      <c r="Q131" s="19" t="s">
        <v>785</v>
      </c>
      <c r="R131" t="s">
        <v>602</v>
      </c>
      <c r="T131">
        <f t="shared" ref="T131:T194" si="16">(F131+G131)/$J$240*100</f>
        <v>4.8808218818224082E-4</v>
      </c>
      <c r="U131">
        <f t="shared" ref="U131:U194" si="17">(F131+G131+H131)/$J$240*100</f>
        <v>5.4473263461007665E-4</v>
      </c>
      <c r="V131">
        <v>2.249865562410534E-2</v>
      </c>
      <c r="W131">
        <v>5.4473263461007665E-4</v>
      </c>
    </row>
    <row r="132" spans="1:23" x14ac:dyDescent="0.25">
      <c r="A132" s="19">
        <v>2</v>
      </c>
      <c r="B132" s="19" t="s">
        <v>785</v>
      </c>
      <c r="C132" s="19" t="s">
        <v>786</v>
      </c>
      <c r="D132" t="s">
        <v>606</v>
      </c>
      <c r="E132" t="s">
        <v>605</v>
      </c>
      <c r="F132">
        <v>815</v>
      </c>
      <c r="G132">
        <v>33036</v>
      </c>
      <c r="H132">
        <v>12030</v>
      </c>
      <c r="I132">
        <v>1785801</v>
      </c>
      <c r="J132">
        <v>1831682</v>
      </c>
      <c r="K132" s="1">
        <v>1.8480828003987593</v>
      </c>
      <c r="L132" s="1">
        <f t="shared" si="12"/>
        <v>2.5048561922866521</v>
      </c>
      <c r="M132" s="1">
        <f t="shared" si="13"/>
        <v>97.495143807713347</v>
      </c>
      <c r="N132">
        <f t="shared" si="14"/>
        <v>100</v>
      </c>
      <c r="O132">
        <f t="shared" si="15"/>
        <v>3.3343702767940596E-2</v>
      </c>
      <c r="Q132" s="19" t="s">
        <v>785</v>
      </c>
      <c r="R132" t="s">
        <v>606</v>
      </c>
      <c r="T132">
        <f t="shared" si="16"/>
        <v>6.1621923587039515E-4</v>
      </c>
      <c r="U132">
        <f t="shared" si="17"/>
        <v>8.3521180352041577E-4</v>
      </c>
      <c r="V132">
        <v>3.3343702767940596E-2</v>
      </c>
      <c r="W132">
        <v>8.3521180352041577E-4</v>
      </c>
    </row>
    <row r="133" spans="1:23" x14ac:dyDescent="0.25">
      <c r="A133" s="19">
        <v>2</v>
      </c>
      <c r="B133" s="19" t="s">
        <v>785</v>
      </c>
      <c r="C133" s="19" t="s">
        <v>786</v>
      </c>
      <c r="D133" t="s">
        <v>697</v>
      </c>
      <c r="E133" t="s">
        <v>698</v>
      </c>
      <c r="F133">
        <v>74961</v>
      </c>
      <c r="G133">
        <v>58086</v>
      </c>
      <c r="H133">
        <v>189364</v>
      </c>
      <c r="I133">
        <v>643333</v>
      </c>
      <c r="J133">
        <v>965744</v>
      </c>
      <c r="K133" s="1">
        <v>13.776632316638779</v>
      </c>
      <c r="L133" s="1">
        <f t="shared" si="12"/>
        <v>33.38472721549396</v>
      </c>
      <c r="M133" s="1">
        <f t="shared" si="13"/>
        <v>66.615272784506047</v>
      </c>
      <c r="N133">
        <f t="shared" si="14"/>
        <v>100</v>
      </c>
      <c r="O133">
        <f t="shared" si="15"/>
        <v>1.758027915649224E-2</v>
      </c>
      <c r="Q133" s="19" t="s">
        <v>785</v>
      </c>
      <c r="R133" t="s">
        <v>697</v>
      </c>
      <c r="T133">
        <f t="shared" si="16"/>
        <v>2.4219704196286212E-3</v>
      </c>
      <c r="U133">
        <f t="shared" si="17"/>
        <v>5.869128240117278E-3</v>
      </c>
      <c r="V133">
        <v>1.758027915649224E-2</v>
      </c>
      <c r="W133">
        <v>5.869128240117278E-3</v>
      </c>
    </row>
    <row r="134" spans="1:23" x14ac:dyDescent="0.25">
      <c r="A134" s="19">
        <v>2</v>
      </c>
      <c r="B134" s="19" t="s">
        <v>785</v>
      </c>
      <c r="C134" s="19" t="s">
        <v>786</v>
      </c>
      <c r="D134" t="s">
        <v>485</v>
      </c>
      <c r="E134" t="s">
        <v>486</v>
      </c>
      <c r="F134">
        <v>14622</v>
      </c>
      <c r="G134">
        <v>113959</v>
      </c>
      <c r="H134">
        <v>3035</v>
      </c>
      <c r="I134">
        <v>142566</v>
      </c>
      <c r="J134">
        <v>274182</v>
      </c>
      <c r="K134" s="1">
        <v>46.896222217359274</v>
      </c>
      <c r="L134" s="1">
        <f t="shared" si="12"/>
        <v>48.003151191544305</v>
      </c>
      <c r="M134" s="1">
        <f t="shared" si="13"/>
        <v>51.996848808455695</v>
      </c>
      <c r="N134">
        <f t="shared" si="14"/>
        <v>100</v>
      </c>
      <c r="O134">
        <f t="shared" si="15"/>
        <v>4.9911737475825434E-3</v>
      </c>
      <c r="Q134" s="19" t="s">
        <v>785</v>
      </c>
      <c r="R134" t="s">
        <v>485</v>
      </c>
      <c r="T134">
        <f t="shared" si="16"/>
        <v>2.3406719319208078E-3</v>
      </c>
      <c r="U134">
        <f t="shared" si="17"/>
        <v>2.3959206802847159E-3</v>
      </c>
      <c r="V134">
        <v>4.9911737475825434E-3</v>
      </c>
      <c r="W134">
        <v>2.3959206802847159E-3</v>
      </c>
    </row>
    <row r="135" spans="1:23" x14ac:dyDescent="0.25">
      <c r="A135" s="19">
        <v>2</v>
      </c>
      <c r="B135" s="19" t="s">
        <v>785</v>
      </c>
      <c r="C135" s="19" t="s">
        <v>786</v>
      </c>
      <c r="D135" t="s">
        <v>489</v>
      </c>
      <c r="E135" t="s">
        <v>490</v>
      </c>
      <c r="F135">
        <v>103621</v>
      </c>
      <c r="G135">
        <v>222776</v>
      </c>
      <c r="H135">
        <v>262113</v>
      </c>
      <c r="I135">
        <v>2750870</v>
      </c>
      <c r="J135">
        <v>3339380</v>
      </c>
      <c r="K135" s="1">
        <v>9.7741796381364203</v>
      </c>
      <c r="L135" s="1">
        <f t="shared" si="12"/>
        <v>17.623331277063407</v>
      </c>
      <c r="M135" s="1">
        <f t="shared" si="13"/>
        <v>82.3766687229366</v>
      </c>
      <c r="N135">
        <f t="shared" si="14"/>
        <v>100</v>
      </c>
      <c r="O135">
        <f t="shared" si="15"/>
        <v>6.0789642606743667E-2</v>
      </c>
      <c r="Q135" s="19" t="s">
        <v>785</v>
      </c>
      <c r="R135" t="s">
        <v>489</v>
      </c>
      <c r="T135">
        <f t="shared" si="16"/>
        <v>5.9416888697642421E-3</v>
      </c>
      <c r="U135">
        <f t="shared" si="17"/>
        <v>1.0713160098729321E-2</v>
      </c>
      <c r="V135">
        <v>6.0789642606743667E-2</v>
      </c>
      <c r="W135">
        <v>1.0713160098729321E-2</v>
      </c>
    </row>
    <row r="136" spans="1:23" x14ac:dyDescent="0.25">
      <c r="A136" s="19">
        <v>2</v>
      </c>
      <c r="B136" s="19" t="s">
        <v>785</v>
      </c>
      <c r="C136" s="19" t="s">
        <v>786</v>
      </c>
      <c r="D136" t="s">
        <v>648</v>
      </c>
      <c r="E136" t="s">
        <v>649</v>
      </c>
      <c r="G136">
        <v>51</v>
      </c>
      <c r="I136">
        <v>39</v>
      </c>
      <c r="J136">
        <v>90</v>
      </c>
      <c r="K136" s="1">
        <v>56.666666666666664</v>
      </c>
      <c r="L136" s="1">
        <f t="shared" si="12"/>
        <v>56.666666666666664</v>
      </c>
      <c r="M136" s="1">
        <f t="shared" si="13"/>
        <v>43.333333333333336</v>
      </c>
      <c r="N136">
        <f t="shared" si="14"/>
        <v>100</v>
      </c>
      <c r="O136">
        <f t="shared" si="15"/>
        <v>1.638348386409133E-6</v>
      </c>
      <c r="Q136" s="19" t="s">
        <v>785</v>
      </c>
      <c r="R136" t="s">
        <v>648</v>
      </c>
      <c r="T136">
        <f t="shared" si="16"/>
        <v>9.2839741896517523E-7</v>
      </c>
      <c r="U136">
        <f t="shared" si="17"/>
        <v>9.2839741896517523E-7</v>
      </c>
      <c r="V136">
        <v>1.638348386409133E-6</v>
      </c>
      <c r="W136">
        <v>9.2839741896517523E-7</v>
      </c>
    </row>
    <row r="137" spans="1:23" x14ac:dyDescent="0.25">
      <c r="A137" s="19">
        <v>2</v>
      </c>
      <c r="B137" s="19" t="s">
        <v>785</v>
      </c>
      <c r="C137" s="19" t="s">
        <v>817</v>
      </c>
      <c r="D137" t="s">
        <v>582</v>
      </c>
      <c r="E137" t="s">
        <v>583</v>
      </c>
      <c r="F137">
        <v>80</v>
      </c>
      <c r="G137">
        <v>66</v>
      </c>
      <c r="H137">
        <v>108</v>
      </c>
      <c r="I137">
        <v>151</v>
      </c>
      <c r="J137">
        <v>405</v>
      </c>
      <c r="K137" s="1">
        <v>36.049382716049379</v>
      </c>
      <c r="L137" s="1">
        <f t="shared" si="12"/>
        <v>62.716049382716058</v>
      </c>
      <c r="M137" s="1">
        <f t="shared" si="13"/>
        <v>37.283950617283949</v>
      </c>
      <c r="N137">
        <f t="shared" si="14"/>
        <v>100</v>
      </c>
      <c r="O137">
        <f t="shared" si="15"/>
        <v>7.3725677388410978E-6</v>
      </c>
      <c r="Q137" s="19" t="s">
        <v>785</v>
      </c>
      <c r="R137" t="s">
        <v>582</v>
      </c>
      <c r="T137">
        <f t="shared" si="16"/>
        <v>2.6577651601748158E-6</v>
      </c>
      <c r="U137">
        <f t="shared" si="17"/>
        <v>4.6237832238657756E-6</v>
      </c>
      <c r="V137">
        <v>7.3725677388410978E-6</v>
      </c>
      <c r="W137">
        <v>4.6237832238657756E-6</v>
      </c>
    </row>
    <row r="138" spans="1:23" x14ac:dyDescent="0.25">
      <c r="A138" s="19">
        <v>2</v>
      </c>
      <c r="B138" s="19" t="s">
        <v>785</v>
      </c>
      <c r="C138" s="19" t="s">
        <v>817</v>
      </c>
      <c r="D138" t="s">
        <v>570</v>
      </c>
      <c r="E138" t="s">
        <v>571</v>
      </c>
      <c r="F138">
        <v>229127</v>
      </c>
      <c r="G138">
        <v>919284</v>
      </c>
      <c r="H138">
        <v>950027</v>
      </c>
      <c r="I138">
        <v>3366682</v>
      </c>
      <c r="J138">
        <v>5465120</v>
      </c>
      <c r="K138" s="1">
        <v>21.0134635653014</v>
      </c>
      <c r="L138" s="1">
        <f t="shared" si="12"/>
        <v>38.396924495710984</v>
      </c>
      <c r="M138" s="1">
        <f t="shared" si="13"/>
        <v>61.603075504289016</v>
      </c>
      <c r="N138">
        <f t="shared" si="14"/>
        <v>100</v>
      </c>
      <c r="O138">
        <f t="shared" si="15"/>
        <v>9.9486339261469783E-2</v>
      </c>
      <c r="Q138" s="19" t="s">
        <v>785</v>
      </c>
      <c r="R138" t="s">
        <v>570</v>
      </c>
      <c r="T138">
        <f t="shared" si="16"/>
        <v>2.0905525653161099E-2</v>
      </c>
      <c r="U138">
        <f t="shared" si="17"/>
        <v>3.8199694569773422E-2</v>
      </c>
      <c r="V138">
        <v>9.9486339261469783E-2</v>
      </c>
      <c r="W138">
        <v>3.8199694569773422E-2</v>
      </c>
    </row>
    <row r="139" spans="1:23" x14ac:dyDescent="0.25">
      <c r="A139" s="19">
        <v>2</v>
      </c>
      <c r="B139" s="19" t="s">
        <v>785</v>
      </c>
      <c r="C139" s="19" t="s">
        <v>817</v>
      </c>
      <c r="D139" s="10" t="s">
        <v>681</v>
      </c>
      <c r="E139" s="10" t="s">
        <v>682</v>
      </c>
      <c r="F139" s="10">
        <v>10</v>
      </c>
      <c r="G139" s="10">
        <v>39</v>
      </c>
      <c r="H139" s="10">
        <v>13</v>
      </c>
      <c r="I139" s="10">
        <v>8200</v>
      </c>
      <c r="J139" s="10">
        <v>8262</v>
      </c>
      <c r="K139" s="11">
        <v>0.59307673686758655</v>
      </c>
      <c r="L139" s="1">
        <f t="shared" si="12"/>
        <v>0.75042362624061965</v>
      </c>
      <c r="M139" s="1">
        <f t="shared" si="13"/>
        <v>99.249576373759382</v>
      </c>
      <c r="N139">
        <f t="shared" si="14"/>
        <v>100</v>
      </c>
      <c r="O139">
        <f t="shared" si="15"/>
        <v>1.5040038187235841E-4</v>
      </c>
      <c r="Q139" s="19" t="s">
        <v>785</v>
      </c>
      <c r="R139" s="10" t="s">
        <v>681</v>
      </c>
      <c r="T139">
        <f t="shared" si="16"/>
        <v>8.919896770449724E-7</v>
      </c>
      <c r="U139">
        <f t="shared" si="17"/>
        <v>1.1286399995262917E-6</v>
      </c>
      <c r="V139">
        <v>1.5040038187235841E-4</v>
      </c>
      <c r="W139">
        <v>1.1286399995262917E-6</v>
      </c>
    </row>
    <row r="140" spans="1:23" x14ac:dyDescent="0.25">
      <c r="A140" s="19">
        <v>2</v>
      </c>
      <c r="B140" s="19" t="s">
        <v>785</v>
      </c>
      <c r="C140" s="19" t="s">
        <v>817</v>
      </c>
      <c r="D140" t="s">
        <v>683</v>
      </c>
      <c r="E140" t="s">
        <v>684</v>
      </c>
      <c r="F140">
        <v>233639</v>
      </c>
      <c r="G140">
        <v>156376</v>
      </c>
      <c r="H140">
        <v>843877</v>
      </c>
      <c r="I140">
        <v>1575912</v>
      </c>
      <c r="J140">
        <v>2809804</v>
      </c>
      <c r="K140" s="1">
        <v>13.880505544158952</v>
      </c>
      <c r="L140" s="1">
        <f t="shared" si="12"/>
        <v>43.913810358302577</v>
      </c>
      <c r="M140" s="1">
        <f t="shared" si="13"/>
        <v>56.086189641697423</v>
      </c>
      <c r="N140">
        <f t="shared" si="14"/>
        <v>100</v>
      </c>
      <c r="O140">
        <f t="shared" si="15"/>
        <v>5.114930943917697E-2</v>
      </c>
      <c r="Q140" s="19" t="s">
        <v>785</v>
      </c>
      <c r="R140" t="s">
        <v>683</v>
      </c>
      <c r="T140">
        <f t="shared" si="16"/>
        <v>7.0997827325039774E-3</v>
      </c>
      <c r="U140">
        <f t="shared" si="17"/>
        <v>2.246161074670153E-2</v>
      </c>
      <c r="V140">
        <v>5.114930943917697E-2</v>
      </c>
      <c r="W140">
        <v>2.246161074670153E-2</v>
      </c>
    </row>
    <row r="141" spans="1:23" x14ac:dyDescent="0.25">
      <c r="A141" s="19">
        <v>2</v>
      </c>
      <c r="B141" s="19" t="s">
        <v>785</v>
      </c>
      <c r="C141" s="19" t="s">
        <v>786</v>
      </c>
      <c r="D141" s="10" t="s">
        <v>664</v>
      </c>
      <c r="E141" s="10" t="s">
        <v>747</v>
      </c>
      <c r="F141" s="10"/>
      <c r="G141" s="10">
        <v>413882</v>
      </c>
      <c r="H141" s="10">
        <v>246561</v>
      </c>
      <c r="I141" s="10">
        <v>43098996</v>
      </c>
      <c r="J141" s="10">
        <v>43759439</v>
      </c>
      <c r="K141" s="11">
        <v>0.94581194242458178</v>
      </c>
      <c r="L141" s="1">
        <f t="shared" si="12"/>
        <v>1.5092583796606716</v>
      </c>
      <c r="M141" s="1">
        <f t="shared" si="13"/>
        <v>98.490741620339321</v>
      </c>
      <c r="N141">
        <f t="shared" si="14"/>
        <v>99.999999999999986</v>
      </c>
      <c r="O141">
        <f t="shared" si="15"/>
        <v>0.79659118084243197</v>
      </c>
      <c r="Q141" s="19" t="s">
        <v>785</v>
      </c>
      <c r="R141" s="10" t="s">
        <v>664</v>
      </c>
      <c r="T141">
        <f t="shared" si="16"/>
        <v>7.5342545207087198E-3</v>
      </c>
      <c r="U141">
        <f t="shared" si="17"/>
        <v>1.2022619148502299E-2</v>
      </c>
      <c r="V141">
        <v>0.79659118084243197</v>
      </c>
      <c r="W141">
        <v>1.2022619148502299E-2</v>
      </c>
    </row>
    <row r="142" spans="1:23" x14ac:dyDescent="0.25">
      <c r="A142" s="19">
        <v>2</v>
      </c>
      <c r="B142" s="19" t="s">
        <v>785</v>
      </c>
      <c r="C142" s="19" t="s">
        <v>786</v>
      </c>
      <c r="D142" t="s">
        <v>361</v>
      </c>
      <c r="E142" t="s">
        <v>362</v>
      </c>
      <c r="F142">
        <v>1977553</v>
      </c>
      <c r="G142">
        <v>748158</v>
      </c>
      <c r="H142">
        <v>6643520</v>
      </c>
      <c r="I142">
        <v>6362278</v>
      </c>
      <c r="J142">
        <v>15731509</v>
      </c>
      <c r="K142" s="1">
        <v>17.326443381877734</v>
      </c>
      <c r="L142" s="1">
        <f t="shared" si="12"/>
        <v>59.557102881865944</v>
      </c>
      <c r="M142" s="1">
        <f t="shared" si="13"/>
        <v>40.442897118134056</v>
      </c>
      <c r="N142">
        <f t="shared" si="14"/>
        <v>100</v>
      </c>
      <c r="O142">
        <f t="shared" si="15"/>
        <v>0.28637435984367504</v>
      </c>
      <c r="Q142" s="19" t="s">
        <v>785</v>
      </c>
      <c r="R142" t="s">
        <v>361</v>
      </c>
      <c r="T142">
        <f t="shared" si="16"/>
        <v>4.9618491318529162E-2</v>
      </c>
      <c r="U142">
        <f t="shared" si="17"/>
        <v>0.17055627211938251</v>
      </c>
      <c r="V142">
        <v>0.28637435984367504</v>
      </c>
      <c r="W142">
        <v>0.17055627211938251</v>
      </c>
    </row>
    <row r="143" spans="1:23" x14ac:dyDescent="0.25">
      <c r="A143" s="19">
        <v>2</v>
      </c>
      <c r="B143" s="19" t="s">
        <v>785</v>
      </c>
      <c r="C143" s="19" t="s">
        <v>786</v>
      </c>
      <c r="D143" t="s">
        <v>532</v>
      </c>
      <c r="E143" t="s">
        <v>533</v>
      </c>
      <c r="F143">
        <v>6</v>
      </c>
      <c r="G143">
        <v>2002</v>
      </c>
      <c r="H143">
        <v>4001</v>
      </c>
      <c r="I143">
        <v>10857</v>
      </c>
      <c r="J143">
        <v>16866</v>
      </c>
      <c r="K143" s="1">
        <v>11.905608917348513</v>
      </c>
      <c r="L143" s="1">
        <f t="shared" si="12"/>
        <v>35.627890430451799</v>
      </c>
      <c r="M143" s="1">
        <f t="shared" si="13"/>
        <v>64.372109569548215</v>
      </c>
      <c r="N143">
        <f t="shared" si="14"/>
        <v>100.00000000000001</v>
      </c>
      <c r="O143">
        <f t="shared" si="15"/>
        <v>3.0702648761307151E-4</v>
      </c>
      <c r="Q143" s="19" t="s">
        <v>785</v>
      </c>
      <c r="R143" t="s">
        <v>532</v>
      </c>
      <c r="T143">
        <f t="shared" si="16"/>
        <v>3.6553372887883766E-5</v>
      </c>
      <c r="U143">
        <f t="shared" si="17"/>
        <v>1.0938706059924977E-4</v>
      </c>
      <c r="V143">
        <v>3.0702648761307151E-4</v>
      </c>
      <c r="W143">
        <v>1.0938706059924977E-4</v>
      </c>
    </row>
    <row r="144" spans="1:23" x14ac:dyDescent="0.25">
      <c r="A144" s="19">
        <v>2</v>
      </c>
      <c r="B144" s="19" t="s">
        <v>785</v>
      </c>
      <c r="C144" s="19" t="s">
        <v>786</v>
      </c>
      <c r="D144" t="s">
        <v>453</v>
      </c>
      <c r="E144" t="s">
        <v>454</v>
      </c>
      <c r="F144">
        <v>234224</v>
      </c>
      <c r="G144">
        <v>36957</v>
      </c>
      <c r="H144">
        <v>387639</v>
      </c>
      <c r="I144">
        <v>356007</v>
      </c>
      <c r="J144">
        <v>1014827</v>
      </c>
      <c r="K144" s="1">
        <v>26.721894470683182</v>
      </c>
      <c r="L144" s="1">
        <f t="shared" si="12"/>
        <v>64.919439470964008</v>
      </c>
      <c r="M144" s="1">
        <f t="shared" si="13"/>
        <v>35.080560529035978</v>
      </c>
      <c r="N144">
        <f t="shared" si="14"/>
        <v>99.999999999999986</v>
      </c>
      <c r="O144">
        <f t="shared" si="15"/>
        <v>1.8473779754826902E-2</v>
      </c>
      <c r="Q144" s="19" t="s">
        <v>785</v>
      </c>
      <c r="R144" t="s">
        <v>453</v>
      </c>
      <c r="T144">
        <f t="shared" si="16"/>
        <v>4.9365439308312791E-3</v>
      </c>
      <c r="U144">
        <f t="shared" si="17"/>
        <v>1.1993074265934055E-2</v>
      </c>
      <c r="V144">
        <v>1.8473779754826902E-2</v>
      </c>
      <c r="W144">
        <v>1.1993074265934055E-2</v>
      </c>
    </row>
    <row r="145" spans="1:23" x14ac:dyDescent="0.25">
      <c r="A145" s="19">
        <v>2</v>
      </c>
      <c r="B145" s="19" t="s">
        <v>785</v>
      </c>
      <c r="C145" s="19" t="s">
        <v>786</v>
      </c>
      <c r="D145" t="s">
        <v>455</v>
      </c>
      <c r="E145" t="s">
        <v>456</v>
      </c>
      <c r="F145">
        <v>640723</v>
      </c>
      <c r="G145">
        <v>706205</v>
      </c>
      <c r="H145">
        <v>2288008</v>
      </c>
      <c r="I145">
        <v>5660535</v>
      </c>
      <c r="J145">
        <v>9295471</v>
      </c>
      <c r="K145" s="1">
        <v>14.490153323053775</v>
      </c>
      <c r="L145" s="1">
        <f t="shared" si="12"/>
        <v>39.104376744330658</v>
      </c>
      <c r="M145" s="1">
        <f t="shared" si="13"/>
        <v>60.895623255669349</v>
      </c>
      <c r="N145">
        <f t="shared" si="14"/>
        <v>100</v>
      </c>
      <c r="O145">
        <f t="shared" si="15"/>
        <v>0.16921355459736542</v>
      </c>
      <c r="Q145" s="19" t="s">
        <v>785</v>
      </c>
      <c r="R145" t="s">
        <v>455</v>
      </c>
      <c r="T145">
        <f t="shared" si="16"/>
        <v>2.4519303504547563E-2</v>
      </c>
      <c r="U145">
        <f t="shared" si="17"/>
        <v>6.6169905892227432E-2</v>
      </c>
      <c r="V145">
        <v>0.16921355459736542</v>
      </c>
      <c r="W145">
        <v>6.6169905892227432E-2</v>
      </c>
    </row>
    <row r="146" spans="1:23" x14ac:dyDescent="0.25">
      <c r="A146" s="19">
        <v>2</v>
      </c>
      <c r="B146" s="19" t="s">
        <v>785</v>
      </c>
      <c r="C146" s="19" t="s">
        <v>786</v>
      </c>
      <c r="D146" t="s">
        <v>168</v>
      </c>
      <c r="E146" t="s">
        <v>169</v>
      </c>
      <c r="F146">
        <v>2654460</v>
      </c>
      <c r="G146">
        <v>334396</v>
      </c>
      <c r="H146">
        <v>4205960</v>
      </c>
      <c r="I146">
        <v>936477</v>
      </c>
      <c r="J146">
        <v>8131293</v>
      </c>
      <c r="K146" s="1">
        <v>36.757450506333988</v>
      </c>
      <c r="L146" s="1">
        <f t="shared" si="12"/>
        <v>88.483049374804224</v>
      </c>
      <c r="M146" s="1">
        <f t="shared" si="13"/>
        <v>11.51695062519577</v>
      </c>
      <c r="N146">
        <f t="shared" si="14"/>
        <v>100</v>
      </c>
      <c r="O146">
        <f t="shared" si="15"/>
        <v>0.14802100851077643</v>
      </c>
      <c r="Q146" s="19" t="s">
        <v>785</v>
      </c>
      <c r="R146" t="s">
        <v>168</v>
      </c>
      <c r="T146">
        <f t="shared" si="16"/>
        <v>5.4408748942325058E-2</v>
      </c>
      <c r="U146">
        <f t="shared" si="17"/>
        <v>0.13097350204567346</v>
      </c>
      <c r="V146">
        <v>0.14802100851077643</v>
      </c>
      <c r="W146">
        <v>0.13097350204567346</v>
      </c>
    </row>
    <row r="147" spans="1:23" x14ac:dyDescent="0.25">
      <c r="A147" s="19">
        <v>2</v>
      </c>
      <c r="B147" s="19" t="s">
        <v>785</v>
      </c>
      <c r="C147" s="19" t="s">
        <v>786</v>
      </c>
      <c r="D147" t="s">
        <v>439</v>
      </c>
      <c r="E147" t="s">
        <v>440</v>
      </c>
      <c r="F147">
        <v>1020086</v>
      </c>
      <c r="G147">
        <v>435564</v>
      </c>
      <c r="H147">
        <v>6095468</v>
      </c>
      <c r="I147">
        <v>5513640</v>
      </c>
      <c r="J147">
        <v>13064758</v>
      </c>
      <c r="K147" s="1">
        <v>11.141806070958223</v>
      </c>
      <c r="L147" s="1">
        <f t="shared" si="12"/>
        <v>57.79761094694598</v>
      </c>
      <c r="M147" s="1">
        <f t="shared" si="13"/>
        <v>42.20238905305402</v>
      </c>
      <c r="N147">
        <f t="shared" si="14"/>
        <v>100</v>
      </c>
      <c r="O147">
        <f t="shared" si="15"/>
        <v>0.23782916875695345</v>
      </c>
      <c r="Q147" s="19" t="s">
        <v>785</v>
      </c>
      <c r="R147" t="s">
        <v>439</v>
      </c>
      <c r="T147">
        <f t="shared" si="16"/>
        <v>2.6498464763071713E-2</v>
      </c>
      <c r="U147">
        <f t="shared" si="17"/>
        <v>0.13745957767649952</v>
      </c>
      <c r="V147">
        <v>0.23782916875695345</v>
      </c>
      <c r="W147">
        <v>0.13745957767649952</v>
      </c>
    </row>
    <row r="148" spans="1:23" x14ac:dyDescent="0.25">
      <c r="A148" s="19">
        <v>2</v>
      </c>
      <c r="B148" s="19" t="s">
        <v>785</v>
      </c>
      <c r="C148" s="19" t="s">
        <v>786</v>
      </c>
      <c r="D148" t="s">
        <v>79</v>
      </c>
      <c r="E148" t="s">
        <v>80</v>
      </c>
      <c r="F148">
        <v>2762525</v>
      </c>
      <c r="G148">
        <v>459820</v>
      </c>
      <c r="H148">
        <v>4874792</v>
      </c>
      <c r="I148">
        <v>4166382</v>
      </c>
      <c r="J148">
        <v>12263519</v>
      </c>
      <c r="K148" s="1">
        <v>26.275859319009491</v>
      </c>
      <c r="L148" s="1">
        <f t="shared" si="12"/>
        <v>66.026211562929035</v>
      </c>
      <c r="M148" s="1">
        <f t="shared" si="13"/>
        <v>33.973788437070958</v>
      </c>
      <c r="N148">
        <f t="shared" si="14"/>
        <v>100</v>
      </c>
      <c r="O148">
        <f t="shared" si="15"/>
        <v>0.22324351739275269</v>
      </c>
      <c r="Q148" s="19" t="s">
        <v>785</v>
      </c>
      <c r="R148" t="s">
        <v>79</v>
      </c>
      <c r="T148">
        <f t="shared" si="16"/>
        <v>5.8659152568928195E-2</v>
      </c>
      <c r="U148">
        <f t="shared" si="17"/>
        <v>0.1473992370942632</v>
      </c>
      <c r="V148">
        <v>0.22324351739275269</v>
      </c>
      <c r="W148">
        <v>0.1473992370942632</v>
      </c>
    </row>
    <row r="149" spans="1:23" x14ac:dyDescent="0.25">
      <c r="A149" s="19">
        <v>2</v>
      </c>
      <c r="B149" s="19" t="s">
        <v>785</v>
      </c>
      <c r="C149" s="19" t="s">
        <v>786</v>
      </c>
      <c r="D149" t="s">
        <v>67</v>
      </c>
      <c r="E149" t="s">
        <v>68</v>
      </c>
      <c r="F149">
        <v>577901</v>
      </c>
      <c r="G149">
        <v>259587</v>
      </c>
      <c r="H149">
        <v>3228970</v>
      </c>
      <c r="I149">
        <v>4612383</v>
      </c>
      <c r="J149">
        <v>8678841</v>
      </c>
      <c r="K149" s="1">
        <v>9.6497677512469693</v>
      </c>
      <c r="L149" s="1">
        <f t="shared" si="12"/>
        <v>46.854850780190581</v>
      </c>
      <c r="M149" s="1">
        <f t="shared" si="13"/>
        <v>53.145149219809419</v>
      </c>
      <c r="N149">
        <f t="shared" si="14"/>
        <v>100</v>
      </c>
      <c r="O149">
        <f t="shared" si="15"/>
        <v>0.15798850164723807</v>
      </c>
      <c r="Q149" s="19" t="s">
        <v>785</v>
      </c>
      <c r="R149" t="s">
        <v>67</v>
      </c>
      <c r="T149">
        <f t="shared" si="16"/>
        <v>1.5245523482633467E-2</v>
      </c>
      <c r="U149">
        <f t="shared" si="17"/>
        <v>7.4025276696672332E-2</v>
      </c>
      <c r="V149">
        <v>0.15798850164723807</v>
      </c>
      <c r="W149">
        <v>7.4025276696672332E-2</v>
      </c>
    </row>
    <row r="150" spans="1:23" x14ac:dyDescent="0.25">
      <c r="A150" s="19">
        <v>2</v>
      </c>
      <c r="B150" s="19" t="s">
        <v>785</v>
      </c>
      <c r="C150" s="19" t="s">
        <v>786</v>
      </c>
      <c r="D150" t="s">
        <v>121</v>
      </c>
      <c r="E150" t="s">
        <v>122</v>
      </c>
      <c r="F150">
        <v>1023226</v>
      </c>
      <c r="G150">
        <v>1042743</v>
      </c>
      <c r="H150">
        <v>6560437</v>
      </c>
      <c r="I150">
        <v>23056823</v>
      </c>
      <c r="J150">
        <v>31683229</v>
      </c>
      <c r="K150" s="1">
        <v>6.5207021670676308</v>
      </c>
      <c r="L150" s="1">
        <f t="shared" si="12"/>
        <v>27.227041789206524</v>
      </c>
      <c r="M150" s="1">
        <f t="shared" si="13"/>
        <v>72.772958210793476</v>
      </c>
      <c r="N150">
        <f t="shared" si="14"/>
        <v>100</v>
      </c>
      <c r="O150">
        <f t="shared" si="15"/>
        <v>0.57675741231534494</v>
      </c>
      <c r="Q150" s="19" t="s">
        <v>785</v>
      </c>
      <c r="R150" t="s">
        <v>121</v>
      </c>
      <c r="T150">
        <f t="shared" si="16"/>
        <v>3.760863308356989E-2</v>
      </c>
      <c r="U150">
        <f t="shared" si="17"/>
        <v>0.15703398167344512</v>
      </c>
      <c r="V150">
        <v>0.57675741231534494</v>
      </c>
      <c r="W150">
        <v>0.15703398167344512</v>
      </c>
    </row>
    <row r="151" spans="1:23" x14ac:dyDescent="0.25">
      <c r="A151" s="19">
        <v>2</v>
      </c>
      <c r="B151" s="19" t="s">
        <v>785</v>
      </c>
      <c r="C151" s="19" t="s">
        <v>786</v>
      </c>
      <c r="D151" t="s">
        <v>387</v>
      </c>
      <c r="E151" t="s">
        <v>388</v>
      </c>
      <c r="F151">
        <v>20373</v>
      </c>
      <c r="G151">
        <v>243107</v>
      </c>
      <c r="H151">
        <v>1219560</v>
      </c>
      <c r="I151">
        <v>1934111</v>
      </c>
      <c r="J151">
        <v>3417151</v>
      </c>
      <c r="K151" s="1">
        <v>7.710516743333848</v>
      </c>
      <c r="L151" s="1">
        <f t="shared" si="12"/>
        <v>43.399896580514003</v>
      </c>
      <c r="M151" s="1">
        <f t="shared" si="13"/>
        <v>56.600103419486004</v>
      </c>
      <c r="N151">
        <f t="shared" si="14"/>
        <v>100</v>
      </c>
      <c r="O151">
        <f t="shared" si="15"/>
        <v>6.2205375855181717E-2</v>
      </c>
      <c r="Q151" s="19" t="s">
        <v>785</v>
      </c>
      <c r="R151" t="s">
        <v>387</v>
      </c>
      <c r="T151">
        <f t="shared" si="16"/>
        <v>4.7963559205675375E-3</v>
      </c>
      <c r="U151">
        <f t="shared" si="17"/>
        <v>2.6997068788668893E-2</v>
      </c>
      <c r="V151">
        <v>6.2205375855181717E-2</v>
      </c>
      <c r="W151">
        <v>2.6997068788668893E-2</v>
      </c>
    </row>
    <row r="152" spans="1:23" x14ac:dyDescent="0.25">
      <c r="A152" s="19">
        <v>2</v>
      </c>
      <c r="B152" s="19" t="s">
        <v>785</v>
      </c>
      <c r="C152" s="19" t="s">
        <v>786</v>
      </c>
      <c r="D152" t="s">
        <v>469</v>
      </c>
      <c r="E152" t="s">
        <v>470</v>
      </c>
      <c r="F152">
        <v>494404</v>
      </c>
      <c r="G152">
        <v>1085552</v>
      </c>
      <c r="H152">
        <v>10332516</v>
      </c>
      <c r="I152">
        <v>11735032</v>
      </c>
      <c r="J152">
        <v>23647504</v>
      </c>
      <c r="K152" s="1">
        <v>6.6812801892326563</v>
      </c>
      <c r="L152" s="1">
        <f t="shared" si="12"/>
        <v>50.37517701656801</v>
      </c>
      <c r="M152" s="1">
        <f t="shared" si="13"/>
        <v>49.62482298343199</v>
      </c>
      <c r="N152">
        <f t="shared" si="14"/>
        <v>100</v>
      </c>
      <c r="O152">
        <f t="shared" si="15"/>
        <v>0.43047611134448349</v>
      </c>
      <c r="Q152" s="19" t="s">
        <v>785</v>
      </c>
      <c r="R152" t="s">
        <v>469</v>
      </c>
      <c r="T152">
        <f t="shared" si="16"/>
        <v>2.8761315146638086E-2</v>
      </c>
      <c r="U152">
        <f t="shared" si="17"/>
        <v>0.21685310310382197</v>
      </c>
      <c r="V152">
        <v>0.43047611134448349</v>
      </c>
      <c r="W152">
        <v>0.21685310310382197</v>
      </c>
    </row>
    <row r="153" spans="1:23" x14ac:dyDescent="0.25">
      <c r="A153" s="19">
        <v>2</v>
      </c>
      <c r="B153" s="19" t="s">
        <v>785</v>
      </c>
      <c r="C153" s="19" t="s">
        <v>786</v>
      </c>
      <c r="D153" t="s">
        <v>675</v>
      </c>
      <c r="E153" t="s">
        <v>676</v>
      </c>
      <c r="F153">
        <v>20457</v>
      </c>
      <c r="G153">
        <v>10667</v>
      </c>
      <c r="H153">
        <v>32240</v>
      </c>
      <c r="I153">
        <v>8529</v>
      </c>
      <c r="J153">
        <v>71893</v>
      </c>
      <c r="K153" s="1">
        <v>43.292114670412971</v>
      </c>
      <c r="L153" s="1">
        <f t="shared" si="12"/>
        <v>88.136536241358684</v>
      </c>
      <c r="M153" s="1">
        <f t="shared" si="13"/>
        <v>11.863463758641315</v>
      </c>
      <c r="N153">
        <f t="shared" si="14"/>
        <v>100</v>
      </c>
      <c r="O153">
        <f t="shared" si="15"/>
        <v>1.3087308949345756E-3</v>
      </c>
      <c r="Q153" s="19" t="s">
        <v>785</v>
      </c>
      <c r="R153" t="s">
        <v>675</v>
      </c>
      <c r="T153">
        <f t="shared" si="16"/>
        <v>5.6657727976219829E-4</v>
      </c>
      <c r="U153">
        <f t="shared" si="17"/>
        <v>1.15347007951587E-3</v>
      </c>
      <c r="V153">
        <v>1.3087308949345756E-3</v>
      </c>
      <c r="W153">
        <v>1.15347007951587E-3</v>
      </c>
    </row>
    <row r="154" spans="1:23" x14ac:dyDescent="0.25">
      <c r="A154" s="19">
        <v>2</v>
      </c>
      <c r="B154" s="19" t="s">
        <v>785</v>
      </c>
      <c r="C154" s="19" t="s">
        <v>786</v>
      </c>
      <c r="D154" t="s">
        <v>558</v>
      </c>
      <c r="E154" t="s">
        <v>559</v>
      </c>
      <c r="F154">
        <v>2129452</v>
      </c>
      <c r="G154">
        <v>399470</v>
      </c>
      <c r="H154">
        <v>7459039</v>
      </c>
      <c r="I154">
        <v>5582899</v>
      </c>
      <c r="J154">
        <v>15570860</v>
      </c>
      <c r="K154" s="1">
        <v>16.241376519986694</v>
      </c>
      <c r="L154" s="1">
        <f t="shared" si="12"/>
        <v>64.145210990272858</v>
      </c>
      <c r="M154" s="1">
        <f t="shared" si="13"/>
        <v>35.854789009727142</v>
      </c>
      <c r="N154">
        <f t="shared" si="14"/>
        <v>100</v>
      </c>
      <c r="O154">
        <f t="shared" si="15"/>
        <v>0.28344992617780568</v>
      </c>
      <c r="Q154" s="19" t="s">
        <v>785</v>
      </c>
      <c r="R154" t="s">
        <v>558</v>
      </c>
      <c r="T154">
        <f t="shared" si="16"/>
        <v>4.6036169756161746E-2</v>
      </c>
      <c r="U154">
        <f t="shared" si="17"/>
        <v>0.18181955319852611</v>
      </c>
      <c r="V154">
        <v>0.28344992617780568</v>
      </c>
      <c r="W154">
        <v>0.18181955319852611</v>
      </c>
    </row>
    <row r="155" spans="1:23" x14ac:dyDescent="0.25">
      <c r="A155" s="19">
        <v>2</v>
      </c>
      <c r="B155" s="19" t="s">
        <v>785</v>
      </c>
      <c r="C155" s="19" t="s">
        <v>786</v>
      </c>
      <c r="D155" t="s">
        <v>397</v>
      </c>
      <c r="E155" t="s">
        <v>398</v>
      </c>
      <c r="F155">
        <v>274158</v>
      </c>
      <c r="G155">
        <v>61715</v>
      </c>
      <c r="H155">
        <v>495009</v>
      </c>
      <c r="I155">
        <v>464123</v>
      </c>
      <c r="J155">
        <v>1295005</v>
      </c>
      <c r="K155" s="1">
        <v>25.936038856992834</v>
      </c>
      <c r="L155" s="1">
        <f t="shared" si="12"/>
        <v>64.160524476739468</v>
      </c>
      <c r="M155" s="1">
        <f t="shared" si="13"/>
        <v>35.839475523260525</v>
      </c>
      <c r="N155">
        <f t="shared" si="14"/>
        <v>100</v>
      </c>
      <c r="O155">
        <f t="shared" si="15"/>
        <v>2.3574103912686214E-2</v>
      </c>
      <c r="Q155" s="19" t="s">
        <v>785</v>
      </c>
      <c r="R155" t="s">
        <v>397</v>
      </c>
      <c r="T155">
        <f t="shared" si="16"/>
        <v>6.1141887509821632E-3</v>
      </c>
      <c r="U155">
        <f t="shared" si="17"/>
        <v>1.5125268711071036E-2</v>
      </c>
      <c r="V155">
        <v>2.3574103912686214E-2</v>
      </c>
      <c r="W155">
        <v>1.5125268711071036E-2</v>
      </c>
    </row>
    <row r="156" spans="1:23" x14ac:dyDescent="0.25">
      <c r="A156" s="19">
        <v>2</v>
      </c>
      <c r="B156" s="19" t="s">
        <v>785</v>
      </c>
      <c r="C156" s="19" t="s">
        <v>817</v>
      </c>
      <c r="D156" t="s">
        <v>71</v>
      </c>
      <c r="E156" t="s">
        <v>72</v>
      </c>
      <c r="F156">
        <v>11612</v>
      </c>
      <c r="G156">
        <v>8267</v>
      </c>
      <c r="H156">
        <v>12069</v>
      </c>
      <c r="I156">
        <v>26074</v>
      </c>
      <c r="J156">
        <v>58022</v>
      </c>
      <c r="K156" s="1">
        <v>34.261142325324876</v>
      </c>
      <c r="L156" s="1">
        <f t="shared" si="12"/>
        <v>55.061873082623833</v>
      </c>
      <c r="M156" s="1">
        <f t="shared" si="13"/>
        <v>44.938126917376167</v>
      </c>
      <c r="N156">
        <f t="shared" si="14"/>
        <v>100</v>
      </c>
      <c r="O156">
        <f t="shared" si="15"/>
        <v>1.0562250008470078E-3</v>
      </c>
      <c r="Q156" s="19" t="s">
        <v>785</v>
      </c>
      <c r="R156" t="s">
        <v>71</v>
      </c>
      <c r="T156">
        <f t="shared" si="16"/>
        <v>3.6187475081585728E-4</v>
      </c>
      <c r="U156">
        <f t="shared" si="17"/>
        <v>5.8157726943332201E-4</v>
      </c>
      <c r="V156">
        <v>1.0562250008470078E-3</v>
      </c>
      <c r="W156">
        <v>5.8157726943332201E-4</v>
      </c>
    </row>
    <row r="157" spans="1:23" x14ac:dyDescent="0.25">
      <c r="A157" s="19">
        <v>2</v>
      </c>
      <c r="B157" s="19" t="s">
        <v>785</v>
      </c>
      <c r="C157" s="19" t="s">
        <v>786</v>
      </c>
      <c r="D157" t="s">
        <v>170</v>
      </c>
      <c r="E157" t="s">
        <v>171</v>
      </c>
      <c r="F157">
        <v>928185</v>
      </c>
      <c r="G157">
        <v>125862</v>
      </c>
      <c r="H157">
        <v>1820346</v>
      </c>
      <c r="I157">
        <v>360862</v>
      </c>
      <c r="J157">
        <v>3235255</v>
      </c>
      <c r="K157" s="1">
        <v>32.580028467616927</v>
      </c>
      <c r="L157" s="1">
        <f t="shared" si="12"/>
        <v>88.845948773744269</v>
      </c>
      <c r="M157" s="1">
        <f t="shared" si="13"/>
        <v>11.154051226255737</v>
      </c>
      <c r="N157">
        <f t="shared" si="14"/>
        <v>100</v>
      </c>
      <c r="O157">
        <f t="shared" si="15"/>
        <v>5.8894164543023104E-2</v>
      </c>
      <c r="Q157" s="19" t="s">
        <v>785</v>
      </c>
      <c r="R157" t="s">
        <v>170</v>
      </c>
      <c r="T157">
        <f t="shared" si="16"/>
        <v>1.9187735573882082E-2</v>
      </c>
      <c r="U157">
        <f t="shared" si="17"/>
        <v>5.232507926061896E-2</v>
      </c>
      <c r="V157">
        <v>5.8894164543023104E-2</v>
      </c>
      <c r="W157">
        <v>5.232507926061896E-2</v>
      </c>
    </row>
    <row r="158" spans="1:23" x14ac:dyDescent="0.25">
      <c r="A158" s="19">
        <v>2</v>
      </c>
      <c r="B158" s="19" t="s">
        <v>785</v>
      </c>
      <c r="C158" s="19" t="s">
        <v>817</v>
      </c>
      <c r="D158" t="s">
        <v>26</v>
      </c>
      <c r="E158" t="s">
        <v>27</v>
      </c>
      <c r="F158">
        <v>747071</v>
      </c>
      <c r="G158">
        <v>338537</v>
      </c>
      <c r="H158">
        <v>1567629</v>
      </c>
      <c r="I158">
        <v>3626790</v>
      </c>
      <c r="J158">
        <v>6280027</v>
      </c>
      <c r="K158" s="1">
        <v>17.286677270655044</v>
      </c>
      <c r="L158" s="1">
        <f t="shared" si="12"/>
        <v>42.248815172291451</v>
      </c>
      <c r="M158" s="1">
        <f t="shared" si="13"/>
        <v>57.751184827708549</v>
      </c>
      <c r="N158">
        <f t="shared" si="14"/>
        <v>100</v>
      </c>
      <c r="O158">
        <f t="shared" si="15"/>
        <v>0.1143208011339532</v>
      </c>
      <c r="Q158" s="19" t="s">
        <v>785</v>
      </c>
      <c r="R158" t="s">
        <v>26</v>
      </c>
      <c r="T158">
        <f t="shared" si="16"/>
        <v>1.9762267945253844E-2</v>
      </c>
      <c r="U158">
        <f t="shared" si="17"/>
        <v>4.8299183974566763E-2</v>
      </c>
      <c r="V158">
        <v>0.1143208011339532</v>
      </c>
      <c r="W158">
        <v>4.8299183974566763E-2</v>
      </c>
    </row>
    <row r="159" spans="1:23" x14ac:dyDescent="0.25">
      <c r="A159" s="19">
        <v>2</v>
      </c>
      <c r="B159" s="19" t="s">
        <v>785</v>
      </c>
      <c r="C159" s="19" t="s">
        <v>786</v>
      </c>
      <c r="D159" t="s">
        <v>329</v>
      </c>
      <c r="E159" t="s">
        <v>330</v>
      </c>
      <c r="F159">
        <v>24951</v>
      </c>
      <c r="G159">
        <v>585794</v>
      </c>
      <c r="H159">
        <v>381250</v>
      </c>
      <c r="I159">
        <v>15025120</v>
      </c>
      <c r="J159">
        <v>16017115</v>
      </c>
      <c r="K159" s="1">
        <v>3.8130774487165757</v>
      </c>
      <c r="L159" s="1">
        <f t="shared" si="12"/>
        <v>6.1933438075458662</v>
      </c>
      <c r="M159" s="1">
        <f t="shared" si="13"/>
        <v>93.806656192454128</v>
      </c>
      <c r="N159">
        <f t="shared" si="14"/>
        <v>100</v>
      </c>
      <c r="O159">
        <f t="shared" si="15"/>
        <v>0.29157349461310578</v>
      </c>
      <c r="Q159" s="19" t="s">
        <v>785</v>
      </c>
      <c r="R159" t="s">
        <v>329</v>
      </c>
      <c r="T159">
        <f t="shared" si="16"/>
        <v>1.1117923169527175E-2</v>
      </c>
      <c r="U159">
        <f t="shared" si="17"/>
        <v>1.8058148973065864E-2</v>
      </c>
      <c r="V159">
        <v>0.29157349461310578</v>
      </c>
      <c r="W159">
        <v>1.8058148973065864E-2</v>
      </c>
    </row>
    <row r="160" spans="1:23" x14ac:dyDescent="0.25">
      <c r="A160" s="19">
        <v>2</v>
      </c>
      <c r="B160" s="19" t="s">
        <v>785</v>
      </c>
      <c r="C160" s="19" t="s">
        <v>786</v>
      </c>
      <c r="D160" t="s">
        <v>515</v>
      </c>
      <c r="E160" t="s">
        <v>516</v>
      </c>
      <c r="F160">
        <v>1107</v>
      </c>
      <c r="G160">
        <v>341175</v>
      </c>
      <c r="H160">
        <v>19580</v>
      </c>
      <c r="I160">
        <v>16707867</v>
      </c>
      <c r="J160">
        <v>17069729</v>
      </c>
      <c r="K160" s="1">
        <v>2.0051987937242588</v>
      </c>
      <c r="L160" s="1">
        <f t="shared" si="12"/>
        <v>2.1199047741179724</v>
      </c>
      <c r="M160" s="1">
        <f t="shared" si="13"/>
        <v>97.88009522588203</v>
      </c>
      <c r="N160">
        <f t="shared" si="14"/>
        <v>100</v>
      </c>
      <c r="O160">
        <f t="shared" si="15"/>
        <v>0.31073514403990199</v>
      </c>
      <c r="Q160" s="19" t="s">
        <v>785</v>
      </c>
      <c r="R160" t="s">
        <v>515</v>
      </c>
      <c r="T160">
        <f t="shared" si="16"/>
        <v>6.2308573599654535E-3</v>
      </c>
      <c r="U160">
        <f t="shared" si="17"/>
        <v>6.5872891533642411E-3</v>
      </c>
      <c r="V160">
        <v>0.31073514403990199</v>
      </c>
      <c r="W160">
        <v>6.5872891533642411E-3</v>
      </c>
    </row>
    <row r="161" spans="1:23" x14ac:dyDescent="0.25">
      <c r="A161" s="19">
        <v>2</v>
      </c>
      <c r="B161" s="19" t="s">
        <v>785</v>
      </c>
      <c r="C161" s="19" t="s">
        <v>786</v>
      </c>
      <c r="D161" t="s">
        <v>658</v>
      </c>
      <c r="E161" t="s">
        <v>659</v>
      </c>
      <c r="F161">
        <v>25663</v>
      </c>
      <c r="G161">
        <v>36095</v>
      </c>
      <c r="H161">
        <v>4783</v>
      </c>
      <c r="I161">
        <v>4339195</v>
      </c>
      <c r="J161">
        <v>4405736</v>
      </c>
      <c r="K161" s="1">
        <v>1.4017635191940687</v>
      </c>
      <c r="L161" s="1">
        <f t="shared" si="12"/>
        <v>1.5103265379496185</v>
      </c>
      <c r="M161" s="1">
        <f t="shared" si="13"/>
        <v>98.489673462050391</v>
      </c>
      <c r="N161">
        <f t="shared" si="14"/>
        <v>100.00000000000001</v>
      </c>
      <c r="O161">
        <f t="shared" si="15"/>
        <v>8.0201449628273649E-2</v>
      </c>
      <c r="Q161" s="19" t="s">
        <v>785</v>
      </c>
      <c r="R161" t="s">
        <v>658</v>
      </c>
      <c r="T161">
        <f t="shared" si="16"/>
        <v>1.124234662753947E-3</v>
      </c>
      <c r="U161">
        <f t="shared" si="17"/>
        <v>1.2113037775561123E-3</v>
      </c>
      <c r="V161">
        <v>8.0201449628273649E-2</v>
      </c>
      <c r="W161">
        <v>1.2113037775561123E-3</v>
      </c>
    </row>
    <row r="162" spans="1:23" x14ac:dyDescent="0.25">
      <c r="A162" s="19">
        <v>2</v>
      </c>
      <c r="B162" s="19" t="s">
        <v>785</v>
      </c>
      <c r="C162" s="19" t="s">
        <v>817</v>
      </c>
      <c r="D162" t="s">
        <v>226</v>
      </c>
      <c r="E162" t="s">
        <v>227</v>
      </c>
      <c r="F162">
        <v>47186</v>
      </c>
      <c r="G162">
        <v>727202</v>
      </c>
      <c r="H162">
        <v>720242</v>
      </c>
      <c r="I162">
        <v>9648527</v>
      </c>
      <c r="J162">
        <v>11143157</v>
      </c>
      <c r="K162" s="1">
        <v>6.9494488859844665</v>
      </c>
      <c r="L162" s="1">
        <f t="shared" si="12"/>
        <v>13.412985206975007</v>
      </c>
      <c r="M162" s="1">
        <f t="shared" si="13"/>
        <v>86.587014793024991</v>
      </c>
      <c r="N162">
        <f t="shared" si="14"/>
        <v>100</v>
      </c>
      <c r="O162">
        <f t="shared" si="15"/>
        <v>0.20284859211615153</v>
      </c>
      <c r="Q162" s="19" t="s">
        <v>785</v>
      </c>
      <c r="R162" t="s">
        <v>226</v>
      </c>
      <c r="T162">
        <f t="shared" si="16"/>
        <v>1.4096859225051063E-2</v>
      </c>
      <c r="U162">
        <f t="shared" si="17"/>
        <v>2.720805165309647E-2</v>
      </c>
      <c r="V162">
        <v>0.20284859211615153</v>
      </c>
      <c r="W162">
        <v>2.720805165309647E-2</v>
      </c>
    </row>
    <row r="163" spans="1:23" x14ac:dyDescent="0.25">
      <c r="A163" s="19">
        <v>2</v>
      </c>
      <c r="B163" s="19" t="s">
        <v>785</v>
      </c>
      <c r="C163" s="19" t="s">
        <v>786</v>
      </c>
      <c r="D163" t="s">
        <v>43</v>
      </c>
      <c r="E163" t="s">
        <v>44</v>
      </c>
      <c r="F163">
        <v>94237</v>
      </c>
      <c r="G163">
        <v>289610</v>
      </c>
      <c r="H163">
        <v>317195</v>
      </c>
      <c r="I163">
        <v>4774193</v>
      </c>
      <c r="J163">
        <v>5475235</v>
      </c>
      <c r="K163" s="1">
        <v>7.0106031978536087</v>
      </c>
      <c r="L163" s="1">
        <f t="shared" si="12"/>
        <v>12.80387051879965</v>
      </c>
      <c r="M163" s="1">
        <f t="shared" si="13"/>
        <v>87.196129481200344</v>
      </c>
      <c r="N163">
        <f t="shared" si="14"/>
        <v>100</v>
      </c>
      <c r="O163">
        <f t="shared" si="15"/>
        <v>9.9670471416231213E-2</v>
      </c>
      <c r="Q163" s="19" t="s">
        <v>785</v>
      </c>
      <c r="R163" t="s">
        <v>43</v>
      </c>
      <c r="T163">
        <f t="shared" si="16"/>
        <v>6.9875012564220721E-3</v>
      </c>
      <c r="U163">
        <f t="shared" si="17"/>
        <v>1.2761678105611461E-2</v>
      </c>
      <c r="V163">
        <v>9.9670471416231213E-2</v>
      </c>
      <c r="W163">
        <v>1.2761678105611461E-2</v>
      </c>
    </row>
    <row r="164" spans="1:23" x14ac:dyDescent="0.25">
      <c r="A164" s="19">
        <v>2</v>
      </c>
      <c r="B164" s="19" t="s">
        <v>785</v>
      </c>
      <c r="C164" s="19" t="s">
        <v>786</v>
      </c>
      <c r="D164" t="s">
        <v>443</v>
      </c>
      <c r="E164" t="s">
        <v>444</v>
      </c>
      <c r="F164">
        <v>23013</v>
      </c>
      <c r="G164">
        <v>94502</v>
      </c>
      <c r="H164">
        <v>17720</v>
      </c>
      <c r="I164">
        <v>100530</v>
      </c>
      <c r="J164">
        <v>235765</v>
      </c>
      <c r="K164" s="1">
        <v>49.844124445952538</v>
      </c>
      <c r="L164" s="1">
        <f t="shared" si="12"/>
        <v>57.360083133628827</v>
      </c>
      <c r="M164" s="1">
        <f t="shared" si="13"/>
        <v>42.639916866371173</v>
      </c>
      <c r="N164">
        <f t="shared" si="14"/>
        <v>100</v>
      </c>
      <c r="O164">
        <f t="shared" si="15"/>
        <v>4.2918356369083246E-3</v>
      </c>
      <c r="Q164" s="19" t="s">
        <v>785</v>
      </c>
      <c r="R164" t="s">
        <v>443</v>
      </c>
      <c r="T164">
        <f t="shared" si="16"/>
        <v>2.1392278958763254E-3</v>
      </c>
      <c r="U164">
        <f t="shared" si="17"/>
        <v>2.4618004892893236E-3</v>
      </c>
      <c r="V164">
        <v>4.2918356369083246E-3</v>
      </c>
      <c r="W164">
        <v>2.4618004892893236E-3</v>
      </c>
    </row>
    <row r="165" spans="1:23" x14ac:dyDescent="0.25">
      <c r="A165" s="19">
        <v>2</v>
      </c>
      <c r="B165" s="19" t="s">
        <v>785</v>
      </c>
      <c r="C165" s="19" t="s">
        <v>786</v>
      </c>
      <c r="D165" t="s">
        <v>530</v>
      </c>
      <c r="E165" t="s">
        <v>531</v>
      </c>
      <c r="F165">
        <v>142715</v>
      </c>
      <c r="G165">
        <v>245755</v>
      </c>
      <c r="H165">
        <v>18788</v>
      </c>
      <c r="I165">
        <v>570554</v>
      </c>
      <c r="J165">
        <v>977812</v>
      </c>
      <c r="K165" s="1">
        <v>39.728495866281044</v>
      </c>
      <c r="L165" s="1">
        <f t="shared" si="12"/>
        <v>41.649928616134801</v>
      </c>
      <c r="M165" s="1">
        <f t="shared" si="13"/>
        <v>58.350071383865199</v>
      </c>
      <c r="N165">
        <f t="shared" si="14"/>
        <v>100</v>
      </c>
      <c r="O165">
        <f t="shared" si="15"/>
        <v>1.7799963471238748E-2</v>
      </c>
      <c r="Q165" s="19" t="s">
        <v>785</v>
      </c>
      <c r="R165" t="s">
        <v>530</v>
      </c>
      <c r="T165">
        <f t="shared" si="16"/>
        <v>7.0716577518706199E-3</v>
      </c>
      <c r="U165">
        <f t="shared" si="17"/>
        <v>7.4136720794690074E-3</v>
      </c>
      <c r="V165">
        <v>1.7799963471238748E-2</v>
      </c>
      <c r="W165">
        <v>7.4136720794690074E-3</v>
      </c>
    </row>
    <row r="166" spans="1:23" x14ac:dyDescent="0.25">
      <c r="A166" s="19">
        <v>2</v>
      </c>
      <c r="B166" s="19" t="s">
        <v>785</v>
      </c>
      <c r="C166" s="19" t="s">
        <v>786</v>
      </c>
      <c r="D166" t="s">
        <v>421</v>
      </c>
      <c r="E166" t="s">
        <v>422</v>
      </c>
      <c r="F166">
        <v>965711</v>
      </c>
      <c r="G166">
        <v>2238567</v>
      </c>
      <c r="H166">
        <v>3855246</v>
      </c>
      <c r="I166">
        <v>31784124</v>
      </c>
      <c r="J166">
        <v>38843648</v>
      </c>
      <c r="K166" s="1">
        <v>8.2491685641884089</v>
      </c>
      <c r="L166" s="1">
        <f t="shared" si="12"/>
        <v>18.17420444135422</v>
      </c>
      <c r="M166" s="1">
        <f t="shared" si="13"/>
        <v>81.82579555864578</v>
      </c>
      <c r="N166">
        <f t="shared" si="14"/>
        <v>100</v>
      </c>
      <c r="O166">
        <f t="shared" si="15"/>
        <v>0.70710475581160381</v>
      </c>
      <c r="Q166" s="19" t="s">
        <v>785</v>
      </c>
      <c r="R166" t="s">
        <v>421</v>
      </c>
      <c r="T166">
        <f t="shared" si="16"/>
        <v>5.833026323229204E-2</v>
      </c>
      <c r="U166">
        <f t="shared" si="17"/>
        <v>0.1285106639357394</v>
      </c>
      <c r="V166">
        <v>0.70710475581160381</v>
      </c>
      <c r="W166">
        <v>0.1285106639357394</v>
      </c>
    </row>
    <row r="167" spans="1:23" x14ac:dyDescent="0.25">
      <c r="A167" s="19">
        <v>2</v>
      </c>
      <c r="B167" s="19" t="s">
        <v>785</v>
      </c>
      <c r="C167" s="19" t="s">
        <v>786</v>
      </c>
      <c r="D167" t="s">
        <v>101</v>
      </c>
      <c r="E167" t="s">
        <v>102</v>
      </c>
      <c r="F167">
        <v>5976</v>
      </c>
      <c r="G167">
        <v>22372</v>
      </c>
      <c r="H167">
        <v>93942</v>
      </c>
      <c r="I167">
        <v>145344</v>
      </c>
      <c r="J167">
        <v>267634</v>
      </c>
      <c r="K167" s="1">
        <v>10.592077239812578</v>
      </c>
      <c r="L167" s="1">
        <f t="shared" si="12"/>
        <v>45.692998647406533</v>
      </c>
      <c r="M167" s="1">
        <f t="shared" si="13"/>
        <v>54.307001352593467</v>
      </c>
      <c r="N167">
        <f t="shared" si="14"/>
        <v>100</v>
      </c>
      <c r="O167">
        <f t="shared" si="15"/>
        <v>4.8719748005357994E-3</v>
      </c>
      <c r="Q167" s="19" t="s">
        <v>785</v>
      </c>
      <c r="R167" t="s">
        <v>101</v>
      </c>
      <c r="T167">
        <f t="shared" si="16"/>
        <v>5.1604333397695665E-4</v>
      </c>
      <c r="U167">
        <f t="shared" si="17"/>
        <v>2.2261513797108097E-3</v>
      </c>
      <c r="V167">
        <v>4.8719748005357994E-3</v>
      </c>
      <c r="W167">
        <v>2.2261513797108097E-3</v>
      </c>
    </row>
    <row r="168" spans="1:23" x14ac:dyDescent="0.25">
      <c r="A168" s="19">
        <v>2</v>
      </c>
      <c r="B168" s="19" t="s">
        <v>785</v>
      </c>
      <c r="C168" s="19" t="s">
        <v>817</v>
      </c>
      <c r="D168" t="s">
        <v>36</v>
      </c>
      <c r="E168" t="s">
        <v>37</v>
      </c>
      <c r="F168">
        <v>4805</v>
      </c>
      <c r="G168">
        <v>208292</v>
      </c>
      <c r="H168">
        <v>55177</v>
      </c>
      <c r="I168">
        <v>461825</v>
      </c>
      <c r="J168">
        <v>730099</v>
      </c>
      <c r="K168" s="1">
        <v>29.187411570211712</v>
      </c>
      <c r="L168" s="1">
        <f t="shared" si="12"/>
        <v>36.744879803971791</v>
      </c>
      <c r="M168" s="1">
        <f t="shared" si="13"/>
        <v>63.255120196028216</v>
      </c>
      <c r="N168">
        <f t="shared" si="14"/>
        <v>100</v>
      </c>
      <c r="O168">
        <f t="shared" si="15"/>
        <v>1.3290627984099128E-2</v>
      </c>
      <c r="Q168" s="19" t="s">
        <v>785</v>
      </c>
      <c r="R168" t="s">
        <v>36</v>
      </c>
      <c r="T168">
        <f t="shared" si="16"/>
        <v>3.8791902899847448E-3</v>
      </c>
      <c r="U168">
        <f t="shared" si="17"/>
        <v>4.8836252779502634E-3</v>
      </c>
      <c r="V168">
        <v>1.3290627984099128E-2</v>
      </c>
      <c r="W168">
        <v>4.8836252779502634E-3</v>
      </c>
    </row>
    <row r="169" spans="1:23" x14ac:dyDescent="0.25">
      <c r="A169" s="19">
        <v>2</v>
      </c>
      <c r="B169" s="19" t="s">
        <v>785</v>
      </c>
      <c r="C169" s="19" t="s">
        <v>817</v>
      </c>
      <c r="D169" t="s">
        <v>178</v>
      </c>
      <c r="E169" t="s">
        <v>179</v>
      </c>
      <c r="F169">
        <v>5773</v>
      </c>
      <c r="G169">
        <v>22559</v>
      </c>
      <c r="H169">
        <v>66740</v>
      </c>
      <c r="I169">
        <v>97049</v>
      </c>
      <c r="J169">
        <v>192121</v>
      </c>
      <c r="K169" s="1">
        <v>14.746956345219939</v>
      </c>
      <c r="L169" s="1">
        <f t="shared" si="12"/>
        <v>49.485480504473742</v>
      </c>
      <c r="M169" s="1">
        <f t="shared" si="13"/>
        <v>50.514519495526258</v>
      </c>
      <c r="N169">
        <f t="shared" si="14"/>
        <v>100</v>
      </c>
      <c r="O169">
        <f t="shared" si="15"/>
        <v>3.4973458927256562E-3</v>
      </c>
      <c r="Q169" s="19" t="s">
        <v>785</v>
      </c>
      <c r="R169" t="s">
        <v>178</v>
      </c>
      <c r="T169">
        <f t="shared" si="16"/>
        <v>5.1575207204159509E-4</v>
      </c>
      <c r="U169">
        <f t="shared" si="17"/>
        <v>1.7306784199187675E-3</v>
      </c>
      <c r="V169">
        <v>3.4973458927256562E-3</v>
      </c>
      <c r="W169">
        <v>1.7306784199187675E-3</v>
      </c>
    </row>
    <row r="170" spans="1:23" x14ac:dyDescent="0.25">
      <c r="A170" s="19">
        <v>2</v>
      </c>
      <c r="B170" s="19" t="s">
        <v>785</v>
      </c>
      <c r="C170" s="19" t="s">
        <v>817</v>
      </c>
      <c r="D170" t="s">
        <v>327</v>
      </c>
      <c r="E170" t="s">
        <v>328</v>
      </c>
      <c r="F170">
        <v>114</v>
      </c>
      <c r="G170">
        <v>17244</v>
      </c>
      <c r="H170">
        <v>12357</v>
      </c>
      <c r="I170">
        <v>287662</v>
      </c>
      <c r="J170">
        <v>317377</v>
      </c>
      <c r="K170" s="1">
        <v>5.4692053929553817</v>
      </c>
      <c r="L170" s="1">
        <f t="shared" si="12"/>
        <v>9.3626822359528248</v>
      </c>
      <c r="M170" s="1">
        <f t="shared" si="13"/>
        <v>90.637317764047182</v>
      </c>
      <c r="N170">
        <f t="shared" si="14"/>
        <v>100</v>
      </c>
      <c r="O170">
        <f t="shared" si="15"/>
        <v>5.7774899537041263E-3</v>
      </c>
      <c r="Q170" s="19" t="s">
        <v>785</v>
      </c>
      <c r="R170" t="s">
        <v>327</v>
      </c>
      <c r="T170">
        <f t="shared" si="16"/>
        <v>3.1598279212544144E-4</v>
      </c>
      <c r="U170">
        <f t="shared" si="17"/>
        <v>5.4092802557941541E-4</v>
      </c>
      <c r="V170">
        <v>5.7774899537041263E-3</v>
      </c>
      <c r="W170">
        <v>5.4092802557941541E-4</v>
      </c>
    </row>
    <row r="171" spans="1:23" x14ac:dyDescent="0.25">
      <c r="A171" s="19">
        <v>2</v>
      </c>
      <c r="B171" s="19" t="s">
        <v>785</v>
      </c>
      <c r="C171" s="19" t="s">
        <v>817</v>
      </c>
      <c r="D171" t="s">
        <v>57</v>
      </c>
      <c r="E171" t="s">
        <v>58</v>
      </c>
      <c r="F171">
        <v>949371</v>
      </c>
      <c r="G171">
        <v>381351</v>
      </c>
      <c r="H171">
        <v>1303337</v>
      </c>
      <c r="I171">
        <v>1365389</v>
      </c>
      <c r="J171">
        <v>3999448</v>
      </c>
      <c r="K171" s="1">
        <v>33.272641624544185</v>
      </c>
      <c r="L171" s="1">
        <f t="shared" si="12"/>
        <v>65.860563757798573</v>
      </c>
      <c r="M171" s="1">
        <f t="shared" si="13"/>
        <v>34.139436242201427</v>
      </c>
      <c r="N171">
        <f t="shared" si="14"/>
        <v>100</v>
      </c>
      <c r="O171">
        <f t="shared" si="15"/>
        <v>7.2805435303635938E-2</v>
      </c>
      <c r="Q171" s="19" t="s">
        <v>785</v>
      </c>
      <c r="R171" t="s">
        <v>57</v>
      </c>
      <c r="T171">
        <f t="shared" si="16"/>
        <v>2.4224291571768159E-2</v>
      </c>
      <c r="U171">
        <f t="shared" si="17"/>
        <v>4.7950070137293938E-2</v>
      </c>
      <c r="V171">
        <v>7.2805435303635938E-2</v>
      </c>
      <c r="W171">
        <v>4.7950070137293938E-2</v>
      </c>
    </row>
    <row r="172" spans="1:23" x14ac:dyDescent="0.25">
      <c r="A172" s="19">
        <v>2</v>
      </c>
      <c r="B172" s="19" t="s">
        <v>785</v>
      </c>
      <c r="C172" s="19" t="s">
        <v>817</v>
      </c>
      <c r="D172" t="s">
        <v>6</v>
      </c>
      <c r="E172" t="s">
        <v>7</v>
      </c>
      <c r="F172">
        <v>6520</v>
      </c>
      <c r="G172">
        <v>69588</v>
      </c>
      <c r="H172">
        <v>29863</v>
      </c>
      <c r="I172">
        <v>393113</v>
      </c>
      <c r="J172">
        <v>499084</v>
      </c>
      <c r="K172" s="1">
        <v>15.249537152062578</v>
      </c>
      <c r="L172" s="1">
        <f t="shared" si="12"/>
        <v>21.233099037436585</v>
      </c>
      <c r="M172" s="1">
        <f t="shared" si="13"/>
        <v>78.766900962563412</v>
      </c>
      <c r="N172">
        <f t="shared" si="14"/>
        <v>100</v>
      </c>
      <c r="O172">
        <f t="shared" si="15"/>
        <v>9.085260734251286E-3</v>
      </c>
      <c r="Q172" s="19" t="s">
        <v>785</v>
      </c>
      <c r="R172" t="s">
        <v>6</v>
      </c>
      <c r="T172">
        <f t="shared" si="16"/>
        <v>1.3854602110314031E-3</v>
      </c>
      <c r="U172">
        <f t="shared" si="17"/>
        <v>1.9290824095129135E-3</v>
      </c>
      <c r="V172">
        <v>9.085260734251286E-3</v>
      </c>
      <c r="W172">
        <v>1.9290824095129135E-3</v>
      </c>
    </row>
    <row r="173" spans="1:23" x14ac:dyDescent="0.25">
      <c r="A173" s="19">
        <v>2</v>
      </c>
      <c r="B173" s="19" t="s">
        <v>785</v>
      </c>
      <c r="C173" s="19" t="s">
        <v>817</v>
      </c>
      <c r="D173" t="s">
        <v>24</v>
      </c>
      <c r="E173" t="s">
        <v>25</v>
      </c>
      <c r="F173">
        <v>344075</v>
      </c>
      <c r="G173">
        <v>384559</v>
      </c>
      <c r="H173">
        <v>2573495</v>
      </c>
      <c r="I173">
        <v>3892784</v>
      </c>
      <c r="J173">
        <v>7194913</v>
      </c>
      <c r="K173" s="1">
        <v>10.127071724147324</v>
      </c>
      <c r="L173" s="1">
        <f t="shared" si="12"/>
        <v>45.895329102659062</v>
      </c>
      <c r="M173" s="1">
        <f t="shared" si="13"/>
        <v>54.104670897340945</v>
      </c>
      <c r="N173">
        <f t="shared" si="14"/>
        <v>100</v>
      </c>
      <c r="O173">
        <f t="shared" si="15"/>
        <v>0.13097526782115662</v>
      </c>
      <c r="Q173" s="19" t="s">
        <v>785</v>
      </c>
      <c r="R173" t="s">
        <v>24</v>
      </c>
      <c r="T173">
        <f t="shared" si="16"/>
        <v>1.326395931314258E-2</v>
      </c>
      <c r="U173">
        <f t="shared" si="17"/>
        <v>6.0111530209608931E-2</v>
      </c>
      <c r="V173">
        <v>0.13097526782115662</v>
      </c>
      <c r="W173">
        <v>6.0111530209608931E-2</v>
      </c>
    </row>
    <row r="174" spans="1:23" x14ac:dyDescent="0.25">
      <c r="A174" s="19">
        <v>2</v>
      </c>
      <c r="B174" s="19" t="s">
        <v>785</v>
      </c>
      <c r="C174" s="19" t="s">
        <v>817</v>
      </c>
      <c r="D174" t="s">
        <v>146</v>
      </c>
      <c r="E174" t="s">
        <v>147</v>
      </c>
      <c r="F174">
        <v>738787</v>
      </c>
      <c r="G174">
        <v>100070</v>
      </c>
      <c r="H174">
        <v>1559696</v>
      </c>
      <c r="I174">
        <v>755904</v>
      </c>
      <c r="J174">
        <v>3154457</v>
      </c>
      <c r="K174" s="1">
        <v>26.592754315560491</v>
      </c>
      <c r="L174" s="1">
        <f t="shared" si="12"/>
        <v>76.036953428117741</v>
      </c>
      <c r="M174" s="1">
        <f t="shared" si="13"/>
        <v>23.963046571882259</v>
      </c>
      <c r="N174">
        <f t="shared" si="14"/>
        <v>100</v>
      </c>
      <c r="O174">
        <f t="shared" si="15"/>
        <v>5.7423328177188822E-2</v>
      </c>
      <c r="Q174" s="19" t="s">
        <v>785</v>
      </c>
      <c r="R174" t="s">
        <v>146</v>
      </c>
      <c r="T174">
        <f t="shared" si="16"/>
        <v>1.5270444581977845E-2</v>
      </c>
      <c r="U174">
        <f t="shared" si="17"/>
        <v>4.3662949302964278E-2</v>
      </c>
      <c r="V174">
        <v>5.7423328177188822E-2</v>
      </c>
      <c r="W174">
        <v>4.3662949302964278E-2</v>
      </c>
    </row>
    <row r="175" spans="1:23" x14ac:dyDescent="0.25">
      <c r="A175" s="19">
        <v>2</v>
      </c>
      <c r="B175" s="19" t="s">
        <v>785</v>
      </c>
      <c r="C175" s="19" t="s">
        <v>817</v>
      </c>
      <c r="D175" t="s">
        <v>182</v>
      </c>
      <c r="E175" t="s">
        <v>183</v>
      </c>
      <c r="F175">
        <v>10377</v>
      </c>
      <c r="G175">
        <v>692</v>
      </c>
      <c r="H175">
        <v>12916</v>
      </c>
      <c r="I175">
        <v>10643</v>
      </c>
      <c r="J175">
        <v>34628</v>
      </c>
      <c r="K175" s="1">
        <v>31.965461476261986</v>
      </c>
      <c r="L175" s="1">
        <f t="shared" si="12"/>
        <v>69.264756844172354</v>
      </c>
      <c r="M175" s="1">
        <f t="shared" si="13"/>
        <v>30.735243155827654</v>
      </c>
      <c r="N175">
        <f t="shared" si="14"/>
        <v>100</v>
      </c>
      <c r="O175">
        <f t="shared" si="15"/>
        <v>6.3036364360639398E-4</v>
      </c>
      <c r="Q175" s="19" t="s">
        <v>785</v>
      </c>
      <c r="R175" t="s">
        <v>182</v>
      </c>
      <c r="T175">
        <f t="shared" si="16"/>
        <v>2.0149864765736325E-4</v>
      </c>
      <c r="U175">
        <f t="shared" si="17"/>
        <v>4.3661984497803396E-4</v>
      </c>
      <c r="V175">
        <v>6.3036364360639398E-4</v>
      </c>
      <c r="W175">
        <v>4.3661984497803396E-4</v>
      </c>
    </row>
    <row r="176" spans="1:23" x14ac:dyDescent="0.25">
      <c r="A176" s="19">
        <v>2</v>
      </c>
      <c r="B176" s="19" t="s">
        <v>785</v>
      </c>
      <c r="C176" s="19" t="s">
        <v>817</v>
      </c>
      <c r="D176" t="s">
        <v>417</v>
      </c>
      <c r="E176" t="s">
        <v>418</v>
      </c>
      <c r="G176">
        <v>144</v>
      </c>
      <c r="H176">
        <v>1546</v>
      </c>
      <c r="I176">
        <v>3189</v>
      </c>
      <c r="J176">
        <v>4879</v>
      </c>
      <c r="K176" s="1">
        <v>2.9514244722279157</v>
      </c>
      <c r="L176" s="1">
        <f t="shared" si="12"/>
        <v>34.638245542119286</v>
      </c>
      <c r="M176" s="1">
        <f t="shared" si="13"/>
        <v>65.361754457880721</v>
      </c>
      <c r="N176">
        <f t="shared" si="14"/>
        <v>100</v>
      </c>
      <c r="O176">
        <f t="shared" si="15"/>
        <v>8.8816686414335105E-5</v>
      </c>
      <c r="Q176" s="19" t="s">
        <v>785</v>
      </c>
      <c r="R176" t="s">
        <v>417</v>
      </c>
      <c r="T176">
        <f t="shared" si="16"/>
        <v>2.6213574182546129E-6</v>
      </c>
      <c r="U176">
        <f t="shared" si="17"/>
        <v>3.0764541922571493E-5</v>
      </c>
      <c r="V176">
        <v>8.8816686414335105E-5</v>
      </c>
      <c r="W176">
        <v>3.0764541922571493E-5</v>
      </c>
    </row>
    <row r="177" spans="1:23" x14ac:dyDescent="0.25">
      <c r="A177" s="19">
        <v>2</v>
      </c>
      <c r="B177" s="19" t="s">
        <v>785</v>
      </c>
      <c r="C177" s="19" t="s">
        <v>817</v>
      </c>
      <c r="D177" t="s">
        <v>12</v>
      </c>
      <c r="E177" t="s">
        <v>13</v>
      </c>
      <c r="F177">
        <v>202808</v>
      </c>
      <c r="G177">
        <v>955566</v>
      </c>
      <c r="H177">
        <v>567215</v>
      </c>
      <c r="I177">
        <v>2763415</v>
      </c>
      <c r="J177">
        <v>4489004</v>
      </c>
      <c r="K177" s="1">
        <v>25.804699661662138</v>
      </c>
      <c r="L177" s="1">
        <f t="shared" si="12"/>
        <v>38.440353361235594</v>
      </c>
      <c r="M177" s="1">
        <f t="shared" si="13"/>
        <v>61.559646638764406</v>
      </c>
      <c r="N177">
        <f t="shared" si="14"/>
        <v>100</v>
      </c>
      <c r="O177">
        <f t="shared" si="15"/>
        <v>8.1717249555379373E-2</v>
      </c>
      <c r="Q177" s="19" t="s">
        <v>785</v>
      </c>
      <c r="R177" t="s">
        <v>12</v>
      </c>
      <c r="T177">
        <f t="shared" si="16"/>
        <v>2.1086890819536588E-2</v>
      </c>
      <c r="U177">
        <f t="shared" si="17"/>
        <v>3.1412399486170549E-2</v>
      </c>
      <c r="V177">
        <v>8.1717249555379373E-2</v>
      </c>
      <c r="W177">
        <v>3.1412399486170549E-2</v>
      </c>
    </row>
    <row r="178" spans="1:23" x14ac:dyDescent="0.25">
      <c r="A178" s="19">
        <v>2</v>
      </c>
      <c r="B178" s="19" t="s">
        <v>785</v>
      </c>
      <c r="C178" s="19" t="s">
        <v>817</v>
      </c>
      <c r="D178" t="s">
        <v>536</v>
      </c>
      <c r="E178" t="s">
        <v>537</v>
      </c>
      <c r="F178">
        <v>280836</v>
      </c>
      <c r="G178">
        <v>141907</v>
      </c>
      <c r="H178">
        <v>428551</v>
      </c>
      <c r="I178">
        <v>1286312</v>
      </c>
      <c r="J178">
        <v>2137606</v>
      </c>
      <c r="K178" s="1">
        <v>19.776469564550251</v>
      </c>
      <c r="L178" s="1">
        <f t="shared" si="12"/>
        <v>39.82464495327951</v>
      </c>
      <c r="M178" s="1">
        <f t="shared" si="13"/>
        <v>60.17535504672049</v>
      </c>
      <c r="N178">
        <f t="shared" si="14"/>
        <v>100</v>
      </c>
      <c r="O178">
        <f t="shared" si="15"/>
        <v>3.8912703787538673E-2</v>
      </c>
      <c r="Q178" s="19" t="s">
        <v>785</v>
      </c>
      <c r="R178" t="s">
        <v>536</v>
      </c>
      <c r="T178">
        <f t="shared" si="16"/>
        <v>7.6955590212861788E-3</v>
      </c>
      <c r="U178">
        <f t="shared" si="17"/>
        <v>1.5496846125108626E-2</v>
      </c>
      <c r="V178">
        <v>3.8912703787538673E-2</v>
      </c>
      <c r="W178">
        <v>1.5496846125108626E-2</v>
      </c>
    </row>
    <row r="179" spans="1:23" x14ac:dyDescent="0.25">
      <c r="A179" s="19">
        <v>2</v>
      </c>
      <c r="B179" s="19" t="s">
        <v>785</v>
      </c>
      <c r="C179" s="19" t="s">
        <v>817</v>
      </c>
      <c r="D179" t="s">
        <v>250</v>
      </c>
      <c r="E179" t="s">
        <v>251</v>
      </c>
      <c r="F179">
        <v>12976</v>
      </c>
      <c r="G179">
        <v>98766</v>
      </c>
      <c r="H179">
        <v>1074546</v>
      </c>
      <c r="I179">
        <v>2019635</v>
      </c>
      <c r="J179">
        <v>3205923</v>
      </c>
      <c r="K179" s="1">
        <v>3.4854860831030567</v>
      </c>
      <c r="L179" s="1">
        <f t="shared" si="12"/>
        <v>37.0030097416563</v>
      </c>
      <c r="M179" s="1">
        <f t="shared" si="13"/>
        <v>62.9969902583437</v>
      </c>
      <c r="N179">
        <f t="shared" si="14"/>
        <v>100</v>
      </c>
      <c r="O179">
        <f t="shared" si="15"/>
        <v>5.8360208600021411E-2</v>
      </c>
      <c r="Q179" s="19" t="s">
        <v>785</v>
      </c>
      <c r="R179" t="s">
        <v>250</v>
      </c>
      <c r="T179">
        <f t="shared" si="16"/>
        <v>2.0341369488236596E-3</v>
      </c>
      <c r="U179">
        <f t="shared" si="17"/>
        <v>2.159503367351686E-2</v>
      </c>
      <c r="V179">
        <v>5.8360208600021411E-2</v>
      </c>
      <c r="W179">
        <v>2.159503367351686E-2</v>
      </c>
    </row>
    <row r="180" spans="1:23" x14ac:dyDescent="0.25">
      <c r="A180" s="19">
        <v>2</v>
      </c>
      <c r="B180" s="19" t="s">
        <v>785</v>
      </c>
      <c r="C180" s="19" t="s">
        <v>817</v>
      </c>
      <c r="D180" t="s">
        <v>260</v>
      </c>
      <c r="E180" t="s">
        <v>261</v>
      </c>
      <c r="F180">
        <v>1852447</v>
      </c>
      <c r="G180">
        <v>2305753</v>
      </c>
      <c r="H180">
        <v>18618784</v>
      </c>
      <c r="I180">
        <v>18078736</v>
      </c>
      <c r="J180">
        <v>40855720</v>
      </c>
      <c r="K180" s="1">
        <v>10.177767029928734</v>
      </c>
      <c r="L180" s="1">
        <f t="shared" si="12"/>
        <v>55.749804433748807</v>
      </c>
      <c r="M180" s="1">
        <f t="shared" si="13"/>
        <v>44.250195566251186</v>
      </c>
      <c r="N180">
        <f t="shared" si="14"/>
        <v>100</v>
      </c>
      <c r="O180">
        <f t="shared" si="15"/>
        <v>0.74373225486203709</v>
      </c>
      <c r="Q180" s="19" t="s">
        <v>785</v>
      </c>
      <c r="R180" t="s">
        <v>260</v>
      </c>
      <c r="T180">
        <f t="shared" si="16"/>
        <v>7.5695336226293958E-2</v>
      </c>
      <c r="U180">
        <f t="shared" si="17"/>
        <v>0.41462927759629598</v>
      </c>
      <c r="V180">
        <v>0.74373225486203709</v>
      </c>
      <c r="W180">
        <v>0.41462927759629598</v>
      </c>
    </row>
    <row r="181" spans="1:23" x14ac:dyDescent="0.25">
      <c r="A181" s="19">
        <v>2</v>
      </c>
      <c r="B181" s="19" t="s">
        <v>785</v>
      </c>
      <c r="C181" s="19" t="s">
        <v>817</v>
      </c>
      <c r="D181" t="s">
        <v>162</v>
      </c>
      <c r="E181" t="s">
        <v>163</v>
      </c>
      <c r="F181">
        <v>1038765</v>
      </c>
      <c r="G181">
        <v>2412119</v>
      </c>
      <c r="H181">
        <v>11424421</v>
      </c>
      <c r="I181">
        <v>10964153</v>
      </c>
      <c r="J181">
        <v>25839458</v>
      </c>
      <c r="K181" s="1">
        <v>13.355094367691459</v>
      </c>
      <c r="L181" s="1">
        <f t="shared" si="12"/>
        <v>57.568177320128001</v>
      </c>
      <c r="M181" s="1">
        <f t="shared" si="13"/>
        <v>42.431822679871999</v>
      </c>
      <c r="N181">
        <f t="shared" si="14"/>
        <v>100</v>
      </c>
      <c r="O181">
        <f t="shared" si="15"/>
        <v>0.47037815911096176</v>
      </c>
      <c r="Q181" s="19" t="s">
        <v>785</v>
      </c>
      <c r="R181" t="s">
        <v>162</v>
      </c>
      <c r="T181">
        <f t="shared" si="16"/>
        <v>6.281944703427883E-2</v>
      </c>
      <c r="U181">
        <f t="shared" si="17"/>
        <v>0.2707881327121523</v>
      </c>
      <c r="V181">
        <v>0.47037815911096176</v>
      </c>
      <c r="W181">
        <v>0.2707881327121523</v>
      </c>
    </row>
    <row r="182" spans="1:23" x14ac:dyDescent="0.25">
      <c r="A182" s="19">
        <v>2</v>
      </c>
      <c r="B182" s="19" t="s">
        <v>785</v>
      </c>
      <c r="C182" s="19" t="s">
        <v>786</v>
      </c>
      <c r="D182" t="s">
        <v>93</v>
      </c>
      <c r="E182" t="s">
        <v>94</v>
      </c>
      <c r="F182">
        <v>332</v>
      </c>
      <c r="G182">
        <v>176</v>
      </c>
      <c r="H182">
        <v>2304</v>
      </c>
      <c r="I182">
        <v>3066</v>
      </c>
      <c r="J182">
        <v>5878</v>
      </c>
      <c r="K182" s="1">
        <v>8.6423953725757059</v>
      </c>
      <c r="L182" s="1">
        <f t="shared" si="12"/>
        <v>47.839401156856077</v>
      </c>
      <c r="M182" s="1">
        <f t="shared" si="13"/>
        <v>52.160598843143923</v>
      </c>
      <c r="N182">
        <f t="shared" si="14"/>
        <v>100</v>
      </c>
      <c r="O182">
        <f t="shared" si="15"/>
        <v>1.0700235350347648E-4</v>
      </c>
      <c r="Q182" s="19" t="s">
        <v>785</v>
      </c>
      <c r="R182" t="s">
        <v>93</v>
      </c>
      <c r="T182">
        <f t="shared" si="16"/>
        <v>9.2475664477315512E-6</v>
      </c>
      <c r="U182">
        <f t="shared" si="17"/>
        <v>5.118928513980535E-5</v>
      </c>
      <c r="V182">
        <v>1.0700235350347648E-4</v>
      </c>
      <c r="W182">
        <v>5.118928513980535E-5</v>
      </c>
    </row>
    <row r="183" spans="1:23" x14ac:dyDescent="0.25">
      <c r="A183" s="19">
        <v>2</v>
      </c>
      <c r="B183" s="19" t="s">
        <v>785</v>
      </c>
      <c r="C183" s="19" t="s">
        <v>786</v>
      </c>
      <c r="D183" t="s">
        <v>654</v>
      </c>
      <c r="E183" t="s">
        <v>655</v>
      </c>
      <c r="F183">
        <v>4779</v>
      </c>
      <c r="G183">
        <v>18404</v>
      </c>
      <c r="I183">
        <v>15139</v>
      </c>
      <c r="J183">
        <v>38322</v>
      </c>
      <c r="K183" s="1">
        <v>60.495276864464273</v>
      </c>
      <c r="L183" s="1">
        <f t="shared" si="12"/>
        <v>60.495276864464273</v>
      </c>
      <c r="M183" s="1">
        <f t="shared" si="13"/>
        <v>39.504723135535727</v>
      </c>
      <c r="N183">
        <f t="shared" si="14"/>
        <v>100</v>
      </c>
      <c r="O183">
        <f t="shared" si="15"/>
        <v>6.9760874293300879E-4</v>
      </c>
      <c r="Q183" s="19" t="s">
        <v>785</v>
      </c>
      <c r="R183" t="s">
        <v>654</v>
      </c>
      <c r="T183">
        <f t="shared" si="16"/>
        <v>4.2202034046803257E-4</v>
      </c>
      <c r="U183">
        <f t="shared" si="17"/>
        <v>4.2202034046803257E-4</v>
      </c>
      <c r="V183">
        <v>6.9760874293300879E-4</v>
      </c>
      <c r="W183">
        <v>4.2202034046803257E-4</v>
      </c>
    </row>
    <row r="184" spans="1:23" x14ac:dyDescent="0.25">
      <c r="A184" s="19">
        <v>2</v>
      </c>
      <c r="B184" s="19" t="s">
        <v>785</v>
      </c>
      <c r="C184" s="19" t="s">
        <v>786</v>
      </c>
      <c r="D184" t="s">
        <v>522</v>
      </c>
      <c r="E184" t="s">
        <v>523</v>
      </c>
      <c r="F184">
        <v>21978</v>
      </c>
      <c r="G184">
        <v>7557</v>
      </c>
      <c r="H184">
        <v>27038</v>
      </c>
      <c r="I184">
        <v>30599</v>
      </c>
      <c r="J184">
        <v>87172</v>
      </c>
      <c r="K184" s="1">
        <v>33.881292158032394</v>
      </c>
      <c r="L184" s="1">
        <f t="shared" si="12"/>
        <v>64.898132427843805</v>
      </c>
      <c r="M184" s="1">
        <f t="shared" si="13"/>
        <v>35.101867572156195</v>
      </c>
      <c r="N184">
        <f t="shared" si="14"/>
        <v>100</v>
      </c>
      <c r="O184">
        <f t="shared" si="15"/>
        <v>1.5868678393339661E-3</v>
      </c>
      <c r="Q184" s="19" t="s">
        <v>785</v>
      </c>
      <c r="R184" t="s">
        <v>522</v>
      </c>
      <c r="T184">
        <f t="shared" si="16"/>
        <v>5.3765132880659707E-4</v>
      </c>
      <c r="U184">
        <f t="shared" si="17"/>
        <v>1.029847591825821E-3</v>
      </c>
      <c r="V184">
        <v>1.5868678393339661E-3</v>
      </c>
      <c r="W184">
        <v>1.029847591825821E-3</v>
      </c>
    </row>
    <row r="185" spans="1:23" x14ac:dyDescent="0.25">
      <c r="A185" s="19">
        <v>2</v>
      </c>
      <c r="B185" s="19" t="s">
        <v>785</v>
      </c>
      <c r="C185" s="19" t="s">
        <v>786</v>
      </c>
      <c r="D185" t="s">
        <v>528</v>
      </c>
      <c r="E185" t="s">
        <v>529</v>
      </c>
      <c r="F185">
        <v>31</v>
      </c>
      <c r="G185">
        <v>178</v>
      </c>
      <c r="I185">
        <v>2165</v>
      </c>
      <c r="J185">
        <v>2374</v>
      </c>
      <c r="K185" s="1">
        <v>8.8037068239258645</v>
      </c>
      <c r="L185" s="1">
        <f t="shared" si="12"/>
        <v>8.8037068239258645</v>
      </c>
      <c r="M185" s="1">
        <f t="shared" si="13"/>
        <v>91.196293176074136</v>
      </c>
      <c r="N185">
        <f t="shared" si="14"/>
        <v>100</v>
      </c>
      <c r="O185">
        <f t="shared" si="15"/>
        <v>4.3215989659280902E-5</v>
      </c>
      <c r="Q185" s="19" t="s">
        <v>785</v>
      </c>
      <c r="R185" t="s">
        <v>528</v>
      </c>
      <c r="T185">
        <f t="shared" si="16"/>
        <v>3.8046090306612086E-6</v>
      </c>
      <c r="U185">
        <f t="shared" si="17"/>
        <v>3.8046090306612086E-6</v>
      </c>
      <c r="V185">
        <v>4.3215989659280902E-5</v>
      </c>
      <c r="W185">
        <v>3.8046090306612086E-6</v>
      </c>
    </row>
    <row r="186" spans="1:23" x14ac:dyDescent="0.25">
      <c r="A186" s="19">
        <v>2</v>
      </c>
      <c r="B186" s="19" t="s">
        <v>785</v>
      </c>
      <c r="C186" s="19" t="s">
        <v>786</v>
      </c>
      <c r="D186" t="s">
        <v>367</v>
      </c>
      <c r="E186" t="s">
        <v>368</v>
      </c>
      <c r="F186">
        <v>26395</v>
      </c>
      <c r="G186">
        <v>86182</v>
      </c>
      <c r="H186">
        <v>28061</v>
      </c>
      <c r="I186">
        <v>176097</v>
      </c>
      <c r="J186">
        <v>316735</v>
      </c>
      <c r="K186" s="1">
        <v>35.542961781931268</v>
      </c>
      <c r="L186" s="1">
        <f t="shared" si="12"/>
        <v>44.402418425497657</v>
      </c>
      <c r="M186" s="1">
        <f t="shared" si="13"/>
        <v>55.597581574502343</v>
      </c>
      <c r="N186">
        <f t="shared" si="14"/>
        <v>100</v>
      </c>
      <c r="O186">
        <f t="shared" si="15"/>
        <v>5.765803068547742E-3</v>
      </c>
      <c r="Q186" s="19" t="s">
        <v>785</v>
      </c>
      <c r="R186" t="s">
        <v>367</v>
      </c>
      <c r="T186">
        <f t="shared" si="16"/>
        <v>2.049337181075344E-3</v>
      </c>
      <c r="U186">
        <f t="shared" si="17"/>
        <v>2.5601560040867518E-3</v>
      </c>
      <c r="V186">
        <v>5.765803068547742E-3</v>
      </c>
      <c r="W186">
        <v>2.5601560040867518E-3</v>
      </c>
    </row>
    <row r="187" spans="1:23" x14ac:dyDescent="0.25">
      <c r="A187" s="19">
        <v>2</v>
      </c>
      <c r="B187" s="19" t="s">
        <v>785</v>
      </c>
      <c r="C187" s="19" t="s">
        <v>786</v>
      </c>
      <c r="D187" t="s">
        <v>343</v>
      </c>
      <c r="E187" t="s">
        <v>344</v>
      </c>
      <c r="F187">
        <v>17935</v>
      </c>
      <c r="G187">
        <v>26630</v>
      </c>
      <c r="H187">
        <v>21128</v>
      </c>
      <c r="I187">
        <v>139327</v>
      </c>
      <c r="J187">
        <v>205020</v>
      </c>
      <c r="K187" s="1">
        <v>21.736903716710565</v>
      </c>
      <c r="L187" s="1">
        <f t="shared" si="12"/>
        <v>32.042239781484732</v>
      </c>
      <c r="M187" s="1">
        <f t="shared" si="13"/>
        <v>67.957760218515261</v>
      </c>
      <c r="N187">
        <f t="shared" si="14"/>
        <v>100</v>
      </c>
      <c r="O187">
        <f t="shared" si="15"/>
        <v>3.7321576242400046E-3</v>
      </c>
      <c r="Q187" s="19" t="s">
        <v>785</v>
      </c>
      <c r="R187" t="s">
        <v>343</v>
      </c>
      <c r="T187">
        <f t="shared" si="16"/>
        <v>8.1125550933692234E-4</v>
      </c>
      <c r="U187">
        <f t="shared" si="17"/>
        <v>1.1958668949819465E-3</v>
      </c>
      <c r="V187">
        <v>3.7321576242400046E-3</v>
      </c>
      <c r="W187">
        <v>1.1958668949819465E-3</v>
      </c>
    </row>
    <row r="188" spans="1:23" x14ac:dyDescent="0.25">
      <c r="A188" s="19">
        <v>2</v>
      </c>
      <c r="B188" s="19" t="s">
        <v>785</v>
      </c>
      <c r="C188" s="19" t="s">
        <v>786</v>
      </c>
      <c r="D188" t="s">
        <v>410</v>
      </c>
      <c r="E188" t="s">
        <v>411</v>
      </c>
      <c r="F188">
        <v>11577</v>
      </c>
      <c r="G188">
        <v>32578</v>
      </c>
      <c r="H188">
        <v>47654</v>
      </c>
      <c r="I188">
        <v>64985</v>
      </c>
      <c r="J188">
        <v>156794</v>
      </c>
      <c r="K188" s="1">
        <v>28.16115412579563</v>
      </c>
      <c r="L188" s="1">
        <f t="shared" si="12"/>
        <v>58.553898746125491</v>
      </c>
      <c r="M188" s="1">
        <f t="shared" si="13"/>
        <v>41.446101253874509</v>
      </c>
      <c r="N188">
        <f t="shared" si="14"/>
        <v>100</v>
      </c>
      <c r="O188">
        <f t="shared" si="15"/>
        <v>2.8542577433181508E-3</v>
      </c>
      <c r="Q188" s="19" t="s">
        <v>785</v>
      </c>
      <c r="R188" t="s">
        <v>410</v>
      </c>
      <c r="T188">
        <f t="shared" si="16"/>
        <v>8.0379192224328065E-4</v>
      </c>
      <c r="U188">
        <f t="shared" si="17"/>
        <v>1.6712791889759565E-3</v>
      </c>
      <c r="V188">
        <v>2.8542577433181508E-3</v>
      </c>
      <c r="W188">
        <v>1.6712791889759565E-3</v>
      </c>
    </row>
    <row r="189" spans="1:23" x14ac:dyDescent="0.25">
      <c r="A189" s="19">
        <v>2</v>
      </c>
      <c r="B189" s="19" t="s">
        <v>785</v>
      </c>
      <c r="C189" s="19" t="s">
        <v>786</v>
      </c>
      <c r="D189" t="s">
        <v>584</v>
      </c>
      <c r="E189" t="s">
        <v>585</v>
      </c>
      <c r="F189">
        <v>2797</v>
      </c>
      <c r="G189">
        <v>1213</v>
      </c>
      <c r="H189">
        <v>1316</v>
      </c>
      <c r="I189">
        <v>1221</v>
      </c>
      <c r="J189">
        <v>6547</v>
      </c>
      <c r="K189" s="1">
        <v>61.249427218573395</v>
      </c>
      <c r="L189" s="1">
        <f t="shared" si="12"/>
        <v>81.350236749656332</v>
      </c>
      <c r="M189" s="1">
        <f t="shared" si="13"/>
        <v>18.649763250343668</v>
      </c>
      <c r="N189">
        <f t="shared" si="14"/>
        <v>100</v>
      </c>
      <c r="O189">
        <f t="shared" si="15"/>
        <v>1.1918074317578437E-4</v>
      </c>
      <c r="Q189" s="19" t="s">
        <v>785</v>
      </c>
      <c r="R189" t="s">
        <v>584</v>
      </c>
      <c r="T189">
        <f t="shared" si="16"/>
        <v>7.299752255000692E-5</v>
      </c>
      <c r="U189">
        <f t="shared" si="17"/>
        <v>9.6953816733500483E-5</v>
      </c>
      <c r="V189">
        <v>1.1918074317578437E-4</v>
      </c>
      <c r="W189">
        <v>9.6953816733500483E-5</v>
      </c>
    </row>
    <row r="190" spans="1:23" x14ac:dyDescent="0.25">
      <c r="A190" s="19">
        <v>2</v>
      </c>
      <c r="B190" s="19" t="s">
        <v>785</v>
      </c>
      <c r="C190" s="19" t="s">
        <v>786</v>
      </c>
      <c r="D190" t="s">
        <v>631</v>
      </c>
      <c r="E190" t="s">
        <v>632</v>
      </c>
      <c r="F190">
        <v>981</v>
      </c>
      <c r="G190">
        <v>2670</v>
      </c>
      <c r="H190">
        <v>106</v>
      </c>
      <c r="I190">
        <v>12099</v>
      </c>
      <c r="J190">
        <v>15856</v>
      </c>
      <c r="K190" s="1">
        <v>23.025983854692232</v>
      </c>
      <c r="L190" s="1">
        <f t="shared" si="12"/>
        <v>23.694500504540869</v>
      </c>
      <c r="M190" s="1">
        <f t="shared" si="13"/>
        <v>76.305499495459131</v>
      </c>
      <c r="N190">
        <f t="shared" si="14"/>
        <v>100</v>
      </c>
      <c r="O190">
        <f t="shared" si="15"/>
        <v>2.88640577943369E-4</v>
      </c>
      <c r="Q190" s="19" t="s">
        <v>785</v>
      </c>
      <c r="R190" t="s">
        <v>631</v>
      </c>
      <c r="T190">
        <f t="shared" si="16"/>
        <v>6.6462332875330492E-5</v>
      </c>
      <c r="U190">
        <f t="shared" si="17"/>
        <v>6.8391943197101249E-5</v>
      </c>
      <c r="V190">
        <v>2.88640577943369E-4</v>
      </c>
      <c r="W190">
        <v>6.8391943197101249E-5</v>
      </c>
    </row>
    <row r="191" spans="1:23" x14ac:dyDescent="0.25">
      <c r="A191" s="19">
        <v>2</v>
      </c>
      <c r="B191" s="19" t="s">
        <v>785</v>
      </c>
      <c r="C191" s="19" t="s">
        <v>817</v>
      </c>
      <c r="D191" s="10" t="s">
        <v>677</v>
      </c>
      <c r="E191" s="10" t="s">
        <v>678</v>
      </c>
      <c r="F191" s="10"/>
      <c r="G191" s="10">
        <v>2355</v>
      </c>
      <c r="H191" s="10">
        <v>725</v>
      </c>
      <c r="I191" s="10">
        <v>241805</v>
      </c>
      <c r="J191" s="10">
        <v>244885</v>
      </c>
      <c r="K191" s="11">
        <v>0.9616758886824428</v>
      </c>
      <c r="L191" s="1">
        <f t="shared" si="12"/>
        <v>1.257733221716316</v>
      </c>
      <c r="M191" s="1">
        <f t="shared" si="13"/>
        <v>98.742266778283678</v>
      </c>
      <c r="N191">
        <f t="shared" si="14"/>
        <v>100</v>
      </c>
      <c r="O191">
        <f t="shared" si="15"/>
        <v>4.4578549400644506E-3</v>
      </c>
      <c r="Q191" s="19" t="s">
        <v>785</v>
      </c>
      <c r="R191" s="10" t="s">
        <v>677</v>
      </c>
      <c r="T191">
        <f t="shared" si="16"/>
        <v>4.2870116111038977E-5</v>
      </c>
      <c r="U191">
        <f t="shared" si="17"/>
        <v>5.6067922557112556E-5</v>
      </c>
      <c r="V191">
        <v>4.4578549400644506E-3</v>
      </c>
      <c r="W191">
        <v>5.6067922557112556E-5</v>
      </c>
    </row>
    <row r="192" spans="1:23" x14ac:dyDescent="0.25">
      <c r="A192" s="19">
        <v>2</v>
      </c>
      <c r="B192" s="19" t="s">
        <v>785</v>
      </c>
      <c r="C192" s="19" t="s">
        <v>817</v>
      </c>
      <c r="D192" s="10" t="s">
        <v>667</v>
      </c>
      <c r="E192" s="10" t="s">
        <v>668</v>
      </c>
      <c r="F192" s="10"/>
      <c r="G192" s="10"/>
      <c r="H192" s="10"/>
      <c r="I192" s="10">
        <v>94</v>
      </c>
      <c r="J192" s="10">
        <v>94</v>
      </c>
      <c r="K192" s="11">
        <v>0</v>
      </c>
      <c r="L192" s="1">
        <f t="shared" si="12"/>
        <v>0</v>
      </c>
      <c r="M192" s="1">
        <f t="shared" si="13"/>
        <v>100</v>
      </c>
      <c r="N192">
        <f t="shared" si="14"/>
        <v>100</v>
      </c>
      <c r="O192">
        <f t="shared" si="15"/>
        <v>1.7111638702495389E-6</v>
      </c>
      <c r="Q192" s="19" t="s">
        <v>785</v>
      </c>
      <c r="R192" s="10" t="s">
        <v>667</v>
      </c>
      <c r="T192">
        <f t="shared" si="16"/>
        <v>0</v>
      </c>
      <c r="U192">
        <f t="shared" si="17"/>
        <v>0</v>
      </c>
      <c r="V192">
        <v>1.7111638702495389E-6</v>
      </c>
      <c r="W192">
        <v>0</v>
      </c>
    </row>
    <row r="193" spans="1:23" x14ac:dyDescent="0.25">
      <c r="A193" s="19">
        <v>2</v>
      </c>
      <c r="B193" s="19" t="s">
        <v>785</v>
      </c>
      <c r="C193" s="19" t="s">
        <v>817</v>
      </c>
      <c r="D193" t="s">
        <v>299</v>
      </c>
      <c r="E193" t="s">
        <v>300</v>
      </c>
      <c r="F193">
        <v>30771</v>
      </c>
      <c r="G193">
        <v>642748</v>
      </c>
      <c r="H193">
        <v>94935</v>
      </c>
      <c r="I193">
        <v>7437693</v>
      </c>
      <c r="J193">
        <v>8206147</v>
      </c>
      <c r="K193" s="1">
        <v>8.2074937239120871</v>
      </c>
      <c r="L193" s="1">
        <f t="shared" si="12"/>
        <v>9.3643703920975341</v>
      </c>
      <c r="M193" s="1">
        <f t="shared" si="13"/>
        <v>90.635629607902473</v>
      </c>
      <c r="N193">
        <f t="shared" si="14"/>
        <v>100</v>
      </c>
      <c r="O193">
        <f t="shared" si="15"/>
        <v>0.14938364106762386</v>
      </c>
      <c r="Q193" s="19" t="s">
        <v>785</v>
      </c>
      <c r="R193" t="s">
        <v>299</v>
      </c>
      <c r="T193">
        <f t="shared" si="16"/>
        <v>1.2260652965176587E-2</v>
      </c>
      <c r="U193">
        <f t="shared" si="17"/>
        <v>1.3988837454773822E-2</v>
      </c>
      <c r="V193">
        <v>0.14938364106762386</v>
      </c>
      <c r="W193">
        <v>1.3988837454773822E-2</v>
      </c>
    </row>
    <row r="194" spans="1:23" x14ac:dyDescent="0.25">
      <c r="A194" s="19">
        <v>2</v>
      </c>
      <c r="B194" s="19" t="s">
        <v>785</v>
      </c>
      <c r="C194" s="19" t="s">
        <v>817</v>
      </c>
      <c r="D194" t="s">
        <v>229</v>
      </c>
      <c r="E194" t="s">
        <v>230</v>
      </c>
      <c r="F194">
        <v>5001</v>
      </c>
      <c r="G194">
        <v>33649</v>
      </c>
      <c r="H194">
        <v>14475</v>
      </c>
      <c r="I194">
        <v>171050</v>
      </c>
      <c r="J194">
        <v>224175</v>
      </c>
      <c r="K194" s="1">
        <v>17.240994758559161</v>
      </c>
      <c r="L194" s="1">
        <f t="shared" ref="L194:L239" si="18">(F194+G194+H194)/J194*100</f>
        <v>23.698003791680609</v>
      </c>
      <c r="M194" s="1">
        <f t="shared" ref="M194:M239" si="19">I194/J194*100</f>
        <v>76.301996208319395</v>
      </c>
      <c r="N194">
        <f t="shared" ref="N194:N239" si="20">SUM(L194:M194)</f>
        <v>100</v>
      </c>
      <c r="O194">
        <f t="shared" ref="O194:O239" si="21">J194/$J$240*100</f>
        <v>4.080852772480748E-3</v>
      </c>
      <c r="Q194" s="19" t="s">
        <v>785</v>
      </c>
      <c r="R194" t="s">
        <v>229</v>
      </c>
      <c r="T194">
        <f t="shared" si="16"/>
        <v>7.0357961260792204E-4</v>
      </c>
      <c r="U194">
        <f t="shared" si="17"/>
        <v>9.6708064475539105E-4</v>
      </c>
      <c r="V194">
        <v>4.080852772480748E-3</v>
      </c>
      <c r="W194">
        <v>9.6708064475539105E-4</v>
      </c>
    </row>
    <row r="195" spans="1:23" x14ac:dyDescent="0.25">
      <c r="A195" s="19">
        <v>2</v>
      </c>
      <c r="B195" s="19" t="s">
        <v>785</v>
      </c>
      <c r="C195" s="19" t="s">
        <v>817</v>
      </c>
      <c r="D195" t="s">
        <v>693</v>
      </c>
      <c r="E195" t="s">
        <v>694</v>
      </c>
      <c r="F195">
        <v>540</v>
      </c>
      <c r="G195">
        <v>772</v>
      </c>
      <c r="H195">
        <v>380</v>
      </c>
      <c r="I195">
        <v>810</v>
      </c>
      <c r="J195">
        <v>2502</v>
      </c>
      <c r="K195" s="1">
        <v>52.438049560351715</v>
      </c>
      <c r="L195" s="1">
        <f t="shared" si="18"/>
        <v>67.625899280575538</v>
      </c>
      <c r="M195" s="1">
        <f t="shared" si="19"/>
        <v>32.374100719424462</v>
      </c>
      <c r="N195">
        <f t="shared" si="20"/>
        <v>100</v>
      </c>
      <c r="O195">
        <f t="shared" si="21"/>
        <v>4.5546085142173897E-5</v>
      </c>
      <c r="Q195" s="19" t="s">
        <v>785</v>
      </c>
      <c r="R195" t="s">
        <v>693</v>
      </c>
      <c r="T195">
        <f t="shared" ref="T195:T239" si="22">(F195+G195)/$J$240*100</f>
        <v>2.3883478699653137E-5</v>
      </c>
      <c r="U195">
        <f t="shared" ref="U195:U239" si="23">(F195+G195+H195)/$J$240*100</f>
        <v>3.0800949664491702E-5</v>
      </c>
      <c r="V195">
        <v>4.5546085142173897E-5</v>
      </c>
      <c r="W195">
        <v>3.0800949664491702E-5</v>
      </c>
    </row>
    <row r="196" spans="1:23" x14ac:dyDescent="0.25">
      <c r="A196" s="19">
        <v>3</v>
      </c>
      <c r="B196" s="19" t="s">
        <v>797</v>
      </c>
      <c r="C196" s="19" t="s">
        <v>798</v>
      </c>
      <c r="D196" s="10" t="s">
        <v>691</v>
      </c>
      <c r="E196" s="10" t="s">
        <v>692</v>
      </c>
      <c r="F196" s="10">
        <v>48508</v>
      </c>
      <c r="G196" s="10">
        <v>105266</v>
      </c>
      <c r="H196" s="10">
        <v>18633</v>
      </c>
      <c r="I196" s="10">
        <v>39708379</v>
      </c>
      <c r="J196" s="10">
        <v>39880786</v>
      </c>
      <c r="K196" s="11">
        <v>0.38558417579834059</v>
      </c>
      <c r="L196" s="1">
        <f t="shared" si="18"/>
        <v>0.43230592295748632</v>
      </c>
      <c r="M196" s="1">
        <f t="shared" si="19"/>
        <v>99.567694077042518</v>
      </c>
      <c r="N196">
        <f t="shared" si="20"/>
        <v>100</v>
      </c>
      <c r="O196">
        <f t="shared" si="21"/>
        <v>0.72598468213142153</v>
      </c>
      <c r="Q196" s="19" t="s">
        <v>797</v>
      </c>
      <c r="R196" s="10" t="s">
        <v>691</v>
      </c>
      <c r="T196">
        <f t="shared" si="22"/>
        <v>2.7992820530186443E-3</v>
      </c>
      <c r="U196">
        <f t="shared" si="23"/>
        <v>3.1384747806182155E-3</v>
      </c>
      <c r="V196">
        <v>0.72598468213142153</v>
      </c>
      <c r="W196">
        <v>3.1384747806182155E-3</v>
      </c>
    </row>
    <row r="197" spans="1:23" x14ac:dyDescent="0.25">
      <c r="A197" s="19">
        <v>3</v>
      </c>
      <c r="B197" s="19" t="s">
        <v>797</v>
      </c>
      <c r="C197" s="19" t="s">
        <v>798</v>
      </c>
      <c r="D197" s="10" t="s">
        <v>701</v>
      </c>
      <c r="E197" s="10" t="s">
        <v>702</v>
      </c>
      <c r="F197" s="10">
        <v>23477</v>
      </c>
      <c r="G197" s="10">
        <v>14054</v>
      </c>
      <c r="H197" s="10">
        <v>1380</v>
      </c>
      <c r="I197" s="10">
        <v>5979954</v>
      </c>
      <c r="J197" s="10">
        <v>6018865</v>
      </c>
      <c r="K197" s="11">
        <v>0.62355610235484593</v>
      </c>
      <c r="L197" s="1">
        <f t="shared" si="18"/>
        <v>0.64648401318188731</v>
      </c>
      <c r="M197" s="1">
        <f t="shared" si="19"/>
        <v>99.35351598681811</v>
      </c>
      <c r="N197">
        <f t="shared" si="20"/>
        <v>100</v>
      </c>
      <c r="O197">
        <f t="shared" si="21"/>
        <v>0.10956664178627118</v>
      </c>
      <c r="Q197" s="19" t="s">
        <v>797</v>
      </c>
      <c r="R197" s="10" t="s">
        <v>701</v>
      </c>
      <c r="T197">
        <f t="shared" si="22"/>
        <v>6.8320948100356852E-4</v>
      </c>
      <c r="U197">
        <f t="shared" si="23"/>
        <v>7.0833082292850861E-4</v>
      </c>
      <c r="V197">
        <v>0.10956664178627118</v>
      </c>
      <c r="W197">
        <v>7.0833082292850861E-4</v>
      </c>
    </row>
    <row r="198" spans="1:23" x14ac:dyDescent="0.25">
      <c r="A198" s="19">
        <v>3</v>
      </c>
      <c r="B198" s="19" t="s">
        <v>797</v>
      </c>
      <c r="C198" s="19" t="s">
        <v>798</v>
      </c>
      <c r="D198" t="s">
        <v>650</v>
      </c>
      <c r="E198" t="s">
        <v>651</v>
      </c>
      <c r="F198">
        <v>562931</v>
      </c>
      <c r="G198">
        <v>116967</v>
      </c>
      <c r="H198">
        <v>663344</v>
      </c>
      <c r="I198">
        <v>7781778</v>
      </c>
      <c r="J198">
        <v>9125020</v>
      </c>
      <c r="K198" s="1">
        <v>7.4509206555163718</v>
      </c>
      <c r="L198" s="1">
        <f t="shared" si="18"/>
        <v>14.7204280100208</v>
      </c>
      <c r="M198" s="1">
        <f t="shared" si="19"/>
        <v>85.279571989979203</v>
      </c>
      <c r="N198">
        <f t="shared" si="20"/>
        <v>100</v>
      </c>
      <c r="O198">
        <f t="shared" si="21"/>
        <v>0.16611068658834519</v>
      </c>
      <c r="Q198" s="19" t="s">
        <v>797</v>
      </c>
      <c r="R198" t="s">
        <v>650</v>
      </c>
      <c r="T198">
        <f t="shared" si="22"/>
        <v>1.2376775458031074E-2</v>
      </c>
      <c r="U198">
        <f t="shared" si="23"/>
        <v>2.445220403618863E-2</v>
      </c>
      <c r="V198">
        <v>0.16611068658834519</v>
      </c>
      <c r="W198">
        <v>2.445220403618863E-2</v>
      </c>
    </row>
    <row r="199" spans="1:23" x14ac:dyDescent="0.25">
      <c r="A199" s="19">
        <v>3</v>
      </c>
      <c r="B199" s="19" t="s">
        <v>797</v>
      </c>
      <c r="C199" s="19" t="s">
        <v>798</v>
      </c>
      <c r="D199" t="s">
        <v>646</v>
      </c>
      <c r="E199" t="s">
        <v>647</v>
      </c>
      <c r="F199">
        <v>36210</v>
      </c>
      <c r="G199">
        <v>59199</v>
      </c>
      <c r="H199">
        <v>2504856</v>
      </c>
      <c r="I199">
        <v>4303865</v>
      </c>
      <c r="J199">
        <v>6904130</v>
      </c>
      <c r="K199" s="1">
        <v>1.3819119860141682</v>
      </c>
      <c r="L199" s="1">
        <f t="shared" si="18"/>
        <v>37.662457109005771</v>
      </c>
      <c r="M199" s="1">
        <f t="shared" si="19"/>
        <v>62.337542890994236</v>
      </c>
      <c r="N199">
        <f t="shared" si="20"/>
        <v>100</v>
      </c>
      <c r="O199">
        <f t="shared" si="21"/>
        <v>0.12568189161176543</v>
      </c>
      <c r="Q199" s="19" t="s">
        <v>797</v>
      </c>
      <c r="R199" t="s">
        <v>646</v>
      </c>
      <c r="T199">
        <f t="shared" si="22"/>
        <v>1.7368131244323217E-3</v>
      </c>
      <c r="U199">
        <f t="shared" si="23"/>
        <v>4.7334888522068269E-2</v>
      </c>
      <c r="V199">
        <v>0.12568189161176543</v>
      </c>
      <c r="W199">
        <v>4.7334888522068269E-2</v>
      </c>
    </row>
    <row r="200" spans="1:23" x14ac:dyDescent="0.25">
      <c r="A200" s="19">
        <v>3</v>
      </c>
      <c r="B200" s="19" t="s">
        <v>797</v>
      </c>
      <c r="C200" s="19" t="s">
        <v>798</v>
      </c>
      <c r="D200" t="s">
        <v>596</v>
      </c>
      <c r="E200" t="s">
        <v>597</v>
      </c>
      <c r="F200">
        <v>2645215</v>
      </c>
      <c r="G200">
        <v>1892282</v>
      </c>
      <c r="H200">
        <v>16104942</v>
      </c>
      <c r="I200">
        <v>62459338</v>
      </c>
      <c r="J200">
        <v>83101777</v>
      </c>
      <c r="K200" s="1">
        <v>5.4601684389973997</v>
      </c>
      <c r="L200" s="1">
        <f t="shared" si="18"/>
        <v>24.839948970044286</v>
      </c>
      <c r="M200" s="1">
        <f t="shared" si="19"/>
        <v>75.16005102995571</v>
      </c>
      <c r="N200">
        <f t="shared" si="20"/>
        <v>100</v>
      </c>
      <c r="O200">
        <f t="shared" si="21"/>
        <v>1.512774025063129</v>
      </c>
      <c r="Q200" s="19" t="s">
        <v>797</v>
      </c>
      <c r="R200" t="s">
        <v>596</v>
      </c>
      <c r="T200">
        <f t="shared" si="22"/>
        <v>8.2600009869847571E-2</v>
      </c>
      <c r="U200">
        <f t="shared" si="23"/>
        <v>0.37577229585776617</v>
      </c>
      <c r="V200">
        <v>1.512774025063129</v>
      </c>
      <c r="W200">
        <v>0.37577229585776617</v>
      </c>
    </row>
    <row r="201" spans="1:23" x14ac:dyDescent="0.25">
      <c r="A201" s="19">
        <v>3</v>
      </c>
      <c r="B201" s="19" t="s">
        <v>797</v>
      </c>
      <c r="C201" s="19" t="s">
        <v>798</v>
      </c>
      <c r="D201" t="s">
        <v>633</v>
      </c>
      <c r="E201" t="s">
        <v>634</v>
      </c>
      <c r="F201">
        <v>7487538</v>
      </c>
      <c r="G201">
        <v>1006248</v>
      </c>
      <c r="H201">
        <v>17459226</v>
      </c>
      <c r="I201">
        <v>25688634</v>
      </c>
      <c r="J201">
        <v>51641646</v>
      </c>
      <c r="K201" s="1">
        <v>16.447550877832207</v>
      </c>
      <c r="L201" s="1">
        <f t="shared" si="18"/>
        <v>50.255973638020755</v>
      </c>
      <c r="M201" s="1">
        <f t="shared" si="19"/>
        <v>49.744026361979245</v>
      </c>
      <c r="N201">
        <f t="shared" si="20"/>
        <v>100</v>
      </c>
      <c r="O201">
        <f t="shared" si="21"/>
        <v>0.94007785995124049</v>
      </c>
      <c r="Q201" s="19" t="s">
        <v>797</v>
      </c>
      <c r="R201" t="s">
        <v>633</v>
      </c>
      <c r="T201">
        <f t="shared" si="22"/>
        <v>0.1546197843067165</v>
      </c>
      <c r="U201">
        <f t="shared" si="23"/>
        <v>0.47244528147396514</v>
      </c>
      <c r="V201">
        <v>0.94007785995124049</v>
      </c>
      <c r="W201">
        <v>0.47244528147396514</v>
      </c>
    </row>
    <row r="202" spans="1:23" x14ac:dyDescent="0.25">
      <c r="A202" s="19">
        <v>3</v>
      </c>
      <c r="B202" s="19" t="s">
        <v>797</v>
      </c>
      <c r="C202" s="19" t="s">
        <v>798</v>
      </c>
      <c r="D202" t="s">
        <v>481</v>
      </c>
      <c r="E202" t="s">
        <v>482</v>
      </c>
      <c r="F202">
        <v>27331650</v>
      </c>
      <c r="G202">
        <v>17566869</v>
      </c>
      <c r="H202">
        <v>36483296</v>
      </c>
      <c r="I202">
        <v>43742756</v>
      </c>
      <c r="J202">
        <v>125124571</v>
      </c>
      <c r="K202" s="1">
        <v>35.883055295350424</v>
      </c>
      <c r="L202" s="1">
        <f t="shared" si="18"/>
        <v>65.040634584873018</v>
      </c>
      <c r="M202" s="1">
        <f t="shared" si="19"/>
        <v>34.959365415126975</v>
      </c>
      <c r="N202">
        <f t="shared" si="20"/>
        <v>100</v>
      </c>
      <c r="O202">
        <f t="shared" si="21"/>
        <v>2.2777515444220553</v>
      </c>
      <c r="Q202" s="19" t="s">
        <v>797</v>
      </c>
      <c r="R202" t="s">
        <v>481</v>
      </c>
      <c r="T202">
        <f t="shared" si="22"/>
        <v>0.81732684617566442</v>
      </c>
      <c r="U202">
        <f t="shared" si="23"/>
        <v>1.4814640587588508</v>
      </c>
      <c r="V202">
        <v>2.2777515444220553</v>
      </c>
      <c r="W202">
        <v>1.4814640587588508</v>
      </c>
    </row>
    <row r="203" spans="1:23" x14ac:dyDescent="0.25">
      <c r="A203" s="19">
        <v>3</v>
      </c>
      <c r="B203" s="19" t="s">
        <v>797</v>
      </c>
      <c r="C203" s="19" t="s">
        <v>868</v>
      </c>
      <c r="D203" t="s">
        <v>473</v>
      </c>
      <c r="E203" t="s">
        <v>474</v>
      </c>
      <c r="F203">
        <v>9940450</v>
      </c>
      <c r="G203">
        <v>9744410</v>
      </c>
      <c r="H203">
        <v>10534820</v>
      </c>
      <c r="I203">
        <v>8538072</v>
      </c>
      <c r="J203">
        <v>38757752</v>
      </c>
      <c r="K203" s="1">
        <v>50.789478192646463</v>
      </c>
      <c r="L203" s="1">
        <f t="shared" si="18"/>
        <v>77.970672808887372</v>
      </c>
      <c r="M203" s="1">
        <f t="shared" si="19"/>
        <v>22.029327191112632</v>
      </c>
      <c r="N203">
        <f t="shared" si="20"/>
        <v>100</v>
      </c>
      <c r="O203">
        <f t="shared" si="21"/>
        <v>0.70554111611161496</v>
      </c>
      <c r="Q203" s="19" t="s">
        <v>797</v>
      </c>
      <c r="R203" t="s">
        <v>473</v>
      </c>
      <c r="T203">
        <f t="shared" si="22"/>
        <v>0.35834065130766313</v>
      </c>
      <c r="U203">
        <f t="shared" si="23"/>
        <v>0.55011515517555942</v>
      </c>
      <c r="V203">
        <v>0.70554111611161496</v>
      </c>
      <c r="W203">
        <v>0.55011515517555942</v>
      </c>
    </row>
    <row r="204" spans="1:23" x14ac:dyDescent="0.25">
      <c r="A204" s="19">
        <v>3</v>
      </c>
      <c r="B204" s="19" t="s">
        <v>797</v>
      </c>
      <c r="C204" s="19" t="s">
        <v>798</v>
      </c>
      <c r="D204" t="s">
        <v>623</v>
      </c>
      <c r="E204" t="s">
        <v>624</v>
      </c>
      <c r="F204">
        <v>11957</v>
      </c>
      <c r="G204">
        <v>19327</v>
      </c>
      <c r="H204">
        <v>33399</v>
      </c>
      <c r="I204">
        <v>153524</v>
      </c>
      <c r="J204">
        <v>218207</v>
      </c>
      <c r="K204" s="1">
        <v>14.336845289106215</v>
      </c>
      <c r="L204" s="1">
        <f t="shared" si="18"/>
        <v>29.64295370909274</v>
      </c>
      <c r="M204" s="1">
        <f t="shared" si="19"/>
        <v>70.357046290907249</v>
      </c>
      <c r="N204">
        <f t="shared" si="20"/>
        <v>99.999999999999986</v>
      </c>
      <c r="O204">
        <f t="shared" si="21"/>
        <v>3.9722120705908632E-3</v>
      </c>
      <c r="Q204" s="19" t="s">
        <v>797</v>
      </c>
      <c r="R204" t="s">
        <v>623</v>
      </c>
      <c r="T204">
        <f t="shared" si="22"/>
        <v>5.6948989911581463E-4</v>
      </c>
      <c r="U204">
        <f t="shared" si="23"/>
        <v>1.177480985312244E-3</v>
      </c>
      <c r="V204">
        <v>3.9722120705908632E-3</v>
      </c>
      <c r="W204">
        <v>1.177480985312244E-3</v>
      </c>
    </row>
    <row r="205" spans="1:23" x14ac:dyDescent="0.25">
      <c r="A205" s="19">
        <v>3</v>
      </c>
      <c r="B205" s="19" t="s">
        <v>797</v>
      </c>
      <c r="C205" s="19" t="s">
        <v>868</v>
      </c>
      <c r="D205" t="s">
        <v>197</v>
      </c>
      <c r="E205" t="s">
        <v>198</v>
      </c>
      <c r="F205">
        <v>633330</v>
      </c>
      <c r="G205">
        <v>1527136</v>
      </c>
      <c r="H205">
        <v>12587150</v>
      </c>
      <c r="I205">
        <v>11275916</v>
      </c>
      <c r="J205">
        <v>26023532</v>
      </c>
      <c r="K205" s="1">
        <v>8.301970693294054</v>
      </c>
      <c r="L205" s="1">
        <f t="shared" si="18"/>
        <v>56.670309011090424</v>
      </c>
      <c r="M205" s="1">
        <f t="shared" si="19"/>
        <v>43.329690988909576</v>
      </c>
      <c r="N205">
        <f t="shared" si="20"/>
        <v>100</v>
      </c>
      <c r="O205">
        <f t="shared" si="21"/>
        <v>0.4737290184540715</v>
      </c>
      <c r="Q205" s="19" t="s">
        <v>797</v>
      </c>
      <c r="R205" t="s">
        <v>197</v>
      </c>
      <c r="T205">
        <f t="shared" si="22"/>
        <v>3.9328844277686598E-2</v>
      </c>
      <c r="U205">
        <f t="shared" si="23"/>
        <v>0.26846369863312791</v>
      </c>
      <c r="V205">
        <v>0.4737290184540715</v>
      </c>
      <c r="W205">
        <v>0.26846369863312791</v>
      </c>
    </row>
    <row r="206" spans="1:23" x14ac:dyDescent="0.25">
      <c r="A206" s="19">
        <v>3</v>
      </c>
      <c r="B206" s="19" t="s">
        <v>797</v>
      </c>
      <c r="C206" s="19" t="s">
        <v>868</v>
      </c>
      <c r="D206" t="s">
        <v>281</v>
      </c>
      <c r="E206" t="s">
        <v>282</v>
      </c>
      <c r="F206">
        <v>1407355</v>
      </c>
      <c r="G206">
        <v>4272621</v>
      </c>
      <c r="H206">
        <v>63279503</v>
      </c>
      <c r="I206">
        <v>26490215</v>
      </c>
      <c r="J206">
        <v>95449694</v>
      </c>
      <c r="K206" s="1">
        <v>5.950753493248496</v>
      </c>
      <c r="L206" s="1">
        <f t="shared" si="18"/>
        <v>72.246935647588344</v>
      </c>
      <c r="M206" s="1">
        <f t="shared" si="19"/>
        <v>27.753064352411648</v>
      </c>
      <c r="N206">
        <f t="shared" si="20"/>
        <v>100</v>
      </c>
      <c r="O206">
        <f t="shared" si="21"/>
        <v>1.7375539127571722</v>
      </c>
      <c r="Q206" s="19" t="s">
        <v>797</v>
      </c>
      <c r="R206" t="s">
        <v>281</v>
      </c>
      <c r="T206">
        <f t="shared" si="22"/>
        <v>0.10339755016047336</v>
      </c>
      <c r="U206">
        <f t="shared" si="23"/>
        <v>1.2553294571918276</v>
      </c>
      <c r="V206">
        <v>1.7375539127571722</v>
      </c>
      <c r="W206">
        <v>1.2553294571918276</v>
      </c>
    </row>
    <row r="207" spans="1:23" x14ac:dyDescent="0.25">
      <c r="A207" s="19">
        <v>3</v>
      </c>
      <c r="B207" s="19" t="s">
        <v>797</v>
      </c>
      <c r="C207" s="19" t="s">
        <v>868</v>
      </c>
      <c r="D207" t="s">
        <v>158</v>
      </c>
      <c r="E207" t="s">
        <v>159</v>
      </c>
      <c r="F207">
        <v>4657535</v>
      </c>
      <c r="G207">
        <v>11671729</v>
      </c>
      <c r="H207">
        <v>123486768</v>
      </c>
      <c r="I207">
        <v>60288768</v>
      </c>
      <c r="J207">
        <v>200104800</v>
      </c>
      <c r="K207" s="1">
        <v>8.1603559734699012</v>
      </c>
      <c r="L207" s="1">
        <f t="shared" si="18"/>
        <v>69.871403384626447</v>
      </c>
      <c r="M207" s="1">
        <f t="shared" si="19"/>
        <v>30.128596615373542</v>
      </c>
      <c r="N207">
        <f t="shared" si="20"/>
        <v>99.999999999999986</v>
      </c>
      <c r="O207">
        <f t="shared" si="21"/>
        <v>3.6426819576969138</v>
      </c>
      <c r="Q207" s="19" t="s">
        <v>797</v>
      </c>
      <c r="R207" t="s">
        <v>158</v>
      </c>
      <c r="T207">
        <f t="shared" si="22"/>
        <v>0.29725581472943047</v>
      </c>
      <c r="U207">
        <f t="shared" si="23"/>
        <v>2.5451930046814191</v>
      </c>
      <c r="V207">
        <v>3.6426819576969138</v>
      </c>
      <c r="W207">
        <v>2.5451930046814191</v>
      </c>
    </row>
    <row r="208" spans="1:23" x14ac:dyDescent="0.25">
      <c r="A208" s="19">
        <v>3</v>
      </c>
      <c r="B208" s="19" t="s">
        <v>797</v>
      </c>
      <c r="C208" s="19" t="s">
        <v>868</v>
      </c>
      <c r="D208" t="s">
        <v>142</v>
      </c>
      <c r="E208" t="s">
        <v>143</v>
      </c>
      <c r="F208">
        <v>3899234</v>
      </c>
      <c r="G208">
        <v>15468687</v>
      </c>
      <c r="H208">
        <v>126864195</v>
      </c>
      <c r="I208">
        <v>135845893</v>
      </c>
      <c r="J208">
        <v>282078009</v>
      </c>
      <c r="K208" s="1">
        <v>6.8661577230573823</v>
      </c>
      <c r="L208" s="1">
        <f t="shared" si="18"/>
        <v>51.841019623759465</v>
      </c>
      <c r="M208" s="1">
        <f t="shared" si="19"/>
        <v>48.158980376240528</v>
      </c>
      <c r="N208">
        <f t="shared" si="20"/>
        <v>100</v>
      </c>
      <c r="O208">
        <f t="shared" si="21"/>
        <v>5.1349116765183433</v>
      </c>
      <c r="Q208" s="19" t="s">
        <v>797</v>
      </c>
      <c r="R208" t="s">
        <v>142</v>
      </c>
      <c r="T208">
        <f t="shared" si="22"/>
        <v>0.35257113464943957</v>
      </c>
      <c r="U208">
        <f t="shared" si="23"/>
        <v>2.6619905698865907</v>
      </c>
      <c r="V208">
        <v>5.1349116765183433</v>
      </c>
      <c r="W208">
        <v>2.6619905698865907</v>
      </c>
    </row>
    <row r="209" spans="1:23" x14ac:dyDescent="0.25">
      <c r="A209" s="19">
        <v>3</v>
      </c>
      <c r="B209" s="19" t="s">
        <v>797</v>
      </c>
      <c r="C209" s="19" t="s">
        <v>868</v>
      </c>
      <c r="D209" t="s">
        <v>138</v>
      </c>
      <c r="E209" t="s">
        <v>139</v>
      </c>
      <c r="F209">
        <v>7216238</v>
      </c>
      <c r="G209">
        <v>5710281</v>
      </c>
      <c r="H209">
        <v>62862218</v>
      </c>
      <c r="I209">
        <v>33588012</v>
      </c>
      <c r="J209">
        <v>109376749</v>
      </c>
      <c r="K209" s="1">
        <v>11.818342671713529</v>
      </c>
      <c r="L209" s="1">
        <f t="shared" si="18"/>
        <v>69.291451513154783</v>
      </c>
      <c r="M209" s="1">
        <f t="shared" si="19"/>
        <v>30.708548486845228</v>
      </c>
      <c r="N209">
        <f t="shared" si="20"/>
        <v>100.00000000000001</v>
      </c>
      <c r="O209">
        <f t="shared" si="21"/>
        <v>1.9910802248314083</v>
      </c>
      <c r="Q209" s="19" t="s">
        <v>797</v>
      </c>
      <c r="R209" t="s">
        <v>138</v>
      </c>
      <c r="T209">
        <f t="shared" si="22"/>
        <v>0.23531268383930001</v>
      </c>
      <c r="U209">
        <f t="shared" si="23"/>
        <v>1.3796483885770685</v>
      </c>
      <c r="V209">
        <v>1.9910802248314083</v>
      </c>
      <c r="W209">
        <v>1.3796483885770685</v>
      </c>
    </row>
    <row r="210" spans="1:23" x14ac:dyDescent="0.25">
      <c r="A210" s="19">
        <v>3</v>
      </c>
      <c r="B210" s="19" t="s">
        <v>797</v>
      </c>
      <c r="C210" s="19" t="s">
        <v>868</v>
      </c>
      <c r="D210" t="s">
        <v>172</v>
      </c>
      <c r="E210" t="s">
        <v>173</v>
      </c>
      <c r="F210">
        <v>23513</v>
      </c>
      <c r="G210">
        <v>504976</v>
      </c>
      <c r="H210">
        <v>1665872</v>
      </c>
      <c r="I210">
        <v>4016836</v>
      </c>
      <c r="J210">
        <v>6211197</v>
      </c>
      <c r="K210" s="1">
        <v>8.5086497819985425</v>
      </c>
      <c r="L210" s="1">
        <f t="shared" si="18"/>
        <v>35.329116110791524</v>
      </c>
      <c r="M210" s="1">
        <f t="shared" si="19"/>
        <v>64.670883889208469</v>
      </c>
      <c r="N210">
        <f t="shared" si="20"/>
        <v>100</v>
      </c>
      <c r="O210">
        <f t="shared" si="21"/>
        <v>0.11306782869576941</v>
      </c>
      <c r="Q210" s="19" t="s">
        <v>797</v>
      </c>
      <c r="R210" t="s">
        <v>172</v>
      </c>
      <c r="T210">
        <f t="shared" si="22"/>
        <v>9.62054555983307E-3</v>
      </c>
      <c r="U210">
        <f t="shared" si="23"/>
        <v>3.994586448387924E-2</v>
      </c>
      <c r="V210">
        <v>0.11306782869576941</v>
      </c>
      <c r="W210">
        <v>3.994586448387924E-2</v>
      </c>
    </row>
    <row r="211" spans="1:23" x14ac:dyDescent="0.25">
      <c r="A211" s="19">
        <v>3</v>
      </c>
      <c r="B211" s="19" t="s">
        <v>797</v>
      </c>
      <c r="C211" s="19" t="s">
        <v>868</v>
      </c>
      <c r="D211" t="s">
        <v>166</v>
      </c>
      <c r="E211" t="s">
        <v>167</v>
      </c>
      <c r="F211">
        <v>362700</v>
      </c>
      <c r="G211">
        <v>2739341</v>
      </c>
      <c r="H211">
        <v>18260330</v>
      </c>
      <c r="I211">
        <v>9799167</v>
      </c>
      <c r="J211">
        <v>31161538</v>
      </c>
      <c r="K211" s="1">
        <v>9.9547108361596273</v>
      </c>
      <c r="L211" s="1">
        <f t="shared" si="18"/>
        <v>68.553647769246822</v>
      </c>
      <c r="M211" s="1">
        <f t="shared" si="19"/>
        <v>31.446352230753185</v>
      </c>
      <c r="N211">
        <f t="shared" si="20"/>
        <v>100</v>
      </c>
      <c r="O211">
        <f t="shared" si="21"/>
        <v>0.5672606166702987</v>
      </c>
      <c r="Q211" s="19" t="s">
        <v>797</v>
      </c>
      <c r="R211" t="s">
        <v>166</v>
      </c>
      <c r="T211">
        <f t="shared" si="22"/>
        <v>5.6469154076944146E-2</v>
      </c>
      <c r="U211">
        <f t="shared" si="23"/>
        <v>0.38887784508581397</v>
      </c>
      <c r="V211">
        <v>0.5672606166702987</v>
      </c>
      <c r="W211">
        <v>0.38887784508581397</v>
      </c>
    </row>
    <row r="212" spans="1:23" x14ac:dyDescent="0.25">
      <c r="A212" s="19">
        <v>3</v>
      </c>
      <c r="B212" s="19" t="s">
        <v>797</v>
      </c>
      <c r="C212" s="19" t="s">
        <v>868</v>
      </c>
      <c r="D212" t="s">
        <v>189</v>
      </c>
      <c r="E212" t="s">
        <v>190</v>
      </c>
      <c r="F212">
        <v>883922</v>
      </c>
      <c r="G212">
        <v>2863158</v>
      </c>
      <c r="H212">
        <v>18514045</v>
      </c>
      <c r="I212">
        <v>32359658</v>
      </c>
      <c r="J212">
        <v>54620783</v>
      </c>
      <c r="K212" s="1">
        <v>6.8601726196418671</v>
      </c>
      <c r="L212" s="1">
        <f t="shared" si="18"/>
        <v>40.755777887695238</v>
      </c>
      <c r="M212" s="1">
        <f t="shared" si="19"/>
        <v>59.244222112304755</v>
      </c>
      <c r="N212">
        <f t="shared" si="20"/>
        <v>100</v>
      </c>
      <c r="O212">
        <f t="shared" si="21"/>
        <v>0.9943096854717044</v>
      </c>
      <c r="Q212" s="19" t="s">
        <v>797</v>
      </c>
      <c r="R212" t="s">
        <v>189</v>
      </c>
      <c r="T212">
        <f t="shared" si="22"/>
        <v>6.8211360797177045E-2</v>
      </c>
      <c r="U212">
        <f t="shared" si="23"/>
        <v>0.40523864692668898</v>
      </c>
      <c r="V212">
        <v>0.9943096854717044</v>
      </c>
      <c r="W212">
        <v>0.40523864692668898</v>
      </c>
    </row>
    <row r="213" spans="1:23" x14ac:dyDescent="0.25">
      <c r="A213" s="19">
        <v>3</v>
      </c>
      <c r="B213" s="19" t="s">
        <v>797</v>
      </c>
      <c r="C213" s="19" t="s">
        <v>868</v>
      </c>
      <c r="D213" t="s">
        <v>156</v>
      </c>
      <c r="E213" t="s">
        <v>157</v>
      </c>
      <c r="F213">
        <v>1259715</v>
      </c>
      <c r="G213">
        <v>2458303</v>
      </c>
      <c r="H213">
        <v>11013914</v>
      </c>
      <c r="I213">
        <v>38468873</v>
      </c>
      <c r="J213">
        <v>53200805</v>
      </c>
      <c r="K213" s="1">
        <v>6.9886498897902012</v>
      </c>
      <c r="L213" s="1">
        <f t="shared" si="18"/>
        <v>27.691182492445364</v>
      </c>
      <c r="M213" s="1">
        <f t="shared" si="19"/>
        <v>72.308817507554636</v>
      </c>
      <c r="N213">
        <f t="shared" si="20"/>
        <v>100</v>
      </c>
      <c r="O213">
        <f t="shared" si="21"/>
        <v>0.96846058919352151</v>
      </c>
      <c r="Q213" s="19" t="s">
        <v>797</v>
      </c>
      <c r="R213" t="s">
        <v>156</v>
      </c>
      <c r="T213">
        <f t="shared" si="22"/>
        <v>6.7682319899334584E-2</v>
      </c>
      <c r="U213">
        <f t="shared" si="23"/>
        <v>0.26817818912098967</v>
      </c>
      <c r="V213">
        <v>0.96846058919352151</v>
      </c>
      <c r="W213">
        <v>0.26817818912098967</v>
      </c>
    </row>
    <row r="214" spans="1:23" x14ac:dyDescent="0.25">
      <c r="A214" s="19">
        <v>3</v>
      </c>
      <c r="B214" s="19" t="s">
        <v>797</v>
      </c>
      <c r="C214" s="19" t="s">
        <v>868</v>
      </c>
      <c r="D214" t="s">
        <v>526</v>
      </c>
      <c r="E214" t="s">
        <v>527</v>
      </c>
      <c r="F214">
        <v>699671</v>
      </c>
      <c r="G214">
        <v>1236237</v>
      </c>
      <c r="H214">
        <v>6804430</v>
      </c>
      <c r="I214">
        <v>12212793</v>
      </c>
      <c r="J214">
        <v>20953131</v>
      </c>
      <c r="K214" s="1">
        <v>9.2392301656492286</v>
      </c>
      <c r="L214" s="1">
        <f t="shared" si="18"/>
        <v>41.713756287783433</v>
      </c>
      <c r="M214" s="1">
        <f t="shared" si="19"/>
        <v>58.286243712216567</v>
      </c>
      <c r="N214">
        <f t="shared" si="20"/>
        <v>100</v>
      </c>
      <c r="O214">
        <f t="shared" si="21"/>
        <v>0.38142809293410201</v>
      </c>
      <c r="Q214" s="19" t="s">
        <v>797</v>
      </c>
      <c r="R214" t="s">
        <v>526</v>
      </c>
      <c r="T214">
        <f t="shared" si="22"/>
        <v>3.5241019422628132E-2</v>
      </c>
      <c r="U214">
        <f t="shared" si="23"/>
        <v>0.15910798509967142</v>
      </c>
      <c r="V214">
        <v>0.38142809293410201</v>
      </c>
      <c r="W214">
        <v>0.15910798509967142</v>
      </c>
    </row>
    <row r="215" spans="1:23" x14ac:dyDescent="0.25">
      <c r="A215" s="19">
        <v>3</v>
      </c>
      <c r="B215" s="19" t="s">
        <v>797</v>
      </c>
      <c r="C215" s="19" t="s">
        <v>798</v>
      </c>
      <c r="D215" t="s">
        <v>613</v>
      </c>
      <c r="E215" t="s">
        <v>614</v>
      </c>
      <c r="F215">
        <v>1711</v>
      </c>
      <c r="G215">
        <v>37564</v>
      </c>
      <c r="H215">
        <v>118619</v>
      </c>
      <c r="I215">
        <v>2896044</v>
      </c>
      <c r="J215">
        <v>3053938</v>
      </c>
      <c r="K215" s="1">
        <v>1.2860444449101456</v>
      </c>
      <c r="L215" s="1">
        <f t="shared" si="18"/>
        <v>5.1701769976993637</v>
      </c>
      <c r="M215" s="1">
        <f t="shared" si="19"/>
        <v>94.829823002300643</v>
      </c>
      <c r="N215">
        <f t="shared" si="20"/>
        <v>100</v>
      </c>
      <c r="O215">
        <f t="shared" si="21"/>
        <v>5.5593493272150386E-2</v>
      </c>
      <c r="Q215" s="19" t="s">
        <v>797</v>
      </c>
      <c r="R215" t="s">
        <v>613</v>
      </c>
      <c r="T215">
        <f t="shared" si="22"/>
        <v>7.1495703195798553E-4</v>
      </c>
      <c r="U215">
        <f t="shared" si="23"/>
        <v>2.8742820013742624E-3</v>
      </c>
      <c r="V215">
        <v>5.5593493272150386E-2</v>
      </c>
      <c r="W215">
        <v>2.8742820013742624E-3</v>
      </c>
    </row>
    <row r="216" spans="1:23" x14ac:dyDescent="0.25">
      <c r="A216" s="19">
        <v>3</v>
      </c>
      <c r="B216" s="19" t="s">
        <v>797</v>
      </c>
      <c r="C216" s="19" t="s">
        <v>798</v>
      </c>
      <c r="D216" t="s">
        <v>625</v>
      </c>
      <c r="E216" t="s">
        <v>626</v>
      </c>
      <c r="F216">
        <v>645611</v>
      </c>
      <c r="G216">
        <v>3153791</v>
      </c>
      <c r="H216">
        <v>18128648</v>
      </c>
      <c r="I216">
        <v>39347116</v>
      </c>
      <c r="J216">
        <v>61275166</v>
      </c>
      <c r="K216" s="1">
        <v>6.2005576614839359</v>
      </c>
      <c r="L216" s="1">
        <f t="shared" si="18"/>
        <v>35.78619436135024</v>
      </c>
      <c r="M216" s="1">
        <f t="shared" si="19"/>
        <v>64.21380563864976</v>
      </c>
      <c r="N216">
        <f t="shared" si="20"/>
        <v>100</v>
      </c>
      <c r="O216">
        <f t="shared" si="21"/>
        <v>1.1154452149227974</v>
      </c>
      <c r="Q216" s="19" t="s">
        <v>797</v>
      </c>
      <c r="R216" t="s">
        <v>625</v>
      </c>
      <c r="T216">
        <f t="shared" si="22"/>
        <v>6.9163823733551469E-2</v>
      </c>
      <c r="U216">
        <f t="shared" si="23"/>
        <v>0.39917539260665325</v>
      </c>
      <c r="V216">
        <v>1.1154452149227974</v>
      </c>
      <c r="W216">
        <v>0.39917539260665325</v>
      </c>
    </row>
    <row r="217" spans="1:23" x14ac:dyDescent="0.25">
      <c r="A217" s="19">
        <v>3</v>
      </c>
      <c r="B217" s="19" t="s">
        <v>797</v>
      </c>
      <c r="C217" s="19" t="s">
        <v>798</v>
      </c>
      <c r="D217" t="s">
        <v>627</v>
      </c>
      <c r="E217" t="s">
        <v>628</v>
      </c>
      <c r="F217">
        <v>7856</v>
      </c>
      <c r="G217">
        <v>30667</v>
      </c>
      <c r="H217">
        <v>306210</v>
      </c>
      <c r="I217">
        <v>745036</v>
      </c>
      <c r="J217">
        <v>1089769</v>
      </c>
      <c r="K217" s="1">
        <v>3.5349693375385058</v>
      </c>
      <c r="L217" s="1">
        <f t="shared" si="18"/>
        <v>31.633584732177184</v>
      </c>
      <c r="M217" s="1">
        <f t="shared" si="19"/>
        <v>68.366415267822816</v>
      </c>
      <c r="N217">
        <f t="shared" si="20"/>
        <v>100</v>
      </c>
      <c r="O217">
        <f t="shared" si="21"/>
        <v>1.9838014252318827E-2</v>
      </c>
      <c r="Q217" s="19" t="s">
        <v>797</v>
      </c>
      <c r="R217" t="s">
        <v>627</v>
      </c>
      <c r="T217">
        <f t="shared" si="22"/>
        <v>7.0126772099598925E-4</v>
      </c>
      <c r="U217">
        <f t="shared" si="23"/>
        <v>6.2754750476886629E-3</v>
      </c>
      <c r="V217">
        <v>1.9838014252318827E-2</v>
      </c>
      <c r="W217">
        <v>6.2754750476886629E-3</v>
      </c>
    </row>
    <row r="218" spans="1:23" x14ac:dyDescent="0.25">
      <c r="A218" s="19">
        <v>3</v>
      </c>
      <c r="B218" s="19" t="s">
        <v>797</v>
      </c>
      <c r="C218" s="19" t="s">
        <v>798</v>
      </c>
      <c r="D218" t="s">
        <v>615</v>
      </c>
      <c r="E218" t="s">
        <v>616</v>
      </c>
      <c r="F218">
        <v>106457</v>
      </c>
      <c r="G218">
        <v>3584</v>
      </c>
      <c r="H218">
        <v>62387</v>
      </c>
      <c r="I218">
        <v>476149</v>
      </c>
      <c r="J218">
        <v>648577</v>
      </c>
      <c r="K218" s="1">
        <v>16.966528261100841</v>
      </c>
      <c r="L218" s="1">
        <f t="shared" si="18"/>
        <v>26.585586599586481</v>
      </c>
      <c r="M218" s="1">
        <f t="shared" si="19"/>
        <v>73.414413400413522</v>
      </c>
      <c r="N218">
        <f t="shared" si="20"/>
        <v>100</v>
      </c>
      <c r="O218">
        <f t="shared" si="21"/>
        <v>1.1806612015689737E-2</v>
      </c>
      <c r="Q218" s="19" t="s">
        <v>797</v>
      </c>
      <c r="R218" t="s">
        <v>615</v>
      </c>
      <c r="T218">
        <f t="shared" si="22"/>
        <v>2.0031721643205269E-3</v>
      </c>
      <c r="U218">
        <f t="shared" si="23"/>
        <v>3.1388570619083774E-3</v>
      </c>
      <c r="V218">
        <v>1.1806612015689737E-2</v>
      </c>
      <c r="W218">
        <v>3.1388570619083774E-3</v>
      </c>
    </row>
    <row r="219" spans="1:23" x14ac:dyDescent="0.25">
      <c r="A219" s="19">
        <v>3</v>
      </c>
      <c r="B219" s="19" t="s">
        <v>797</v>
      </c>
      <c r="C219" s="19" t="s">
        <v>798</v>
      </c>
      <c r="D219" t="s">
        <v>519</v>
      </c>
      <c r="E219" t="s">
        <v>520</v>
      </c>
      <c r="F219">
        <v>1152888</v>
      </c>
      <c r="G219">
        <v>780998</v>
      </c>
      <c r="H219">
        <v>3123659</v>
      </c>
      <c r="I219">
        <v>2391593</v>
      </c>
      <c r="J219">
        <v>7449138</v>
      </c>
      <c r="K219" s="1">
        <v>25.961205175686096</v>
      </c>
      <c r="L219" s="1">
        <f t="shared" si="18"/>
        <v>67.894365764199833</v>
      </c>
      <c r="M219" s="1">
        <f t="shared" si="19"/>
        <v>32.105634235800167</v>
      </c>
      <c r="N219">
        <f t="shared" si="20"/>
        <v>100</v>
      </c>
      <c r="O219">
        <f t="shared" si="21"/>
        <v>0.1356031469159884</v>
      </c>
      <c r="Q219" s="19" t="s">
        <v>797</v>
      </c>
      <c r="R219" t="s">
        <v>519</v>
      </c>
      <c r="T219">
        <f t="shared" si="22"/>
        <v>3.5204211195546807E-2</v>
      </c>
      <c r="U219">
        <f t="shared" si="23"/>
        <v>9.2066896554906422E-2</v>
      </c>
      <c r="V219">
        <v>0.1356031469159884</v>
      </c>
      <c r="W219">
        <v>9.2066896554906422E-2</v>
      </c>
    </row>
    <row r="220" spans="1:23" x14ac:dyDescent="0.25">
      <c r="A220" s="19">
        <v>3</v>
      </c>
      <c r="B220" s="19" t="s">
        <v>797</v>
      </c>
      <c r="C220" s="19" t="s">
        <v>868</v>
      </c>
      <c r="D220" t="s">
        <v>451</v>
      </c>
      <c r="E220" t="s">
        <v>452</v>
      </c>
      <c r="F220">
        <v>3</v>
      </c>
      <c r="G220">
        <v>8652</v>
      </c>
      <c r="H220">
        <v>17798</v>
      </c>
      <c r="I220">
        <v>35040</v>
      </c>
      <c r="J220">
        <v>61493</v>
      </c>
      <c r="K220" s="1">
        <v>14.074772738360464</v>
      </c>
      <c r="L220" s="1">
        <f t="shared" si="18"/>
        <v>43.017904476932337</v>
      </c>
      <c r="M220" s="1">
        <f t="shared" si="19"/>
        <v>56.982095523067663</v>
      </c>
      <c r="N220">
        <f t="shared" si="20"/>
        <v>100</v>
      </c>
      <c r="O220">
        <f t="shared" si="21"/>
        <v>1.11941063694952E-3</v>
      </c>
      <c r="Q220" s="19" t="s">
        <v>797</v>
      </c>
      <c r="R220" t="s">
        <v>451</v>
      </c>
      <c r="T220">
        <f t="shared" si="22"/>
        <v>1.5755450315967827E-4</v>
      </c>
      <c r="U220">
        <f t="shared" si="23"/>
        <v>4.8154699850756441E-4</v>
      </c>
      <c r="V220">
        <v>1.11941063694952E-3</v>
      </c>
      <c r="W220">
        <v>4.8154699850756441E-4</v>
      </c>
    </row>
    <row r="221" spans="1:23" x14ac:dyDescent="0.25">
      <c r="A221" s="19">
        <v>3</v>
      </c>
      <c r="B221" s="19" t="s">
        <v>797</v>
      </c>
      <c r="C221" s="19" t="s">
        <v>798</v>
      </c>
      <c r="D221" t="s">
        <v>540</v>
      </c>
      <c r="E221" t="s">
        <v>541</v>
      </c>
      <c r="F221">
        <v>5487363</v>
      </c>
      <c r="G221">
        <v>1331697</v>
      </c>
      <c r="H221">
        <v>3046742</v>
      </c>
      <c r="I221">
        <v>3220138</v>
      </c>
      <c r="J221">
        <v>13085940</v>
      </c>
      <c r="K221" s="1">
        <v>52.10982168648183</v>
      </c>
      <c r="L221" s="1">
        <f t="shared" si="18"/>
        <v>75.392382969813397</v>
      </c>
      <c r="M221" s="1">
        <f t="shared" si="19"/>
        <v>24.607617030186596</v>
      </c>
      <c r="N221">
        <f t="shared" si="20"/>
        <v>100</v>
      </c>
      <c r="O221">
        <f t="shared" si="21"/>
        <v>0.23821476315163032</v>
      </c>
      <c r="Q221" s="19" t="s">
        <v>797</v>
      </c>
      <c r="R221" t="s">
        <v>540</v>
      </c>
      <c r="T221">
        <f t="shared" si="22"/>
        <v>0.12413328830918957</v>
      </c>
      <c r="U221">
        <f t="shared" si="23"/>
        <v>0.17959578652591107</v>
      </c>
      <c r="V221">
        <v>0.23821476315163032</v>
      </c>
      <c r="W221">
        <v>0.17959578652591107</v>
      </c>
    </row>
    <row r="222" spans="1:23" x14ac:dyDescent="0.25">
      <c r="A222" s="19">
        <v>3</v>
      </c>
      <c r="B222" s="19" t="s">
        <v>797</v>
      </c>
      <c r="C222" s="19" t="s">
        <v>868</v>
      </c>
      <c r="D222" t="s">
        <v>154</v>
      </c>
      <c r="E222" t="s">
        <v>155</v>
      </c>
      <c r="F222">
        <v>2843633</v>
      </c>
      <c r="G222">
        <v>10388104</v>
      </c>
      <c r="H222">
        <v>19561532</v>
      </c>
      <c r="I222">
        <v>14464810</v>
      </c>
      <c r="J222">
        <v>47258079</v>
      </c>
      <c r="K222" s="1">
        <v>27.998888824913937</v>
      </c>
      <c r="L222" s="1">
        <f t="shared" si="18"/>
        <v>69.39187900549237</v>
      </c>
      <c r="M222" s="1">
        <f t="shared" si="19"/>
        <v>30.608120994507626</v>
      </c>
      <c r="N222">
        <f t="shared" si="20"/>
        <v>100</v>
      </c>
      <c r="O222">
        <f t="shared" si="21"/>
        <v>0.86027997193828154</v>
      </c>
      <c r="Q222" s="19" t="s">
        <v>797</v>
      </c>
      <c r="R222" t="s">
        <v>154</v>
      </c>
      <c r="T222">
        <f t="shared" si="22"/>
        <v>0.24086883292600025</v>
      </c>
      <c r="U222">
        <f t="shared" si="23"/>
        <v>0.59696443723589598</v>
      </c>
      <c r="V222">
        <v>0.86027997193828154</v>
      </c>
      <c r="W222">
        <v>0.59696443723589598</v>
      </c>
    </row>
    <row r="223" spans="1:23" x14ac:dyDescent="0.25">
      <c r="A223" s="19">
        <v>3</v>
      </c>
      <c r="B223" s="19" t="s">
        <v>797</v>
      </c>
      <c r="C223" s="19" t="s">
        <v>798</v>
      </c>
      <c r="D223" t="s">
        <v>562</v>
      </c>
      <c r="E223" t="s">
        <v>563</v>
      </c>
      <c r="F223">
        <v>1398857</v>
      </c>
      <c r="G223">
        <v>312092</v>
      </c>
      <c r="H223">
        <v>1863701</v>
      </c>
      <c r="I223">
        <v>3719558</v>
      </c>
      <c r="J223">
        <v>7294208</v>
      </c>
      <c r="K223" s="1">
        <v>23.45626831590215</v>
      </c>
      <c r="L223" s="1">
        <f t="shared" si="18"/>
        <v>49.006691336468606</v>
      </c>
      <c r="M223" s="1">
        <f t="shared" si="19"/>
        <v>50.993308663531387</v>
      </c>
      <c r="N223">
        <f t="shared" si="20"/>
        <v>100</v>
      </c>
      <c r="O223">
        <f t="shared" si="21"/>
        <v>0.13278282118813989</v>
      </c>
      <c r="Q223" s="19" t="s">
        <v>797</v>
      </c>
      <c r="R223" t="s">
        <v>562</v>
      </c>
      <c r="T223">
        <f t="shared" si="22"/>
        <v>3.1145894815314663E-2</v>
      </c>
      <c r="U223">
        <f t="shared" si="23"/>
        <v>6.5072467327526751E-2</v>
      </c>
      <c r="V223">
        <v>0.13278282118813989</v>
      </c>
      <c r="W223">
        <v>6.5072467327526751E-2</v>
      </c>
    </row>
    <row r="224" spans="1:23" x14ac:dyDescent="0.25">
      <c r="A224" s="19">
        <v>3</v>
      </c>
      <c r="B224" s="19" t="s">
        <v>797</v>
      </c>
      <c r="C224" s="19" t="s">
        <v>798</v>
      </c>
      <c r="D224" t="s">
        <v>609</v>
      </c>
      <c r="E224" t="s">
        <v>610</v>
      </c>
      <c r="F224">
        <v>1035669</v>
      </c>
      <c r="G224">
        <v>1147359</v>
      </c>
      <c r="H224">
        <v>16637826</v>
      </c>
      <c r="I224">
        <v>58034776</v>
      </c>
      <c r="J224">
        <v>76855630</v>
      </c>
      <c r="K224" s="1">
        <v>2.8404269147230985</v>
      </c>
      <c r="L224" s="1">
        <f t="shared" si="18"/>
        <v>24.488582033612893</v>
      </c>
      <c r="M224" s="1">
        <f t="shared" si="19"/>
        <v>75.5114179663871</v>
      </c>
      <c r="N224">
        <f t="shared" si="20"/>
        <v>100</v>
      </c>
      <c r="O224">
        <f t="shared" si="21"/>
        <v>1.3990699710773038</v>
      </c>
      <c r="Q224" s="19" t="s">
        <v>797</v>
      </c>
      <c r="R224" t="s">
        <v>609</v>
      </c>
      <c r="T224">
        <f t="shared" si="22"/>
        <v>3.9739560014288404E-2</v>
      </c>
      <c r="U224">
        <f t="shared" si="23"/>
        <v>0.34261239757490969</v>
      </c>
      <c r="V224">
        <v>1.3990699710773038</v>
      </c>
      <c r="W224">
        <v>0.34261239757490969</v>
      </c>
    </row>
    <row r="225" spans="1:23" x14ac:dyDescent="0.25">
      <c r="A225" s="19">
        <v>3</v>
      </c>
      <c r="B225" s="19" t="s">
        <v>797</v>
      </c>
      <c r="C225" s="19" t="s">
        <v>868</v>
      </c>
      <c r="D225" t="s">
        <v>150</v>
      </c>
      <c r="E225" t="s">
        <v>151</v>
      </c>
      <c r="F225">
        <v>180294</v>
      </c>
      <c r="G225">
        <v>910403</v>
      </c>
      <c r="H225">
        <v>4079882</v>
      </c>
      <c r="I225">
        <v>3556767</v>
      </c>
      <c r="J225">
        <v>8727346</v>
      </c>
      <c r="K225" s="1">
        <v>12.497464865034571</v>
      </c>
      <c r="L225" s="1">
        <f t="shared" si="18"/>
        <v>59.24572029114006</v>
      </c>
      <c r="M225" s="1">
        <f t="shared" si="19"/>
        <v>40.75427970885994</v>
      </c>
      <c r="N225">
        <f t="shared" si="20"/>
        <v>100</v>
      </c>
      <c r="O225">
        <f t="shared" si="21"/>
        <v>0.15887148040815777</v>
      </c>
      <c r="Q225" s="19" t="s">
        <v>797</v>
      </c>
      <c r="R225" t="s">
        <v>150</v>
      </c>
      <c r="T225">
        <f t="shared" si="22"/>
        <v>1.9854907444569803E-2</v>
      </c>
      <c r="U225">
        <f t="shared" si="23"/>
        <v>9.4124552905010539E-2</v>
      </c>
      <c r="V225">
        <v>0.15887148040815777</v>
      </c>
      <c r="W225">
        <v>9.4124552905010539E-2</v>
      </c>
    </row>
    <row r="226" spans="1:23" x14ac:dyDescent="0.25">
      <c r="A226" s="19">
        <v>4</v>
      </c>
      <c r="B226" s="19" t="s">
        <v>804</v>
      </c>
      <c r="C226" s="19" t="s">
        <v>805</v>
      </c>
      <c r="D226" t="s">
        <v>351</v>
      </c>
      <c r="E226" t="s">
        <v>352</v>
      </c>
      <c r="F226">
        <v>25301</v>
      </c>
      <c r="G226">
        <v>1037</v>
      </c>
      <c r="H226">
        <v>5056</v>
      </c>
      <c r="I226">
        <v>7106</v>
      </c>
      <c r="J226">
        <v>38500</v>
      </c>
      <c r="K226" s="1">
        <v>68.410389610389615</v>
      </c>
      <c r="L226" s="1">
        <f t="shared" si="18"/>
        <v>81.542857142857144</v>
      </c>
      <c r="M226" s="1">
        <f t="shared" si="19"/>
        <v>18.457142857142859</v>
      </c>
      <c r="N226">
        <f t="shared" si="20"/>
        <v>100</v>
      </c>
      <c r="O226">
        <f t="shared" si="21"/>
        <v>7.0084903196390692E-4</v>
      </c>
      <c r="Q226" s="19" t="s">
        <v>804</v>
      </c>
      <c r="R226" t="s">
        <v>351</v>
      </c>
      <c r="T226">
        <f t="shared" si="22"/>
        <v>4.7945355334715268E-4</v>
      </c>
      <c r="U226">
        <f t="shared" si="23"/>
        <v>5.7149232492142575E-4</v>
      </c>
      <c r="V226">
        <v>7.0084903196390692E-4</v>
      </c>
      <c r="W226">
        <v>5.7149232492142575E-4</v>
      </c>
    </row>
    <row r="227" spans="1:23" x14ac:dyDescent="0.25">
      <c r="A227" s="19">
        <v>4</v>
      </c>
      <c r="B227" s="19" t="s">
        <v>804</v>
      </c>
      <c r="C227" s="19" t="s">
        <v>805</v>
      </c>
      <c r="D227" t="s">
        <v>134</v>
      </c>
      <c r="E227" t="s">
        <v>135</v>
      </c>
      <c r="F227">
        <v>9282751</v>
      </c>
      <c r="G227">
        <v>308241</v>
      </c>
      <c r="H227">
        <v>4570626</v>
      </c>
      <c r="I227">
        <v>730085</v>
      </c>
      <c r="J227">
        <v>14891703</v>
      </c>
      <c r="K227" s="1">
        <v>64.404937433952313</v>
      </c>
      <c r="L227" s="1">
        <f t="shared" si="18"/>
        <v>95.097370663382151</v>
      </c>
      <c r="M227" s="1">
        <f t="shared" si="19"/>
        <v>4.9026293366178466</v>
      </c>
      <c r="N227">
        <f t="shared" si="20"/>
        <v>100</v>
      </c>
      <c r="O227">
        <f t="shared" si="21"/>
        <v>0.27108663978815606</v>
      </c>
      <c r="Q227" s="19" t="s">
        <v>804</v>
      </c>
      <c r="R227" t="s">
        <v>134</v>
      </c>
      <c r="T227">
        <f t="shared" si="22"/>
        <v>0.1745931807473656</v>
      </c>
      <c r="U227">
        <f t="shared" si="23"/>
        <v>0.25779626665825034</v>
      </c>
      <c r="V227">
        <v>0.27108663978815606</v>
      </c>
      <c r="W227">
        <v>0.25779626665825034</v>
      </c>
    </row>
    <row r="228" spans="1:23" x14ac:dyDescent="0.25">
      <c r="A228" s="19">
        <v>4</v>
      </c>
      <c r="B228" s="19" t="s">
        <v>804</v>
      </c>
      <c r="C228" s="19" t="s">
        <v>805</v>
      </c>
      <c r="D228" t="s">
        <v>199</v>
      </c>
      <c r="E228" t="s">
        <v>200</v>
      </c>
      <c r="F228">
        <v>452477</v>
      </c>
      <c r="G228">
        <v>9704</v>
      </c>
      <c r="H228">
        <v>129983</v>
      </c>
      <c r="I228">
        <v>8344</v>
      </c>
      <c r="J228">
        <v>600508</v>
      </c>
      <c r="K228" s="1">
        <v>76.965002964157009</v>
      </c>
      <c r="L228" s="1">
        <f t="shared" si="18"/>
        <v>98.610509768396099</v>
      </c>
      <c r="M228" s="1">
        <f t="shared" si="19"/>
        <v>1.3894902316039086</v>
      </c>
      <c r="N228">
        <f t="shared" si="20"/>
        <v>100.00000000000001</v>
      </c>
      <c r="O228">
        <f t="shared" si="21"/>
        <v>1.0931570142508618E-2</v>
      </c>
      <c r="Q228" s="19" t="s">
        <v>804</v>
      </c>
      <c r="R228" t="s">
        <v>199</v>
      </c>
      <c r="T228">
        <f t="shared" si="22"/>
        <v>8.4134832842106596E-3</v>
      </c>
      <c r="U228">
        <f t="shared" si="23"/>
        <v>1.0779677043217532E-2</v>
      </c>
      <c r="V228">
        <v>1.0931570142508618E-2</v>
      </c>
      <c r="W228">
        <v>1.0779677043217532E-2</v>
      </c>
    </row>
    <row r="229" spans="1:23" x14ac:dyDescent="0.25">
      <c r="A229" s="19">
        <v>4</v>
      </c>
      <c r="B229" s="19" t="s">
        <v>804</v>
      </c>
      <c r="C229" s="19" t="s">
        <v>805</v>
      </c>
      <c r="D229" s="12" t="s">
        <v>95</v>
      </c>
      <c r="E229" s="12" t="s">
        <v>96</v>
      </c>
      <c r="F229" s="12">
        <v>235676</v>
      </c>
      <c r="G229" s="12">
        <v>968</v>
      </c>
      <c r="H229" s="12">
        <v>72507</v>
      </c>
      <c r="I229" s="12">
        <v>20421</v>
      </c>
      <c r="J229" s="12">
        <v>329572</v>
      </c>
      <c r="K229" s="13">
        <v>71.803429903025744</v>
      </c>
      <c r="L229" s="1">
        <f t="shared" si="18"/>
        <v>93.803781874673817</v>
      </c>
      <c r="M229" s="1">
        <f t="shared" si="19"/>
        <v>6.1962181253261805</v>
      </c>
      <c r="N229">
        <f t="shared" si="20"/>
        <v>100</v>
      </c>
      <c r="O229">
        <f t="shared" si="21"/>
        <v>5.999486160062564E-3</v>
      </c>
      <c r="Q229" s="19" t="s">
        <v>804</v>
      </c>
      <c r="R229" s="12" t="s">
        <v>95</v>
      </c>
      <c r="T229">
        <f t="shared" si="22"/>
        <v>4.3078368394822535E-3</v>
      </c>
      <c r="U229">
        <f t="shared" si="23"/>
        <v>5.6277449111863317E-3</v>
      </c>
      <c r="V229">
        <v>5.999486160062564E-3</v>
      </c>
      <c r="W229">
        <v>5.6277449111863317E-3</v>
      </c>
    </row>
    <row r="230" spans="1:23" x14ac:dyDescent="0.25">
      <c r="A230" s="19">
        <v>4</v>
      </c>
      <c r="B230" s="19" t="s">
        <v>804</v>
      </c>
      <c r="C230" s="19" t="s">
        <v>805</v>
      </c>
      <c r="D230" s="12" t="s">
        <v>87</v>
      </c>
      <c r="E230" s="12" t="s">
        <v>88</v>
      </c>
      <c r="F230" s="12">
        <v>6671065</v>
      </c>
      <c r="G230" s="12">
        <v>69482</v>
      </c>
      <c r="H230" s="12">
        <v>824924</v>
      </c>
      <c r="I230" s="12">
        <v>61852</v>
      </c>
      <c r="J230" s="12">
        <v>7627323</v>
      </c>
      <c r="K230" s="13">
        <v>88.373692840856492</v>
      </c>
      <c r="L230" s="1">
        <f t="shared" si="18"/>
        <v>99.18907328298539</v>
      </c>
      <c r="M230" s="1">
        <f t="shared" si="19"/>
        <v>0.8109267170146065</v>
      </c>
      <c r="N230">
        <f t="shared" si="20"/>
        <v>100</v>
      </c>
      <c r="O230">
        <f t="shared" si="21"/>
        <v>0.13884680366301408</v>
      </c>
      <c r="Q230" s="19" t="s">
        <v>804</v>
      </c>
      <c r="R230" s="12" t="s">
        <v>87</v>
      </c>
      <c r="T230">
        <f t="shared" si="22"/>
        <v>0.12270404778849914</v>
      </c>
      <c r="U230">
        <f t="shared" si="23"/>
        <v>0.13772085783638988</v>
      </c>
      <c r="V230">
        <v>0.13884680366301408</v>
      </c>
      <c r="W230">
        <v>0.13772085783638988</v>
      </c>
    </row>
    <row r="231" spans="1:23" x14ac:dyDescent="0.25">
      <c r="A231" s="19">
        <v>4</v>
      </c>
      <c r="B231" s="19" t="s">
        <v>804</v>
      </c>
      <c r="C231" s="19" t="s">
        <v>805</v>
      </c>
      <c r="D231" t="s">
        <v>125</v>
      </c>
      <c r="E231" t="s">
        <v>126</v>
      </c>
      <c r="F231">
        <v>4448943</v>
      </c>
      <c r="G231">
        <v>166781</v>
      </c>
      <c r="H231">
        <v>2487752</v>
      </c>
      <c r="I231">
        <v>278431</v>
      </c>
      <c r="J231">
        <v>7381907</v>
      </c>
      <c r="K231" s="1">
        <v>62.527528455722894</v>
      </c>
      <c r="L231" s="1">
        <f t="shared" si="18"/>
        <v>96.228196860242207</v>
      </c>
      <c r="M231" s="1">
        <f t="shared" si="19"/>
        <v>3.7718031397577887</v>
      </c>
      <c r="N231">
        <f t="shared" si="20"/>
        <v>100</v>
      </c>
      <c r="O231">
        <f t="shared" si="21"/>
        <v>0.13437928246746983</v>
      </c>
      <c r="Q231" s="19" t="s">
        <v>804</v>
      </c>
      <c r="R231" t="s">
        <v>125</v>
      </c>
      <c r="T231">
        <f t="shared" si="22"/>
        <v>8.4024044083443425E-2</v>
      </c>
      <c r="U231">
        <f t="shared" si="23"/>
        <v>0.12931076047217779</v>
      </c>
      <c r="V231">
        <v>0.13437928246746983</v>
      </c>
      <c r="W231">
        <v>0.12931076047217779</v>
      </c>
    </row>
    <row r="232" spans="1:23" x14ac:dyDescent="0.25">
      <c r="A232" s="19">
        <v>6</v>
      </c>
      <c r="B232" s="19" t="s">
        <v>810</v>
      </c>
      <c r="C232" s="19" t="s">
        <v>811</v>
      </c>
      <c r="D232" t="s">
        <v>544</v>
      </c>
      <c r="E232" t="s">
        <v>545</v>
      </c>
      <c r="F232">
        <v>19576</v>
      </c>
      <c r="G232">
        <v>18413</v>
      </c>
      <c r="H232">
        <v>33354</v>
      </c>
      <c r="I232">
        <v>88508</v>
      </c>
      <c r="J232">
        <v>159851</v>
      </c>
      <c r="K232" s="1">
        <v>23.765256395017861</v>
      </c>
      <c r="L232" s="1">
        <f t="shared" si="18"/>
        <v>44.630937560603314</v>
      </c>
      <c r="M232" s="1">
        <f t="shared" si="19"/>
        <v>55.369062439396686</v>
      </c>
      <c r="N232">
        <f t="shared" si="20"/>
        <v>100</v>
      </c>
      <c r="O232">
        <f t="shared" si="21"/>
        <v>2.9099069768431813E-3</v>
      </c>
      <c r="Q232" s="19" t="s">
        <v>810</v>
      </c>
      <c r="R232" t="s">
        <v>544</v>
      </c>
      <c r="T232">
        <f t="shared" si="22"/>
        <v>6.9154685390329499E-4</v>
      </c>
      <c r="U232">
        <f t="shared" si="23"/>
        <v>1.2987187659065198E-3</v>
      </c>
      <c r="V232">
        <v>2.9099069768431813E-3</v>
      </c>
      <c r="W232">
        <v>1.2987187659065198E-3</v>
      </c>
    </row>
    <row r="233" spans="1:23" x14ac:dyDescent="0.25">
      <c r="A233" s="19">
        <v>6</v>
      </c>
      <c r="B233" s="19" t="s">
        <v>810</v>
      </c>
      <c r="C233" s="19" t="s">
        <v>811</v>
      </c>
      <c r="D233" t="s">
        <v>75</v>
      </c>
      <c r="E233" t="s">
        <v>76</v>
      </c>
      <c r="F233">
        <v>708846</v>
      </c>
      <c r="G233">
        <v>94525</v>
      </c>
      <c r="H233">
        <v>221808</v>
      </c>
      <c r="I233">
        <v>46698</v>
      </c>
      <c r="J233">
        <v>1071877</v>
      </c>
      <c r="K233" s="1">
        <v>74.949924291686457</v>
      </c>
      <c r="L233" s="1">
        <f t="shared" si="18"/>
        <v>95.64334340600648</v>
      </c>
      <c r="M233" s="1">
        <f t="shared" si="19"/>
        <v>4.3566565939935273</v>
      </c>
      <c r="N233">
        <f t="shared" si="20"/>
        <v>100</v>
      </c>
      <c r="O233">
        <f t="shared" si="21"/>
        <v>1.9512310593100692E-2</v>
      </c>
      <c r="Q233" s="19" t="s">
        <v>810</v>
      </c>
      <c r="R233" t="s">
        <v>75</v>
      </c>
      <c r="T233">
        <f t="shared" si="22"/>
        <v>1.4624462017087683E-2</v>
      </c>
      <c r="U233">
        <f t="shared" si="23"/>
        <v>1.8662226227005873E-2</v>
      </c>
      <c r="V233">
        <v>1.9512310593100692E-2</v>
      </c>
      <c r="W233">
        <v>1.8662226227005873E-2</v>
      </c>
    </row>
    <row r="234" spans="1:23" x14ac:dyDescent="0.25">
      <c r="A234" s="19">
        <v>6</v>
      </c>
      <c r="B234" s="19" t="s">
        <v>810</v>
      </c>
      <c r="C234" s="19" t="s">
        <v>811</v>
      </c>
      <c r="D234" t="s">
        <v>423</v>
      </c>
      <c r="E234" t="s">
        <v>424</v>
      </c>
      <c r="F234">
        <v>102737</v>
      </c>
      <c r="G234">
        <v>21021</v>
      </c>
      <c r="H234">
        <v>52361</v>
      </c>
      <c r="I234">
        <v>74908</v>
      </c>
      <c r="J234">
        <v>251027</v>
      </c>
      <c r="K234" s="1">
        <v>49.300672835989758</v>
      </c>
      <c r="L234" s="1">
        <f t="shared" si="18"/>
        <v>70.159385245411841</v>
      </c>
      <c r="M234" s="1">
        <f t="shared" si="19"/>
        <v>29.840614754588152</v>
      </c>
      <c r="N234">
        <f t="shared" si="20"/>
        <v>100</v>
      </c>
      <c r="O234">
        <f t="shared" si="21"/>
        <v>4.5696631155013939E-3</v>
      </c>
      <c r="Q234" s="19" t="s">
        <v>810</v>
      </c>
      <c r="R234" t="s">
        <v>423</v>
      </c>
      <c r="T234">
        <f t="shared" si="22"/>
        <v>2.2528746622802387E-3</v>
      </c>
      <c r="U234">
        <f t="shared" si="23"/>
        <v>3.2060475496221122E-3</v>
      </c>
      <c r="V234">
        <v>4.5696631155013939E-3</v>
      </c>
      <c r="W234">
        <v>3.2060475496221122E-3</v>
      </c>
    </row>
    <row r="235" spans="1:23" x14ac:dyDescent="0.25">
      <c r="A235" s="19">
        <v>6</v>
      </c>
      <c r="B235" s="19" t="s">
        <v>810</v>
      </c>
      <c r="C235" s="19" t="s">
        <v>811</v>
      </c>
      <c r="D235" t="s">
        <v>129</v>
      </c>
      <c r="E235" t="s">
        <v>130</v>
      </c>
      <c r="F235">
        <v>746567</v>
      </c>
      <c r="G235">
        <v>212441</v>
      </c>
      <c r="H235">
        <v>1695635</v>
      </c>
      <c r="I235">
        <v>657350</v>
      </c>
      <c r="J235">
        <v>3311993</v>
      </c>
      <c r="K235" s="1">
        <v>28.95561675402092</v>
      </c>
      <c r="L235" s="1">
        <f t="shared" si="18"/>
        <v>80.152433897052319</v>
      </c>
      <c r="M235" s="1">
        <f t="shared" si="19"/>
        <v>19.847566102947681</v>
      </c>
      <c r="N235">
        <f t="shared" si="20"/>
        <v>100</v>
      </c>
      <c r="O235">
        <f t="shared" si="21"/>
        <v>6.0291093192759368E-2</v>
      </c>
      <c r="Q235" s="19" t="s">
        <v>810</v>
      </c>
      <c r="R235" t="s">
        <v>129</v>
      </c>
      <c r="T235">
        <f t="shared" si="22"/>
        <v>1.7457657881704999E-2</v>
      </c>
      <c r="U235">
        <f t="shared" si="23"/>
        <v>4.8324778617136667E-2</v>
      </c>
      <c r="V235">
        <v>6.0291093192759368E-2</v>
      </c>
      <c r="W235">
        <v>4.8324778617136667E-2</v>
      </c>
    </row>
    <row r="236" spans="1:23" x14ac:dyDescent="0.25">
      <c r="A236" s="19">
        <v>6</v>
      </c>
      <c r="B236" s="19" t="s">
        <v>810</v>
      </c>
      <c r="C236" s="19" t="s">
        <v>811</v>
      </c>
      <c r="D236" t="s">
        <v>233</v>
      </c>
      <c r="E236" t="s">
        <v>232</v>
      </c>
      <c r="F236">
        <v>210497</v>
      </c>
      <c r="G236">
        <v>1759906</v>
      </c>
      <c r="H236">
        <v>4769054</v>
      </c>
      <c r="I236">
        <v>7253397</v>
      </c>
      <c r="J236">
        <v>13992854</v>
      </c>
      <c r="K236" s="1">
        <v>14.081494740100911</v>
      </c>
      <c r="L236" s="1">
        <f t="shared" si="18"/>
        <v>48.16356262989666</v>
      </c>
      <c r="M236" s="1">
        <f t="shared" si="19"/>
        <v>51.83643737010334</v>
      </c>
      <c r="N236">
        <f t="shared" si="20"/>
        <v>100</v>
      </c>
      <c r="O236">
        <f t="shared" si="21"/>
        <v>0.25472410857953981</v>
      </c>
      <c r="Q236" s="19" t="s">
        <v>810</v>
      </c>
      <c r="R236" t="s">
        <v>233</v>
      </c>
      <c r="T236">
        <f t="shared" si="22"/>
        <v>3.5868961951396834E-2</v>
      </c>
      <c r="U236">
        <f t="shared" si="23"/>
        <v>0.12268420556915262</v>
      </c>
      <c r="V236">
        <v>0.25472410857953981</v>
      </c>
      <c r="W236">
        <v>0.12268420556915262</v>
      </c>
    </row>
    <row r="237" spans="1:23" x14ac:dyDescent="0.25">
      <c r="A237" s="19">
        <v>6</v>
      </c>
      <c r="B237" s="19" t="s">
        <v>810</v>
      </c>
      <c r="C237" s="19" t="s">
        <v>811</v>
      </c>
      <c r="D237" t="s">
        <v>268</v>
      </c>
      <c r="E237" t="s">
        <v>266</v>
      </c>
      <c r="F237">
        <v>3296</v>
      </c>
      <c r="G237">
        <v>12437</v>
      </c>
      <c r="H237">
        <v>101070</v>
      </c>
      <c r="I237">
        <v>399947</v>
      </c>
      <c r="J237">
        <v>516750</v>
      </c>
      <c r="K237" s="1">
        <v>3.0446057087566523</v>
      </c>
      <c r="L237" s="1">
        <f t="shared" si="18"/>
        <v>22.603386550556362</v>
      </c>
      <c r="M237" s="1">
        <f t="shared" si="19"/>
        <v>77.396613449443635</v>
      </c>
      <c r="N237">
        <f t="shared" si="20"/>
        <v>100</v>
      </c>
      <c r="O237">
        <f t="shared" si="21"/>
        <v>9.4068503186324395E-3</v>
      </c>
      <c r="Q237" s="19" t="s">
        <v>810</v>
      </c>
      <c r="R237" t="s">
        <v>268</v>
      </c>
      <c r="T237">
        <f t="shared" si="22"/>
        <v>2.8640150181527655E-4</v>
      </c>
      <c r="U237">
        <f t="shared" si="23"/>
        <v>2.1262667397527329E-3</v>
      </c>
      <c r="V237">
        <v>9.4068503186324395E-3</v>
      </c>
      <c r="W237">
        <v>2.1262667397527329E-3</v>
      </c>
    </row>
    <row r="238" spans="1:23" x14ac:dyDescent="0.25">
      <c r="A238" s="19">
        <v>6</v>
      </c>
      <c r="B238" s="19" t="s">
        <v>810</v>
      </c>
      <c r="C238" s="19" t="s">
        <v>811</v>
      </c>
      <c r="D238" t="s">
        <v>273</v>
      </c>
      <c r="E238" t="s">
        <v>274</v>
      </c>
      <c r="F238">
        <v>312912</v>
      </c>
      <c r="G238">
        <v>16398</v>
      </c>
      <c r="H238">
        <v>147360</v>
      </c>
      <c r="I238">
        <v>56213</v>
      </c>
      <c r="J238">
        <v>532883</v>
      </c>
      <c r="K238" s="1">
        <v>61.797805522037677</v>
      </c>
      <c r="L238" s="1">
        <f t="shared" si="18"/>
        <v>89.451155319272715</v>
      </c>
      <c r="M238" s="1">
        <f t="shared" si="19"/>
        <v>10.548844680727289</v>
      </c>
      <c r="N238">
        <f t="shared" si="20"/>
        <v>100</v>
      </c>
      <c r="O238">
        <f t="shared" si="21"/>
        <v>9.7005333688317558E-3</v>
      </c>
      <c r="Q238" s="19" t="s">
        <v>810</v>
      </c>
      <c r="R238" t="s">
        <v>273</v>
      </c>
      <c r="T238">
        <f t="shared" si="22"/>
        <v>5.9947167458710175E-3</v>
      </c>
      <c r="U238">
        <f t="shared" si="23"/>
        <v>8.6772391705515709E-3</v>
      </c>
      <c r="V238">
        <v>9.7005333688317558E-3</v>
      </c>
      <c r="W238">
        <v>8.6772391705515709E-3</v>
      </c>
    </row>
    <row r="239" spans="1:23" x14ac:dyDescent="0.25">
      <c r="A239" s="19">
        <v>6</v>
      </c>
      <c r="B239" s="19" t="s">
        <v>810</v>
      </c>
      <c r="C239" s="19" t="s">
        <v>811</v>
      </c>
      <c r="D239" s="2" t="s">
        <v>548</v>
      </c>
      <c r="E239" s="2" t="s">
        <v>549</v>
      </c>
      <c r="F239" s="2">
        <v>9715</v>
      </c>
      <c r="G239" s="2">
        <v>10939</v>
      </c>
      <c r="H239" s="2">
        <v>96087</v>
      </c>
      <c r="I239" s="2">
        <v>122716</v>
      </c>
      <c r="J239" s="2">
        <v>239457</v>
      </c>
      <c r="K239" s="3">
        <v>8.6253481835987262</v>
      </c>
      <c r="L239" s="1">
        <f t="shared" si="18"/>
        <v>48.752385605766378</v>
      </c>
      <c r="M239" s="1">
        <f t="shared" si="19"/>
        <v>51.247614394233622</v>
      </c>
      <c r="N239">
        <f t="shared" si="20"/>
        <v>100</v>
      </c>
      <c r="O239">
        <f t="shared" si="21"/>
        <v>4.3590443284930195E-3</v>
      </c>
      <c r="Q239" s="19" t="s">
        <v>810</v>
      </c>
      <c r="R239" s="2" t="s">
        <v>548</v>
      </c>
      <c r="T239">
        <f t="shared" si="22"/>
        <v>3.7598275080993589E-4</v>
      </c>
      <c r="U239">
        <f t="shared" si="23"/>
        <v>2.1251380997532065E-3</v>
      </c>
      <c r="V239">
        <v>4.3590443284930195E-3</v>
      </c>
      <c r="W239">
        <v>2.1251380997532065E-3</v>
      </c>
    </row>
    <row r="240" spans="1:23" x14ac:dyDescent="0.25">
      <c r="F240">
        <f>SUM(F2:F239)</f>
        <v>281376292</v>
      </c>
      <c r="G240">
        <f t="shared" ref="G240:O240" si="24">SUM(G2:G239)</f>
        <v>291362988</v>
      </c>
      <c r="H240">
        <f t="shared" si="24"/>
        <v>1460273276</v>
      </c>
      <c r="I240">
        <f t="shared" si="24"/>
        <v>3460324560</v>
      </c>
      <c r="J240">
        <f t="shared" si="24"/>
        <v>5493337116</v>
      </c>
      <c r="K240" t="s">
        <v>729</v>
      </c>
      <c r="L240" t="s">
        <v>729</v>
      </c>
      <c r="M240" t="s">
        <v>729</v>
      </c>
      <c r="O240">
        <f t="shared" si="24"/>
        <v>100</v>
      </c>
      <c r="V240">
        <v>100</v>
      </c>
    </row>
  </sheetData>
  <sortState ref="A2:S247">
    <sortCondition ref="A2:A247"/>
    <sortCondition ref="D2:D2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Group</vt:lpstr>
      <vt:lpstr>Macrogroup</vt:lpstr>
      <vt:lpstr>MacrogroupHierarchy</vt:lpstr>
      <vt:lpstr>MGthreshold</vt:lpstr>
      <vt:lpstr>GroupHierarchy</vt:lpstr>
      <vt:lpstr>GThreshold</vt:lpstr>
      <vt:lpstr>mapGR</vt:lpstr>
      <vt:lpstr>BoxPlot</vt:lpstr>
      <vt:lpstr>Prot(Avail)</vt:lpstr>
      <vt:lpstr>AvailMG</vt:lpstr>
      <vt:lpstr>padus</vt:lpstr>
      <vt:lpstr>SubClass(avail)</vt:lpstr>
      <vt:lpstr>subclass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BSU</dc:creator>
  <cp:lastModifiedBy>McKerrow, Alexa</cp:lastModifiedBy>
  <dcterms:created xsi:type="dcterms:W3CDTF">2018-02-09T20:50:19Z</dcterms:created>
  <dcterms:modified xsi:type="dcterms:W3CDTF">2018-07-17T20:16:45Z</dcterms:modified>
</cp:coreProperties>
</file>