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8800" windowHeight="12285"/>
  </bookViews>
  <sheets>
    <sheet name="제1작업" sheetId="1" r:id="rId1"/>
    <sheet name="제2작업" sheetId="2" r:id="rId2"/>
    <sheet name="제3작업" sheetId="3" r:id="rId3"/>
    <sheet name="제4작업" sheetId="5" r:id="rId4"/>
  </sheets>
  <definedNames>
    <definedName name="_xlnm._FilterDatabase" localSheetId="1" hidden="1">제2작업!$B$2:$H$11</definedName>
    <definedName name="_xlnm.Criteria" localSheetId="1">제2작업!$B$14:$C$16</definedName>
    <definedName name="_xlnm.Extract" localSheetId="1">제2작업!$B$18:$E$18</definedName>
    <definedName name="제조국가">제1작업!$E$5:$E$12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14" i="1"/>
  <c r="E14" i="1"/>
  <c r="E13" i="1"/>
  <c r="J6" i="1"/>
  <c r="J7" i="1"/>
  <c r="J8" i="1"/>
  <c r="J9" i="1"/>
  <c r="J10" i="1"/>
  <c r="J11" i="1"/>
  <c r="J12" i="1"/>
  <c r="J5" i="1"/>
  <c r="H15" i="3"/>
  <c r="H10" i="3"/>
  <c r="H6" i="3"/>
  <c r="H17" i="3" s="1"/>
  <c r="C16" i="3"/>
  <c r="C11" i="3"/>
  <c r="C7" i="3"/>
  <c r="C18" i="3" s="1"/>
  <c r="H11" i="2"/>
</calcChain>
</file>

<file path=xl/sharedStrings.xml><?xml version="1.0" encoding="utf-8"?>
<sst xmlns="http://schemas.openxmlformats.org/spreadsheetml/2006/main" count="122" uniqueCount="48">
  <si>
    <t>상품코드</t>
    <phoneticPr fontId="1" type="noConversion"/>
  </si>
  <si>
    <t>상품명</t>
    <phoneticPr fontId="1" type="noConversion"/>
  </si>
  <si>
    <t>수입일자</t>
    <phoneticPr fontId="1" type="noConversion"/>
  </si>
  <si>
    <t>제조국가</t>
    <phoneticPr fontId="1" type="noConversion"/>
  </si>
  <si>
    <t>판매가(원)</t>
    <phoneticPr fontId="1" type="noConversion"/>
  </si>
  <si>
    <t>전월
판매량</t>
    <phoneticPr fontId="1" type="noConversion"/>
  </si>
  <si>
    <t>당월
판매량</t>
    <phoneticPr fontId="1" type="noConversion"/>
  </si>
  <si>
    <t>조명 종류</t>
    <phoneticPr fontId="1" type="noConversion"/>
  </si>
  <si>
    <t>순위</t>
    <phoneticPr fontId="1" type="noConversion"/>
  </si>
  <si>
    <t>HA-303</t>
    <phoneticPr fontId="1" type="noConversion"/>
  </si>
  <si>
    <t>SC-261</t>
    <phoneticPr fontId="1" type="noConversion"/>
  </si>
  <si>
    <t>LA-702</t>
    <phoneticPr fontId="1" type="noConversion"/>
  </si>
  <si>
    <t>FA-251</t>
    <phoneticPr fontId="1" type="noConversion"/>
  </si>
  <si>
    <t>SA-802</t>
    <phoneticPr fontId="1" type="noConversion"/>
  </si>
  <si>
    <t>EA-102</t>
    <phoneticPr fontId="1" type="noConversion"/>
  </si>
  <si>
    <t>KB-603</t>
    <phoneticPr fontId="1" type="noConversion"/>
  </si>
  <si>
    <t>CS-103</t>
    <phoneticPr fontId="1" type="noConversion"/>
  </si>
  <si>
    <t>핀란드 상품 당월 판매량 평균</t>
    <phoneticPr fontId="1" type="noConversion"/>
  </si>
  <si>
    <t>독일 상품 개수</t>
    <phoneticPr fontId="1" type="noConversion"/>
  </si>
  <si>
    <t>버블팝</t>
    <phoneticPr fontId="1" type="noConversion"/>
  </si>
  <si>
    <t>나탈리</t>
    <phoneticPr fontId="1" type="noConversion"/>
  </si>
  <si>
    <t>로즈골드</t>
    <phoneticPr fontId="1" type="noConversion"/>
  </si>
  <si>
    <t>시드</t>
    <phoneticPr fontId="1" type="noConversion"/>
  </si>
  <si>
    <t>카르텔</t>
    <phoneticPr fontId="1" type="noConversion"/>
  </si>
  <si>
    <t>슈팅스타</t>
    <phoneticPr fontId="1" type="noConversion"/>
  </si>
  <si>
    <t>루이스</t>
    <phoneticPr fontId="1" type="noConversion"/>
  </si>
  <si>
    <t>노피너피</t>
    <phoneticPr fontId="1" type="noConversion"/>
  </si>
  <si>
    <t>핀란드</t>
    <phoneticPr fontId="1" type="noConversion"/>
  </si>
  <si>
    <t>독일</t>
    <phoneticPr fontId="1" type="noConversion"/>
  </si>
  <si>
    <t>핀란드</t>
    <phoneticPr fontId="1" type="noConversion"/>
  </si>
  <si>
    <t>베트남</t>
    <phoneticPr fontId="1" type="noConversion"/>
  </si>
  <si>
    <t>핀란드</t>
    <phoneticPr fontId="1" type="noConversion"/>
  </si>
  <si>
    <t>베트남</t>
    <phoneticPr fontId="1" type="noConversion"/>
  </si>
  <si>
    <t>독일</t>
    <phoneticPr fontId="1" type="noConversion"/>
  </si>
  <si>
    <t>최저 판매가(원)</t>
    <phoneticPr fontId="1" type="noConversion"/>
  </si>
  <si>
    <t>판매가(원)</t>
    <phoneticPr fontId="1" type="noConversion"/>
  </si>
  <si>
    <t>판매가(원)의 전체 평균</t>
    <phoneticPr fontId="1" type="noConversion"/>
  </si>
  <si>
    <t>베트남</t>
    <phoneticPr fontId="1" type="noConversion"/>
  </si>
  <si>
    <t>&lt;-30</t>
    <phoneticPr fontId="1" type="noConversion"/>
  </si>
  <si>
    <t>핀란드 개수</t>
  </si>
  <si>
    <t>베트남 개수</t>
  </si>
  <si>
    <t>독일 개수</t>
  </si>
  <si>
    <t>전체 개수</t>
  </si>
  <si>
    <t>핀란드 평균</t>
  </si>
  <si>
    <t>베트남 평균</t>
  </si>
  <si>
    <t>독일 평균</t>
  </si>
  <si>
    <t>전체 평균</t>
  </si>
  <si>
    <t>HA-303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</si>
</sst>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건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176" fontId="2" fillId="0" borderId="7" xfId="0" applyNumberFormat="1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176" fontId="2" fillId="0" borderId="11" xfId="0" applyNumberFormat="1" applyFont="1" applyBorder="1" applyAlignment="1">
      <alignment horizontal="right" vertical="center"/>
    </xf>
    <xf numFmtId="41" fontId="2" fillId="0" borderId="7" xfId="0" applyNumberFormat="1" applyFont="1" applyBorder="1" applyAlignment="1">
      <alignment horizontal="right" vertical="center"/>
    </xf>
    <xf numFmtId="41" fontId="2" fillId="0" borderId="1" xfId="0" applyNumberFormat="1" applyFont="1" applyBorder="1" applyAlignment="1">
      <alignment horizontal="right" vertical="center"/>
    </xf>
    <xf numFmtId="41" fontId="2" fillId="0" borderId="11" xfId="0" applyNumberFormat="1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41" fontId="2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76" fontId="2" fillId="0" borderId="2" xfId="0" applyNumberFormat="1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1" fontId="0" fillId="0" borderId="5" xfId="0" applyNumberForma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41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176" fontId="2" fillId="0" borderId="0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41" fontId="2" fillId="0" borderId="8" xfId="0" applyNumberFormat="1" applyFont="1" applyBorder="1" applyAlignment="1">
      <alignment horizontal="center" vertical="center"/>
    </xf>
  </cellXfs>
  <cellStyles count="1">
    <cellStyle name="표준" xfId="0" builtinId="0"/>
  </cellStyles>
  <dxfs count="3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2000" b="1">
                <a:latin typeface="굴림" panose="020B0600000101010101" pitchFamily="50" charset="-127"/>
                <a:ea typeface="굴림" panose="020B0600000101010101" pitchFamily="50" charset="-127"/>
              </a:rPr>
              <a:t>핀란드 및 독일상품 판매 현황</a:t>
            </a:r>
            <a:endParaRPr lang="ko-KR" sz="2000" b="1">
              <a:latin typeface="굴림" panose="020B0600000101010101" pitchFamily="50" charset="-127"/>
              <a:ea typeface="굴림" panose="020B0600000101010101" pitchFamily="50" charset="-127"/>
            </a:endParaRPr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제1작업!$F$4</c:f>
              <c:strCache>
                <c:ptCount val="1"/>
                <c:pt idx="0">
                  <c:v>판매가(원)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66F-48EA-9368-2234BE46B6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(제1작업!$C$5:$C$7,제1작업!$C$9,제1작업!$C$11:$C$12)</c:f>
              <c:strCache>
                <c:ptCount val="6"/>
                <c:pt idx="0">
                  <c:v>버블팝</c:v>
                </c:pt>
                <c:pt idx="1">
                  <c:v>나탈리</c:v>
                </c:pt>
                <c:pt idx="2">
                  <c:v>로즈골드</c:v>
                </c:pt>
                <c:pt idx="3">
                  <c:v>카르텔</c:v>
                </c:pt>
                <c:pt idx="4">
                  <c:v>루이스</c:v>
                </c:pt>
                <c:pt idx="5">
                  <c:v>노피너피</c:v>
                </c:pt>
              </c:strCache>
            </c:strRef>
          </c:cat>
          <c:val>
            <c:numRef>
              <c:f>(제1작업!$F$5:$F$7,제1작업!$F$9,제1작업!$F$11:$F$12)</c:f>
              <c:numCache>
                <c:formatCode>_(* #,##0_);_(* \(#,##0\);_(* "-"_);_(@_)</c:formatCode>
                <c:ptCount val="6"/>
                <c:pt idx="0">
                  <c:v>56800</c:v>
                </c:pt>
                <c:pt idx="1">
                  <c:v>419000</c:v>
                </c:pt>
                <c:pt idx="2">
                  <c:v>194000</c:v>
                </c:pt>
                <c:pt idx="3">
                  <c:v>345000</c:v>
                </c:pt>
                <c:pt idx="4">
                  <c:v>52000</c:v>
                </c:pt>
                <c:pt idx="5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F-48EA-9368-2234BE46B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35046672"/>
        <c:axId val="1435052912"/>
      </c:barChart>
      <c:lineChart>
        <c:grouping val="standard"/>
        <c:varyColors val="0"/>
        <c:ser>
          <c:idx val="1"/>
          <c:order val="1"/>
          <c:tx>
            <c:v>당월 만매량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(제1작업!$C$5:$C$7,제1작업!$C$9,제1작업!$C$11:$C$12)</c:f>
              <c:strCache>
                <c:ptCount val="6"/>
                <c:pt idx="0">
                  <c:v>버블팝</c:v>
                </c:pt>
                <c:pt idx="1">
                  <c:v>나탈리</c:v>
                </c:pt>
                <c:pt idx="2">
                  <c:v>로즈골드</c:v>
                </c:pt>
                <c:pt idx="3">
                  <c:v>카르텔</c:v>
                </c:pt>
                <c:pt idx="4">
                  <c:v>루이스</c:v>
                </c:pt>
                <c:pt idx="5">
                  <c:v>노피너피</c:v>
                </c:pt>
              </c:strCache>
            </c:strRef>
          </c:cat>
          <c:val>
            <c:numRef>
              <c:f>(제1작업!$H$5:$H$7,제1작업!$H$9,제1작업!$H$11:$H$12)</c:f>
              <c:numCache>
                <c:formatCode>#,##0"건"</c:formatCode>
                <c:ptCount val="6"/>
                <c:pt idx="0">
                  <c:v>95</c:v>
                </c:pt>
                <c:pt idx="1">
                  <c:v>22</c:v>
                </c:pt>
                <c:pt idx="2">
                  <c:v>61</c:v>
                </c:pt>
                <c:pt idx="3">
                  <c:v>150</c:v>
                </c:pt>
                <c:pt idx="4">
                  <c:v>35</c:v>
                </c:pt>
                <c:pt idx="5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F-48EA-9368-2234BE46B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053744"/>
        <c:axId val="1435052080"/>
      </c:lineChart>
      <c:catAx>
        <c:axId val="143504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5052912"/>
        <c:crosses val="autoZero"/>
        <c:auto val="1"/>
        <c:lblAlgn val="ctr"/>
        <c:lblOffset val="100"/>
        <c:noMultiLvlLbl val="0"/>
      </c:catAx>
      <c:valAx>
        <c:axId val="14350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5046672"/>
        <c:crosses val="autoZero"/>
        <c:crossBetween val="between"/>
      </c:valAx>
      <c:valAx>
        <c:axId val="1435052080"/>
        <c:scaling>
          <c:orientation val="minMax"/>
        </c:scaling>
        <c:delete val="0"/>
        <c:axPos val="r"/>
        <c:numFmt formatCode="#,##0&quot;건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5053744"/>
        <c:crosses val="max"/>
        <c:crossBetween val="between"/>
        <c:majorUnit val="40"/>
      </c:valAx>
      <c:catAx>
        <c:axId val="1435053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35052080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83344</xdr:rowOff>
    </xdr:from>
    <xdr:to>
      <xdr:col>6</xdr:col>
      <xdr:colOff>434578</xdr:colOff>
      <xdr:row>2</xdr:row>
      <xdr:rowOff>190500</xdr:rowOff>
    </xdr:to>
    <xdr:sp macro="" textlink="">
      <xdr:nvSpPr>
        <xdr:cNvPr id="2" name="사다리꼴 1"/>
        <xdr:cNvSpPr/>
      </xdr:nvSpPr>
      <xdr:spPr>
        <a:xfrm>
          <a:off x="125016" y="83344"/>
          <a:ext cx="4071937" cy="577453"/>
        </a:xfrm>
        <a:prstGeom prst="trapezoid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인테리어 조명 판매 현황</a:t>
          </a:r>
        </a:p>
      </xdr:txBody>
    </xdr:sp>
    <xdr:clientData/>
  </xdr:twoCellAnchor>
  <xdr:twoCellAnchor editAs="oneCell">
    <xdr:from>
      <xdr:col>7</xdr:col>
      <xdr:colOff>11906</xdr:colOff>
      <xdr:row>0</xdr:row>
      <xdr:rowOff>136921</xdr:rowOff>
    </xdr:from>
    <xdr:to>
      <xdr:col>10</xdr:col>
      <xdr:colOff>11906</xdr:colOff>
      <xdr:row>2</xdr:row>
      <xdr:rowOff>172640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8187" y="136921"/>
          <a:ext cx="2065735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0.64435</cdr:x>
      <cdr:y>0.11576</cdr:y>
    </cdr:from>
    <cdr:to>
      <cdr:x>0.76183</cdr:x>
      <cdr:y>0.21381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5996610" y="704021"/>
          <a:ext cx="1093303" cy="596347"/>
        </a:xfrm>
        <a:prstGeom xmlns:a="http://schemas.openxmlformats.org/drawingml/2006/main" prst="wedgeRoundRectCallout">
          <a:avLst>
            <a:gd name="adj1" fmla="val -89405"/>
            <a:gd name="adj2" fmla="val -25000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당월</a:t>
          </a:r>
          <a:endParaRPr lang="en-US" altLang="ko-KR" b="1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  <a:p xmlns:a="http://schemas.openxmlformats.org/drawingml/2006/main">
          <a:pPr algn="ctr"/>
          <a:r>
            <a:rPr lang="ko-KR" altLang="en-US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최다 판매</a:t>
          </a:r>
          <a:endParaRPr lang="ko-KR" b="1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tabSelected="1" zoomScale="160" zoomScaleNormal="160" workbookViewId="0">
      <selection activeCell="J13" sqref="J13"/>
    </sheetView>
  </sheetViews>
  <sheetFormatPr defaultRowHeight="13.5" x14ac:dyDescent="0.3"/>
  <cols>
    <col min="1" max="1" width="1.625" style="1" customWidth="1"/>
    <col min="2" max="3" width="9" style="1" bestFit="1" customWidth="1"/>
    <col min="4" max="4" width="11.625" style="1" bestFit="1" customWidth="1"/>
    <col min="5" max="5" width="9" style="1"/>
    <col min="6" max="6" width="10.125" style="1" bestFit="1" customWidth="1"/>
    <col min="7" max="8" width="9.125" style="1" bestFit="1" customWidth="1"/>
    <col min="9" max="16384" width="9" style="1"/>
  </cols>
  <sheetData>
    <row r="1" spans="2:10" ht="19.5" customHeight="1" x14ac:dyDescent="0.3"/>
    <row r="2" spans="2:10" ht="17.25" customHeight="1" x14ac:dyDescent="0.3"/>
    <row r="3" spans="2:10" ht="18.75" customHeight="1" thickBot="1" x14ac:dyDescent="0.35"/>
    <row r="4" spans="2:10" ht="27.75" thickBot="1" x14ac:dyDescent="0.35">
      <c r="B4" s="2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4" t="s">
        <v>5</v>
      </c>
      <c r="H4" s="4" t="s">
        <v>6</v>
      </c>
      <c r="I4" s="3" t="s">
        <v>7</v>
      </c>
      <c r="J4" s="5" t="s">
        <v>8</v>
      </c>
    </row>
    <row r="5" spans="2:10" ht="14.25" thickBot="1" x14ac:dyDescent="0.35">
      <c r="B5" s="6" t="s">
        <v>9</v>
      </c>
      <c r="C5" s="7" t="s">
        <v>19</v>
      </c>
      <c r="D5" s="8">
        <v>42504</v>
      </c>
      <c r="E5" s="7" t="s">
        <v>27</v>
      </c>
      <c r="F5" s="24">
        <v>56800</v>
      </c>
      <c r="G5" s="18">
        <v>64</v>
      </c>
      <c r="H5" s="21">
        <v>95</v>
      </c>
      <c r="I5" s="7"/>
      <c r="J5" s="9">
        <f>IF(_xlfn.RANK.EQ(H5,$H$5:$H$12,0)&lt;=3,_xlfn.RANK.EQ(H5,$H$5:$H$12,0),"")</f>
        <v>3</v>
      </c>
    </row>
    <row r="6" spans="2:10" ht="14.25" thickBot="1" x14ac:dyDescent="0.35">
      <c r="B6" s="10" t="s">
        <v>10</v>
      </c>
      <c r="C6" s="11" t="s">
        <v>20</v>
      </c>
      <c r="D6" s="12">
        <v>42870</v>
      </c>
      <c r="E6" s="11" t="s">
        <v>28</v>
      </c>
      <c r="F6" s="25">
        <v>419000</v>
      </c>
      <c r="G6" s="19">
        <v>25</v>
      </c>
      <c r="H6" s="22">
        <v>22</v>
      </c>
      <c r="I6" s="11"/>
      <c r="J6" s="9" t="str">
        <f t="shared" ref="J6:J12" si="0">IF(_xlfn.RANK.EQ(H6,$H$5:$H$12,0)&lt;=3,_xlfn.RANK.EQ(H6,$H$5:$H$12,0),"")</f>
        <v/>
      </c>
    </row>
    <row r="7" spans="2:10" ht="14.25" thickBot="1" x14ac:dyDescent="0.35">
      <c r="B7" s="10" t="s">
        <v>11</v>
      </c>
      <c r="C7" s="11" t="s">
        <v>21</v>
      </c>
      <c r="D7" s="12">
        <v>42362</v>
      </c>
      <c r="E7" s="11" t="s">
        <v>29</v>
      </c>
      <c r="F7" s="25">
        <v>194000</v>
      </c>
      <c r="G7" s="19">
        <v>87</v>
      </c>
      <c r="H7" s="22">
        <v>61</v>
      </c>
      <c r="I7" s="11"/>
      <c r="J7" s="9" t="str">
        <f t="shared" si="0"/>
        <v/>
      </c>
    </row>
    <row r="8" spans="2:10" ht="14.25" thickBot="1" x14ac:dyDescent="0.35">
      <c r="B8" s="10" t="s">
        <v>12</v>
      </c>
      <c r="C8" s="11" t="s">
        <v>22</v>
      </c>
      <c r="D8" s="12">
        <v>42523</v>
      </c>
      <c r="E8" s="11" t="s">
        <v>30</v>
      </c>
      <c r="F8" s="25">
        <v>43000</v>
      </c>
      <c r="G8" s="19">
        <v>33</v>
      </c>
      <c r="H8" s="22">
        <v>26</v>
      </c>
      <c r="I8" s="11"/>
      <c r="J8" s="9" t="str">
        <f t="shared" si="0"/>
        <v/>
      </c>
    </row>
    <row r="9" spans="2:10" ht="14.25" thickBot="1" x14ac:dyDescent="0.35">
      <c r="B9" s="10" t="s">
        <v>13</v>
      </c>
      <c r="C9" s="11" t="s">
        <v>23</v>
      </c>
      <c r="D9" s="12">
        <v>42671</v>
      </c>
      <c r="E9" s="11" t="s">
        <v>31</v>
      </c>
      <c r="F9" s="25">
        <v>345000</v>
      </c>
      <c r="G9" s="19">
        <v>95</v>
      </c>
      <c r="H9" s="22">
        <v>150</v>
      </c>
      <c r="I9" s="11"/>
      <c r="J9" s="9">
        <f t="shared" si="0"/>
        <v>1</v>
      </c>
    </row>
    <row r="10" spans="2:10" ht="14.25" thickBot="1" x14ac:dyDescent="0.35">
      <c r="B10" s="10" t="s">
        <v>14</v>
      </c>
      <c r="C10" s="11" t="s">
        <v>24</v>
      </c>
      <c r="D10" s="12">
        <v>42994</v>
      </c>
      <c r="E10" s="11" t="s">
        <v>32</v>
      </c>
      <c r="F10" s="25">
        <v>37000</v>
      </c>
      <c r="G10" s="19">
        <v>55</v>
      </c>
      <c r="H10" s="22">
        <v>61</v>
      </c>
      <c r="I10" s="11"/>
      <c r="J10" s="9" t="str">
        <f t="shared" si="0"/>
        <v/>
      </c>
    </row>
    <row r="11" spans="2:10" ht="14.25" thickBot="1" x14ac:dyDescent="0.35">
      <c r="B11" s="10" t="s">
        <v>15</v>
      </c>
      <c r="C11" s="11" t="s">
        <v>25</v>
      </c>
      <c r="D11" s="12">
        <v>42809</v>
      </c>
      <c r="E11" s="11" t="s">
        <v>28</v>
      </c>
      <c r="F11" s="25">
        <v>52000</v>
      </c>
      <c r="G11" s="19">
        <v>38</v>
      </c>
      <c r="H11" s="22">
        <v>35</v>
      </c>
      <c r="I11" s="11"/>
      <c r="J11" s="9" t="str">
        <f t="shared" si="0"/>
        <v/>
      </c>
    </row>
    <row r="12" spans="2:10" ht="14.25" thickBot="1" x14ac:dyDescent="0.35">
      <c r="B12" s="13" t="s">
        <v>16</v>
      </c>
      <c r="C12" s="14" t="s">
        <v>26</v>
      </c>
      <c r="D12" s="15">
        <v>42309</v>
      </c>
      <c r="E12" s="14" t="s">
        <v>33</v>
      </c>
      <c r="F12" s="26">
        <v>50000</v>
      </c>
      <c r="G12" s="20">
        <v>86</v>
      </c>
      <c r="H12" s="23">
        <v>103</v>
      </c>
      <c r="I12" s="14"/>
      <c r="J12" s="9">
        <f t="shared" si="0"/>
        <v>2</v>
      </c>
    </row>
    <row r="13" spans="2:10" ht="16.5" customHeight="1" x14ac:dyDescent="0.3">
      <c r="B13" s="27" t="s">
        <v>17</v>
      </c>
      <c r="C13" s="28"/>
      <c r="D13" s="29"/>
      <c r="E13" s="7">
        <f>DAVERAGE(B4:H12,7,E4:E5)</f>
        <v>102</v>
      </c>
      <c r="F13" s="50"/>
      <c r="G13" s="49" t="s">
        <v>34</v>
      </c>
      <c r="H13" s="28"/>
      <c r="I13" s="29"/>
      <c r="J13" s="52">
        <f>MIN(F5:F12)</f>
        <v>37000</v>
      </c>
    </row>
    <row r="14" spans="2:10" ht="17.25" customHeight="1" thickBot="1" x14ac:dyDescent="0.35">
      <c r="B14" s="31" t="s">
        <v>18</v>
      </c>
      <c r="C14" s="32"/>
      <c r="D14" s="30"/>
      <c r="E14" s="14" t="str">
        <f>COUNTIF(제조국가,"독일")&amp;"개"</f>
        <v>3개</v>
      </c>
      <c r="F14" s="51"/>
      <c r="G14" s="17" t="s">
        <v>1</v>
      </c>
      <c r="H14" s="14" t="s">
        <v>47</v>
      </c>
      <c r="I14" s="17" t="s">
        <v>35</v>
      </c>
      <c r="J14" s="16">
        <f>VLOOKUP(H14,B5:H12,5)</f>
        <v>37000</v>
      </c>
    </row>
    <row r="16" spans="2:10" ht="13.5" customHeight="1" x14ac:dyDescent="0.3"/>
  </sheetData>
  <mergeCells count="4">
    <mergeCell ref="G13:I13"/>
    <mergeCell ref="F13:F14"/>
    <mergeCell ref="B13:D13"/>
    <mergeCell ref="B14:D14"/>
  </mergeCells>
  <phoneticPr fontId="1" type="noConversion"/>
  <conditionalFormatting sqref="B5:J12">
    <cfRule type="expression" dxfId="0" priority="1">
      <formula>$H5&gt;=100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130" zoomScaleNormal="130" workbookViewId="0">
      <selection activeCell="G20" sqref="G20"/>
    </sheetView>
  </sheetViews>
  <sheetFormatPr defaultRowHeight="16.5" x14ac:dyDescent="0.3"/>
  <cols>
    <col min="1" max="1" width="1.625" style="1" customWidth="1"/>
    <col min="4" max="4" width="13.25" bestFit="1" customWidth="1"/>
    <col min="6" max="6" width="11.625" bestFit="1" customWidth="1"/>
    <col min="8" max="8" width="9.375" bestFit="1" customWidth="1"/>
  </cols>
  <sheetData>
    <row r="1" spans="2:8" ht="17.25" thickBot="1" x14ac:dyDescent="0.35"/>
    <row r="2" spans="2:8" ht="27.75" thickBot="1" x14ac:dyDescent="0.35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5</v>
      </c>
      <c r="H2" s="4" t="s">
        <v>6</v>
      </c>
    </row>
    <row r="3" spans="2:8" x14ac:dyDescent="0.3">
      <c r="B3" s="6" t="s">
        <v>9</v>
      </c>
      <c r="C3" s="7" t="s">
        <v>19</v>
      </c>
      <c r="D3" s="8">
        <v>42504</v>
      </c>
      <c r="E3" s="7" t="s">
        <v>27</v>
      </c>
      <c r="F3" s="24">
        <v>60000</v>
      </c>
      <c r="G3" s="18">
        <v>64</v>
      </c>
      <c r="H3" s="21">
        <v>95</v>
      </c>
    </row>
    <row r="4" spans="2:8" x14ac:dyDescent="0.3">
      <c r="B4" s="10" t="s">
        <v>10</v>
      </c>
      <c r="C4" s="11" t="s">
        <v>20</v>
      </c>
      <c r="D4" s="12">
        <v>42870</v>
      </c>
      <c r="E4" s="11" t="s">
        <v>28</v>
      </c>
      <c r="F4" s="25">
        <v>419000</v>
      </c>
      <c r="G4" s="19">
        <v>25</v>
      </c>
      <c r="H4" s="22">
        <v>22</v>
      </c>
    </row>
    <row r="5" spans="2:8" x14ac:dyDescent="0.3">
      <c r="B5" s="10" t="s">
        <v>11</v>
      </c>
      <c r="C5" s="11" t="s">
        <v>21</v>
      </c>
      <c r="D5" s="12">
        <v>42362</v>
      </c>
      <c r="E5" s="11" t="s">
        <v>27</v>
      </c>
      <c r="F5" s="25">
        <v>194000</v>
      </c>
      <c r="G5" s="19">
        <v>87</v>
      </c>
      <c r="H5" s="22">
        <v>61</v>
      </c>
    </row>
    <row r="6" spans="2:8" x14ac:dyDescent="0.3">
      <c r="B6" s="10" t="s">
        <v>12</v>
      </c>
      <c r="C6" s="11" t="s">
        <v>22</v>
      </c>
      <c r="D6" s="12">
        <v>42523</v>
      </c>
      <c r="E6" s="11" t="s">
        <v>30</v>
      </c>
      <c r="F6" s="25">
        <v>43000</v>
      </c>
      <c r="G6" s="19">
        <v>33</v>
      </c>
      <c r="H6" s="22">
        <v>26</v>
      </c>
    </row>
    <row r="7" spans="2:8" x14ac:dyDescent="0.3">
      <c r="B7" s="10" t="s">
        <v>13</v>
      </c>
      <c r="C7" s="11" t="s">
        <v>23</v>
      </c>
      <c r="D7" s="12">
        <v>42671</v>
      </c>
      <c r="E7" s="11" t="s">
        <v>27</v>
      </c>
      <c r="F7" s="25">
        <v>345000</v>
      </c>
      <c r="G7" s="19">
        <v>95</v>
      </c>
      <c r="H7" s="22">
        <v>150</v>
      </c>
    </row>
    <row r="8" spans="2:8" x14ac:dyDescent="0.3">
      <c r="B8" s="10" t="s">
        <v>14</v>
      </c>
      <c r="C8" s="11" t="s">
        <v>24</v>
      </c>
      <c r="D8" s="12">
        <v>42994</v>
      </c>
      <c r="E8" s="11" t="s">
        <v>32</v>
      </c>
      <c r="F8" s="25">
        <v>37000</v>
      </c>
      <c r="G8" s="19">
        <v>55</v>
      </c>
      <c r="H8" s="22">
        <v>61</v>
      </c>
    </row>
    <row r="9" spans="2:8" x14ac:dyDescent="0.3">
      <c r="B9" s="10" t="s">
        <v>15</v>
      </c>
      <c r="C9" s="11" t="s">
        <v>25</v>
      </c>
      <c r="D9" s="12">
        <v>42809</v>
      </c>
      <c r="E9" s="11" t="s">
        <v>28</v>
      </c>
      <c r="F9" s="25">
        <v>52000</v>
      </c>
      <c r="G9" s="19">
        <v>38</v>
      </c>
      <c r="H9" s="22">
        <v>35</v>
      </c>
    </row>
    <row r="10" spans="2:8" ht="17.25" thickBot="1" x14ac:dyDescent="0.35">
      <c r="B10" s="34" t="s">
        <v>16</v>
      </c>
      <c r="C10" s="33" t="s">
        <v>26</v>
      </c>
      <c r="D10" s="35">
        <v>42309</v>
      </c>
      <c r="E10" s="33" t="s">
        <v>33</v>
      </c>
      <c r="F10" s="36">
        <v>50000</v>
      </c>
      <c r="G10" s="37">
        <v>86</v>
      </c>
      <c r="H10" s="38">
        <v>103</v>
      </c>
    </row>
    <row r="11" spans="2:8" ht="17.25" thickBot="1" x14ac:dyDescent="0.35">
      <c r="B11" s="39" t="s">
        <v>36</v>
      </c>
      <c r="C11" s="40"/>
      <c r="D11" s="40"/>
      <c r="E11" s="40"/>
      <c r="F11" s="40"/>
      <c r="G11" s="40"/>
      <c r="H11" s="41">
        <f>AVERAGE(F3:F10)</f>
        <v>150000</v>
      </c>
    </row>
    <row r="13" spans="2:8" ht="17.25" thickBot="1" x14ac:dyDescent="0.35"/>
    <row r="14" spans="2:8" ht="27.75" thickBot="1" x14ac:dyDescent="0.35">
      <c r="B14" s="3" t="s">
        <v>3</v>
      </c>
      <c r="C14" s="4" t="s">
        <v>6</v>
      </c>
    </row>
    <row r="15" spans="2:8" x14ac:dyDescent="0.3">
      <c r="B15" t="s">
        <v>37</v>
      </c>
    </row>
    <row r="16" spans="2:8" x14ac:dyDescent="0.3">
      <c r="C16" t="s">
        <v>38</v>
      </c>
    </row>
    <row r="17" spans="2:5" ht="17.25" thickBot="1" x14ac:dyDescent="0.35"/>
    <row r="18" spans="2:5" ht="27.75" thickBot="1" x14ac:dyDescent="0.35">
      <c r="B18" s="3" t="s">
        <v>1</v>
      </c>
      <c r="C18" s="3" t="s">
        <v>3</v>
      </c>
      <c r="D18" s="3" t="s">
        <v>4</v>
      </c>
      <c r="E18" s="4" t="s">
        <v>6</v>
      </c>
    </row>
    <row r="19" spans="2:5" x14ac:dyDescent="0.3">
      <c r="B19" s="11" t="s">
        <v>22</v>
      </c>
      <c r="C19" s="11" t="s">
        <v>30</v>
      </c>
      <c r="D19" s="25">
        <v>43000</v>
      </c>
      <c r="E19" s="22">
        <v>26</v>
      </c>
    </row>
    <row r="20" spans="2:5" x14ac:dyDescent="0.3">
      <c r="B20" s="11" t="s">
        <v>24</v>
      </c>
      <c r="C20" s="11" t="s">
        <v>32</v>
      </c>
      <c r="D20" s="25">
        <v>37000</v>
      </c>
      <c r="E20" s="22">
        <v>61</v>
      </c>
    </row>
  </sheetData>
  <mergeCells count="1">
    <mergeCell ref="B11:G11"/>
  </mergeCells>
  <phoneticPr fontId="1" type="noConversion"/>
  <conditionalFormatting sqref="B3:H10">
    <cfRule type="expression" dxfId="2" priority="1">
      <formula>$H3&gt;=100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zoomScale="130" zoomScaleNormal="130" workbookViewId="0">
      <selection activeCell="J14" sqref="J14"/>
    </sheetView>
  </sheetViews>
  <sheetFormatPr defaultRowHeight="13.5" x14ac:dyDescent="0.3"/>
  <cols>
    <col min="1" max="1" width="1.625" style="1" customWidth="1"/>
    <col min="2" max="3" width="9" style="1"/>
    <col min="4" max="4" width="13.25" style="1" bestFit="1" customWidth="1"/>
    <col min="5" max="5" width="9" style="1"/>
    <col min="6" max="6" width="11.625" style="1" bestFit="1" customWidth="1"/>
    <col min="7" max="16384" width="9" style="1"/>
  </cols>
  <sheetData>
    <row r="1" spans="2:8" ht="14.25" thickBot="1" x14ac:dyDescent="0.35"/>
    <row r="2" spans="2:8" ht="27.75" thickBot="1" x14ac:dyDescent="0.35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5</v>
      </c>
      <c r="H2" s="4" t="s">
        <v>6</v>
      </c>
    </row>
    <row r="3" spans="2:8" x14ac:dyDescent="0.3">
      <c r="B3" s="6" t="s">
        <v>9</v>
      </c>
      <c r="C3" s="7" t="s">
        <v>19</v>
      </c>
      <c r="D3" s="8">
        <v>42504</v>
      </c>
      <c r="E3" s="7" t="s">
        <v>27</v>
      </c>
      <c r="F3" s="24">
        <v>56800</v>
      </c>
      <c r="G3" s="18">
        <v>64</v>
      </c>
      <c r="H3" s="21">
        <v>95</v>
      </c>
    </row>
    <row r="4" spans="2:8" x14ac:dyDescent="0.3">
      <c r="B4" s="10" t="s">
        <v>11</v>
      </c>
      <c r="C4" s="11" t="s">
        <v>21</v>
      </c>
      <c r="D4" s="12">
        <v>42362</v>
      </c>
      <c r="E4" s="11" t="s">
        <v>27</v>
      </c>
      <c r="F4" s="25">
        <v>194000</v>
      </c>
      <c r="G4" s="19">
        <v>87</v>
      </c>
      <c r="H4" s="22">
        <v>61</v>
      </c>
    </row>
    <row r="5" spans="2:8" x14ac:dyDescent="0.3">
      <c r="B5" s="10" t="s">
        <v>13</v>
      </c>
      <c r="C5" s="11" t="s">
        <v>23</v>
      </c>
      <c r="D5" s="12">
        <v>42671</v>
      </c>
      <c r="E5" s="11" t="s">
        <v>27</v>
      </c>
      <c r="F5" s="25">
        <v>345000</v>
      </c>
      <c r="G5" s="19">
        <v>95</v>
      </c>
      <c r="H5" s="22">
        <v>150</v>
      </c>
    </row>
    <row r="6" spans="2:8" x14ac:dyDescent="0.3">
      <c r="B6" s="10"/>
      <c r="C6" s="11"/>
      <c r="D6" s="12"/>
      <c r="E6" s="42" t="s">
        <v>43</v>
      </c>
      <c r="F6" s="25"/>
      <c r="G6" s="19"/>
      <c r="H6" s="22">
        <f>SUBTOTAL(1,H3:H5)</f>
        <v>102</v>
      </c>
    </row>
    <row r="7" spans="2:8" x14ac:dyDescent="0.3">
      <c r="B7" s="10"/>
      <c r="C7" s="11">
        <f>SUBTOTAL(3,C3:C5)</f>
        <v>3</v>
      </c>
      <c r="D7" s="12"/>
      <c r="E7" s="42" t="s">
        <v>39</v>
      </c>
      <c r="F7" s="25"/>
      <c r="G7" s="19"/>
      <c r="H7" s="22"/>
    </row>
    <row r="8" spans="2:8" x14ac:dyDescent="0.3">
      <c r="B8" s="10" t="s">
        <v>12</v>
      </c>
      <c r="C8" s="11" t="s">
        <v>22</v>
      </c>
      <c r="D8" s="12">
        <v>42523</v>
      </c>
      <c r="E8" s="11" t="s">
        <v>30</v>
      </c>
      <c r="F8" s="25">
        <v>43000</v>
      </c>
      <c r="G8" s="19">
        <v>33</v>
      </c>
      <c r="H8" s="22">
        <v>26</v>
      </c>
    </row>
    <row r="9" spans="2:8" x14ac:dyDescent="0.3">
      <c r="B9" s="10" t="s">
        <v>14</v>
      </c>
      <c r="C9" s="11" t="s">
        <v>24</v>
      </c>
      <c r="D9" s="12">
        <v>42994</v>
      </c>
      <c r="E9" s="11" t="s">
        <v>32</v>
      </c>
      <c r="F9" s="25">
        <v>37000</v>
      </c>
      <c r="G9" s="19">
        <v>55</v>
      </c>
      <c r="H9" s="22">
        <v>61</v>
      </c>
    </row>
    <row r="10" spans="2:8" x14ac:dyDescent="0.3">
      <c r="B10" s="10"/>
      <c r="C10" s="11"/>
      <c r="D10" s="12"/>
      <c r="E10" s="42" t="s">
        <v>44</v>
      </c>
      <c r="F10" s="25"/>
      <c r="G10" s="19"/>
      <c r="H10" s="22">
        <f>SUBTOTAL(1,H8:H9)</f>
        <v>43.5</v>
      </c>
    </row>
    <row r="11" spans="2:8" x14ac:dyDescent="0.3">
      <c r="B11" s="10"/>
      <c r="C11" s="11">
        <f>SUBTOTAL(3,C8:C9)</f>
        <v>2</v>
      </c>
      <c r="D11" s="12"/>
      <c r="E11" s="42" t="s">
        <v>40</v>
      </c>
      <c r="F11" s="25"/>
      <c r="G11" s="19"/>
      <c r="H11" s="22"/>
    </row>
    <row r="12" spans="2:8" x14ac:dyDescent="0.3">
      <c r="B12" s="10" t="s">
        <v>10</v>
      </c>
      <c r="C12" s="11" t="s">
        <v>20</v>
      </c>
      <c r="D12" s="12">
        <v>42870</v>
      </c>
      <c r="E12" s="11" t="s">
        <v>28</v>
      </c>
      <c r="F12" s="25">
        <v>419000</v>
      </c>
      <c r="G12" s="19">
        <v>25</v>
      </c>
      <c r="H12" s="22">
        <v>22</v>
      </c>
    </row>
    <row r="13" spans="2:8" x14ac:dyDescent="0.3">
      <c r="B13" s="10" t="s">
        <v>15</v>
      </c>
      <c r="C13" s="11" t="s">
        <v>25</v>
      </c>
      <c r="D13" s="12">
        <v>42809</v>
      </c>
      <c r="E13" s="11" t="s">
        <v>28</v>
      </c>
      <c r="F13" s="25">
        <v>52000</v>
      </c>
      <c r="G13" s="19">
        <v>38</v>
      </c>
      <c r="H13" s="22">
        <v>35</v>
      </c>
    </row>
    <row r="14" spans="2:8" ht="14.25" thickBot="1" x14ac:dyDescent="0.35">
      <c r="B14" s="13" t="s">
        <v>16</v>
      </c>
      <c r="C14" s="14" t="s">
        <v>26</v>
      </c>
      <c r="D14" s="15">
        <v>42309</v>
      </c>
      <c r="E14" s="14" t="s">
        <v>33</v>
      </c>
      <c r="F14" s="26">
        <v>50000</v>
      </c>
      <c r="G14" s="20">
        <v>86</v>
      </c>
      <c r="H14" s="23">
        <v>103</v>
      </c>
    </row>
    <row r="15" spans="2:8" x14ac:dyDescent="0.3">
      <c r="B15" s="43"/>
      <c r="C15" s="43"/>
      <c r="D15" s="44"/>
      <c r="E15" s="48" t="s">
        <v>45</v>
      </c>
      <c r="F15" s="45"/>
      <c r="G15" s="46"/>
      <c r="H15" s="47">
        <f>SUBTOTAL(1,H12:H14)</f>
        <v>53.333333333333336</v>
      </c>
    </row>
    <row r="16" spans="2:8" x14ac:dyDescent="0.3">
      <c r="B16" s="43"/>
      <c r="C16" s="43">
        <f>SUBTOTAL(3,C12:C14)</f>
        <v>3</v>
      </c>
      <c r="D16" s="44"/>
      <c r="E16" s="48" t="s">
        <v>41</v>
      </c>
      <c r="F16" s="45"/>
      <c r="G16" s="46"/>
      <c r="H16" s="47"/>
    </row>
    <row r="17" spans="2:8" x14ac:dyDescent="0.3">
      <c r="B17" s="43"/>
      <c r="C17" s="43"/>
      <c r="D17" s="44"/>
      <c r="E17" s="48" t="s">
        <v>46</v>
      </c>
      <c r="F17" s="45"/>
      <c r="G17" s="46"/>
      <c r="H17" s="47">
        <f>SUBTOTAL(1,H3:H14)</f>
        <v>69.125</v>
      </c>
    </row>
    <row r="18" spans="2:8" x14ac:dyDescent="0.3">
      <c r="B18" s="43"/>
      <c r="C18" s="43">
        <f>SUBTOTAL(3,C3:C14)</f>
        <v>8</v>
      </c>
      <c r="D18" s="44"/>
      <c r="E18" s="48" t="s">
        <v>42</v>
      </c>
      <c r="F18" s="45"/>
      <c r="G18" s="46"/>
      <c r="H18" s="47"/>
    </row>
  </sheetData>
  <sortState ref="B3:H10">
    <sortCondition descending="1" ref="E2"/>
  </sortState>
  <phoneticPr fontId="1" type="noConversion"/>
  <conditionalFormatting sqref="B3:H18">
    <cfRule type="expression" dxfId="1" priority="1">
      <formula>$H3&gt;=100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제조국가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2023-05-11T04:31:06Z</dcterms:created>
  <dcterms:modified xsi:type="dcterms:W3CDTF">2023-05-11T05:20:13Z</dcterms:modified>
</cp:coreProperties>
</file>