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bookViews>
    <workbookView xWindow="0" yWindow="0" windowWidth="28800" windowHeight="12285" activeTab="2"/>
  </bookViews>
  <sheets>
    <sheet name="제1작업" sheetId="1" r:id="rId1"/>
    <sheet name="제2작업" sheetId="2" r:id="rId2"/>
    <sheet name="제3작업" sheetId="3" r:id="rId3"/>
    <sheet name="제4작업" sheetId="4" r:id="rId4"/>
  </sheets>
  <definedNames>
    <definedName name="_xlnm._FilterDatabase" localSheetId="1" hidden="1">제2작업!$B$2:$H$10</definedName>
    <definedName name="_xlnm.Criteria" localSheetId="1">제2작업!$B$14:$C$16</definedName>
    <definedName name="_xlnm.Extract" localSheetId="1">제2작업!$B$18:$E$18</definedName>
    <definedName name="소비전력">제1작업!$G$5:$G$12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1" i="3" l="1"/>
  <c r="F20" i="3"/>
  <c r="F16" i="3"/>
  <c r="F12" i="3"/>
  <c r="F6" i="3"/>
  <c r="F22" i="3"/>
  <c r="F17" i="3"/>
  <c r="F13" i="3"/>
  <c r="F7" i="3"/>
  <c r="C25" i="3"/>
  <c r="C23" i="3"/>
  <c r="C18" i="3"/>
  <c r="C14" i="3"/>
  <c r="C8" i="3"/>
  <c r="H11" i="2"/>
  <c r="J13" i="1"/>
  <c r="J14" i="1"/>
  <c r="E14" i="1"/>
  <c r="E13" i="1"/>
  <c r="F24" i="3" l="1"/>
  <c r="J6" i="1"/>
  <c r="I6" i="1"/>
  <c r="I7" i="1"/>
  <c r="I8" i="1"/>
  <c r="I9" i="1"/>
  <c r="I10" i="1"/>
  <c r="I11" i="1"/>
  <c r="I12" i="1"/>
  <c r="I5" i="1"/>
  <c r="J7" i="1"/>
  <c r="J8" i="1"/>
  <c r="J9" i="1"/>
  <c r="J10" i="1"/>
  <c r="J11" i="1"/>
  <c r="J12" i="1"/>
</calcChain>
</file>

<file path=xl/sharedStrings.xml><?xml version="1.0" encoding="utf-8"?>
<sst xmlns="http://schemas.openxmlformats.org/spreadsheetml/2006/main" count="165" uniqueCount="61">
  <si>
    <t>제품코드</t>
    <phoneticPr fontId="1" type="noConversion"/>
  </si>
  <si>
    <t>모델명</t>
    <phoneticPr fontId="1" type="noConversion"/>
  </si>
  <si>
    <t>방식</t>
    <phoneticPr fontId="1" type="noConversion"/>
  </si>
  <si>
    <t>제조사</t>
    <phoneticPr fontId="1" type="noConversion"/>
  </si>
  <si>
    <t>가격</t>
    <phoneticPr fontId="1" type="noConversion"/>
  </si>
  <si>
    <t>소비전력
(w)</t>
    <phoneticPr fontId="1" type="noConversion"/>
  </si>
  <si>
    <t>등록일</t>
    <phoneticPr fontId="1" type="noConversion"/>
  </si>
  <si>
    <t>비고</t>
    <phoneticPr fontId="1" type="noConversion"/>
  </si>
  <si>
    <t>BK1-021</t>
  </si>
  <si>
    <t>BK1-021</t>
    <phoneticPr fontId="1" type="noConversion"/>
  </si>
  <si>
    <t>RA2-091</t>
    <phoneticPr fontId="1" type="noConversion"/>
  </si>
  <si>
    <t>HL3-099</t>
    <phoneticPr fontId="1" type="noConversion"/>
  </si>
  <si>
    <t>RD1-035</t>
    <phoneticPr fontId="1" type="noConversion"/>
  </si>
  <si>
    <t>OE1-082</t>
    <phoneticPr fontId="1" type="noConversion"/>
  </si>
  <si>
    <t>OE1-076</t>
    <phoneticPr fontId="1" type="noConversion"/>
  </si>
  <si>
    <t>BE2-073</t>
    <phoneticPr fontId="1" type="noConversion"/>
  </si>
  <si>
    <t>HE2-052</t>
    <phoneticPr fontId="1" type="noConversion"/>
  </si>
  <si>
    <t>에이셀카모</t>
    <phoneticPr fontId="1" type="noConversion"/>
  </si>
  <si>
    <t>보헤미안무자계</t>
    <phoneticPr fontId="1" type="noConversion"/>
  </si>
  <si>
    <t>황토온돌마루</t>
    <phoneticPr fontId="1" type="noConversion"/>
  </si>
  <si>
    <t>라디라이트</t>
    <phoneticPr fontId="1" type="noConversion"/>
  </si>
  <si>
    <t>뉴트림스파</t>
    <phoneticPr fontId="1" type="noConversion"/>
  </si>
  <si>
    <t>황토보료</t>
    <phoneticPr fontId="1" type="noConversion"/>
  </si>
  <si>
    <t>보이로전기요</t>
    <phoneticPr fontId="1" type="noConversion"/>
  </si>
  <si>
    <t>올크리니베이직</t>
    <phoneticPr fontId="1" type="noConversion"/>
  </si>
  <si>
    <t>전기요</t>
    <phoneticPr fontId="1" type="noConversion"/>
  </si>
  <si>
    <t>온수메트</t>
    <phoneticPr fontId="1" type="noConversion"/>
  </si>
  <si>
    <t>전기요</t>
    <phoneticPr fontId="1" type="noConversion"/>
  </si>
  <si>
    <t>보국전자</t>
    <phoneticPr fontId="1" type="noConversion"/>
  </si>
  <si>
    <t>리앤데코</t>
    <phoneticPr fontId="1" type="noConversion"/>
  </si>
  <si>
    <t>한일의료기</t>
    <phoneticPr fontId="1" type="noConversion"/>
  </si>
  <si>
    <t>일월전자</t>
    <phoneticPr fontId="1" type="noConversion"/>
  </si>
  <si>
    <t>라디언스</t>
    <phoneticPr fontId="1" type="noConversion"/>
  </si>
  <si>
    <t>일월전자</t>
    <phoneticPr fontId="1" type="noConversion"/>
  </si>
  <si>
    <t>보이로</t>
    <phoneticPr fontId="1" type="noConversion"/>
  </si>
  <si>
    <t>한일전기</t>
    <phoneticPr fontId="1" type="noConversion"/>
  </si>
  <si>
    <t>두 번쨰로 큰 가격</t>
    <phoneticPr fontId="1" type="noConversion"/>
  </si>
  <si>
    <t>제품코드</t>
    <phoneticPr fontId="1" type="noConversion"/>
  </si>
  <si>
    <t>소비전력
(W)</t>
    <phoneticPr fontId="1" type="noConversion"/>
  </si>
  <si>
    <t>전기요 최고 소비전력(W)</t>
    <phoneticPr fontId="1" type="noConversion"/>
  </si>
  <si>
    <t xml:space="preserve">  2019-10-23</t>
    <phoneticPr fontId="1" type="noConversion"/>
  </si>
  <si>
    <t>전기매트</t>
    <phoneticPr fontId="1" type="noConversion"/>
  </si>
  <si>
    <t>전기매트</t>
    <phoneticPr fontId="1" type="noConversion"/>
  </si>
  <si>
    <t>온수매트</t>
    <phoneticPr fontId="1" type="noConversion"/>
  </si>
  <si>
    <t>싱글</t>
    <phoneticPr fontId="1" type="noConversion"/>
  </si>
  <si>
    <t>전기메트 가격 평균</t>
    <phoneticPr fontId="1" type="noConversion"/>
  </si>
  <si>
    <t>순위</t>
    <phoneticPr fontId="1" type="noConversion"/>
  </si>
  <si>
    <t>전기요의 가격 평균</t>
    <phoneticPr fontId="1" type="noConversion"/>
  </si>
  <si>
    <t>R*</t>
    <phoneticPr fontId="1" type="noConversion"/>
  </si>
  <si>
    <t>&gt;=200</t>
    <phoneticPr fontId="1" type="noConversion"/>
  </si>
  <si>
    <t>방식</t>
    <phoneticPr fontId="1" type="noConversion"/>
  </si>
  <si>
    <t>전기요 최대값</t>
  </si>
  <si>
    <t>전기매트 최대값</t>
  </si>
  <si>
    <t>온수매트 최대값</t>
  </si>
  <si>
    <t>온수메트 최대값</t>
  </si>
  <si>
    <t>전체 최대값</t>
  </si>
  <si>
    <t>전기요 개수</t>
  </si>
  <si>
    <t>전기매트 개수</t>
  </si>
  <si>
    <t>온수매트 개수</t>
  </si>
  <si>
    <t>온수메트 개수</t>
  </si>
  <si>
    <t>전체 개수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</si>
</sst>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176" formatCode="#,##0&quot;원&quot;"/>
  </numFmts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굴림"/>
      <family val="3"/>
      <charset val="129"/>
    </font>
    <font>
      <sz val="11"/>
      <color rgb="FFFF0000"/>
      <name val="굴림"/>
      <family val="3"/>
      <charset val="129"/>
    </font>
    <font>
      <b/>
      <sz val="11"/>
      <color theme="1"/>
      <name val="굴림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/>
      <diagonal style="thin">
        <color indexed="64"/>
      </diagonal>
    </border>
    <border diagonalUp="1" diagonalDown="1">
      <left style="thin">
        <color indexed="64"/>
      </left>
      <right style="thin">
        <color indexed="64"/>
      </right>
      <top/>
      <bottom style="medium">
        <color indexed="64"/>
      </bottom>
      <diagonal style="thin">
        <color indexed="64"/>
      </diagonal>
    </border>
  </borders>
  <cellStyleXfs count="1">
    <xf numFmtId="0" fontId="0" fillId="0" borderId="0">
      <alignment vertical="center"/>
    </xf>
  </cellStyleXfs>
  <cellXfs count="35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/>
    </xf>
    <xf numFmtId="0" fontId="2" fillId="0" borderId="1" xfId="0" applyFont="1" applyBorder="1" applyAlignment="1">
      <alignment horizontal="right" vertical="center"/>
    </xf>
    <xf numFmtId="0" fontId="2" fillId="0" borderId="1" xfId="0" applyFont="1" applyBorder="1" applyAlignment="1">
      <alignment horizontal="left" vertical="center"/>
    </xf>
    <xf numFmtId="0" fontId="2" fillId="0" borderId="0" xfId="0" applyFont="1" applyAlignment="1">
      <alignment horizontal="center" vertical="center" textRotation="255" wrapText="1"/>
    </xf>
    <xf numFmtId="0" fontId="2" fillId="0" borderId="0" xfId="0" applyFont="1" applyBorder="1">
      <alignment vertical="center"/>
    </xf>
    <xf numFmtId="176" fontId="2" fillId="0" borderId="1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41" fontId="2" fillId="0" borderId="1" xfId="0" applyNumberFormat="1" applyFont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176" fontId="2" fillId="0" borderId="0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right" vertical="center"/>
    </xf>
    <xf numFmtId="14" fontId="2" fillId="0" borderId="0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</cellXfs>
  <cellStyles count="1">
    <cellStyle name="표준" xfId="0" builtinId="0"/>
  </cellStyles>
  <dxfs count="3">
    <dxf>
      <font>
        <b/>
        <i val="0"/>
        <color rgb="FF0070C0"/>
      </font>
    </dxf>
    <dxf>
      <font>
        <b/>
        <i val="0"/>
        <color rgb="FF0070C0"/>
      </font>
    </dxf>
    <dxf>
      <font>
        <b/>
        <i val="0"/>
        <color rgb="FF0070C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17860</xdr:colOff>
      <xdr:row>0</xdr:row>
      <xdr:rowOff>17859</xdr:rowOff>
    </xdr:from>
    <xdr:to>
      <xdr:col>6</xdr:col>
      <xdr:colOff>369093</xdr:colOff>
      <xdr:row>2</xdr:row>
      <xdr:rowOff>154781</xdr:rowOff>
    </xdr:to>
    <xdr:sp macro="" textlink="">
      <xdr:nvSpPr>
        <xdr:cNvPr id="2" name="양쪽 모서리가 잘린 사각형 1"/>
        <xdr:cNvSpPr/>
      </xdr:nvSpPr>
      <xdr:spPr>
        <a:xfrm>
          <a:off x="142876" y="17859"/>
          <a:ext cx="4167186" cy="482203"/>
        </a:xfrm>
        <a:prstGeom prst="snip2Same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ko-KR" altLang="en-US" sz="2400" b="1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</a:rPr>
            <a:t>계절가전 히트상품 정보</a:t>
          </a:r>
        </a:p>
      </xdr:txBody>
    </xdr:sp>
    <xdr:clientData/>
  </xdr:twoCellAnchor>
  <xdr:twoCellAnchor editAs="oneCell">
    <xdr:from>
      <xdr:col>7</xdr:col>
      <xdr:colOff>17860</xdr:colOff>
      <xdr:row>0</xdr:row>
      <xdr:rowOff>53578</xdr:rowOff>
    </xdr:from>
    <xdr:to>
      <xdr:col>9</xdr:col>
      <xdr:colOff>555694</xdr:colOff>
      <xdr:row>2</xdr:row>
      <xdr:rowOff>148828</xdr:rowOff>
    </xdr:to>
    <xdr:pic>
      <xdr:nvPicPr>
        <xdr:cNvPr id="3" name="그림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3438" y="53578"/>
          <a:ext cx="2214562" cy="4405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17"/>
  <sheetViews>
    <sheetView zoomScale="145" zoomScaleNormal="145" workbookViewId="0">
      <selection activeCell="B4" sqref="B4:H12"/>
    </sheetView>
  </sheetViews>
  <sheetFormatPr defaultRowHeight="13.5" x14ac:dyDescent="0.3"/>
  <cols>
    <col min="1" max="1" width="1.625" style="1" customWidth="1"/>
    <col min="2" max="2" width="9" style="1"/>
    <col min="3" max="3" width="13.375" style="1" customWidth="1"/>
    <col min="4" max="4" width="9" style="1"/>
    <col min="5" max="5" width="9.625" style="1" customWidth="1"/>
    <col min="6" max="6" width="10" style="1" bestFit="1" customWidth="1"/>
    <col min="7" max="7" width="9.25" style="1" customWidth="1"/>
    <col min="8" max="8" width="13" style="1" customWidth="1"/>
    <col min="9" max="16384" width="9" style="1"/>
  </cols>
  <sheetData>
    <row r="3" spans="2:12" ht="14.25" thickBot="1" x14ac:dyDescent="0.35"/>
    <row r="4" spans="2:12" ht="27.75" customHeight="1" x14ac:dyDescent="0.3">
      <c r="B4" s="2" t="s">
        <v>0</v>
      </c>
      <c r="C4" s="3" t="s">
        <v>1</v>
      </c>
      <c r="D4" s="3" t="s">
        <v>2</v>
      </c>
      <c r="E4" s="3" t="s">
        <v>3</v>
      </c>
      <c r="F4" s="3" t="s">
        <v>4</v>
      </c>
      <c r="G4" s="4" t="s">
        <v>5</v>
      </c>
      <c r="H4" s="3" t="s">
        <v>6</v>
      </c>
      <c r="I4" s="3" t="s">
        <v>46</v>
      </c>
      <c r="J4" s="5" t="s">
        <v>7</v>
      </c>
    </row>
    <row r="5" spans="2:12" x14ac:dyDescent="0.3">
      <c r="B5" s="6" t="s">
        <v>9</v>
      </c>
      <c r="C5" s="7" t="s">
        <v>17</v>
      </c>
      <c r="D5" s="7" t="s">
        <v>25</v>
      </c>
      <c r="E5" s="7" t="s">
        <v>28</v>
      </c>
      <c r="F5" s="18">
        <v>83300</v>
      </c>
      <c r="G5" s="14">
        <v>95</v>
      </c>
      <c r="H5" s="15" t="s">
        <v>40</v>
      </c>
      <c r="I5" s="7" t="str">
        <f>_xlfn.RANK.EQ(G5,$G$5:$G$12)&amp;"위"</f>
        <v>7위</v>
      </c>
      <c r="J5" s="8" t="s">
        <v>44</v>
      </c>
    </row>
    <row r="6" spans="2:12" x14ac:dyDescent="0.3">
      <c r="B6" s="6" t="s">
        <v>10</v>
      </c>
      <c r="C6" s="7" t="s">
        <v>18</v>
      </c>
      <c r="D6" s="7" t="s">
        <v>41</v>
      </c>
      <c r="E6" s="7" t="s">
        <v>29</v>
      </c>
      <c r="F6" s="18">
        <v>151260</v>
      </c>
      <c r="G6" s="14">
        <v>190</v>
      </c>
      <c r="H6" s="9">
        <v>43936</v>
      </c>
      <c r="I6" s="7" t="str">
        <f t="shared" ref="I6:I12" si="0">_xlfn.RANK.EQ(G6,$G$5:$G$12)&amp;"위"</f>
        <v>3위</v>
      </c>
      <c r="J6" s="8" t="str">
        <f>IF(MID(B6,3,1)="1","싱글","더블")</f>
        <v>더블</v>
      </c>
    </row>
    <row r="7" spans="2:12" x14ac:dyDescent="0.3">
      <c r="B7" s="6" t="s">
        <v>11</v>
      </c>
      <c r="C7" s="7" t="s">
        <v>19</v>
      </c>
      <c r="D7" s="7" t="s">
        <v>43</v>
      </c>
      <c r="E7" s="7" t="s">
        <v>30</v>
      </c>
      <c r="F7" s="18">
        <v>220760</v>
      </c>
      <c r="G7" s="14">
        <v>350</v>
      </c>
      <c r="H7" s="9">
        <v>44119</v>
      </c>
      <c r="I7" s="7" t="str">
        <f t="shared" si="0"/>
        <v>1위</v>
      </c>
      <c r="J7" s="8" t="str">
        <f t="shared" ref="J7:J12" si="1">IF(MID(B7,3,1)="1","싱글","더블")</f>
        <v>더블</v>
      </c>
    </row>
    <row r="8" spans="2:12" x14ac:dyDescent="0.3">
      <c r="B8" s="6" t="s">
        <v>12</v>
      </c>
      <c r="C8" s="7" t="s">
        <v>20</v>
      </c>
      <c r="D8" s="7" t="s">
        <v>42</v>
      </c>
      <c r="E8" s="7" t="s">
        <v>32</v>
      </c>
      <c r="F8" s="18">
        <v>210000</v>
      </c>
      <c r="G8" s="14">
        <v>75</v>
      </c>
      <c r="H8" s="9">
        <v>44079</v>
      </c>
      <c r="I8" s="7" t="str">
        <f t="shared" si="0"/>
        <v>8위</v>
      </c>
      <c r="J8" s="8" t="str">
        <f t="shared" si="1"/>
        <v>싱글</v>
      </c>
      <c r="L8" s="17"/>
    </row>
    <row r="9" spans="2:12" x14ac:dyDescent="0.3">
      <c r="B9" s="6" t="s">
        <v>13</v>
      </c>
      <c r="C9" s="7" t="s">
        <v>21</v>
      </c>
      <c r="D9" s="7" t="s">
        <v>26</v>
      </c>
      <c r="E9" s="7" t="s">
        <v>31</v>
      </c>
      <c r="F9" s="18">
        <v>80860</v>
      </c>
      <c r="G9" s="14">
        <v>240</v>
      </c>
      <c r="H9" s="9">
        <v>43711</v>
      </c>
      <c r="I9" s="7" t="str">
        <f t="shared" si="0"/>
        <v>2위</v>
      </c>
      <c r="J9" s="8" t="str">
        <f t="shared" si="1"/>
        <v>싱글</v>
      </c>
    </row>
    <row r="10" spans="2:12" x14ac:dyDescent="0.3">
      <c r="B10" s="6" t="s">
        <v>14</v>
      </c>
      <c r="C10" s="7" t="s">
        <v>22</v>
      </c>
      <c r="D10" s="7" t="s">
        <v>42</v>
      </c>
      <c r="E10" s="7" t="s">
        <v>33</v>
      </c>
      <c r="F10" s="18">
        <v>139860</v>
      </c>
      <c r="G10" s="14">
        <v>180</v>
      </c>
      <c r="H10" s="9">
        <v>44156</v>
      </c>
      <c r="I10" s="7" t="str">
        <f t="shared" si="0"/>
        <v>4위</v>
      </c>
      <c r="J10" s="8" t="str">
        <f t="shared" si="1"/>
        <v>싱글</v>
      </c>
    </row>
    <row r="11" spans="2:12" x14ac:dyDescent="0.3">
      <c r="B11" s="6" t="s">
        <v>15</v>
      </c>
      <c r="C11" s="7" t="s">
        <v>23</v>
      </c>
      <c r="D11" s="7" t="s">
        <v>27</v>
      </c>
      <c r="E11" s="7" t="s">
        <v>34</v>
      </c>
      <c r="F11" s="18">
        <v>163800</v>
      </c>
      <c r="G11" s="14">
        <v>120</v>
      </c>
      <c r="H11" s="9">
        <v>43746</v>
      </c>
      <c r="I11" s="7" t="str">
        <f t="shared" si="0"/>
        <v>6위</v>
      </c>
      <c r="J11" s="8" t="str">
        <f t="shared" si="1"/>
        <v>더블</v>
      </c>
    </row>
    <row r="12" spans="2:12" x14ac:dyDescent="0.3">
      <c r="B12" s="6" t="s">
        <v>16</v>
      </c>
      <c r="C12" s="7" t="s">
        <v>24</v>
      </c>
      <c r="D12" s="7" t="s">
        <v>25</v>
      </c>
      <c r="E12" s="7" t="s">
        <v>35</v>
      </c>
      <c r="F12" s="18">
        <v>95000</v>
      </c>
      <c r="G12" s="14">
        <v>150</v>
      </c>
      <c r="H12" s="9">
        <v>44093</v>
      </c>
      <c r="I12" s="7" t="str">
        <f t="shared" si="0"/>
        <v>5위</v>
      </c>
      <c r="J12" s="8" t="str">
        <f t="shared" si="1"/>
        <v>더블</v>
      </c>
    </row>
    <row r="13" spans="2:12" x14ac:dyDescent="0.3">
      <c r="B13" s="19" t="s">
        <v>45</v>
      </c>
      <c r="C13" s="20"/>
      <c r="D13" s="20"/>
      <c r="E13" s="7">
        <f>SUMIF(D5:D12,"전기매트",F5:F12)/COUNTIF(D5:D12,"전기매트")</f>
        <v>167040</v>
      </c>
      <c r="F13" s="23"/>
      <c r="G13" s="20" t="s">
        <v>36</v>
      </c>
      <c r="H13" s="20"/>
      <c r="I13" s="20"/>
      <c r="J13" s="8">
        <f>LARGE(F5:F12,2)</f>
        <v>210000</v>
      </c>
    </row>
    <row r="14" spans="2:12" ht="27.75" thickBot="1" x14ac:dyDescent="0.35">
      <c r="B14" s="21" t="s">
        <v>39</v>
      </c>
      <c r="C14" s="22"/>
      <c r="D14" s="22"/>
      <c r="E14" s="10">
        <f>DMAX(B4:H12,6,D4:D5)</f>
        <v>150</v>
      </c>
      <c r="F14" s="24"/>
      <c r="G14" s="11" t="s">
        <v>37</v>
      </c>
      <c r="H14" s="10" t="s">
        <v>8</v>
      </c>
      <c r="I14" s="12" t="s">
        <v>38</v>
      </c>
      <c r="J14" s="13">
        <f>VLOOKUP(H14,B4:H12,6)</f>
        <v>95</v>
      </c>
    </row>
    <row r="17" spans="11:11" x14ac:dyDescent="0.3">
      <c r="K17" s="16"/>
    </row>
  </sheetData>
  <mergeCells count="4">
    <mergeCell ref="B13:D13"/>
    <mergeCell ref="G13:I13"/>
    <mergeCell ref="B14:D14"/>
    <mergeCell ref="F13:F14"/>
  </mergeCells>
  <phoneticPr fontId="1" type="noConversion"/>
  <conditionalFormatting sqref="B5:J12">
    <cfRule type="expression" dxfId="2" priority="1">
      <formula>$G5&lt;=150</formula>
    </cfRule>
  </conditionalFormatting>
  <dataValidations count="1">
    <dataValidation type="list" allowBlank="1" showInputMessage="1" showErrorMessage="1" sqref="H14">
      <formula1>$B$5:$B$12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2"/>
  <sheetViews>
    <sheetView zoomScale="160" zoomScaleNormal="160" workbookViewId="0">
      <selection activeCell="H11" sqref="H11"/>
    </sheetView>
  </sheetViews>
  <sheetFormatPr defaultRowHeight="13.5" x14ac:dyDescent="0.3"/>
  <cols>
    <col min="1" max="1" width="1.625" style="1" customWidth="1"/>
    <col min="2" max="2" width="13.5" style="1" customWidth="1"/>
    <col min="3" max="3" width="12.875" style="1" customWidth="1"/>
    <col min="4" max="5" width="9" style="1"/>
    <col min="6" max="6" width="11.375" style="1" bestFit="1" customWidth="1"/>
    <col min="7" max="7" width="9.125" style="1" bestFit="1" customWidth="1"/>
    <col min="8" max="8" width="13.25" style="1" bestFit="1" customWidth="1"/>
    <col min="9" max="9" width="9.125" style="1" bestFit="1" customWidth="1"/>
    <col min="10" max="16384" width="9" style="1"/>
  </cols>
  <sheetData>
    <row r="2" spans="2:9" ht="27" x14ac:dyDescent="0.3">
      <c r="B2" s="27" t="s">
        <v>0</v>
      </c>
      <c r="C2" s="27" t="s">
        <v>1</v>
      </c>
      <c r="D2" s="27" t="s">
        <v>50</v>
      </c>
      <c r="E2" s="27" t="s">
        <v>3</v>
      </c>
      <c r="F2" s="27" t="s">
        <v>4</v>
      </c>
      <c r="G2" s="28" t="s">
        <v>5</v>
      </c>
      <c r="H2" s="27" t="s">
        <v>6</v>
      </c>
      <c r="I2" s="26"/>
    </row>
    <row r="3" spans="2:9" x14ac:dyDescent="0.3">
      <c r="B3" s="7" t="s">
        <v>9</v>
      </c>
      <c r="C3" s="7" t="s">
        <v>17</v>
      </c>
      <c r="D3" s="7" t="s">
        <v>25</v>
      </c>
      <c r="E3" s="7" t="s">
        <v>28</v>
      </c>
      <c r="F3" s="18">
        <v>71200</v>
      </c>
      <c r="G3" s="14">
        <v>95</v>
      </c>
      <c r="H3" s="15" t="s">
        <v>40</v>
      </c>
      <c r="I3" s="25"/>
    </row>
    <row r="4" spans="2:9" x14ac:dyDescent="0.3">
      <c r="B4" s="7" t="s">
        <v>10</v>
      </c>
      <c r="C4" s="7" t="s">
        <v>18</v>
      </c>
      <c r="D4" s="7" t="s">
        <v>41</v>
      </c>
      <c r="E4" s="7" t="s">
        <v>29</v>
      </c>
      <c r="F4" s="18">
        <v>151260</v>
      </c>
      <c r="G4" s="14">
        <v>190</v>
      </c>
      <c r="H4" s="9">
        <v>43936</v>
      </c>
      <c r="I4" s="25"/>
    </row>
    <row r="5" spans="2:9" x14ac:dyDescent="0.3">
      <c r="B5" s="7" t="s">
        <v>11</v>
      </c>
      <c r="C5" s="7" t="s">
        <v>19</v>
      </c>
      <c r="D5" s="7" t="s">
        <v>43</v>
      </c>
      <c r="E5" s="7" t="s">
        <v>30</v>
      </c>
      <c r="F5" s="18">
        <v>220760</v>
      </c>
      <c r="G5" s="14">
        <v>350</v>
      </c>
      <c r="H5" s="9">
        <v>44119</v>
      </c>
      <c r="I5" s="25"/>
    </row>
    <row r="6" spans="2:9" x14ac:dyDescent="0.3">
      <c r="B6" s="7" t="s">
        <v>12</v>
      </c>
      <c r="C6" s="7" t="s">
        <v>20</v>
      </c>
      <c r="D6" s="7" t="s">
        <v>42</v>
      </c>
      <c r="E6" s="7" t="s">
        <v>32</v>
      </c>
      <c r="F6" s="18">
        <v>210000</v>
      </c>
      <c r="G6" s="14">
        <v>75</v>
      </c>
      <c r="H6" s="9">
        <v>44079</v>
      </c>
      <c r="I6" s="25"/>
    </row>
    <row r="7" spans="2:9" x14ac:dyDescent="0.3">
      <c r="B7" s="7" t="s">
        <v>13</v>
      </c>
      <c r="C7" s="7" t="s">
        <v>21</v>
      </c>
      <c r="D7" s="7" t="s">
        <v>26</v>
      </c>
      <c r="E7" s="7" t="s">
        <v>31</v>
      </c>
      <c r="F7" s="18">
        <v>80860</v>
      </c>
      <c r="G7" s="14">
        <v>240</v>
      </c>
      <c r="H7" s="9">
        <v>43711</v>
      </c>
      <c r="I7" s="25"/>
    </row>
    <row r="8" spans="2:9" x14ac:dyDescent="0.3">
      <c r="B8" s="7" t="s">
        <v>14</v>
      </c>
      <c r="C8" s="7" t="s">
        <v>22</v>
      </c>
      <c r="D8" s="7" t="s">
        <v>42</v>
      </c>
      <c r="E8" s="7" t="s">
        <v>33</v>
      </c>
      <c r="F8" s="18">
        <v>139860</v>
      </c>
      <c r="G8" s="14">
        <v>180</v>
      </c>
      <c r="H8" s="9">
        <v>44156</v>
      </c>
      <c r="I8" s="25"/>
    </row>
    <row r="9" spans="2:9" x14ac:dyDescent="0.3">
      <c r="B9" s="7" t="s">
        <v>15</v>
      </c>
      <c r="C9" s="7" t="s">
        <v>23</v>
      </c>
      <c r="D9" s="7" t="s">
        <v>27</v>
      </c>
      <c r="E9" s="7" t="s">
        <v>34</v>
      </c>
      <c r="F9" s="18">
        <v>163800</v>
      </c>
      <c r="G9" s="14">
        <v>120</v>
      </c>
      <c r="H9" s="9">
        <v>43746</v>
      </c>
      <c r="I9" s="25"/>
    </row>
    <row r="10" spans="2:9" x14ac:dyDescent="0.3">
      <c r="B10" s="7" t="s">
        <v>16</v>
      </c>
      <c r="C10" s="7" t="s">
        <v>24</v>
      </c>
      <c r="D10" s="7" t="s">
        <v>25</v>
      </c>
      <c r="E10" s="7" t="s">
        <v>35</v>
      </c>
      <c r="F10" s="18">
        <v>95000</v>
      </c>
      <c r="G10" s="14">
        <v>150</v>
      </c>
      <c r="H10" s="9">
        <v>44093</v>
      </c>
      <c r="I10" s="25"/>
    </row>
    <row r="11" spans="2:9" x14ac:dyDescent="0.3">
      <c r="B11" s="20" t="s">
        <v>47</v>
      </c>
      <c r="C11" s="20"/>
      <c r="D11" s="20"/>
      <c r="E11" s="20"/>
      <c r="F11" s="20"/>
      <c r="G11" s="20"/>
      <c r="H11" s="29">
        <f>DAVERAGE(B2:H10,5,D2:D3)</f>
        <v>110000</v>
      </c>
    </row>
    <row r="14" spans="2:9" ht="27" x14ac:dyDescent="0.3">
      <c r="B14" s="27" t="s">
        <v>0</v>
      </c>
      <c r="C14" s="28" t="s">
        <v>5</v>
      </c>
    </row>
    <row r="15" spans="2:9" x14ac:dyDescent="0.3">
      <c r="B15" s="1" t="s">
        <v>48</v>
      </c>
    </row>
    <row r="16" spans="2:9" x14ac:dyDescent="0.3">
      <c r="C16" s="1" t="s">
        <v>49</v>
      </c>
    </row>
    <row r="18" spans="2:5" x14ac:dyDescent="0.3">
      <c r="B18" s="27" t="s">
        <v>1</v>
      </c>
      <c r="C18" s="27" t="s">
        <v>50</v>
      </c>
      <c r="D18" s="27" t="s">
        <v>3</v>
      </c>
      <c r="E18" s="27" t="s">
        <v>4</v>
      </c>
    </row>
    <row r="19" spans="2:5" x14ac:dyDescent="0.3">
      <c r="B19" s="7" t="s">
        <v>18</v>
      </c>
      <c r="C19" s="7" t="s">
        <v>41</v>
      </c>
      <c r="D19" s="7" t="s">
        <v>29</v>
      </c>
      <c r="E19" s="18">
        <v>151260</v>
      </c>
    </row>
    <row r="20" spans="2:5" x14ac:dyDescent="0.3">
      <c r="B20" s="7" t="s">
        <v>19</v>
      </c>
      <c r="C20" s="7" t="s">
        <v>43</v>
      </c>
      <c r="D20" s="7" t="s">
        <v>30</v>
      </c>
      <c r="E20" s="18">
        <v>220760</v>
      </c>
    </row>
    <row r="21" spans="2:5" x14ac:dyDescent="0.3">
      <c r="B21" s="7" t="s">
        <v>20</v>
      </c>
      <c r="C21" s="7" t="s">
        <v>42</v>
      </c>
      <c r="D21" s="7" t="s">
        <v>32</v>
      </c>
      <c r="E21" s="18">
        <v>210000</v>
      </c>
    </row>
    <row r="22" spans="2:5" x14ac:dyDescent="0.3">
      <c r="B22" s="7" t="s">
        <v>21</v>
      </c>
      <c r="C22" s="7" t="s">
        <v>26</v>
      </c>
      <c r="D22" s="7" t="s">
        <v>31</v>
      </c>
      <c r="E22" s="18">
        <v>80860</v>
      </c>
    </row>
  </sheetData>
  <mergeCells count="1">
    <mergeCell ref="B11:G11"/>
  </mergeCells>
  <phoneticPr fontId="1" type="noConversion"/>
  <conditionalFormatting sqref="B3:I10">
    <cfRule type="expression" dxfId="1" priority="1">
      <formula>$G3&lt;=150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5"/>
  <sheetViews>
    <sheetView tabSelected="1" zoomScale="145" zoomScaleNormal="145" workbookViewId="0">
      <selection activeCell="B2" sqref="B2:H21"/>
    </sheetView>
  </sheetViews>
  <sheetFormatPr defaultRowHeight="13.5" outlineLevelRow="5" x14ac:dyDescent="0.3"/>
  <cols>
    <col min="1" max="1" width="1.625" style="1" customWidth="1"/>
    <col min="2" max="2" width="9" style="1"/>
    <col min="3" max="3" width="13.625" style="1" customWidth="1"/>
    <col min="4" max="5" width="9" style="1"/>
    <col min="6" max="6" width="11.375" style="1" bestFit="1" customWidth="1"/>
    <col min="7" max="7" width="9.125" style="1" bestFit="1" customWidth="1"/>
    <col min="8" max="8" width="13.25" style="1" bestFit="1" customWidth="1"/>
    <col min="9" max="16384" width="9" style="1"/>
  </cols>
  <sheetData>
    <row r="1" spans="2:8" ht="14.25" thickBot="1" x14ac:dyDescent="0.35"/>
    <row r="2" spans="2:8" ht="27" x14ac:dyDescent="0.3">
      <c r="B2" s="2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4" t="s">
        <v>5</v>
      </c>
      <c r="H2" s="3" t="s">
        <v>6</v>
      </c>
    </row>
    <row r="3" spans="2:8" outlineLevel="5" x14ac:dyDescent="0.3">
      <c r="B3" s="6" t="s">
        <v>9</v>
      </c>
      <c r="C3" s="7" t="s">
        <v>17</v>
      </c>
      <c r="D3" s="7" t="s">
        <v>25</v>
      </c>
      <c r="E3" s="7" t="s">
        <v>28</v>
      </c>
      <c r="F3" s="18">
        <v>83300</v>
      </c>
      <c r="G3" s="14">
        <v>95</v>
      </c>
      <c r="H3" s="15" t="s">
        <v>40</v>
      </c>
    </row>
    <row r="4" spans="2:8" outlineLevel="5" x14ac:dyDescent="0.3">
      <c r="B4" s="6" t="s">
        <v>15</v>
      </c>
      <c r="C4" s="7" t="s">
        <v>23</v>
      </c>
      <c r="D4" s="7" t="s">
        <v>27</v>
      </c>
      <c r="E4" s="7" t="s">
        <v>34</v>
      </c>
      <c r="F4" s="18">
        <v>163800</v>
      </c>
      <c r="G4" s="14">
        <v>120</v>
      </c>
      <c r="H4" s="9">
        <v>43746</v>
      </c>
    </row>
    <row r="5" spans="2:8" outlineLevel="5" x14ac:dyDescent="0.3">
      <c r="B5" s="6" t="s">
        <v>16</v>
      </c>
      <c r="C5" s="7" t="s">
        <v>24</v>
      </c>
      <c r="D5" s="7" t="s">
        <v>25</v>
      </c>
      <c r="E5" s="7" t="s">
        <v>35</v>
      </c>
      <c r="F5" s="18">
        <v>95000</v>
      </c>
      <c r="G5" s="14">
        <v>150</v>
      </c>
      <c r="H5" s="9">
        <v>44093</v>
      </c>
    </row>
    <row r="6" spans="2:8" outlineLevel="4" x14ac:dyDescent="0.3">
      <c r="B6" s="6"/>
      <c r="C6" s="7"/>
      <c r="D6" s="30" t="s">
        <v>51</v>
      </c>
      <c r="E6" s="7"/>
      <c r="F6" s="18">
        <f>SUBTOTAL(4,F3:F5)</f>
        <v>163800</v>
      </c>
      <c r="G6" s="14"/>
      <c r="H6" s="9"/>
    </row>
    <row r="7" spans="2:8" outlineLevel="3" x14ac:dyDescent="0.3">
      <c r="B7" s="6"/>
      <c r="C7" s="7"/>
      <c r="D7" s="30" t="s">
        <v>51</v>
      </c>
      <c r="E7" s="7"/>
      <c r="F7" s="18">
        <f>SUBTOTAL(4,F3:F5)</f>
        <v>163800</v>
      </c>
      <c r="G7" s="14"/>
      <c r="H7" s="9"/>
    </row>
    <row r="8" spans="2:8" outlineLevel="2" x14ac:dyDescent="0.3">
      <c r="B8" s="6"/>
      <c r="C8" s="7">
        <f>SUBTOTAL(3,C3:C5)</f>
        <v>3</v>
      </c>
      <c r="D8" s="30" t="s">
        <v>56</v>
      </c>
      <c r="E8" s="7"/>
      <c r="F8" s="18"/>
      <c r="G8" s="14"/>
      <c r="H8" s="9"/>
    </row>
    <row r="9" spans="2:8" outlineLevel="5" x14ac:dyDescent="0.3">
      <c r="B9" s="6" t="s">
        <v>10</v>
      </c>
      <c r="C9" s="7" t="s">
        <v>18</v>
      </c>
      <c r="D9" s="7" t="s">
        <v>41</v>
      </c>
      <c r="E9" s="7" t="s">
        <v>29</v>
      </c>
      <c r="F9" s="18">
        <v>151260</v>
      </c>
      <c r="G9" s="14">
        <v>190</v>
      </c>
      <c r="H9" s="9">
        <v>43936</v>
      </c>
    </row>
    <row r="10" spans="2:8" outlineLevel="5" x14ac:dyDescent="0.3">
      <c r="B10" s="6" t="s">
        <v>12</v>
      </c>
      <c r="C10" s="7" t="s">
        <v>20</v>
      </c>
      <c r="D10" s="7" t="s">
        <v>42</v>
      </c>
      <c r="E10" s="7" t="s">
        <v>32</v>
      </c>
      <c r="F10" s="18">
        <v>210000</v>
      </c>
      <c r="G10" s="14">
        <v>75</v>
      </c>
      <c r="H10" s="9">
        <v>44079</v>
      </c>
    </row>
    <row r="11" spans="2:8" outlineLevel="5" x14ac:dyDescent="0.3">
      <c r="B11" s="6" t="s">
        <v>14</v>
      </c>
      <c r="C11" s="7" t="s">
        <v>22</v>
      </c>
      <c r="D11" s="7" t="s">
        <v>42</v>
      </c>
      <c r="E11" s="7" t="s">
        <v>33</v>
      </c>
      <c r="F11" s="18">
        <v>139860</v>
      </c>
      <c r="G11" s="14">
        <v>180</v>
      </c>
      <c r="H11" s="9">
        <v>44156</v>
      </c>
    </row>
    <row r="12" spans="2:8" outlineLevel="4" x14ac:dyDescent="0.3">
      <c r="B12" s="6"/>
      <c r="C12" s="7"/>
      <c r="D12" s="30" t="s">
        <v>52</v>
      </c>
      <c r="E12" s="7"/>
      <c r="F12" s="18">
        <f>SUBTOTAL(4,F9:F11)</f>
        <v>210000</v>
      </c>
      <c r="G12" s="14"/>
      <c r="H12" s="9"/>
    </row>
    <row r="13" spans="2:8" outlineLevel="3" x14ac:dyDescent="0.3">
      <c r="B13" s="6"/>
      <c r="C13" s="7"/>
      <c r="D13" s="30" t="s">
        <v>52</v>
      </c>
      <c r="E13" s="7"/>
      <c r="F13" s="18">
        <f>SUBTOTAL(4,F9:F11)</f>
        <v>210000</v>
      </c>
      <c r="G13" s="14"/>
      <c r="H13" s="9"/>
    </row>
    <row r="14" spans="2:8" outlineLevel="2" x14ac:dyDescent="0.3">
      <c r="B14" s="6"/>
      <c r="C14" s="7">
        <f>SUBTOTAL(3,C9:C11)</f>
        <v>3</v>
      </c>
      <c r="D14" s="30" t="s">
        <v>57</v>
      </c>
      <c r="E14" s="7"/>
      <c r="F14" s="18"/>
      <c r="G14" s="14"/>
      <c r="H14" s="9"/>
    </row>
    <row r="15" spans="2:8" outlineLevel="5" x14ac:dyDescent="0.3">
      <c r="B15" s="6" t="s">
        <v>11</v>
      </c>
      <c r="C15" s="7" t="s">
        <v>19</v>
      </c>
      <c r="D15" s="7" t="s">
        <v>43</v>
      </c>
      <c r="E15" s="7" t="s">
        <v>30</v>
      </c>
      <c r="F15" s="18">
        <v>220760</v>
      </c>
      <c r="G15" s="14">
        <v>350</v>
      </c>
      <c r="H15" s="9">
        <v>44119</v>
      </c>
    </row>
    <row r="16" spans="2:8" outlineLevel="4" x14ac:dyDescent="0.3">
      <c r="B16" s="6"/>
      <c r="C16" s="7"/>
      <c r="D16" s="30" t="s">
        <v>53</v>
      </c>
      <c r="E16" s="7"/>
      <c r="F16" s="18">
        <f>SUBTOTAL(4,F15:F15)</f>
        <v>220760</v>
      </c>
      <c r="G16" s="14"/>
      <c r="H16" s="9"/>
    </row>
    <row r="17" spans="2:8" outlineLevel="3" x14ac:dyDescent="0.3">
      <c r="B17" s="6"/>
      <c r="C17" s="7"/>
      <c r="D17" s="30" t="s">
        <v>53</v>
      </c>
      <c r="E17" s="7"/>
      <c r="F17" s="18">
        <f>SUBTOTAL(4,F15:F15)</f>
        <v>220760</v>
      </c>
      <c r="G17" s="14"/>
      <c r="H17" s="9"/>
    </row>
    <row r="18" spans="2:8" outlineLevel="2" x14ac:dyDescent="0.3">
      <c r="B18" s="6"/>
      <c r="C18" s="7">
        <f>SUBTOTAL(3,C15:C15)</f>
        <v>1</v>
      </c>
      <c r="D18" s="30" t="s">
        <v>58</v>
      </c>
      <c r="E18" s="7"/>
      <c r="F18" s="18"/>
      <c r="G18" s="14"/>
      <c r="H18" s="9"/>
    </row>
    <row r="19" spans="2:8" outlineLevel="5" x14ac:dyDescent="0.3">
      <c r="B19" s="6" t="s">
        <v>13</v>
      </c>
      <c r="C19" s="7" t="s">
        <v>21</v>
      </c>
      <c r="D19" s="7" t="s">
        <v>26</v>
      </c>
      <c r="E19" s="7" t="s">
        <v>31</v>
      </c>
      <c r="F19" s="18">
        <v>80860</v>
      </c>
      <c r="G19" s="14">
        <v>240</v>
      </c>
      <c r="H19" s="9">
        <v>43711</v>
      </c>
    </row>
    <row r="20" spans="2:8" outlineLevel="4" x14ac:dyDescent="0.3">
      <c r="B20" s="25"/>
      <c r="C20" s="25"/>
      <c r="D20" s="34" t="s">
        <v>54</v>
      </c>
      <c r="E20" s="25"/>
      <c r="F20" s="31">
        <f>SUBTOTAL(4,F19:F19)</f>
        <v>80860</v>
      </c>
      <c r="G20" s="32"/>
      <c r="H20" s="33"/>
    </row>
    <row r="21" spans="2:8" outlineLevel="3" x14ac:dyDescent="0.3">
      <c r="B21" s="25"/>
      <c r="C21" s="25"/>
      <c r="D21" s="34" t="s">
        <v>55</v>
      </c>
      <c r="E21" s="25"/>
      <c r="F21" s="31">
        <f>SUBTOTAL(4,F3:F19)</f>
        <v>220760</v>
      </c>
      <c r="G21" s="32"/>
      <c r="H21" s="33"/>
    </row>
    <row r="22" spans="2:8" outlineLevel="2" x14ac:dyDescent="0.3">
      <c r="B22" s="25"/>
      <c r="C22" s="25"/>
      <c r="D22" s="34" t="s">
        <v>54</v>
      </c>
      <c r="E22" s="25"/>
      <c r="F22" s="31">
        <f>SUBTOTAL(4,F19:F19)</f>
        <v>80860</v>
      </c>
      <c r="G22" s="32"/>
      <c r="H22" s="33"/>
    </row>
    <row r="23" spans="2:8" outlineLevel="1" x14ac:dyDescent="0.3">
      <c r="B23" s="25"/>
      <c r="C23" s="25">
        <f>SUBTOTAL(3,C19:C19)</f>
        <v>1</v>
      </c>
      <c r="D23" s="34" t="s">
        <v>59</v>
      </c>
      <c r="E23" s="25"/>
      <c r="F23" s="31"/>
      <c r="G23" s="32"/>
      <c r="H23" s="33"/>
    </row>
    <row r="24" spans="2:8" x14ac:dyDescent="0.3">
      <c r="B24" s="25"/>
      <c r="C24" s="25"/>
      <c r="D24" s="34" t="s">
        <v>55</v>
      </c>
      <c r="E24" s="25"/>
      <c r="F24" s="31">
        <f>SUBTOTAL(4,F3:F19)</f>
        <v>220760</v>
      </c>
      <c r="G24" s="32"/>
      <c r="H24" s="33"/>
    </row>
    <row r="25" spans="2:8" x14ac:dyDescent="0.3">
      <c r="B25" s="25"/>
      <c r="C25" s="25">
        <f>SUBTOTAL(3,C3:C19)</f>
        <v>8</v>
      </c>
      <c r="D25" s="34" t="s">
        <v>60</v>
      </c>
      <c r="E25" s="25"/>
      <c r="F25" s="31"/>
      <c r="G25" s="32"/>
      <c r="H25" s="33"/>
    </row>
  </sheetData>
  <sortState ref="B3:H20">
    <sortCondition ref="D3:D10" customList="전기요,전기매트,온수매트"/>
  </sortState>
  <phoneticPr fontId="1" type="noConversion"/>
  <conditionalFormatting sqref="B3:H25">
    <cfRule type="expression" dxfId="0" priority="1">
      <formula>$G3&lt;=150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이름이 지정된 범위</vt:lpstr>
      </vt:variant>
      <vt:variant>
        <vt:i4>3</vt:i4>
      </vt:variant>
    </vt:vector>
  </HeadingPairs>
  <TitlesOfParts>
    <vt:vector size="7" baseType="lpstr">
      <vt:lpstr>제1작업</vt:lpstr>
      <vt:lpstr>제2작업</vt:lpstr>
      <vt:lpstr>제3작업</vt:lpstr>
      <vt:lpstr>제4작업</vt:lpstr>
      <vt:lpstr>제2작업!Criteria</vt:lpstr>
      <vt:lpstr>제2작업!Extract</vt:lpstr>
      <vt:lpstr>소비전력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2023-04-26T22:53:45Z</dcterms:created>
  <dcterms:modified xsi:type="dcterms:W3CDTF">2023-04-27T05:37:47Z</dcterms:modified>
</cp:coreProperties>
</file>