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1" activeTab="1"/>
  </bookViews>
  <sheets>
    <sheet name="Site" sheetId="1" r:id="rId1"/>
    <sheet name="Snowpit" sheetId="2" r:id="rId2"/>
    <sheet name="température" sheetId="3" r:id="rId3"/>
    <sheet name="Iris 3" sheetId="4" r:id="rId4"/>
    <sheet name="SBR" sheetId="5" r:id="rId5"/>
    <sheet name="SBR_sol-nu" sheetId="6" r:id="rId6"/>
    <sheet name="Remarques" sheetId="7" r:id="rId7"/>
    <sheet name="Legend" sheetId="8" r:id="rId8"/>
  </sheet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E9" i="2" l="1"/>
  <c r="F9" i="2" s="1"/>
  <c r="C9" i="2"/>
  <c r="E8" i="2"/>
  <c r="F8" i="2" s="1"/>
  <c r="C8" i="2"/>
  <c r="E7" i="2"/>
  <c r="F7" i="2" s="1"/>
  <c r="C7" i="2"/>
  <c r="E6" i="2"/>
  <c r="F6" i="2" s="1"/>
  <c r="C6" i="2"/>
  <c r="E5" i="2"/>
  <c r="F5" i="2" s="1"/>
  <c r="C5" i="2"/>
  <c r="C4" i="2"/>
  <c r="E3" i="2"/>
  <c r="F3" i="2" s="1"/>
  <c r="C3" i="2"/>
  <c r="E2" i="2"/>
  <c r="F2" i="2" s="1"/>
  <c r="C2" i="2"/>
  <c r="I2" i="1"/>
  <c r="G2" i="2" l="1"/>
  <c r="G9" i="2"/>
  <c r="G8" i="2"/>
  <c r="G7" i="2"/>
  <c r="G6" i="2"/>
  <c r="G5" i="2"/>
  <c r="G3" i="2"/>
  <c r="J2" i="1" s="1"/>
</calcChain>
</file>

<file path=xl/sharedStrings.xml><?xml version="1.0" encoding="utf-8"?>
<sst xmlns="http://schemas.openxmlformats.org/spreadsheetml/2006/main" count="131" uniqueCount="109">
  <si>
    <t>Flag (SP*)</t>
  </si>
  <si>
    <t>Date  (JJ/MM/AAAA)</t>
  </si>
  <si>
    <t>Time(local) (hh:mm)</t>
  </si>
  <si>
    <t xml:space="preserve">Operateurs </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</si>
  <si>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</si>
  <si>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</si>
  <si>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</si>
  <si>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</si>
  <si>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</si>
  <si>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</si>
  <si>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</si>
  <si>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</si>
  <si>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</si>
  <si>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</si>
  <si>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</si>
  <si>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</si>
  <si>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A03C1</t>
  </si>
  <si>
    <t>17/03/2018</t>
  </si>
  <si>
    <t>Alex Roy, Celine Vargel</t>
  </si>
  <si>
    <t>neige faible + eclaircies</t>
  </si>
  <si>
    <t>Htop (cm)</t>
  </si>
  <si>
    <t>Hbottom (cm)</t>
  </si>
  <si>
    <t>Thickness(cm)</t>
  </si>
  <si>
    <t>Temperature (°C)</t>
  </si>
  <si>
    <t>Weight (g)</t>
  </si>
  <si>
    <t>Density (g m-3)</t>
  </si>
  <si>
    <t>SWE (mm)</t>
  </si>
  <si>
    <t>SSA</t>
  </si>
  <si>
    <t>Grain type</t>
  </si>
  <si>
    <t>Diameter(visual)(mm)</t>
  </si>
  <si>
    <t>Manual Density</t>
  </si>
  <si>
    <t>PP</t>
  </si>
  <si>
    <t>4</t>
  </si>
  <si>
    <t>4.00</t>
  </si>
  <si>
    <t>IC</t>
  </si>
  <si>
    <t>DH</t>
  </si>
  <si>
    <t>6</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</si>
  <si>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</si>
  <si>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</si>
  <si>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</si>
  <si>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</si>
  <si>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</si>
  <si>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</si>
  <si>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</si>
  <si>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</si>
  <si>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</si>
  <si>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</si>
  <si>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</si>
  <si>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</si>
  <si>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</si>
  <si>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</si>
  <si>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</si>
  <si>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</si>
  <si>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</si>
  <si>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</si>
  <si>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</si>
  <si>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</si>
  <si>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</si>
  <si>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</si>
  <si>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</si>
  <si>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</si>
  <si>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</si>
  <si>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SMP devant le snowpit</t>
  </si>
  <si>
    <t>Radar : 3 mesures sans plaque</t>
  </si>
  <si>
    <t>sol : herbe, neige tres peu cohesive vers le fond, bloquee par la vegetation</t>
  </si>
  <si>
    <t>excavation faite sur ce snowpit</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</si>
  <si>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</si>
  <si>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</si>
  <si>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</si>
  <si>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</si>
  <si>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</si>
  <si>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</si>
  <si>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</si>
  <si>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</si>
  <si>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F</t>
  </si>
  <si>
    <t>R</t>
  </si>
  <si>
    <t>DF</t>
  </si>
  <si>
    <t>MF</t>
  </si>
  <si>
    <t>Gr</t>
  </si>
  <si>
    <t>SH</t>
  </si>
  <si>
    <t>IL</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</si>
  <si>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</si>
  <si>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</si>
  <si>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</si>
  <si>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</si>
  <si>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</si>
  <si>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</si>
  <si>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</si>
  <si>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</si>
  <si>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</si>
  <si>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</si>
  <si>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</si>
  <si>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</si>
  <si>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</si>
  <si>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</si>
  <si>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</si>
  <si>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</si>
  <si>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</si>
  <si>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</si>
  <si>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</si>
  <si>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</si>
  <si>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</si>
  <si>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</si>
  <si>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</si>
  <si>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</si>
  <si>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</si>
  <si>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</si>
  <si>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</si>
  <si>
    <t>ice lens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</si>
</sst>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
      <sz val="10"/>
      <name val="Arial"/>
      <family val="2"/>
      <charset val="13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49" fontId="3" fillId="0" borderId="0" xfId="0" applyNumberFormat="1" applyFont="1" applyAlignment="1">
      <alignment horizontal="center"/>
    </xf>
    <xf numFmtId="2" fontId="0" fillId="0" borderId="0" xfId="0" applyNumberFormat="1" applyFont="1" applyAlignment="1">
      <alignment horizontal="center"/>
    </xf>
    <xf numFmtId="0" fontId="1" fillId="0" borderId="0" xfId="0" applyFont="1"/>
    <xf numFmtId="4" fontId="1" fillId="0" borderId="0" xfId="0" applyNumberFormat="1" applyFont="1" applyAlignment="1">
      <alignment horizontal="center" vertical="center"/>
    </xf>
    <xf numFmtId="0" fontId="3" fillId="0" borderId="0" xfId="0" applyFont="1" applyAlignment="1">
      <alignment horizontal="center"/>
    </xf>
    <xf numFmtId="21" fontId="0" fillId="0" borderId="0" xfId="0" applyNumberForma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0" fontId="3" fillId="0" borderId="0" xfId="0" applyNumberFormat="1" applyFont="1" applyAlignment="1">
      <alignment horizontal="center"/>
    </xf>
    <xf numFmtId="2" fontId="0" fillId="0" borderId="0" xfId="0" applyNumberFormat="1" applyFont="1" applyAlignment="1">
      <alignment horizontal="center" vertical="center"/>
    </xf>
    <xf numFmtId="2" fontId="3" fillId="0" borderId="0" xfId="0" applyNumberFormat="1" applyFont="1" applyAlignment="1">
      <alignment horizontal="center"/>
    </xf>
    <xf numFmtId="0" fontId="5" fillId="0" borderId="0" xfId="0" applyFont="1" applyFill="1" applyBorder="1" applyAlignment="1" applyProtection="1">
      <alignment horizontal="center" vertical="center" wrapText="1"/>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J1" zoomScaleNormal="100" workbookViewId="0">
      <selection activeCell="O2" sqref="O2"/>
    </sheetView>
  </sheetViews>
  <sheetFormatPr defaultRowHeight="15"/>
  <cols>
    <col min="1" max="1" width="10.5703125"/>
    <col min="2" max="2" width="19.42578125"/>
    <col min="3" max="3" width="20.5703125"/>
    <col min="4" max="4" width="22.42578125"/>
    <col min="5" max="6" width="20.7109375"/>
    <col min="7" max="7" width="25.42578125"/>
    <col min="8" max="8" width="21.28515625"/>
    <col min="9" max="9" width="15.5703125"/>
    <col min="10" max="10" width="17.140625"/>
    <col min="11" max="11" width="26.85546875"/>
    <col min="12" max="12" width="23.85546875"/>
    <col min="13" max="13" width="17.140625"/>
    <col min="14" max="14" width="17.28515625"/>
    <col min="15" max="15" width="12.7109375"/>
    <col min="16" max="16" width="16.140625"/>
    <col min="17" max="1025" width="8.5703125"/>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c r="A2" s="3" t="s">
        <v>16</v>
      </c>
      <c r="B2" s="3" t="s">
        <v>17</v>
      </c>
      <c r="C2" s="4">
        <v>0.54166666666666696</v>
      </c>
      <c r="D2" s="4" t="s">
        <v>18</v>
      </c>
      <c r="E2" s="4" t="s">
        <v>19</v>
      </c>
      <c r="F2" s="3">
        <v>-15</v>
      </c>
      <c r="G2" s="3">
        <v>-10.5</v>
      </c>
      <c r="H2" s="3">
        <v>-15.5</v>
      </c>
      <c r="I2" s="3">
        <f>Snowpit!A2</f>
        <v>20</v>
      </c>
      <c r="J2" s="3">
        <f>SUM(Snowpit!G2:G27)</f>
        <v>34.159999999999997</v>
      </c>
      <c r="K2" s="3">
        <v>100</v>
      </c>
      <c r="L2" s="3">
        <v>0</v>
      </c>
      <c r="M2" s="3">
        <v>68.738078000000002</v>
      </c>
      <c r="N2" s="3">
        <v>-133.48548600000001</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tabSelected="1" topLeftCell="G1" zoomScale="70" zoomScaleNormal="70" workbookViewId="0">
      <selection activeCell="M7" sqref="M7"/>
    </sheetView>
  </sheetViews>
  <sheetFormatPr defaultRowHeight="15"/>
  <cols>
    <col min="1" max="2" width="18.28515625" style="6"/>
    <col min="3" max="3" width="19.85546875" style="6"/>
    <col min="4" max="4" width="18.5703125" style="6"/>
    <col min="5" max="5" width="19.42578125" style="6"/>
    <col min="6" max="7" width="17.28515625" style="6"/>
    <col min="8" max="9" width="17.7109375" style="6"/>
    <col min="10" max="10" width="20.5703125" style="6"/>
    <col min="11" max="11" width="17.5703125" style="6"/>
    <col min="12" max="12" width="57.7109375" style="6" bestFit="1" customWidth="1"/>
    <col min="13" max="13" width="18.7109375" style="6"/>
    <col min="14" max="1025" width="16.28515625" style="6"/>
  </cols>
  <sheetData>
    <row r="1" spans="1:13">
      <c r="A1" s="7" t="s">
        <v>20</v>
      </c>
      <c r="B1" s="7" t="s">
        <v>21</v>
      </c>
      <c r="C1" s="7" t="s">
        <v>22</v>
      </c>
      <c r="D1" s="7" t="s">
        <v>23</v>
      </c>
      <c r="E1" s="7" t="s">
        <v>24</v>
      </c>
      <c r="F1" s="7" t="s">
        <v>25</v>
      </c>
      <c r="G1" s="7" t="s">
        <v>26</v>
      </c>
      <c r="H1" s="7" t="s">
        <v>27</v>
      </c>
      <c r="I1" s="7" t="s">
        <v>28</v>
      </c>
      <c r="J1" s="7" t="s">
        <v>29</v>
      </c>
      <c r="K1" s="7" t="s">
        <v>30</v>
      </c>
      <c r="L1" s="7" t="s">
        <v>107</v>
      </c>
      <c r="M1" s="33" t="s">
        <v>108</v>
      </c>
    </row>
    <row r="2" spans="1:13">
      <c r="A2" s="31">
        <v>20</v>
      </c>
      <c r="B2" s="32">
        <v>17</v>
      </c>
      <c r="C2" s="6">
        <f>Snowpit!A2-Snowpit!B2</f>
        <v>3</v>
      </c>
      <c r="D2">
        <v>-10.5</v>
      </c>
      <c r="E2">
        <f>114-110</f>
        <v>4</v>
      </c>
      <c r="F2" s="6">
        <f>((Snowpit!E2-Site!$L$2)/Site!$K$2)*1000</f>
        <v>40</v>
      </c>
      <c r="G2" s="6">
        <f>Snowpit!F2*(Snowpit!C2/100)</f>
        <v>1.2</v>
      </c>
      <c r="H2">
        <v>42.666630556422</v>
      </c>
      <c r="I2" s="9" t="s">
        <v>31</v>
      </c>
      <c r="J2" s="8" t="s">
        <v>32</v>
      </c>
      <c r="K2" s="9"/>
      <c r="L2" s="6">
        <v>1</v>
      </c>
    </row>
    <row r="3" spans="1:13">
      <c r="A3" s="32">
        <v>17</v>
      </c>
      <c r="B3" s="32">
        <v>14</v>
      </c>
      <c r="C3" s="6">
        <f>Snowpit!A3-Snowpit!B3</f>
        <v>3</v>
      </c>
      <c r="D3">
        <v>-12.3</v>
      </c>
      <c r="E3" s="9">
        <f>112-108</f>
        <v>4</v>
      </c>
      <c r="F3" s="6">
        <f>((Snowpit!E3-Site!$L$2)/Site!$K$2)*1000</f>
        <v>40</v>
      </c>
      <c r="G3" s="6">
        <f>Snowpit!F3*(Snowpit!C3/100)</f>
        <v>1.2</v>
      </c>
      <c r="H3">
        <v>19.6255266218567</v>
      </c>
      <c r="I3" s="9" t="s">
        <v>31</v>
      </c>
      <c r="J3" s="8" t="s">
        <v>33</v>
      </c>
      <c r="K3" s="9"/>
      <c r="L3" s="6">
        <v>1</v>
      </c>
    </row>
    <row r="4" spans="1:13">
      <c r="A4" s="30">
        <v>14</v>
      </c>
      <c r="B4" s="32">
        <v>13.85</v>
      </c>
      <c r="C4" s="6">
        <f>Snowpit!A4-Snowpit!B4</f>
        <v>0.15000000000000036</v>
      </c>
      <c r="D4"/>
      <c r="E4"/>
      <c r="F4" s="6">
        <v>909</v>
      </c>
      <c r="G4"/>
      <c r="I4" s="9" t="s">
        <v>34</v>
      </c>
      <c r="J4" s="8"/>
      <c r="K4" s="9"/>
      <c r="L4" s="6">
        <v>2</v>
      </c>
      <c r="M4" s="6">
        <v>0.15000000000000036</v>
      </c>
    </row>
    <row r="5" spans="1:13">
      <c r="A5" s="30">
        <v>13.85</v>
      </c>
      <c r="B5" s="32">
        <v>11</v>
      </c>
      <c r="C5" s="6">
        <f>Snowpit!A5-Snowpit!B5</f>
        <v>2.8499999999999996</v>
      </c>
      <c r="D5">
        <v>-13.2</v>
      </c>
      <c r="E5" s="9">
        <f>124-108</f>
        <v>16</v>
      </c>
      <c r="F5" s="6">
        <f>((Snowpit!E5-Site!$L$2)/Site!$K$2)*1000</f>
        <v>160</v>
      </c>
      <c r="G5" s="6">
        <f>Snowpit!F5*(Snowpit!C5/100)</f>
        <v>4.5599999999999996</v>
      </c>
      <c r="H5" s="6">
        <v>19.314176953578201</v>
      </c>
      <c r="I5" s="9" t="s">
        <v>35</v>
      </c>
      <c r="J5" s="8" t="s">
        <v>36</v>
      </c>
      <c r="K5" s="9"/>
      <c r="L5" s="6">
        <v>3</v>
      </c>
    </row>
    <row r="6" spans="1:13">
      <c r="A6" s="30">
        <v>11</v>
      </c>
      <c r="B6" s="32">
        <v>8</v>
      </c>
      <c r="C6" s="6">
        <f>Snowpit!A6-Snowpit!B6</f>
        <v>3</v>
      </c>
      <c r="D6">
        <v>-13.4</v>
      </c>
      <c r="E6" s="9">
        <f>131-107</f>
        <v>24</v>
      </c>
      <c r="F6" s="6">
        <f>((Snowpit!E6-Site!$L$2)/Site!$K$2)*1000</f>
        <v>240</v>
      </c>
      <c r="G6" s="6">
        <f>Snowpit!F6*(Snowpit!C6/100)</f>
        <v>7.1999999999999993</v>
      </c>
      <c r="H6" s="6">
        <v>19.314176953578201</v>
      </c>
      <c r="I6" s="9" t="s">
        <v>35</v>
      </c>
      <c r="J6" s="8" t="s">
        <v>36</v>
      </c>
      <c r="K6" s="9"/>
      <c r="L6" s="6">
        <v>3</v>
      </c>
    </row>
    <row r="7" spans="1:13">
      <c r="A7" s="32">
        <v>8</v>
      </c>
      <c r="B7" s="32">
        <v>5</v>
      </c>
      <c r="C7" s="6">
        <f>Snowpit!A7-Snowpit!B7</f>
        <v>3</v>
      </c>
      <c r="D7">
        <v>-15.2</v>
      </c>
      <c r="E7" s="9">
        <f>132-107</f>
        <v>25</v>
      </c>
      <c r="F7" s="6">
        <f>((Snowpit!E7-Site!$L$2)/Site!$K$2)*1000</f>
        <v>250</v>
      </c>
      <c r="G7" s="6">
        <f>Snowpit!F7*(Snowpit!C7/100)</f>
        <v>7.5</v>
      </c>
      <c r="H7" s="6">
        <v>10.2634352549432</v>
      </c>
      <c r="I7" s="9" t="s">
        <v>35</v>
      </c>
      <c r="J7" s="8" t="s">
        <v>36</v>
      </c>
      <c r="K7"/>
      <c r="L7" s="6">
        <v>3</v>
      </c>
    </row>
    <row r="8" spans="1:13">
      <c r="A8" s="32">
        <v>5</v>
      </c>
      <c r="B8" s="32">
        <v>2</v>
      </c>
      <c r="C8" s="6">
        <f>Snowpit!A8-Snowpit!B8</f>
        <v>3</v>
      </c>
      <c r="D8">
        <v>-15.6</v>
      </c>
      <c r="E8" s="9">
        <f>132-107</f>
        <v>25</v>
      </c>
      <c r="F8" s="6">
        <f>((Snowpit!E8-Site!$L$2)/Site!$K$2)*1000</f>
        <v>250</v>
      </c>
      <c r="G8" s="6">
        <f>Snowpit!F8*(Snowpit!C8/100)</f>
        <v>7.5</v>
      </c>
      <c r="H8" s="6">
        <v>9.5880842618223703</v>
      </c>
      <c r="I8" s="9" t="s">
        <v>35</v>
      </c>
      <c r="J8" s="8" t="s">
        <v>36</v>
      </c>
      <c r="K8" s="9"/>
      <c r="L8" s="6">
        <v>3</v>
      </c>
    </row>
    <row r="9" spans="1:13">
      <c r="A9" s="32">
        <v>2</v>
      </c>
      <c r="B9" s="32">
        <v>0</v>
      </c>
      <c r="C9" s="6">
        <f>Snowpit!A9-Snowpit!B9</f>
        <v>2</v>
      </c>
      <c r="D9">
        <v>-15.5</v>
      </c>
      <c r="E9" s="9">
        <f>132-107</f>
        <v>25</v>
      </c>
      <c r="F9" s="6">
        <f>((Snowpit!E9-Site!$L$2)/Site!$K$2)*1000</f>
        <v>250</v>
      </c>
      <c r="G9" s="6">
        <f>Snowpit!F9*(Snowpit!C9/100)</f>
        <v>5</v>
      </c>
      <c r="H9" s="6">
        <v>10.7629974916366</v>
      </c>
      <c r="I9" s="9" t="s">
        <v>35</v>
      </c>
      <c r="J9" s="8" t="s">
        <v>36</v>
      </c>
      <c r="K9" s="9"/>
      <c r="L9" s="6">
        <v>3</v>
      </c>
    </row>
  </sheetData>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Normal="100" workbookViewId="0">
      <selection activeCell="E13" sqref="E13"/>
    </sheetView>
  </sheetViews>
  <sheetFormatPr defaultRowHeight="15"/>
  <cols>
    <col min="1" max="1" width="8.5703125"/>
    <col min="2" max="2" width="17.5703125"/>
    <col min="3" max="1025" width="8.5703125"/>
  </cols>
  <sheetData>
    <row r="1" spans="1:3">
      <c r="A1" s="10" t="s">
        <v>37</v>
      </c>
      <c r="B1" s="11" t="s">
        <v>23</v>
      </c>
      <c r="C1" s="12"/>
    </row>
    <row r="2" spans="1:3">
      <c r="A2">
        <v>20</v>
      </c>
      <c r="B2">
        <v>-10.5</v>
      </c>
    </row>
    <row r="3" spans="1:3">
      <c r="A3">
        <v>17</v>
      </c>
      <c r="B3">
        <v>-12.3</v>
      </c>
    </row>
    <row r="4" spans="1:3">
      <c r="A4">
        <v>14</v>
      </c>
      <c r="B4">
        <v>-13.2</v>
      </c>
    </row>
    <row r="5" spans="1:3">
      <c r="A5">
        <v>11</v>
      </c>
      <c r="B5">
        <v>-13.4</v>
      </c>
    </row>
    <row r="6" spans="1:3">
      <c r="A6">
        <v>8</v>
      </c>
      <c r="B6">
        <v>-15.2</v>
      </c>
    </row>
    <row r="7" spans="1:3">
      <c r="A7">
        <v>5</v>
      </c>
      <c r="B7">
        <v>-15.6</v>
      </c>
    </row>
    <row r="8" spans="1:3">
      <c r="A8">
        <v>2</v>
      </c>
      <c r="B8">
        <v>-15.5</v>
      </c>
    </row>
    <row r="9" spans="1:3">
      <c r="A9">
        <v>0</v>
      </c>
      <c r="B9">
        <v>-15.5</v>
      </c>
    </row>
    <row r="10" spans="1:3">
      <c r="A10">
        <v>-2</v>
      </c>
      <c r="B10">
        <v>-15.5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Normal="100" workbookViewId="0">
      <selection activeCell="H5" sqref="H5"/>
    </sheetView>
  </sheetViews>
  <sheetFormatPr defaultRowHeight="15"/>
  <cols>
    <col min="1" max="1" width="15.5703125"/>
    <col min="2" max="2" width="30.7109375"/>
    <col min="3" max="3" width="30.140625"/>
    <col min="4" max="4" width="13.7109375"/>
    <col min="5" max="5" width="20.7109375"/>
    <col min="6" max="6" width="20.28515625"/>
    <col min="7" max="7" width="16.42578125"/>
    <col min="8" max="8" width="14.140625"/>
    <col min="9" max="9" width="11.28515625"/>
    <col min="10" max="1025" width="10.5703125"/>
  </cols>
  <sheetData>
    <row r="1" spans="1:9" s="10" customFormat="1">
      <c r="A1" s="10" t="s">
        <v>38</v>
      </c>
      <c r="B1" s="10" t="s">
        <v>39</v>
      </c>
      <c r="C1" s="10" t="s">
        <v>40</v>
      </c>
      <c r="D1" s="10" t="s">
        <v>41</v>
      </c>
      <c r="E1" s="10" t="s">
        <v>42</v>
      </c>
      <c r="F1" s="10" t="s">
        <v>43</v>
      </c>
      <c r="G1" s="10" t="s">
        <v>44</v>
      </c>
      <c r="H1" s="10" t="s">
        <v>45</v>
      </c>
      <c r="I1" s="10" t="s">
        <v>46</v>
      </c>
    </row>
    <row r="2" spans="1:9">
      <c r="A2" t="s">
        <v>47</v>
      </c>
      <c r="B2">
        <v>280</v>
      </c>
      <c r="D2">
        <v>20</v>
      </c>
      <c r="E2">
        <v>567</v>
      </c>
      <c r="G2">
        <v>45.334652235549797</v>
      </c>
      <c r="H2">
        <v>42.666630556422</v>
      </c>
      <c r="I2">
        <v>7.6676727925735905E-2</v>
      </c>
    </row>
    <row r="3" spans="1:9">
      <c r="A3" t="s">
        <v>48</v>
      </c>
      <c r="B3">
        <v>332</v>
      </c>
      <c r="D3">
        <v>17</v>
      </c>
      <c r="E3">
        <v>465</v>
      </c>
      <c r="G3">
        <v>31.147242070349002</v>
      </c>
      <c r="H3">
        <v>19.6255266218567</v>
      </c>
      <c r="I3">
        <v>0.16669808080661599</v>
      </c>
    </row>
    <row r="4" spans="1:9">
      <c r="A4" t="s">
        <v>49</v>
      </c>
      <c r="B4">
        <v>445</v>
      </c>
      <c r="D4">
        <v>14</v>
      </c>
      <c r="E4">
        <v>463</v>
      </c>
      <c r="G4">
        <v>30.856937198866898</v>
      </c>
      <c r="H4">
        <v>19.314176953578201</v>
      </c>
      <c r="I4">
        <v>0.16938529819550799</v>
      </c>
    </row>
    <row r="5" spans="1:9">
      <c r="A5" t="s">
        <v>50</v>
      </c>
      <c r="B5">
        <v>675</v>
      </c>
      <c r="D5">
        <v>11</v>
      </c>
      <c r="E5">
        <v>463</v>
      </c>
      <c r="G5">
        <v>30.856937198866898</v>
      </c>
      <c r="H5">
        <v>19.314176953578201</v>
      </c>
      <c r="I5">
        <v>0.16938529819550799</v>
      </c>
    </row>
    <row r="6" spans="1:9">
      <c r="A6" t="s">
        <v>51</v>
      </c>
      <c r="B6">
        <v>918</v>
      </c>
      <c r="D6">
        <v>8</v>
      </c>
      <c r="E6">
        <v>390</v>
      </c>
      <c r="G6">
        <v>19.929329709647799</v>
      </c>
      <c r="H6">
        <v>10.2634352549432</v>
      </c>
      <c r="I6">
        <v>0.318756589915347</v>
      </c>
    </row>
    <row r="7" spans="1:9">
      <c r="D7">
        <v>5</v>
      </c>
      <c r="E7">
        <v>383</v>
      </c>
      <c r="G7">
        <v>18.846982397370699</v>
      </c>
      <c r="H7">
        <v>9.5880842618223703</v>
      </c>
      <c r="I7">
        <v>0.34120868500386498</v>
      </c>
    </row>
    <row r="8" spans="1:9">
      <c r="D8">
        <v>2</v>
      </c>
      <c r="E8">
        <v>395</v>
      </c>
      <c r="G8">
        <v>20.698686688176899</v>
      </c>
      <c r="H8">
        <v>10.7629974916366</v>
      </c>
      <c r="I8">
        <v>0.30396157067070001</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sheetViews>
  <sheetFormatPr defaultRowHeight="15"/>
  <cols>
    <col min="1" max="1" width="10.5703125"/>
    <col min="2" max="2" width="15.85546875"/>
    <col min="3" max="1025" width="10.5703125"/>
  </cols>
  <sheetData>
    <row r="1" spans="1:10" s="10" customFormat="1">
      <c r="A1" s="10" t="s">
        <v>52</v>
      </c>
      <c r="B1" s="10" t="s">
        <v>53</v>
      </c>
      <c r="C1" s="10" t="s">
        <v>54</v>
      </c>
      <c r="D1" s="10" t="s">
        <v>55</v>
      </c>
      <c r="E1" s="10" t="s">
        <v>56</v>
      </c>
      <c r="F1" s="10" t="s">
        <v>57</v>
      </c>
      <c r="G1" s="10" t="s">
        <v>58</v>
      </c>
      <c r="H1" s="10" t="s">
        <v>59</v>
      </c>
      <c r="I1" s="10" t="s">
        <v>60</v>
      </c>
      <c r="J1" s="10" t="s">
        <v>61</v>
      </c>
    </row>
    <row r="2" spans="1:10">
      <c r="A2">
        <v>55</v>
      </c>
      <c r="B2" s="13">
        <v>0.75694444444444398</v>
      </c>
      <c r="E2">
        <v>185.328771428571</v>
      </c>
      <c r="F2">
        <v>232.318571428571</v>
      </c>
      <c r="G2">
        <v>160.75728571428601</v>
      </c>
      <c r="H2">
        <v>196.154085714286</v>
      </c>
      <c r="I2">
        <v>173.34564013739299</v>
      </c>
      <c r="J2">
        <v>201.661841923558</v>
      </c>
    </row>
    <row r="3" spans="1:10">
      <c r="A3">
        <v>55</v>
      </c>
      <c r="B3" s="13">
        <v>0.75972222222222197</v>
      </c>
      <c r="E3">
        <v>166.767043478261</v>
      </c>
      <c r="F3">
        <v>235.52830434782601</v>
      </c>
      <c r="G3">
        <v>167.948913043478</v>
      </c>
      <c r="H3">
        <v>192.294304347826</v>
      </c>
      <c r="I3">
        <v>166.59013732335899</v>
      </c>
      <c r="J3">
        <v>185.97931349254</v>
      </c>
    </row>
    <row r="4" spans="1:10">
      <c r="A4">
        <v>55</v>
      </c>
      <c r="B4" s="13">
        <v>0.76249999999999996</v>
      </c>
      <c r="E4">
        <v>197.086851851852</v>
      </c>
      <c r="F4">
        <v>235.64729629629599</v>
      </c>
      <c r="G4">
        <v>168.578666666667</v>
      </c>
      <c r="H4">
        <v>196.178666666667</v>
      </c>
      <c r="I4">
        <v>165.68800740683</v>
      </c>
      <c r="J4">
        <v>193.72580579874599</v>
      </c>
    </row>
    <row r="5" spans="1:10">
      <c r="A5">
        <v>0</v>
      </c>
      <c r="B5" s="13">
        <v>0.77361111111111103</v>
      </c>
      <c r="G5">
        <v>201.48151724137901</v>
      </c>
      <c r="H5">
        <v>202.85296551724099</v>
      </c>
      <c r="I5">
        <v>192.42299994976699</v>
      </c>
      <c r="J5">
        <v>192.28878883198399</v>
      </c>
    </row>
    <row r="6" spans="1:10">
      <c r="A6">
        <v>0</v>
      </c>
      <c r="B6" s="13">
        <v>0.77083333333333304</v>
      </c>
      <c r="G6">
        <v>196.54111538461501</v>
      </c>
      <c r="H6">
        <v>198.06792307692299</v>
      </c>
      <c r="I6">
        <v>194.31044943510199</v>
      </c>
      <c r="J6">
        <v>194.275289571678</v>
      </c>
    </row>
    <row r="7" spans="1:10">
      <c r="A7">
        <v>0</v>
      </c>
      <c r="B7" s="13">
        <v>0.76736111111111105</v>
      </c>
      <c r="G7">
        <v>198.75480487804899</v>
      </c>
      <c r="H7">
        <v>200.11195121951201</v>
      </c>
      <c r="I7">
        <v>178.29664329049501</v>
      </c>
      <c r="J7">
        <v>179.156439564647</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election activeCell="B11" sqref="B11"/>
    </sheetView>
  </sheetViews>
  <sheetFormatPr defaultRowHeight="15"/>
  <cols>
    <col min="2" max="2" width="15.5703125"/>
    <col min="3" max="10" width="11.42578125"/>
  </cols>
  <sheetData>
    <row r="1" spans="1:10" s="10" customFormat="1">
      <c r="A1" s="10" t="s">
        <v>52</v>
      </c>
      <c r="B1" s="10" t="s">
        <v>53</v>
      </c>
      <c r="C1" s="10" t="s">
        <v>54</v>
      </c>
      <c r="D1" s="10" t="s">
        <v>55</v>
      </c>
      <c r="E1" s="10" t="s">
        <v>56</v>
      </c>
      <c r="F1" s="10" t="s">
        <v>57</v>
      </c>
      <c r="G1" s="10" t="s">
        <v>58</v>
      </c>
      <c r="H1" s="10" t="s">
        <v>59</v>
      </c>
      <c r="I1" s="10" t="s">
        <v>60</v>
      </c>
      <c r="J1" s="10" t="s">
        <v>61</v>
      </c>
    </row>
    <row r="2" spans="1:10">
      <c r="A2">
        <v>20</v>
      </c>
      <c r="B2" s="13">
        <v>0.94583333333333297</v>
      </c>
      <c r="E2">
        <v>256.64622580645198</v>
      </c>
      <c r="F2">
        <v>256.95012903225802</v>
      </c>
      <c r="G2">
        <v>248.54119354838701</v>
      </c>
      <c r="H2">
        <v>249.547258064516</v>
      </c>
      <c r="I2">
        <v>224.073519643835</v>
      </c>
      <c r="J2">
        <v>225.55068944463</v>
      </c>
    </row>
    <row r="3" spans="1:10">
      <c r="A3">
        <v>25</v>
      </c>
      <c r="B3" s="13">
        <v>0.94374999999999998</v>
      </c>
      <c r="E3">
        <v>254.96290476190501</v>
      </c>
      <c r="F3">
        <v>255.73776190476201</v>
      </c>
      <c r="G3">
        <v>246.735952380952</v>
      </c>
      <c r="H3">
        <v>247.21561904761899</v>
      </c>
      <c r="I3">
        <v>218.45527477301499</v>
      </c>
      <c r="J3">
        <v>219.35958946703599</v>
      </c>
    </row>
    <row r="4" spans="1:10">
      <c r="A4">
        <v>30</v>
      </c>
      <c r="B4" s="13">
        <v>0.94166666666666698</v>
      </c>
      <c r="E4">
        <v>254.862727272727</v>
      </c>
      <c r="F4">
        <v>255.756363636364</v>
      </c>
      <c r="G4">
        <v>246.41195454545399</v>
      </c>
      <c r="H4">
        <v>246.80495454545499</v>
      </c>
      <c r="I4">
        <v>221.929488625928</v>
      </c>
      <c r="J4">
        <v>223.44208037134101</v>
      </c>
    </row>
    <row r="5" spans="1:10">
      <c r="A5">
        <v>35</v>
      </c>
      <c r="B5" s="13">
        <v>0.9375</v>
      </c>
      <c r="E5">
        <v>252.70996153846201</v>
      </c>
      <c r="F5">
        <v>254.559846153846</v>
      </c>
      <c r="G5">
        <v>242.74573076923099</v>
      </c>
      <c r="H5">
        <v>244.93926923076901</v>
      </c>
      <c r="I5">
        <v>211.80228165746999</v>
      </c>
      <c r="J5">
        <v>214.170114209942</v>
      </c>
    </row>
    <row r="6" spans="1:10">
      <c r="A6">
        <v>40</v>
      </c>
      <c r="B6" s="13">
        <v>0.93472222222222201</v>
      </c>
      <c r="E6">
        <v>250.40061538461501</v>
      </c>
      <c r="F6">
        <v>253.38073076923101</v>
      </c>
      <c r="G6">
        <v>240.184615384615</v>
      </c>
      <c r="H6">
        <v>243.15173076923099</v>
      </c>
      <c r="I6">
        <v>211.34172872763</v>
      </c>
      <c r="J6">
        <v>213.71836746027901</v>
      </c>
    </row>
    <row r="7" spans="1:10">
      <c r="A7">
        <v>45</v>
      </c>
      <c r="B7" s="13">
        <v>0.93194444444444402</v>
      </c>
      <c r="E7">
        <v>254.27638461538501</v>
      </c>
      <c r="F7">
        <v>255.753923076923</v>
      </c>
      <c r="G7">
        <v>243.40338461538499</v>
      </c>
      <c r="H7">
        <v>245.78796153846201</v>
      </c>
      <c r="I7">
        <v>205.56616734135</v>
      </c>
      <c r="J7">
        <v>208.74578377938801</v>
      </c>
    </row>
    <row r="8" spans="1:10">
      <c r="A8">
        <v>50</v>
      </c>
      <c r="B8" s="13">
        <v>0.91874999999999996</v>
      </c>
      <c r="E8">
        <v>249.68916666666701</v>
      </c>
      <c r="F8">
        <v>252.97491666666701</v>
      </c>
      <c r="G8">
        <v>241.28104166666699</v>
      </c>
      <c r="H8">
        <v>245.23791666666699</v>
      </c>
      <c r="I8">
        <v>210.61098614573601</v>
      </c>
      <c r="J8">
        <v>215.14768762988601</v>
      </c>
    </row>
    <row r="9" spans="1:10">
      <c r="A9">
        <v>55</v>
      </c>
      <c r="B9" s="13">
        <v>0.91597222222222197</v>
      </c>
      <c r="E9">
        <v>246.07671428571399</v>
      </c>
      <c r="F9">
        <v>250.956285714286</v>
      </c>
      <c r="G9">
        <v>236.35438095238101</v>
      </c>
      <c r="H9">
        <v>240.71633333333301</v>
      </c>
      <c r="I9">
        <v>207.18046521292899</v>
      </c>
      <c r="J9">
        <v>211.54547424091999</v>
      </c>
    </row>
    <row r="10" spans="1:10">
      <c r="A10">
        <v>60</v>
      </c>
      <c r="B10" s="13">
        <v>0.91249999999999998</v>
      </c>
      <c r="E10">
        <v>250.27934615384601</v>
      </c>
      <c r="F10">
        <v>253.412230769231</v>
      </c>
      <c r="G10">
        <v>234.42123076923099</v>
      </c>
      <c r="H10">
        <v>238.57211538461499</v>
      </c>
      <c r="I10">
        <v>199.56525655395399</v>
      </c>
      <c r="J10">
        <v>203.83318064194799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7" sqref="A7"/>
    </sheetView>
  </sheetViews>
  <sheetFormatPr defaultRowHeight="15"/>
  <cols>
    <col min="1" max="1025" width="8.5703125"/>
  </cols>
  <sheetData>
    <row r="1" spans="1:1">
      <c r="A1" t="s">
        <v>62</v>
      </c>
    </row>
    <row r="3" spans="1:1">
      <c r="A3" t="s">
        <v>63</v>
      </c>
    </row>
    <row r="5" spans="1:1">
      <c r="A5" t="s">
        <v>64</v>
      </c>
    </row>
    <row r="7" spans="1:1">
      <c r="A7" t="s">
        <v>65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4" zoomScaleNormal="100" workbookViewId="0">
      <selection activeCell="J18" sqref="J18"/>
    </sheetView>
  </sheetViews>
  <sheetFormatPr defaultRowHeight="15"/>
  <cols>
    <col min="1" max="7" width="10.5703125"/>
    <col min="8" max="8" width="15.85546875"/>
    <col min="9" max="9" width="9.85546875"/>
    <col min="10" max="1025" width="10.5703125"/>
  </cols>
  <sheetData>
    <row r="1" spans="1:9">
      <c r="A1" s="34" t="s">
        <v>66</v>
      </c>
      <c r="B1" s="34"/>
      <c r="C1" s="34"/>
      <c r="D1" s="34"/>
      <c r="E1" s="34"/>
      <c r="F1" s="34"/>
      <c r="G1" s="34"/>
      <c r="H1" s="34"/>
      <c r="I1" s="34"/>
    </row>
    <row r="2" spans="1:9" ht="95.45" customHeight="1">
      <c r="A2" s="38" t="s">
        <v>67</v>
      </c>
      <c r="B2" s="38"/>
      <c r="C2" s="38"/>
      <c r="D2" s="38"/>
      <c r="E2" s="38"/>
      <c r="F2" s="38"/>
      <c r="G2" s="38"/>
      <c r="H2" s="38"/>
      <c r="I2" s="38"/>
    </row>
    <row r="3" spans="1:9">
      <c r="A3" s="14"/>
      <c r="B3" s="15"/>
      <c r="C3" s="15"/>
      <c r="D3" s="15"/>
      <c r="E3" s="15"/>
      <c r="F3" s="15"/>
      <c r="G3" s="15"/>
      <c r="H3" s="15"/>
      <c r="I3" s="15"/>
    </row>
    <row r="4" spans="1:9">
      <c r="A4" s="34" t="s">
        <v>68</v>
      </c>
      <c r="B4" s="34"/>
      <c r="C4" s="34"/>
      <c r="D4" s="34"/>
      <c r="E4" s="34"/>
      <c r="F4" s="34"/>
      <c r="G4" s="34"/>
      <c r="H4" s="34"/>
      <c r="I4" s="34"/>
    </row>
    <row r="5" spans="1:9">
      <c r="A5" s="34" t="s">
        <v>69</v>
      </c>
      <c r="B5" s="34"/>
      <c r="C5" s="34"/>
      <c r="D5" s="34"/>
      <c r="E5" s="15"/>
      <c r="F5" s="15"/>
      <c r="G5" s="15"/>
      <c r="H5" s="15"/>
      <c r="I5" s="15"/>
    </row>
    <row r="6" spans="1:9" ht="123" customHeight="1">
      <c r="A6" s="38" t="s">
        <v>70</v>
      </c>
      <c r="B6" s="38"/>
      <c r="C6" s="38"/>
      <c r="D6" s="38"/>
      <c r="E6" s="15"/>
      <c r="F6" s="15"/>
      <c r="G6" s="15"/>
      <c r="H6" s="15"/>
      <c r="I6" s="15"/>
    </row>
    <row r="7" spans="1:9">
      <c r="A7" s="16"/>
      <c r="B7" s="15"/>
      <c r="C7" s="15"/>
      <c r="D7" s="15"/>
      <c r="E7" s="15"/>
      <c r="F7" s="15"/>
      <c r="G7" s="15"/>
      <c r="H7" s="15"/>
      <c r="I7" s="15"/>
    </row>
    <row r="8" spans="1:9">
      <c r="A8" s="34" t="s">
        <v>71</v>
      </c>
      <c r="B8" s="34"/>
      <c r="C8" s="34"/>
      <c r="D8" s="34"/>
      <c r="E8" s="15"/>
      <c r="F8" s="15"/>
      <c r="G8" s="15"/>
      <c r="H8" s="15"/>
      <c r="I8" s="15"/>
    </row>
    <row r="9" spans="1:9" ht="163.5" customHeight="1">
      <c r="A9" s="35" t="s">
        <v>72</v>
      </c>
      <c r="B9" s="35"/>
      <c r="C9" s="35"/>
      <c r="D9" s="35"/>
      <c r="E9" s="15"/>
      <c r="F9" s="15"/>
      <c r="G9" s="15"/>
      <c r="H9" s="15"/>
      <c r="I9" s="15"/>
    </row>
    <row r="10" spans="1:9">
      <c r="A10" s="17"/>
      <c r="B10" s="17"/>
      <c r="C10" s="17"/>
      <c r="D10" s="17"/>
      <c r="E10" s="17"/>
      <c r="F10" s="17"/>
      <c r="G10" s="17"/>
      <c r="H10" s="17"/>
      <c r="I10" s="17"/>
    </row>
    <row r="11" spans="1:9">
      <c r="A11" s="36" t="s">
        <v>73</v>
      </c>
      <c r="B11" s="36"/>
      <c r="C11" s="36"/>
      <c r="D11" s="36"/>
      <c r="E11" s="36"/>
      <c r="F11" s="36"/>
      <c r="G11" s="36"/>
      <c r="H11" s="36"/>
      <c r="I11" s="36"/>
    </row>
    <row r="12" spans="1:9">
      <c r="A12" s="18" t="s">
        <v>74</v>
      </c>
      <c r="B12" s="19" t="s">
        <v>75</v>
      </c>
      <c r="C12" s="19" t="s">
        <v>35</v>
      </c>
      <c r="D12" s="19" t="s">
        <v>76</v>
      </c>
      <c r="E12" s="19" t="s">
        <v>77</v>
      </c>
      <c r="F12" s="19" t="s">
        <v>78</v>
      </c>
      <c r="G12" s="19" t="s">
        <v>79</v>
      </c>
      <c r="H12" s="19" t="s">
        <v>80</v>
      </c>
      <c r="I12" s="20" t="s">
        <v>31</v>
      </c>
    </row>
    <row r="13" spans="1:9">
      <c r="A13" s="21" t="s">
        <v>81</v>
      </c>
      <c r="B13" s="22" t="s">
        <v>82</v>
      </c>
      <c r="C13" s="22" t="s">
        <v>83</v>
      </c>
      <c r="D13" s="22" t="s">
        <v>84</v>
      </c>
      <c r="E13" s="22" t="s">
        <v>85</v>
      </c>
      <c r="F13" s="22" t="s">
        <v>86</v>
      </c>
      <c r="G13" s="22" t="s">
        <v>87</v>
      </c>
      <c r="H13" s="22" t="s">
        <v>88</v>
      </c>
      <c r="I13" s="23" t="s">
        <v>89</v>
      </c>
    </row>
    <row r="15" spans="1:9">
      <c r="A15" s="37" t="s">
        <v>90</v>
      </c>
      <c r="B15" s="37"/>
      <c r="C15" s="37"/>
      <c r="D15" s="37"/>
      <c r="E15" s="37"/>
      <c r="F15" s="37"/>
      <c r="G15" s="37"/>
      <c r="H15" s="37"/>
    </row>
    <row r="16" spans="1:9">
      <c r="A16" s="24" t="s">
        <v>91</v>
      </c>
      <c r="B16" s="25" t="s">
        <v>92</v>
      </c>
      <c r="C16" s="25" t="s">
        <v>93</v>
      </c>
      <c r="D16" s="25" t="s">
        <v>94</v>
      </c>
      <c r="E16" s="25" t="s">
        <v>95</v>
      </c>
      <c r="F16" s="25" t="s">
        <v>96</v>
      </c>
      <c r="G16" s="25" t="s">
        <v>97</v>
      </c>
      <c r="H16" s="26" t="s">
        <v>98</v>
      </c>
    </row>
    <row r="17" spans="1:8">
      <c r="A17" s="27" t="s">
        <v>99</v>
      </c>
      <c r="B17" s="28" t="s">
        <v>100</v>
      </c>
      <c r="C17" s="28" t="s">
        <v>101</v>
      </c>
      <c r="D17" s="28" t="s">
        <v>102</v>
      </c>
      <c r="E17" s="28" t="s">
        <v>103</v>
      </c>
      <c r="F17" s="28" t="s">
        <v>104</v>
      </c>
      <c r="G17" s="28" t="s">
        <v>105</v>
      </c>
      <c r="H17" s="29" t="s">
        <v>106</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243</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Site</vt:lpstr>
      <vt:lpstr>Snowpit</vt:lpstr>
      <vt:lpstr>température</vt:lpstr>
      <vt:lpstr>Iris 3</vt:lpstr>
      <vt:lpstr>SBR</vt:lpstr>
      <vt:lpstr>SBR_sol-nu</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20</cp:revision>
  <dcterms:created xsi:type="dcterms:W3CDTF">2015-06-05T18:19:34Z</dcterms:created>
  <dcterms:modified xsi:type="dcterms:W3CDTF">2018-05-04T13:38:21Z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