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U:\TVC_2018\TVC2018_analysis\Sherbrooke_Pit_SSA\"/>
    </mc:Choice>
  </mc:AlternateContent>
  <bookViews>
    <workbookView xWindow="0" yWindow="0" windowWidth="16380" windowHeight="8190" tabRatio="991" activeTab="1"/>
  </bookViews>
  <sheets>
    <sheet name="Site" sheetId="1" r:id="rId1"/>
    <sheet name="Snowpit" sheetId="2" r:id="rId2"/>
    <sheet name="température" sheetId="3" r:id="rId3"/>
    <sheet name="Iris 3" sheetId="4" r:id="rId4"/>
    <sheet name="SBR" sheetId="5" r:id="rId5"/>
    <sheet name="Remarques" sheetId="6" r:id="rId6"/>
    <sheet name="Legend" sheetId="7" r:id="rId7"/>
  </sheets>
  <calcPr calcId="179017"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E7" i="2" l="1"/>
  <c r="F7" i="2" s="1"/>
  <c r="C7" i="2"/>
  <c r="E6" i="2"/>
  <c r="F6" i="2" s="1"/>
  <c r="C6" i="2"/>
  <c r="E5" i="2"/>
  <c r="F5" i="2" s="1"/>
  <c r="C5" i="2"/>
  <c r="C4" i="2"/>
  <c r="F3" i="2"/>
  <c r="C3" i="2"/>
  <c r="C2" i="2"/>
  <c r="I2" i="1"/>
  <c r="G7" i="2" l="1"/>
  <c r="G6" i="2"/>
  <c r="G5" i="2"/>
  <c r="G3" i="2"/>
  <c r="J2" i="1" l="1"/>
</calcChain>
</file>

<file path=xl/sharedStrings.xml><?xml version="1.0" encoding="utf-8"?>
<sst xmlns="http://schemas.openxmlformats.org/spreadsheetml/2006/main" count="115" uniqueCount="110">
  <si>
    <t>Flag (SP*)</t>
  </si>
  <si>
    <t>Date  (JJ/MM/AAAA)</t>
  </si>
  <si>
    <t>Time(local) (hh:mm)</t>
  </si>
  <si>
    <t>Operateurs</t>
  </si>
  <si>
    <t>Météo</t>
  </si>
  <si>
    <t>Air Temperature (°C)</t>
  </si>
  <si>
    <t>Surface Temperature (°C)</t>
  </si>
  <si>
    <t>Soil Temperature (°C)</t>
  </si>
  <si>
    <t>Thickness (cm)</t>
  </si>
  <si>
    <t>SWE (automatic)</t>
  </si>
  <si>
    <t>Volume pelle densité (cm³)</t>
  </si>
  <si>
    <t>poids ziploc ou pelle (g)</t>
  </si>
  <si>
    <t>Latitude (° nord)</t>
  </si>
  <si>
    <t>Longitude (° est)</t>
  </si>
  <si>
    <t>Altitude (m)</t>
  </si>
  <si>
    <t xml:space="preserve"> Pixel ID (OSSA)</t>
  </si>
  <si>
    <t>A04N1</t>
  </si>
  <si>
    <t>16/03/2018</t>
  </si>
  <si>
    <t>Alain Royer, Celine Vargel</t>
  </si>
  <si>
    <t>beau</t>
  </si>
  <si>
    <t>Htop (cm)</t>
  </si>
  <si>
    <t>Hbottom (cm)</t>
  </si>
  <si>
    <t>Thickness(cm)</t>
  </si>
  <si>
    <t>Temperature (°C)</t>
  </si>
  <si>
    <t>Weight (g)</t>
  </si>
  <si>
    <t>Density (g m-3)</t>
  </si>
  <si>
    <t>SWE (mm)</t>
  </si>
  <si>
    <t>SSA</t>
  </si>
  <si>
    <t>Grain type</t>
  </si>
  <si>
    <t>Diameter(visual)(mm)</t>
  </si>
  <si>
    <t>Manual Density</t>
  </si>
  <si>
    <t>IC</t>
  </si>
  <si>
    <t>D</t>
  </si>
  <si>
    <t>1</t>
  </si>
  <si>
    <t>DH</t>
  </si>
  <si>
    <t>2</t>
  </si>
  <si>
    <t>3</t>
  </si>
  <si>
    <t>5</t>
  </si>
  <si>
    <t>H (cm)</t>
  </si>
  <si>
    <t>Spectralon (%)</t>
  </si>
  <si>
    <t>Tension ouvert Calibration(mV)</t>
  </si>
  <si>
    <t>Tension fermé Calibration(mV)</t>
  </si>
  <si>
    <t>Hauteur (cm)</t>
  </si>
  <si>
    <t>Tension ouvert (mV)</t>
  </si>
  <si>
    <t>Tension fermé (mV)</t>
  </si>
  <si>
    <t>Reflectance (%)</t>
  </si>
  <si>
    <t>SSA (m² kg-1)</t>
  </si>
  <si>
    <t>Ropt (mm)</t>
  </si>
  <si>
    <t>1.8</t>
  </si>
  <si>
    <t>11.5</t>
  </si>
  <si>
    <t>27.8</t>
  </si>
  <si>
    <t>59.21</t>
  </si>
  <si>
    <t>85.8</t>
  </si>
  <si>
    <t>Angle (°)</t>
  </si>
  <si>
    <t>heure (HH:MM)</t>
  </si>
  <si>
    <t>TbH_11 (K)</t>
  </si>
  <si>
    <t>TbV_11 (K)</t>
  </si>
  <si>
    <t>TbH_19 (K)</t>
  </si>
  <si>
    <t>TbV_19 (K)</t>
  </si>
  <si>
    <t>TbH_37 (K)</t>
  </si>
  <si>
    <t>TbV_37 (K)</t>
  </si>
  <si>
    <t>TbH_89 (K)</t>
  </si>
  <si>
    <t>TbV_89 (K)</t>
  </si>
  <si>
    <t>Mesures SMP tous les 10cm sur 1m devant le snowpit</t>
  </si>
  <si>
    <t>mesure en face du premier 37GHz</t>
  </si>
  <si>
    <t>trou dans le sol au milieu neige profondeur = 35cm</t>
  </si>
  <si>
    <t>Utilisation du fichier :</t>
  </si>
  <si>
    <t>- 1 fichier par  snowpit : le nom du fichier doit être du type Lieu_JJMMAAA_HHMM.xlsx
- 1 feuille par instrument de mesure
- 1 feuille ‘Site’ regroupant les informations générales sur le snowpit
- 1 feuille ‘Snowpit’ regroupant les différentes informations issues de toutes les mesures et pouvant être traitée directement par les modèles
- possibilité d’ajouter autant de feuilles d’instrument que l’on veut (ex : si plusieurs IRIS ont été utilisés, mettre une feuille par IRIS en mettant le bon nom de feuille)</t>
  </si>
  <si>
    <t>Comment le remplir ?</t>
  </si>
  <si>
    <t>Feuille ‘Site’</t>
  </si>
  <si>
    <r>
      <rPr>
        <sz val="11"/>
        <color rgb="FF000000"/>
        <rFont val="Calibri"/>
        <family val="2"/>
        <charset val="1"/>
      </rPr>
      <t xml:space="preserve">Remplir toutes les données sauf le SWE et l’épaisseur qui sont calculés automatiquement en fonction des données entrées dans la feuille ‘Snowpit’. 
La météo est un indicateur du type ‘nuageux’, ‘ciel dégagé’,... 
</t>
    </r>
    <r>
      <rPr>
        <i/>
        <sz val="11"/>
        <color rgb="FF000000"/>
        <rFont val="Calibri"/>
        <family val="2"/>
        <charset val="1"/>
      </rPr>
      <t>Pour info :</t>
    </r>
    <r>
      <rPr>
        <sz val="11"/>
        <color rgb="FF000000"/>
        <rFont val="Calibri"/>
        <family val="2"/>
        <charset val="1"/>
      </rPr>
      <t xml:space="preserve"> 
- Volume pelle à densité 4cm = 196.911 cm3
- Volume pelle à densité 5cm = 250 cm3</t>
    </r>
  </si>
  <si>
    <t>Feuille ‘Snowpit’</t>
  </si>
  <si>
    <t xml:space="preserve"> - Cette feuille a pour but de pouvoir être utilisée directement dans les modèles (de transfert radiatif) il faut donc que pour chaque couche, il y ai une densité, une température et une SSA correspondantes.
 - Les croutes de glaces sont ajoutées avec une densité de 900 et une SSA de 1000
 - Pour ce qui est des autres données, elles correspondent à la stratigrapjie visuelle dont la légende est la suivante :</t>
  </si>
  <si>
    <t>Grain Type</t>
  </si>
  <si>
    <t>F</t>
  </si>
  <si>
    <t>R</t>
  </si>
  <si>
    <t>DF</t>
  </si>
  <si>
    <t>MF</t>
  </si>
  <si>
    <t>Gr</t>
  </si>
  <si>
    <t>SH</t>
  </si>
  <si>
    <t>IL</t>
  </si>
  <si>
    <t>PP</t>
  </si>
  <si>
    <t>Facets</t>
  </si>
  <si>
    <t>Rounds</t>
  </si>
  <si>
    <t>Depth Hoar</t>
  </si>
  <si>
    <t>Defrag</t>
  </si>
  <si>
    <t>Melt Forms</t>
  </si>
  <si>
    <t>Graupel</t>
  </si>
  <si>
    <t>Surface Hoar</t>
  </si>
  <si>
    <t>Ice Layer</t>
  </si>
  <si>
    <t>Precip Part.</t>
  </si>
  <si>
    <t>Manual Density (mesure à la main pour chaque couche visuelle)</t>
  </si>
  <si>
    <t>Fist</t>
  </si>
  <si>
    <t>4 fingers</t>
  </si>
  <si>
    <t>3 fingers</t>
  </si>
  <si>
    <t xml:space="preserve">2 fingers </t>
  </si>
  <si>
    <t>1 finger</t>
  </si>
  <si>
    <t>pen</t>
  </si>
  <si>
    <t>knife</t>
  </si>
  <si>
    <t>neant</t>
  </si>
  <si>
    <t>poing</t>
  </si>
  <si>
    <t>4 doigts</t>
  </si>
  <si>
    <t>3 doigts</t>
  </si>
  <si>
    <t>2 doigts</t>
  </si>
  <si>
    <t>1 doigt</t>
  </si>
  <si>
    <t>crayon</t>
  </si>
  <si>
    <t>couteau</t>
  </si>
  <si>
    <t>rien de s’enfonce</t>
  </si>
  <si>
    <t xml:space="preserve"> layer ID - 1 (top - FS) 2 (middle - WS) 3 (bottom - H/IH/DH) </t>
  </si>
  <si>
    <t>ice lens thickness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</si>
</sst>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rgb="FF000000"/>
      <name val="Calibri"/>
      <family val="2"/>
      <charset val="1"/>
    </font>
    <font>
      <b/>
      <sz val="11"/>
      <color rgb="FF000000"/>
      <name val="Calibri"/>
      <family val="2"/>
      <charset val="1"/>
    </font>
    <font>
      <b/>
      <sz val="10"/>
      <name val="Arial"/>
      <family val="2"/>
      <charset val="1"/>
    </font>
    <font>
      <sz val="10"/>
      <name val="Arial"/>
      <family val="2"/>
      <charset val="1"/>
    </font>
    <font>
      <i/>
      <sz val="11"/>
      <color rgb="FF000000"/>
      <name val="Calibri"/>
      <family val="2"/>
      <charset val="1"/>
    </font>
    <font>
      <sz val="10"/>
      <name val="Arial"/>
      <family val="2"/>
      <charset val="134"/>
    </font>
  </fonts>
  <fills count="2">
    <fill>
      <patternFill patternType="none"/>
    </fill>
    <fill>
      <patternFill patternType="gray125"/>
    </fill>
  </fills>
  <borders count="14">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39">
    <xf numFmtId="0" fontId="0" fillId="0" borderId="0" xfId="0"/>
    <xf numFmtId="0" fontId="1" fillId="0" borderId="1" xfId="0" applyFont="1" applyBorder="1" applyAlignment="1">
      <alignment horizontal="center" vertical="center"/>
    </xf>
    <xf numFmtId="0" fontId="1" fillId="0" borderId="1" xfId="0" applyFont="1" applyBorder="1"/>
    <xf numFmtId="0" fontId="0" fillId="0" borderId="1" xfId="0" applyFont="1" applyBorder="1" applyAlignment="1">
      <alignment horizontal="center" vertical="center"/>
    </xf>
    <xf numFmtId="21" fontId="0" fillId="0" borderId="1" xfId="0" applyNumberFormat="1" applyBorder="1" applyAlignment="1">
      <alignment horizontal="center" vertical="center"/>
    </xf>
    <xf numFmtId="0" fontId="0" fillId="0" borderId="1" xfId="0" applyBorder="1"/>
    <xf numFmtId="0" fontId="0" fillId="0" borderId="0" xfId="0" applyFont="1" applyAlignment="1">
      <alignment horizontal="center" vertical="center"/>
    </xf>
    <xf numFmtId="2" fontId="2" fillId="0" borderId="0" xfId="0" applyNumberFormat="1" applyFont="1" applyAlignment="1">
      <alignment horizontal="center" vertical="center"/>
    </xf>
    <xf numFmtId="49" fontId="3" fillId="0" borderId="0" xfId="0" applyNumberFormat="1" applyFont="1" applyAlignment="1">
      <alignment horizontal="center"/>
    </xf>
    <xf numFmtId="0" fontId="3" fillId="0" borderId="0" xfId="0" applyFont="1" applyAlignment="1">
      <alignment horizontal="center"/>
    </xf>
    <xf numFmtId="2" fontId="0" fillId="0" borderId="0" xfId="0" applyNumberFormat="1" applyFont="1" applyAlignment="1">
      <alignment horizontal="center"/>
    </xf>
    <xf numFmtId="0" fontId="1" fillId="0" borderId="0" xfId="0" applyFont="1"/>
    <xf numFmtId="4" fontId="1" fillId="0" borderId="0" xfId="0" applyNumberFormat="1" applyFont="1" applyAlignment="1">
      <alignment horizontal="center" vertical="center"/>
    </xf>
    <xf numFmtId="21" fontId="0" fillId="0" borderId="0" xfId="0" applyNumberFormat="1"/>
    <xf numFmtId="0" fontId="0" fillId="0" borderId="0" xfId="0" applyFont="1" applyBorder="1" applyAlignment="1">
      <alignment horizontal="left" vertical="center"/>
    </xf>
    <xf numFmtId="0" fontId="0" fillId="0" borderId="0" xfId="0" applyFont="1" applyBorder="1" applyAlignment="1">
      <alignment horizontal="center"/>
    </xf>
    <xf numFmtId="0" fontId="1" fillId="0" borderId="0" xfId="0" applyFont="1" applyBorder="1" applyAlignment="1">
      <alignment horizontal="center" vertical="center"/>
    </xf>
    <xf numFmtId="0" fontId="0" fillId="0" borderId="2" xfId="0" applyFont="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2" xfId="0" applyNumberFormat="1" applyFont="1" applyBorder="1" applyAlignment="1">
      <alignment horizontal="center"/>
    </xf>
    <xf numFmtId="2" fontId="3" fillId="0" borderId="7" xfId="0" applyNumberFormat="1" applyFont="1" applyBorder="1" applyAlignment="1">
      <alignment horizontal="center"/>
    </xf>
    <xf numFmtId="0" fontId="0" fillId="0" borderId="8" xfId="0" applyFont="1" applyBorder="1"/>
    <xf numFmtId="0" fontId="0" fillId="0" borderId="9" xfId="0" applyFont="1" applyBorder="1"/>
    <xf numFmtId="0" fontId="0" fillId="0" borderId="10" xfId="0" applyFont="1" applyBorder="1"/>
    <xf numFmtId="0" fontId="0" fillId="0" borderId="11" xfId="0" applyFont="1" applyBorder="1"/>
    <xf numFmtId="0" fontId="0" fillId="0" borderId="12" xfId="0" applyFont="1" applyBorder="1"/>
    <xf numFmtId="0" fontId="0" fillId="0" borderId="13" xfId="0" applyFont="1" applyBorder="1"/>
    <xf numFmtId="2" fontId="0" fillId="0" borderId="0" xfId="0" applyNumberFormat="1" applyFont="1" applyAlignment="1">
      <alignment horizontal="center" vertical="center"/>
    </xf>
    <xf numFmtId="2" fontId="3" fillId="0" borderId="0" xfId="0" applyNumberFormat="1" applyFont="1" applyAlignment="1">
      <alignment horizontal="center"/>
    </xf>
    <xf numFmtId="2" fontId="2" fillId="0" borderId="0" xfId="0" applyNumberFormat="1" applyFont="1" applyAlignment="1">
      <alignment horizontal="left" vertical="center"/>
    </xf>
    <xf numFmtId="0" fontId="5" fillId="0" borderId="0" xfId="0" applyFont="1" applyFill="1" applyBorder="1" applyAlignment="1" applyProtection="1">
      <alignment horizontal="center" vertical="center" wrapText="1"/>
    </xf>
    <xf numFmtId="0" fontId="1" fillId="0" borderId="1" xfId="0" applyFont="1" applyBorder="1" applyAlignment="1">
      <alignment horizontal="center" vertical="center"/>
    </xf>
    <xf numFmtId="0" fontId="0" fillId="0" borderId="0" xfId="0" applyFont="1" applyBorder="1" applyAlignment="1">
      <alignment horizontal="center" vertical="center" wrapText="1"/>
    </xf>
    <xf numFmtId="0" fontId="0" fillId="0" borderId="2" xfId="0" applyFont="1" applyBorder="1" applyAlignment="1">
      <alignment horizontal="center"/>
    </xf>
    <xf numFmtId="0" fontId="0" fillId="0" borderId="1" xfId="0" applyFont="1" applyBorder="1" applyAlignment="1">
      <alignment horizontal="center" vertical="center"/>
    </xf>
    <xf numFmtId="0" fontId="0" fillId="0" borderId="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J1" zoomScaleNormal="100" workbookViewId="0">
      <selection activeCell="N2" sqref="N2"/>
    </sheetView>
  </sheetViews>
  <sheetFormatPr defaultRowHeight="15"/>
  <cols>
    <col min="1" max="1" width="10.5703125"/>
    <col min="2" max="2" width="19.42578125"/>
    <col min="3" max="3" width="20.5703125"/>
    <col min="4" max="4" width="24.85546875"/>
    <col min="5" max="6" width="20.7109375"/>
    <col min="7" max="7" width="25.42578125"/>
    <col min="8" max="8" width="21.28515625"/>
    <col min="9" max="9" width="15.5703125"/>
    <col min="10" max="10" width="17.140625"/>
    <col min="11" max="11" width="26.85546875"/>
    <col min="12" max="12" width="23.85546875"/>
    <col min="13" max="13" width="17.140625"/>
    <col min="14" max="14" width="17.28515625"/>
    <col min="15" max="15" width="12.7109375"/>
    <col min="16" max="16" width="16.140625"/>
    <col min="17" max="1025" width="8.5703125"/>
  </cols>
  <sheetData>
    <row r="1" spans="1:16" s="2"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s="5" customFormat="1">
      <c r="A2" s="3" t="s">
        <v>16</v>
      </c>
      <c r="B2" s="3" t="s">
        <v>17</v>
      </c>
      <c r="C2" s="4">
        <v>0.65625</v>
      </c>
      <c r="D2" s="4" t="s">
        <v>18</v>
      </c>
      <c r="E2" s="4" t="s">
        <v>19</v>
      </c>
      <c r="F2" s="3">
        <v>-11</v>
      </c>
      <c r="G2" s="3">
        <v>-12</v>
      </c>
      <c r="H2" s="3">
        <v>-8.4</v>
      </c>
      <c r="I2" s="3">
        <f>Snowpit!A2</f>
        <v>24</v>
      </c>
      <c r="J2" s="3">
        <f>SUM(Snowpit!G2:G28)</f>
        <v>60.70653333333334</v>
      </c>
      <c r="K2" s="3">
        <v>250</v>
      </c>
      <c r="L2" s="3">
        <v>0</v>
      </c>
      <c r="M2" s="3">
        <v>68.747765999999999</v>
      </c>
      <c r="N2" s="3">
        <v>-133.50585799999999</v>
      </c>
      <c r="O2" s="3"/>
      <c r="P2" s="3"/>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
  <sheetViews>
    <sheetView tabSelected="1" zoomScale="60" zoomScaleNormal="60" workbookViewId="0">
      <selection activeCell="M14" sqref="M14"/>
    </sheetView>
  </sheetViews>
  <sheetFormatPr defaultRowHeight="15"/>
  <cols>
    <col min="1" max="2" width="18.28515625" style="6"/>
    <col min="3" max="3" width="19.85546875" style="6"/>
    <col min="4" max="4" width="18.5703125" style="6"/>
    <col min="5" max="5" width="19.42578125" style="6"/>
    <col min="6" max="7" width="17.28515625" style="6"/>
    <col min="8" max="9" width="17.7109375" style="6"/>
    <col min="10" max="10" width="20.5703125" style="6"/>
    <col min="11" max="11" width="17.5703125" style="6"/>
    <col min="12" max="12" width="20.28515625" style="6"/>
    <col min="13" max="13" width="18.7109375" style="6"/>
    <col min="14" max="1025" width="16.28515625" style="6"/>
  </cols>
  <sheetData>
    <row r="1" spans="1:13">
      <c r="A1" s="7" t="s">
        <v>20</v>
      </c>
      <c r="B1" s="7" t="s">
        <v>21</v>
      </c>
      <c r="C1" s="7" t="s">
        <v>22</v>
      </c>
      <c r="D1" s="7" t="s">
        <v>23</v>
      </c>
      <c r="E1" s="7" t="s">
        <v>24</v>
      </c>
      <c r="F1" s="7" t="s">
        <v>25</v>
      </c>
      <c r="G1" s="7" t="s">
        <v>26</v>
      </c>
      <c r="H1" s="7" t="s">
        <v>27</v>
      </c>
      <c r="I1" s="7" t="s">
        <v>28</v>
      </c>
      <c r="J1" s="7" t="s">
        <v>29</v>
      </c>
      <c r="K1" s="7" t="s">
        <v>30</v>
      </c>
      <c r="L1" s="32" t="s">
        <v>108</v>
      </c>
      <c r="M1" s="33" t="s">
        <v>109</v>
      </c>
    </row>
    <row r="2" spans="1:13">
      <c r="A2" s="30">
        <v>24</v>
      </c>
      <c r="B2" s="31">
        <v>23.8</v>
      </c>
      <c r="C2" s="6">
        <f>Snowpit!A2-Snowpit!B2</f>
        <v>0.19999999999999929</v>
      </c>
      <c r="D2" s="9"/>
      <c r="E2"/>
      <c r="F2" s="6">
        <v>909</v>
      </c>
      <c r="G2"/>
      <c r="I2" s="10" t="s">
        <v>31</v>
      </c>
      <c r="J2" s="8"/>
      <c r="K2" s="10"/>
      <c r="L2" s="6">
        <v>2</v>
      </c>
    </row>
    <row r="3" spans="1:13">
      <c r="A3" s="31">
        <v>23.8</v>
      </c>
      <c r="B3" s="31">
        <v>21</v>
      </c>
      <c r="C3" s="6">
        <f>Snowpit!A3-Snowpit!B3</f>
        <v>2.8000000000000007</v>
      </c>
      <c r="D3" s="9">
        <v>-10.8</v>
      </c>
      <c r="E3" s="10">
        <v>58</v>
      </c>
      <c r="F3" s="6">
        <f>((Snowpit!E3-Site!$L$2)/Site!$K$2)*1000</f>
        <v>232</v>
      </c>
      <c r="G3" s="6">
        <f>Snowpit!F3*(Snowpit!C3/100)</f>
        <v>6.4960000000000013</v>
      </c>
      <c r="H3" s="6">
        <v>33.162150009128403</v>
      </c>
      <c r="I3" s="10" t="s">
        <v>32</v>
      </c>
      <c r="J3" s="8" t="s">
        <v>33</v>
      </c>
      <c r="K3" s="10"/>
      <c r="L3" s="6">
        <v>2</v>
      </c>
    </row>
    <row r="4" spans="1:13">
      <c r="A4" s="31">
        <v>21</v>
      </c>
      <c r="B4" s="31">
        <v>20.85</v>
      </c>
      <c r="C4" s="6">
        <f>Snowpit!A4-Snowpit!B4</f>
        <v>0.14999999999999858</v>
      </c>
      <c r="D4" s="9"/>
      <c r="E4" s="10"/>
      <c r="F4" s="6">
        <v>909</v>
      </c>
      <c r="G4"/>
      <c r="I4" s="10" t="s">
        <v>31</v>
      </c>
      <c r="J4" s="8"/>
      <c r="K4" s="10"/>
      <c r="L4" s="6">
        <v>2</v>
      </c>
      <c r="M4" s="6">
        <v>0.15</v>
      </c>
    </row>
    <row r="5" spans="1:13">
      <c r="A5" s="31">
        <v>20.85</v>
      </c>
      <c r="B5" s="31">
        <v>16</v>
      </c>
      <c r="C5" s="6">
        <f>Snowpit!A5-Snowpit!B5</f>
        <v>4.8500000000000014</v>
      </c>
      <c r="D5" s="9">
        <v>-11.3</v>
      </c>
      <c r="E5" s="10">
        <f>AVERAGE(68,77,74,71,79)</f>
        <v>73.8</v>
      </c>
      <c r="F5" s="6">
        <f>((Snowpit!E5-Site!$L$2)/Site!$K$2)*1000</f>
        <v>295.2</v>
      </c>
      <c r="G5" s="6">
        <f>Snowpit!F5*(Snowpit!C5/100)</f>
        <v>14.317200000000003</v>
      </c>
      <c r="H5" s="6">
        <v>19.540568715054601</v>
      </c>
      <c r="I5" s="10" t="s">
        <v>34</v>
      </c>
      <c r="J5" s="8" t="s">
        <v>35</v>
      </c>
      <c r="K5" s="10"/>
      <c r="L5" s="6">
        <v>3</v>
      </c>
    </row>
    <row r="6" spans="1:13">
      <c r="A6" s="31">
        <v>16</v>
      </c>
      <c r="B6" s="31">
        <v>10</v>
      </c>
      <c r="C6" s="6">
        <f>Snowpit!A6-Snowpit!B6</f>
        <v>6</v>
      </c>
      <c r="D6" s="9">
        <v>-10.6</v>
      </c>
      <c r="E6" s="10">
        <f>AVERAGE(63,62,62)</f>
        <v>62.333333333333336</v>
      </c>
      <c r="F6" s="6">
        <f>((Snowpit!E6-Site!$L$2)/Site!$K$2)*1000</f>
        <v>249.33333333333334</v>
      </c>
      <c r="G6" s="6">
        <f>Snowpit!F6*(Snowpit!C6/100)</f>
        <v>14.96</v>
      </c>
      <c r="H6" s="6">
        <v>18.6992649660396</v>
      </c>
      <c r="I6" s="10" t="s">
        <v>34</v>
      </c>
      <c r="J6" s="8" t="s">
        <v>36</v>
      </c>
      <c r="K6" s="10"/>
      <c r="L6" s="6">
        <v>3</v>
      </c>
    </row>
    <row r="7" spans="1:13">
      <c r="A7" s="31">
        <v>10</v>
      </c>
      <c r="B7" s="31">
        <v>0</v>
      </c>
      <c r="C7" s="6">
        <f>Snowpit!A7-Snowpit!B7</f>
        <v>10</v>
      </c>
      <c r="D7" s="9">
        <v>-9.4</v>
      </c>
      <c r="E7" s="10">
        <f>AVERAGE(63,62,62)</f>
        <v>62.333333333333336</v>
      </c>
      <c r="F7" s="6">
        <f>((Snowpit!E7-Site!$L$2)/Site!$K$2)*1000</f>
        <v>249.33333333333334</v>
      </c>
      <c r="G7" s="6">
        <f>Snowpit!F7*(Snowpit!C7/100)</f>
        <v>24.933333333333337</v>
      </c>
      <c r="H7" s="6">
        <v>16.6565783984537</v>
      </c>
      <c r="I7" s="10" t="s">
        <v>34</v>
      </c>
      <c r="J7" s="8" t="s">
        <v>37</v>
      </c>
      <c r="K7" s="10"/>
      <c r="L7" s="6">
        <v>3</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Normal="100" workbookViewId="0">
      <selection activeCell="B9" sqref="B9"/>
    </sheetView>
  </sheetViews>
  <sheetFormatPr defaultRowHeight="15"/>
  <cols>
    <col min="1" max="1" width="8.5703125"/>
    <col min="2" max="2" width="17.5703125"/>
    <col min="3" max="1025" width="8.5703125"/>
  </cols>
  <sheetData>
    <row r="1" spans="1:3">
      <c r="A1" s="11" t="s">
        <v>38</v>
      </c>
      <c r="B1" s="12" t="s">
        <v>23</v>
      </c>
      <c r="C1" s="9"/>
    </row>
    <row r="2" spans="1:3">
      <c r="A2">
        <v>22</v>
      </c>
      <c r="B2">
        <v>-10.8</v>
      </c>
    </row>
    <row r="3" spans="1:3">
      <c r="A3">
        <v>19</v>
      </c>
      <c r="B3">
        <v>-11.4</v>
      </c>
    </row>
    <row r="4" spans="1:3">
      <c r="A4">
        <v>17</v>
      </c>
      <c r="B4">
        <v>-11.2</v>
      </c>
    </row>
    <row r="5" spans="1:3">
      <c r="A5">
        <v>13</v>
      </c>
      <c r="B5">
        <v>-10.6</v>
      </c>
    </row>
    <row r="6" spans="1:3">
      <c r="A6">
        <v>7</v>
      </c>
      <c r="B6">
        <v>-9.8000000000000007</v>
      </c>
    </row>
    <row r="7" spans="1:3">
      <c r="A7">
        <v>4</v>
      </c>
      <c r="B7">
        <v>-9.8000000000000007</v>
      </c>
    </row>
    <row r="8" spans="1:3">
      <c r="A8">
        <v>0</v>
      </c>
      <c r="B8">
        <v>-8.4</v>
      </c>
    </row>
    <row r="9" spans="1:3">
      <c r="A9">
        <v>-2</v>
      </c>
      <c r="B9">
        <v>-8.3000000000000007</v>
      </c>
    </row>
    <row r="10" spans="1:3">
      <c r="A10">
        <v>-6</v>
      </c>
      <c r="B10">
        <v>-7.8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Normal="100" workbookViewId="0">
      <selection activeCell="G3" sqref="G3"/>
    </sheetView>
  </sheetViews>
  <sheetFormatPr defaultRowHeight="15"/>
  <cols>
    <col min="1" max="1" width="15.5703125"/>
    <col min="2" max="2" width="30.7109375"/>
    <col min="3" max="3" width="30.140625"/>
    <col min="4" max="4" width="13.7109375"/>
    <col min="5" max="5" width="20.7109375"/>
    <col min="6" max="6" width="20.28515625"/>
    <col min="7" max="7" width="16.42578125"/>
    <col min="8" max="8" width="14.140625"/>
    <col min="9" max="9" width="11.28515625"/>
    <col min="10" max="1025" width="10.5703125"/>
  </cols>
  <sheetData>
    <row r="1" spans="1:9" s="11" customFormat="1">
      <c r="A1" s="11" t="s">
        <v>39</v>
      </c>
      <c r="B1" s="11" t="s">
        <v>40</v>
      </c>
      <c r="C1" s="11" t="s">
        <v>41</v>
      </c>
      <c r="D1" s="11" t="s">
        <v>42</v>
      </c>
      <c r="E1" s="11" t="s">
        <v>43</v>
      </c>
      <c r="F1" s="11" t="s">
        <v>44</v>
      </c>
      <c r="G1" s="11" t="s">
        <v>45</v>
      </c>
      <c r="H1" s="11" t="s">
        <v>46</v>
      </c>
      <c r="I1" s="11" t="s">
        <v>47</v>
      </c>
    </row>
    <row r="2" spans="1:9">
      <c r="A2" t="s">
        <v>48</v>
      </c>
      <c r="B2">
        <v>297</v>
      </c>
      <c r="D2">
        <v>25</v>
      </c>
      <c r="E2">
        <v>432</v>
      </c>
      <c r="G2">
        <v>25.5924774623365</v>
      </c>
      <c r="H2">
        <v>14.3760475598309</v>
      </c>
      <c r="I2">
        <v>0.22756864215056499</v>
      </c>
    </row>
    <row r="3" spans="1:9">
      <c r="A3" t="s">
        <v>49</v>
      </c>
      <c r="B3">
        <v>347</v>
      </c>
      <c r="D3">
        <v>20</v>
      </c>
      <c r="E3">
        <v>481</v>
      </c>
      <c r="G3">
        <v>33.162150009128403</v>
      </c>
      <c r="H3">
        <v>21.917921109878201</v>
      </c>
      <c r="I3">
        <v>0.149263135234491</v>
      </c>
    </row>
    <row r="4" spans="1:9">
      <c r="A4" t="s">
        <v>50</v>
      </c>
      <c r="B4">
        <v>447</v>
      </c>
      <c r="D4">
        <v>15</v>
      </c>
      <c r="E4">
        <v>395</v>
      </c>
      <c r="G4">
        <v>19.540568715054601</v>
      </c>
      <c r="H4">
        <v>10.0172539595324</v>
      </c>
      <c r="I4">
        <v>0.32659026474710201</v>
      </c>
    </row>
    <row r="5" spans="1:9">
      <c r="A5" t="s">
        <v>51</v>
      </c>
      <c r="B5">
        <v>676</v>
      </c>
      <c r="D5">
        <v>10</v>
      </c>
      <c r="E5">
        <v>390</v>
      </c>
      <c r="G5">
        <v>18.6992649660396</v>
      </c>
      <c r="H5">
        <v>9.4983026710991894</v>
      </c>
      <c r="I5">
        <v>0.34443392003468998</v>
      </c>
    </row>
    <row r="6" spans="1:9">
      <c r="A6" t="s">
        <v>52</v>
      </c>
      <c r="B6">
        <v>918</v>
      </c>
      <c r="D6">
        <v>5</v>
      </c>
      <c r="E6">
        <v>378</v>
      </c>
      <c r="G6">
        <v>16.6565783984537</v>
      </c>
      <c r="H6">
        <v>8.3118286279272606</v>
      </c>
      <c r="I6">
        <v>0.39360022554970497</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Normal="100" workbookViewId="0">
      <selection activeCell="B8" sqref="B8"/>
    </sheetView>
  </sheetViews>
  <sheetFormatPr defaultRowHeight="15"/>
  <cols>
    <col min="1" max="1" width="10.5703125"/>
    <col min="2" max="2" width="15.85546875"/>
    <col min="3" max="1025" width="10.5703125"/>
  </cols>
  <sheetData>
    <row r="1" spans="1:10" s="11" customFormat="1">
      <c r="A1" s="11" t="s">
        <v>53</v>
      </c>
      <c r="B1" s="11" t="s">
        <v>54</v>
      </c>
      <c r="C1" s="11" t="s">
        <v>55</v>
      </c>
      <c r="D1" s="11" t="s">
        <v>56</v>
      </c>
      <c r="E1" s="11" t="s">
        <v>57</v>
      </c>
      <c r="F1" s="11" t="s">
        <v>58</v>
      </c>
      <c r="G1" s="11" t="s">
        <v>59</v>
      </c>
      <c r="H1" s="11" t="s">
        <v>60</v>
      </c>
      <c r="I1" s="11" t="s">
        <v>61</v>
      </c>
      <c r="J1" s="11" t="s">
        <v>62</v>
      </c>
    </row>
    <row r="2" spans="1:10">
      <c r="A2">
        <v>55</v>
      </c>
      <c r="B2" s="13">
        <v>0.75416666666666698</v>
      </c>
      <c r="E2">
        <v>177.91278378378399</v>
      </c>
      <c r="F2">
        <v>227.315432432432</v>
      </c>
      <c r="G2">
        <v>125.725081081081</v>
      </c>
      <c r="H2">
        <v>171.87681081081101</v>
      </c>
      <c r="I2">
        <v>155.01475016565101</v>
      </c>
      <c r="J2">
        <v>172.18421630244299</v>
      </c>
    </row>
    <row r="3" spans="1:10">
      <c r="A3">
        <v>55</v>
      </c>
      <c r="B3" s="13">
        <v>0.75833333333333297</v>
      </c>
      <c r="E3">
        <v>170.73484848484799</v>
      </c>
      <c r="F3">
        <v>232.21227272727299</v>
      </c>
      <c r="G3">
        <v>143.237909090909</v>
      </c>
      <c r="H3">
        <v>179.73099999999999</v>
      </c>
      <c r="I3">
        <v>157.26411862270299</v>
      </c>
      <c r="J3">
        <v>178.21070748849499</v>
      </c>
    </row>
    <row r="4" spans="1:10">
      <c r="A4">
        <v>55</v>
      </c>
      <c r="B4" s="13">
        <v>0.76180555555555496</v>
      </c>
      <c r="E4">
        <v>180.355206896552</v>
      </c>
      <c r="F4">
        <v>231.21789655172401</v>
      </c>
      <c r="G4">
        <v>156.08379310344799</v>
      </c>
      <c r="H4">
        <v>187.176637931035</v>
      </c>
      <c r="I4">
        <v>151.54072797447699</v>
      </c>
      <c r="J4">
        <v>175.79112703636801</v>
      </c>
    </row>
    <row r="5" spans="1:10">
      <c r="A5">
        <v>0</v>
      </c>
      <c r="B5" s="13">
        <v>0.95069444444444395</v>
      </c>
      <c r="G5">
        <v>203.65084999999999</v>
      </c>
      <c r="H5">
        <v>203.49617499999999</v>
      </c>
      <c r="I5">
        <v>179.94834059166999</v>
      </c>
      <c r="J5">
        <v>179.941095646587</v>
      </c>
    </row>
    <row r="6" spans="1:10">
      <c r="A6">
        <v>0</v>
      </c>
      <c r="B6" s="13">
        <v>0.95416666666666705</v>
      </c>
      <c r="G6">
        <v>190.387352941176</v>
      </c>
      <c r="H6">
        <v>190.90705882352901</v>
      </c>
      <c r="I6">
        <v>178.779548813128</v>
      </c>
      <c r="J6">
        <v>178.95428459666201</v>
      </c>
    </row>
    <row r="7" spans="1:10">
      <c r="A7">
        <v>0</v>
      </c>
      <c r="B7" s="13">
        <v>0.95694444444444404</v>
      </c>
      <c r="G7">
        <v>179.15131746031699</v>
      </c>
      <c r="H7">
        <v>181.03366666666699</v>
      </c>
      <c r="I7">
        <v>166.20005420548301</v>
      </c>
      <c r="J7">
        <v>166.649009431661</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zoomScaleNormal="100" workbookViewId="0">
      <selection activeCell="A5" sqref="A5"/>
    </sheetView>
  </sheetViews>
  <sheetFormatPr defaultRowHeight="15"/>
  <cols>
    <col min="1" max="1025" width="8.5703125"/>
  </cols>
  <sheetData>
    <row r="1" spans="1:1">
      <c r="A1" t="s">
        <v>63</v>
      </c>
    </row>
    <row r="3" spans="1:1">
      <c r="A3" t="s">
        <v>64</v>
      </c>
    </row>
    <row r="5" spans="1:1">
      <c r="A5" t="s">
        <v>65</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Normal="100" workbookViewId="0">
      <selection activeCell="H6" sqref="H6"/>
    </sheetView>
  </sheetViews>
  <sheetFormatPr defaultRowHeight="15"/>
  <cols>
    <col min="1" max="7" width="10.5703125"/>
    <col min="8" max="8" width="15.85546875"/>
    <col min="9" max="9" width="9.85546875"/>
    <col min="10" max="1025" width="10.5703125"/>
  </cols>
  <sheetData>
    <row r="1" spans="1:9">
      <c r="A1" s="34" t="s">
        <v>66</v>
      </c>
      <c r="B1" s="34"/>
      <c r="C1" s="34"/>
      <c r="D1" s="34"/>
      <c r="E1" s="34"/>
      <c r="F1" s="34"/>
      <c r="G1" s="34"/>
      <c r="H1" s="34"/>
      <c r="I1" s="34"/>
    </row>
    <row r="2" spans="1:9" ht="95.45" customHeight="1">
      <c r="A2" s="38" t="s">
        <v>67</v>
      </c>
      <c r="B2" s="38"/>
      <c r="C2" s="38"/>
      <c r="D2" s="38"/>
      <c r="E2" s="38"/>
      <c r="F2" s="38"/>
      <c r="G2" s="38"/>
      <c r="H2" s="38"/>
      <c r="I2" s="38"/>
    </row>
    <row r="3" spans="1:9">
      <c r="A3" s="14"/>
      <c r="B3" s="15"/>
      <c r="C3" s="15"/>
      <c r="D3" s="15"/>
      <c r="E3" s="15"/>
      <c r="F3" s="15"/>
      <c r="G3" s="15"/>
      <c r="H3" s="15"/>
      <c r="I3" s="15"/>
    </row>
    <row r="4" spans="1:9">
      <c r="A4" s="34" t="s">
        <v>68</v>
      </c>
      <c r="B4" s="34"/>
      <c r="C4" s="34"/>
      <c r="D4" s="34"/>
      <c r="E4" s="34"/>
      <c r="F4" s="34"/>
      <c r="G4" s="34"/>
      <c r="H4" s="34"/>
      <c r="I4" s="34"/>
    </row>
    <row r="5" spans="1:9">
      <c r="A5" s="34" t="s">
        <v>69</v>
      </c>
      <c r="B5" s="34"/>
      <c r="C5" s="34"/>
      <c r="D5" s="34"/>
      <c r="E5" s="15"/>
      <c r="F5" s="15"/>
      <c r="G5" s="15"/>
      <c r="H5" s="15"/>
      <c r="I5" s="15"/>
    </row>
    <row r="6" spans="1:9" ht="123" customHeight="1">
      <c r="A6" s="38" t="s">
        <v>70</v>
      </c>
      <c r="B6" s="38"/>
      <c r="C6" s="38"/>
      <c r="D6" s="38"/>
      <c r="E6" s="15"/>
      <c r="F6" s="15"/>
      <c r="G6" s="15"/>
      <c r="H6" s="15"/>
      <c r="I6" s="15"/>
    </row>
    <row r="7" spans="1:9">
      <c r="A7" s="16"/>
      <c r="B7" s="15"/>
      <c r="C7" s="15"/>
      <c r="D7" s="15"/>
      <c r="E7" s="15"/>
      <c r="F7" s="15"/>
      <c r="G7" s="15"/>
      <c r="H7" s="15"/>
      <c r="I7" s="15"/>
    </row>
    <row r="8" spans="1:9">
      <c r="A8" s="34" t="s">
        <v>71</v>
      </c>
      <c r="B8" s="34"/>
      <c r="C8" s="34"/>
      <c r="D8" s="34"/>
      <c r="E8" s="15"/>
      <c r="F8" s="15"/>
      <c r="G8" s="15"/>
      <c r="H8" s="15"/>
      <c r="I8" s="15"/>
    </row>
    <row r="9" spans="1:9" ht="163.5" customHeight="1">
      <c r="A9" s="35" t="s">
        <v>72</v>
      </c>
      <c r="B9" s="35"/>
      <c r="C9" s="35"/>
      <c r="D9" s="35"/>
      <c r="E9" s="15"/>
      <c r="F9" s="15"/>
      <c r="G9" s="15"/>
      <c r="H9" s="15"/>
      <c r="I9" s="15"/>
    </row>
    <row r="10" spans="1:9">
      <c r="A10" s="17"/>
      <c r="B10" s="17"/>
      <c r="C10" s="17"/>
      <c r="D10" s="17"/>
      <c r="E10" s="17"/>
      <c r="F10" s="17"/>
      <c r="G10" s="17"/>
      <c r="H10" s="17"/>
      <c r="I10" s="17"/>
    </row>
    <row r="11" spans="1:9">
      <c r="A11" s="36" t="s">
        <v>73</v>
      </c>
      <c r="B11" s="36"/>
      <c r="C11" s="36"/>
      <c r="D11" s="36"/>
      <c r="E11" s="36"/>
      <c r="F11" s="36"/>
      <c r="G11" s="36"/>
      <c r="H11" s="36"/>
      <c r="I11" s="36"/>
    </row>
    <row r="12" spans="1:9">
      <c r="A12" s="18" t="s">
        <v>74</v>
      </c>
      <c r="B12" s="19" t="s">
        <v>75</v>
      </c>
      <c r="C12" s="19" t="s">
        <v>34</v>
      </c>
      <c r="D12" s="19" t="s">
        <v>76</v>
      </c>
      <c r="E12" s="19" t="s">
        <v>77</v>
      </c>
      <c r="F12" s="19" t="s">
        <v>78</v>
      </c>
      <c r="G12" s="19" t="s">
        <v>79</v>
      </c>
      <c r="H12" s="19" t="s">
        <v>80</v>
      </c>
      <c r="I12" s="20" t="s">
        <v>81</v>
      </c>
    </row>
    <row r="13" spans="1:9">
      <c r="A13" s="21" t="s">
        <v>82</v>
      </c>
      <c r="B13" s="22" t="s">
        <v>83</v>
      </c>
      <c r="C13" s="22" t="s">
        <v>84</v>
      </c>
      <c r="D13" s="22" t="s">
        <v>85</v>
      </c>
      <c r="E13" s="22" t="s">
        <v>86</v>
      </c>
      <c r="F13" s="22" t="s">
        <v>87</v>
      </c>
      <c r="G13" s="22" t="s">
        <v>88</v>
      </c>
      <c r="H13" s="22" t="s">
        <v>89</v>
      </c>
      <c r="I13" s="23" t="s">
        <v>90</v>
      </c>
    </row>
    <row r="15" spans="1:9">
      <c r="A15" s="37" t="s">
        <v>91</v>
      </c>
      <c r="B15" s="37"/>
      <c r="C15" s="37"/>
      <c r="D15" s="37"/>
      <c r="E15" s="37"/>
      <c r="F15" s="37"/>
      <c r="G15" s="37"/>
      <c r="H15" s="37"/>
    </row>
    <row r="16" spans="1:9">
      <c r="A16" s="24" t="s">
        <v>92</v>
      </c>
      <c r="B16" s="25" t="s">
        <v>93</v>
      </c>
      <c r="C16" s="25" t="s">
        <v>94</v>
      </c>
      <c r="D16" s="25" t="s">
        <v>95</v>
      </c>
      <c r="E16" s="25" t="s">
        <v>96</v>
      </c>
      <c r="F16" s="25" t="s">
        <v>97</v>
      </c>
      <c r="G16" s="25" t="s">
        <v>98</v>
      </c>
      <c r="H16" s="26" t="s">
        <v>99</v>
      </c>
    </row>
    <row r="17" spans="1:8">
      <c r="A17" s="27" t="s">
        <v>100</v>
      </c>
      <c r="B17" s="28" t="s">
        <v>101</v>
      </c>
      <c r="C17" s="28" t="s">
        <v>102</v>
      </c>
      <c r="D17" s="28" t="s">
        <v>103</v>
      </c>
      <c r="E17" s="28" t="s">
        <v>104</v>
      </c>
      <c r="F17" s="28" t="s">
        <v>105</v>
      </c>
      <c r="G17" s="28" t="s">
        <v>106</v>
      </c>
      <c r="H17" s="29" t="s">
        <v>107</v>
      </c>
    </row>
  </sheetData>
  <mergeCells count="9">
    <mergeCell ref="A8:D8"/>
    <mergeCell ref="A9:D9"/>
    <mergeCell ref="A11:I11"/>
    <mergeCell ref="A15:H15"/>
    <mergeCell ref="A1:I1"/>
    <mergeCell ref="A2:I2"/>
    <mergeCell ref="A4:I4"/>
    <mergeCell ref="A5:D5"/>
    <mergeCell ref="A6:D6"/>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243</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Site</vt:lpstr>
      <vt:lpstr>Snowpit</vt:lpstr>
      <vt:lpstr>température</vt:lpstr>
      <vt:lpstr>Iris 3</vt:lpstr>
      <vt:lpstr>SBR</vt:lpstr>
      <vt:lpstr>Remarques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administrateur</dc:creator>
  <dc:description/>
  <cp:lastModifiedBy>Nick Rutter</cp:lastModifiedBy>
  <cp:revision>19</cp:revision>
  <dcterms:created xsi:type="dcterms:W3CDTF">2015-06-05T18:19:34Z</dcterms:created>
  <dcterms:modified xsi:type="dcterms:W3CDTF">2018-05-04T13:38:23Z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qrichtext">
    <vt:lpwstr>1</vt:lpwstr>
  </property>
</Properties>
</file>