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1" activeTab="1"/>
  </bookViews>
  <sheets>
    <sheet name="Site" sheetId="1" r:id="rId1"/>
    <sheet name="Snowpit" sheetId="2" r:id="rId2"/>
    <sheet name="température" sheetId="3" r:id="rId3"/>
    <sheet name="Iris 3" sheetId="4" r:id="rId4"/>
    <sheet name="SBR" sheetId="5" r:id="rId5"/>
    <sheet name="Remarques" sheetId="6" r:id="rId6"/>
    <sheet name="Legend" sheetId="7" r:id="rId7"/>
  </sheet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F18" i="2" l="1"/>
  <c r="C18" i="2"/>
  <c r="G18" i="2" s="1"/>
  <c r="F17" i="2"/>
  <c r="G17" i="2" s="1"/>
  <c r="C17" i="2"/>
  <c r="F16" i="2"/>
  <c r="G16" i="2" s="1"/>
  <c r="C16" i="2"/>
  <c r="F15" i="2"/>
  <c r="C15" i="2"/>
  <c r="G15" i="2" s="1"/>
  <c r="G14" i="2"/>
  <c r="F14" i="2"/>
  <c r="C14" i="2"/>
  <c r="F13" i="2"/>
  <c r="G13" i="2" s="1"/>
  <c r="C13" i="2"/>
  <c r="F12" i="2"/>
  <c r="G12" i="2" s="1"/>
  <c r="C12" i="2"/>
  <c r="F11" i="2"/>
  <c r="C11" i="2"/>
  <c r="G11" i="2" s="1"/>
  <c r="G10" i="2"/>
  <c r="F10" i="2"/>
  <c r="C10" i="2"/>
  <c r="F9" i="2"/>
  <c r="G9" i="2" s="1"/>
  <c r="C9" i="2"/>
  <c r="F8" i="2"/>
  <c r="G8" i="2" s="1"/>
  <c r="C8" i="2"/>
  <c r="F7" i="2"/>
  <c r="C7" i="2"/>
  <c r="G7" i="2" s="1"/>
  <c r="G6" i="2"/>
  <c r="F6" i="2"/>
  <c r="C6" i="2"/>
  <c r="F5" i="2"/>
  <c r="G5" i="2" s="1"/>
  <c r="C5" i="2"/>
  <c r="C4" i="2"/>
  <c r="F3" i="2"/>
  <c r="G3" i="2" s="1"/>
  <c r="C3" i="2"/>
  <c r="F2" i="2"/>
  <c r="G2" i="2" s="1"/>
  <c r="C2" i="2"/>
  <c r="I2" i="1"/>
  <c r="J2" i="1" l="1"/>
</calcChain>
</file>

<file path=xl/sharedStrings.xml><?xml version="1.0" encoding="utf-8"?>
<sst xmlns="http://schemas.openxmlformats.org/spreadsheetml/2006/main" count="140" uniqueCount="112">
  <si>
    <t>Flag (SP*)</t>
  </si>
  <si>
    <t>Date  (JJ/MM/AAAA)</t>
  </si>
  <si>
    <t>Time(local) (hh:mm)</t>
  </si>
  <si>
    <t>Operateurs</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</si>
  <si>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</si>
  <si>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</si>
  <si>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</si>
  <si>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</si>
  <si>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</si>
  <si>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</si>
  <si>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</si>
  <si>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</si>
  <si>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</si>
  <si>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</si>
  <si>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</si>
  <si>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</si>
  <si>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A05E</t>
  </si>
  <si>
    <t>20/03/2018</t>
  </si>
  <si>
    <t>Alain Royer, Celine Vargel</t>
  </si>
  <si>
    <t>beau</t>
  </si>
  <si>
    <t>Htop (cm)</t>
  </si>
  <si>
    <t>Hbottom (cm)</t>
  </si>
  <si>
    <t>Thickness(cm)</t>
  </si>
  <si>
    <t>Temperature (°C)</t>
  </si>
  <si>
    <t>Weight (g)</t>
  </si>
  <si>
    <t>Density (g m-3)</t>
  </si>
  <si>
    <t>SWE (mm)</t>
  </si>
  <si>
    <t>SSA</t>
  </si>
  <si>
    <t>Grain type</t>
  </si>
  <si>
    <t>Diameter(visual)(mm)</t>
  </si>
  <si>
    <t>Manual Density</t>
  </si>
  <si>
    <t>PP</t>
  </si>
  <si>
    <t>2</t>
  </si>
  <si>
    <t>IC</t>
  </si>
  <si>
    <t>R</t>
  </si>
  <si>
    <t>1</t>
  </si>
  <si>
    <t>DH</t>
  </si>
  <si>
    <t>R+F</t>
  </si>
  <si>
    <t>4</t>
  </si>
  <si>
    <t>6</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</si>
  <si>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</si>
  <si>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</si>
  <si>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</si>
  <si>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</si>
  <si>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</si>
  <si>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</si>
  <si>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</si>
  <si>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</si>
  <si>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</si>
  <si>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</si>
  <si>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</si>
  <si>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</si>
  <si>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</si>
  <si>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</si>
  <si>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</si>
  <si>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</si>
  <si>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</si>
  <si>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</si>
  <si>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</si>
  <si>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</si>
  <si>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</si>
  <si>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</si>
  <si>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</si>
  <si>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</si>
  <si>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</si>
  <si>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plus loin des arbres que les deux autres</t>
  </si>
  <si>
    <t>SMP devant snowpit</t>
  </si>
  <si>
    <t xml:space="preserve">excavation faite le lendemain </t>
  </si>
  <si>
    <t>sol = lichen</t>
  </si>
  <si>
    <t>mesures multiangulaires de la neige</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</si>
  <si>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</si>
  <si>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</si>
  <si>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</si>
  <si>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</si>
  <si>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</si>
  <si>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</si>
  <si>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</si>
  <si>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</si>
  <si>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F</t>
  </si>
  <si>
    <t>DF</t>
  </si>
  <si>
    <t>MF</t>
  </si>
  <si>
    <t>Gr</t>
  </si>
  <si>
    <t>SH</t>
  </si>
  <si>
    <t>IL</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</si>
  <si>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</si>
  <si>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</si>
  <si>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</si>
  <si>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</si>
  <si>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</si>
  <si>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</si>
  <si>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</si>
  <si>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</si>
  <si>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</si>
  <si>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</si>
  <si>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</si>
  <si>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</si>
  <si>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</si>
  <si>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</si>
  <si>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</si>
  <si>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</si>
  <si>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</si>
  <si>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</si>
  <si>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</si>
  <si>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</si>
  <si>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</si>
  <si>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</si>
  <si>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</si>
  <si>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</si>
  <si>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</si>
  <si>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</si>
  <si>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</si>
  <si>
    <t>ice lens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</si>
</sst>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
      <sz val="10"/>
      <name val="Arial"/>
      <family val="2"/>
      <charset val="13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2" fontId="0" fillId="0" borderId="0" xfId="0" applyNumberFormat="1" applyFont="1" applyAlignment="1">
      <alignment horizontal="center"/>
    </xf>
    <xf numFmtId="49" fontId="3" fillId="0" borderId="0" xfId="0" applyNumberFormat="1" applyFont="1" applyAlignment="1">
      <alignment horizontal="center"/>
    </xf>
    <xf numFmtId="0" fontId="1" fillId="0" borderId="0" xfId="0" applyFont="1"/>
    <xf numFmtId="4" fontId="1" fillId="0" borderId="0" xfId="0" applyNumberFormat="1" applyFont="1" applyAlignment="1">
      <alignment horizontal="center" vertical="center"/>
    </xf>
    <xf numFmtId="0" fontId="3" fillId="0" borderId="0" xfId="0" applyFont="1" applyAlignment="1">
      <alignment horizontal="center"/>
    </xf>
    <xf numFmtId="21" fontId="0" fillId="0" borderId="0" xfId="0" applyNumberForma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2" fontId="2" fillId="0" borderId="0" xfId="0" applyNumberFormat="1" applyFont="1" applyAlignment="1">
      <alignment horizontal="left" vertical="center"/>
    </xf>
    <xf numFmtId="0" fontId="3" fillId="0" borderId="0" xfId="0" applyNumberFormat="1" applyFont="1" applyAlignment="1">
      <alignment horizontal="center"/>
    </xf>
    <xf numFmtId="0" fontId="5" fillId="0" borderId="0" xfId="0" applyFont="1" applyFill="1" applyBorder="1" applyAlignment="1" applyProtection="1">
      <alignment horizontal="center" vertical="center" wrapText="1"/>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C1" zoomScaleNormal="100" workbookViewId="0">
      <selection activeCell="N2" sqref="N2"/>
    </sheetView>
  </sheetViews>
  <sheetFormatPr defaultRowHeight="15"/>
  <cols>
    <col min="1" max="1" width="10.5703125"/>
    <col min="2" max="2" width="19.42578125"/>
    <col min="3" max="3" width="20.5703125"/>
    <col min="4" max="4" width="24.85546875"/>
    <col min="5" max="6" width="20.7109375"/>
    <col min="7" max="7" width="25.42578125"/>
    <col min="8" max="8" width="21.28515625"/>
    <col min="9" max="9" width="15.5703125"/>
    <col min="10" max="10" width="17.140625"/>
    <col min="11" max="11" width="26.85546875"/>
    <col min="12" max="12" width="23.85546875"/>
    <col min="13" max="13" width="17.140625"/>
    <col min="14" max="14" width="17.28515625"/>
    <col min="15" max="15" width="12.7109375"/>
    <col min="16" max="16" width="16.140625"/>
    <col min="17" max="1025" width="8.5703125"/>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c r="A2" s="3" t="s">
        <v>16</v>
      </c>
      <c r="B2" s="3" t="s">
        <v>17</v>
      </c>
      <c r="C2" s="4">
        <v>0.78125</v>
      </c>
      <c r="D2" s="4" t="s">
        <v>18</v>
      </c>
      <c r="E2" s="4" t="s">
        <v>19</v>
      </c>
      <c r="F2" s="3">
        <v>-17.7</v>
      </c>
      <c r="G2" s="3">
        <v>-18.3</v>
      </c>
      <c r="H2" s="3">
        <v>-8.1999999999999993</v>
      </c>
      <c r="I2" s="3">
        <f>Snowpit!A2</f>
        <v>47</v>
      </c>
      <c r="J2" s="3">
        <f>SUM(Snowpit!G2:G28)</f>
        <v>120.05999999999999</v>
      </c>
      <c r="K2" s="3">
        <v>100</v>
      </c>
      <c r="L2" s="3">
        <v>0</v>
      </c>
      <c r="M2" s="3">
        <v>68.728048000000001</v>
      </c>
      <c r="N2" s="3">
        <v>-133.53029599999999</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
  <sheetViews>
    <sheetView tabSelected="1" zoomScale="60" zoomScaleNormal="60" workbookViewId="0">
      <selection activeCell="M5" sqref="M5"/>
    </sheetView>
  </sheetViews>
  <sheetFormatPr defaultRowHeight="15"/>
  <cols>
    <col min="1" max="2" width="18.28515625" style="6"/>
    <col min="3" max="3" width="19.85546875" style="6"/>
    <col min="4" max="4" width="18.5703125" style="6"/>
    <col min="5" max="5" width="19.42578125" style="6"/>
    <col min="6" max="7" width="17.28515625" style="6"/>
    <col min="8" max="9" width="17.7109375" style="6"/>
    <col min="10" max="10" width="20.5703125" style="6"/>
    <col min="11" max="11" width="17.5703125" style="6"/>
    <col min="12" max="12" width="20.28515625" style="6"/>
    <col min="13" max="13" width="18.7109375" style="6"/>
    <col min="14" max="1025" width="16.28515625" style="6"/>
  </cols>
  <sheetData>
    <row r="1" spans="1:13">
      <c r="A1" s="7" t="s">
        <v>20</v>
      </c>
      <c r="B1" s="7" t="s">
        <v>21</v>
      </c>
      <c r="C1" s="7" t="s">
        <v>22</v>
      </c>
      <c r="D1" s="7" t="s">
        <v>23</v>
      </c>
      <c r="E1" s="7" t="s">
        <v>24</v>
      </c>
      <c r="F1" s="7" t="s">
        <v>25</v>
      </c>
      <c r="G1" s="7" t="s">
        <v>26</v>
      </c>
      <c r="H1" s="7" t="s">
        <v>27</v>
      </c>
      <c r="I1" s="7" t="s">
        <v>28</v>
      </c>
      <c r="J1" s="7" t="s">
        <v>29</v>
      </c>
      <c r="K1" s="7" t="s">
        <v>30</v>
      </c>
      <c r="L1" s="30" t="s">
        <v>110</v>
      </c>
      <c r="M1" s="32" t="s">
        <v>111</v>
      </c>
    </row>
    <row r="2" spans="1:13">
      <c r="A2">
        <v>47</v>
      </c>
      <c r="B2">
        <v>44</v>
      </c>
      <c r="C2" s="6">
        <f>Snowpit!A2-Snowpit!B2</f>
        <v>3</v>
      </c>
      <c r="D2">
        <v>-18.3</v>
      </c>
      <c r="E2">
        <v>6</v>
      </c>
      <c r="F2" s="6">
        <f>((Snowpit!E2-Site!$L$2)/Site!$K$2)*1000</f>
        <v>60</v>
      </c>
      <c r="G2" s="6">
        <f>Snowpit!F2*(Snowpit!C2/100)</f>
        <v>1.7999999999999998</v>
      </c>
      <c r="H2" s="6">
        <v>35.961351016284098</v>
      </c>
      <c r="I2" s="8" t="s">
        <v>31</v>
      </c>
      <c r="J2" s="9" t="s">
        <v>32</v>
      </c>
      <c r="K2" s="8"/>
      <c r="L2" s="6">
        <v>1</v>
      </c>
    </row>
    <row r="3" spans="1:13">
      <c r="A3">
        <v>44</v>
      </c>
      <c r="B3">
        <v>42</v>
      </c>
      <c r="C3" s="6">
        <f>Snowpit!A3-Snowpit!B3</f>
        <v>2</v>
      </c>
      <c r="D3">
        <v>-14.3</v>
      </c>
      <c r="E3" s="8">
        <v>7</v>
      </c>
      <c r="F3" s="6">
        <f>((Snowpit!E3-Site!$L$2)/Site!$K$2)*1000</f>
        <v>70</v>
      </c>
      <c r="G3" s="6">
        <f>Snowpit!F3*(Snowpit!C3/100)</f>
        <v>1.4000000000000001</v>
      </c>
      <c r="H3" s="6">
        <v>46.9806457377885</v>
      </c>
      <c r="I3" s="8" t="s">
        <v>31</v>
      </c>
      <c r="J3" s="9" t="s">
        <v>32</v>
      </c>
      <c r="K3" s="8"/>
      <c r="L3" s="6">
        <v>1</v>
      </c>
    </row>
    <row r="4" spans="1:13">
      <c r="A4">
        <v>42</v>
      </c>
      <c r="B4">
        <v>41.9</v>
      </c>
      <c r="C4" s="6">
        <f>Snowpit!A4-Snowpit!B4</f>
        <v>0.10000000000000142</v>
      </c>
      <c r="D4"/>
      <c r="E4" s="8"/>
      <c r="F4" s="6">
        <v>909</v>
      </c>
      <c r="G4"/>
      <c r="I4" s="8" t="s">
        <v>33</v>
      </c>
      <c r="J4" s="9"/>
      <c r="K4" s="8"/>
      <c r="L4" s="6">
        <v>2</v>
      </c>
      <c r="M4" s="6">
        <v>0.1</v>
      </c>
    </row>
    <row r="5" spans="1:13">
      <c r="A5">
        <v>41.9</v>
      </c>
      <c r="B5">
        <v>38</v>
      </c>
      <c r="C5" s="6">
        <f>Snowpit!A5-Snowpit!B5</f>
        <v>3.8999999999999986</v>
      </c>
      <c r="D5">
        <v>-12.3</v>
      </c>
      <c r="E5" s="8">
        <v>34</v>
      </c>
      <c r="F5" s="6">
        <f>((Snowpit!E5-Site!$L$2)/Site!$K$2)*1000</f>
        <v>340</v>
      </c>
      <c r="G5" s="6">
        <f>Snowpit!F5*(Snowpit!C5/100)</f>
        <v>13.259999999999994</v>
      </c>
      <c r="H5" s="6">
        <v>20.6487479228899</v>
      </c>
      <c r="I5" s="8" t="s">
        <v>34</v>
      </c>
      <c r="J5" s="9" t="s">
        <v>35</v>
      </c>
      <c r="K5" s="8"/>
      <c r="L5" s="6">
        <v>2</v>
      </c>
    </row>
    <row r="6" spans="1:13">
      <c r="A6">
        <v>38</v>
      </c>
      <c r="B6">
        <v>35</v>
      </c>
      <c r="C6" s="6">
        <f>Snowpit!A6-Snowpit!B6</f>
        <v>3</v>
      </c>
      <c r="D6">
        <v>-12</v>
      </c>
      <c r="E6" s="8">
        <v>30</v>
      </c>
      <c r="F6" s="6">
        <f>((Snowpit!E6-Site!$L$2)/Site!$K$2)*1000</f>
        <v>300</v>
      </c>
      <c r="G6" s="6">
        <f>Snowpit!F6*(Snowpit!C6/100)</f>
        <v>9</v>
      </c>
      <c r="H6" s="6">
        <v>18.787476278742101</v>
      </c>
      <c r="I6" s="8" t="s">
        <v>34</v>
      </c>
      <c r="J6" s="9" t="s">
        <v>35</v>
      </c>
      <c r="K6" s="8"/>
      <c r="L6" s="6">
        <v>2</v>
      </c>
    </row>
    <row r="7" spans="1:13">
      <c r="A7">
        <v>35</v>
      </c>
      <c r="B7">
        <v>32</v>
      </c>
      <c r="C7" s="6">
        <f>Snowpit!A7-Snowpit!B7</f>
        <v>3</v>
      </c>
      <c r="D7">
        <v>-12</v>
      </c>
      <c r="E7" s="8">
        <v>29</v>
      </c>
      <c r="F7" s="6">
        <f>((Snowpit!E7-Site!$L$2)/Site!$K$2)*1000</f>
        <v>290</v>
      </c>
      <c r="G7" s="6">
        <f>Snowpit!F7*(Snowpit!C7/100)</f>
        <v>8.6999999999999993</v>
      </c>
      <c r="H7" s="6">
        <v>14.226996993360901</v>
      </c>
      <c r="I7" s="8" t="s">
        <v>34</v>
      </c>
      <c r="J7" s="9" t="s">
        <v>35</v>
      </c>
      <c r="K7" s="8"/>
      <c r="L7" s="6">
        <v>2</v>
      </c>
    </row>
    <row r="8" spans="1:13">
      <c r="A8">
        <v>32</v>
      </c>
      <c r="B8">
        <v>29</v>
      </c>
      <c r="C8" s="6">
        <f>Snowpit!A8-Snowpit!B8</f>
        <v>3</v>
      </c>
      <c r="D8">
        <v>-12</v>
      </c>
      <c r="E8" s="8">
        <v>28</v>
      </c>
      <c r="F8" s="6">
        <f>((Snowpit!E8-Site!$L$2)/Site!$K$2)*1000</f>
        <v>280</v>
      </c>
      <c r="G8" s="6">
        <f>Snowpit!F8*(Snowpit!C8/100)</f>
        <v>8.4</v>
      </c>
      <c r="H8" s="6">
        <v>16.9092799086615</v>
      </c>
      <c r="I8" s="8" t="s">
        <v>34</v>
      </c>
      <c r="J8" s="9" t="s">
        <v>35</v>
      </c>
      <c r="K8"/>
      <c r="L8" s="6">
        <v>2</v>
      </c>
    </row>
    <row r="9" spans="1:13">
      <c r="A9">
        <v>29</v>
      </c>
      <c r="B9">
        <v>26</v>
      </c>
      <c r="C9" s="6">
        <f>Snowpit!A9-Snowpit!B9</f>
        <v>3</v>
      </c>
      <c r="D9">
        <v>-12</v>
      </c>
      <c r="E9" s="8">
        <v>34</v>
      </c>
      <c r="F9" s="6">
        <f>((Snowpit!E9-Site!$L$2)/Site!$K$2)*1000</f>
        <v>340</v>
      </c>
      <c r="G9" s="6">
        <f>Snowpit!F9*(Snowpit!C9/100)</f>
        <v>10.199999999999999</v>
      </c>
      <c r="H9" s="6">
        <v>16.462926844335101</v>
      </c>
      <c r="I9" s="8" t="s">
        <v>34</v>
      </c>
      <c r="J9" s="9" t="s">
        <v>35</v>
      </c>
      <c r="K9" s="8"/>
      <c r="L9" s="6">
        <v>2</v>
      </c>
    </row>
    <row r="10" spans="1:13">
      <c r="A10">
        <v>26</v>
      </c>
      <c r="B10">
        <v>23</v>
      </c>
      <c r="C10" s="6">
        <f>Snowpit!A10-Snowpit!B10</f>
        <v>3</v>
      </c>
      <c r="D10">
        <v>-12</v>
      </c>
      <c r="E10" s="8">
        <v>35</v>
      </c>
      <c r="F10" s="6">
        <f>((Snowpit!E10-Site!$L$2)/Site!$K$2)*1000</f>
        <v>350</v>
      </c>
      <c r="G10" s="6">
        <f>Snowpit!F10*(Snowpit!C10/100)</f>
        <v>10.5</v>
      </c>
      <c r="H10" s="6">
        <v>15.176169995301899</v>
      </c>
      <c r="I10" s="8" t="s">
        <v>36</v>
      </c>
      <c r="J10" s="9" t="s">
        <v>32</v>
      </c>
      <c r="K10" s="8"/>
      <c r="L10" s="6">
        <v>3</v>
      </c>
    </row>
    <row r="11" spans="1:13">
      <c r="A11">
        <v>23</v>
      </c>
      <c r="B11">
        <v>20</v>
      </c>
      <c r="C11" s="6">
        <f>Snowpit!A11-Snowpit!B11</f>
        <v>3</v>
      </c>
      <c r="D11">
        <v>-11.9</v>
      </c>
      <c r="E11" s="8">
        <v>29</v>
      </c>
      <c r="F11" s="6">
        <f>((Snowpit!E11-Site!$L$2)/Site!$K$2)*1000</f>
        <v>290</v>
      </c>
      <c r="G11" s="6">
        <f>Snowpit!F11*(Snowpit!C11/100)</f>
        <v>8.6999999999999993</v>
      </c>
      <c r="H11" s="6">
        <v>16.316119879379599</v>
      </c>
      <c r="I11" s="8" t="s">
        <v>37</v>
      </c>
      <c r="J11" s="9" t="s">
        <v>32</v>
      </c>
      <c r="K11" s="8"/>
      <c r="L11" s="6">
        <v>3</v>
      </c>
    </row>
    <row r="12" spans="1:13">
      <c r="A12">
        <v>20</v>
      </c>
      <c r="B12">
        <v>17</v>
      </c>
      <c r="C12" s="6">
        <f>Snowpit!A12-Snowpit!B12</f>
        <v>3</v>
      </c>
      <c r="D12">
        <v>-11.9</v>
      </c>
      <c r="E12" s="8">
        <v>31</v>
      </c>
      <c r="F12" s="6">
        <f>((Snowpit!E12-Site!$L$2)/Site!$K$2)*1000</f>
        <v>310</v>
      </c>
      <c r="G12" s="6">
        <f>Snowpit!F12*(Snowpit!C12/100)</f>
        <v>9.2999999999999989</v>
      </c>
      <c r="H12" s="6">
        <v>16.025426203484901</v>
      </c>
      <c r="I12" s="8" t="s">
        <v>36</v>
      </c>
      <c r="J12" s="9" t="s">
        <v>38</v>
      </c>
      <c r="K12" s="8"/>
      <c r="L12" s="6">
        <v>3</v>
      </c>
    </row>
    <row r="13" spans="1:13">
      <c r="A13">
        <v>17</v>
      </c>
      <c r="B13">
        <v>14</v>
      </c>
      <c r="C13" s="6">
        <f>Snowpit!A13-Snowpit!B13</f>
        <v>3</v>
      </c>
      <c r="D13">
        <v>-11.6</v>
      </c>
      <c r="E13" s="8">
        <v>25</v>
      </c>
      <c r="F13" s="6">
        <f>((Snowpit!E13-Site!$L$2)/Site!$K$2)*1000</f>
        <v>250</v>
      </c>
      <c r="G13" s="6">
        <f>Snowpit!F13*(Snowpit!C13/100)</f>
        <v>7.5</v>
      </c>
      <c r="H13" s="6">
        <v>11.395960364254099</v>
      </c>
      <c r="I13" s="8" t="s">
        <v>36</v>
      </c>
      <c r="J13" s="9" t="s">
        <v>38</v>
      </c>
      <c r="K13" s="8"/>
      <c r="L13" s="6">
        <v>3</v>
      </c>
    </row>
    <row r="14" spans="1:13">
      <c r="A14">
        <v>14</v>
      </c>
      <c r="B14">
        <v>11</v>
      </c>
      <c r="C14" s="6">
        <f>Snowpit!A14-Snowpit!B14</f>
        <v>3</v>
      </c>
      <c r="D14">
        <v>-11.3</v>
      </c>
      <c r="E14" s="8">
        <v>28</v>
      </c>
      <c r="F14" s="6">
        <f>((Snowpit!E14-Site!$L$2)/Site!$K$2)*1000</f>
        <v>280</v>
      </c>
      <c r="G14" s="6">
        <f>Snowpit!F14*(Snowpit!C14/100)</f>
        <v>8.4</v>
      </c>
      <c r="H14" s="6">
        <v>10.944778818577101</v>
      </c>
      <c r="I14" s="8" t="s">
        <v>36</v>
      </c>
      <c r="J14" s="9" t="s">
        <v>38</v>
      </c>
      <c r="K14" s="8"/>
      <c r="L14" s="6">
        <v>3</v>
      </c>
    </row>
    <row r="15" spans="1:13">
      <c r="A15">
        <v>11</v>
      </c>
      <c r="B15">
        <v>8</v>
      </c>
      <c r="C15" s="6">
        <f>Snowpit!A15-Snowpit!B15</f>
        <v>3</v>
      </c>
      <c r="D15">
        <v>-11</v>
      </c>
      <c r="E15" s="8">
        <v>22</v>
      </c>
      <c r="F15" s="6">
        <f>((Snowpit!E15-Site!$L$2)/Site!$K$2)*1000</f>
        <v>220</v>
      </c>
      <c r="G15" s="6">
        <f>Snowpit!F15*(Snowpit!C15/100)</f>
        <v>6.6</v>
      </c>
      <c r="H15" s="6">
        <v>12.575438926004599</v>
      </c>
      <c r="I15" s="8" t="s">
        <v>36</v>
      </c>
      <c r="J15" s="9" t="s">
        <v>38</v>
      </c>
      <c r="K15" s="8"/>
      <c r="L15" s="6">
        <v>3</v>
      </c>
    </row>
    <row r="16" spans="1:13">
      <c r="A16">
        <v>8</v>
      </c>
      <c r="B16">
        <v>5</v>
      </c>
      <c r="C16" s="6">
        <f>Snowpit!A16-Snowpit!B16</f>
        <v>3</v>
      </c>
      <c r="D16">
        <v>-10.7</v>
      </c>
      <c r="E16" s="8">
        <v>22</v>
      </c>
      <c r="F16" s="6">
        <f>((Snowpit!E16-Site!$L$2)/Site!$K$2)*1000</f>
        <v>220</v>
      </c>
      <c r="G16" s="6">
        <f>Snowpit!F16*(Snowpit!C16/100)</f>
        <v>6.6</v>
      </c>
      <c r="H16" s="6">
        <v>11.1689443122392</v>
      </c>
      <c r="I16" s="8" t="s">
        <v>36</v>
      </c>
      <c r="J16" s="9" t="s">
        <v>39</v>
      </c>
      <c r="K16" s="8"/>
      <c r="L16" s="6">
        <v>3</v>
      </c>
    </row>
    <row r="17" spans="1:12">
      <c r="A17">
        <v>5</v>
      </c>
      <c r="B17">
        <v>2</v>
      </c>
      <c r="C17" s="6">
        <f>Snowpit!A17-Snowpit!B17</f>
        <v>3</v>
      </c>
      <c r="D17">
        <v>-10.199999999999999</v>
      </c>
      <c r="E17" s="8">
        <v>19</v>
      </c>
      <c r="F17" s="6">
        <f>((Snowpit!E17-Site!$L$2)/Site!$K$2)*1000</f>
        <v>190</v>
      </c>
      <c r="G17" s="6">
        <f>Snowpit!F17*(Snowpit!C17/100)</f>
        <v>5.7</v>
      </c>
      <c r="H17" s="6">
        <v>7.98727425886009</v>
      </c>
      <c r="I17" s="8" t="s">
        <v>36</v>
      </c>
      <c r="J17" s="9" t="s">
        <v>39</v>
      </c>
      <c r="K17"/>
      <c r="L17" s="6">
        <v>3</v>
      </c>
    </row>
    <row r="18" spans="1:12">
      <c r="A18">
        <v>2</v>
      </c>
      <c r="B18" s="31">
        <v>0</v>
      </c>
      <c r="C18" s="6">
        <f>Snowpit!A18-Snowpit!B18</f>
        <v>2</v>
      </c>
      <c r="D18">
        <v>-9.3000000000000007</v>
      </c>
      <c r="E18" s="8">
        <v>20</v>
      </c>
      <c r="F18" s="6">
        <f>((Snowpit!E18-Site!$L$2)/Site!$K$2)*1000</f>
        <v>200</v>
      </c>
      <c r="G18" s="6">
        <f>Snowpit!F18*(Snowpit!C18/100)</f>
        <v>4</v>
      </c>
      <c r="H18" s="6">
        <v>8.7518857214477492</v>
      </c>
      <c r="I18" s="8" t="s">
        <v>36</v>
      </c>
      <c r="J18" s="9" t="s">
        <v>39</v>
      </c>
      <c r="K18" s="8"/>
      <c r="L18" s="6">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zoomScaleNormal="100" workbookViewId="0">
      <selection activeCell="F16" sqref="F16"/>
    </sheetView>
  </sheetViews>
  <sheetFormatPr defaultRowHeight="15"/>
  <cols>
    <col min="1" max="1" width="8.5703125"/>
    <col min="2" max="2" width="17.5703125"/>
    <col min="3" max="1025" width="8.5703125"/>
  </cols>
  <sheetData>
    <row r="1" spans="1:3">
      <c r="A1" s="10" t="s">
        <v>40</v>
      </c>
      <c r="B1" s="11" t="s">
        <v>23</v>
      </c>
      <c r="C1" s="12"/>
    </row>
    <row r="2" spans="1:3">
      <c r="A2">
        <v>47</v>
      </c>
      <c r="B2">
        <v>-18.3</v>
      </c>
    </row>
    <row r="3" spans="1:3">
      <c r="A3">
        <v>45</v>
      </c>
      <c r="B3">
        <v>-16</v>
      </c>
    </row>
    <row r="4" spans="1:3">
      <c r="A4">
        <v>44</v>
      </c>
      <c r="B4">
        <v>-14.3</v>
      </c>
    </row>
    <row r="5" spans="1:3">
      <c r="A5">
        <v>41</v>
      </c>
      <c r="B5">
        <v>-12.3</v>
      </c>
    </row>
    <row r="6" spans="1:3">
      <c r="A6">
        <v>38</v>
      </c>
      <c r="B6">
        <v>-12</v>
      </c>
    </row>
    <row r="7" spans="1:3">
      <c r="A7">
        <v>35</v>
      </c>
      <c r="B7">
        <v>-12</v>
      </c>
    </row>
    <row r="8" spans="1:3">
      <c r="A8">
        <v>32</v>
      </c>
      <c r="B8">
        <v>-12</v>
      </c>
    </row>
    <row r="9" spans="1:3">
      <c r="A9">
        <v>29</v>
      </c>
      <c r="B9">
        <v>-12</v>
      </c>
    </row>
    <row r="10" spans="1:3">
      <c r="A10">
        <v>26</v>
      </c>
      <c r="B10">
        <v>-12</v>
      </c>
    </row>
    <row r="11" spans="1:3">
      <c r="A11">
        <v>23</v>
      </c>
      <c r="B11">
        <v>-11.9</v>
      </c>
    </row>
    <row r="12" spans="1:3">
      <c r="A12">
        <v>20</v>
      </c>
      <c r="B12">
        <v>-11.9</v>
      </c>
    </row>
    <row r="13" spans="1:3">
      <c r="A13">
        <v>17</v>
      </c>
      <c r="B13">
        <v>-11.6</v>
      </c>
    </row>
    <row r="14" spans="1:3">
      <c r="A14">
        <v>14</v>
      </c>
      <c r="B14">
        <v>-11.3</v>
      </c>
    </row>
    <row r="15" spans="1:3">
      <c r="A15">
        <v>11</v>
      </c>
      <c r="B15">
        <v>-11</v>
      </c>
    </row>
    <row r="16" spans="1:3">
      <c r="A16">
        <v>8</v>
      </c>
      <c r="B16">
        <v>-10.7</v>
      </c>
    </row>
    <row r="17" spans="1:2">
      <c r="A17">
        <v>5</v>
      </c>
      <c r="B17">
        <v>-10.199999999999999</v>
      </c>
    </row>
    <row r="18" spans="1:2">
      <c r="A18">
        <v>0</v>
      </c>
      <c r="B18">
        <v>-9.3000000000000007</v>
      </c>
    </row>
    <row r="19" spans="1:2">
      <c r="A19">
        <v>-6</v>
      </c>
      <c r="B19">
        <v>-8.1999999999999993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H2" sqref="H2"/>
    </sheetView>
  </sheetViews>
  <sheetFormatPr defaultRowHeight="15"/>
  <cols>
    <col min="1" max="1" width="15.5703125"/>
    <col min="2" max="2" width="30.7109375"/>
    <col min="3" max="3" width="30.140625"/>
    <col min="4" max="4" width="13.7109375"/>
    <col min="5" max="5" width="20.7109375"/>
    <col min="6" max="6" width="20.28515625"/>
    <col min="7" max="7" width="16.42578125"/>
    <col min="8" max="8" width="14.140625"/>
    <col min="9" max="9" width="11.28515625"/>
    <col min="10" max="1025" width="10.5703125"/>
  </cols>
  <sheetData>
    <row r="1" spans="1:9" s="10" customFormat="1">
      <c r="A1" s="10" t="s">
        <v>41</v>
      </c>
      <c r="B1" s="10" t="s">
        <v>42</v>
      </c>
      <c r="C1" s="10" t="s">
        <v>43</v>
      </c>
      <c r="D1" s="10" t="s">
        <v>44</v>
      </c>
      <c r="E1" s="10" t="s">
        <v>45</v>
      </c>
      <c r="F1" s="10" t="s">
        <v>46</v>
      </c>
      <c r="G1" s="10" t="s">
        <v>47</v>
      </c>
      <c r="H1" s="10" t="s">
        <v>48</v>
      </c>
      <c r="I1" s="10" t="s">
        <v>49</v>
      </c>
    </row>
    <row r="2" spans="1:9">
      <c r="A2" t="s">
        <v>50</v>
      </c>
      <c r="B2">
        <v>298</v>
      </c>
      <c r="D2">
        <v>47</v>
      </c>
      <c r="E2">
        <v>543</v>
      </c>
      <c r="G2">
        <v>42.244278150310301</v>
      </c>
      <c r="H2">
        <v>35.961351016284098</v>
      </c>
      <c r="I2">
        <v>9.0973712895303496E-2</v>
      </c>
    </row>
    <row r="3" spans="1:9">
      <c r="A3" t="s">
        <v>51</v>
      </c>
      <c r="B3">
        <v>349</v>
      </c>
      <c r="D3">
        <v>44</v>
      </c>
      <c r="E3">
        <v>577</v>
      </c>
      <c r="G3">
        <v>47.0526687058642</v>
      </c>
      <c r="H3">
        <v>46.9806457377885</v>
      </c>
      <c r="I3">
        <v>6.9635859007600401E-2</v>
      </c>
    </row>
    <row r="4" spans="1:9">
      <c r="A4" t="s">
        <v>52</v>
      </c>
      <c r="B4">
        <v>449</v>
      </c>
      <c r="D4">
        <v>41</v>
      </c>
      <c r="E4">
        <v>475</v>
      </c>
      <c r="G4">
        <v>32.0723311114212</v>
      </c>
      <c r="H4">
        <v>20.6487479228899</v>
      </c>
      <c r="I4">
        <v>0.15843757863187699</v>
      </c>
    </row>
    <row r="5" spans="1:9">
      <c r="A5" t="s">
        <v>53</v>
      </c>
      <c r="B5">
        <v>669</v>
      </c>
      <c r="D5">
        <v>38</v>
      </c>
      <c r="E5">
        <v>464</v>
      </c>
      <c r="G5">
        <v>30.3559885671838</v>
      </c>
      <c r="H5">
        <v>18.787476278742101</v>
      </c>
      <c r="I5">
        <v>0.17413395892796901</v>
      </c>
    </row>
    <row r="6" spans="1:9">
      <c r="A6" t="s">
        <v>54</v>
      </c>
      <c r="B6">
        <v>918</v>
      </c>
      <c r="D6">
        <v>35</v>
      </c>
      <c r="E6">
        <v>433</v>
      </c>
      <c r="G6">
        <v>25.410892708499599</v>
      </c>
      <c r="H6">
        <v>14.226996993360901</v>
      </c>
      <c r="I6">
        <v>0.22995278794318599</v>
      </c>
    </row>
    <row r="7" spans="1:9">
      <c r="D7">
        <v>32</v>
      </c>
      <c r="E7">
        <v>452</v>
      </c>
      <c r="G7">
        <v>28.4607639510713</v>
      </c>
      <c r="H7">
        <v>16.9092799086615</v>
      </c>
      <c r="I7">
        <v>0.193475868892967</v>
      </c>
    </row>
    <row r="8" spans="1:9">
      <c r="D8">
        <v>29</v>
      </c>
      <c r="E8">
        <v>449</v>
      </c>
      <c r="G8">
        <v>27.983216318125901</v>
      </c>
      <c r="H8">
        <v>16.462926844335101</v>
      </c>
      <c r="I8">
        <v>0.19872150642571801</v>
      </c>
    </row>
    <row r="9" spans="1:9">
      <c r="D9">
        <v>26</v>
      </c>
      <c r="E9">
        <v>440</v>
      </c>
      <c r="G9">
        <v>26.5415589032201</v>
      </c>
      <c r="H9">
        <v>15.176169995301899</v>
      </c>
      <c r="I9">
        <v>0.215570702205855</v>
      </c>
    </row>
    <row r="10" spans="1:9">
      <c r="D10">
        <v>23</v>
      </c>
      <c r="E10">
        <v>448</v>
      </c>
      <c r="G10">
        <v>27.8237003345325</v>
      </c>
      <c r="H10">
        <v>16.316119879379599</v>
      </c>
      <c r="I10">
        <v>0.20050953577616501</v>
      </c>
    </row>
    <row r="11" spans="1:9">
      <c r="D11">
        <v>20</v>
      </c>
      <c r="E11">
        <v>446</v>
      </c>
      <c r="G11">
        <v>27.5041677227801</v>
      </c>
      <c r="H11">
        <v>16.025426203484901</v>
      </c>
      <c r="I11">
        <v>0.20414668422180399</v>
      </c>
    </row>
    <row r="12" spans="1:9">
      <c r="D12">
        <v>17</v>
      </c>
      <c r="E12">
        <v>410</v>
      </c>
      <c r="G12">
        <v>21.637714019691298</v>
      </c>
      <c r="H12">
        <v>11.395960364254099</v>
      </c>
      <c r="I12">
        <v>0.28707871193941198</v>
      </c>
    </row>
    <row r="13" spans="1:9">
      <c r="D13">
        <v>14</v>
      </c>
      <c r="E13">
        <v>406</v>
      </c>
      <c r="G13">
        <v>20.972360475368099</v>
      </c>
      <c r="H13">
        <v>10.944778818577101</v>
      </c>
      <c r="I13">
        <v>0.29891308695336199</v>
      </c>
    </row>
    <row r="14" spans="1:9">
      <c r="D14">
        <v>11</v>
      </c>
      <c r="E14">
        <v>420</v>
      </c>
      <c r="G14">
        <v>23.289214090368102</v>
      </c>
      <c r="H14">
        <v>12.575438926004599</v>
      </c>
      <c r="I14">
        <v>0.26015295704052799</v>
      </c>
    </row>
    <row r="15" spans="1:9">
      <c r="D15">
        <v>8</v>
      </c>
      <c r="E15">
        <v>408</v>
      </c>
      <c r="G15">
        <v>21.305377431921499</v>
      </c>
      <c r="H15">
        <v>11.1689443122392</v>
      </c>
      <c r="I15">
        <v>0.29291377333644802</v>
      </c>
    </row>
    <row r="16" spans="1:9">
      <c r="D16">
        <v>5</v>
      </c>
      <c r="E16">
        <v>377</v>
      </c>
      <c r="G16">
        <v>16.066757948728199</v>
      </c>
      <c r="H16">
        <v>7.98727425886009</v>
      </c>
      <c r="I16">
        <v>0.40959375084104899</v>
      </c>
    </row>
    <row r="17" spans="4:9">
      <c r="D17">
        <v>2</v>
      </c>
      <c r="E17">
        <v>385</v>
      </c>
      <c r="G17">
        <v>17.434442271759899</v>
      </c>
      <c r="H17">
        <v>8.7518857214477492</v>
      </c>
      <c r="I17">
        <v>0.37380945396319498</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Normal="100" workbookViewId="0">
      <selection activeCell="B9" sqref="B9"/>
    </sheetView>
  </sheetViews>
  <sheetFormatPr defaultRowHeight="15"/>
  <cols>
    <col min="1" max="1" width="10.5703125"/>
    <col min="2" max="2" width="15.85546875"/>
    <col min="3" max="1025" width="10.5703125"/>
  </cols>
  <sheetData>
    <row r="1" spans="1:10" s="10" customFormat="1">
      <c r="A1" s="10" t="s">
        <v>55</v>
      </c>
      <c r="B1" s="10" t="s">
        <v>56</v>
      </c>
      <c r="C1" s="10" t="s">
        <v>57</v>
      </c>
      <c r="D1" s="10" t="s">
        <v>58</v>
      </c>
      <c r="E1" s="10" t="s">
        <v>59</v>
      </c>
      <c r="F1" s="10" t="s">
        <v>60</v>
      </c>
      <c r="G1" s="10" t="s">
        <v>61</v>
      </c>
      <c r="H1" s="10" t="s">
        <v>62</v>
      </c>
      <c r="I1" s="10" t="s">
        <v>63</v>
      </c>
      <c r="J1" s="10" t="s">
        <v>64</v>
      </c>
    </row>
    <row r="2" spans="1:10">
      <c r="A2">
        <v>55</v>
      </c>
      <c r="B2" s="13">
        <v>0.98263888888888895</v>
      </c>
      <c r="E2">
        <v>188.880435897436</v>
      </c>
      <c r="F2">
        <v>235.88887179487199</v>
      </c>
      <c r="G2">
        <v>157.57646153846201</v>
      </c>
      <c r="H2">
        <v>189.62251282051301</v>
      </c>
    </row>
    <row r="3" spans="1:10">
      <c r="A3">
        <v>55</v>
      </c>
      <c r="B3" s="13">
        <v>0.98680555555555605</v>
      </c>
      <c r="E3">
        <v>172.4265</v>
      </c>
      <c r="F3">
        <v>232.53695238095199</v>
      </c>
      <c r="G3">
        <v>162.75147619047601</v>
      </c>
      <c r="H3">
        <v>188.121904761905</v>
      </c>
    </row>
    <row r="4" spans="1:10">
      <c r="A4">
        <v>15</v>
      </c>
      <c r="B4" s="13">
        <v>2.1527777777777798E-2</v>
      </c>
      <c r="E4">
        <v>221.15486842105301</v>
      </c>
      <c r="F4">
        <v>224.85023684210501</v>
      </c>
      <c r="G4">
        <v>191.34221052631599</v>
      </c>
      <c r="H4">
        <v>193.83734210526299</v>
      </c>
    </row>
    <row r="5" spans="1:10">
      <c r="A5">
        <v>25</v>
      </c>
      <c r="B5" s="13">
        <v>1.7361111111111101E-2</v>
      </c>
      <c r="E5">
        <v>213.218388888889</v>
      </c>
      <c r="F5">
        <v>225.074555555556</v>
      </c>
      <c r="G5">
        <v>185.761416666667</v>
      </c>
      <c r="H5">
        <v>189.66591666666699</v>
      </c>
    </row>
    <row r="6" spans="1:10">
      <c r="A6">
        <v>35</v>
      </c>
      <c r="B6" s="13">
        <v>1.1111111111111099E-2</v>
      </c>
      <c r="E6">
        <v>208.62220833333299</v>
      </c>
      <c r="F6">
        <v>228.23331250000001</v>
      </c>
      <c r="G6">
        <v>174.26287500000001</v>
      </c>
      <c r="H6">
        <v>184.00433333333299</v>
      </c>
    </row>
    <row r="7" spans="1:10">
      <c r="A7">
        <v>40</v>
      </c>
      <c r="B7" s="13">
        <v>8.3333333333333297E-3</v>
      </c>
      <c r="E7">
        <v>199.47073913043499</v>
      </c>
      <c r="F7">
        <v>226.22304347826099</v>
      </c>
      <c r="G7">
        <v>169.976586956522</v>
      </c>
      <c r="H7">
        <v>183.60730434782599</v>
      </c>
    </row>
    <row r="8" spans="1:10">
      <c r="A8">
        <v>45</v>
      </c>
      <c r="B8" s="13">
        <v>2.7777777777777801E-3</v>
      </c>
      <c r="E8">
        <v>199.25991111111099</v>
      </c>
      <c r="F8">
        <v>226.5932</v>
      </c>
      <c r="G8">
        <v>165.17637777777799</v>
      </c>
      <c r="H8">
        <v>182.87562222222201</v>
      </c>
    </row>
    <row r="9" spans="1:10">
      <c r="A9">
        <v>50</v>
      </c>
      <c r="B9" s="13">
        <v>5.5555555555555601E-3</v>
      </c>
      <c r="E9">
        <v>191.73436000000001</v>
      </c>
      <c r="F9">
        <v>227.61913999999999</v>
      </c>
      <c r="G9">
        <v>160.00435999999999</v>
      </c>
      <c r="H9">
        <v>180.07682</v>
      </c>
    </row>
    <row r="10" spans="1:10">
      <c r="A10">
        <v>55</v>
      </c>
      <c r="B10" s="13">
        <v>0</v>
      </c>
      <c r="E10">
        <v>193.266456521739</v>
      </c>
      <c r="F10">
        <v>233.96269565217401</v>
      </c>
      <c r="G10">
        <v>154.17691304347801</v>
      </c>
      <c r="H10">
        <v>181.47847826086999</v>
      </c>
    </row>
    <row r="11" spans="1:10">
      <c r="A11">
        <v>60</v>
      </c>
      <c r="B11" s="13">
        <v>0.99722222222222201</v>
      </c>
      <c r="E11">
        <v>179.539978723404</v>
      </c>
      <c r="F11">
        <v>237.527829787234</v>
      </c>
      <c r="G11">
        <v>156.396191489362</v>
      </c>
      <c r="H11">
        <v>186.18034042553199</v>
      </c>
    </row>
    <row r="12" spans="1:10">
      <c r="A12">
        <v>65</v>
      </c>
      <c r="B12" s="13">
        <v>0.99444444444444402</v>
      </c>
      <c r="E12">
        <v>176.92724999999999</v>
      </c>
      <c r="F12">
        <v>233.19149999999999</v>
      </c>
      <c r="G12">
        <v>149.50305555555599</v>
      </c>
      <c r="H12">
        <v>185.99444444444401</v>
      </c>
    </row>
    <row r="13" spans="1:10">
      <c r="A13">
        <v>70</v>
      </c>
      <c r="B13" s="13">
        <v>0.99097222222222203</v>
      </c>
      <c r="E13">
        <v>167.302578947368</v>
      </c>
      <c r="F13">
        <v>227.53950877193</v>
      </c>
      <c r="G13">
        <v>150.643719298246</v>
      </c>
      <c r="H13">
        <v>190.70929824561401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P15" sqref="P15"/>
    </sheetView>
  </sheetViews>
  <sheetFormatPr defaultRowHeight="15"/>
  <cols>
    <col min="1" max="1025" width="8.5703125"/>
  </cols>
  <sheetData>
    <row r="1" spans="1:1">
      <c r="A1" t="s">
        <v>65</v>
      </c>
    </row>
    <row r="3" spans="1:1">
      <c r="A3" t="s">
        <v>66</v>
      </c>
    </row>
    <row r="5" spans="1:1">
      <c r="A5" t="s">
        <v>67</v>
      </c>
    </row>
    <row r="7" spans="1:1">
      <c r="A7" t="s">
        <v>68</v>
      </c>
    </row>
    <row r="9" spans="1:1">
      <c r="A9" t="s">
        <v>69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J18" sqref="J18"/>
    </sheetView>
  </sheetViews>
  <sheetFormatPr defaultRowHeight="15"/>
  <cols>
    <col min="1" max="7" width="10.5703125"/>
    <col min="8" max="8" width="15.85546875"/>
    <col min="9" max="9" width="9.85546875"/>
    <col min="10" max="1025" width="10.5703125"/>
  </cols>
  <sheetData>
    <row r="1" spans="1:9">
      <c r="A1" s="33" t="s">
        <v>70</v>
      </c>
      <c r="B1" s="33"/>
      <c r="C1" s="33"/>
      <c r="D1" s="33"/>
      <c r="E1" s="33"/>
      <c r="F1" s="33"/>
      <c r="G1" s="33"/>
      <c r="H1" s="33"/>
      <c r="I1" s="33"/>
    </row>
    <row r="2" spans="1:9" ht="95.45" customHeight="1">
      <c r="A2" s="37" t="s">
        <v>71</v>
      </c>
      <c r="B2" s="37"/>
      <c r="C2" s="37"/>
      <c r="D2" s="37"/>
      <c r="E2" s="37"/>
      <c r="F2" s="37"/>
      <c r="G2" s="37"/>
      <c r="H2" s="37"/>
      <c r="I2" s="37"/>
    </row>
    <row r="3" spans="1:9">
      <c r="A3" s="14"/>
      <c r="B3" s="15"/>
      <c r="C3" s="15"/>
      <c r="D3" s="15"/>
      <c r="E3" s="15"/>
      <c r="F3" s="15"/>
      <c r="G3" s="15"/>
      <c r="H3" s="15"/>
      <c r="I3" s="15"/>
    </row>
    <row r="4" spans="1:9">
      <c r="A4" s="33" t="s">
        <v>72</v>
      </c>
      <c r="B4" s="33"/>
      <c r="C4" s="33"/>
      <c r="D4" s="33"/>
      <c r="E4" s="33"/>
      <c r="F4" s="33"/>
      <c r="G4" s="33"/>
      <c r="H4" s="33"/>
      <c r="I4" s="33"/>
    </row>
    <row r="5" spans="1:9">
      <c r="A5" s="33" t="s">
        <v>73</v>
      </c>
      <c r="B5" s="33"/>
      <c r="C5" s="33"/>
      <c r="D5" s="33"/>
      <c r="E5" s="15"/>
      <c r="F5" s="15"/>
      <c r="G5" s="15"/>
      <c r="H5" s="15"/>
      <c r="I5" s="15"/>
    </row>
    <row r="6" spans="1:9" ht="123" customHeight="1">
      <c r="A6" s="37" t="s">
        <v>74</v>
      </c>
      <c r="B6" s="37"/>
      <c r="C6" s="37"/>
      <c r="D6" s="37"/>
      <c r="E6" s="15"/>
      <c r="F6" s="15"/>
      <c r="G6" s="15"/>
      <c r="H6" s="15"/>
      <c r="I6" s="15"/>
    </row>
    <row r="7" spans="1:9">
      <c r="A7" s="16"/>
      <c r="B7" s="15"/>
      <c r="C7" s="15"/>
      <c r="D7" s="15"/>
      <c r="E7" s="15"/>
      <c r="F7" s="15"/>
      <c r="G7" s="15"/>
      <c r="H7" s="15"/>
      <c r="I7" s="15"/>
    </row>
    <row r="8" spans="1:9">
      <c r="A8" s="33" t="s">
        <v>75</v>
      </c>
      <c r="B8" s="33"/>
      <c r="C8" s="33"/>
      <c r="D8" s="33"/>
      <c r="E8" s="15"/>
      <c r="F8" s="15"/>
      <c r="G8" s="15"/>
      <c r="H8" s="15"/>
      <c r="I8" s="15"/>
    </row>
    <row r="9" spans="1:9" ht="163.5" customHeight="1">
      <c r="A9" s="34" t="s">
        <v>76</v>
      </c>
      <c r="B9" s="34"/>
      <c r="C9" s="34"/>
      <c r="D9" s="34"/>
      <c r="E9" s="15"/>
      <c r="F9" s="15"/>
      <c r="G9" s="15"/>
      <c r="H9" s="15"/>
      <c r="I9" s="15"/>
    </row>
    <row r="10" spans="1:9">
      <c r="A10" s="17"/>
      <c r="B10" s="17"/>
      <c r="C10" s="17"/>
      <c r="D10" s="17"/>
      <c r="E10" s="17"/>
      <c r="F10" s="17"/>
      <c r="G10" s="17"/>
      <c r="H10" s="17"/>
      <c r="I10" s="17"/>
    </row>
    <row r="11" spans="1:9">
      <c r="A11" s="35" t="s">
        <v>77</v>
      </c>
      <c r="B11" s="35"/>
      <c r="C11" s="35"/>
      <c r="D11" s="35"/>
      <c r="E11" s="35"/>
      <c r="F11" s="35"/>
      <c r="G11" s="35"/>
      <c r="H11" s="35"/>
      <c r="I11" s="35"/>
    </row>
    <row r="12" spans="1:9">
      <c r="A12" s="18" t="s">
        <v>78</v>
      </c>
      <c r="B12" s="19" t="s">
        <v>34</v>
      </c>
      <c r="C12" s="19" t="s">
        <v>36</v>
      </c>
      <c r="D12" s="19" t="s">
        <v>79</v>
      </c>
      <c r="E12" s="19" t="s">
        <v>80</v>
      </c>
      <c r="F12" s="19" t="s">
        <v>81</v>
      </c>
      <c r="G12" s="19" t="s">
        <v>82</v>
      </c>
      <c r="H12" s="19" t="s">
        <v>83</v>
      </c>
      <c r="I12" s="20" t="s">
        <v>31</v>
      </c>
    </row>
    <row r="13" spans="1:9">
      <c r="A13" s="21" t="s">
        <v>84</v>
      </c>
      <c r="B13" s="22" t="s">
        <v>85</v>
      </c>
      <c r="C13" s="22" t="s">
        <v>86</v>
      </c>
      <c r="D13" s="22" t="s">
        <v>87</v>
      </c>
      <c r="E13" s="22" t="s">
        <v>88</v>
      </c>
      <c r="F13" s="22" t="s">
        <v>89</v>
      </c>
      <c r="G13" s="22" t="s">
        <v>90</v>
      </c>
      <c r="H13" s="22" t="s">
        <v>91</v>
      </c>
      <c r="I13" s="23" t="s">
        <v>92</v>
      </c>
    </row>
    <row r="15" spans="1:9">
      <c r="A15" s="36" t="s">
        <v>93</v>
      </c>
      <c r="B15" s="36"/>
      <c r="C15" s="36"/>
      <c r="D15" s="36"/>
      <c r="E15" s="36"/>
      <c r="F15" s="36"/>
      <c r="G15" s="36"/>
      <c r="H15" s="36"/>
    </row>
    <row r="16" spans="1:9">
      <c r="A16" s="24" t="s">
        <v>94</v>
      </c>
      <c r="B16" s="25" t="s">
        <v>95</v>
      </c>
      <c r="C16" s="25" t="s">
        <v>96</v>
      </c>
      <c r="D16" s="25" t="s">
        <v>97</v>
      </c>
      <c r="E16" s="25" t="s">
        <v>98</v>
      </c>
      <c r="F16" s="25" t="s">
        <v>99</v>
      </c>
      <c r="G16" s="25" t="s">
        <v>100</v>
      </c>
      <c r="H16" s="26" t="s">
        <v>101</v>
      </c>
    </row>
    <row r="17" spans="1:8">
      <c r="A17" s="27" t="s">
        <v>102</v>
      </c>
      <c r="B17" s="28" t="s">
        <v>103</v>
      </c>
      <c r="C17" s="28" t="s">
        <v>104</v>
      </c>
      <c r="D17" s="28" t="s">
        <v>105</v>
      </c>
      <c r="E17" s="28" t="s">
        <v>106</v>
      </c>
      <c r="F17" s="28" t="s">
        <v>107</v>
      </c>
      <c r="G17" s="28" t="s">
        <v>108</v>
      </c>
      <c r="H17" s="29" t="s">
        <v>109</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Site</vt:lpstr>
      <vt:lpstr>Snowpit</vt:lpstr>
      <vt:lpstr>température</vt:lpstr>
      <vt:lpstr>Iris 3</vt:lpstr>
      <vt:lpstr>SBR</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19</cp:revision>
  <dcterms:created xsi:type="dcterms:W3CDTF">2015-06-05T18:19:34Z</dcterms:created>
  <dcterms:modified xsi:type="dcterms:W3CDTF">2018-05-04T13:38:26Z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