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TVC_2018\TVC2018_analysis\Sherbrooke_Pit_SSA\"/>
    </mc:Choice>
  </mc:AlternateContent>
  <bookViews>
    <workbookView xWindow="0" yWindow="0" windowWidth="16380" windowHeight="8190" tabRatio="991" activeTab="1"/>
  </bookViews>
  <sheets>
    <sheet name="Site" sheetId="1" r:id="rId1"/>
    <sheet name="Snowpit" sheetId="2" r:id="rId2"/>
    <sheet name="température" sheetId="3" r:id="rId3"/>
    <sheet name="Iris 3" sheetId="4" r:id="rId4"/>
    <sheet name="SBR" sheetId="5" r:id="rId5"/>
    <sheet name="Remarques" sheetId="6" r:id="rId6"/>
    <sheet name="Legend" sheetId="7" r:id="rId7"/>
  </sheet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F33" i="2" l="1"/>
  <c r="G33" i="2" s="1"/>
  <c r="C33" i="2"/>
  <c r="G32" i="2"/>
  <c r="F32" i="2"/>
  <c r="C32" i="2"/>
  <c r="F31" i="2"/>
  <c r="G31" i="2" s="1"/>
  <c r="C31" i="2"/>
  <c r="F30" i="2"/>
  <c r="G30" i="2" s="1"/>
  <c r="C30" i="2"/>
  <c r="F29" i="2"/>
  <c r="G29" i="2" s="1"/>
  <c r="C29" i="2"/>
  <c r="G28" i="2"/>
  <c r="F28" i="2"/>
  <c r="C28" i="2"/>
  <c r="F27" i="2"/>
  <c r="G27" i="2" s="1"/>
  <c r="C27" i="2"/>
  <c r="F26" i="2"/>
  <c r="G26" i="2" s="1"/>
  <c r="C26" i="2"/>
  <c r="F25" i="2"/>
  <c r="G25" i="2" s="1"/>
  <c r="C25" i="2"/>
  <c r="G24" i="2"/>
  <c r="F24" i="2"/>
  <c r="C24" i="2"/>
  <c r="F23" i="2"/>
  <c r="G23" i="2" s="1"/>
  <c r="C23" i="2"/>
  <c r="F22" i="2"/>
  <c r="G22" i="2" s="1"/>
  <c r="C22" i="2"/>
  <c r="F21" i="2"/>
  <c r="G21" i="2" s="1"/>
  <c r="C21" i="2"/>
  <c r="C20" i="2"/>
  <c r="F19" i="2"/>
  <c r="G19" i="2" s="1"/>
  <c r="C19" i="2"/>
  <c r="G18" i="2"/>
  <c r="F18" i="2"/>
  <c r="C18" i="2"/>
  <c r="F17" i="2"/>
  <c r="G17" i="2" s="1"/>
  <c r="C17" i="2"/>
  <c r="F16" i="2"/>
  <c r="G16" i="2" s="1"/>
  <c r="C16" i="2"/>
  <c r="F15" i="2"/>
  <c r="G15" i="2" s="1"/>
  <c r="C15" i="2"/>
  <c r="G14" i="2"/>
  <c r="F14" i="2"/>
  <c r="C14" i="2"/>
  <c r="F13" i="2"/>
  <c r="G13" i="2" s="1"/>
  <c r="C13" i="2"/>
  <c r="F12" i="2"/>
  <c r="G12" i="2" s="1"/>
  <c r="C12" i="2"/>
  <c r="F11" i="2"/>
  <c r="G11" i="2" s="1"/>
  <c r="C11" i="2"/>
  <c r="G10" i="2"/>
  <c r="F10" i="2"/>
  <c r="C10" i="2"/>
  <c r="F9" i="2"/>
  <c r="G9" i="2" s="1"/>
  <c r="C9" i="2"/>
  <c r="F8" i="2"/>
  <c r="G8" i="2" s="1"/>
  <c r="C8" i="2"/>
  <c r="F7" i="2"/>
  <c r="G7" i="2" s="1"/>
  <c r="C7" i="2"/>
  <c r="G6" i="2"/>
  <c r="F6" i="2"/>
  <c r="C6" i="2"/>
  <c r="F5" i="2"/>
  <c r="G5" i="2" s="1"/>
  <c r="C5" i="2"/>
  <c r="F4" i="2"/>
  <c r="G4" i="2" s="1"/>
  <c r="C4" i="2"/>
  <c r="F3" i="2"/>
  <c r="G3" i="2" s="1"/>
  <c r="C3" i="2"/>
  <c r="G2" i="2"/>
  <c r="F2" i="2"/>
  <c r="C2" i="2"/>
  <c r="I2" i="1"/>
  <c r="J2" i="1" l="1"/>
</calcChain>
</file>

<file path=xl/sharedStrings.xml><?xml version="1.0" encoding="utf-8"?>
<sst xmlns="http://schemas.openxmlformats.org/spreadsheetml/2006/main" count="162" uniqueCount="111">
  <si>
    <t>Flag (SP*)</t>
  </si>
  <si>
    <t>Date  (JJ/MM/AAAA)</t>
  </si>
  <si>
    <t>Time(local) (hh:mm)</t>
  </si>
  <si>
    <t>Operateurs</t>
  </si>
  <si>
    <t>Météo</t>
  </si>
  <si>
    <t>Air Temperature (°C)</t>
  </si>
  <si>
    <t>Surface Temperature (°C)</t>
  </si>
  <si>
    <t>Soil Temperature (°C)</t>
  </si>
  <si>
    <t>Thickness (cm)</t>
  </si>
  <si>
    <t>SWE (automatic)</t>
  </si>
  <si>
    <t>Volume pelle densité (cm³)</t>
  </si>
  <si>
    <t>poids ziploc ou pelle (g)</t>
  </si>
  <si>
    <t>Latitude (° nord)</t>
  </si>
  <si>
    <t>Longitude (° est)</t>
  </si>
  <si>
    <t>Altitude (m)</t>
  </si>
  <si>
    <t xml:space="preserve"> Pixel ID (OSSA)</t>
  </si>
  <si>
    <t>A05W</t>
  </si>
  <si>
    <t>20/03/2018</t>
  </si>
  <si>
    <t>Alain Royer, Celine Vargel</t>
  </si>
  <si>
    <t>beau,qq cirus</t>
  </si>
  <si>
    <t>Htop (cm)</t>
  </si>
  <si>
    <t>Hbottom (cm)</t>
  </si>
  <si>
    <t>Thickness(cm)</t>
  </si>
  <si>
    <t>Temperature (°C)</t>
  </si>
  <si>
    <t>Weight (g)</t>
  </si>
  <si>
    <t>Density (g m-3)</t>
  </si>
  <si>
    <t>SWE (mm)</t>
  </si>
  <si>
    <t>SSA</t>
  </si>
  <si>
    <t>Grain type</t>
  </si>
  <si>
    <t>Diameter(visual)(mm)</t>
  </si>
  <si>
    <t>Manual Density</t>
  </si>
  <si>
    <t>PP</t>
  </si>
  <si>
    <t>2</t>
  </si>
  <si>
    <t>R</t>
  </si>
  <si>
    <t>0.5</t>
  </si>
  <si>
    <t>1.5</t>
  </si>
  <si>
    <t>IC</t>
  </si>
  <si>
    <t>F+R</t>
  </si>
  <si>
    <t>DH</t>
  </si>
  <si>
    <t>4</t>
  </si>
  <si>
    <t>H (cm)</t>
  </si>
  <si>
    <t>Spectralon (%)</t>
  </si>
  <si>
    <t>Tension ouvert Calibration(mV)</t>
  </si>
  <si>
    <t>Tension fermé Calibration(mV)</t>
  </si>
  <si>
    <t>Hauteur (cm)</t>
  </si>
  <si>
    <t>Tension ouvert (mV)</t>
  </si>
  <si>
    <t>Tension fermé (mV)</t>
  </si>
  <si>
    <t>Reflectance (%)</t>
  </si>
  <si>
    <t>SSA (m² kg-1)</t>
  </si>
  <si>
    <t>Ropt (mm)</t>
  </si>
  <si>
    <t>1.8</t>
  </si>
  <si>
    <t>11.5</t>
  </si>
  <si>
    <t>27.8</t>
  </si>
  <si>
    <t>59.21</t>
  </si>
  <si>
    <t>85.8</t>
  </si>
  <si>
    <t>Angle (°)</t>
  </si>
  <si>
    <t>heure (HH:MM)</t>
  </si>
  <si>
    <t>TbH_11 (K)</t>
  </si>
  <si>
    <t>TbV_11 (K)</t>
  </si>
  <si>
    <t>TbH_19 (K)</t>
  </si>
  <si>
    <t>TbV_19 (K)</t>
  </si>
  <si>
    <t>TbH_37 (K)</t>
  </si>
  <si>
    <t>TbV_37 (K)</t>
  </si>
  <si>
    <t>TbH_89 (K)</t>
  </si>
  <si>
    <t>TbV_89 (K)</t>
  </si>
  <si>
    <t>SMP devant le snowpit</t>
  </si>
  <si>
    <t>Radar avec et sans plaque</t>
  </si>
  <si>
    <t>sol = lichen+arbustes (peter a pris une photo)</t>
  </si>
  <si>
    <t>snowpit avec arbres autour</t>
  </si>
  <si>
    <t>Utilisation du fichier :</t>
  </si>
  <si>
    <t>- 1 fichier par  snowpit : le nom du fichier doit être du type Lieu_JJMMAAA_HHMM.xlsx
- 1 feuille par instrument de mesure
- 1 feuille ‘Site’ regroupant les informations générales sur le snowpit
- 1 feuille ‘Snowpit’ regroupant les différentes informations issues de toutes les mesures et pouvant être traitée directement par les modèles
- possibilité d’ajouter autant de feuilles d’instrument que l’on veut (ex : si plusieurs IRIS ont été utilisés, mettre une feuille par IRIS en mettant le bon nom de feuille)</t>
  </si>
  <si>
    <t>Comment le remplir ?</t>
  </si>
  <si>
    <t>Feuille ‘Site’</t>
  </si>
  <si>
    <r>
      <rPr>
        <sz val="11"/>
        <color rgb="FF000000"/>
        <rFont val="Calibri"/>
        <family val="2"/>
        <charset val="1"/>
      </rPr>
      <t xml:space="preserve">Remplir toutes les données sauf le SWE et l’épaisseur qui sont calculés automatiquement en fonction des données entrées dans la feuille ‘Snowpit’. 
La météo est un indicateur du type ‘nuageux’, ‘ciel dégagé’,... 
</t>
    </r>
    <r>
      <rPr>
        <i/>
        <sz val="11"/>
        <color rgb="FF000000"/>
        <rFont val="Calibri"/>
        <family val="2"/>
        <charset val="1"/>
      </rPr>
      <t>Pour info :</t>
    </r>
    <r>
      <rPr>
        <sz val="11"/>
        <color rgb="FF000000"/>
        <rFont val="Calibri"/>
        <family val="2"/>
        <charset val="1"/>
      </rPr>
      <t xml:space="preserve"> 
- Volume pelle à densité 4cm = 196.911 cm3
- Volume pelle à densité 5cm = 250 cm3</t>
    </r>
  </si>
  <si>
    <t>Feuille ‘Snowpit’</t>
  </si>
  <si>
    <t xml:space="preserve"> - Cette feuille a pour but de pouvoir être utilisée directement dans les modèles (de transfert radiatif) il faut donc que pour chaque couche, il y ai une densité, une température et une SSA correspondantes.
 - Les croutes de glaces sont ajoutées avec une densité de 900 et une SSA de 1000
 - Pour ce qui est des autres données, elles correspondent à la stratigrapjie visuelle dont la légende est la suivante :</t>
  </si>
  <si>
    <t>Grain Type</t>
  </si>
  <si>
    <t>F</t>
  </si>
  <si>
    <t>DF</t>
  </si>
  <si>
    <t>MF</t>
  </si>
  <si>
    <t>Gr</t>
  </si>
  <si>
    <t>SH</t>
  </si>
  <si>
    <t>IL</t>
  </si>
  <si>
    <t>Facets</t>
  </si>
  <si>
    <t>Rounds</t>
  </si>
  <si>
    <t>Depth Hoar</t>
  </si>
  <si>
    <t>Defrag</t>
  </si>
  <si>
    <t>Melt Forms</t>
  </si>
  <si>
    <t>Graupel</t>
  </si>
  <si>
    <t>Surface Hoar</t>
  </si>
  <si>
    <t>Ice Layer</t>
  </si>
  <si>
    <t>Precip Part.</t>
  </si>
  <si>
    <t>Manual Density (mesure à la main pour chaque couche visuelle)</t>
  </si>
  <si>
    <t>Fist</t>
  </si>
  <si>
    <t>4 fingers</t>
  </si>
  <si>
    <t>3 fingers</t>
  </si>
  <si>
    <t xml:space="preserve">2 fingers </t>
  </si>
  <si>
    <t>1 finger</t>
  </si>
  <si>
    <t>pen</t>
  </si>
  <si>
    <t>knife</t>
  </si>
  <si>
    <t>neant</t>
  </si>
  <si>
    <t>poing</t>
  </si>
  <si>
    <t>4 doigts</t>
  </si>
  <si>
    <t>3 doigts</t>
  </si>
  <si>
    <t>2 doigts</t>
  </si>
  <si>
    <t>1 doigt</t>
  </si>
  <si>
    <t>crayon</t>
  </si>
  <si>
    <t>couteau</t>
  </si>
  <si>
    <t>rien de s’enfonce</t>
  </si>
  <si>
    <t xml:space="preserve"> layer ID - 1 (top - FS) 2 (middle - WS) 3 (bottom - H/IH/DH) </t>
  </si>
  <si>
    <t>ice lens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</si>
</sst>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rgb="FF000000"/>
      <name val="Calibri"/>
      <family val="2"/>
      <charset val="1"/>
    </font>
    <font>
      <b/>
      <sz val="11"/>
      <color rgb="FF000000"/>
      <name val="Calibri"/>
      <family val="2"/>
      <charset val="1"/>
    </font>
    <font>
      <b/>
      <sz val="10"/>
      <name val="Arial"/>
      <family val="2"/>
      <charset val="1"/>
    </font>
    <font>
      <sz val="10"/>
      <name val="Arial"/>
      <family val="2"/>
      <charset val="1"/>
    </font>
    <font>
      <i/>
      <sz val="11"/>
      <color rgb="FF000000"/>
      <name val="Calibri"/>
      <family val="2"/>
      <charset val="1"/>
    </font>
    <font>
      <sz val="10"/>
      <name val="Arial"/>
      <family val="2"/>
      <charset val="134"/>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1" fillId="0" borderId="1" xfId="0" applyFont="1" applyBorder="1" applyAlignment="1">
      <alignment horizontal="center" vertical="center"/>
    </xf>
    <xf numFmtId="0" fontId="1" fillId="0" borderId="1" xfId="0" applyFont="1" applyBorder="1"/>
    <xf numFmtId="0" fontId="0" fillId="0" borderId="1" xfId="0" applyFont="1" applyBorder="1" applyAlignment="1">
      <alignment horizontal="center" vertical="center"/>
    </xf>
    <xf numFmtId="21" fontId="0" fillId="0" borderId="1" xfId="0" applyNumberFormat="1" applyBorder="1" applyAlignment="1">
      <alignment horizontal="center" vertical="center"/>
    </xf>
    <xf numFmtId="0" fontId="0" fillId="0" borderId="1" xfId="0" applyBorder="1"/>
    <xf numFmtId="0" fontId="0" fillId="0" borderId="0" xfId="0" applyFont="1" applyAlignment="1">
      <alignment horizontal="center" vertical="center"/>
    </xf>
    <xf numFmtId="2" fontId="2" fillId="0" borderId="0" xfId="0" applyNumberFormat="1" applyFont="1" applyAlignment="1">
      <alignment horizontal="center" vertical="center"/>
    </xf>
    <xf numFmtId="2" fontId="0" fillId="0" borderId="0" xfId="0" applyNumberFormat="1" applyFont="1" applyAlignment="1">
      <alignment horizontal="center"/>
    </xf>
    <xf numFmtId="49" fontId="3" fillId="0" borderId="0" xfId="0" applyNumberFormat="1" applyFont="1" applyAlignment="1">
      <alignment horizontal="center"/>
    </xf>
    <xf numFmtId="0" fontId="1" fillId="0" borderId="0" xfId="0" applyFont="1"/>
    <xf numFmtId="4" fontId="1" fillId="0" borderId="0" xfId="0" applyNumberFormat="1" applyFont="1" applyAlignment="1">
      <alignment horizontal="center" vertical="center"/>
    </xf>
    <xf numFmtId="0" fontId="3" fillId="0" borderId="0" xfId="0" applyFont="1" applyAlignment="1">
      <alignment horizontal="center"/>
    </xf>
    <xf numFmtId="21" fontId="0" fillId="0" borderId="0" xfId="0" applyNumberFormat="1"/>
    <xf numFmtId="0" fontId="0" fillId="0" borderId="0" xfId="0" applyFont="1" applyBorder="1" applyAlignment="1">
      <alignment horizontal="left" vertical="center"/>
    </xf>
    <xf numFmtId="0" fontId="0" fillId="0" borderId="0" xfId="0" applyFont="1" applyBorder="1" applyAlignment="1">
      <alignment horizontal="center"/>
    </xf>
    <xf numFmtId="0" fontId="1" fillId="0" borderId="0" xfId="0" applyFont="1" applyBorder="1" applyAlignment="1">
      <alignment horizontal="center" vertical="center"/>
    </xf>
    <xf numFmtId="0" fontId="0" fillId="0" borderId="2"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2" xfId="0" applyNumberFormat="1" applyFont="1" applyBorder="1" applyAlignment="1">
      <alignment horizontal="center"/>
    </xf>
    <xf numFmtId="2" fontId="3" fillId="0" borderId="7" xfId="0" applyNumberFormat="1"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2" fontId="2" fillId="0" borderId="0" xfId="0" applyNumberFormat="1" applyFont="1" applyAlignment="1">
      <alignment horizontal="left" vertical="center"/>
    </xf>
    <xf numFmtId="0" fontId="5" fillId="0" borderId="0" xfId="0" applyFont="1" applyFill="1" applyBorder="1" applyAlignment="1" applyProtection="1">
      <alignment horizontal="center" vertical="center" wrapText="1"/>
    </xf>
    <xf numFmtId="0" fontId="1" fillId="0" borderId="1" xfId="0" applyFont="1" applyBorder="1" applyAlignment="1">
      <alignment horizontal="center" vertical="center"/>
    </xf>
    <xf numFmtId="0" fontId="0" fillId="0" borderId="0" xfId="0" applyFont="1" applyBorder="1" applyAlignment="1">
      <alignment horizontal="center" vertical="center" wrapText="1"/>
    </xf>
    <xf numFmtId="0" fontId="0" fillId="0" borderId="2" xfId="0" applyFont="1" applyBorder="1" applyAlignment="1">
      <alignment horizontal="center"/>
    </xf>
    <xf numFmtId="0" fontId="0" fillId="0" borderId="1" xfId="0" applyFont="1" applyBorder="1" applyAlignment="1">
      <alignment horizontal="center" vertical="center"/>
    </xf>
    <xf numFmtId="0" fontId="0"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J1" zoomScaleNormal="100" workbookViewId="0">
      <selection activeCell="N2" sqref="N2"/>
    </sheetView>
  </sheetViews>
  <sheetFormatPr defaultRowHeight="15"/>
  <cols>
    <col min="1" max="1" width="10.5703125"/>
    <col min="2" max="2" width="19.42578125"/>
    <col min="3" max="3" width="20.5703125"/>
    <col min="4" max="4" width="24.85546875"/>
    <col min="5" max="6" width="20.7109375"/>
    <col min="7" max="7" width="25.42578125"/>
    <col min="8" max="8" width="21.28515625"/>
    <col min="9" max="9" width="15.5703125"/>
    <col min="10" max="10" width="17.140625"/>
    <col min="11" max="11" width="26.85546875"/>
    <col min="12" max="12" width="23.85546875"/>
    <col min="13" max="13" width="17.140625"/>
    <col min="14" max="14" width="17.28515625"/>
    <col min="15" max="15" width="12.7109375"/>
    <col min="16" max="16" width="16.140625"/>
    <col min="17" max="1025" width="8.5703125"/>
  </cols>
  <sheetData>
    <row r="1" spans="1:16"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s="5" customFormat="1">
      <c r="A2" s="3" t="s">
        <v>16</v>
      </c>
      <c r="B2" s="3" t="s">
        <v>17</v>
      </c>
      <c r="C2" s="4">
        <v>0.55208333333333304</v>
      </c>
      <c r="D2" s="4" t="s">
        <v>18</v>
      </c>
      <c r="E2" s="4" t="s">
        <v>19</v>
      </c>
      <c r="F2" s="3">
        <v>-18.600000000000001</v>
      </c>
      <c r="G2" s="3">
        <v>-19</v>
      </c>
      <c r="H2" s="3">
        <v>-5.4</v>
      </c>
      <c r="I2" s="3">
        <f>Snowpit!A2</f>
        <v>94</v>
      </c>
      <c r="J2" s="3">
        <f>SUM(Snowpit!G2:G33)</f>
        <v>238.83999999999997</v>
      </c>
      <c r="K2" s="3">
        <v>100</v>
      </c>
      <c r="L2" s="3">
        <v>0</v>
      </c>
      <c r="M2" s="3">
        <v>68.727063000000001</v>
      </c>
      <c r="N2" s="3">
        <v>-133.534434</v>
      </c>
      <c r="O2" s="3"/>
      <c r="P2" s="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3"/>
  <sheetViews>
    <sheetView tabSelected="1" zoomScale="70" zoomScaleNormal="70" workbookViewId="0">
      <selection activeCell="M25" sqref="M25"/>
    </sheetView>
  </sheetViews>
  <sheetFormatPr defaultRowHeight="15"/>
  <cols>
    <col min="1" max="2" width="18.28515625" style="6"/>
    <col min="3" max="3" width="19.85546875" style="6"/>
    <col min="4" max="4" width="18.5703125" style="6"/>
    <col min="5" max="5" width="19.42578125" style="6"/>
    <col min="6" max="7" width="17.28515625" style="6"/>
    <col min="8" max="9" width="17.7109375" style="6"/>
    <col min="10" max="10" width="20.5703125" style="6"/>
    <col min="11" max="11" width="17.5703125" style="6"/>
    <col min="12" max="12" width="20.28515625" style="6"/>
    <col min="13" max="13" width="18.7109375" style="6"/>
    <col min="14" max="1025" width="16.28515625" style="6"/>
  </cols>
  <sheetData>
    <row r="1" spans="1:13">
      <c r="A1" s="7" t="s">
        <v>20</v>
      </c>
      <c r="B1" s="7" t="s">
        <v>21</v>
      </c>
      <c r="C1" s="7" t="s">
        <v>22</v>
      </c>
      <c r="D1" s="7" t="s">
        <v>23</v>
      </c>
      <c r="E1" s="7" t="s">
        <v>24</v>
      </c>
      <c r="F1" s="7" t="s">
        <v>25</v>
      </c>
      <c r="G1" s="7" t="s">
        <v>26</v>
      </c>
      <c r="H1" s="7" t="s">
        <v>27</v>
      </c>
      <c r="I1" s="7" t="s">
        <v>28</v>
      </c>
      <c r="J1" s="7" t="s">
        <v>29</v>
      </c>
      <c r="K1" s="7" t="s">
        <v>30</v>
      </c>
      <c r="L1" s="30" t="s">
        <v>109</v>
      </c>
      <c r="M1" s="31" t="s">
        <v>110</v>
      </c>
    </row>
    <row r="2" spans="1:13">
      <c r="A2" s="6">
        <v>94</v>
      </c>
      <c r="B2">
        <v>91</v>
      </c>
      <c r="C2" s="6">
        <f>Snowpit!A2-Snowpit!B2</f>
        <v>3</v>
      </c>
      <c r="D2" s="6">
        <v>-19</v>
      </c>
      <c r="E2">
        <v>5</v>
      </c>
      <c r="F2" s="6">
        <f>((Snowpit!E2-Site!$L$2)/Site!$K$2)*1000</f>
        <v>50</v>
      </c>
      <c r="G2" s="6">
        <f>Snowpit!F2*(Snowpit!C2/100)</f>
        <v>1.5</v>
      </c>
      <c r="H2" s="6">
        <v>45.056578278341902</v>
      </c>
      <c r="I2" s="8" t="s">
        <v>31</v>
      </c>
      <c r="J2" s="9" t="s">
        <v>32</v>
      </c>
      <c r="K2" s="8"/>
      <c r="L2" s="6">
        <v>1</v>
      </c>
    </row>
    <row r="3" spans="1:13">
      <c r="A3" s="6">
        <v>91</v>
      </c>
      <c r="B3">
        <v>88</v>
      </c>
      <c r="C3" s="6">
        <f>Snowpit!A3-Snowpit!B3</f>
        <v>3</v>
      </c>
      <c r="D3" s="6">
        <v>-15.3</v>
      </c>
      <c r="E3" s="8">
        <v>7</v>
      </c>
      <c r="F3" s="6">
        <f>((Snowpit!E3-Site!$L$2)/Site!$K$2)*1000</f>
        <v>70</v>
      </c>
      <c r="G3" s="6">
        <f>Snowpit!F3*(Snowpit!C3/100)</f>
        <v>2.1</v>
      </c>
      <c r="H3" s="6">
        <v>46.796852315546602</v>
      </c>
      <c r="I3" s="8" t="s">
        <v>31</v>
      </c>
      <c r="J3" s="9" t="s">
        <v>32</v>
      </c>
      <c r="K3" s="8"/>
      <c r="L3" s="6">
        <v>1</v>
      </c>
    </row>
    <row r="4" spans="1:13">
      <c r="A4" s="6">
        <v>88</v>
      </c>
      <c r="B4">
        <v>85</v>
      </c>
      <c r="C4" s="6">
        <f>Snowpit!A4-Snowpit!B4</f>
        <v>3</v>
      </c>
      <c r="D4" s="6">
        <v>-14.4</v>
      </c>
      <c r="E4" s="8">
        <v>9</v>
      </c>
      <c r="F4" s="6">
        <f>((Snowpit!E4-Site!$L$2)/Site!$K$2)*1000</f>
        <v>90</v>
      </c>
      <c r="G4" s="6">
        <f>Snowpit!F4*(Snowpit!C4/100)</f>
        <v>2.6999999999999997</v>
      </c>
      <c r="H4" s="6">
        <v>51.635926927468503</v>
      </c>
      <c r="I4" s="8" t="s">
        <v>31</v>
      </c>
      <c r="J4" s="9" t="s">
        <v>32</v>
      </c>
      <c r="K4" s="8"/>
      <c r="L4" s="6">
        <v>1</v>
      </c>
    </row>
    <row r="5" spans="1:13">
      <c r="A5" s="6">
        <v>85</v>
      </c>
      <c r="B5">
        <v>82</v>
      </c>
      <c r="C5" s="6">
        <f>Snowpit!A5-Snowpit!B5</f>
        <v>3</v>
      </c>
      <c r="D5" s="6">
        <v>-13</v>
      </c>
      <c r="E5" s="8">
        <v>9</v>
      </c>
      <c r="F5" s="6">
        <f>((Snowpit!E5-Site!$L$2)/Site!$K$2)*1000</f>
        <v>90</v>
      </c>
      <c r="G5" s="6">
        <f>Snowpit!F5*(Snowpit!C5/100)</f>
        <v>2.6999999999999997</v>
      </c>
      <c r="H5" s="6">
        <v>40.819093423599803</v>
      </c>
      <c r="I5" s="8" t="s">
        <v>31</v>
      </c>
      <c r="J5" s="9" t="s">
        <v>32</v>
      </c>
      <c r="K5" s="8"/>
      <c r="L5" s="6">
        <v>1</v>
      </c>
    </row>
    <row r="6" spans="1:13">
      <c r="A6" s="6">
        <v>82</v>
      </c>
      <c r="B6">
        <v>79</v>
      </c>
      <c r="C6" s="6">
        <f>Snowpit!A6-Snowpit!B6</f>
        <v>3</v>
      </c>
      <c r="D6" s="6">
        <v>-13.4</v>
      </c>
      <c r="E6" s="8">
        <v>35</v>
      </c>
      <c r="F6" s="6">
        <f>((Snowpit!E6-Site!$L$2)/Site!$K$2)*1000</f>
        <v>350</v>
      </c>
      <c r="G6" s="6">
        <f>Snowpit!F6*(Snowpit!C6/100)</f>
        <v>10.5</v>
      </c>
      <c r="H6" s="6">
        <v>44.716144277289203</v>
      </c>
      <c r="I6" s="8" t="s">
        <v>33</v>
      </c>
      <c r="J6" s="9" t="s">
        <v>34</v>
      </c>
      <c r="K6" s="8"/>
      <c r="L6" s="6">
        <v>2</v>
      </c>
    </row>
    <row r="7" spans="1:13">
      <c r="A7" s="6">
        <v>79</v>
      </c>
      <c r="B7">
        <v>76</v>
      </c>
      <c r="C7" s="6">
        <f>Snowpit!A7-Snowpit!B7</f>
        <v>3</v>
      </c>
      <c r="D7" s="6">
        <v>-13.4</v>
      </c>
      <c r="E7" s="8">
        <v>35</v>
      </c>
      <c r="F7" s="6">
        <f>((Snowpit!E7-Site!$L$2)/Site!$K$2)*1000</f>
        <v>350</v>
      </c>
      <c r="G7" s="6">
        <f>Snowpit!F7*(Snowpit!C7/100)</f>
        <v>10.5</v>
      </c>
      <c r="H7" s="6">
        <v>35.844790006971103</v>
      </c>
      <c r="I7" s="8" t="s">
        <v>33</v>
      </c>
      <c r="J7" s="9" t="s">
        <v>34</v>
      </c>
      <c r="K7"/>
      <c r="L7" s="6">
        <v>2</v>
      </c>
    </row>
    <row r="8" spans="1:13">
      <c r="A8" s="6">
        <v>76</v>
      </c>
      <c r="B8">
        <v>73</v>
      </c>
      <c r="C8" s="6">
        <f>Snowpit!A8-Snowpit!B8</f>
        <v>3</v>
      </c>
      <c r="D8" s="6">
        <v>-13.2</v>
      </c>
      <c r="E8" s="8">
        <v>36</v>
      </c>
      <c r="F8" s="6">
        <f>((Snowpit!E8-Site!$L$2)/Site!$K$2)*1000</f>
        <v>360</v>
      </c>
      <c r="G8" s="6">
        <f>Snowpit!F8*(Snowpit!C8/100)</f>
        <v>10.799999999999999</v>
      </c>
      <c r="H8" s="6">
        <v>35.844790006971103</v>
      </c>
      <c r="I8" s="8" t="s">
        <v>33</v>
      </c>
      <c r="J8" s="9" t="s">
        <v>34</v>
      </c>
      <c r="K8" s="8"/>
      <c r="L8" s="6">
        <v>2</v>
      </c>
    </row>
    <row r="9" spans="1:13">
      <c r="A9" s="6">
        <v>73</v>
      </c>
      <c r="B9">
        <v>70</v>
      </c>
      <c r="C9" s="6">
        <f>Snowpit!A9-Snowpit!B9</f>
        <v>3</v>
      </c>
      <c r="D9" s="6">
        <v>-13</v>
      </c>
      <c r="E9" s="8">
        <v>31</v>
      </c>
      <c r="F9" s="6">
        <f>((Snowpit!E9-Site!$L$2)/Site!$K$2)*1000</f>
        <v>310</v>
      </c>
      <c r="G9" s="6">
        <f>Snowpit!F9*(Snowpit!C9/100)</f>
        <v>9.2999999999999989</v>
      </c>
      <c r="H9" s="6">
        <v>34.492563823139001</v>
      </c>
      <c r="I9" s="8" t="s">
        <v>33</v>
      </c>
      <c r="J9" s="9" t="s">
        <v>34</v>
      </c>
      <c r="K9" s="8"/>
      <c r="L9" s="6">
        <v>2</v>
      </c>
    </row>
    <row r="10" spans="1:13">
      <c r="A10" s="6">
        <v>70</v>
      </c>
      <c r="B10">
        <v>67</v>
      </c>
      <c r="C10" s="6">
        <f>Snowpit!A10-Snowpit!B10</f>
        <v>3</v>
      </c>
      <c r="D10" s="6">
        <v>-12.8</v>
      </c>
      <c r="E10" s="8">
        <v>33</v>
      </c>
      <c r="F10" s="6">
        <f>((Snowpit!E10-Site!$L$2)/Site!$K$2)*1000</f>
        <v>330</v>
      </c>
      <c r="G10" s="6">
        <f>Snowpit!F10*(Snowpit!C10/100)</f>
        <v>9.9</v>
      </c>
      <c r="H10" s="6">
        <v>35.570514203249203</v>
      </c>
      <c r="I10" s="8" t="s">
        <v>33</v>
      </c>
      <c r="J10" s="9" t="s">
        <v>34</v>
      </c>
      <c r="K10" s="8"/>
      <c r="L10" s="6">
        <v>2</v>
      </c>
    </row>
    <row r="11" spans="1:13">
      <c r="A11" s="6">
        <v>67</v>
      </c>
      <c r="B11">
        <v>64</v>
      </c>
      <c r="C11" s="6">
        <f>Snowpit!A11-Snowpit!B11</f>
        <v>3</v>
      </c>
      <c r="D11" s="6">
        <v>-12.6</v>
      </c>
      <c r="E11" s="8">
        <v>33</v>
      </c>
      <c r="F11" s="6">
        <f>((Snowpit!E11-Site!$L$2)/Site!$K$2)*1000</f>
        <v>330</v>
      </c>
      <c r="G11" s="6">
        <f>Snowpit!F11*(Snowpit!C11/100)</f>
        <v>9.9</v>
      </c>
      <c r="H11" s="6">
        <v>35.570514203249203</v>
      </c>
      <c r="I11" s="8" t="s">
        <v>33</v>
      </c>
      <c r="J11" s="9" t="s">
        <v>34</v>
      </c>
      <c r="K11" s="8"/>
      <c r="L11" s="6">
        <v>2</v>
      </c>
    </row>
    <row r="12" spans="1:13">
      <c r="A12" s="6">
        <v>64</v>
      </c>
      <c r="B12">
        <v>61</v>
      </c>
      <c r="C12" s="6">
        <f>Snowpit!A12-Snowpit!B12</f>
        <v>3</v>
      </c>
      <c r="D12" s="6">
        <v>-12.2</v>
      </c>
      <c r="E12" s="8">
        <v>32</v>
      </c>
      <c r="F12" s="6">
        <f>((Snowpit!E12-Site!$L$2)/Site!$K$2)*1000</f>
        <v>320</v>
      </c>
      <c r="G12" s="6">
        <f>Snowpit!F12*(Snowpit!C12/100)</f>
        <v>9.6</v>
      </c>
      <c r="H12" s="6">
        <v>27.297841407899401</v>
      </c>
      <c r="I12" s="8" t="s">
        <v>33</v>
      </c>
      <c r="J12" s="9" t="s">
        <v>34</v>
      </c>
      <c r="K12" s="8"/>
      <c r="L12" s="6">
        <v>2</v>
      </c>
    </row>
    <row r="13" spans="1:13">
      <c r="A13" s="6">
        <v>61</v>
      </c>
      <c r="B13">
        <v>58</v>
      </c>
      <c r="C13" s="6">
        <f>Snowpit!A13-Snowpit!B13</f>
        <v>3</v>
      </c>
      <c r="D13" s="6">
        <v>-11.8</v>
      </c>
      <c r="E13" s="8">
        <v>33</v>
      </c>
      <c r="F13" s="6">
        <f>((Snowpit!E13-Site!$L$2)/Site!$K$2)*1000</f>
        <v>330</v>
      </c>
      <c r="G13" s="6">
        <f>Snowpit!F13*(Snowpit!C13/100)</f>
        <v>9.9</v>
      </c>
      <c r="H13" s="6">
        <v>27.082638735182702</v>
      </c>
      <c r="I13" s="8" t="s">
        <v>33</v>
      </c>
      <c r="J13" s="9" t="s">
        <v>34</v>
      </c>
      <c r="K13" s="8"/>
      <c r="L13" s="6">
        <v>2</v>
      </c>
    </row>
    <row r="14" spans="1:13">
      <c r="A14" s="6">
        <v>58</v>
      </c>
      <c r="B14">
        <v>55</v>
      </c>
      <c r="C14" s="6">
        <f>Snowpit!A14-Snowpit!B14</f>
        <v>3</v>
      </c>
      <c r="D14" s="6">
        <v>-11.5</v>
      </c>
      <c r="E14" s="8">
        <v>37</v>
      </c>
      <c r="F14" s="6">
        <f>((Snowpit!E14-Site!$L$2)/Site!$K$2)*1000</f>
        <v>370</v>
      </c>
      <c r="G14" s="6">
        <f>Snowpit!F14*(Snowpit!C14/100)</f>
        <v>11.1</v>
      </c>
      <c r="H14" s="6">
        <v>26.868893212741501</v>
      </c>
      <c r="I14" s="8" t="s">
        <v>33</v>
      </c>
      <c r="J14" s="9" t="s">
        <v>35</v>
      </c>
      <c r="K14" s="8"/>
      <c r="L14" s="6">
        <v>2</v>
      </c>
    </row>
    <row r="15" spans="1:13">
      <c r="A15" s="6">
        <v>55</v>
      </c>
      <c r="B15">
        <v>52</v>
      </c>
      <c r="C15" s="6">
        <f>Snowpit!A15-Snowpit!B15</f>
        <v>3</v>
      </c>
      <c r="D15" s="6">
        <v>-11.2</v>
      </c>
      <c r="E15" s="8">
        <v>40</v>
      </c>
      <c r="F15" s="6">
        <f>((Snowpit!E15-Site!$L$2)/Site!$K$2)*1000</f>
        <v>400</v>
      </c>
      <c r="G15" s="6">
        <f>Snowpit!F15*(Snowpit!C15/100)</f>
        <v>12</v>
      </c>
      <c r="H15" s="6">
        <v>29.302169151124001</v>
      </c>
      <c r="I15" s="8" t="s">
        <v>33</v>
      </c>
      <c r="J15" s="9" t="s">
        <v>35</v>
      </c>
      <c r="K15" s="8"/>
      <c r="L15" s="6">
        <v>2</v>
      </c>
    </row>
    <row r="16" spans="1:13">
      <c r="A16" s="6">
        <v>52</v>
      </c>
      <c r="B16">
        <v>49</v>
      </c>
      <c r="C16" s="6">
        <f>Snowpit!A16-Snowpit!B16</f>
        <v>3</v>
      </c>
      <c r="D16" s="6">
        <v>-11</v>
      </c>
      <c r="E16" s="8">
        <v>38</v>
      </c>
      <c r="F16" s="6">
        <f>((Snowpit!E16-Site!$L$2)/Site!$K$2)*1000</f>
        <v>380</v>
      </c>
      <c r="G16" s="6">
        <f>Snowpit!F16*(Snowpit!C16/100)</f>
        <v>11.4</v>
      </c>
      <c r="H16" s="6">
        <v>27.297841407899401</v>
      </c>
      <c r="I16" s="8" t="s">
        <v>33</v>
      </c>
      <c r="J16" s="9" t="s">
        <v>35</v>
      </c>
      <c r="K16"/>
      <c r="L16" s="6">
        <v>2</v>
      </c>
    </row>
    <row r="17" spans="1:13">
      <c r="A17" s="6">
        <v>49</v>
      </c>
      <c r="B17">
        <v>46</v>
      </c>
      <c r="C17" s="6">
        <f>Snowpit!A17-Snowpit!B17</f>
        <v>3</v>
      </c>
      <c r="D17" s="6">
        <v>-11</v>
      </c>
      <c r="E17" s="8">
        <v>30</v>
      </c>
      <c r="F17" s="6">
        <f>((Snowpit!E17-Site!$L$2)/Site!$K$2)*1000</f>
        <v>300</v>
      </c>
      <c r="G17" s="6">
        <f>Snowpit!F17*(Snowpit!C17/100)</f>
        <v>9</v>
      </c>
      <c r="H17" s="6">
        <v>23.070034787008002</v>
      </c>
      <c r="I17" s="8" t="s">
        <v>33</v>
      </c>
      <c r="J17" s="9" t="s">
        <v>35</v>
      </c>
      <c r="K17" s="8"/>
      <c r="L17" s="6">
        <v>2</v>
      </c>
    </row>
    <row r="18" spans="1:13">
      <c r="A18" s="6">
        <v>46</v>
      </c>
      <c r="B18">
        <v>43</v>
      </c>
      <c r="C18" s="6">
        <f>Snowpit!A18-Snowpit!B18</f>
        <v>3</v>
      </c>
      <c r="D18" s="6">
        <v>-10.7</v>
      </c>
      <c r="E18" s="8">
        <v>31</v>
      </c>
      <c r="F18" s="6">
        <f>((Snowpit!E18-Site!$L$2)/Site!$K$2)*1000</f>
        <v>310</v>
      </c>
      <c r="G18" s="6">
        <f>Snowpit!F18*(Snowpit!C18/100)</f>
        <v>9.2999999999999989</v>
      </c>
      <c r="H18" s="6">
        <v>19.393836005679201</v>
      </c>
      <c r="I18" s="8" t="s">
        <v>33</v>
      </c>
      <c r="J18" s="9" t="s">
        <v>35</v>
      </c>
      <c r="K18" s="8"/>
      <c r="L18" s="6">
        <v>2</v>
      </c>
    </row>
    <row r="19" spans="1:13">
      <c r="A19" s="6">
        <v>43</v>
      </c>
      <c r="B19">
        <v>39</v>
      </c>
      <c r="C19" s="6">
        <f>Snowpit!A19-Snowpit!B19</f>
        <v>4</v>
      </c>
      <c r="D19" s="6">
        <v>-10.5</v>
      </c>
      <c r="E19" s="8">
        <v>28</v>
      </c>
      <c r="F19" s="6">
        <f>((Snowpit!E19-Site!$L$2)/Site!$K$2)*1000</f>
        <v>280</v>
      </c>
      <c r="G19" s="6">
        <f>Snowpit!F19*(Snowpit!C19/100)</f>
        <v>11.200000000000001</v>
      </c>
      <c r="H19" s="6">
        <v>16.912368702233501</v>
      </c>
      <c r="I19" s="8" t="s">
        <v>33</v>
      </c>
      <c r="J19" s="9" t="s">
        <v>35</v>
      </c>
      <c r="K19" s="8"/>
      <c r="L19" s="6">
        <v>2</v>
      </c>
    </row>
    <row r="20" spans="1:13">
      <c r="A20" s="6">
        <v>39</v>
      </c>
      <c r="B20">
        <v>38.9</v>
      </c>
      <c r="C20" s="6">
        <f>Snowpit!A20-Snowpit!B20</f>
        <v>0.10000000000000142</v>
      </c>
      <c r="D20"/>
      <c r="E20" s="8"/>
      <c r="F20" s="6">
        <v>909</v>
      </c>
      <c r="G20"/>
      <c r="I20" s="8" t="s">
        <v>36</v>
      </c>
      <c r="J20" s="9"/>
      <c r="K20" s="8"/>
      <c r="L20" s="6">
        <v>2</v>
      </c>
      <c r="M20" s="6">
        <v>0.1</v>
      </c>
    </row>
    <row r="21" spans="1:13">
      <c r="A21" s="6">
        <v>38.9</v>
      </c>
      <c r="B21">
        <v>37</v>
      </c>
      <c r="C21" s="6">
        <f>Snowpit!A21-Snowpit!B21</f>
        <v>1.8999999999999986</v>
      </c>
      <c r="D21" s="6">
        <v>-10.1</v>
      </c>
      <c r="E21" s="8">
        <v>26</v>
      </c>
      <c r="F21" s="6">
        <f>((Snowpit!E21-Site!$L$2)/Site!$K$2)*1000</f>
        <v>260</v>
      </c>
      <c r="G21" s="6">
        <f>Snowpit!F21*(Snowpit!C21/100)</f>
        <v>4.9399999999999959</v>
      </c>
      <c r="H21" s="6">
        <v>14.940462873184799</v>
      </c>
      <c r="I21" s="8" t="s">
        <v>37</v>
      </c>
      <c r="J21" s="9" t="s">
        <v>32</v>
      </c>
      <c r="K21" s="8"/>
      <c r="L21" s="6">
        <v>2</v>
      </c>
    </row>
    <row r="22" spans="1:13">
      <c r="A22" s="6">
        <v>37</v>
      </c>
      <c r="B22">
        <v>34</v>
      </c>
      <c r="C22" s="6">
        <f>Snowpit!A22-Snowpit!B22</f>
        <v>3</v>
      </c>
      <c r="D22" s="6">
        <v>-9.6</v>
      </c>
      <c r="E22" s="8">
        <v>39</v>
      </c>
      <c r="F22" s="6">
        <f>((Snowpit!E22-Site!$L$2)/Site!$K$2)*1000</f>
        <v>390</v>
      </c>
      <c r="G22" s="6">
        <f>Snowpit!F22*(Snowpit!C22/100)</f>
        <v>11.7</v>
      </c>
      <c r="H22" s="6">
        <v>15.904466780931701</v>
      </c>
      <c r="I22" s="8" t="s">
        <v>37</v>
      </c>
      <c r="J22" s="9" t="s">
        <v>32</v>
      </c>
      <c r="K22" s="8"/>
      <c r="L22" s="6">
        <v>2</v>
      </c>
    </row>
    <row r="23" spans="1:13">
      <c r="A23" s="6">
        <v>34</v>
      </c>
      <c r="B23">
        <v>31</v>
      </c>
      <c r="C23" s="6">
        <f>Snowpit!A23-Snowpit!B23</f>
        <v>3</v>
      </c>
      <c r="D23" s="6">
        <v>-9.4</v>
      </c>
      <c r="E23" s="8">
        <v>29</v>
      </c>
      <c r="F23" s="6">
        <f>((Snowpit!E23-Site!$L$2)/Site!$K$2)*1000</f>
        <v>290</v>
      </c>
      <c r="G23" s="6">
        <f>Snowpit!F23*(Snowpit!C23/100)</f>
        <v>8.6999999999999993</v>
      </c>
      <c r="H23" s="6">
        <v>19.393836005679201</v>
      </c>
      <c r="I23" s="8" t="s">
        <v>37</v>
      </c>
      <c r="J23" s="9" t="s">
        <v>32</v>
      </c>
      <c r="K23" s="8"/>
      <c r="L23" s="6">
        <v>3</v>
      </c>
    </row>
    <row r="24" spans="1:13">
      <c r="A24" s="6">
        <v>31</v>
      </c>
      <c r="B24">
        <v>28</v>
      </c>
      <c r="C24" s="6">
        <f>Snowpit!A24-Snowpit!B24</f>
        <v>3</v>
      </c>
      <c r="D24" s="6">
        <v>-9.3000000000000007</v>
      </c>
      <c r="E24" s="8">
        <v>23</v>
      </c>
      <c r="F24" s="6">
        <f>((Snowpit!E24-Site!$L$2)/Site!$K$2)*1000</f>
        <v>230</v>
      </c>
      <c r="G24" s="6">
        <f>Snowpit!F24*(Snowpit!C24/100)</f>
        <v>6.8999999999999995</v>
      </c>
      <c r="H24" s="6">
        <v>14.1474178308458</v>
      </c>
      <c r="I24" s="8" t="s">
        <v>38</v>
      </c>
      <c r="J24" s="9" t="s">
        <v>39</v>
      </c>
      <c r="K24" s="8"/>
      <c r="L24" s="6">
        <v>3</v>
      </c>
    </row>
    <row r="25" spans="1:13">
      <c r="A25" s="6">
        <v>28</v>
      </c>
      <c r="B25">
        <v>25</v>
      </c>
      <c r="C25" s="6">
        <f>Snowpit!A25-Snowpit!B25</f>
        <v>3</v>
      </c>
      <c r="D25" s="6">
        <v>-8.8000000000000007</v>
      </c>
      <c r="E25" s="8">
        <v>27</v>
      </c>
      <c r="F25" s="6">
        <f>((Snowpit!E25-Site!$L$2)/Site!$K$2)*1000</f>
        <v>270</v>
      </c>
      <c r="G25" s="6">
        <f>Snowpit!F25*(Snowpit!C25/100)</f>
        <v>8.1</v>
      </c>
      <c r="H25" s="6">
        <v>11.8231408114065</v>
      </c>
      <c r="I25" s="8" t="s">
        <v>38</v>
      </c>
      <c r="J25" s="9" t="s">
        <v>39</v>
      </c>
      <c r="K25" s="8"/>
      <c r="L25" s="6">
        <v>3</v>
      </c>
    </row>
    <row r="26" spans="1:13">
      <c r="A26" s="6">
        <v>25</v>
      </c>
      <c r="B26">
        <v>22</v>
      </c>
      <c r="C26" s="6">
        <f>Snowpit!A26-Snowpit!B26</f>
        <v>3</v>
      </c>
      <c r="D26" s="6">
        <v>-8.9</v>
      </c>
      <c r="E26" s="8">
        <v>24</v>
      </c>
      <c r="F26" s="6">
        <f>((Snowpit!E26-Site!$L$2)/Site!$K$2)*1000</f>
        <v>240</v>
      </c>
      <c r="G26" s="6">
        <f>Snowpit!F26*(Snowpit!C26/100)</f>
        <v>7.1999999999999993</v>
      </c>
      <c r="H26" s="6">
        <v>11.255305935972</v>
      </c>
      <c r="I26" s="8" t="s">
        <v>38</v>
      </c>
      <c r="J26" s="9" t="s">
        <v>39</v>
      </c>
      <c r="K26" s="8"/>
      <c r="L26" s="6">
        <v>3</v>
      </c>
    </row>
    <row r="27" spans="1:13">
      <c r="A27" s="6">
        <v>22</v>
      </c>
      <c r="B27">
        <v>19</v>
      </c>
      <c r="C27" s="6">
        <f>Snowpit!A27-Snowpit!B27</f>
        <v>3</v>
      </c>
      <c r="D27" s="6">
        <v>-8</v>
      </c>
      <c r="E27" s="6">
        <v>11</v>
      </c>
      <c r="F27" s="6">
        <f>((Snowpit!E27-Site!$L$2)/Site!$K$2)*1000</f>
        <v>110</v>
      </c>
      <c r="G27" s="6">
        <f>Snowpit!F27*(Snowpit!C27/100)</f>
        <v>3.3</v>
      </c>
      <c r="H27" s="6">
        <v>9.5489423466013807</v>
      </c>
      <c r="I27" s="8" t="s">
        <v>38</v>
      </c>
      <c r="J27" s="6">
        <v>4</v>
      </c>
      <c r="L27" s="6">
        <v>3</v>
      </c>
    </row>
    <row r="28" spans="1:13">
      <c r="A28" s="6">
        <v>19</v>
      </c>
      <c r="B28">
        <v>16</v>
      </c>
      <c r="C28" s="6">
        <f>Snowpit!A28-Snowpit!B28</f>
        <v>3</v>
      </c>
      <c r="D28" s="6">
        <v>-7.7</v>
      </c>
      <c r="E28" s="6">
        <v>11</v>
      </c>
      <c r="F28" s="6">
        <f>((Snowpit!E28-Site!$L$2)/Site!$K$2)*1000</f>
        <v>110</v>
      </c>
      <c r="G28" s="6">
        <f>Snowpit!F28*(Snowpit!C28/100)</f>
        <v>3.3</v>
      </c>
      <c r="H28" s="6">
        <v>11.9387994592186</v>
      </c>
      <c r="I28" s="8" t="s">
        <v>38</v>
      </c>
      <c r="J28" s="6">
        <v>4</v>
      </c>
      <c r="L28" s="6">
        <v>3</v>
      </c>
    </row>
    <row r="29" spans="1:13">
      <c r="A29" s="6">
        <v>16</v>
      </c>
      <c r="B29">
        <v>13</v>
      </c>
      <c r="C29" s="6">
        <f>Snowpit!A29-Snowpit!B29</f>
        <v>3</v>
      </c>
      <c r="D29" s="6">
        <v>-7.3</v>
      </c>
      <c r="E29" s="6">
        <v>11</v>
      </c>
      <c r="F29" s="6">
        <f>((Snowpit!E29-Site!$L$2)/Site!$K$2)*1000</f>
        <v>110</v>
      </c>
      <c r="G29" s="6">
        <f>Snowpit!F29*(Snowpit!C29/100)</f>
        <v>3.3</v>
      </c>
      <c r="H29" s="6">
        <v>9.9604122202011904</v>
      </c>
      <c r="I29" s="8" t="s">
        <v>38</v>
      </c>
      <c r="J29" s="6">
        <v>5</v>
      </c>
      <c r="L29" s="6">
        <v>3</v>
      </c>
    </row>
    <row r="30" spans="1:13">
      <c r="A30" s="6">
        <v>13</v>
      </c>
      <c r="B30">
        <v>10</v>
      </c>
      <c r="C30" s="6">
        <f>Snowpit!A30-Snowpit!B30</f>
        <v>3</v>
      </c>
      <c r="D30" s="6">
        <v>-7.1</v>
      </c>
      <c r="E30" s="6">
        <v>20</v>
      </c>
      <c r="F30" s="6">
        <f>((Snowpit!E30-Site!$L$2)/Site!$K$2)*1000</f>
        <v>200</v>
      </c>
      <c r="G30" s="6">
        <f>Snowpit!F30*(Snowpit!C30/100)</f>
        <v>6</v>
      </c>
      <c r="H30" s="6">
        <v>12.4085861150649</v>
      </c>
      <c r="I30" s="8" t="s">
        <v>38</v>
      </c>
      <c r="J30" s="6">
        <v>5</v>
      </c>
      <c r="L30" s="6">
        <v>3</v>
      </c>
    </row>
    <row r="31" spans="1:13">
      <c r="A31" s="6">
        <v>10</v>
      </c>
      <c r="B31">
        <v>7</v>
      </c>
      <c r="C31" s="6">
        <f>Snowpit!A31-Snowpit!B31</f>
        <v>3</v>
      </c>
      <c r="D31" s="6">
        <v>-6.6</v>
      </c>
      <c r="E31" s="6">
        <v>22</v>
      </c>
      <c r="F31" s="6">
        <f>((Snowpit!E31-Site!$L$2)/Site!$K$2)*1000</f>
        <v>220</v>
      </c>
      <c r="G31" s="6">
        <f>Snowpit!F31*(Snowpit!C31/100)</f>
        <v>6.6</v>
      </c>
      <c r="H31" s="6">
        <v>8.7543385236852291</v>
      </c>
      <c r="I31" s="8" t="s">
        <v>38</v>
      </c>
      <c r="J31" s="6">
        <v>5</v>
      </c>
      <c r="L31" s="6">
        <v>3</v>
      </c>
    </row>
    <row r="32" spans="1:13">
      <c r="A32" s="6">
        <v>7</v>
      </c>
      <c r="B32">
        <v>4</v>
      </c>
      <c r="C32" s="6">
        <f>Snowpit!A32-Snowpit!B32</f>
        <v>3</v>
      </c>
      <c r="D32" s="6">
        <v>-6</v>
      </c>
      <c r="E32" s="6">
        <v>22</v>
      </c>
      <c r="F32" s="6">
        <f>((Snowpit!E32-Site!$L$2)/Site!$K$2)*1000</f>
        <v>220</v>
      </c>
      <c r="G32" s="6">
        <f>Snowpit!F32*(Snowpit!C32/100)</f>
        <v>6.6</v>
      </c>
      <c r="H32" s="6">
        <v>11.593931214071899</v>
      </c>
      <c r="I32" s="8" t="s">
        <v>38</v>
      </c>
      <c r="J32" s="6">
        <v>5</v>
      </c>
      <c r="L32" s="6">
        <v>3</v>
      </c>
    </row>
    <row r="33" spans="1:12">
      <c r="A33" s="6">
        <v>4</v>
      </c>
      <c r="B33" s="6">
        <v>0</v>
      </c>
      <c r="C33" s="6">
        <f>Snowpit!A33-Snowpit!B33</f>
        <v>4</v>
      </c>
      <c r="D33" s="6">
        <v>-6</v>
      </c>
      <c r="E33" s="6">
        <v>22</v>
      </c>
      <c r="F33" s="6">
        <f>((Snowpit!E33-Site!$L$2)/Site!$K$2)*1000</f>
        <v>220</v>
      </c>
      <c r="G33" s="6">
        <f>Snowpit!F33*(Snowpit!C33/100)</f>
        <v>8.8000000000000007</v>
      </c>
      <c r="H33" s="6">
        <v>10.8132705311658</v>
      </c>
      <c r="I33" s="8" t="s">
        <v>38</v>
      </c>
      <c r="J33" s="6">
        <v>5</v>
      </c>
      <c r="L33" s="6">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zoomScaleNormal="100" workbookViewId="0">
      <selection activeCell="B33" sqref="B33"/>
    </sheetView>
  </sheetViews>
  <sheetFormatPr defaultRowHeight="15"/>
  <cols>
    <col min="1" max="1" width="8.5703125"/>
    <col min="2" max="2" width="17.5703125"/>
    <col min="3" max="1025" width="8.5703125"/>
  </cols>
  <sheetData>
    <row r="1" spans="1:3">
      <c r="A1" s="10" t="s">
        <v>40</v>
      </c>
      <c r="B1" s="11" t="s">
        <v>23</v>
      </c>
      <c r="C1" s="12"/>
    </row>
    <row r="2" spans="1:3">
      <c r="A2">
        <v>94</v>
      </c>
      <c r="B2">
        <v>-19</v>
      </c>
    </row>
    <row r="3" spans="1:3">
      <c r="A3">
        <v>91</v>
      </c>
      <c r="B3">
        <v>-15.3</v>
      </c>
    </row>
    <row r="4" spans="1:3">
      <c r="A4">
        <v>88</v>
      </c>
      <c r="B4">
        <v>-14.4</v>
      </c>
    </row>
    <row r="5" spans="1:3">
      <c r="A5">
        <v>85</v>
      </c>
      <c r="B5">
        <v>-13</v>
      </c>
    </row>
    <row r="6" spans="1:3">
      <c r="A6">
        <v>82</v>
      </c>
      <c r="B6">
        <v>-13.4</v>
      </c>
    </row>
    <row r="7" spans="1:3">
      <c r="A7">
        <v>79</v>
      </c>
      <c r="B7">
        <v>-13.4</v>
      </c>
    </row>
    <row r="8" spans="1:3">
      <c r="A8">
        <v>76</v>
      </c>
      <c r="B8">
        <v>-13.2</v>
      </c>
    </row>
    <row r="9" spans="1:3">
      <c r="A9">
        <v>73</v>
      </c>
      <c r="B9">
        <v>-13</v>
      </c>
    </row>
    <row r="10" spans="1:3">
      <c r="A10">
        <v>70</v>
      </c>
      <c r="B10">
        <v>-12.8</v>
      </c>
    </row>
    <row r="11" spans="1:3">
      <c r="A11">
        <v>67</v>
      </c>
      <c r="B11">
        <v>-12.6</v>
      </c>
    </row>
    <row r="12" spans="1:3">
      <c r="A12">
        <v>64</v>
      </c>
      <c r="B12">
        <v>-12.2</v>
      </c>
    </row>
    <row r="13" spans="1:3">
      <c r="A13">
        <v>61</v>
      </c>
      <c r="B13">
        <v>-11.8</v>
      </c>
    </row>
    <row r="14" spans="1:3">
      <c r="A14">
        <v>58</v>
      </c>
      <c r="B14">
        <v>-11.5</v>
      </c>
    </row>
    <row r="15" spans="1:3">
      <c r="A15">
        <v>55</v>
      </c>
      <c r="B15">
        <v>-11.2</v>
      </c>
    </row>
    <row r="16" spans="1:3">
      <c r="A16">
        <v>52</v>
      </c>
      <c r="B16">
        <v>-11</v>
      </c>
    </row>
    <row r="17" spans="1:2">
      <c r="A17">
        <v>49</v>
      </c>
      <c r="B17">
        <v>-11</v>
      </c>
    </row>
    <row r="18" spans="1:2">
      <c r="A18">
        <v>46</v>
      </c>
      <c r="B18">
        <v>-10.7</v>
      </c>
    </row>
    <row r="19" spans="1:2">
      <c r="A19">
        <v>43</v>
      </c>
      <c r="B19">
        <v>-10.5</v>
      </c>
    </row>
    <row r="20" spans="1:2">
      <c r="A20">
        <v>40</v>
      </c>
      <c r="B20">
        <v>-10.1</v>
      </c>
    </row>
    <row r="21" spans="1:2">
      <c r="A21">
        <v>37</v>
      </c>
      <c r="B21">
        <v>-9.6</v>
      </c>
    </row>
    <row r="22" spans="1:2">
      <c r="A22">
        <v>34</v>
      </c>
      <c r="B22">
        <v>-9.4</v>
      </c>
    </row>
    <row r="23" spans="1:2">
      <c r="A23">
        <v>31</v>
      </c>
      <c r="B23">
        <v>-9.3000000000000007</v>
      </c>
    </row>
    <row r="24" spans="1:2">
      <c r="A24">
        <v>28</v>
      </c>
      <c r="B24">
        <v>-8.8000000000000007</v>
      </c>
    </row>
    <row r="25" spans="1:2">
      <c r="A25">
        <v>25</v>
      </c>
      <c r="B25">
        <v>-8.9</v>
      </c>
    </row>
    <row r="26" spans="1:2">
      <c r="A26">
        <v>22</v>
      </c>
      <c r="B26">
        <v>-8</v>
      </c>
    </row>
    <row r="27" spans="1:2">
      <c r="A27">
        <v>19</v>
      </c>
      <c r="B27">
        <v>-7.7</v>
      </c>
    </row>
    <row r="28" spans="1:2">
      <c r="A28">
        <v>16</v>
      </c>
      <c r="B28">
        <v>-7.3</v>
      </c>
    </row>
    <row r="29" spans="1:2">
      <c r="A29">
        <v>13</v>
      </c>
      <c r="B29">
        <v>-7.1</v>
      </c>
    </row>
    <row r="30" spans="1:2">
      <c r="A30">
        <v>10</v>
      </c>
      <c r="B30">
        <v>-6.6</v>
      </c>
    </row>
    <row r="31" spans="1:2">
      <c r="A31">
        <v>7</v>
      </c>
      <c r="B31">
        <v>-6</v>
      </c>
    </row>
    <row r="32" spans="1:2">
      <c r="A32">
        <v>4</v>
      </c>
      <c r="B32">
        <v>-6</v>
      </c>
    </row>
    <row r="33" spans="1:2">
      <c r="A33">
        <v>0</v>
      </c>
      <c r="B33">
        <v>-5.5</v>
      </c>
    </row>
    <row r="34" spans="1:2">
      <c r="A34">
        <v>-2</v>
      </c>
      <c r="B34">
        <v>-5.4</v>
      </c>
    </row>
    <row r="35" spans="1:2">
      <c r="A35">
        <v>-5</v>
      </c>
      <c r="B35">
        <v>-4.7</v>
      </c>
    </row>
    <row r="36" spans="1:2">
      <c r="A36">
        <v>-8</v>
      </c>
      <c r="B36">
        <v>-4.5</v>
      </c>
    </row>
    <row r="37" spans="1:2">
      <c r="A37">
        <v>-10</v>
      </c>
      <c r="B37">
        <v>-4.5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12" zoomScaleNormal="100" workbookViewId="0">
      <selection activeCell="H2" sqref="H2"/>
    </sheetView>
  </sheetViews>
  <sheetFormatPr defaultRowHeight="15"/>
  <cols>
    <col min="1" max="1" width="15.5703125"/>
    <col min="2" max="2" width="30.7109375"/>
    <col min="3" max="3" width="30.140625"/>
    <col min="4" max="4" width="13.7109375"/>
    <col min="5" max="5" width="20.7109375"/>
    <col min="6" max="6" width="20.28515625"/>
    <col min="7" max="7" width="16.42578125"/>
    <col min="8" max="8" width="14.140625"/>
    <col min="9" max="9" width="11.28515625"/>
    <col min="10" max="1025" width="10.5703125"/>
  </cols>
  <sheetData>
    <row r="1" spans="1:9" s="10" customFormat="1">
      <c r="A1" s="10" t="s">
        <v>41</v>
      </c>
      <c r="B1" s="10" t="s">
        <v>42</v>
      </c>
      <c r="C1" s="10" t="s">
        <v>43</v>
      </c>
      <c r="D1" s="10" t="s">
        <v>44</v>
      </c>
      <c r="E1" s="10" t="s">
        <v>45</v>
      </c>
      <c r="F1" s="10" t="s">
        <v>46</v>
      </c>
      <c r="G1" s="10" t="s">
        <v>47</v>
      </c>
      <c r="H1" s="10" t="s">
        <v>48</v>
      </c>
      <c r="I1" s="10" t="s">
        <v>49</v>
      </c>
    </row>
    <row r="2" spans="1:9">
      <c r="A2" t="s">
        <v>50</v>
      </c>
      <c r="B2">
        <v>304</v>
      </c>
      <c r="D2">
        <v>94</v>
      </c>
      <c r="E2">
        <v>581</v>
      </c>
      <c r="G2">
        <v>46.309113253785803</v>
      </c>
      <c r="H2">
        <v>45.056578278341902</v>
      </c>
      <c r="I2">
        <v>7.2609544437049395E-2</v>
      </c>
    </row>
    <row r="3" spans="1:9">
      <c r="A3" t="s">
        <v>51</v>
      </c>
      <c r="B3">
        <v>352</v>
      </c>
      <c r="D3">
        <v>91</v>
      </c>
      <c r="E3">
        <v>586</v>
      </c>
      <c r="G3">
        <v>46.983128509822301</v>
      </c>
      <c r="H3">
        <v>46.796852315546602</v>
      </c>
      <c r="I3">
        <v>6.9909352035538705E-2</v>
      </c>
    </row>
    <row r="4" spans="1:9">
      <c r="A4" t="s">
        <v>52</v>
      </c>
      <c r="B4">
        <v>456</v>
      </c>
      <c r="D4">
        <v>88</v>
      </c>
      <c r="E4">
        <v>599</v>
      </c>
      <c r="G4">
        <v>48.7182902983673</v>
      </c>
      <c r="H4">
        <v>51.635926927468503</v>
      </c>
      <c r="I4">
        <v>6.3357778534277098E-2</v>
      </c>
    </row>
    <row r="5" spans="1:9">
      <c r="A5" t="s">
        <v>53</v>
      </c>
      <c r="B5">
        <v>681</v>
      </c>
      <c r="D5">
        <v>85</v>
      </c>
      <c r="E5">
        <v>568</v>
      </c>
      <c r="G5">
        <v>44.539063003692398</v>
      </c>
      <c r="H5">
        <v>40.819093423599803</v>
      </c>
      <c r="I5">
        <v>8.0147238664325798E-2</v>
      </c>
    </row>
    <row r="6" spans="1:9">
      <c r="A6" t="s">
        <v>54</v>
      </c>
      <c r="B6">
        <v>925</v>
      </c>
      <c r="D6">
        <v>82</v>
      </c>
      <c r="E6">
        <v>580</v>
      </c>
      <c r="G6">
        <v>46.173861951437601</v>
      </c>
      <c r="H6">
        <v>44.716144277289203</v>
      </c>
      <c r="I6">
        <v>7.3162337128074795E-2</v>
      </c>
    </row>
    <row r="7" spans="1:9">
      <c r="D7">
        <v>79</v>
      </c>
      <c r="E7">
        <v>551</v>
      </c>
      <c r="G7">
        <v>42.185181168000597</v>
      </c>
      <c r="H7">
        <v>35.844790006971103</v>
      </c>
      <c r="I7">
        <v>9.1269543552812402E-2</v>
      </c>
    </row>
    <row r="8" spans="1:9">
      <c r="D8">
        <v>76</v>
      </c>
      <c r="E8">
        <v>551</v>
      </c>
      <c r="G8">
        <v>42.185181168000597</v>
      </c>
      <c r="H8">
        <v>35.844790006971103</v>
      </c>
      <c r="I8">
        <v>9.1269543552812402E-2</v>
      </c>
    </row>
    <row r="9" spans="1:9">
      <c r="D9">
        <v>73</v>
      </c>
      <c r="E9">
        <v>546</v>
      </c>
      <c r="G9">
        <v>41.484231337992497</v>
      </c>
      <c r="H9">
        <v>34.492563823139001</v>
      </c>
      <c r="I9">
        <v>9.4847621054135106E-2</v>
      </c>
    </row>
    <row r="10" spans="1:9">
      <c r="D10">
        <v>70</v>
      </c>
      <c r="E10">
        <v>550</v>
      </c>
      <c r="G10">
        <v>42.045308382232903</v>
      </c>
      <c r="H10">
        <v>35.570514203249203</v>
      </c>
      <c r="I10">
        <v>9.1973301369475804E-2</v>
      </c>
    </row>
    <row r="11" spans="1:9">
      <c r="D11">
        <v>67</v>
      </c>
      <c r="E11">
        <v>550</v>
      </c>
      <c r="G11">
        <v>42.045308382232903</v>
      </c>
      <c r="H11">
        <v>35.570514203249203</v>
      </c>
      <c r="I11">
        <v>9.1973301369475804E-2</v>
      </c>
    </row>
    <row r="12" spans="1:9">
      <c r="D12">
        <v>64</v>
      </c>
      <c r="E12">
        <v>516</v>
      </c>
      <c r="G12">
        <v>37.193635153548001</v>
      </c>
      <c r="H12">
        <v>27.297841407899401</v>
      </c>
      <c r="I12">
        <v>0.11984601909717101</v>
      </c>
    </row>
    <row r="13" spans="1:9">
      <c r="D13">
        <v>61</v>
      </c>
      <c r="E13">
        <v>515</v>
      </c>
      <c r="G13">
        <v>37.048057606111001</v>
      </c>
      <c r="H13">
        <v>27.082638735182702</v>
      </c>
      <c r="I13">
        <v>0.12079833337778299</v>
      </c>
    </row>
    <row r="14" spans="1:9">
      <c r="D14">
        <v>58</v>
      </c>
      <c r="E14">
        <v>514</v>
      </c>
      <c r="G14">
        <v>36.902312112025598</v>
      </c>
      <c r="H14">
        <v>26.868893212741501</v>
      </c>
      <c r="I14">
        <v>0.121759299751553</v>
      </c>
    </row>
    <row r="15" spans="1:9">
      <c r="D15">
        <v>55</v>
      </c>
      <c r="E15">
        <v>525</v>
      </c>
      <c r="G15">
        <v>38.496320888002202</v>
      </c>
      <c r="H15">
        <v>29.302169151124001</v>
      </c>
      <c r="I15">
        <v>0.11164830855388</v>
      </c>
    </row>
    <row r="16" spans="1:9">
      <c r="D16">
        <v>52</v>
      </c>
      <c r="E16">
        <v>516</v>
      </c>
      <c r="G16">
        <v>37.193635153548001</v>
      </c>
      <c r="H16">
        <v>27.297841407899401</v>
      </c>
      <c r="I16">
        <v>0.11984601909717101</v>
      </c>
    </row>
    <row r="17" spans="4:9">
      <c r="D17">
        <v>49</v>
      </c>
      <c r="E17">
        <v>495</v>
      </c>
      <c r="G17">
        <v>34.100871855725302</v>
      </c>
      <c r="H17">
        <v>23.070034787008002</v>
      </c>
      <c r="I17">
        <v>0.141808959235945</v>
      </c>
    </row>
    <row r="18" spans="4:9">
      <c r="D18">
        <v>46</v>
      </c>
      <c r="E18">
        <v>474</v>
      </c>
      <c r="G18">
        <v>30.931616891663801</v>
      </c>
      <c r="H18">
        <v>19.393836005679201</v>
      </c>
      <c r="I18">
        <v>0.16868955794638199</v>
      </c>
    </row>
    <row r="19" spans="4:9">
      <c r="D19">
        <v>43</v>
      </c>
      <c r="E19">
        <v>458</v>
      </c>
      <c r="G19">
        <v>28.46403026506</v>
      </c>
      <c r="H19">
        <v>16.912368702233501</v>
      </c>
      <c r="I19">
        <v>0.19344053339202699</v>
      </c>
    </row>
    <row r="20" spans="4:9">
      <c r="D20">
        <v>40</v>
      </c>
      <c r="E20">
        <v>444</v>
      </c>
      <c r="G20">
        <v>26.266367648090998</v>
      </c>
      <c r="H20">
        <v>14.940462873184799</v>
      </c>
      <c r="I20">
        <v>0.218971637656181</v>
      </c>
    </row>
    <row r="21" spans="4:9">
      <c r="D21">
        <v>37</v>
      </c>
      <c r="E21">
        <v>451</v>
      </c>
      <c r="G21">
        <v>27.369745150672099</v>
      </c>
      <c r="H21">
        <v>15.904466780931701</v>
      </c>
      <c r="I21">
        <v>0.20569929616282301</v>
      </c>
    </row>
    <row r="22" spans="4:9">
      <c r="D22">
        <v>34</v>
      </c>
      <c r="E22">
        <v>474</v>
      </c>
      <c r="G22">
        <v>30.931616891663801</v>
      </c>
      <c r="H22">
        <v>19.393836005679201</v>
      </c>
      <c r="I22">
        <v>0.16868955794638199</v>
      </c>
    </row>
    <row r="23" spans="4:9">
      <c r="D23">
        <v>31</v>
      </c>
      <c r="E23">
        <v>438</v>
      </c>
      <c r="G23">
        <v>25.313307154309499</v>
      </c>
      <c r="H23">
        <v>14.1474178308458</v>
      </c>
      <c r="I23">
        <v>0.23124627135488299</v>
      </c>
    </row>
    <row r="24" spans="4:9">
      <c r="D24">
        <v>28</v>
      </c>
      <c r="E24">
        <v>419</v>
      </c>
      <c r="G24">
        <v>22.2500791342956</v>
      </c>
      <c r="H24">
        <v>11.8231408114065</v>
      </c>
      <c r="I24">
        <v>0.27670630629099902</v>
      </c>
    </row>
    <row r="25" spans="4:9">
      <c r="D25">
        <v>25</v>
      </c>
      <c r="E25">
        <v>414</v>
      </c>
      <c r="G25">
        <v>21.4323816458434</v>
      </c>
      <c r="H25">
        <v>11.255305935972</v>
      </c>
      <c r="I25">
        <v>0.2906662547685</v>
      </c>
    </row>
    <row r="26" spans="4:9">
      <c r="D26">
        <v>22</v>
      </c>
      <c r="E26">
        <v>398</v>
      </c>
      <c r="G26">
        <v>18.782695667994901</v>
      </c>
      <c r="H26">
        <v>9.5489423466013807</v>
      </c>
      <c r="I26">
        <v>0.34260732800916399</v>
      </c>
    </row>
    <row r="27" spans="4:9">
      <c r="D27">
        <v>19</v>
      </c>
      <c r="E27">
        <v>420</v>
      </c>
      <c r="G27">
        <v>22.413034435947999</v>
      </c>
      <c r="H27">
        <v>11.9387994592186</v>
      </c>
      <c r="I27">
        <v>0.27402567853307302</v>
      </c>
    </row>
    <row r="28" spans="4:9">
      <c r="D28">
        <v>16</v>
      </c>
      <c r="E28">
        <v>402</v>
      </c>
      <c r="G28">
        <v>19.449876590696999</v>
      </c>
      <c r="H28">
        <v>9.9604122202011904</v>
      </c>
      <c r="I28">
        <v>0.32845403888480601</v>
      </c>
    </row>
    <row r="29" spans="4:9">
      <c r="D29">
        <v>13</v>
      </c>
      <c r="E29">
        <v>424</v>
      </c>
      <c r="G29">
        <v>23.062917495500201</v>
      </c>
      <c r="H29">
        <v>12.4085861150649</v>
      </c>
      <c r="I29">
        <v>0.26365111966389099</v>
      </c>
    </row>
    <row r="30" spans="4:9">
      <c r="D30">
        <v>10</v>
      </c>
      <c r="E30">
        <v>390</v>
      </c>
      <c r="G30">
        <v>17.438709292344399</v>
      </c>
      <c r="H30">
        <v>8.7543385236852291</v>
      </c>
      <c r="I30">
        <v>0.37370471953207901</v>
      </c>
    </row>
    <row r="31" spans="4:9">
      <c r="D31">
        <v>7</v>
      </c>
      <c r="E31">
        <v>417</v>
      </c>
      <c r="G31">
        <v>21.9235851605292</v>
      </c>
      <c r="H31">
        <v>11.593931214071899</v>
      </c>
      <c r="I31">
        <v>0.28217673214344202</v>
      </c>
    </row>
    <row r="32" spans="4:9">
      <c r="D32">
        <v>4</v>
      </c>
      <c r="E32">
        <v>410</v>
      </c>
      <c r="G32">
        <v>20.774701967326902</v>
      </c>
      <c r="H32">
        <v>10.8132705311658</v>
      </c>
      <c r="I32">
        <v>0.30254839303738001</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selection activeCell="B11" sqref="B11"/>
    </sheetView>
  </sheetViews>
  <sheetFormatPr defaultRowHeight="15"/>
  <cols>
    <col min="1" max="1" width="10.5703125"/>
    <col min="2" max="2" width="15.85546875"/>
    <col min="3" max="1025" width="10.5703125"/>
  </cols>
  <sheetData>
    <row r="1" spans="1:10" s="10" customFormat="1">
      <c r="A1" s="10" t="s">
        <v>55</v>
      </c>
      <c r="B1" s="10" t="s">
        <v>56</v>
      </c>
      <c r="C1" s="10" t="s">
        <v>57</v>
      </c>
      <c r="D1" s="10" t="s">
        <v>58</v>
      </c>
      <c r="E1" s="10" t="s">
        <v>59</v>
      </c>
      <c r="F1" s="10" t="s">
        <v>60</v>
      </c>
      <c r="G1" s="10" t="s">
        <v>61</v>
      </c>
      <c r="H1" s="10" t="s">
        <v>62</v>
      </c>
      <c r="I1" s="10" t="s">
        <v>63</v>
      </c>
      <c r="J1" s="10" t="s">
        <v>64</v>
      </c>
    </row>
    <row r="2" spans="1:10">
      <c r="A2">
        <v>55</v>
      </c>
      <c r="B2" s="13">
        <v>0.718055555555556</v>
      </c>
      <c r="E2">
        <v>200.34794736842099</v>
      </c>
      <c r="F2">
        <v>235.688236842105</v>
      </c>
      <c r="G2">
        <v>180.57015789473701</v>
      </c>
      <c r="H2">
        <v>199.114736842105</v>
      </c>
      <c r="I2">
        <v>201.02616832952799</v>
      </c>
      <c r="J2">
        <v>227.06682048619501</v>
      </c>
    </row>
    <row r="3" spans="1:10">
      <c r="A3">
        <v>55</v>
      </c>
      <c r="B3" s="13">
        <v>0.72499999999999998</v>
      </c>
      <c r="E3">
        <v>194.88138095238099</v>
      </c>
      <c r="F3">
        <v>235.06930952381001</v>
      </c>
      <c r="G3">
        <v>180.25792857142901</v>
      </c>
      <c r="H3">
        <v>209.46866666666699</v>
      </c>
      <c r="I3">
        <v>204.66971432684099</v>
      </c>
      <c r="J3">
        <v>228.67342962290499</v>
      </c>
    </row>
    <row r="4" spans="1:10">
      <c r="A4">
        <v>55</v>
      </c>
      <c r="B4" s="13">
        <v>0.72916666666666696</v>
      </c>
      <c r="E4">
        <v>197.61648837209299</v>
      </c>
      <c r="F4">
        <v>236.03937209302299</v>
      </c>
      <c r="G4">
        <v>180.81413953488399</v>
      </c>
      <c r="H4">
        <v>207.74309302325599</v>
      </c>
      <c r="I4">
        <v>196.663776559426</v>
      </c>
      <c r="J4">
        <v>226.68054449998999</v>
      </c>
    </row>
    <row r="5" spans="1:10">
      <c r="A5">
        <v>0</v>
      </c>
      <c r="B5" s="13">
        <v>0.75555555555555598</v>
      </c>
      <c r="G5">
        <v>205.188548387097</v>
      </c>
      <c r="H5">
        <v>205.92732258064501</v>
      </c>
      <c r="I5">
        <v>222.36868941205</v>
      </c>
      <c r="J5">
        <v>222.964153047563</v>
      </c>
    </row>
    <row r="6" spans="1:10">
      <c r="A6">
        <v>0</v>
      </c>
      <c r="B6" s="13">
        <v>0.75138888888888899</v>
      </c>
      <c r="G6">
        <v>215.67168000000001</v>
      </c>
      <c r="H6">
        <v>216.61156</v>
      </c>
      <c r="I6">
        <v>220.085433291519</v>
      </c>
      <c r="J6">
        <v>220.81702300552001</v>
      </c>
    </row>
    <row r="7" spans="1:10">
      <c r="A7">
        <v>0</v>
      </c>
      <c r="B7" s="13">
        <v>0.73611111111111105</v>
      </c>
      <c r="G7">
        <v>213.362185714286</v>
      </c>
      <c r="H7">
        <v>213.80208571428599</v>
      </c>
      <c r="I7">
        <v>224.47831777539599</v>
      </c>
      <c r="J7">
        <v>225.32946359190899</v>
      </c>
    </row>
    <row r="8" spans="1:10">
      <c r="A8">
        <v>0</v>
      </c>
      <c r="B8" s="13">
        <v>0.75902777777777797</v>
      </c>
      <c r="E8">
        <v>234.20400000000001</v>
      </c>
      <c r="F8">
        <v>234.31480769230799</v>
      </c>
    </row>
    <row r="9" spans="1:10">
      <c r="A9">
        <v>0</v>
      </c>
      <c r="B9" s="13">
        <v>0.74722222222222201</v>
      </c>
      <c r="E9">
        <v>230.74311111111101</v>
      </c>
      <c r="F9">
        <v>232.42688888888901</v>
      </c>
    </row>
    <row r="10" spans="1:10">
      <c r="A10">
        <v>0</v>
      </c>
      <c r="B10" s="13">
        <v>0.74305555555555602</v>
      </c>
      <c r="E10">
        <v>231.85820000000001</v>
      </c>
      <c r="F10">
        <v>232.25048000000001</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7" sqref="A7"/>
    </sheetView>
  </sheetViews>
  <sheetFormatPr defaultRowHeight="15"/>
  <cols>
    <col min="1" max="1025" width="8.5703125"/>
  </cols>
  <sheetData>
    <row r="1" spans="1:1">
      <c r="A1" t="s">
        <v>65</v>
      </c>
    </row>
    <row r="3" spans="1:1">
      <c r="A3" t="s">
        <v>66</v>
      </c>
    </row>
    <row r="5" spans="1:1">
      <c r="A5" t="s">
        <v>67</v>
      </c>
    </row>
    <row r="7" spans="1:1">
      <c r="A7" t="s">
        <v>68</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election activeCell="J18" sqref="J18"/>
    </sheetView>
  </sheetViews>
  <sheetFormatPr defaultRowHeight="15"/>
  <cols>
    <col min="1" max="7" width="10.5703125"/>
    <col min="8" max="8" width="15.85546875"/>
    <col min="9" max="9" width="9.85546875"/>
    <col min="10" max="1025" width="10.5703125"/>
  </cols>
  <sheetData>
    <row r="1" spans="1:9">
      <c r="A1" s="32" t="s">
        <v>69</v>
      </c>
      <c r="B1" s="32"/>
      <c r="C1" s="32"/>
      <c r="D1" s="32"/>
      <c r="E1" s="32"/>
      <c r="F1" s="32"/>
      <c r="G1" s="32"/>
      <c r="H1" s="32"/>
      <c r="I1" s="32"/>
    </row>
    <row r="2" spans="1:9" ht="95.45" customHeight="1">
      <c r="A2" s="36" t="s">
        <v>70</v>
      </c>
      <c r="B2" s="36"/>
      <c r="C2" s="36"/>
      <c r="D2" s="36"/>
      <c r="E2" s="36"/>
      <c r="F2" s="36"/>
      <c r="G2" s="36"/>
      <c r="H2" s="36"/>
      <c r="I2" s="36"/>
    </row>
    <row r="3" spans="1:9">
      <c r="A3" s="14"/>
      <c r="B3" s="15"/>
      <c r="C3" s="15"/>
      <c r="D3" s="15"/>
      <c r="E3" s="15"/>
      <c r="F3" s="15"/>
      <c r="G3" s="15"/>
      <c r="H3" s="15"/>
      <c r="I3" s="15"/>
    </row>
    <row r="4" spans="1:9">
      <c r="A4" s="32" t="s">
        <v>71</v>
      </c>
      <c r="B4" s="32"/>
      <c r="C4" s="32"/>
      <c r="D4" s="32"/>
      <c r="E4" s="32"/>
      <c r="F4" s="32"/>
      <c r="G4" s="32"/>
      <c r="H4" s="32"/>
      <c r="I4" s="32"/>
    </row>
    <row r="5" spans="1:9">
      <c r="A5" s="32" t="s">
        <v>72</v>
      </c>
      <c r="B5" s="32"/>
      <c r="C5" s="32"/>
      <c r="D5" s="32"/>
      <c r="E5" s="15"/>
      <c r="F5" s="15"/>
      <c r="G5" s="15"/>
      <c r="H5" s="15"/>
      <c r="I5" s="15"/>
    </row>
    <row r="6" spans="1:9" ht="123" customHeight="1">
      <c r="A6" s="36" t="s">
        <v>73</v>
      </c>
      <c r="B6" s="36"/>
      <c r="C6" s="36"/>
      <c r="D6" s="36"/>
      <c r="E6" s="15"/>
      <c r="F6" s="15"/>
      <c r="G6" s="15"/>
      <c r="H6" s="15"/>
      <c r="I6" s="15"/>
    </row>
    <row r="7" spans="1:9">
      <c r="A7" s="16"/>
      <c r="B7" s="15"/>
      <c r="C7" s="15"/>
      <c r="D7" s="15"/>
      <c r="E7" s="15"/>
      <c r="F7" s="15"/>
      <c r="G7" s="15"/>
      <c r="H7" s="15"/>
      <c r="I7" s="15"/>
    </row>
    <row r="8" spans="1:9">
      <c r="A8" s="32" t="s">
        <v>74</v>
      </c>
      <c r="B8" s="32"/>
      <c r="C8" s="32"/>
      <c r="D8" s="32"/>
      <c r="E8" s="15"/>
      <c r="F8" s="15"/>
      <c r="G8" s="15"/>
      <c r="H8" s="15"/>
      <c r="I8" s="15"/>
    </row>
    <row r="9" spans="1:9" ht="163.5" customHeight="1">
      <c r="A9" s="33" t="s">
        <v>75</v>
      </c>
      <c r="B9" s="33"/>
      <c r="C9" s="33"/>
      <c r="D9" s="33"/>
      <c r="E9" s="15"/>
      <c r="F9" s="15"/>
      <c r="G9" s="15"/>
      <c r="H9" s="15"/>
      <c r="I9" s="15"/>
    </row>
    <row r="10" spans="1:9">
      <c r="A10" s="17"/>
      <c r="B10" s="17"/>
      <c r="C10" s="17"/>
      <c r="D10" s="17"/>
      <c r="E10" s="17"/>
      <c r="F10" s="17"/>
      <c r="G10" s="17"/>
      <c r="H10" s="17"/>
      <c r="I10" s="17"/>
    </row>
    <row r="11" spans="1:9">
      <c r="A11" s="34" t="s">
        <v>76</v>
      </c>
      <c r="B11" s="34"/>
      <c r="C11" s="34"/>
      <c r="D11" s="34"/>
      <c r="E11" s="34"/>
      <c r="F11" s="34"/>
      <c r="G11" s="34"/>
      <c r="H11" s="34"/>
      <c r="I11" s="34"/>
    </row>
    <row r="12" spans="1:9">
      <c r="A12" s="18" t="s">
        <v>77</v>
      </c>
      <c r="B12" s="19" t="s">
        <v>33</v>
      </c>
      <c r="C12" s="19" t="s">
        <v>38</v>
      </c>
      <c r="D12" s="19" t="s">
        <v>78</v>
      </c>
      <c r="E12" s="19" t="s">
        <v>79</v>
      </c>
      <c r="F12" s="19" t="s">
        <v>80</v>
      </c>
      <c r="G12" s="19" t="s">
        <v>81</v>
      </c>
      <c r="H12" s="19" t="s">
        <v>82</v>
      </c>
      <c r="I12" s="20" t="s">
        <v>31</v>
      </c>
    </row>
    <row r="13" spans="1:9">
      <c r="A13" s="21" t="s">
        <v>83</v>
      </c>
      <c r="B13" s="22" t="s">
        <v>84</v>
      </c>
      <c r="C13" s="22" t="s">
        <v>85</v>
      </c>
      <c r="D13" s="22" t="s">
        <v>86</v>
      </c>
      <c r="E13" s="22" t="s">
        <v>87</v>
      </c>
      <c r="F13" s="22" t="s">
        <v>88</v>
      </c>
      <c r="G13" s="22" t="s">
        <v>89</v>
      </c>
      <c r="H13" s="22" t="s">
        <v>90</v>
      </c>
      <c r="I13" s="23" t="s">
        <v>91</v>
      </c>
    </row>
    <row r="15" spans="1:9">
      <c r="A15" s="35" t="s">
        <v>92</v>
      </c>
      <c r="B15" s="35"/>
      <c r="C15" s="35"/>
      <c r="D15" s="35"/>
      <c r="E15" s="35"/>
      <c r="F15" s="35"/>
      <c r="G15" s="35"/>
      <c r="H15" s="35"/>
    </row>
    <row r="16" spans="1:9">
      <c r="A16" s="24" t="s">
        <v>93</v>
      </c>
      <c r="B16" s="25" t="s">
        <v>94</v>
      </c>
      <c r="C16" s="25" t="s">
        <v>95</v>
      </c>
      <c r="D16" s="25" t="s">
        <v>96</v>
      </c>
      <c r="E16" s="25" t="s">
        <v>97</v>
      </c>
      <c r="F16" s="25" t="s">
        <v>98</v>
      </c>
      <c r="G16" s="25" t="s">
        <v>99</v>
      </c>
      <c r="H16" s="26" t="s">
        <v>100</v>
      </c>
    </row>
    <row r="17" spans="1:8">
      <c r="A17" s="27" t="s">
        <v>101</v>
      </c>
      <c r="B17" s="28" t="s">
        <v>102</v>
      </c>
      <c r="C17" s="28" t="s">
        <v>103</v>
      </c>
      <c r="D17" s="28" t="s">
        <v>104</v>
      </c>
      <c r="E17" s="28" t="s">
        <v>105</v>
      </c>
      <c r="F17" s="28" t="s">
        <v>106</v>
      </c>
      <c r="G17" s="28" t="s">
        <v>107</v>
      </c>
      <c r="H17" s="29" t="s">
        <v>108</v>
      </c>
    </row>
  </sheetData>
  <mergeCells count="9">
    <mergeCell ref="A8:D8"/>
    <mergeCell ref="A9:D9"/>
    <mergeCell ref="A11:I11"/>
    <mergeCell ref="A15:H15"/>
    <mergeCell ref="A1:I1"/>
    <mergeCell ref="A2:I2"/>
    <mergeCell ref="A4:I4"/>
    <mergeCell ref="A5:D5"/>
    <mergeCell ref="A6:D6"/>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243</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Site</vt:lpstr>
      <vt:lpstr>Snowpit</vt:lpstr>
      <vt:lpstr>température</vt:lpstr>
      <vt:lpstr>Iris 3</vt:lpstr>
      <vt:lpstr>SBR</vt:lpstr>
      <vt:lpstr>Remarques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administrateur</dc:creator>
  <dc:description/>
  <cp:lastModifiedBy>Nick Rutter</cp:lastModifiedBy>
  <cp:revision>19</cp:revision>
  <dcterms:created xsi:type="dcterms:W3CDTF">2015-06-05T18:19:34Z</dcterms:created>
  <dcterms:modified xsi:type="dcterms:W3CDTF">2018-05-04T13:38:27Z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