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TVC_2018\TVC2018_analysis\Sherbrooke_Pit_SSA\"/>
    </mc:Choice>
  </mc:AlternateContent>
  <bookViews>
    <workbookView xWindow="0" yWindow="0" windowWidth="16380" windowHeight="8190" tabRatio="991" activeTab="1"/>
  </bookViews>
  <sheets>
    <sheet name="Site" sheetId="1" r:id="rId1"/>
    <sheet name="Snowpit" sheetId="2" r:id="rId2"/>
    <sheet name="température" sheetId="3" r:id="rId3"/>
    <sheet name="Iris 3" sheetId="4" r:id="rId4"/>
    <sheet name="SBR" sheetId="5" r:id="rId5"/>
    <sheet name="SBR_sol-nu" sheetId="6" r:id="rId6"/>
    <sheet name="Remarques" sheetId="7" r:id="rId7"/>
    <sheet name="Legend" sheetId="8" r:id="rId8"/>
  </sheets>
  <calcPr calcId="162913"/>
  <extLst>
    <ext xmlns:loext="http://schemas.libreoffice.org/" uri="{7626C862-2A13-11E5-B345-FEFF819CDC9F}">
      <loext:extCalcPr stringRefSyntax="CalcA1"/>
    </ext>
  </extLst>
</workbook>
</file>

<file path=xl/calcChain.xml><?xml version="1.0" encoding="utf-8"?>
<calcChain xmlns="http://schemas.openxmlformats.org/spreadsheetml/2006/main">
  <c r="F9" i="2" l="1"/>
  <c r="C9" i="2"/>
  <c r="G9" i="2" s="1"/>
  <c r="C8" i="2"/>
  <c r="G8" i="2" s="1"/>
  <c r="F7" i="2"/>
  <c r="C7" i="2"/>
  <c r="F6" i="2"/>
  <c r="C6" i="2"/>
  <c r="G6" i="2" s="1"/>
  <c r="F5" i="2"/>
  <c r="C5" i="2"/>
  <c r="F4" i="2"/>
  <c r="C4" i="2"/>
  <c r="F3" i="2"/>
  <c r="C3" i="2"/>
  <c r="F2" i="2"/>
  <c r="C2" i="2"/>
  <c r="G2" i="2" s="1"/>
  <c r="I2" i="1"/>
  <c r="G7" i="2" l="1"/>
  <c r="G5" i="2"/>
  <c r="G4" i="2"/>
  <c r="J2" i="1" s="1"/>
  <c r="G3" i="2"/>
</calcChain>
</file>

<file path=xl/sharedStrings.xml><?xml version="1.0" encoding="utf-8"?>
<sst xmlns="http://schemas.openxmlformats.org/spreadsheetml/2006/main" count="131" uniqueCount="109">
  <si>
    <t>Flag (SP*)</t>
  </si>
  <si>
    <t>Date  (JJ/MM/AAAA)</t>
  </si>
  <si>
    <t>Time(local) (hh:mm)</t>
  </si>
  <si>
    <t>Operateurs</t>
  </si>
  <si>
    <t>Météo</t>
  </si>
  <si>
    <t>Air Temperature (°C)</t>
  </si>
  <si>
    <t>Surface Temperature (°C)</t>
  </si>
  <si>
    <t>Soil Temperature (°C)</t>
  </si>
  <si>
    <t>Thickness (cm)</t>
  </si>
  <si>
    <t>SWE (automatic)</t>
  </si>
  <si>
    <t>Volume pelle densité (cm³)</t>
  </si>
  <si>
    <t>poids ziploc ou pelle (g)</t>
  </si>
  <si>
    <t>Latitude (° nord)</t>
  </si>
  <si>
    <t>Longitude (° est)</t>
  </si>
  <si>
    <t>Altitude (m)</t>
  </si>
  <si>
    <t xml:space="preserve"> Pixel ID (OSSA)</t>
  </si>
  <si>
    <t>A10C</t>
  </si>
  <si>
    <t>19/03/2018</t>
  </si>
  <si>
    <t>Alain Royer, Celine Vargel</t>
  </si>
  <si>
    <t>soleil+un peu de nuages</t>
  </si>
  <si>
    <t>Htop (cm)</t>
  </si>
  <si>
    <t>Hbottom (cm)</t>
  </si>
  <si>
    <t>Thickness(cm)</t>
  </si>
  <si>
    <t>Temperature (°C)</t>
  </si>
  <si>
    <t>Weight (g)</t>
  </si>
  <si>
    <t>Density (g m-3)</t>
  </si>
  <si>
    <t>SWE (mm)</t>
  </si>
  <si>
    <t>SSA</t>
  </si>
  <si>
    <t>Grain type</t>
  </si>
  <si>
    <t>Diameter(visual)(mm)</t>
  </si>
  <si>
    <t>Manual Density</t>
  </si>
  <si>
    <t>PP</t>
  </si>
  <si>
    <t>2</t>
  </si>
  <si>
    <t>R</t>
  </si>
  <si>
    <t>1</t>
  </si>
  <si>
    <t>5</t>
  </si>
  <si>
    <t>DH</t>
  </si>
  <si>
    <t>regel</t>
  </si>
  <si>
    <t>H (cm)</t>
  </si>
  <si>
    <t>Spectralon (%)</t>
  </si>
  <si>
    <t>Tension ouvert Calibration(mV)</t>
  </si>
  <si>
    <t>Tension fermé Calibration(mV)</t>
  </si>
  <si>
    <t>Hauteur (cm)</t>
  </si>
  <si>
    <t>Tension ouvert (mV)</t>
  </si>
  <si>
    <t>Tension fermé (mV)</t>
  </si>
  <si>
    <t>Reflectance (%)</t>
  </si>
  <si>
    <t>SSA (m² kg-1)</t>
  </si>
  <si>
    <t>Ropt (mm)</t>
  </si>
  <si>
    <t>1.8</t>
  </si>
  <si>
    <t>11.5</t>
  </si>
  <si>
    <t>27.8</t>
  </si>
  <si>
    <t>59.21</t>
  </si>
  <si>
    <t>85.8</t>
  </si>
  <si>
    <t>Angle (°)</t>
  </si>
  <si>
    <t>heure (HH:MM)</t>
  </si>
  <si>
    <t>TbH_11 (K)</t>
  </si>
  <si>
    <t>TbV_11 (K)</t>
  </si>
  <si>
    <t>TbH_19 (K)</t>
  </si>
  <si>
    <t>TbV_19 (K)</t>
  </si>
  <si>
    <t>TbH_37 (K)</t>
  </si>
  <si>
    <t>TbV_37 (K)</t>
  </si>
  <si>
    <t>TbH_89 (K)</t>
  </si>
  <si>
    <t>TbV_89 (K)</t>
  </si>
  <si>
    <t>sol = lac gele</t>
  </si>
  <si>
    <t>SMP devant le snowpit</t>
  </si>
  <si>
    <t>radar sans plaque avec et sans la neige</t>
  </si>
  <si>
    <t>mesures multiangulaires de la surface du lac gele</t>
  </si>
  <si>
    <t>Utilisation du fichier :</t>
  </si>
  <si>
    <t>- 1 fichier par  snowpit : le nom du fichier doit être du type Lieu_JJMMAAA_HHMM.xlsx
- 1 feuille par instrument de mesure
- 1 feuille ‘Site’ regroupant les informations générales sur le snowpit
- 1 feuille ‘Snowpit’ regroupant les différentes informations issues de toutes les mesures et pouvant être traitée directement par les modèles
- possibilité d’ajouter autant de feuilles d’instrument que l’on veut (ex : si plusieurs IRIS ont été utilisés, mettre une feuille par IRIS en mettant le bon nom de feuille)</t>
  </si>
  <si>
    <t>Comment le remplir ?</t>
  </si>
  <si>
    <t>Feuille ‘Site’</t>
  </si>
  <si>
    <r>
      <rPr>
        <sz val="11"/>
        <color rgb="FF000000"/>
        <rFont val="Calibri"/>
        <family val="2"/>
        <charset val="1"/>
      </rPr>
      <t xml:space="preserve">Remplir toutes les données sauf le SWE et l’épaisseur qui sont calculés automatiquement en fonction des données entrées dans la feuille ‘Snowpit’. 
La météo est un indicateur du type ‘nuageux’, ‘ciel dégagé’,... 
</t>
    </r>
    <r>
      <rPr>
        <i/>
        <sz val="11"/>
        <color rgb="FF000000"/>
        <rFont val="Calibri"/>
        <family val="2"/>
        <charset val="1"/>
      </rPr>
      <t>Pour info :</t>
    </r>
    <r>
      <rPr>
        <sz val="11"/>
        <color rgb="FF000000"/>
        <rFont val="Calibri"/>
        <family val="2"/>
        <charset val="1"/>
      </rPr>
      <t xml:space="preserve"> 
- Volume pelle à densité 4cm = 196.911 cm3
- Volume pelle à densité 5cm = 250 cm3</t>
    </r>
  </si>
  <si>
    <t>Feuille ‘Snowpit’</t>
  </si>
  <si>
    <t xml:space="preserve"> - Cette feuille a pour but de pouvoir être utilisée directement dans les modèles (de transfert radiatif) il faut donc que pour chaque couche, il y ai une densité, une température et une SSA correspondantes.
 - Les croutes de glaces sont ajoutées avec une densité de 900 et une SSA de 1000
 - Pour ce qui est des autres données, elles correspondent à la stratigrapjie visuelle dont la légende est la suivante :</t>
  </si>
  <si>
    <t>Grain Type</t>
  </si>
  <si>
    <t>F</t>
  </si>
  <si>
    <t>DF</t>
  </si>
  <si>
    <t>MF</t>
  </si>
  <si>
    <t>Gr</t>
  </si>
  <si>
    <t>SH</t>
  </si>
  <si>
    <t>IL</t>
  </si>
  <si>
    <t>Facets</t>
  </si>
  <si>
    <t>Rounds</t>
  </si>
  <si>
    <t>Depth Hoar</t>
  </si>
  <si>
    <t>Defrag</t>
  </si>
  <si>
    <t>Melt Forms</t>
  </si>
  <si>
    <t>Graupel</t>
  </si>
  <si>
    <t>Surface Hoar</t>
  </si>
  <si>
    <t>Ice Layer</t>
  </si>
  <si>
    <t>Precip Part.</t>
  </si>
  <si>
    <t>Manual Density (mesure à la main pour chaque couche visuelle)</t>
  </si>
  <si>
    <t>Fist</t>
  </si>
  <si>
    <t>4 fingers</t>
  </si>
  <si>
    <t>3 fingers</t>
  </si>
  <si>
    <t xml:space="preserve">2 fingers </t>
  </si>
  <si>
    <t>1 finger</t>
  </si>
  <si>
    <t>pen</t>
  </si>
  <si>
    <t>knife</t>
  </si>
  <si>
    <t>neant</t>
  </si>
  <si>
    <t>poing</t>
  </si>
  <si>
    <t>4 doigts</t>
  </si>
  <si>
    <t>3 doigts</t>
  </si>
  <si>
    <t>2 doigts</t>
  </si>
  <si>
    <t>1 doigt</t>
  </si>
  <si>
    <t>crayon</t>
  </si>
  <si>
    <t>couteau</t>
  </si>
  <si>
    <t>rien de s’enfonce</t>
  </si>
  <si>
    <t xml:space="preserve"> layer ID - 1 (top - FS) 2 (middle - WS) 3 (bottom - H/IH/DH) </t>
  </si>
  <si>
    <t>ice lens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</si>
</sst>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rgb="FF000000"/>
      <name val="Calibri"/>
      <family val="2"/>
      <charset val="1"/>
    </font>
    <font>
      <b/>
      <sz val="11"/>
      <color rgb="FF000000"/>
      <name val="Calibri"/>
      <family val="2"/>
      <charset val="1"/>
    </font>
    <font>
      <b/>
      <sz val="10"/>
      <name val="Arial"/>
      <family val="2"/>
      <charset val="1"/>
    </font>
    <font>
      <sz val="10"/>
      <name val="Arial"/>
      <family val="2"/>
      <charset val="1"/>
    </font>
    <font>
      <i/>
      <sz val="11"/>
      <color rgb="FF000000"/>
      <name val="Calibri"/>
      <family val="2"/>
      <charset val="1"/>
    </font>
    <font>
      <sz val="10"/>
      <name val="Arial"/>
      <family val="2"/>
      <charset val="134"/>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center"/>
    </xf>
    <xf numFmtId="0" fontId="1" fillId="0" borderId="1" xfId="0" applyFont="1" applyBorder="1"/>
    <xf numFmtId="0" fontId="0" fillId="0" borderId="1" xfId="0" applyFont="1" applyBorder="1" applyAlignment="1">
      <alignment horizontal="center" vertical="center"/>
    </xf>
    <xf numFmtId="21" fontId="0" fillId="0" borderId="1" xfId="0" applyNumberFormat="1" applyBorder="1" applyAlignment="1">
      <alignment horizontal="center" vertical="center"/>
    </xf>
    <xf numFmtId="0" fontId="0" fillId="0" borderId="1" xfId="0" applyBorder="1"/>
    <xf numFmtId="0" fontId="0" fillId="0" borderId="0" xfId="0" applyFont="1" applyAlignment="1">
      <alignment horizontal="center" vertical="center"/>
    </xf>
    <xf numFmtId="2" fontId="2" fillId="0" borderId="0" xfId="0" applyNumberFormat="1" applyFont="1" applyAlignment="1">
      <alignment horizontal="center" vertical="center"/>
    </xf>
    <xf numFmtId="49" fontId="3" fillId="0" borderId="0" xfId="0" applyNumberFormat="1" applyFont="1" applyAlignment="1">
      <alignment horizontal="center"/>
    </xf>
    <xf numFmtId="0" fontId="3" fillId="0" borderId="0" xfId="0" applyFont="1" applyAlignment="1">
      <alignment horizontal="center"/>
    </xf>
    <xf numFmtId="2" fontId="0" fillId="0" borderId="0" xfId="0" applyNumberFormat="1" applyFont="1" applyAlignment="1">
      <alignment horizontal="center"/>
    </xf>
    <xf numFmtId="0" fontId="1" fillId="0" borderId="0" xfId="0" applyFont="1"/>
    <xf numFmtId="4" fontId="1" fillId="0" borderId="0" xfId="0" applyNumberFormat="1" applyFont="1" applyAlignment="1">
      <alignment horizontal="center" vertical="center"/>
    </xf>
    <xf numFmtId="21" fontId="0" fillId="0" borderId="0" xfId="0" applyNumberFormat="1"/>
    <xf numFmtId="0" fontId="0" fillId="0" borderId="0" xfId="0" applyFont="1" applyBorder="1" applyAlignment="1">
      <alignment horizontal="left" vertical="center"/>
    </xf>
    <xf numFmtId="0" fontId="0" fillId="0" borderId="0" xfId="0" applyFont="1" applyBorder="1" applyAlignment="1">
      <alignment horizontal="center"/>
    </xf>
    <xf numFmtId="0" fontId="1" fillId="0" borderId="0" xfId="0" applyFont="1" applyBorder="1" applyAlignment="1">
      <alignment horizontal="center" vertical="center"/>
    </xf>
    <xf numFmtId="0" fontId="0" fillId="0" borderId="2"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2" xfId="0" applyNumberFormat="1" applyFont="1" applyBorder="1" applyAlignment="1">
      <alignment horizontal="center"/>
    </xf>
    <xf numFmtId="2" fontId="3" fillId="0" borderId="7" xfId="0" applyNumberFormat="1" applyFont="1" applyBorder="1" applyAlignment="1">
      <alignment horizontal="center"/>
    </xf>
    <xf numFmtId="0" fontId="0" fillId="0" borderId="8" xfId="0" applyFont="1" applyBorder="1"/>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0" fontId="3" fillId="0" borderId="0" xfId="0" applyNumberFormat="1" applyFont="1" applyAlignment="1">
      <alignment horizontal="center"/>
    </xf>
    <xf numFmtId="2" fontId="2" fillId="0" borderId="0" xfId="0" applyNumberFormat="1" applyFont="1" applyAlignment="1">
      <alignment horizontal="left" vertical="center"/>
    </xf>
    <xf numFmtId="0" fontId="5" fillId="0" borderId="0" xfId="0" applyFont="1" applyFill="1" applyBorder="1" applyAlignment="1" applyProtection="1">
      <alignment horizontal="center" vertical="center" wrapText="1"/>
    </xf>
    <xf numFmtId="0" fontId="1" fillId="0" borderId="1" xfId="0" applyFont="1" applyBorder="1" applyAlignment="1">
      <alignment horizontal="center" vertical="center"/>
    </xf>
    <xf numFmtId="0" fontId="0" fillId="0" borderId="0" xfId="0" applyFont="1" applyBorder="1" applyAlignment="1">
      <alignment horizontal="center" vertical="center" wrapText="1"/>
    </xf>
    <xf numFmtId="0" fontId="0" fillId="0" borderId="2" xfId="0" applyFont="1" applyBorder="1" applyAlignment="1">
      <alignment horizontal="center"/>
    </xf>
    <xf numFmtId="0" fontId="0" fillId="0" borderId="1" xfId="0" applyFont="1" applyBorder="1" applyAlignment="1">
      <alignment horizontal="center" vertical="center"/>
    </xf>
    <xf numFmtId="0" fontId="0"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J1" zoomScaleNormal="100" workbookViewId="0">
      <selection activeCell="N2" activeCellId="1" sqref="E5:F7 N2"/>
    </sheetView>
  </sheetViews>
  <sheetFormatPr defaultRowHeight="15"/>
  <cols>
    <col min="1" max="1" width="10.5703125"/>
    <col min="2" max="2" width="19.5703125"/>
    <col min="3" max="3" width="20.7109375"/>
    <col min="4" max="4" width="25"/>
    <col min="5" max="6" width="20.7109375"/>
    <col min="7" max="7" width="25.42578125"/>
    <col min="8" max="8" width="21.5703125"/>
    <col min="9" max="9" width="15.7109375"/>
    <col min="10" max="10" width="17.28515625"/>
    <col min="11" max="11" width="27.140625"/>
    <col min="12" max="12" width="24.140625"/>
    <col min="13" max="13" width="17.28515625"/>
    <col min="14" max="14" width="17.42578125"/>
    <col min="15" max="15" width="12.85546875"/>
    <col min="16" max="16" width="16.28515625"/>
    <col min="17" max="1025" width="8.5703125"/>
  </cols>
  <sheetData>
    <row r="1" spans="1:16" s="2"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s="5" customFormat="1">
      <c r="A2" s="3" t="s">
        <v>16</v>
      </c>
      <c r="B2" s="3" t="s">
        <v>17</v>
      </c>
      <c r="C2" s="4">
        <v>0.57291666666666696</v>
      </c>
      <c r="D2" s="4" t="s">
        <v>18</v>
      </c>
      <c r="E2" s="4" t="s">
        <v>19</v>
      </c>
      <c r="F2" s="3">
        <v>-18.8</v>
      </c>
      <c r="G2" s="3">
        <v>-16.600000000000001</v>
      </c>
      <c r="H2" s="3">
        <v>-5.8</v>
      </c>
      <c r="I2" s="3">
        <f>Snowpit!A2</f>
        <v>23</v>
      </c>
      <c r="J2" s="3">
        <f>SUM(Snowpit!G2:G27)</f>
        <v>75.044999999999987</v>
      </c>
      <c r="K2" s="3">
        <v>100</v>
      </c>
      <c r="L2" s="3">
        <v>0</v>
      </c>
      <c r="M2" s="3">
        <v>68.785449999999997</v>
      </c>
      <c r="N2" s="3">
        <v>-133.433954</v>
      </c>
      <c r="O2" s="3"/>
      <c r="P2" s="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tabSelected="1" zoomScale="70" zoomScaleNormal="70" workbookViewId="0">
      <selection activeCell="M16" sqref="M16"/>
    </sheetView>
  </sheetViews>
  <sheetFormatPr defaultRowHeight="15"/>
  <cols>
    <col min="1" max="2" width="18.42578125" style="6"/>
    <col min="3" max="3" width="19.85546875" style="6"/>
    <col min="4" max="4" width="18.7109375" style="6"/>
    <col min="5" max="5" width="19.42578125" style="6"/>
    <col min="6" max="7" width="17.42578125" style="6"/>
    <col min="8" max="9" width="17.85546875" style="6"/>
    <col min="10" max="10" width="20.7109375" style="6"/>
    <col min="11" max="11" width="17.7109375" style="6"/>
    <col min="12" max="12" width="20.28515625" style="6"/>
    <col min="13" max="13" width="18.85546875" style="6"/>
    <col min="14" max="1025" width="16.42578125" style="6"/>
  </cols>
  <sheetData>
    <row r="1" spans="1:13">
      <c r="A1" s="7" t="s">
        <v>20</v>
      </c>
      <c r="B1" s="7" t="s">
        <v>21</v>
      </c>
      <c r="C1" s="7" t="s">
        <v>22</v>
      </c>
      <c r="D1" s="7" t="s">
        <v>23</v>
      </c>
      <c r="E1" s="7" t="s">
        <v>24</v>
      </c>
      <c r="F1" s="7" t="s">
        <v>25</v>
      </c>
      <c r="G1" s="7" t="s">
        <v>26</v>
      </c>
      <c r="H1" s="7" t="s">
        <v>27</v>
      </c>
      <c r="I1" s="7" t="s">
        <v>28</v>
      </c>
      <c r="J1" s="7" t="s">
        <v>29</v>
      </c>
      <c r="K1" s="7" t="s">
        <v>30</v>
      </c>
      <c r="L1" s="31" t="s">
        <v>107</v>
      </c>
      <c r="M1" s="32" t="s">
        <v>108</v>
      </c>
    </row>
    <row r="2" spans="1:13">
      <c r="A2" s="6">
        <v>23</v>
      </c>
      <c r="B2" s="30">
        <v>20</v>
      </c>
      <c r="C2" s="6">
        <f>Snowpit!A2-Snowpit!B2</f>
        <v>3</v>
      </c>
      <c r="D2" s="9">
        <v>-16.600000000000001</v>
      </c>
      <c r="E2">
        <v>5</v>
      </c>
      <c r="F2" s="6">
        <f>((Snowpit!E2-Site!$L$2)/Site!$K$2)*1000</f>
        <v>50</v>
      </c>
      <c r="G2" s="6">
        <f>Snowpit!F2*(Snowpit!C2/100)</f>
        <v>1.5</v>
      </c>
      <c r="H2" s="6">
        <v>21.568782243776798</v>
      </c>
      <c r="I2" s="10" t="s">
        <v>31</v>
      </c>
      <c r="J2" s="8" t="s">
        <v>32</v>
      </c>
      <c r="K2" s="10"/>
      <c r="L2" s="6">
        <v>1</v>
      </c>
    </row>
    <row r="3" spans="1:13">
      <c r="A3" s="30">
        <v>20</v>
      </c>
      <c r="B3" s="30">
        <v>17</v>
      </c>
      <c r="C3" s="6">
        <f>Snowpit!A3-Snowpit!B3</f>
        <v>3</v>
      </c>
      <c r="D3" s="9">
        <v>-6.7</v>
      </c>
      <c r="E3" s="10">
        <v>10</v>
      </c>
      <c r="F3" s="6">
        <f>((Snowpit!E3-Site!$L$2)/Site!$K$2)*1000</f>
        <v>100</v>
      </c>
      <c r="G3" s="6">
        <f>Snowpit!F3*(Snowpit!C3/100)</f>
        <v>3</v>
      </c>
      <c r="H3" s="6">
        <v>57.683092950938303</v>
      </c>
      <c r="I3" s="10" t="s">
        <v>31</v>
      </c>
      <c r="J3" s="8" t="s">
        <v>32</v>
      </c>
      <c r="K3" s="10"/>
      <c r="L3" s="6">
        <v>1</v>
      </c>
    </row>
    <row r="4" spans="1:13">
      <c r="A4" s="30">
        <v>17</v>
      </c>
      <c r="B4" s="30">
        <v>14</v>
      </c>
      <c r="C4" s="6">
        <f>Snowpit!A4-Snowpit!B4</f>
        <v>3</v>
      </c>
      <c r="D4" s="9">
        <v>-6.1</v>
      </c>
      <c r="E4" s="10">
        <v>31</v>
      </c>
      <c r="F4" s="6">
        <f>((Snowpit!E4-Site!$L$2)/Site!$K$2)*1000</f>
        <v>310</v>
      </c>
      <c r="G4" s="6">
        <f>Snowpit!F4*(Snowpit!C4/100)</f>
        <v>9.2999999999999989</v>
      </c>
      <c r="H4" s="6">
        <v>57.247055082497603</v>
      </c>
      <c r="I4" s="10" t="s">
        <v>31</v>
      </c>
      <c r="J4" s="8" t="s">
        <v>32</v>
      </c>
      <c r="K4" s="10"/>
      <c r="L4" s="6">
        <v>1</v>
      </c>
    </row>
    <row r="5" spans="1:13">
      <c r="A5" s="30">
        <v>14</v>
      </c>
      <c r="B5" s="30">
        <v>11</v>
      </c>
      <c r="C5" s="6">
        <f>Snowpit!A5-Snowpit!B5</f>
        <v>3</v>
      </c>
      <c r="D5" s="9">
        <v>-7</v>
      </c>
      <c r="E5" s="10">
        <v>40</v>
      </c>
      <c r="F5" s="6">
        <f>((Snowpit!E5-Site!$L$2)/Site!$K$2)*1000</f>
        <v>400</v>
      </c>
      <c r="G5" s="6">
        <f>Snowpit!F5*(Snowpit!C5/100)</f>
        <v>12</v>
      </c>
      <c r="H5" s="6">
        <v>24.985831696712602</v>
      </c>
      <c r="I5" s="10" t="s">
        <v>33</v>
      </c>
      <c r="J5" s="8" t="s">
        <v>34</v>
      </c>
      <c r="K5" s="10"/>
      <c r="L5" s="6">
        <v>2</v>
      </c>
    </row>
    <row r="6" spans="1:13">
      <c r="A6" s="30">
        <v>11</v>
      </c>
      <c r="B6" s="30">
        <v>8</v>
      </c>
      <c r="C6" s="6">
        <f>Snowpit!A6-Snowpit!B6</f>
        <v>3</v>
      </c>
      <c r="D6" s="9">
        <v>-6.6</v>
      </c>
      <c r="E6" s="10">
        <v>42</v>
      </c>
      <c r="F6" s="6">
        <f>((Snowpit!E6-Site!$L$2)/Site!$K$2)*1000</f>
        <v>420</v>
      </c>
      <c r="G6" s="6">
        <f>Snowpit!F6*(Snowpit!C6/100)</f>
        <v>12.6</v>
      </c>
      <c r="H6" s="6">
        <v>22.776923517915101</v>
      </c>
      <c r="I6" s="10" t="s">
        <v>33</v>
      </c>
      <c r="J6" s="8" t="s">
        <v>34</v>
      </c>
      <c r="K6" s="10"/>
      <c r="L6" s="6">
        <v>2</v>
      </c>
    </row>
    <row r="7" spans="1:13">
      <c r="A7" s="30">
        <v>8</v>
      </c>
      <c r="B7" s="30">
        <v>5</v>
      </c>
      <c r="C7" s="6">
        <f>Snowpit!A7-Snowpit!B7</f>
        <v>3</v>
      </c>
      <c r="D7" s="9">
        <v>-6.5</v>
      </c>
      <c r="E7" s="10">
        <v>44</v>
      </c>
      <c r="F7" s="6">
        <f>((Snowpit!E7-Site!$L$2)/Site!$K$2)*1000</f>
        <v>440</v>
      </c>
      <c r="G7" s="6">
        <f>Snowpit!F7*(Snowpit!C7/100)</f>
        <v>13.2</v>
      </c>
      <c r="H7" s="6">
        <v>20.415875324749699</v>
      </c>
      <c r="I7" s="10" t="s">
        <v>36</v>
      </c>
      <c r="J7" s="8" t="s">
        <v>35</v>
      </c>
      <c r="K7"/>
      <c r="L7" s="6">
        <v>3</v>
      </c>
    </row>
    <row r="8" spans="1:13">
      <c r="A8" s="30">
        <v>5</v>
      </c>
      <c r="B8" s="30">
        <v>4.5</v>
      </c>
      <c r="C8" s="6">
        <f>Snowpit!A8-Snowpit!B8</f>
        <v>0.5</v>
      </c>
      <c r="D8" s="9">
        <v>-6.5</v>
      </c>
      <c r="E8" s="10"/>
      <c r="F8" s="6">
        <v>909</v>
      </c>
      <c r="G8" s="6">
        <f>Snowpit!F8*(Snowpit!C8/100)</f>
        <v>4.5449999999999999</v>
      </c>
      <c r="H8"/>
      <c r="I8" s="10" t="s">
        <v>37</v>
      </c>
      <c r="J8" s="8"/>
      <c r="K8" s="10"/>
      <c r="L8" s="6">
        <v>3</v>
      </c>
      <c r="M8" s="6">
        <v>0.5</v>
      </c>
    </row>
    <row r="9" spans="1:13">
      <c r="A9" s="30">
        <v>4.5</v>
      </c>
      <c r="B9" s="30">
        <v>0</v>
      </c>
      <c r="C9" s="6">
        <f>Snowpit!A9-Snowpit!B9</f>
        <v>4.5</v>
      </c>
      <c r="D9" s="9">
        <v>-6.9</v>
      </c>
      <c r="E9" s="10">
        <v>42</v>
      </c>
      <c r="F9" s="6">
        <f>((Snowpit!E9-Site!$L$2)/Site!$K$2)*1000</f>
        <v>420</v>
      </c>
      <c r="G9" s="6">
        <f>Snowpit!F9*(Snowpit!C9/100)</f>
        <v>18.899999999999999</v>
      </c>
      <c r="H9" s="6">
        <v>20.7398192584775</v>
      </c>
      <c r="I9" s="10" t="s">
        <v>36</v>
      </c>
      <c r="J9" s="8" t="s">
        <v>35</v>
      </c>
      <c r="K9" s="10"/>
      <c r="L9" s="6">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Normal="100" workbookViewId="0">
      <selection activeCell="B11" activeCellId="1" sqref="E5:F7 B11"/>
    </sheetView>
  </sheetViews>
  <sheetFormatPr defaultRowHeight="15"/>
  <cols>
    <col min="1" max="1" width="8.5703125"/>
    <col min="2" max="2" width="17.7109375"/>
    <col min="3" max="1025" width="8.5703125"/>
  </cols>
  <sheetData>
    <row r="1" spans="1:3">
      <c r="A1" s="11" t="s">
        <v>38</v>
      </c>
      <c r="B1" s="12" t="s">
        <v>23</v>
      </c>
      <c r="C1" s="9"/>
    </row>
    <row r="2" spans="1:3">
      <c r="A2">
        <v>23</v>
      </c>
      <c r="B2">
        <v>-16.600000000000001</v>
      </c>
    </row>
    <row r="3" spans="1:3">
      <c r="A3">
        <v>20</v>
      </c>
      <c r="B3">
        <v>-6.7</v>
      </c>
    </row>
    <row r="4" spans="1:3">
      <c r="A4">
        <v>17</v>
      </c>
      <c r="B4">
        <v>-6.1</v>
      </c>
    </row>
    <row r="5" spans="1:3">
      <c r="A5">
        <v>15</v>
      </c>
      <c r="B5">
        <v>-7</v>
      </c>
    </row>
    <row r="6" spans="1:3">
      <c r="A6">
        <v>13</v>
      </c>
      <c r="B6">
        <v>-7</v>
      </c>
    </row>
    <row r="7" spans="1:3">
      <c r="A7">
        <v>10</v>
      </c>
      <c r="B7">
        <v>-6.6</v>
      </c>
    </row>
    <row r="8" spans="1:3">
      <c r="A8">
        <v>7</v>
      </c>
      <c r="B8">
        <v>-6.5</v>
      </c>
    </row>
    <row r="9" spans="1:3">
      <c r="A9">
        <v>3</v>
      </c>
      <c r="B9">
        <v>-6.9</v>
      </c>
    </row>
    <row r="10" spans="1:3">
      <c r="A10">
        <v>0</v>
      </c>
      <c r="B10">
        <v>-5.8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Normal="100" workbookViewId="0">
      <selection activeCell="H9" activeCellId="1" sqref="E5:F7 H9"/>
    </sheetView>
  </sheetViews>
  <sheetFormatPr defaultRowHeight="15"/>
  <cols>
    <col min="1" max="1" width="15.7109375"/>
    <col min="2" max="2" width="31"/>
    <col min="3" max="3" width="30.28515625"/>
    <col min="4" max="4" width="13.7109375"/>
    <col min="5" max="5" width="20.85546875"/>
    <col min="6" max="6" width="20.28515625"/>
    <col min="7" max="7" width="16.42578125"/>
    <col min="8" max="8" width="14.140625"/>
    <col min="9" max="9" width="11.28515625"/>
    <col min="10" max="1025" width="10.5703125"/>
  </cols>
  <sheetData>
    <row r="1" spans="1:9" s="11" customFormat="1">
      <c r="A1" s="11" t="s">
        <v>39</v>
      </c>
      <c r="B1" s="11" t="s">
        <v>40</v>
      </c>
      <c r="C1" s="11" t="s">
        <v>41</v>
      </c>
      <c r="D1" s="11" t="s">
        <v>42</v>
      </c>
      <c r="E1" s="11" t="s">
        <v>43</v>
      </c>
      <c r="F1" s="11" t="s">
        <v>44</v>
      </c>
      <c r="G1" s="11" t="s">
        <v>45</v>
      </c>
      <c r="H1" s="11" t="s">
        <v>46</v>
      </c>
      <c r="I1" s="11" t="s">
        <v>47</v>
      </c>
    </row>
    <row r="2" spans="1:9">
      <c r="A2" t="s">
        <v>48</v>
      </c>
      <c r="B2">
        <v>280</v>
      </c>
      <c r="D2">
        <v>23</v>
      </c>
      <c r="E2">
        <v>480</v>
      </c>
      <c r="G2">
        <v>32.868396726776403</v>
      </c>
      <c r="H2">
        <v>21.568782243776798</v>
      </c>
      <c r="I2">
        <v>0.151679292122604</v>
      </c>
    </row>
    <row r="3" spans="1:9">
      <c r="A3" t="s">
        <v>49</v>
      </c>
      <c r="B3">
        <v>333</v>
      </c>
      <c r="D3">
        <v>20</v>
      </c>
      <c r="E3">
        <v>610</v>
      </c>
      <c r="G3">
        <v>50.642536811664499</v>
      </c>
      <c r="H3">
        <v>57.683092950938303</v>
      </c>
      <c r="I3">
        <v>5.6715710883693898E-2</v>
      </c>
    </row>
    <row r="4" spans="1:9">
      <c r="A4" t="s">
        <v>50</v>
      </c>
      <c r="B4">
        <v>448</v>
      </c>
      <c r="D4">
        <v>17</v>
      </c>
      <c r="E4">
        <v>609</v>
      </c>
      <c r="G4">
        <v>50.511732856147098</v>
      </c>
      <c r="H4">
        <v>57.247055082497603</v>
      </c>
      <c r="I4">
        <v>5.7147701623570302E-2</v>
      </c>
    </row>
    <row r="5" spans="1:9">
      <c r="A5" t="s">
        <v>51</v>
      </c>
      <c r="B5">
        <v>676</v>
      </c>
      <c r="D5">
        <v>14</v>
      </c>
      <c r="E5">
        <v>499</v>
      </c>
      <c r="G5">
        <v>35.5660274276214</v>
      </c>
      <c r="H5">
        <v>24.985831696712602</v>
      </c>
      <c r="I5">
        <v>0.13093571038154</v>
      </c>
    </row>
    <row r="6" spans="1:9">
      <c r="A6" t="s">
        <v>52</v>
      </c>
      <c r="B6">
        <v>906</v>
      </c>
      <c r="D6">
        <v>11</v>
      </c>
      <c r="E6">
        <v>487</v>
      </c>
      <c r="G6">
        <v>33.866375815358801</v>
      </c>
      <c r="H6">
        <v>22.776923517915101</v>
      </c>
      <c r="I6">
        <v>0.14363386785355201</v>
      </c>
    </row>
    <row r="7" spans="1:9">
      <c r="D7">
        <v>8</v>
      </c>
      <c r="E7">
        <v>473</v>
      </c>
      <c r="G7">
        <v>31.8655827686805</v>
      </c>
      <c r="H7">
        <v>20.415875324749699</v>
      </c>
      <c r="I7">
        <v>0.16024478846207699</v>
      </c>
    </row>
    <row r="8" spans="1:9">
      <c r="D8">
        <v>5</v>
      </c>
      <c r="E8">
        <v>439</v>
      </c>
      <c r="G8">
        <v>26.925109230755101</v>
      </c>
      <c r="H8">
        <v>15.509877738494501</v>
      </c>
      <c r="I8">
        <v>0.210932521702793</v>
      </c>
    </row>
    <row r="9" spans="1:9">
      <c r="D9">
        <v>2</v>
      </c>
      <c r="E9">
        <v>475</v>
      </c>
      <c r="G9">
        <v>32.152595991382903</v>
      </c>
      <c r="H9">
        <v>20.7398192584775</v>
      </c>
      <c r="I9">
        <v>0.15774185791640399</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Normal="100" workbookViewId="0">
      <selection activeCell="E5" sqref="E5:F7"/>
    </sheetView>
  </sheetViews>
  <sheetFormatPr defaultRowHeight="15"/>
  <cols>
    <col min="1" max="1" width="10.5703125"/>
    <col min="2" max="2" width="16"/>
    <col min="3" max="1025" width="10.5703125"/>
  </cols>
  <sheetData>
    <row r="1" spans="1:10" s="11" customFormat="1">
      <c r="A1" s="11" t="s">
        <v>53</v>
      </c>
      <c r="B1" s="11" t="s">
        <v>54</v>
      </c>
      <c r="C1" s="11" t="s">
        <v>55</v>
      </c>
      <c r="D1" s="11" t="s">
        <v>56</v>
      </c>
      <c r="E1" s="11" t="s">
        <v>57</v>
      </c>
      <c r="F1" s="11" t="s">
        <v>58</v>
      </c>
      <c r="G1" s="11" t="s">
        <v>59</v>
      </c>
      <c r="H1" s="11" t="s">
        <v>60</v>
      </c>
      <c r="I1" s="11" t="s">
        <v>61</v>
      </c>
      <c r="J1" s="11" t="s">
        <v>62</v>
      </c>
    </row>
    <row r="2" spans="1:10">
      <c r="A2">
        <v>55</v>
      </c>
      <c r="B2" s="13">
        <v>0.74722222222222201</v>
      </c>
      <c r="E2">
        <v>218.875</v>
      </c>
      <c r="F2">
        <v>254.702</v>
      </c>
      <c r="G2">
        <v>217.828</v>
      </c>
      <c r="H2">
        <v>245.887</v>
      </c>
      <c r="I2">
        <v>189.887</v>
      </c>
      <c r="J2">
        <v>207.07900000000001</v>
      </c>
    </row>
    <row r="3" spans="1:10">
      <c r="A3">
        <v>55</v>
      </c>
      <c r="B3" s="13">
        <v>0.75</v>
      </c>
      <c r="E3">
        <v>217.167</v>
      </c>
      <c r="F3">
        <v>253.643</v>
      </c>
      <c r="G3">
        <v>217.851</v>
      </c>
      <c r="H3">
        <v>245.13499999999999</v>
      </c>
      <c r="I3">
        <v>183.35300000000001</v>
      </c>
      <c r="J3">
        <v>201.00800000000001</v>
      </c>
    </row>
    <row r="4" spans="1:10">
      <c r="A4">
        <v>55</v>
      </c>
      <c r="B4" s="13">
        <v>0.75208333333333299</v>
      </c>
      <c r="E4">
        <v>222.07499999999999</v>
      </c>
      <c r="F4">
        <v>255.21</v>
      </c>
      <c r="G4">
        <v>214.512</v>
      </c>
      <c r="H4">
        <v>243.96600000000001</v>
      </c>
      <c r="I4">
        <v>178.07900000000001</v>
      </c>
      <c r="J4">
        <v>196.227</v>
      </c>
    </row>
    <row r="5" spans="1:10">
      <c r="A5">
        <v>0</v>
      </c>
      <c r="B5" s="13">
        <v>0.75972222222222197</v>
      </c>
      <c r="G5">
        <v>240.24911538461501</v>
      </c>
      <c r="H5">
        <v>241.10861538461501</v>
      </c>
      <c r="I5">
        <v>191.65193622147501</v>
      </c>
      <c r="J5">
        <v>192.12287544586999</v>
      </c>
    </row>
    <row r="6" spans="1:10">
      <c r="A6">
        <v>0</v>
      </c>
      <c r="B6" s="13">
        <v>0.75694444444444398</v>
      </c>
      <c r="G6">
        <v>245.35412500000001</v>
      </c>
      <c r="H6">
        <v>245.90728125000001</v>
      </c>
      <c r="I6">
        <v>189.46223729745199</v>
      </c>
      <c r="J6">
        <v>190.388799978229</v>
      </c>
    </row>
    <row r="7" spans="1:10">
      <c r="A7">
        <v>0</v>
      </c>
      <c r="B7" s="13">
        <v>0.75555555555555598</v>
      </c>
      <c r="G7">
        <v>234.794409090909</v>
      </c>
      <c r="H7">
        <v>236.237636363636</v>
      </c>
      <c r="I7">
        <v>186.718090764235</v>
      </c>
      <c r="J7">
        <v>187.14003343684999</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selection activeCell="B11" activeCellId="1" sqref="E5:F7 B11"/>
    </sheetView>
  </sheetViews>
  <sheetFormatPr defaultRowHeight="15"/>
  <cols>
    <col min="2" max="2" width="15.5703125"/>
    <col min="3" max="3" width="11.42578125"/>
    <col min="4" max="4" width="11.28515625"/>
    <col min="5" max="5" width="11.42578125"/>
    <col min="6" max="6" width="11.28515625"/>
    <col min="7" max="7" width="11.42578125"/>
    <col min="8" max="8" width="11.28515625"/>
    <col min="9" max="9" width="11.42578125"/>
    <col min="10" max="10" width="11.28515625"/>
  </cols>
  <sheetData>
    <row r="1" spans="1:10" s="11" customFormat="1">
      <c r="A1" s="11" t="s">
        <v>53</v>
      </c>
      <c r="B1" s="11" t="s">
        <v>54</v>
      </c>
      <c r="C1" s="11" t="s">
        <v>55</v>
      </c>
      <c r="D1" s="11" t="s">
        <v>56</v>
      </c>
      <c r="E1" s="11" t="s">
        <v>57</v>
      </c>
      <c r="F1" s="11" t="s">
        <v>58</v>
      </c>
      <c r="G1" s="11" t="s">
        <v>59</v>
      </c>
      <c r="H1" s="11" t="s">
        <v>60</v>
      </c>
      <c r="I1" s="11" t="s">
        <v>61</v>
      </c>
      <c r="J1" s="11" t="s">
        <v>62</v>
      </c>
    </row>
    <row r="2" spans="1:10">
      <c r="A2">
        <v>20</v>
      </c>
      <c r="B2" s="13">
        <v>0.95069444444444395</v>
      </c>
      <c r="E2">
        <v>239.74631578947401</v>
      </c>
      <c r="F2">
        <v>244.22200000000001</v>
      </c>
      <c r="G2">
        <v>251.232736842105</v>
      </c>
      <c r="H2">
        <v>254.42321052631601</v>
      </c>
      <c r="I2">
        <v>248.770331572576</v>
      </c>
      <c r="J2">
        <v>252.021805593865</v>
      </c>
    </row>
    <row r="3" spans="1:10">
      <c r="A3">
        <v>25</v>
      </c>
      <c r="B3" s="13">
        <v>0.94861111111111096</v>
      </c>
      <c r="E3">
        <v>238.88839999999999</v>
      </c>
      <c r="F3">
        <v>246.15827999999999</v>
      </c>
      <c r="G3">
        <v>248.63900000000001</v>
      </c>
      <c r="H3">
        <v>254.09927999999999</v>
      </c>
      <c r="I3">
        <v>247.587690759753</v>
      </c>
      <c r="J3">
        <v>252.74688539957501</v>
      </c>
    </row>
    <row r="4" spans="1:10">
      <c r="A4">
        <v>30</v>
      </c>
      <c r="B4" s="13">
        <v>0.94652777777777797</v>
      </c>
      <c r="E4">
        <v>238.07704761904799</v>
      </c>
      <c r="F4">
        <v>248.441714285714</v>
      </c>
      <c r="G4">
        <v>246.06676190476199</v>
      </c>
      <c r="H4">
        <v>254.71233333333299</v>
      </c>
      <c r="I4">
        <v>249.04497251495101</v>
      </c>
      <c r="J4">
        <v>254.71407674930799</v>
      </c>
    </row>
    <row r="5" spans="1:10">
      <c r="A5">
        <v>35</v>
      </c>
      <c r="B5" s="13">
        <v>0.93958333333333299</v>
      </c>
      <c r="E5">
        <v>234.00345161290301</v>
      </c>
      <c r="F5">
        <v>249.78932258064501</v>
      </c>
      <c r="G5">
        <v>245.21909677419299</v>
      </c>
      <c r="H5">
        <v>256.91235483870997</v>
      </c>
      <c r="I5">
        <v>247.778147749829</v>
      </c>
      <c r="J5">
        <v>255.26324604319399</v>
      </c>
    </row>
    <row r="6" spans="1:10">
      <c r="A6">
        <v>40</v>
      </c>
      <c r="B6" s="13">
        <v>0.93611111111111101</v>
      </c>
      <c r="E6">
        <v>231.024039215686</v>
      </c>
      <c r="F6">
        <v>252.274235294118</v>
      </c>
      <c r="G6">
        <v>245.98625490196099</v>
      </c>
      <c r="H6">
        <v>258.61437254902</v>
      </c>
      <c r="I6">
        <v>248.960936643146</v>
      </c>
      <c r="J6">
        <v>257.59124454647701</v>
      </c>
    </row>
    <row r="7" spans="1:10">
      <c r="A7">
        <v>45</v>
      </c>
      <c r="B7" s="13">
        <v>0.93263888888888902</v>
      </c>
      <c r="E7">
        <v>226.73878947368399</v>
      </c>
      <c r="F7">
        <v>254.86873684210499</v>
      </c>
      <c r="G7">
        <v>235.406105263158</v>
      </c>
      <c r="H7">
        <v>259.15668421052601</v>
      </c>
      <c r="I7">
        <v>241.43396563421999</v>
      </c>
      <c r="J7">
        <v>257.82227905149301</v>
      </c>
    </row>
    <row r="8" spans="1:10">
      <c r="A8">
        <v>50</v>
      </c>
      <c r="B8" s="13">
        <v>0.92986111111111103</v>
      </c>
      <c r="E8">
        <v>222.82009523809501</v>
      </c>
      <c r="F8">
        <v>256.58976190476199</v>
      </c>
      <c r="G8">
        <v>228.78504761904799</v>
      </c>
      <c r="H8">
        <v>260.52</v>
      </c>
      <c r="I8">
        <v>238.964093643665</v>
      </c>
      <c r="J8">
        <v>258.476522451037</v>
      </c>
    </row>
    <row r="9" spans="1:10">
      <c r="A9">
        <v>55</v>
      </c>
      <c r="B9" s="13">
        <v>0.92777777777777803</v>
      </c>
      <c r="E9">
        <v>217.03034374999999</v>
      </c>
      <c r="F9">
        <v>257.60671875000003</v>
      </c>
      <c r="G9">
        <v>230.00450000000001</v>
      </c>
      <c r="H9">
        <v>261.42084375000002</v>
      </c>
      <c r="I9">
        <v>235.72440455120901</v>
      </c>
      <c r="J9">
        <v>258.96195083352899</v>
      </c>
    </row>
    <row r="10" spans="1:10">
      <c r="A10">
        <v>60</v>
      </c>
      <c r="B10" s="13">
        <v>0.92361111111111105</v>
      </c>
      <c r="E10">
        <v>206.31108620689699</v>
      </c>
      <c r="F10">
        <v>259.14213793103499</v>
      </c>
      <c r="G10">
        <v>223.72565517241401</v>
      </c>
      <c r="H10">
        <v>261.41410344827602</v>
      </c>
      <c r="I10">
        <v>233.231436775747</v>
      </c>
      <c r="J10">
        <v>259.37509181583198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7" activeCellId="1" sqref="E5:F7 A7"/>
    </sheetView>
  </sheetViews>
  <sheetFormatPr defaultRowHeight="15"/>
  <cols>
    <col min="1" max="1025" width="8.5703125"/>
  </cols>
  <sheetData>
    <row r="1" spans="1:1">
      <c r="A1" t="s">
        <v>63</v>
      </c>
    </row>
    <row r="3" spans="1:1">
      <c r="A3" t="s">
        <v>64</v>
      </c>
    </row>
    <row r="5" spans="1:1">
      <c r="A5" t="s">
        <v>65</v>
      </c>
    </row>
    <row r="7" spans="1:1">
      <c r="A7" t="s">
        <v>66</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Normal="100" workbookViewId="0">
      <selection activeCell="J18" activeCellId="1" sqref="E5:F7 J18"/>
    </sheetView>
  </sheetViews>
  <sheetFormatPr defaultRowHeight="15"/>
  <cols>
    <col min="1" max="7" width="10.5703125"/>
    <col min="8" max="8" width="16"/>
    <col min="9" max="9" width="10"/>
    <col min="10" max="1025" width="10.5703125"/>
  </cols>
  <sheetData>
    <row r="1" spans="1:9">
      <c r="A1" s="33" t="s">
        <v>67</v>
      </c>
      <c r="B1" s="33"/>
      <c r="C1" s="33"/>
      <c r="D1" s="33"/>
      <c r="E1" s="33"/>
      <c r="F1" s="33"/>
      <c r="G1" s="33"/>
      <c r="H1" s="33"/>
      <c r="I1" s="33"/>
    </row>
    <row r="2" spans="1:9" ht="95.45" customHeight="1">
      <c r="A2" s="37" t="s">
        <v>68</v>
      </c>
      <c r="B2" s="37"/>
      <c r="C2" s="37"/>
      <c r="D2" s="37"/>
      <c r="E2" s="37"/>
      <c r="F2" s="37"/>
      <c r="G2" s="37"/>
      <c r="H2" s="37"/>
      <c r="I2" s="37"/>
    </row>
    <row r="3" spans="1:9">
      <c r="A3" s="14"/>
      <c r="B3" s="15"/>
      <c r="C3" s="15"/>
      <c r="D3" s="15"/>
      <c r="E3" s="15"/>
      <c r="F3" s="15"/>
      <c r="G3" s="15"/>
      <c r="H3" s="15"/>
      <c r="I3" s="15"/>
    </row>
    <row r="4" spans="1:9">
      <c r="A4" s="33" t="s">
        <v>69</v>
      </c>
      <c r="B4" s="33"/>
      <c r="C4" s="33"/>
      <c r="D4" s="33"/>
      <c r="E4" s="33"/>
      <c r="F4" s="33"/>
      <c r="G4" s="33"/>
      <c r="H4" s="33"/>
      <c r="I4" s="33"/>
    </row>
    <row r="5" spans="1:9">
      <c r="A5" s="33" t="s">
        <v>70</v>
      </c>
      <c r="B5" s="33"/>
      <c r="C5" s="33"/>
      <c r="D5" s="33"/>
      <c r="E5" s="15"/>
      <c r="F5" s="15"/>
      <c r="G5" s="15"/>
      <c r="H5" s="15"/>
      <c r="I5" s="15"/>
    </row>
    <row r="6" spans="1:9" ht="123" customHeight="1">
      <c r="A6" s="37" t="s">
        <v>71</v>
      </c>
      <c r="B6" s="37"/>
      <c r="C6" s="37"/>
      <c r="D6" s="37"/>
      <c r="E6" s="15"/>
      <c r="F6" s="15"/>
      <c r="G6" s="15"/>
      <c r="H6" s="15"/>
      <c r="I6" s="15"/>
    </row>
    <row r="7" spans="1:9">
      <c r="A7" s="16"/>
      <c r="B7" s="15"/>
      <c r="C7" s="15"/>
      <c r="D7" s="15"/>
      <c r="E7" s="15"/>
      <c r="F7" s="15"/>
      <c r="G7" s="15"/>
      <c r="H7" s="15"/>
      <c r="I7" s="15"/>
    </row>
    <row r="8" spans="1:9">
      <c r="A8" s="33" t="s">
        <v>72</v>
      </c>
      <c r="B8" s="33"/>
      <c r="C8" s="33"/>
      <c r="D8" s="33"/>
      <c r="E8" s="15"/>
      <c r="F8" s="15"/>
      <c r="G8" s="15"/>
      <c r="H8" s="15"/>
      <c r="I8" s="15"/>
    </row>
    <row r="9" spans="1:9" ht="163.5" customHeight="1">
      <c r="A9" s="34" t="s">
        <v>73</v>
      </c>
      <c r="B9" s="34"/>
      <c r="C9" s="34"/>
      <c r="D9" s="34"/>
      <c r="E9" s="15"/>
      <c r="F9" s="15"/>
      <c r="G9" s="15"/>
      <c r="H9" s="15"/>
      <c r="I9" s="15"/>
    </row>
    <row r="10" spans="1:9">
      <c r="A10" s="17"/>
      <c r="B10" s="17"/>
      <c r="C10" s="17"/>
      <c r="D10" s="17"/>
      <c r="E10" s="17"/>
      <c r="F10" s="17"/>
      <c r="G10" s="17"/>
      <c r="H10" s="17"/>
      <c r="I10" s="17"/>
    </row>
    <row r="11" spans="1:9">
      <c r="A11" s="35" t="s">
        <v>74</v>
      </c>
      <c r="B11" s="35"/>
      <c r="C11" s="35"/>
      <c r="D11" s="35"/>
      <c r="E11" s="35"/>
      <c r="F11" s="35"/>
      <c r="G11" s="35"/>
      <c r="H11" s="35"/>
      <c r="I11" s="35"/>
    </row>
    <row r="12" spans="1:9">
      <c r="A12" s="18" t="s">
        <v>75</v>
      </c>
      <c r="B12" s="19" t="s">
        <v>33</v>
      </c>
      <c r="C12" s="19" t="s">
        <v>36</v>
      </c>
      <c r="D12" s="19" t="s">
        <v>76</v>
      </c>
      <c r="E12" s="19" t="s">
        <v>77</v>
      </c>
      <c r="F12" s="19" t="s">
        <v>78</v>
      </c>
      <c r="G12" s="19" t="s">
        <v>79</v>
      </c>
      <c r="H12" s="19" t="s">
        <v>80</v>
      </c>
      <c r="I12" s="20" t="s">
        <v>31</v>
      </c>
    </row>
    <row r="13" spans="1:9">
      <c r="A13" s="21" t="s">
        <v>81</v>
      </c>
      <c r="B13" s="22" t="s">
        <v>82</v>
      </c>
      <c r="C13" s="22" t="s">
        <v>83</v>
      </c>
      <c r="D13" s="22" t="s">
        <v>84</v>
      </c>
      <c r="E13" s="22" t="s">
        <v>85</v>
      </c>
      <c r="F13" s="22" t="s">
        <v>86</v>
      </c>
      <c r="G13" s="22" t="s">
        <v>87</v>
      </c>
      <c r="H13" s="22" t="s">
        <v>88</v>
      </c>
      <c r="I13" s="23" t="s">
        <v>89</v>
      </c>
    </row>
    <row r="15" spans="1:9">
      <c r="A15" s="36" t="s">
        <v>90</v>
      </c>
      <c r="B15" s="36"/>
      <c r="C15" s="36"/>
      <c r="D15" s="36"/>
      <c r="E15" s="36"/>
      <c r="F15" s="36"/>
      <c r="G15" s="36"/>
      <c r="H15" s="36"/>
    </row>
    <row r="16" spans="1:9">
      <c r="A16" s="24" t="s">
        <v>91</v>
      </c>
      <c r="B16" s="25" t="s">
        <v>92</v>
      </c>
      <c r="C16" s="25" t="s">
        <v>93</v>
      </c>
      <c r="D16" s="25" t="s">
        <v>94</v>
      </c>
      <c r="E16" s="25" t="s">
        <v>95</v>
      </c>
      <c r="F16" s="25" t="s">
        <v>96</v>
      </c>
      <c r="G16" s="25" t="s">
        <v>97</v>
      </c>
      <c r="H16" s="26" t="s">
        <v>98</v>
      </c>
    </row>
    <row r="17" spans="1:8">
      <c r="A17" s="27" t="s">
        <v>99</v>
      </c>
      <c r="B17" s="28" t="s">
        <v>100</v>
      </c>
      <c r="C17" s="28" t="s">
        <v>101</v>
      </c>
      <c r="D17" s="28" t="s">
        <v>102</v>
      </c>
      <c r="E17" s="28" t="s">
        <v>103</v>
      </c>
      <c r="F17" s="28" t="s">
        <v>104</v>
      </c>
      <c r="G17" s="28" t="s">
        <v>105</v>
      </c>
      <c r="H17" s="29" t="s">
        <v>106</v>
      </c>
    </row>
  </sheetData>
  <mergeCells count="9">
    <mergeCell ref="A8:D8"/>
    <mergeCell ref="A9:D9"/>
    <mergeCell ref="A11:I11"/>
    <mergeCell ref="A15:H15"/>
    <mergeCell ref="A1:I1"/>
    <mergeCell ref="A2:I2"/>
    <mergeCell ref="A4:I4"/>
    <mergeCell ref="A5:D5"/>
    <mergeCell ref="A6:D6"/>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240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Site</vt:lpstr>
      <vt:lpstr>Snowpit</vt:lpstr>
      <vt:lpstr>température</vt:lpstr>
      <vt:lpstr>Iris 3</vt:lpstr>
      <vt:lpstr>SBR</vt:lpstr>
      <vt:lpstr>SBR_sol-nu</vt:lpstr>
      <vt:lpstr>Remarques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administrateur</dc:creator>
  <dc:description/>
  <cp:lastModifiedBy>Nick Rutter</cp:lastModifiedBy>
  <cp:revision>20</cp:revision>
  <dcterms:created xsi:type="dcterms:W3CDTF">2015-06-05T18:19:34Z</dcterms:created>
  <dcterms:modified xsi:type="dcterms:W3CDTF">2018-05-04T13:38:31Z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