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TVC_2018\TVC2018_analysis\Sherbrooke_Pit_SSA\"/>
    </mc:Choice>
  </mc:AlternateContent>
  <bookViews>
    <workbookView xWindow="0" yWindow="0" windowWidth="16380" windowHeight="8190" tabRatio="990" activeTab="1"/>
  </bookViews>
  <sheets>
    <sheet name="Site" sheetId="1" r:id="rId1"/>
    <sheet name="Snowpit" sheetId="2" r:id="rId2"/>
    <sheet name="température" sheetId="3" r:id="rId3"/>
    <sheet name="Iris 3" sheetId="4" r:id="rId4"/>
    <sheet name="IceCube" sheetId="5" r:id="rId5"/>
    <sheet name="Remarques" sheetId="6" r:id="rId6"/>
    <sheet name="Legend" sheetId="7" r:id="rId7"/>
  </sheets>
  <calcPr calcId="179017"/>
  <extLst>
    <ext xmlns:loext="http://schemas.libreoffice.org/" uri="{7626C862-2A13-11E5-B345-FEFF819CDC9F}">
      <loext:extCalcPr stringRefSyntax="CalcA1"/>
    </ext>
  </extLst>
</workbook>
</file>

<file path=xl/calcChain.xml><?xml version="1.0" encoding="utf-8"?>
<calcChain xmlns="http://schemas.openxmlformats.org/spreadsheetml/2006/main">
  <c r="G46" i="5" l="1"/>
  <c r="G45" i="5"/>
  <c r="G44" i="5"/>
  <c r="G43" i="5"/>
  <c r="G42" i="5"/>
  <c r="G41" i="5"/>
  <c r="G40" i="5"/>
  <c r="G39" i="5"/>
  <c r="G38" i="5"/>
  <c r="G37" i="5"/>
  <c r="G36" i="5"/>
  <c r="G35" i="5"/>
  <c r="G34" i="5"/>
  <c r="G33" i="5"/>
  <c r="G32" i="5"/>
  <c r="G31" i="5"/>
  <c r="G30" i="5"/>
  <c r="G29" i="5"/>
  <c r="G28" i="5"/>
  <c r="G27" i="5"/>
  <c r="F22" i="2"/>
  <c r="C22" i="2"/>
  <c r="F21" i="2"/>
  <c r="C21" i="2"/>
  <c r="G21" i="2" s="1"/>
  <c r="F20" i="2"/>
  <c r="C20" i="2"/>
  <c r="F19" i="2"/>
  <c r="C19" i="2"/>
  <c r="F18" i="2"/>
  <c r="C18" i="2"/>
  <c r="F17" i="2"/>
  <c r="C17" i="2"/>
  <c r="G17" i="2" s="1"/>
  <c r="F16" i="2"/>
  <c r="C16" i="2"/>
  <c r="F15" i="2"/>
  <c r="C15" i="2"/>
  <c r="F14" i="2"/>
  <c r="C14" i="2"/>
  <c r="F13" i="2"/>
  <c r="C13" i="2"/>
  <c r="G13" i="2" s="1"/>
  <c r="F12" i="2"/>
  <c r="C12" i="2"/>
  <c r="F11" i="2"/>
  <c r="C11" i="2"/>
  <c r="F10" i="2"/>
  <c r="C10" i="2"/>
  <c r="F9" i="2"/>
  <c r="C9" i="2"/>
  <c r="G9" i="2" s="1"/>
  <c r="F8" i="2"/>
  <c r="C8" i="2"/>
  <c r="F7" i="2"/>
  <c r="C7" i="2"/>
  <c r="F6" i="2"/>
  <c r="C6" i="2"/>
  <c r="F5" i="2"/>
  <c r="C5" i="2"/>
  <c r="G5" i="2" s="1"/>
  <c r="F4" i="2"/>
  <c r="C4" i="2"/>
  <c r="F3" i="2"/>
  <c r="C3" i="2"/>
  <c r="G3" i="2" s="1"/>
  <c r="F2" i="2"/>
  <c r="C2" i="2"/>
  <c r="I2" i="1"/>
  <c r="G2" i="2" l="1"/>
  <c r="G22" i="2"/>
  <c r="G20" i="2"/>
  <c r="G19" i="2"/>
  <c r="G18" i="2"/>
  <c r="G16" i="2"/>
  <c r="G15" i="2"/>
  <c r="G14" i="2"/>
  <c r="G12" i="2"/>
  <c r="G11" i="2"/>
  <c r="G10" i="2"/>
  <c r="G8" i="2"/>
  <c r="G7" i="2"/>
  <c r="G6" i="2"/>
  <c r="G4" i="2"/>
  <c r="J2" i="1" l="1"/>
</calcChain>
</file>

<file path=xl/sharedStrings.xml><?xml version="1.0" encoding="utf-8"?>
<sst xmlns="http://schemas.openxmlformats.org/spreadsheetml/2006/main" count="163" uniqueCount="149">
  <si>
    <t>Flag (SP*)</t>
  </si>
  <si>
    <t>Date  (JJ/MM/AAAA)</t>
  </si>
  <si>
    <t>Time(local) (hh:mm)</t>
  </si>
  <si>
    <t>Operator</t>
  </si>
  <si>
    <t>Météo</t>
  </si>
  <si>
    <t>Air Temperature (°C)</t>
  </si>
  <si>
    <t>Surface Temperature (°C)</t>
  </si>
  <si>
    <t>Soil Temperature (°C)</t>
  </si>
  <si>
    <t>Thickness (cm)</t>
  </si>
  <si>
    <t>SWE (automatic)</t>
  </si>
  <si>
    <t>Volume pelle densité (cm³)</t>
  </si>
  <si>
    <t>poids ziploc ou pelle (g)</t>
  </si>
  <si>
    <t>Latitude (° nord)</t>
  </si>
  <si>
    <t>Longitude (° est)</t>
  </si>
  <si>
    <t>Altitude (m)</t>
  </si>
  <si>
    <t xml:space="preserve"> Pixel ID (OSSA)</t>
  </si>
  <si>
    <t>TVC-MetStation</t>
  </si>
  <si>
    <t>22/03/2018</t>
  </si>
  <si>
    <t>Alex Roy, Céline Vargel</t>
  </si>
  <si>
    <t>beau</t>
  </si>
  <si>
    <t>Htop (cm)</t>
  </si>
  <si>
    <t>Hbottom (cm)</t>
  </si>
  <si>
    <t>Thickness(cm)</t>
  </si>
  <si>
    <t>Temperature (°C)</t>
  </si>
  <si>
    <t>Weight (g)</t>
  </si>
  <si>
    <t>Density (g m-3)</t>
  </si>
  <si>
    <t>SWE (mm)</t>
  </si>
  <si>
    <t>SSA</t>
  </si>
  <si>
    <t>Grain type</t>
  </si>
  <si>
    <t>Diameter(visual)(mm)</t>
  </si>
  <si>
    <t>Manual Density</t>
  </si>
  <si>
    <t>59</t>
  </si>
  <si>
    <t>R (winslab)</t>
  </si>
  <si>
    <t>56</t>
  </si>
  <si>
    <t>53</t>
  </si>
  <si>
    <t>soft rounded</t>
  </si>
  <si>
    <t>50</t>
  </si>
  <si>
    <t>47</t>
  </si>
  <si>
    <t>44</t>
  </si>
  <si>
    <t>R</t>
  </si>
  <si>
    <t>41</t>
  </si>
  <si>
    <t>winslab R metamorphisee</t>
  </si>
  <si>
    <t>38</t>
  </si>
  <si>
    <t>non cohesive faceted</t>
  </si>
  <si>
    <t>35</t>
  </si>
  <si>
    <t>IC 2mm cohesive ++DH</t>
  </si>
  <si>
    <t>32</t>
  </si>
  <si>
    <t>cohesive ++DH</t>
  </si>
  <si>
    <t>29</t>
  </si>
  <si>
    <t>26</t>
  </si>
  <si>
    <t>cohesive DH</t>
  </si>
  <si>
    <t>23</t>
  </si>
  <si>
    <t>20</t>
  </si>
  <si>
    <t>17</t>
  </si>
  <si>
    <t>14</t>
  </si>
  <si>
    <t>11</t>
  </si>
  <si>
    <t>chained DH with cups</t>
  </si>
  <si>
    <t>8</t>
  </si>
  <si>
    <t>5</t>
  </si>
  <si>
    <t>H (cm)</t>
  </si>
  <si>
    <t>Spectralon (%)</t>
  </si>
  <si>
    <t>Tension ouvert Calibration(mV)</t>
  </si>
  <si>
    <t>Tension fermé Calibration(mV)</t>
  </si>
  <si>
    <t>Hauteur (cm)</t>
  </si>
  <si>
    <t>Tension ouvert (mV)</t>
  </si>
  <si>
    <t>Tension fermé (mV)</t>
  </si>
  <si>
    <t>Reflectance (%)</t>
  </si>
  <si>
    <t>SSA (m² kg-1)</t>
  </si>
  <si>
    <t>Ropt (mm)</t>
  </si>
  <si>
    <t>1.8</t>
  </si>
  <si>
    <t>11.5</t>
  </si>
  <si>
    <t>27.8</t>
  </si>
  <si>
    <t>59.21</t>
  </si>
  <si>
    <t>85.8</t>
  </si>
  <si>
    <t>Date</t>
  </si>
  <si>
    <t>Time start</t>
  </si>
  <si>
    <t>Campaign</t>
  </si>
  <si>
    <t>TVC2018</t>
  </si>
  <si>
    <t>Location</t>
  </si>
  <si>
    <t>Main met site at TVC</t>
  </si>
  <si>
    <t>Latitude</t>
  </si>
  <si>
    <t>Longitude</t>
  </si>
  <si>
    <t>Instrument</t>
  </si>
  <si>
    <t>IceCube (Rutter)</t>
  </si>
  <si>
    <t>Operators</t>
  </si>
  <si>
    <t>Nick, Richard</t>
  </si>
  <si>
    <t>Total snow depth (cm)</t>
  </si>
  <si>
    <t>Comments:</t>
  </si>
  <si>
    <t>3cm deep cutter used. Exact same samples measured using IRIS3 (by Celine). Only A samples taken. Density and temperature collected by Alex.</t>
  </si>
  <si>
    <t>Calibration</t>
  </si>
  <si>
    <t>BG</t>
  </si>
  <si>
    <t>MAX</t>
  </si>
  <si>
    <t>Sample A</t>
  </si>
  <si>
    <t>Height (top)</t>
  </si>
  <si>
    <t>Height (bottom)</t>
  </si>
  <si>
    <t># Sample signal (mV)</t>
  </si>
  <si>
    <t xml:space="preserve"> Reflectance (%)</t>
  </si>
  <si>
    <t xml:space="preserve"> Specific surface area (m^2/kg)</t>
  </si>
  <si>
    <t xml:space="preserve"> Top Depth (cm)</t>
  </si>
  <si>
    <t xml:space="preserve"> Do (mm)</t>
  </si>
  <si>
    <t>Dernier snowpit fait le jeudi 22 (apres un episode de vent fort la matinee)</t>
  </si>
  <si>
    <t>proche station meteo</t>
  </si>
  <si>
    <t>SMP : qq descentes mais des problemes</t>
  </si>
  <si>
    <t>comparaison IceCube, meme echantillon</t>
  </si>
  <si>
    <t>mise en place de 2 capteurs densite, temperature SSA (de roo, U of Michigan) dans le manteau 1 au niveau de la wind slab et l'autre dans le givre de profondeur</t>
  </si>
  <si>
    <t>Utilisation du fichier :</t>
  </si>
  <si>
    <t>- 1 fichier par  snowpit : le nom du fichier doit être du type Lieu_JJMMAAA_HHMM.xlsx
- 1 feuille par instrument de mesure
- 1 feuille ‘Site’ regroupant les informations générales sur le snowpit
- 1 feuille ‘Snowpit’ regroupant les différentes informations issues de toutes les mesures et pouvant être traitée directement par les modèles
- possibilité d’ajouter autant de feuilles d’instrument que l’on veut (ex : si plusieurs IRIS ont été utilisés, mettre une feuille par IRIS en mettant le bon nom de feuille)</t>
  </si>
  <si>
    <t>Comment le remplir ?</t>
  </si>
  <si>
    <t>Feuille ‘Site’</t>
  </si>
  <si>
    <r>
      <rPr>
        <sz val="11"/>
        <color rgb="FF000000"/>
        <rFont val="Calibri"/>
        <family val="2"/>
        <charset val="1"/>
      </rPr>
      <t xml:space="preserve">Remplir toutes les données sauf le SWE et l’épaisseur qui sont calculés automatiquement en fonction des données entrées dans la feuille ‘Snowpit’. 
La météo est un indicateur du type ‘nuageux’, ‘ciel dégagé’,... 
</t>
    </r>
    <r>
      <rPr>
        <i/>
        <sz val="11"/>
        <color rgb="FF000000"/>
        <rFont val="Calibri"/>
        <family val="2"/>
        <charset val="1"/>
      </rPr>
      <t>Pour info :</t>
    </r>
    <r>
      <rPr>
        <sz val="11"/>
        <color rgb="FF000000"/>
        <rFont val="Calibri"/>
        <family val="2"/>
        <charset val="1"/>
      </rPr>
      <t xml:space="preserve"> 
- Volume pelle à densité 4cm = 196.911 cm3
- Volume pelle à densité 5cm = 250 cm3</t>
    </r>
  </si>
  <si>
    <t>Feuille ‘Snowpit’</t>
  </si>
  <si>
    <t xml:space="preserve"> - Cette feuille a pour but de pouvoir être utilisée directement dans les modèles (de transfert radiatif) il faut donc que pour chaque couche, il y ai une densité, une température et une SSA correspondantes.
 - Les croutes de glaces sont ajoutées avec une densité de 900 et une SSA de 1000
 - Pour ce qui est des autres données, elles correspondent à la stratigrapjie visuelle dont la légende est la suivante :</t>
  </si>
  <si>
    <t>Grain Type</t>
  </si>
  <si>
    <t>F</t>
  </si>
  <si>
    <t>DH</t>
  </si>
  <si>
    <t>DF</t>
  </si>
  <si>
    <t>MF</t>
  </si>
  <si>
    <t>Gr</t>
  </si>
  <si>
    <t>SH</t>
  </si>
  <si>
    <t>IL</t>
  </si>
  <si>
    <t>PP</t>
  </si>
  <si>
    <t>Facets</t>
  </si>
  <si>
    <t>Rounds</t>
  </si>
  <si>
    <t>Depth Hoar</t>
  </si>
  <si>
    <t>Defrag</t>
  </si>
  <si>
    <t>Melt Forms</t>
  </si>
  <si>
    <t>Graupel</t>
  </si>
  <si>
    <t>Surface Hoar</t>
  </si>
  <si>
    <t>Ice Layer</t>
  </si>
  <si>
    <t>Precip Part.</t>
  </si>
  <si>
    <t>Manual Density (mesure à la main pour chaque couche visuelle)</t>
  </si>
  <si>
    <t>Fist</t>
  </si>
  <si>
    <t>4 fingers</t>
  </si>
  <si>
    <t>3 fingers</t>
  </si>
  <si>
    <t xml:space="preserve">2 fingers </t>
  </si>
  <si>
    <t>1 finger</t>
  </si>
  <si>
    <t>pen</t>
  </si>
  <si>
    <t>knife</t>
  </si>
  <si>
    <t>neant</t>
  </si>
  <si>
    <t>poing</t>
  </si>
  <si>
    <t>4 doigts</t>
  </si>
  <si>
    <t>3 doigts</t>
  </si>
  <si>
    <t>2 doigts</t>
  </si>
  <si>
    <t>1 doigt</t>
  </si>
  <si>
    <t>crayon</t>
  </si>
  <si>
    <t>couteau</t>
  </si>
  <si>
    <t>rien de s’enfonce</t>
  </si>
  <si>
    <t xml:space="preserve"> layer ID - 1 (top - FS) 2 (middle - WS) 3 (bottom - H/IH/DH) </t>
  </si>
  <si>
    <t>ice lens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</si>
</sst>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ss"/>
    <numFmt numFmtId="165" formatCode="h:mm"/>
  </numFmts>
  <fonts count="6">
    <font>
      <sz val="11"/>
      <color rgb="FF000000"/>
      <name val="Calibri"/>
      <family val="2"/>
      <charset val="1"/>
    </font>
    <font>
      <b/>
      <sz val="11"/>
      <color rgb="FF000000"/>
      <name val="Calibri"/>
      <family val="2"/>
      <charset val="1"/>
    </font>
    <font>
      <b/>
      <sz val="10"/>
      <name val="Arial"/>
      <family val="2"/>
      <charset val="1"/>
    </font>
    <font>
      <sz val="10"/>
      <name val="Arial"/>
      <family val="2"/>
      <charset val="1"/>
    </font>
    <font>
      <i/>
      <sz val="11"/>
      <color rgb="FF000000"/>
      <name val="Calibri"/>
      <family val="2"/>
      <charset val="1"/>
    </font>
    <font>
      <sz val="10"/>
      <name val="Arial"/>
      <family val="2"/>
      <charset val="134"/>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44">
    <xf numFmtId="0" fontId="0" fillId="0" borderId="0" xfId="0"/>
    <xf numFmtId="0" fontId="1" fillId="0" borderId="1" xfId="0" applyFont="1" applyBorder="1" applyAlignment="1">
      <alignment horizontal="center" vertical="center"/>
    </xf>
    <xf numFmtId="0" fontId="1" fillId="0" borderId="1" xfId="0" applyFont="1" applyBorder="1"/>
    <xf numFmtId="0" fontId="0"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Border="1"/>
    <xf numFmtId="0" fontId="0" fillId="0" borderId="0" xfId="0" applyFont="1" applyAlignment="1">
      <alignment horizontal="center" vertical="center"/>
    </xf>
    <xf numFmtId="2" fontId="2" fillId="0" borderId="0" xfId="0" applyNumberFormat="1" applyFont="1" applyAlignment="1">
      <alignment horizontal="center" vertical="center"/>
    </xf>
    <xf numFmtId="49" fontId="3" fillId="0" borderId="0" xfId="0" applyNumberFormat="1" applyFont="1" applyAlignment="1">
      <alignment horizontal="center"/>
    </xf>
    <xf numFmtId="0" fontId="3" fillId="0" borderId="0" xfId="0" applyFont="1" applyAlignment="1">
      <alignment horizontal="center"/>
    </xf>
    <xf numFmtId="2" fontId="0" fillId="0" borderId="0" xfId="0" applyNumberFormat="1" applyFont="1" applyAlignment="1">
      <alignment horizontal="center"/>
    </xf>
    <xf numFmtId="0" fontId="3" fillId="0" borderId="0" xfId="0" applyFont="1" applyAlignment="1">
      <alignment wrapText="1"/>
    </xf>
    <xf numFmtId="0" fontId="1" fillId="0" borderId="0" xfId="0" applyFont="1"/>
    <xf numFmtId="4" fontId="1" fillId="0" borderId="0" xfId="0" applyNumberFormat="1" applyFont="1" applyAlignment="1">
      <alignment horizontal="center" vertical="center"/>
    </xf>
    <xf numFmtId="0" fontId="0" fillId="0" borderId="0" xfId="0" applyFont="1"/>
    <xf numFmtId="14" fontId="0" fillId="0" borderId="0" xfId="0" applyNumberFormat="1" applyFont="1"/>
    <xf numFmtId="165" fontId="0" fillId="0" borderId="0" xfId="0" applyNumberFormat="1" applyFont="1"/>
    <xf numFmtId="0" fontId="0" fillId="0" borderId="0" xfId="0" applyFont="1"/>
    <xf numFmtId="9" fontId="0" fillId="0" borderId="0" xfId="0" applyNumberFormat="1" applyFont="1"/>
    <xf numFmtId="2" fontId="0" fillId="0" borderId="0" xfId="0" applyNumberFormat="1" applyFont="1"/>
    <xf numFmtId="0" fontId="0" fillId="0" borderId="0" xfId="0" applyFont="1" applyBorder="1" applyAlignment="1">
      <alignment horizontal="left" vertical="center"/>
    </xf>
    <xf numFmtId="0" fontId="0" fillId="0" borderId="0" xfId="0" applyFont="1" applyBorder="1" applyAlignment="1">
      <alignment horizontal="center"/>
    </xf>
    <xf numFmtId="0" fontId="1" fillId="0" borderId="0" xfId="0" applyFont="1" applyBorder="1" applyAlignment="1">
      <alignment horizontal="center" vertical="center"/>
    </xf>
    <xf numFmtId="0" fontId="0" fillId="0" borderId="2"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2" xfId="0" applyNumberFormat="1" applyFont="1" applyBorder="1" applyAlignment="1">
      <alignment horizontal="center"/>
    </xf>
    <xf numFmtId="2" fontId="3" fillId="0" borderId="7" xfId="0" applyNumberFormat="1"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2" fontId="2" fillId="0" borderId="0" xfId="0" applyNumberFormat="1" applyFont="1" applyAlignment="1">
      <alignment horizontal="left" vertical="center"/>
    </xf>
    <xf numFmtId="0" fontId="3" fillId="0" borderId="0" xfId="0" applyNumberFormat="1" applyFont="1" applyAlignment="1">
      <alignment horizontal="center"/>
    </xf>
    <xf numFmtId="0" fontId="5" fillId="0" borderId="0" xfId="0" applyFont="1" applyFill="1" applyBorder="1" applyAlignment="1" applyProtection="1">
      <alignment horizontal="center" vertical="center" wrapText="1"/>
    </xf>
    <xf numFmtId="0" fontId="1" fillId="0" borderId="1" xfId="0" applyFont="1" applyBorder="1" applyAlignment="1">
      <alignment horizontal="center" vertical="center"/>
    </xf>
    <xf numFmtId="0" fontId="0" fillId="0" borderId="0" xfId="0" applyFont="1" applyBorder="1" applyAlignment="1">
      <alignment horizontal="center" vertical="center" wrapText="1"/>
    </xf>
    <xf numFmtId="0" fontId="0" fillId="0" borderId="2" xfId="0" applyFont="1" applyBorder="1" applyAlignment="1">
      <alignment horizontal="center"/>
    </xf>
    <xf numFmtId="0" fontId="0" fillId="0" borderId="1" xfId="0" applyFont="1" applyBorder="1" applyAlignment="1">
      <alignment horizontal="center" vertical="center"/>
    </xf>
    <xf numFmtId="0" fontId="0"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I1" zoomScaleNormal="100" workbookViewId="0">
      <selection activeCell="N2" sqref="N2"/>
    </sheetView>
  </sheetViews>
  <sheetFormatPr defaultRowHeight="15"/>
  <cols>
    <col min="1" max="1" width="10.5703125"/>
    <col min="2" max="2" width="19.28515625"/>
    <col min="3" max="3" width="20.42578125"/>
    <col min="4" max="6" width="20.5703125"/>
    <col min="7" max="7" width="25.140625"/>
    <col min="8" max="8" width="21.140625"/>
    <col min="9" max="9" width="15.5703125"/>
    <col min="10" max="10" width="17"/>
    <col min="11" max="11" width="26.7109375"/>
    <col min="12" max="12" width="23.7109375"/>
    <col min="13" max="13" width="17"/>
    <col min="14" max="14" width="17.28515625"/>
    <col min="15" max="15" width="12.5703125"/>
    <col min="16" max="16" width="16"/>
    <col min="17" max="1025" width="8.5703125"/>
  </cols>
  <sheetData>
    <row r="1" spans="1:16"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s="5" customFormat="1">
      <c r="A2" s="3" t="s">
        <v>16</v>
      </c>
      <c r="B2" s="3" t="s">
        <v>17</v>
      </c>
      <c r="C2" s="4">
        <v>0.64583333333333304</v>
      </c>
      <c r="D2" s="4" t="s">
        <v>18</v>
      </c>
      <c r="E2" s="4" t="s">
        <v>19</v>
      </c>
      <c r="F2" s="3">
        <v>-13.4</v>
      </c>
      <c r="G2" s="3">
        <v>-13.2</v>
      </c>
      <c r="H2" s="3">
        <v>-5.5</v>
      </c>
      <c r="I2" s="3">
        <f>Snowpit!A2</f>
        <v>62</v>
      </c>
      <c r="J2" s="3">
        <f>SUM(Snowpit!G2:G27)</f>
        <v>165.69999999999996</v>
      </c>
      <c r="K2" s="3">
        <v>100</v>
      </c>
      <c r="L2" s="3">
        <v>109</v>
      </c>
      <c r="M2" s="3">
        <v>68.746178999999998</v>
      </c>
      <c r="N2" s="3">
        <v>-133.50263000000001</v>
      </c>
      <c r="O2" s="3"/>
      <c r="P2" s="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tabSelected="1" zoomScale="70" zoomScaleNormal="70" workbookViewId="0">
      <selection activeCell="F28" sqref="F28"/>
    </sheetView>
  </sheetViews>
  <sheetFormatPr defaultRowHeight="15"/>
  <cols>
    <col min="1" max="2" width="18.140625" style="6"/>
    <col min="3" max="3" width="19.7109375" style="6"/>
    <col min="4" max="4" width="18.5703125" style="6"/>
    <col min="5" max="5" width="19.140625" style="6"/>
    <col min="6" max="7" width="17.28515625" style="6"/>
    <col min="8" max="8" width="17.7109375" style="6"/>
    <col min="9" max="9" width="24.5703125" style="6"/>
    <col min="10" max="10" width="20.42578125" style="6"/>
    <col min="11" max="11" width="17.42578125" style="6"/>
    <col min="12" max="12" width="20.140625" style="6"/>
    <col min="13" max="13" width="18.5703125" style="6"/>
    <col min="14" max="1025" width="16.140625" style="6"/>
  </cols>
  <sheetData>
    <row r="1" spans="1:13">
      <c r="A1" s="7" t="s">
        <v>20</v>
      </c>
      <c r="B1" s="7" t="s">
        <v>21</v>
      </c>
      <c r="C1" s="7" t="s">
        <v>22</v>
      </c>
      <c r="D1" s="7" t="s">
        <v>23</v>
      </c>
      <c r="E1" s="7" t="s">
        <v>24</v>
      </c>
      <c r="F1" s="7" t="s">
        <v>25</v>
      </c>
      <c r="G1" s="7" t="s">
        <v>26</v>
      </c>
      <c r="H1" s="7" t="s">
        <v>27</v>
      </c>
      <c r="I1" s="7" t="s">
        <v>28</v>
      </c>
      <c r="J1" s="7" t="s">
        <v>29</v>
      </c>
      <c r="K1" s="7" t="s">
        <v>30</v>
      </c>
      <c r="L1" s="36" t="s">
        <v>147</v>
      </c>
      <c r="M1" s="38" t="s">
        <v>148</v>
      </c>
    </row>
    <row r="2" spans="1:13">
      <c r="A2" s="6">
        <v>62</v>
      </c>
      <c r="B2" s="37">
        <v>59</v>
      </c>
      <c r="C2" s="6">
        <f>Snowpit!A2-Snowpit!B2</f>
        <v>3</v>
      </c>
      <c r="D2" s="9">
        <v>-14.6</v>
      </c>
      <c r="E2">
        <v>142</v>
      </c>
      <c r="F2" s="6">
        <f>((Snowpit!E2-Site!$L$2)/Site!$K$2)*1000</f>
        <v>330</v>
      </c>
      <c r="G2" s="6">
        <f>Snowpit!F2*(Snowpit!C2/100)</f>
        <v>9.9</v>
      </c>
      <c r="H2" s="6">
        <v>45.406503685208698</v>
      </c>
      <c r="I2" s="10" t="s">
        <v>32</v>
      </c>
      <c r="J2" s="8"/>
      <c r="K2" s="10"/>
      <c r="L2" s="6">
        <v>2</v>
      </c>
    </row>
    <row r="3" spans="1:13">
      <c r="A3" s="37">
        <v>59</v>
      </c>
      <c r="B3" s="37">
        <v>56</v>
      </c>
      <c r="C3" s="6">
        <f>Snowpit!A3-Snowpit!B3</f>
        <v>3</v>
      </c>
      <c r="D3" s="9">
        <v>-14.1</v>
      </c>
      <c r="E3" s="10">
        <v>137</v>
      </c>
      <c r="F3" s="6">
        <f>((Snowpit!E3-Site!$L$2)/Site!$K$2)*1000</f>
        <v>280</v>
      </c>
      <c r="G3" s="6">
        <f>Snowpit!F3*(Snowpit!C3/100)</f>
        <v>8.4</v>
      </c>
      <c r="H3" s="6">
        <v>43.722915804381401</v>
      </c>
      <c r="I3" s="10" t="s">
        <v>32</v>
      </c>
      <c r="J3" s="8"/>
      <c r="K3" s="10"/>
      <c r="L3" s="6">
        <v>2</v>
      </c>
    </row>
    <row r="4" spans="1:13">
      <c r="A4" s="37">
        <v>56</v>
      </c>
      <c r="B4" s="37">
        <v>53</v>
      </c>
      <c r="C4" s="6">
        <f>Snowpit!A4-Snowpit!B4</f>
        <v>3</v>
      </c>
      <c r="D4" s="9">
        <v>-14</v>
      </c>
      <c r="E4" s="10">
        <v>136</v>
      </c>
      <c r="F4" s="6">
        <f>((Snowpit!E4-Site!$L$2)/Site!$K$2)*1000</f>
        <v>270</v>
      </c>
      <c r="G4" s="6">
        <f>Snowpit!F4*(Snowpit!C4/100)</f>
        <v>8.1</v>
      </c>
      <c r="H4" s="6">
        <v>31.9718884958105</v>
      </c>
      <c r="I4" s="10" t="s">
        <v>35</v>
      </c>
      <c r="J4" s="8"/>
      <c r="K4" s="10"/>
      <c r="L4" s="6">
        <v>2</v>
      </c>
    </row>
    <row r="5" spans="1:13">
      <c r="A5" s="37">
        <v>53</v>
      </c>
      <c r="B5" s="37">
        <v>50</v>
      </c>
      <c r="C5" s="6">
        <f>Snowpit!A5-Snowpit!B5</f>
        <v>3</v>
      </c>
      <c r="D5" s="9">
        <v>-13.8</v>
      </c>
      <c r="E5" s="10">
        <v>138</v>
      </c>
      <c r="F5" s="6">
        <f>((Snowpit!E5-Site!$L$2)/Site!$K$2)*1000</f>
        <v>290</v>
      </c>
      <c r="G5" s="6">
        <f>Snowpit!F5*(Snowpit!C5/100)</f>
        <v>8.6999999999999993</v>
      </c>
      <c r="H5" s="6">
        <v>29.123602888981001</v>
      </c>
      <c r="I5" s="10" t="s">
        <v>35</v>
      </c>
      <c r="J5" s="8"/>
      <c r="K5" s="10"/>
      <c r="L5" s="6">
        <v>2</v>
      </c>
    </row>
    <row r="6" spans="1:13">
      <c r="A6" s="37">
        <v>50</v>
      </c>
      <c r="B6" s="37">
        <v>47</v>
      </c>
      <c r="C6" s="6">
        <f>Snowpit!A6-Snowpit!B6</f>
        <v>3</v>
      </c>
      <c r="D6" s="9">
        <v>-13.6</v>
      </c>
      <c r="E6" s="10">
        <v>139</v>
      </c>
      <c r="F6" s="6">
        <f>((Snowpit!E6-Site!$L$2)/Site!$K$2)*1000</f>
        <v>300</v>
      </c>
      <c r="G6" s="6">
        <f>Snowpit!F6*(Snowpit!C6/100)</f>
        <v>9</v>
      </c>
      <c r="H6" s="6">
        <v>31.9718884958105</v>
      </c>
      <c r="I6" s="10" t="s">
        <v>35</v>
      </c>
      <c r="J6" s="8"/>
      <c r="K6" s="10"/>
      <c r="L6" s="6">
        <v>2</v>
      </c>
    </row>
    <row r="7" spans="1:13">
      <c r="A7" s="37">
        <v>47</v>
      </c>
      <c r="B7" s="37">
        <v>44</v>
      </c>
      <c r="C7" s="6">
        <f>Snowpit!A7-Snowpit!B7</f>
        <v>3</v>
      </c>
      <c r="D7" s="9">
        <v>-13.3</v>
      </c>
      <c r="E7" s="10">
        <v>140</v>
      </c>
      <c r="F7" s="6">
        <f>((Snowpit!E7-Site!$L$2)/Site!$K$2)*1000</f>
        <v>310</v>
      </c>
      <c r="G7" s="6">
        <f>Snowpit!F7*(Snowpit!C7/100)</f>
        <v>9.2999999999999989</v>
      </c>
      <c r="H7" s="6">
        <v>29.123602888981001</v>
      </c>
      <c r="I7" s="10" t="s">
        <v>39</v>
      </c>
      <c r="J7" s="8"/>
      <c r="K7"/>
      <c r="L7" s="6">
        <v>2</v>
      </c>
    </row>
    <row r="8" spans="1:13">
      <c r="A8" s="37">
        <v>44</v>
      </c>
      <c r="B8" s="37">
        <v>41</v>
      </c>
      <c r="C8" s="6">
        <f>Snowpit!A8-Snowpit!B8</f>
        <v>3</v>
      </c>
      <c r="D8" s="9">
        <v>-12.4</v>
      </c>
      <c r="E8" s="10">
        <v>139</v>
      </c>
      <c r="F8" s="6">
        <f>((Snowpit!E8-Site!$L$2)/Site!$K$2)*1000</f>
        <v>300</v>
      </c>
      <c r="G8" s="6">
        <f>Snowpit!F8*(Snowpit!C8/100)</f>
        <v>9</v>
      </c>
      <c r="H8" s="6">
        <v>28.896650970674202</v>
      </c>
      <c r="I8" s="10" t="s">
        <v>41</v>
      </c>
      <c r="J8" s="8"/>
      <c r="K8" s="10"/>
      <c r="L8" s="6">
        <v>2</v>
      </c>
    </row>
    <row r="9" spans="1:13">
      <c r="A9" s="37">
        <v>41</v>
      </c>
      <c r="B9" s="37">
        <v>38</v>
      </c>
      <c r="C9" s="6">
        <f>Snowpit!A9-Snowpit!B9</f>
        <v>3</v>
      </c>
      <c r="D9" s="9">
        <v>-12.1</v>
      </c>
      <c r="E9" s="10">
        <v>138</v>
      </c>
      <c r="F9" s="6">
        <f>((Snowpit!E9-Site!$L$2)/Site!$K$2)*1000</f>
        <v>290</v>
      </c>
      <c r="G9" s="6">
        <f>Snowpit!F9*(Snowpit!C9/100)</f>
        <v>8.6999999999999993</v>
      </c>
      <c r="H9" s="6">
        <v>26.4993694771943</v>
      </c>
      <c r="I9" s="10" t="s">
        <v>43</v>
      </c>
      <c r="J9" s="8"/>
      <c r="K9" s="10"/>
      <c r="L9" s="6">
        <v>3</v>
      </c>
    </row>
    <row r="10" spans="1:13">
      <c r="A10" s="37">
        <v>38</v>
      </c>
      <c r="B10" s="37">
        <v>35</v>
      </c>
      <c r="C10" s="6">
        <f>Snowpit!A10-Snowpit!B10</f>
        <v>3</v>
      </c>
      <c r="D10" s="9">
        <v>-11.6</v>
      </c>
      <c r="E10" s="10">
        <v>140</v>
      </c>
      <c r="F10" s="6">
        <f>((Snowpit!E10-Site!$L$2)/Site!$K$2)*1000</f>
        <v>310</v>
      </c>
      <c r="G10" s="6">
        <f>Snowpit!F10*(Snowpit!C10/100)</f>
        <v>9.2999999999999989</v>
      </c>
      <c r="H10" s="6">
        <v>23.886037968967901</v>
      </c>
      <c r="I10" s="10" t="s">
        <v>45</v>
      </c>
      <c r="J10" s="8"/>
      <c r="K10" s="10"/>
      <c r="L10" s="6">
        <v>3</v>
      </c>
      <c r="M10" s="6">
        <v>0.2</v>
      </c>
    </row>
    <row r="11" spans="1:13">
      <c r="A11" s="37">
        <v>35</v>
      </c>
      <c r="B11" s="37">
        <v>32</v>
      </c>
      <c r="C11" s="6">
        <f>Snowpit!A11-Snowpit!B11</f>
        <v>3</v>
      </c>
      <c r="D11" s="9">
        <v>-11.4</v>
      </c>
      <c r="E11" s="10">
        <v>130</v>
      </c>
      <c r="F11" s="6">
        <f>((Snowpit!E11-Site!$L$2)/Site!$K$2)*1000</f>
        <v>210</v>
      </c>
      <c r="G11" s="6">
        <f>Snowpit!F11*(Snowpit!C11/100)</f>
        <v>6.3</v>
      </c>
      <c r="H11" s="6">
        <v>19.780115601402901</v>
      </c>
      <c r="I11" s="10" t="s">
        <v>47</v>
      </c>
      <c r="J11" s="8"/>
      <c r="K11" s="10"/>
      <c r="L11" s="6">
        <v>3</v>
      </c>
    </row>
    <row r="12" spans="1:13">
      <c r="A12" s="37">
        <v>32</v>
      </c>
      <c r="B12" s="37">
        <v>29</v>
      </c>
      <c r="C12" s="6">
        <f>Snowpit!A12-Snowpit!B12</f>
        <v>3</v>
      </c>
      <c r="D12" s="9">
        <v>-10.6</v>
      </c>
      <c r="E12" s="10">
        <v>136</v>
      </c>
      <c r="F12" s="6">
        <f>((Snowpit!E12-Site!$L$2)/Site!$K$2)*1000</f>
        <v>270</v>
      </c>
      <c r="G12" s="6">
        <f>Snowpit!F12*(Snowpit!C12/100)</f>
        <v>8.1</v>
      </c>
      <c r="H12" s="6">
        <v>20.964743162604002</v>
      </c>
      <c r="I12" s="10" t="s">
        <v>47</v>
      </c>
      <c r="J12" s="8"/>
      <c r="K12" s="10"/>
      <c r="L12" s="6">
        <v>3</v>
      </c>
    </row>
    <row r="13" spans="1:13">
      <c r="A13" s="37">
        <v>29</v>
      </c>
      <c r="B13" s="37">
        <v>26</v>
      </c>
      <c r="C13" s="6">
        <f>Snowpit!A13-Snowpit!B13</f>
        <v>3</v>
      </c>
      <c r="D13" s="9">
        <v>-10.3</v>
      </c>
      <c r="E13" s="10">
        <v>132</v>
      </c>
      <c r="F13" s="6">
        <f>((Snowpit!E13-Site!$L$2)/Site!$K$2)*1000</f>
        <v>230</v>
      </c>
      <c r="G13" s="6">
        <f>Snowpit!F13*(Snowpit!C13/100)</f>
        <v>6.8999999999999995</v>
      </c>
      <c r="H13" s="6">
        <v>14.596307614911201</v>
      </c>
      <c r="I13" s="10" t="s">
        <v>50</v>
      </c>
      <c r="J13" s="8"/>
      <c r="K13" s="10"/>
      <c r="L13" s="6">
        <v>3</v>
      </c>
    </row>
    <row r="14" spans="1:13">
      <c r="A14" s="37">
        <v>26</v>
      </c>
      <c r="B14" s="37">
        <v>23</v>
      </c>
      <c r="C14" s="6">
        <f>Snowpit!A14-Snowpit!B14</f>
        <v>3</v>
      </c>
      <c r="D14" s="9">
        <v>-9.6</v>
      </c>
      <c r="E14" s="10">
        <v>134</v>
      </c>
      <c r="F14" s="6">
        <f>((Snowpit!E14-Site!$L$2)/Site!$K$2)*1000</f>
        <v>250</v>
      </c>
      <c r="G14" s="6">
        <f>Snowpit!F14*(Snowpit!C14/100)</f>
        <v>7.5</v>
      </c>
      <c r="H14" s="6">
        <v>15.404973969090699</v>
      </c>
      <c r="I14" s="10" t="s">
        <v>50</v>
      </c>
      <c r="J14" s="8"/>
      <c r="K14" s="10"/>
      <c r="L14" s="6">
        <v>3</v>
      </c>
    </row>
    <row r="15" spans="1:13">
      <c r="A15" s="37">
        <v>23</v>
      </c>
      <c r="B15" s="37">
        <v>20</v>
      </c>
      <c r="C15" s="6">
        <f>Snowpit!A15-Snowpit!B15</f>
        <v>3</v>
      </c>
      <c r="D15" s="9">
        <v>-9.1</v>
      </c>
      <c r="E15" s="10">
        <v>139</v>
      </c>
      <c r="F15" s="6">
        <f>((Snowpit!E15-Site!$L$2)/Site!$K$2)*1000</f>
        <v>300</v>
      </c>
      <c r="G15" s="6">
        <f>Snowpit!F15*(Snowpit!C15/100)</f>
        <v>9</v>
      </c>
      <c r="H15" s="6">
        <v>12.702458411224701</v>
      </c>
      <c r="I15" s="10" t="s">
        <v>50</v>
      </c>
      <c r="J15" s="8"/>
      <c r="K15" s="10"/>
      <c r="L15" s="6">
        <v>3</v>
      </c>
    </row>
    <row r="16" spans="1:13">
      <c r="A16" s="37">
        <v>20</v>
      </c>
      <c r="B16" s="37">
        <v>17</v>
      </c>
      <c r="C16" s="6">
        <f>Snowpit!A16-Snowpit!B16</f>
        <v>3</v>
      </c>
      <c r="D16" s="9">
        <v>-9.1</v>
      </c>
      <c r="E16" s="10">
        <v>137</v>
      </c>
      <c r="F16" s="6">
        <f>((Snowpit!E16-Site!$L$2)/Site!$K$2)*1000</f>
        <v>280</v>
      </c>
      <c r="G16" s="6">
        <f>Snowpit!F16*(Snowpit!C16/100)</f>
        <v>8.4</v>
      </c>
      <c r="H16" s="6">
        <v>19.780115601402901</v>
      </c>
      <c r="I16" s="10" t="s">
        <v>50</v>
      </c>
      <c r="J16" s="8"/>
      <c r="K16"/>
      <c r="L16" s="6">
        <v>3</v>
      </c>
    </row>
    <row r="17" spans="1:12">
      <c r="A17" s="37">
        <v>17</v>
      </c>
      <c r="B17" s="37">
        <v>14</v>
      </c>
      <c r="C17" s="6">
        <f>Snowpit!A17-Snowpit!B17</f>
        <v>3</v>
      </c>
      <c r="D17" s="9">
        <v>-8.6</v>
      </c>
      <c r="E17" s="10">
        <v>133</v>
      </c>
      <c r="F17" s="6">
        <f>((Snowpit!E17-Site!$L$2)/Site!$K$2)*1000</f>
        <v>240</v>
      </c>
      <c r="G17" s="6">
        <f>Snowpit!F17*(Snowpit!C17/100)</f>
        <v>7.1999999999999993</v>
      </c>
      <c r="H17" s="6">
        <v>16.9696430559422</v>
      </c>
      <c r="I17" s="10" t="s">
        <v>50</v>
      </c>
      <c r="J17" s="8"/>
      <c r="K17" s="10"/>
      <c r="L17" s="6">
        <v>3</v>
      </c>
    </row>
    <row r="18" spans="1:12">
      <c r="A18" s="37">
        <v>14</v>
      </c>
      <c r="B18" s="37">
        <v>11</v>
      </c>
      <c r="C18" s="6">
        <f>Snowpit!A18-Snowpit!B18</f>
        <v>3</v>
      </c>
      <c r="D18" s="11">
        <v>-8</v>
      </c>
      <c r="E18" s="10">
        <v>130</v>
      </c>
      <c r="F18" s="6">
        <f>((Snowpit!E18-Site!$L$2)/Site!$K$2)*1000</f>
        <v>210</v>
      </c>
      <c r="G18" s="6">
        <f>Snowpit!F18*(Snowpit!C18/100)</f>
        <v>6.3</v>
      </c>
      <c r="H18" s="6">
        <v>12.2264101761695</v>
      </c>
      <c r="I18" s="10" t="s">
        <v>56</v>
      </c>
      <c r="J18" s="8"/>
      <c r="K18" s="10"/>
      <c r="L18" s="6">
        <v>3</v>
      </c>
    </row>
    <row r="19" spans="1:12">
      <c r="A19" s="37">
        <v>11</v>
      </c>
      <c r="B19" s="37">
        <v>8</v>
      </c>
      <c r="C19" s="6">
        <f>Snowpit!A19-Snowpit!B19</f>
        <v>3</v>
      </c>
      <c r="D19" s="11">
        <v>-7.6</v>
      </c>
      <c r="E19" s="10">
        <v>131</v>
      </c>
      <c r="F19" s="6">
        <f>((Snowpit!E19-Site!$L$2)/Site!$K$2)*1000</f>
        <v>220</v>
      </c>
      <c r="G19" s="6">
        <f>Snowpit!F19*(Snowpit!C19/100)</f>
        <v>6.6</v>
      </c>
      <c r="H19" s="6">
        <v>10.7570002849275</v>
      </c>
      <c r="I19" s="10" t="s">
        <v>56</v>
      </c>
      <c r="J19" s="8"/>
      <c r="K19" s="10"/>
      <c r="L19" s="6">
        <v>3</v>
      </c>
    </row>
    <row r="20" spans="1:12">
      <c r="A20" s="37">
        <v>8</v>
      </c>
      <c r="B20" s="37">
        <v>5</v>
      </c>
      <c r="C20" s="6">
        <f>Snowpit!A20-Snowpit!B20</f>
        <v>3</v>
      </c>
      <c r="D20" s="11">
        <v>-7.9</v>
      </c>
      <c r="E20" s="10">
        <v>131</v>
      </c>
      <c r="F20" s="6">
        <f>((Snowpit!E20-Site!$L$2)/Site!$K$2)*1000</f>
        <v>220</v>
      </c>
      <c r="G20" s="6">
        <f>Snowpit!F20*(Snowpit!C20/100)</f>
        <v>6.6</v>
      </c>
      <c r="H20" s="6">
        <v>9.6001109004068699</v>
      </c>
      <c r="I20" s="10" t="s">
        <v>56</v>
      </c>
      <c r="J20" s="8"/>
      <c r="K20" s="10"/>
      <c r="L20" s="6">
        <v>3</v>
      </c>
    </row>
    <row r="21" spans="1:12">
      <c r="A21" s="37">
        <v>5</v>
      </c>
      <c r="B21" s="37">
        <v>2</v>
      </c>
      <c r="C21" s="6">
        <f>Snowpit!A21-Snowpit!B21</f>
        <v>3</v>
      </c>
      <c r="D21" s="10">
        <v>-6.5</v>
      </c>
      <c r="E21" s="10">
        <v>133</v>
      </c>
      <c r="F21" s="6">
        <f>((Snowpit!E21-Site!$L$2)/Site!$K$2)*1000</f>
        <v>240</v>
      </c>
      <c r="G21" s="6">
        <f>Snowpit!F21*(Snowpit!C21/100)</f>
        <v>7.1999999999999993</v>
      </c>
      <c r="H21" s="6">
        <v>10.3275462230022</v>
      </c>
      <c r="I21" s="10" t="s">
        <v>56</v>
      </c>
      <c r="J21" s="8"/>
      <c r="K21" s="10"/>
      <c r="L21" s="6">
        <v>3</v>
      </c>
    </row>
    <row r="22" spans="1:12">
      <c r="A22" s="37">
        <v>2</v>
      </c>
      <c r="B22" s="37">
        <v>0</v>
      </c>
      <c r="C22" s="6">
        <f>Snowpit!A22-Snowpit!B22</f>
        <v>2</v>
      </c>
      <c r="D22" s="11">
        <v>-6.8</v>
      </c>
      <c r="E22" s="10">
        <v>135</v>
      </c>
      <c r="F22" s="6">
        <f>((Snowpit!E22-Site!$L$2)/Site!$K$2)*1000</f>
        <v>260</v>
      </c>
      <c r="G22" s="6">
        <f>Snowpit!F22*(Snowpit!C22/100)</f>
        <v>5.2</v>
      </c>
      <c r="H22" s="6">
        <v>10.3275462230022</v>
      </c>
      <c r="I22" s="10" t="s">
        <v>56</v>
      </c>
      <c r="J22" s="8"/>
      <c r="K22" s="10"/>
      <c r="L22" s="6">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B2" sqref="B2"/>
    </sheetView>
  </sheetViews>
  <sheetFormatPr defaultRowHeight="15"/>
  <cols>
    <col min="2" max="2" width="17.42578125"/>
  </cols>
  <sheetData>
    <row r="1" spans="1:3">
      <c r="A1" s="12" t="s">
        <v>59</v>
      </c>
      <c r="B1" s="13" t="s">
        <v>23</v>
      </c>
      <c r="C1" s="9"/>
    </row>
    <row r="2" spans="1:3">
      <c r="B2" s="9">
        <v>-14.6</v>
      </c>
    </row>
    <row r="3" spans="1:3">
      <c r="B3" s="9">
        <v>-14.1</v>
      </c>
    </row>
    <row r="4" spans="1:3">
      <c r="B4" s="9">
        <v>-14</v>
      </c>
    </row>
    <row r="5" spans="1:3">
      <c r="B5" s="9">
        <v>-13.8</v>
      </c>
    </row>
    <row r="6" spans="1:3">
      <c r="B6" s="9">
        <v>-13.6</v>
      </c>
    </row>
    <row r="7" spans="1:3">
      <c r="B7" s="9">
        <v>-13.3</v>
      </c>
    </row>
    <row r="8" spans="1:3">
      <c r="B8" s="9">
        <v>-12.4</v>
      </c>
    </row>
    <row r="9" spans="1:3">
      <c r="B9" s="9">
        <v>-12.1</v>
      </c>
    </row>
    <row r="10" spans="1:3">
      <c r="B10" s="9">
        <v>-11.6</v>
      </c>
    </row>
    <row r="11" spans="1:3">
      <c r="B11" s="9">
        <v>-11.4</v>
      </c>
    </row>
    <row r="12" spans="1:3">
      <c r="B12" s="9">
        <v>-10.6</v>
      </c>
    </row>
    <row r="13" spans="1:3">
      <c r="B13" s="9">
        <v>-10.3</v>
      </c>
    </row>
    <row r="14" spans="1:3">
      <c r="B14" s="9">
        <v>-9.6</v>
      </c>
    </row>
    <row r="15" spans="1:3">
      <c r="B15" s="9">
        <v>-9.1</v>
      </c>
    </row>
    <row r="16" spans="1:3">
      <c r="B16" s="9">
        <v>-9.1</v>
      </c>
    </row>
    <row r="17" spans="2:2">
      <c r="B17" s="9">
        <v>-8.6</v>
      </c>
    </row>
    <row r="18" spans="2:2">
      <c r="B18" s="11">
        <v>-8</v>
      </c>
    </row>
    <row r="19" spans="2:2">
      <c r="B19" s="11">
        <v>-7.6</v>
      </c>
    </row>
    <row r="20" spans="2:2">
      <c r="B20" s="11">
        <v>-7.9</v>
      </c>
    </row>
    <row r="21" spans="2:2">
      <c r="B21" s="10">
        <v>-6.5</v>
      </c>
    </row>
    <row r="22" spans="2:2">
      <c r="B22" s="11">
        <v>-6.8</v>
      </c>
    </row>
    <row r="23" spans="2:2">
      <c r="B23" s="9">
        <v>-5.9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B1" zoomScaleNormal="100" workbookViewId="0">
      <selection activeCell="I19" sqref="I19"/>
    </sheetView>
  </sheetViews>
  <sheetFormatPr defaultRowHeight="15"/>
  <cols>
    <col min="1" max="1" width="15.5703125"/>
    <col min="2" max="2" width="30.5703125"/>
    <col min="3" max="3" width="29.85546875"/>
    <col min="4" max="4" width="13.7109375"/>
    <col min="5" max="5" width="20.7109375"/>
    <col min="6" max="6" width="20.140625"/>
    <col min="7" max="7" width="16.42578125"/>
    <col min="8" max="8" width="14.140625"/>
    <col min="9" max="9" width="11.28515625"/>
    <col min="10" max="1025" width="10.5703125"/>
  </cols>
  <sheetData>
    <row r="1" spans="1:9" s="12" customFormat="1">
      <c r="A1" s="12" t="s">
        <v>60</v>
      </c>
      <c r="B1" s="12" t="s">
        <v>61</v>
      </c>
      <c r="C1" s="12" t="s">
        <v>62</v>
      </c>
      <c r="D1" s="12" t="s">
        <v>63</v>
      </c>
      <c r="E1" s="12" t="s">
        <v>64</v>
      </c>
      <c r="F1" s="12" t="s">
        <v>65</v>
      </c>
      <c r="G1" s="12" t="s">
        <v>66</v>
      </c>
      <c r="H1" s="12" t="s">
        <v>67</v>
      </c>
      <c r="I1" s="12" t="s">
        <v>68</v>
      </c>
    </row>
    <row r="2" spans="1:9">
      <c r="A2" t="s">
        <v>69</v>
      </c>
      <c r="B2">
        <v>275</v>
      </c>
      <c r="D2">
        <v>62</v>
      </c>
      <c r="E2">
        <v>555</v>
      </c>
      <c r="G2">
        <v>46.446952917543598</v>
      </c>
      <c r="H2">
        <v>45.406503685208698</v>
      </c>
      <c r="I2">
        <v>7.2049978685066005E-2</v>
      </c>
    </row>
    <row r="3" spans="1:9">
      <c r="A3" t="s">
        <v>70</v>
      </c>
      <c r="B3">
        <v>327</v>
      </c>
      <c r="D3" t="s">
        <v>31</v>
      </c>
      <c r="E3">
        <v>550</v>
      </c>
      <c r="G3">
        <v>45.772617257168399</v>
      </c>
      <c r="H3">
        <v>43.722915804381401</v>
      </c>
      <c r="I3">
        <v>7.4824324098596004E-2</v>
      </c>
    </row>
    <row r="4" spans="1:9">
      <c r="A4" t="s">
        <v>71</v>
      </c>
      <c r="B4">
        <v>427</v>
      </c>
      <c r="D4" t="s">
        <v>33</v>
      </c>
      <c r="E4">
        <v>509</v>
      </c>
      <c r="G4">
        <v>40.096426241720799</v>
      </c>
      <c r="H4">
        <v>31.9718884958105</v>
      </c>
      <c r="I4">
        <v>0.102325442024213</v>
      </c>
    </row>
    <row r="5" spans="1:9">
      <c r="A5" t="s">
        <v>72</v>
      </c>
      <c r="B5">
        <v>655</v>
      </c>
      <c r="D5" t="s">
        <v>34</v>
      </c>
      <c r="E5">
        <v>497</v>
      </c>
      <c r="G5">
        <v>38.383997588392504</v>
      </c>
      <c r="H5">
        <v>29.123602888981001</v>
      </c>
      <c r="I5">
        <v>0.112332860572016</v>
      </c>
    </row>
    <row r="6" spans="1:9">
      <c r="A6" t="s">
        <v>73</v>
      </c>
      <c r="B6">
        <v>901</v>
      </c>
      <c r="D6" t="s">
        <v>36</v>
      </c>
      <c r="E6">
        <v>509</v>
      </c>
      <c r="G6">
        <v>40.096426241720799</v>
      </c>
      <c r="H6">
        <v>31.9718884958105</v>
      </c>
      <c r="I6">
        <v>0.102325442024213</v>
      </c>
    </row>
    <row r="7" spans="1:9">
      <c r="D7" t="s">
        <v>37</v>
      </c>
      <c r="E7">
        <v>497</v>
      </c>
      <c r="G7">
        <v>38.383997588392504</v>
      </c>
      <c r="H7">
        <v>29.123602888981001</v>
      </c>
      <c r="I7">
        <v>0.112332860572016</v>
      </c>
    </row>
    <row r="8" spans="1:9">
      <c r="D8" t="s">
        <v>38</v>
      </c>
      <c r="E8">
        <v>496</v>
      </c>
      <c r="G8">
        <v>38.240219121962298</v>
      </c>
      <c r="H8">
        <v>28.896650970674202</v>
      </c>
      <c r="I8">
        <v>0.113215113613089</v>
      </c>
    </row>
    <row r="9" spans="1:9">
      <c r="D9" t="s">
        <v>40</v>
      </c>
      <c r="E9">
        <v>485</v>
      </c>
      <c r="G9">
        <v>36.647587541978602</v>
      </c>
      <c r="H9">
        <v>26.4993694771943</v>
      </c>
      <c r="I9">
        <v>0.123457187368107</v>
      </c>
    </row>
    <row r="10" spans="1:9">
      <c r="D10" t="s">
        <v>42</v>
      </c>
      <c r="E10">
        <v>472</v>
      </c>
      <c r="G10">
        <v>34.738874897308698</v>
      </c>
      <c r="H10">
        <v>23.886037968967901</v>
      </c>
      <c r="I10">
        <v>0.13696443198043001</v>
      </c>
    </row>
    <row r="11" spans="1:9">
      <c r="D11" t="s">
        <v>44</v>
      </c>
      <c r="E11">
        <v>449</v>
      </c>
      <c r="G11">
        <v>31.289818100759501</v>
      </c>
      <c r="H11">
        <v>19.780115601402901</v>
      </c>
      <c r="I11">
        <v>0.16539527314242</v>
      </c>
    </row>
    <row r="12" spans="1:9">
      <c r="D12" t="s">
        <v>46</v>
      </c>
      <c r="E12">
        <v>456</v>
      </c>
      <c r="G12">
        <v>32.349429891225398</v>
      </c>
      <c r="H12">
        <v>20.964743162604002</v>
      </c>
      <c r="I12">
        <v>0.15604949687713299</v>
      </c>
    </row>
    <row r="13" spans="1:9">
      <c r="D13" t="s">
        <v>48</v>
      </c>
      <c r="E13">
        <v>414</v>
      </c>
      <c r="G13">
        <v>25.858012063492399</v>
      </c>
      <c r="H13">
        <v>14.596307614911201</v>
      </c>
      <c r="I13">
        <v>0.22413460369528901</v>
      </c>
    </row>
    <row r="14" spans="1:9">
      <c r="D14" t="s">
        <v>49</v>
      </c>
      <c r="E14">
        <v>420</v>
      </c>
      <c r="G14">
        <v>26.805291094843898</v>
      </c>
      <c r="H14">
        <v>15.404973969090699</v>
      </c>
      <c r="I14">
        <v>0.212368915990824</v>
      </c>
    </row>
    <row r="15" spans="1:9">
      <c r="D15" t="s">
        <v>51</v>
      </c>
      <c r="E15">
        <v>399</v>
      </c>
      <c r="G15">
        <v>23.459939175013002</v>
      </c>
      <c r="H15">
        <v>12.702458411224701</v>
      </c>
      <c r="I15">
        <v>0.25755153189808799</v>
      </c>
    </row>
    <row r="16" spans="1:9">
      <c r="D16" t="s">
        <v>52</v>
      </c>
      <c r="E16">
        <v>449</v>
      </c>
      <c r="G16">
        <v>31.289818100759501</v>
      </c>
      <c r="H16">
        <v>19.780115601402901</v>
      </c>
      <c r="I16">
        <v>0.16539527314242</v>
      </c>
    </row>
    <row r="17" spans="4:9">
      <c r="D17" t="s">
        <v>53</v>
      </c>
      <c r="E17">
        <v>431</v>
      </c>
      <c r="G17">
        <v>28.524502251519401</v>
      </c>
      <c r="H17">
        <v>16.9696430559422</v>
      </c>
      <c r="I17">
        <v>0.19278765097755399</v>
      </c>
    </row>
    <row r="18" spans="4:9">
      <c r="D18" t="s">
        <v>54</v>
      </c>
      <c r="E18">
        <v>395</v>
      </c>
      <c r="G18">
        <v>22.813159828682799</v>
      </c>
      <c r="H18">
        <v>12.2264101761695</v>
      </c>
      <c r="I18">
        <v>0.267579573688704</v>
      </c>
    </row>
    <row r="19" spans="4:9">
      <c r="D19" t="s">
        <v>55</v>
      </c>
      <c r="E19">
        <v>382</v>
      </c>
      <c r="G19">
        <v>20.689601730664101</v>
      </c>
      <c r="H19">
        <v>10.7570002849275</v>
      </c>
      <c r="I19">
        <v>0.30413103430578903</v>
      </c>
    </row>
    <row r="20" spans="4:9">
      <c r="D20" t="s">
        <v>57</v>
      </c>
      <c r="E20">
        <v>371</v>
      </c>
      <c r="G20">
        <v>18.866699895552799</v>
      </c>
      <c r="H20">
        <v>9.6001109004068699</v>
      </c>
      <c r="I20">
        <v>0.34078123228180701</v>
      </c>
    </row>
    <row r="21" spans="4:9">
      <c r="D21" t="s">
        <v>58</v>
      </c>
      <c r="E21">
        <v>378</v>
      </c>
      <c r="G21">
        <v>20.029512035465</v>
      </c>
      <c r="H21">
        <v>10.3275462230022</v>
      </c>
      <c r="I21">
        <v>0.31677782428086099</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Normal="100" workbookViewId="0">
      <selection activeCell="J25" sqref="J25"/>
    </sheetView>
  </sheetViews>
  <sheetFormatPr defaultRowHeight="15"/>
  <cols>
    <col min="1" max="1025" width="10.5703125"/>
  </cols>
  <sheetData>
    <row r="1" spans="1:7">
      <c r="A1" s="14" t="s">
        <v>74</v>
      </c>
      <c r="B1" s="15">
        <v>43181</v>
      </c>
      <c r="C1" s="14"/>
      <c r="D1" s="14"/>
      <c r="E1" s="14"/>
      <c r="G1" s="14"/>
    </row>
    <row r="2" spans="1:7">
      <c r="A2" s="14" t="s">
        <v>75</v>
      </c>
      <c r="B2" s="16">
        <v>0.70138888888888895</v>
      </c>
      <c r="C2" s="14"/>
      <c r="D2" s="14"/>
      <c r="E2" s="14"/>
      <c r="G2" s="14"/>
    </row>
    <row r="3" spans="1:7">
      <c r="A3" t="s">
        <v>76</v>
      </c>
      <c r="B3" s="17" t="s">
        <v>77</v>
      </c>
      <c r="C3" s="14"/>
      <c r="D3" s="14"/>
      <c r="E3" s="14"/>
      <c r="G3" s="14"/>
    </row>
    <row r="4" spans="1:7">
      <c r="A4" s="14" t="s">
        <v>78</v>
      </c>
      <c r="B4" s="17" t="s">
        <v>79</v>
      </c>
      <c r="C4" s="14"/>
      <c r="D4" s="14"/>
      <c r="E4" s="14"/>
      <c r="G4" s="14"/>
    </row>
    <row r="5" spans="1:7">
      <c r="A5" s="14" t="s">
        <v>80</v>
      </c>
      <c r="B5" s="17">
        <v>68.746179999999995</v>
      </c>
      <c r="C5" s="14"/>
      <c r="D5" s="14"/>
      <c r="E5" s="14"/>
      <c r="G5" s="14"/>
    </row>
    <row r="6" spans="1:7">
      <c r="A6" s="14" t="s">
        <v>81</v>
      </c>
      <c r="B6" s="17">
        <v>133.50257999999999</v>
      </c>
      <c r="C6" s="14"/>
      <c r="D6" s="14"/>
      <c r="E6" s="14"/>
      <c r="G6" s="14"/>
    </row>
    <row r="7" spans="1:7">
      <c r="A7" s="14" t="s">
        <v>82</v>
      </c>
      <c r="B7" s="17" t="s">
        <v>83</v>
      </c>
      <c r="C7" s="14"/>
      <c r="D7" s="14"/>
      <c r="E7" s="14"/>
      <c r="G7" s="14"/>
    </row>
    <row r="8" spans="1:7">
      <c r="A8" s="14" t="s">
        <v>84</v>
      </c>
      <c r="B8" s="17" t="s">
        <v>85</v>
      </c>
      <c r="C8" s="14"/>
      <c r="D8" s="14"/>
      <c r="E8" s="14"/>
      <c r="G8" s="14"/>
    </row>
    <row r="9" spans="1:7">
      <c r="A9" s="14" t="s">
        <v>86</v>
      </c>
      <c r="B9" s="17">
        <v>62</v>
      </c>
      <c r="C9" s="14"/>
      <c r="D9" s="14"/>
      <c r="E9" s="14"/>
      <c r="G9" s="14"/>
    </row>
    <row r="10" spans="1:7">
      <c r="A10" s="14" t="s">
        <v>87</v>
      </c>
      <c r="B10" s="17" t="s">
        <v>88</v>
      </c>
      <c r="C10" s="14"/>
      <c r="D10" s="14"/>
      <c r="E10" s="14"/>
      <c r="G10" s="14"/>
    </row>
    <row r="11" spans="1:7">
      <c r="A11" s="14"/>
      <c r="B11" s="14"/>
      <c r="C11" s="14"/>
      <c r="D11" s="14"/>
      <c r="E11" s="14"/>
      <c r="G11" s="14"/>
    </row>
    <row r="12" spans="1:7">
      <c r="A12" s="12" t="s">
        <v>89</v>
      </c>
      <c r="B12" s="14"/>
      <c r="C12" s="14"/>
      <c r="D12" s="14"/>
      <c r="E12" s="14"/>
      <c r="G12" s="14"/>
    </row>
    <row r="13" spans="1:7">
      <c r="A13" s="14" t="s">
        <v>90</v>
      </c>
      <c r="B13" s="14">
        <v>230.2</v>
      </c>
      <c r="C13" s="14"/>
      <c r="D13" s="14"/>
      <c r="E13" s="14"/>
      <c r="F13" s="14"/>
      <c r="G13" s="14"/>
    </row>
    <row r="14" spans="1:7">
      <c r="A14" s="18">
        <v>0.05</v>
      </c>
      <c r="B14" s="14">
        <v>247.5</v>
      </c>
      <c r="C14" s="14"/>
      <c r="D14" s="14"/>
      <c r="E14" s="14"/>
      <c r="F14" s="14"/>
      <c r="G14" s="14"/>
    </row>
    <row r="15" spans="1:7">
      <c r="A15" s="18">
        <v>0.1</v>
      </c>
      <c r="B15" s="14">
        <v>281.8</v>
      </c>
      <c r="C15" s="14"/>
      <c r="D15" s="14"/>
      <c r="E15" s="14"/>
      <c r="F15" s="14"/>
      <c r="G15" s="14"/>
    </row>
    <row r="16" spans="1:7">
      <c r="A16" s="18">
        <v>0.2</v>
      </c>
      <c r="B16" s="14">
        <v>343.2</v>
      </c>
      <c r="C16" s="14"/>
      <c r="D16" s="14"/>
      <c r="E16" s="14"/>
      <c r="F16" s="14"/>
      <c r="G16" s="14"/>
    </row>
    <row r="17" spans="1:7">
      <c r="A17" s="18">
        <v>0.5</v>
      </c>
      <c r="B17" s="14">
        <v>581.4</v>
      </c>
      <c r="C17" s="14"/>
      <c r="D17" s="14"/>
      <c r="E17" s="14"/>
      <c r="F17" s="14"/>
      <c r="G17" s="14"/>
    </row>
    <row r="18" spans="1:7">
      <c r="A18" s="18">
        <v>0.75</v>
      </c>
      <c r="B18" s="14">
        <v>873.9</v>
      </c>
      <c r="C18" s="14"/>
      <c r="D18" s="14"/>
      <c r="E18" s="14"/>
      <c r="F18" s="14"/>
      <c r="G18" s="14"/>
    </row>
    <row r="19" spans="1:7">
      <c r="A19" s="14" t="s">
        <v>91</v>
      </c>
      <c r="B19" s="14">
        <v>1377.1</v>
      </c>
      <c r="C19" s="14"/>
      <c r="D19" s="14"/>
      <c r="E19" s="14"/>
      <c r="F19" s="14"/>
      <c r="G19" s="14"/>
    </row>
    <row r="20" spans="1:7">
      <c r="A20" s="14"/>
      <c r="B20" s="14"/>
      <c r="C20" s="14"/>
      <c r="D20" s="14"/>
      <c r="E20" s="14"/>
      <c r="F20" s="14"/>
      <c r="G20" s="14"/>
    </row>
    <row r="21" spans="1:7">
      <c r="A21" s="14"/>
      <c r="B21" s="14"/>
      <c r="C21" s="14"/>
      <c r="D21" s="14"/>
      <c r="E21" s="14"/>
      <c r="F21" s="14"/>
      <c r="G21" s="14"/>
    </row>
    <row r="22" spans="1:7">
      <c r="A22" s="14"/>
      <c r="B22" s="14"/>
      <c r="C22" s="14"/>
      <c r="D22" s="14"/>
      <c r="E22" s="14"/>
      <c r="F22" s="14"/>
      <c r="G22" s="14"/>
    </row>
    <row r="23" spans="1:7">
      <c r="A23" s="14"/>
      <c r="B23" s="14"/>
      <c r="C23" s="14"/>
      <c r="D23" s="14"/>
      <c r="E23" s="14"/>
      <c r="F23" s="14"/>
      <c r="G23" s="14"/>
    </row>
    <row r="24" spans="1:7">
      <c r="A24" s="14"/>
      <c r="B24" s="14"/>
      <c r="C24" s="14"/>
      <c r="D24" s="14"/>
      <c r="E24" s="14"/>
      <c r="F24" s="14"/>
      <c r="G24" s="14"/>
    </row>
    <row r="25" spans="1:7">
      <c r="A25" s="12" t="s">
        <v>92</v>
      </c>
      <c r="B25" s="14"/>
    </row>
    <row r="26" spans="1:7">
      <c r="A26" s="14" t="s">
        <v>93</v>
      </c>
      <c r="B26" s="14" t="s">
        <v>94</v>
      </c>
      <c r="C26" t="s">
        <v>95</v>
      </c>
      <c r="D26" t="s">
        <v>96</v>
      </c>
      <c r="E26" t="s">
        <v>97</v>
      </c>
      <c r="F26" t="s">
        <v>98</v>
      </c>
      <c r="G26" t="s">
        <v>99</v>
      </c>
    </row>
    <row r="27" spans="1:7">
      <c r="A27" s="14">
        <v>62</v>
      </c>
      <c r="B27" s="14">
        <v>59</v>
      </c>
      <c r="C27">
        <v>561.5</v>
      </c>
      <c r="D27">
        <v>46.08</v>
      </c>
      <c r="E27">
        <v>39.200000000000003</v>
      </c>
      <c r="F27">
        <v>62</v>
      </c>
      <c r="G27" s="19">
        <f t="shared" ref="G27:G46" si="0">6/(E27*0.917)</f>
        <v>0.16691518483074799</v>
      </c>
    </row>
    <row r="28" spans="1:7">
      <c r="A28" s="14">
        <v>59</v>
      </c>
      <c r="B28" s="14">
        <v>56</v>
      </c>
      <c r="C28">
        <v>557.1</v>
      </c>
      <c r="D28">
        <v>45.62</v>
      </c>
      <c r="E28">
        <v>38.200000000000003</v>
      </c>
      <c r="F28">
        <v>59</v>
      </c>
      <c r="G28" s="19">
        <f t="shared" si="0"/>
        <v>0.17128469228705029</v>
      </c>
    </row>
    <row r="29" spans="1:7">
      <c r="A29" s="14">
        <v>56</v>
      </c>
      <c r="B29" s="14">
        <v>53</v>
      </c>
      <c r="C29">
        <v>514.5</v>
      </c>
      <c r="D29">
        <v>41.01</v>
      </c>
      <c r="E29">
        <v>29.7</v>
      </c>
      <c r="F29">
        <v>56</v>
      </c>
      <c r="G29" s="19">
        <f t="shared" si="0"/>
        <v>0.22030556381701419</v>
      </c>
    </row>
    <row r="30" spans="1:7">
      <c r="A30" s="14">
        <v>53</v>
      </c>
      <c r="B30" s="14">
        <v>50</v>
      </c>
      <c r="C30">
        <v>492.2</v>
      </c>
      <c r="D30">
        <v>38.47</v>
      </c>
      <c r="E30">
        <v>25.9</v>
      </c>
      <c r="F30">
        <v>53</v>
      </c>
      <c r="G30" s="19">
        <f t="shared" si="0"/>
        <v>0.25262838785194291</v>
      </c>
    </row>
    <row r="31" spans="1:7">
      <c r="A31" s="14">
        <v>50</v>
      </c>
      <c r="B31" s="14">
        <v>47</v>
      </c>
      <c r="C31">
        <v>500.6</v>
      </c>
      <c r="D31">
        <v>39.44</v>
      </c>
      <c r="E31">
        <v>27.3</v>
      </c>
      <c r="F31">
        <v>50</v>
      </c>
      <c r="G31" s="19">
        <f t="shared" si="0"/>
        <v>0.23967308591081762</v>
      </c>
    </row>
    <row r="32" spans="1:7">
      <c r="A32" s="14">
        <v>47</v>
      </c>
      <c r="B32" s="14">
        <v>44</v>
      </c>
      <c r="C32">
        <v>482</v>
      </c>
      <c r="D32">
        <v>37.28</v>
      </c>
      <c r="E32">
        <v>24.3</v>
      </c>
      <c r="F32">
        <v>47</v>
      </c>
      <c r="G32" s="19">
        <f t="shared" si="0"/>
        <v>0.26926235577635066</v>
      </c>
    </row>
    <row r="33" spans="1:7">
      <c r="A33" s="14">
        <v>44</v>
      </c>
      <c r="B33" s="14">
        <v>41</v>
      </c>
      <c r="C33">
        <v>474.3</v>
      </c>
      <c r="D33">
        <v>36.369999999999997</v>
      </c>
      <c r="E33">
        <v>23.1</v>
      </c>
      <c r="F33">
        <v>44</v>
      </c>
      <c r="G33" s="19">
        <f t="shared" si="0"/>
        <v>0.28325001062187538</v>
      </c>
    </row>
    <row r="34" spans="1:7">
      <c r="A34" s="14">
        <v>41</v>
      </c>
      <c r="B34" s="14">
        <v>38</v>
      </c>
      <c r="C34">
        <v>469.4</v>
      </c>
      <c r="D34">
        <v>35.78</v>
      </c>
      <c r="E34">
        <v>22.4</v>
      </c>
      <c r="F34">
        <v>41</v>
      </c>
      <c r="G34" s="19">
        <f t="shared" si="0"/>
        <v>0.29210157345380899</v>
      </c>
    </row>
    <row r="35" spans="1:7">
      <c r="A35" s="14">
        <v>38</v>
      </c>
      <c r="B35" s="14">
        <v>35</v>
      </c>
      <c r="C35">
        <v>452.5</v>
      </c>
      <c r="D35">
        <v>33.71</v>
      </c>
      <c r="E35">
        <v>20</v>
      </c>
      <c r="F35">
        <v>38</v>
      </c>
      <c r="G35" s="19">
        <f t="shared" si="0"/>
        <v>0.32715376226826609</v>
      </c>
    </row>
    <row r="36" spans="1:7">
      <c r="A36" s="14">
        <v>35</v>
      </c>
      <c r="B36" s="14">
        <v>32</v>
      </c>
      <c r="C36">
        <v>426.5</v>
      </c>
      <c r="D36">
        <v>30.42</v>
      </c>
      <c r="E36">
        <v>16.8</v>
      </c>
      <c r="F36">
        <v>35</v>
      </c>
      <c r="G36" s="19">
        <f t="shared" si="0"/>
        <v>0.38946876460507862</v>
      </c>
    </row>
    <row r="37" spans="1:7">
      <c r="A37" s="14">
        <v>32</v>
      </c>
      <c r="B37" s="14">
        <v>29</v>
      </c>
      <c r="C37">
        <v>419.7</v>
      </c>
      <c r="D37">
        <v>29.54</v>
      </c>
      <c r="E37">
        <v>16</v>
      </c>
      <c r="F37">
        <v>32</v>
      </c>
      <c r="G37" s="19">
        <f t="shared" si="0"/>
        <v>0.40894220283533261</v>
      </c>
    </row>
    <row r="38" spans="1:7">
      <c r="A38" s="14">
        <v>29</v>
      </c>
      <c r="B38" s="14">
        <v>26</v>
      </c>
      <c r="C38">
        <v>391.7</v>
      </c>
      <c r="D38">
        <v>25.78</v>
      </c>
      <c r="E38">
        <v>13.1</v>
      </c>
      <c r="F38">
        <v>29</v>
      </c>
      <c r="G38" s="19">
        <f t="shared" si="0"/>
        <v>0.49947139277597874</v>
      </c>
    </row>
    <row r="39" spans="1:7">
      <c r="A39" s="14">
        <v>26</v>
      </c>
      <c r="B39" s="14">
        <v>23</v>
      </c>
      <c r="C39">
        <v>390.3</v>
      </c>
      <c r="D39">
        <v>25.59</v>
      </c>
      <c r="E39">
        <v>13</v>
      </c>
      <c r="F39">
        <v>26</v>
      </c>
      <c r="G39" s="19">
        <f t="shared" si="0"/>
        <v>0.50331348041271695</v>
      </c>
    </row>
    <row r="40" spans="1:7">
      <c r="A40" s="14">
        <v>23</v>
      </c>
      <c r="B40" s="14">
        <v>20</v>
      </c>
      <c r="C40">
        <v>333.4</v>
      </c>
      <c r="D40">
        <v>17.329999999999998</v>
      </c>
      <c r="E40">
        <v>7.7</v>
      </c>
      <c r="F40">
        <v>23</v>
      </c>
      <c r="G40" s="19">
        <f t="shared" si="0"/>
        <v>0.84975003186562614</v>
      </c>
    </row>
    <row r="41" spans="1:7">
      <c r="A41" s="14">
        <v>20</v>
      </c>
      <c r="B41" s="14">
        <v>17</v>
      </c>
      <c r="C41">
        <v>388.4</v>
      </c>
      <c r="D41">
        <v>25.33</v>
      </c>
      <c r="E41">
        <v>12.8</v>
      </c>
      <c r="F41">
        <v>20</v>
      </c>
      <c r="G41" s="19">
        <f t="shared" si="0"/>
        <v>0.51117775354416572</v>
      </c>
    </row>
    <row r="42" spans="1:7">
      <c r="A42" s="14">
        <v>17</v>
      </c>
      <c r="B42" s="14">
        <v>14</v>
      </c>
      <c r="C42">
        <v>386.1</v>
      </c>
      <c r="D42">
        <v>25.01</v>
      </c>
      <c r="E42">
        <v>12.6</v>
      </c>
      <c r="F42">
        <v>17</v>
      </c>
      <c r="G42" s="19">
        <f t="shared" si="0"/>
        <v>0.5192916861401049</v>
      </c>
    </row>
    <row r="43" spans="1:7">
      <c r="A43" s="14">
        <v>14</v>
      </c>
      <c r="B43" s="14">
        <v>11</v>
      </c>
      <c r="C43">
        <v>371.4</v>
      </c>
      <c r="D43">
        <v>22.94</v>
      </c>
      <c r="E43">
        <v>11.2</v>
      </c>
      <c r="F43">
        <v>14</v>
      </c>
      <c r="G43" s="19">
        <f t="shared" si="0"/>
        <v>0.58420314690761799</v>
      </c>
    </row>
    <row r="44" spans="1:7">
      <c r="A44" s="14">
        <v>11</v>
      </c>
      <c r="B44" s="14">
        <v>8</v>
      </c>
      <c r="C44">
        <v>354.9</v>
      </c>
      <c r="D44">
        <v>20.55</v>
      </c>
      <c r="E44">
        <v>9.6999999999999993</v>
      </c>
      <c r="F44">
        <v>11</v>
      </c>
      <c r="G44" s="19">
        <f t="shared" si="0"/>
        <v>0.67454383972838372</v>
      </c>
    </row>
    <row r="45" spans="1:7">
      <c r="A45" s="14">
        <v>8</v>
      </c>
      <c r="B45" s="14">
        <v>5</v>
      </c>
      <c r="C45">
        <v>337</v>
      </c>
      <c r="D45">
        <v>17.88</v>
      </c>
      <c r="E45">
        <v>8.1</v>
      </c>
      <c r="F45">
        <v>8</v>
      </c>
      <c r="G45" s="19">
        <f t="shared" si="0"/>
        <v>0.80778706732905214</v>
      </c>
    </row>
    <row r="46" spans="1:7">
      <c r="A46" s="14">
        <v>5</v>
      </c>
      <c r="B46" s="14">
        <v>2</v>
      </c>
      <c r="C46">
        <v>349.8</v>
      </c>
      <c r="D46">
        <v>19.8</v>
      </c>
      <c r="E46">
        <v>9.1999999999999993</v>
      </c>
      <c r="F46">
        <v>5</v>
      </c>
      <c r="G46" s="19">
        <f t="shared" si="0"/>
        <v>0.7112038310179698</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9" sqref="A9"/>
    </sheetView>
  </sheetViews>
  <sheetFormatPr defaultRowHeight="15"/>
  <sheetData>
    <row r="1" spans="1:1">
      <c r="A1" t="s">
        <v>100</v>
      </c>
    </row>
    <row r="3" spans="1:1">
      <c r="A3" t="s">
        <v>101</v>
      </c>
    </row>
    <row r="5" spans="1:1">
      <c r="A5" t="s">
        <v>102</v>
      </c>
    </row>
    <row r="7" spans="1:1">
      <c r="A7" t="s">
        <v>103</v>
      </c>
    </row>
    <row r="9" spans="1:1">
      <c r="A9" t="s">
        <v>104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election activeCell="J18" sqref="J18"/>
    </sheetView>
  </sheetViews>
  <sheetFormatPr defaultRowHeight="15"/>
  <cols>
    <col min="1" max="7" width="10.5703125"/>
    <col min="8" max="8" width="15.7109375"/>
    <col min="9" max="9" width="9.7109375"/>
    <col min="10" max="1025" width="10.5703125"/>
  </cols>
  <sheetData>
    <row r="1" spans="1:9">
      <c r="A1" s="39" t="s">
        <v>105</v>
      </c>
      <c r="B1" s="39"/>
      <c r="C1" s="39"/>
      <c r="D1" s="39"/>
      <c r="E1" s="39"/>
      <c r="F1" s="39"/>
      <c r="G1" s="39"/>
      <c r="H1" s="39"/>
      <c r="I1" s="39"/>
    </row>
    <row r="2" spans="1:9" ht="95.45" customHeight="1">
      <c r="A2" s="43" t="s">
        <v>106</v>
      </c>
      <c r="B2" s="43"/>
      <c r="C2" s="43"/>
      <c r="D2" s="43"/>
      <c r="E2" s="43"/>
      <c r="F2" s="43"/>
      <c r="G2" s="43"/>
      <c r="H2" s="43"/>
      <c r="I2" s="43"/>
    </row>
    <row r="3" spans="1:9">
      <c r="A3" s="20"/>
      <c r="B3" s="21"/>
      <c r="C3" s="21"/>
      <c r="D3" s="21"/>
      <c r="E3" s="21"/>
      <c r="F3" s="21"/>
      <c r="G3" s="21"/>
      <c r="H3" s="21"/>
      <c r="I3" s="21"/>
    </row>
    <row r="4" spans="1:9">
      <c r="A4" s="39" t="s">
        <v>107</v>
      </c>
      <c r="B4" s="39"/>
      <c r="C4" s="39"/>
      <c r="D4" s="39"/>
      <c r="E4" s="39"/>
      <c r="F4" s="39"/>
      <c r="G4" s="39"/>
      <c r="H4" s="39"/>
      <c r="I4" s="39"/>
    </row>
    <row r="5" spans="1:9">
      <c r="A5" s="39" t="s">
        <v>108</v>
      </c>
      <c r="B5" s="39"/>
      <c r="C5" s="39"/>
      <c r="D5" s="39"/>
      <c r="E5" s="21"/>
      <c r="F5" s="21"/>
      <c r="G5" s="21"/>
      <c r="H5" s="21"/>
      <c r="I5" s="21"/>
    </row>
    <row r="6" spans="1:9" ht="123" customHeight="1">
      <c r="A6" s="43" t="s">
        <v>109</v>
      </c>
      <c r="B6" s="43"/>
      <c r="C6" s="43"/>
      <c r="D6" s="43"/>
      <c r="E6" s="21"/>
      <c r="F6" s="21"/>
      <c r="G6" s="21"/>
      <c r="H6" s="21"/>
      <c r="I6" s="21"/>
    </row>
    <row r="7" spans="1:9">
      <c r="A7" s="22"/>
      <c r="B7" s="21"/>
      <c r="C7" s="21"/>
      <c r="D7" s="21"/>
      <c r="E7" s="21"/>
      <c r="F7" s="21"/>
      <c r="G7" s="21"/>
      <c r="H7" s="21"/>
      <c r="I7" s="21"/>
    </row>
    <row r="8" spans="1:9">
      <c r="A8" s="39" t="s">
        <v>110</v>
      </c>
      <c r="B8" s="39"/>
      <c r="C8" s="39"/>
      <c r="D8" s="39"/>
      <c r="E8" s="21"/>
      <c r="F8" s="21"/>
      <c r="G8" s="21"/>
      <c r="H8" s="21"/>
      <c r="I8" s="21"/>
    </row>
    <row r="9" spans="1:9" ht="163.5" customHeight="1">
      <c r="A9" s="40" t="s">
        <v>111</v>
      </c>
      <c r="B9" s="40"/>
      <c r="C9" s="40"/>
      <c r="D9" s="40"/>
      <c r="E9" s="21"/>
      <c r="F9" s="21"/>
      <c r="G9" s="21"/>
      <c r="H9" s="21"/>
      <c r="I9" s="21"/>
    </row>
    <row r="10" spans="1:9">
      <c r="A10" s="23"/>
      <c r="B10" s="23"/>
      <c r="C10" s="23"/>
      <c r="D10" s="23"/>
      <c r="E10" s="23"/>
      <c r="F10" s="23"/>
      <c r="G10" s="23"/>
      <c r="H10" s="23"/>
      <c r="I10" s="23"/>
    </row>
    <row r="11" spans="1:9">
      <c r="A11" s="41" t="s">
        <v>112</v>
      </c>
      <c r="B11" s="41"/>
      <c r="C11" s="41"/>
      <c r="D11" s="41"/>
      <c r="E11" s="41"/>
      <c r="F11" s="41"/>
      <c r="G11" s="41"/>
      <c r="H11" s="41"/>
      <c r="I11" s="41"/>
    </row>
    <row r="12" spans="1:9">
      <c r="A12" s="24" t="s">
        <v>113</v>
      </c>
      <c r="B12" s="25" t="s">
        <v>39</v>
      </c>
      <c r="C12" s="25" t="s">
        <v>114</v>
      </c>
      <c r="D12" s="25" t="s">
        <v>115</v>
      </c>
      <c r="E12" s="25" t="s">
        <v>116</v>
      </c>
      <c r="F12" s="25" t="s">
        <v>117</v>
      </c>
      <c r="G12" s="25" t="s">
        <v>118</v>
      </c>
      <c r="H12" s="25" t="s">
        <v>119</v>
      </c>
      <c r="I12" s="26" t="s">
        <v>120</v>
      </c>
    </row>
    <row r="13" spans="1:9">
      <c r="A13" s="27" t="s">
        <v>121</v>
      </c>
      <c r="B13" s="28" t="s">
        <v>122</v>
      </c>
      <c r="C13" s="28" t="s">
        <v>123</v>
      </c>
      <c r="D13" s="28" t="s">
        <v>124</v>
      </c>
      <c r="E13" s="28" t="s">
        <v>125</v>
      </c>
      <c r="F13" s="28" t="s">
        <v>126</v>
      </c>
      <c r="G13" s="28" t="s">
        <v>127</v>
      </c>
      <c r="H13" s="28" t="s">
        <v>128</v>
      </c>
      <c r="I13" s="29" t="s">
        <v>129</v>
      </c>
    </row>
    <row r="15" spans="1:9">
      <c r="A15" s="42" t="s">
        <v>130</v>
      </c>
      <c r="B15" s="42"/>
      <c r="C15" s="42"/>
      <c r="D15" s="42"/>
      <c r="E15" s="42"/>
      <c r="F15" s="42"/>
      <c r="G15" s="42"/>
      <c r="H15" s="42"/>
    </row>
    <row r="16" spans="1:9">
      <c r="A16" s="30" t="s">
        <v>131</v>
      </c>
      <c r="B16" s="31" t="s">
        <v>132</v>
      </c>
      <c r="C16" s="31" t="s">
        <v>133</v>
      </c>
      <c r="D16" s="31" t="s">
        <v>134</v>
      </c>
      <c r="E16" s="31" t="s">
        <v>135</v>
      </c>
      <c r="F16" s="31" t="s">
        <v>136</v>
      </c>
      <c r="G16" s="31" t="s">
        <v>137</v>
      </c>
      <c r="H16" s="32" t="s">
        <v>138</v>
      </c>
    </row>
    <row r="17" spans="1:8">
      <c r="A17" s="33" t="s">
        <v>139</v>
      </c>
      <c r="B17" s="34" t="s">
        <v>140</v>
      </c>
      <c r="C17" s="34" t="s">
        <v>141</v>
      </c>
      <c r="D17" s="34" t="s">
        <v>142</v>
      </c>
      <c r="E17" s="34" t="s">
        <v>143</v>
      </c>
      <c r="F17" s="34" t="s">
        <v>144</v>
      </c>
      <c r="G17" s="34" t="s">
        <v>145</v>
      </c>
      <c r="H17" s="35" t="s">
        <v>146</v>
      </c>
    </row>
  </sheetData>
  <mergeCells count="9">
    <mergeCell ref="A8:D8"/>
    <mergeCell ref="A9:D9"/>
    <mergeCell ref="A11:I11"/>
    <mergeCell ref="A15:H15"/>
    <mergeCell ref="A1:I1"/>
    <mergeCell ref="A2:I2"/>
    <mergeCell ref="A4:I4"/>
    <mergeCell ref="A5:D5"/>
    <mergeCell ref="A6:D6"/>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240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Site</vt:lpstr>
      <vt:lpstr>Snowpit</vt:lpstr>
      <vt:lpstr>température</vt:lpstr>
      <vt:lpstr>Iris 3</vt:lpstr>
      <vt:lpstr>IceCube</vt:lpstr>
      <vt:lpstr>Remarques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administrateur</dc:creator>
  <dc:description/>
  <cp:lastModifiedBy>Nick Rutter</cp:lastModifiedBy>
  <cp:revision>18</cp:revision>
  <dcterms:created xsi:type="dcterms:W3CDTF">2015-06-05T18:19:34Z</dcterms:created>
  <dcterms:modified xsi:type="dcterms:W3CDTF">2018-05-04T13:38:34Z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