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\OneDrive\Desktop\Models\"/>
    </mc:Choice>
  </mc:AlternateContent>
  <xr:revisionPtr revIDLastSave="0" documentId="13_ncr:1_{0E6AD481-57CD-4E02-9D60-1C2330B17F41}" xr6:coauthVersionLast="47" xr6:coauthVersionMax="47" xr10:uidLastSave="{00000000-0000-0000-0000-000000000000}"/>
  <bookViews>
    <workbookView xWindow="-120" yWindow="-120" windowWidth="51840" windowHeight="21120" xr2:uid="{2CD9DA8E-1EFA-4509-82B5-9BD5380C0D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97" i="1" l="1"/>
  <c r="BE96" i="1"/>
  <c r="BE91" i="1"/>
  <c r="BE90" i="1"/>
  <c r="BE89" i="1"/>
  <c r="BE88" i="1"/>
  <c r="BE85" i="1"/>
  <c r="BE83" i="1"/>
  <c r="BE82" i="1"/>
  <c r="BE81" i="1"/>
  <c r="BE78" i="1"/>
  <c r="BE77" i="1"/>
  <c r="BE76" i="1"/>
  <c r="BE75" i="1"/>
  <c r="BE72" i="1"/>
  <c r="BE71" i="1"/>
  <c r="BE70" i="1"/>
  <c r="BE69" i="1"/>
  <c r="BE68" i="1"/>
  <c r="BE67" i="1"/>
  <c r="BE66" i="1"/>
  <c r="BE65" i="1"/>
  <c r="BE64" i="1"/>
  <c r="BE62" i="1"/>
  <c r="BE52" i="1"/>
  <c r="BE51" i="1"/>
  <c r="BE50" i="1"/>
  <c r="BE49" i="1"/>
  <c r="BE48" i="1"/>
  <c r="BE45" i="1"/>
  <c r="BE44" i="1"/>
  <c r="BE43" i="1"/>
  <c r="BE42" i="1"/>
  <c r="BE41" i="1"/>
  <c r="BE40" i="1"/>
  <c r="BE39" i="1"/>
  <c r="BE37" i="1"/>
  <c r="BE36" i="1"/>
  <c r="BE15" i="1"/>
  <c r="BE14" i="1"/>
  <c r="BE13" i="1"/>
  <c r="BE11" i="1"/>
  <c r="BD97" i="1"/>
  <c r="BD96" i="1"/>
  <c r="BD91" i="1"/>
  <c r="BD90" i="1"/>
  <c r="BD89" i="1"/>
  <c r="BD88" i="1"/>
  <c r="BD85" i="1"/>
  <c r="BD83" i="1"/>
  <c r="BD82" i="1"/>
  <c r="BD81" i="1"/>
  <c r="BD78" i="1"/>
  <c r="BD77" i="1"/>
  <c r="BD76" i="1"/>
  <c r="BD75" i="1"/>
  <c r="BD72" i="1"/>
  <c r="BD71" i="1"/>
  <c r="BD70" i="1"/>
  <c r="BD69" i="1"/>
  <c r="BD68" i="1"/>
  <c r="BD67" i="1"/>
  <c r="BD66" i="1"/>
  <c r="BD65" i="1"/>
  <c r="BD64" i="1"/>
  <c r="BD62" i="1"/>
  <c r="BD57" i="1"/>
  <c r="BE57" i="1" s="1"/>
  <c r="BD56" i="1"/>
  <c r="BE56" i="1" s="1"/>
  <c r="BD55" i="1"/>
  <c r="BE55" i="1" s="1"/>
  <c r="BD54" i="1"/>
  <c r="BE54" i="1" s="1"/>
  <c r="BD53" i="1"/>
  <c r="BE53" i="1" s="1"/>
  <c r="BD52" i="1"/>
  <c r="BD51" i="1"/>
  <c r="BD50" i="1"/>
  <c r="BD49" i="1"/>
  <c r="BD48" i="1"/>
  <c r="BD45" i="1"/>
  <c r="BD44" i="1"/>
  <c r="BD43" i="1"/>
  <c r="BD42" i="1"/>
  <c r="BD41" i="1"/>
  <c r="BD40" i="1"/>
  <c r="BD39" i="1"/>
  <c r="BD37" i="1"/>
  <c r="BD36" i="1"/>
  <c r="BD15" i="1"/>
  <c r="BD14" i="1"/>
  <c r="BD13" i="1"/>
  <c r="BD11" i="1"/>
  <c r="S52" i="1" l="1"/>
  <c r="S49" i="1"/>
  <c r="S40" i="1"/>
  <c r="S39" i="1"/>
  <c r="S29" i="1"/>
  <c r="S10" i="1" s="1"/>
  <c r="R10" i="1"/>
  <c r="R12" i="1"/>
  <c r="S5" i="1"/>
  <c r="T11" i="1"/>
  <c r="U11" i="1" s="1"/>
  <c r="V11" i="1" s="1"/>
  <c r="W11" i="1" s="1"/>
  <c r="E4" i="2"/>
  <c r="F4" i="2" s="1"/>
  <c r="G4" i="2" s="1"/>
  <c r="H4" i="2" s="1"/>
  <c r="I4" i="2" s="1"/>
  <c r="D4" i="2"/>
  <c r="F180" i="1"/>
  <c r="F179" i="1"/>
  <c r="E158" i="1"/>
  <c r="L149" i="1"/>
  <c r="M149" i="1"/>
  <c r="N149" i="1" s="1"/>
  <c r="H149" i="1"/>
  <c r="I149" i="1" s="1"/>
  <c r="J149" i="1" s="1"/>
  <c r="D149" i="1"/>
  <c r="E149" i="1" s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S180" i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T179" i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S179" i="1"/>
  <c r="T178" i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S178" i="1"/>
  <c r="T128" i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S128" i="1"/>
  <c r="U127" i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T127" i="1"/>
  <c r="S127" i="1"/>
  <c r="S12" i="1" l="1"/>
  <c r="BD12" i="1" s="1"/>
  <c r="BE12" i="1" s="1"/>
  <c r="BD10" i="1"/>
  <c r="BE10" i="1" s="1"/>
  <c r="F149" i="1"/>
  <c r="AU128" i="1" l="1"/>
  <c r="AT128" i="1"/>
  <c r="AT130" i="1" s="1"/>
  <c r="AT140" i="1" s="1"/>
  <c r="AS128" i="1"/>
  <c r="AS130" i="1" s="1"/>
  <c r="AS140" i="1" s="1"/>
  <c r="AR128" i="1"/>
  <c r="AR130" i="1" s="1"/>
  <c r="BA136" i="1"/>
  <c r="AZ136" i="1"/>
  <c r="AY136" i="1"/>
  <c r="AX136" i="1"/>
  <c r="AW136" i="1"/>
  <c r="AV136" i="1"/>
  <c r="AU136" i="1"/>
  <c r="AT136" i="1"/>
  <c r="AS136" i="1"/>
  <c r="AR136" i="1"/>
  <c r="AR139" i="1"/>
  <c r="BA191" i="1"/>
  <c r="AZ191" i="1"/>
  <c r="AY191" i="1"/>
  <c r="AX191" i="1"/>
  <c r="AW191" i="1"/>
  <c r="AV191" i="1"/>
  <c r="AU191" i="1"/>
  <c r="AT191" i="1"/>
  <c r="AS191" i="1"/>
  <c r="AR191" i="1"/>
  <c r="BA190" i="1"/>
  <c r="AZ190" i="1"/>
  <c r="AY190" i="1"/>
  <c r="AX190" i="1"/>
  <c r="AW190" i="1"/>
  <c r="AV190" i="1"/>
  <c r="AU190" i="1"/>
  <c r="AT190" i="1"/>
  <c r="AS190" i="1"/>
  <c r="AR190" i="1"/>
  <c r="BA184" i="1"/>
  <c r="AZ184" i="1"/>
  <c r="AU184" i="1"/>
  <c r="AT184" i="1"/>
  <c r="AS184" i="1"/>
  <c r="BA183" i="1"/>
  <c r="AZ183" i="1"/>
  <c r="AY183" i="1"/>
  <c r="AX183" i="1"/>
  <c r="AW183" i="1"/>
  <c r="AV183" i="1"/>
  <c r="AU183" i="1"/>
  <c r="AT183" i="1"/>
  <c r="AS183" i="1"/>
  <c r="AR183" i="1"/>
  <c r="BA182" i="1"/>
  <c r="AZ182" i="1"/>
  <c r="AY182" i="1"/>
  <c r="AX182" i="1"/>
  <c r="AW182" i="1"/>
  <c r="AV182" i="1"/>
  <c r="AU182" i="1"/>
  <c r="AT182" i="1"/>
  <c r="AS182" i="1"/>
  <c r="AR182" i="1"/>
  <c r="BA181" i="1"/>
  <c r="AZ181" i="1"/>
  <c r="AY181" i="1"/>
  <c r="AX181" i="1"/>
  <c r="AW181" i="1"/>
  <c r="AV181" i="1"/>
  <c r="AU181" i="1"/>
  <c r="AT181" i="1"/>
  <c r="AS181" i="1"/>
  <c r="AR181" i="1"/>
  <c r="BA180" i="1"/>
  <c r="AZ180" i="1"/>
  <c r="AY180" i="1"/>
  <c r="AX180" i="1"/>
  <c r="AW180" i="1"/>
  <c r="AV180" i="1"/>
  <c r="AU180" i="1"/>
  <c r="AT180" i="1"/>
  <c r="AS180" i="1"/>
  <c r="AR180" i="1"/>
  <c r="BA179" i="1"/>
  <c r="AZ179" i="1"/>
  <c r="AY179" i="1"/>
  <c r="AX179" i="1"/>
  <c r="AW179" i="1"/>
  <c r="AV179" i="1"/>
  <c r="AU179" i="1"/>
  <c r="AT179" i="1"/>
  <c r="AS179" i="1"/>
  <c r="AR179" i="1"/>
  <c r="BA178" i="1"/>
  <c r="AZ178" i="1"/>
  <c r="AY178" i="1"/>
  <c r="AX178" i="1"/>
  <c r="AW178" i="1"/>
  <c r="AV178" i="1"/>
  <c r="AU178" i="1"/>
  <c r="AT178" i="1"/>
  <c r="AS178" i="1"/>
  <c r="AR178" i="1"/>
  <c r="BA177" i="1"/>
  <c r="AZ177" i="1"/>
  <c r="AY177" i="1"/>
  <c r="AX177" i="1"/>
  <c r="AW177" i="1"/>
  <c r="AV177" i="1"/>
  <c r="AU177" i="1"/>
  <c r="AT177" i="1"/>
  <c r="AS177" i="1"/>
  <c r="AR177" i="1"/>
  <c r="BA176" i="1"/>
  <c r="AZ176" i="1"/>
  <c r="AY176" i="1"/>
  <c r="AX176" i="1"/>
  <c r="AW176" i="1"/>
  <c r="AV176" i="1"/>
  <c r="AU176" i="1"/>
  <c r="AT176" i="1"/>
  <c r="AS176" i="1"/>
  <c r="AR176" i="1"/>
  <c r="BA173" i="1"/>
  <c r="AZ173" i="1"/>
  <c r="AY173" i="1"/>
  <c r="AX173" i="1"/>
  <c r="AW173" i="1"/>
  <c r="AV173" i="1"/>
  <c r="AU173" i="1"/>
  <c r="AT173" i="1"/>
  <c r="AS173" i="1"/>
  <c r="AR173" i="1"/>
  <c r="BA172" i="1"/>
  <c r="AZ172" i="1"/>
  <c r="AY172" i="1"/>
  <c r="AX172" i="1"/>
  <c r="AW172" i="1"/>
  <c r="AV172" i="1"/>
  <c r="AU172" i="1"/>
  <c r="AT172" i="1"/>
  <c r="AS172" i="1"/>
  <c r="AR172" i="1"/>
  <c r="BA171" i="1"/>
  <c r="AZ171" i="1"/>
  <c r="AY171" i="1"/>
  <c r="AX171" i="1"/>
  <c r="AW171" i="1"/>
  <c r="AV171" i="1"/>
  <c r="AU171" i="1"/>
  <c r="AT171" i="1"/>
  <c r="AS171" i="1"/>
  <c r="AR171" i="1"/>
  <c r="BA170" i="1"/>
  <c r="AZ170" i="1"/>
  <c r="AY170" i="1"/>
  <c r="AX170" i="1"/>
  <c r="AW170" i="1"/>
  <c r="AV170" i="1"/>
  <c r="AU170" i="1"/>
  <c r="AT170" i="1"/>
  <c r="AS170" i="1"/>
  <c r="AR170" i="1"/>
  <c r="BA169" i="1"/>
  <c r="AZ169" i="1"/>
  <c r="AY169" i="1"/>
  <c r="AX169" i="1"/>
  <c r="AW169" i="1"/>
  <c r="AV169" i="1"/>
  <c r="AU169" i="1"/>
  <c r="AT169" i="1"/>
  <c r="AS169" i="1"/>
  <c r="AR169" i="1"/>
  <c r="BA168" i="1"/>
  <c r="AZ168" i="1"/>
  <c r="AY168" i="1"/>
  <c r="AX168" i="1"/>
  <c r="AW168" i="1"/>
  <c r="AV168" i="1"/>
  <c r="AU168" i="1"/>
  <c r="AT168" i="1"/>
  <c r="AS168" i="1"/>
  <c r="AR168" i="1"/>
  <c r="BA167" i="1"/>
  <c r="AZ167" i="1"/>
  <c r="AY167" i="1"/>
  <c r="AX167" i="1"/>
  <c r="AW167" i="1"/>
  <c r="AV167" i="1"/>
  <c r="AU167" i="1"/>
  <c r="AT167" i="1"/>
  <c r="AS167" i="1"/>
  <c r="AR167" i="1"/>
  <c r="BA166" i="1"/>
  <c r="AZ166" i="1"/>
  <c r="AY166" i="1"/>
  <c r="AX166" i="1"/>
  <c r="AW166" i="1"/>
  <c r="AV166" i="1"/>
  <c r="AU166" i="1"/>
  <c r="AT166" i="1"/>
  <c r="AS166" i="1"/>
  <c r="AR166" i="1"/>
  <c r="BA165" i="1"/>
  <c r="AZ165" i="1"/>
  <c r="AY165" i="1"/>
  <c r="AX165" i="1"/>
  <c r="AW165" i="1"/>
  <c r="AV165" i="1"/>
  <c r="AU165" i="1"/>
  <c r="AT165" i="1"/>
  <c r="AS165" i="1"/>
  <c r="AR165" i="1"/>
  <c r="BA161" i="1"/>
  <c r="AZ161" i="1"/>
  <c r="AY161" i="1"/>
  <c r="AX161" i="1"/>
  <c r="AW161" i="1"/>
  <c r="AV161" i="1"/>
  <c r="AU161" i="1"/>
  <c r="AT161" i="1"/>
  <c r="AS161" i="1"/>
  <c r="AR161" i="1"/>
  <c r="BA160" i="1"/>
  <c r="AZ160" i="1"/>
  <c r="AY160" i="1"/>
  <c r="AX160" i="1"/>
  <c r="AW160" i="1"/>
  <c r="AV160" i="1"/>
  <c r="AU160" i="1"/>
  <c r="AT160" i="1"/>
  <c r="AS160" i="1"/>
  <c r="AR160" i="1"/>
  <c r="BA159" i="1"/>
  <c r="AZ159" i="1"/>
  <c r="AY159" i="1"/>
  <c r="AX159" i="1"/>
  <c r="AW159" i="1"/>
  <c r="AV159" i="1"/>
  <c r="AU159" i="1"/>
  <c r="AT159" i="1"/>
  <c r="AS159" i="1"/>
  <c r="AR159" i="1"/>
  <c r="AU158" i="1"/>
  <c r="AT158" i="1"/>
  <c r="AS158" i="1"/>
  <c r="AU157" i="1"/>
  <c r="AT157" i="1"/>
  <c r="AS157" i="1"/>
  <c r="AR157" i="1"/>
  <c r="AU156" i="1"/>
  <c r="AT156" i="1"/>
  <c r="AS156" i="1"/>
  <c r="AR156" i="1"/>
  <c r="BA154" i="1"/>
  <c r="AZ154" i="1"/>
  <c r="AY154" i="1"/>
  <c r="AX154" i="1"/>
  <c r="AW154" i="1"/>
  <c r="AV154" i="1"/>
  <c r="AU154" i="1"/>
  <c r="AT154" i="1"/>
  <c r="AS154" i="1"/>
  <c r="AR154" i="1"/>
  <c r="BA153" i="1"/>
  <c r="AZ153" i="1"/>
  <c r="AY153" i="1"/>
  <c r="AX153" i="1"/>
  <c r="AW153" i="1"/>
  <c r="AV153" i="1"/>
  <c r="AU153" i="1"/>
  <c r="AT153" i="1"/>
  <c r="AS153" i="1"/>
  <c r="AR153" i="1"/>
  <c r="BA152" i="1"/>
  <c r="AZ152" i="1"/>
  <c r="AY152" i="1"/>
  <c r="AX152" i="1"/>
  <c r="AW152" i="1"/>
  <c r="AV152" i="1"/>
  <c r="AU152" i="1"/>
  <c r="AT152" i="1"/>
  <c r="AS152" i="1"/>
  <c r="BA151" i="1"/>
  <c r="AZ151" i="1"/>
  <c r="AY151" i="1"/>
  <c r="AX151" i="1"/>
  <c r="AW151" i="1"/>
  <c r="AV151" i="1"/>
  <c r="AU151" i="1"/>
  <c r="AT151" i="1"/>
  <c r="AS151" i="1"/>
  <c r="AR151" i="1"/>
  <c r="BA150" i="1"/>
  <c r="AZ150" i="1"/>
  <c r="AY150" i="1"/>
  <c r="AX150" i="1"/>
  <c r="AW150" i="1"/>
  <c r="AV150" i="1"/>
  <c r="AU150" i="1"/>
  <c r="AT150" i="1"/>
  <c r="AS150" i="1"/>
  <c r="AR150" i="1"/>
  <c r="BA149" i="1"/>
  <c r="AZ149" i="1"/>
  <c r="AY149" i="1"/>
  <c r="AX149" i="1"/>
  <c r="AW149" i="1"/>
  <c r="AV149" i="1"/>
  <c r="AU149" i="1"/>
  <c r="AT149" i="1"/>
  <c r="AS149" i="1"/>
  <c r="AR149" i="1"/>
  <c r="AU139" i="1"/>
  <c r="AT139" i="1"/>
  <c r="AS139" i="1"/>
  <c r="AU138" i="1"/>
  <c r="AT138" i="1"/>
  <c r="AS138" i="1"/>
  <c r="AR138" i="1"/>
  <c r="BA137" i="1"/>
  <c r="AZ137" i="1"/>
  <c r="AY137" i="1"/>
  <c r="AX137" i="1"/>
  <c r="AW137" i="1"/>
  <c r="AV137" i="1"/>
  <c r="AU137" i="1"/>
  <c r="AT137" i="1"/>
  <c r="AS137" i="1"/>
  <c r="AR137" i="1"/>
  <c r="BA135" i="1"/>
  <c r="AZ135" i="1"/>
  <c r="AY135" i="1"/>
  <c r="AX135" i="1"/>
  <c r="AW135" i="1"/>
  <c r="AV135" i="1"/>
  <c r="AU135" i="1"/>
  <c r="AT135" i="1"/>
  <c r="AS135" i="1"/>
  <c r="AR135" i="1"/>
  <c r="BA134" i="1"/>
  <c r="AZ134" i="1"/>
  <c r="AY134" i="1"/>
  <c r="AX134" i="1"/>
  <c r="AW134" i="1"/>
  <c r="AV134" i="1"/>
  <c r="AU134" i="1"/>
  <c r="AT134" i="1"/>
  <c r="AS134" i="1"/>
  <c r="AR134" i="1"/>
  <c r="BA133" i="1"/>
  <c r="AZ133" i="1"/>
  <c r="AY133" i="1"/>
  <c r="AX133" i="1"/>
  <c r="AW133" i="1"/>
  <c r="AV133" i="1"/>
  <c r="AU133" i="1"/>
  <c r="AT133" i="1"/>
  <c r="AS133" i="1"/>
  <c r="AR133" i="1"/>
  <c r="AU130" i="1"/>
  <c r="BA129" i="1"/>
  <c r="AZ129" i="1"/>
  <c r="AY129" i="1"/>
  <c r="AX129" i="1"/>
  <c r="AW129" i="1"/>
  <c r="AV129" i="1"/>
  <c r="AU129" i="1"/>
  <c r="AT129" i="1"/>
  <c r="AS129" i="1"/>
  <c r="AR129" i="1"/>
  <c r="AU127" i="1"/>
  <c r="AT127" i="1"/>
  <c r="AS127" i="1"/>
  <c r="AR127" i="1"/>
  <c r="BA126" i="1"/>
  <c r="AZ126" i="1"/>
  <c r="AY126" i="1"/>
  <c r="AX126" i="1"/>
  <c r="AW126" i="1"/>
  <c r="AV126" i="1"/>
  <c r="AU126" i="1"/>
  <c r="AT126" i="1"/>
  <c r="AS126" i="1"/>
  <c r="AR126" i="1"/>
  <c r="BA125" i="1"/>
  <c r="AZ125" i="1"/>
  <c r="AY125" i="1"/>
  <c r="AX125" i="1"/>
  <c r="AW125" i="1"/>
  <c r="AV125" i="1"/>
  <c r="AU125" i="1"/>
  <c r="AT125" i="1"/>
  <c r="AS125" i="1"/>
  <c r="AR125" i="1"/>
  <c r="BA124" i="1"/>
  <c r="AZ124" i="1"/>
  <c r="AY124" i="1"/>
  <c r="AX124" i="1"/>
  <c r="AW124" i="1"/>
  <c r="AV124" i="1"/>
  <c r="AU124" i="1"/>
  <c r="AT124" i="1"/>
  <c r="AS124" i="1"/>
  <c r="AR124" i="1"/>
  <c r="BA123" i="1"/>
  <c r="AZ123" i="1"/>
  <c r="AY123" i="1"/>
  <c r="AX123" i="1"/>
  <c r="AW123" i="1"/>
  <c r="AV123" i="1"/>
  <c r="AU123" i="1"/>
  <c r="AT123" i="1"/>
  <c r="AS123" i="1"/>
  <c r="AR123" i="1"/>
  <c r="BA118" i="1"/>
  <c r="AZ118" i="1"/>
  <c r="AY118" i="1"/>
  <c r="AX118" i="1"/>
  <c r="AW118" i="1"/>
  <c r="AV118" i="1"/>
  <c r="AU118" i="1"/>
  <c r="AT118" i="1"/>
  <c r="AS118" i="1"/>
  <c r="AR118" i="1"/>
  <c r="BA117" i="1"/>
  <c r="AZ117" i="1"/>
  <c r="AY117" i="1"/>
  <c r="AX117" i="1"/>
  <c r="AW117" i="1"/>
  <c r="AV117" i="1"/>
  <c r="AU117" i="1"/>
  <c r="AT117" i="1"/>
  <c r="AS117" i="1"/>
  <c r="AR117" i="1"/>
  <c r="BA116" i="1"/>
  <c r="AZ116" i="1"/>
  <c r="AY116" i="1"/>
  <c r="AX116" i="1"/>
  <c r="AW116" i="1"/>
  <c r="AV116" i="1"/>
  <c r="AU116" i="1"/>
  <c r="AT116" i="1"/>
  <c r="AS116" i="1"/>
  <c r="AR116" i="1"/>
  <c r="BA115" i="1"/>
  <c r="AZ115" i="1"/>
  <c r="AY115" i="1"/>
  <c r="AX115" i="1"/>
  <c r="AW115" i="1"/>
  <c r="AV115" i="1"/>
  <c r="AU115" i="1"/>
  <c r="AT115" i="1"/>
  <c r="AS115" i="1"/>
  <c r="AR115" i="1"/>
  <c r="BA114" i="1"/>
  <c r="AZ114" i="1"/>
  <c r="AY114" i="1"/>
  <c r="AX114" i="1"/>
  <c r="AW114" i="1"/>
  <c r="AV114" i="1"/>
  <c r="AU114" i="1"/>
  <c r="AT114" i="1"/>
  <c r="AS114" i="1"/>
  <c r="AR114" i="1"/>
  <c r="BA113" i="1"/>
  <c r="AZ113" i="1"/>
  <c r="AY113" i="1"/>
  <c r="AX113" i="1"/>
  <c r="AW113" i="1"/>
  <c r="AV113" i="1"/>
  <c r="AU113" i="1"/>
  <c r="AT113" i="1"/>
  <c r="AS113" i="1"/>
  <c r="AR113" i="1"/>
  <c r="AU111" i="1"/>
  <c r="AT111" i="1"/>
  <c r="AS111" i="1"/>
  <c r="AR111" i="1"/>
  <c r="AU110" i="1"/>
  <c r="AT110" i="1"/>
  <c r="AS110" i="1"/>
  <c r="AR110" i="1"/>
  <c r="AU109" i="1"/>
  <c r="AT109" i="1"/>
  <c r="AS109" i="1"/>
  <c r="AR109" i="1"/>
  <c r="AU108" i="1"/>
  <c r="AT108" i="1"/>
  <c r="AS108" i="1"/>
  <c r="AR108" i="1"/>
  <c r="AU107" i="1"/>
  <c r="AT107" i="1"/>
  <c r="AS107" i="1"/>
  <c r="AR107" i="1"/>
  <c r="S117" i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S114" i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S110" i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BA110" i="1" s="1"/>
  <c r="S109" i="1"/>
  <c r="S156" i="1" s="1"/>
  <c r="F18" i="1"/>
  <c r="F19" i="1"/>
  <c r="F20" i="1"/>
  <c r="F22" i="1"/>
  <c r="F32" i="1"/>
  <c r="F29" i="1"/>
  <c r="F30" i="1"/>
  <c r="F31" i="1"/>
  <c r="F33" i="1"/>
  <c r="J33" i="1"/>
  <c r="J32" i="1"/>
  <c r="J31" i="1"/>
  <c r="J22" i="1"/>
  <c r="J20" i="1"/>
  <c r="J19" i="1"/>
  <c r="J18" i="1"/>
  <c r="F182" i="1"/>
  <c r="F181" i="1"/>
  <c r="F169" i="1"/>
  <c r="D154" i="1"/>
  <c r="E154" i="1" s="1"/>
  <c r="F154" i="1" s="1"/>
  <c r="D153" i="1"/>
  <c r="D152" i="1"/>
  <c r="E152" i="1" s="1"/>
  <c r="F152" i="1" s="1"/>
  <c r="D151" i="1"/>
  <c r="E151" i="1" s="1"/>
  <c r="F151" i="1" s="1"/>
  <c r="F187" i="1"/>
  <c r="E187" i="1"/>
  <c r="D187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O184" i="1"/>
  <c r="K184" i="1"/>
  <c r="G184" i="1"/>
  <c r="C184" i="1"/>
  <c r="D190" i="1"/>
  <c r="D183" i="1"/>
  <c r="D181" i="1"/>
  <c r="E181" i="1" s="1"/>
  <c r="D180" i="1"/>
  <c r="E180" i="1" s="1"/>
  <c r="D179" i="1"/>
  <c r="E179" i="1" s="1"/>
  <c r="D177" i="1"/>
  <c r="E177" i="1" s="1"/>
  <c r="F177" i="1" s="1"/>
  <c r="D176" i="1"/>
  <c r="E176" i="1" s="1"/>
  <c r="H172" i="1"/>
  <c r="D172" i="1"/>
  <c r="E172" i="1" s="1"/>
  <c r="D168" i="1"/>
  <c r="E168" i="1" s="1"/>
  <c r="D167" i="1"/>
  <c r="E167" i="1" s="1"/>
  <c r="D166" i="1"/>
  <c r="D165" i="1"/>
  <c r="D161" i="1"/>
  <c r="E161" i="1" s="1"/>
  <c r="D160" i="1"/>
  <c r="D159" i="1"/>
  <c r="D158" i="1"/>
  <c r="D157" i="1"/>
  <c r="D156" i="1"/>
  <c r="E156" i="1" s="1"/>
  <c r="E153" i="1"/>
  <c r="F153" i="1" s="1"/>
  <c r="E182" i="1"/>
  <c r="E169" i="1"/>
  <c r="J191" i="1"/>
  <c r="H190" i="1"/>
  <c r="I190" i="1" s="1"/>
  <c r="H183" i="1"/>
  <c r="I183" i="1" s="1"/>
  <c r="J183" i="1" s="1"/>
  <c r="H181" i="1"/>
  <c r="I181" i="1" s="1"/>
  <c r="J181" i="1" s="1"/>
  <c r="H180" i="1"/>
  <c r="I180" i="1" s="1"/>
  <c r="H179" i="1"/>
  <c r="H178" i="1"/>
  <c r="I178" i="1" s="1"/>
  <c r="J178" i="1" s="1"/>
  <c r="H177" i="1"/>
  <c r="I177" i="1" s="1"/>
  <c r="J177" i="1" s="1"/>
  <c r="H169" i="1"/>
  <c r="I169" i="1" s="1"/>
  <c r="H167" i="1"/>
  <c r="I167" i="1" s="1"/>
  <c r="H168" i="1"/>
  <c r="I168" i="1" s="1"/>
  <c r="H166" i="1"/>
  <c r="I166" i="1" s="1"/>
  <c r="J166" i="1" s="1"/>
  <c r="H165" i="1"/>
  <c r="I165" i="1" s="1"/>
  <c r="J165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4" i="1"/>
  <c r="I154" i="1" s="1"/>
  <c r="H150" i="1"/>
  <c r="I150" i="1" s="1"/>
  <c r="H153" i="1"/>
  <c r="I153" i="1" s="1"/>
  <c r="H152" i="1"/>
  <c r="I152" i="1" s="1"/>
  <c r="H151" i="1"/>
  <c r="I151" i="1" s="1"/>
  <c r="L112" i="1"/>
  <c r="L187" i="1"/>
  <c r="K187" i="1"/>
  <c r="J187" i="1"/>
  <c r="I187" i="1"/>
  <c r="H187" i="1"/>
  <c r="G187" i="1"/>
  <c r="M187" i="1"/>
  <c r="N187" i="1"/>
  <c r="O187" i="1"/>
  <c r="P165" i="1"/>
  <c r="Q165" i="1" s="1"/>
  <c r="R165" i="1" s="1"/>
  <c r="P170" i="1"/>
  <c r="Q170" i="1" s="1"/>
  <c r="R170" i="1" s="1"/>
  <c r="P171" i="1"/>
  <c r="Q171" i="1" s="1"/>
  <c r="R171" i="1" s="1"/>
  <c r="P169" i="1"/>
  <c r="Q169" i="1" s="1"/>
  <c r="R169" i="1" s="1"/>
  <c r="P167" i="1"/>
  <c r="Q167" i="1" s="1"/>
  <c r="R167" i="1" s="1"/>
  <c r="P168" i="1"/>
  <c r="Q168" i="1" s="1"/>
  <c r="R168" i="1" s="1"/>
  <c r="R187" i="1"/>
  <c r="Q187" i="1"/>
  <c r="P187" i="1"/>
  <c r="L181" i="1"/>
  <c r="M181" i="1" s="1"/>
  <c r="L180" i="1"/>
  <c r="L182" i="1"/>
  <c r="L179" i="1"/>
  <c r="M179" i="1" s="1"/>
  <c r="N179" i="1" s="1"/>
  <c r="L178" i="1"/>
  <c r="M178" i="1" s="1"/>
  <c r="L177" i="1"/>
  <c r="M177" i="1" s="1"/>
  <c r="L172" i="1"/>
  <c r="L170" i="1"/>
  <c r="M170" i="1" s="1"/>
  <c r="L168" i="1"/>
  <c r="M168" i="1" s="1"/>
  <c r="L167" i="1"/>
  <c r="M167" i="1" s="1"/>
  <c r="N167" i="1" s="1"/>
  <c r="L171" i="1"/>
  <c r="N171" i="1" s="1"/>
  <c r="L165" i="1"/>
  <c r="M165" i="1" s="1"/>
  <c r="L161" i="1"/>
  <c r="M161" i="1" s="1"/>
  <c r="N161" i="1" s="1"/>
  <c r="L160" i="1"/>
  <c r="M160" i="1" s="1"/>
  <c r="N160" i="1" s="1"/>
  <c r="L159" i="1"/>
  <c r="M159" i="1" s="1"/>
  <c r="N159" i="1" s="1"/>
  <c r="L158" i="1"/>
  <c r="M158" i="1" s="1"/>
  <c r="N158" i="1" s="1"/>
  <c r="L157" i="1"/>
  <c r="M157" i="1" s="1"/>
  <c r="N157" i="1" s="1"/>
  <c r="L156" i="1"/>
  <c r="L154" i="1"/>
  <c r="M154" i="1" s="1"/>
  <c r="N154" i="1" s="1"/>
  <c r="L150" i="1"/>
  <c r="L153" i="1"/>
  <c r="M153" i="1" s="1"/>
  <c r="N153" i="1" s="1"/>
  <c r="L152" i="1"/>
  <c r="M152" i="1" s="1"/>
  <c r="N152" i="1" s="1"/>
  <c r="L151" i="1"/>
  <c r="M151" i="1" s="1"/>
  <c r="N151" i="1" s="1"/>
  <c r="P190" i="1"/>
  <c r="Q190" i="1" s="1"/>
  <c r="R190" i="1" s="1"/>
  <c r="P181" i="1"/>
  <c r="Q181" i="1" s="1"/>
  <c r="R181" i="1" s="1"/>
  <c r="P180" i="1"/>
  <c r="Q180" i="1" s="1"/>
  <c r="R180" i="1" s="1"/>
  <c r="P182" i="1"/>
  <c r="Q182" i="1" s="1"/>
  <c r="R182" i="1" s="1"/>
  <c r="P179" i="1"/>
  <c r="Q179" i="1" s="1"/>
  <c r="R179" i="1" s="1"/>
  <c r="P178" i="1"/>
  <c r="Q178" i="1" s="1"/>
  <c r="R178" i="1" s="1"/>
  <c r="P177" i="1"/>
  <c r="Q177" i="1" s="1"/>
  <c r="R177" i="1" s="1"/>
  <c r="P166" i="1"/>
  <c r="Q166" i="1" s="1"/>
  <c r="R166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R157" i="1" s="1"/>
  <c r="P156" i="1"/>
  <c r="Q156" i="1" s="1"/>
  <c r="R156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M183" i="1"/>
  <c r="N183" i="1" s="1"/>
  <c r="M169" i="1"/>
  <c r="N169" i="1" s="1"/>
  <c r="K173" i="1"/>
  <c r="G173" i="1"/>
  <c r="C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O173" i="1"/>
  <c r="R191" i="1"/>
  <c r="N28" i="1"/>
  <c r="N27" i="1"/>
  <c r="R18" i="1"/>
  <c r="R33" i="1"/>
  <c r="R32" i="1"/>
  <c r="R31" i="1"/>
  <c r="R30" i="1"/>
  <c r="R28" i="1"/>
  <c r="R27" i="1"/>
  <c r="N22" i="1"/>
  <c r="N21" i="1"/>
  <c r="R22" i="1"/>
  <c r="R20" i="1"/>
  <c r="R19" i="1"/>
  <c r="R21" i="1"/>
  <c r="N166" i="1"/>
  <c r="S113" i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R172" i="1"/>
  <c r="R70" i="1"/>
  <c r="R67" i="1"/>
  <c r="R66" i="1"/>
  <c r="R65" i="1"/>
  <c r="AU65" i="1" s="1"/>
  <c r="R63" i="1"/>
  <c r="R61" i="1"/>
  <c r="R85" i="1"/>
  <c r="R36" i="1"/>
  <c r="R83" i="1"/>
  <c r="R82" i="1"/>
  <c r="R81" i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R51" i="1"/>
  <c r="R48" i="1"/>
  <c r="AT97" i="1"/>
  <c r="AS97" i="1"/>
  <c r="AR97" i="1"/>
  <c r="AT96" i="1"/>
  <c r="AS96" i="1"/>
  <c r="AR96" i="1"/>
  <c r="AT91" i="1"/>
  <c r="AS91" i="1"/>
  <c r="AR91" i="1"/>
  <c r="AS85" i="1"/>
  <c r="AS83" i="1"/>
  <c r="AS82" i="1"/>
  <c r="AS81" i="1"/>
  <c r="AR70" i="1"/>
  <c r="AT69" i="1"/>
  <c r="AR69" i="1"/>
  <c r="AR63" i="1"/>
  <c r="AR61" i="1"/>
  <c r="AU43" i="1"/>
  <c r="AT43" i="1"/>
  <c r="AS43" i="1"/>
  <c r="AR43" i="1"/>
  <c r="AT42" i="1"/>
  <c r="AS42" i="1"/>
  <c r="AR42" i="1"/>
  <c r="AT41" i="1"/>
  <c r="AS41" i="1"/>
  <c r="AR41" i="1"/>
  <c r="AS6" i="1"/>
  <c r="AT6" i="1" s="1"/>
  <c r="AU6" i="1" s="1"/>
  <c r="AV6" i="1" s="1"/>
  <c r="AW6" i="1" s="1"/>
  <c r="AX6" i="1" s="1"/>
  <c r="AY6" i="1" s="1"/>
  <c r="AZ6" i="1" s="1"/>
  <c r="BA6" i="1" s="1"/>
  <c r="T97" i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Z13" i="1"/>
  <c r="AD13" i="1" s="1"/>
  <c r="AH13" i="1" s="1"/>
  <c r="AL13" i="1" s="1"/>
  <c r="AM13" i="1" s="1"/>
  <c r="AN13" i="1" s="1"/>
  <c r="AO13" i="1" s="1"/>
  <c r="AP13" i="1" s="1"/>
  <c r="Y13" i="1"/>
  <c r="AC13" i="1" s="1"/>
  <c r="AG13" i="1" s="1"/>
  <c r="AK13" i="1" s="1"/>
  <c r="X13" i="1"/>
  <c r="AB13" i="1" s="1"/>
  <c r="AF13" i="1" s="1"/>
  <c r="AJ13" i="1" s="1"/>
  <c r="W13" i="1"/>
  <c r="AA13" i="1" s="1"/>
  <c r="AE13" i="1" s="1"/>
  <c r="AI13" i="1" s="1"/>
  <c r="Q6" i="1"/>
  <c r="N6" i="1"/>
  <c r="M6" i="1"/>
  <c r="T83" i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S69" i="1"/>
  <c r="S68" i="1"/>
  <c r="T68" i="1" s="1"/>
  <c r="S43" i="1"/>
  <c r="T43" i="1" s="1"/>
  <c r="U43" i="1" s="1"/>
  <c r="V43" i="1" s="1"/>
  <c r="W43" i="1" s="1"/>
  <c r="X43" i="1" s="1"/>
  <c r="Y43" i="1" s="1"/>
  <c r="Z43" i="1" s="1"/>
  <c r="AA43" i="1" s="1"/>
  <c r="S42" i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S41" i="1"/>
  <c r="N20" i="1"/>
  <c r="N19" i="1"/>
  <c r="N18" i="1"/>
  <c r="N33" i="1"/>
  <c r="N32" i="1"/>
  <c r="N31" i="1"/>
  <c r="N30" i="1"/>
  <c r="M29" i="1"/>
  <c r="Q29" i="1"/>
  <c r="Q34" i="1" s="1"/>
  <c r="Q78" i="1"/>
  <c r="Q90" i="1" s="1"/>
  <c r="P78" i="1"/>
  <c r="P90" i="1" s="1"/>
  <c r="O78" i="1"/>
  <c r="M78" i="1"/>
  <c r="M90" i="1" s="1"/>
  <c r="L78" i="1"/>
  <c r="L90" i="1" s="1"/>
  <c r="K78" i="1"/>
  <c r="I78" i="1"/>
  <c r="H78" i="1"/>
  <c r="G78" i="1"/>
  <c r="F78" i="1"/>
  <c r="E78" i="1"/>
  <c r="D78" i="1"/>
  <c r="C78" i="1"/>
  <c r="G90" i="1"/>
  <c r="C90" i="1"/>
  <c r="F90" i="1"/>
  <c r="D90" i="1"/>
  <c r="Q76" i="1"/>
  <c r="Q89" i="1" s="1"/>
  <c r="P76" i="1"/>
  <c r="P89" i="1" s="1"/>
  <c r="O76" i="1"/>
  <c r="O89" i="1" s="1"/>
  <c r="M76" i="1"/>
  <c r="M89" i="1" s="1"/>
  <c r="L76" i="1"/>
  <c r="L89" i="1" s="1"/>
  <c r="K76" i="1"/>
  <c r="K89" i="1" s="1"/>
  <c r="Q77" i="1"/>
  <c r="P77" i="1"/>
  <c r="O77" i="1"/>
  <c r="M77" i="1"/>
  <c r="L77" i="1"/>
  <c r="K77" i="1"/>
  <c r="H77" i="1"/>
  <c r="G77" i="1"/>
  <c r="E77" i="1"/>
  <c r="D77" i="1"/>
  <c r="C77" i="1"/>
  <c r="I77" i="1"/>
  <c r="H76" i="1"/>
  <c r="G76" i="1"/>
  <c r="G89" i="1" s="1"/>
  <c r="E76" i="1"/>
  <c r="E89" i="1" s="1"/>
  <c r="D76" i="1"/>
  <c r="D89" i="1" s="1"/>
  <c r="C76" i="1"/>
  <c r="I76" i="1"/>
  <c r="I89" i="1" s="1"/>
  <c r="Q75" i="1"/>
  <c r="Q88" i="1" s="1"/>
  <c r="Q149" i="1" s="1"/>
  <c r="P75" i="1"/>
  <c r="P88" i="1" s="1"/>
  <c r="P149" i="1" s="1"/>
  <c r="O75" i="1"/>
  <c r="O88" i="1" s="1"/>
  <c r="O149" i="1" s="1"/>
  <c r="M75" i="1"/>
  <c r="M88" i="1" s="1"/>
  <c r="L75" i="1"/>
  <c r="L88" i="1" s="1"/>
  <c r="K75" i="1"/>
  <c r="K88" i="1" s="1"/>
  <c r="H75" i="1"/>
  <c r="H88" i="1" s="1"/>
  <c r="G75" i="1"/>
  <c r="G88" i="1" s="1"/>
  <c r="E75" i="1"/>
  <c r="E88" i="1" s="1"/>
  <c r="D75" i="1"/>
  <c r="D88" i="1" s="1"/>
  <c r="C75" i="1"/>
  <c r="C88" i="1" s="1"/>
  <c r="I75" i="1"/>
  <c r="I88" i="1" s="1"/>
  <c r="Q71" i="1"/>
  <c r="P71" i="1"/>
  <c r="O71" i="1"/>
  <c r="M71" i="1"/>
  <c r="L71" i="1"/>
  <c r="K71" i="1"/>
  <c r="I71" i="1"/>
  <c r="H71" i="1"/>
  <c r="G71" i="1"/>
  <c r="E71" i="1"/>
  <c r="D71" i="1"/>
  <c r="C71" i="1"/>
  <c r="J70" i="1"/>
  <c r="AS70" i="1" s="1"/>
  <c r="J69" i="1"/>
  <c r="J68" i="1"/>
  <c r="J77" i="1" s="1"/>
  <c r="J67" i="1"/>
  <c r="J76" i="1" s="1"/>
  <c r="J89" i="1" s="1"/>
  <c r="J66" i="1"/>
  <c r="AS66" i="1" s="1"/>
  <c r="J65" i="1"/>
  <c r="J75" i="1" s="1"/>
  <c r="J88" i="1" s="1"/>
  <c r="N70" i="1"/>
  <c r="AT70" i="1" s="1"/>
  <c r="N68" i="1"/>
  <c r="N77" i="1" s="1"/>
  <c r="N67" i="1"/>
  <c r="N66" i="1"/>
  <c r="AT66" i="1" s="1"/>
  <c r="N65" i="1"/>
  <c r="N75" i="1" s="1"/>
  <c r="N88" i="1" s="1"/>
  <c r="F68" i="1"/>
  <c r="F77" i="1" s="1"/>
  <c r="F66" i="1"/>
  <c r="AR66" i="1" s="1"/>
  <c r="F67" i="1"/>
  <c r="F76" i="1" s="1"/>
  <c r="F89" i="1" s="1"/>
  <c r="F65" i="1"/>
  <c r="F85" i="1"/>
  <c r="AR85" i="1" s="1"/>
  <c r="F83" i="1"/>
  <c r="AR83" i="1" s="1"/>
  <c r="F82" i="1"/>
  <c r="AR82" i="1" s="1"/>
  <c r="F81" i="1"/>
  <c r="AR81" i="1" s="1"/>
  <c r="F36" i="1"/>
  <c r="AR36" i="1" s="1"/>
  <c r="F51" i="1"/>
  <c r="AR51" i="1" s="1"/>
  <c r="F48" i="1"/>
  <c r="F12" i="1"/>
  <c r="F64" i="1" s="1"/>
  <c r="F10" i="1"/>
  <c r="F62" i="1" s="1"/>
  <c r="J63" i="1"/>
  <c r="AS63" i="1" s="1"/>
  <c r="J61" i="1"/>
  <c r="AS61" i="1" s="1"/>
  <c r="J54" i="1"/>
  <c r="J51" i="1"/>
  <c r="AS51" i="1" s="1"/>
  <c r="J48" i="1"/>
  <c r="AS48" i="1" s="1"/>
  <c r="J36" i="1"/>
  <c r="AS36" i="1" s="1"/>
  <c r="J12" i="1"/>
  <c r="AS12" i="1" s="1"/>
  <c r="J10" i="1"/>
  <c r="AS10" i="1" s="1"/>
  <c r="I57" i="1"/>
  <c r="H57" i="1"/>
  <c r="G57" i="1"/>
  <c r="E57" i="1"/>
  <c r="D57" i="1"/>
  <c r="C57" i="1"/>
  <c r="N85" i="1"/>
  <c r="AT85" i="1" s="1"/>
  <c r="N83" i="1"/>
  <c r="AT83" i="1" s="1"/>
  <c r="N82" i="1"/>
  <c r="AT82" i="1" s="1"/>
  <c r="N81" i="1"/>
  <c r="AT81" i="1" s="1"/>
  <c r="N63" i="1"/>
  <c r="AT63" i="1" s="1"/>
  <c r="N61" i="1"/>
  <c r="AT61" i="1" s="1"/>
  <c r="N51" i="1"/>
  <c r="AT51" i="1" s="1"/>
  <c r="N48" i="1"/>
  <c r="AT48" i="1" s="1"/>
  <c r="N36" i="1"/>
  <c r="AT36" i="1" s="1"/>
  <c r="N12" i="1"/>
  <c r="AT12" i="1" s="1"/>
  <c r="N10" i="1"/>
  <c r="AT10" i="1" s="1"/>
  <c r="C6" i="1"/>
  <c r="Q57" i="1"/>
  <c r="P57" i="1"/>
  <c r="O57" i="1"/>
  <c r="M57" i="1"/>
  <c r="L57" i="1"/>
  <c r="K57" i="1"/>
  <c r="Q53" i="1"/>
  <c r="P53" i="1"/>
  <c r="M53" i="1"/>
  <c r="L53" i="1"/>
  <c r="K53" i="1"/>
  <c r="I53" i="1"/>
  <c r="H53" i="1"/>
  <c r="G53" i="1"/>
  <c r="Q64" i="1"/>
  <c r="P64" i="1"/>
  <c r="O64" i="1"/>
  <c r="M64" i="1"/>
  <c r="L64" i="1"/>
  <c r="K64" i="1"/>
  <c r="I64" i="1"/>
  <c r="H64" i="1"/>
  <c r="G64" i="1"/>
  <c r="E64" i="1"/>
  <c r="D64" i="1"/>
  <c r="C64" i="1"/>
  <c r="Q62" i="1"/>
  <c r="P62" i="1"/>
  <c r="O62" i="1"/>
  <c r="M62" i="1"/>
  <c r="L62" i="1"/>
  <c r="I62" i="1"/>
  <c r="H62" i="1"/>
  <c r="G62" i="1"/>
  <c r="E62" i="1"/>
  <c r="D62" i="1"/>
  <c r="C62" i="1"/>
  <c r="K62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BD34" i="1" s="1"/>
  <c r="BE34" i="1" s="1"/>
  <c r="G34" i="1"/>
  <c r="D34" i="1"/>
  <c r="C34" i="1"/>
  <c r="L29" i="1"/>
  <c r="L34" i="1" s="1"/>
  <c r="P29" i="1"/>
  <c r="P34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D23" i="1" s="1"/>
  <c r="BE23" i="1" s="1"/>
  <c r="Q23" i="1"/>
  <c r="P23" i="1"/>
  <c r="O23" i="1"/>
  <c r="M23" i="1"/>
  <c r="L23" i="1"/>
  <c r="H23" i="1"/>
  <c r="G23" i="1"/>
  <c r="D23" i="1"/>
  <c r="C23" i="1"/>
  <c r="K23" i="1"/>
  <c r="O29" i="1"/>
  <c r="O34" i="1" s="1"/>
  <c r="K29" i="1"/>
  <c r="K34" i="1" s="1"/>
  <c r="AU112" i="1" l="1"/>
  <c r="AU119" i="1" s="1"/>
  <c r="AR112" i="1"/>
  <c r="AR119" i="1" s="1"/>
  <c r="AS112" i="1"/>
  <c r="AS119" i="1" s="1"/>
  <c r="AS142" i="1" s="1"/>
  <c r="AT112" i="1"/>
  <c r="AT119" i="1" s="1"/>
  <c r="AT142" i="1" s="1"/>
  <c r="AR184" i="1"/>
  <c r="AR152" i="1"/>
  <c r="AW184" i="1"/>
  <c r="AX184" i="1"/>
  <c r="AY184" i="1"/>
  <c r="AV184" i="1"/>
  <c r="U157" i="1"/>
  <c r="Y157" i="1"/>
  <c r="AA157" i="1"/>
  <c r="Z157" i="1"/>
  <c r="AF157" i="1"/>
  <c r="AG157" i="1"/>
  <c r="AH157" i="1"/>
  <c r="AI157" i="1"/>
  <c r="AJ157" i="1"/>
  <c r="AK157" i="1"/>
  <c r="W157" i="1"/>
  <c r="X157" i="1"/>
  <c r="AC157" i="1"/>
  <c r="AE157" i="1"/>
  <c r="AY157" i="1" s="1"/>
  <c r="AM157" i="1"/>
  <c r="V157" i="1"/>
  <c r="AN157" i="1"/>
  <c r="AD157" i="1"/>
  <c r="AL157" i="1"/>
  <c r="AX110" i="1"/>
  <c r="S157" i="1"/>
  <c r="AO157" i="1"/>
  <c r="AB157" i="1"/>
  <c r="T157" i="1"/>
  <c r="AP157" i="1"/>
  <c r="AV110" i="1"/>
  <c r="AW110" i="1"/>
  <c r="AY110" i="1"/>
  <c r="AZ110" i="1"/>
  <c r="T109" i="1"/>
  <c r="AV128" i="1"/>
  <c r="AU140" i="1"/>
  <c r="AR140" i="1"/>
  <c r="E23" i="1"/>
  <c r="E34" i="1"/>
  <c r="F34" i="1"/>
  <c r="F23" i="1"/>
  <c r="I34" i="1"/>
  <c r="H34" i="1"/>
  <c r="J30" i="1"/>
  <c r="I23" i="1"/>
  <c r="J29" i="1"/>
  <c r="R184" i="1"/>
  <c r="J23" i="1"/>
  <c r="H184" i="1"/>
  <c r="L184" i="1"/>
  <c r="E159" i="1"/>
  <c r="F159" i="1" s="1"/>
  <c r="E160" i="1"/>
  <c r="F160" i="1" s="1"/>
  <c r="F167" i="1"/>
  <c r="F168" i="1"/>
  <c r="E166" i="1"/>
  <c r="E173" i="1" s="1"/>
  <c r="F172" i="1"/>
  <c r="E157" i="1"/>
  <c r="F157" i="1" s="1"/>
  <c r="F158" i="1"/>
  <c r="AR158" i="1" s="1"/>
  <c r="E183" i="1"/>
  <c r="E184" i="1" s="1"/>
  <c r="F156" i="1"/>
  <c r="F161" i="1"/>
  <c r="P184" i="1"/>
  <c r="E190" i="1"/>
  <c r="F190" i="1" s="1"/>
  <c r="Q184" i="1"/>
  <c r="F176" i="1"/>
  <c r="D184" i="1"/>
  <c r="D173" i="1"/>
  <c r="I172" i="1"/>
  <c r="J172" i="1" s="1"/>
  <c r="E165" i="1"/>
  <c r="F165" i="1" s="1"/>
  <c r="J151" i="1"/>
  <c r="J152" i="1"/>
  <c r="J156" i="1"/>
  <c r="J157" i="1"/>
  <c r="J158" i="1"/>
  <c r="J159" i="1"/>
  <c r="J161" i="1"/>
  <c r="N29" i="1"/>
  <c r="N34" i="1" s="1"/>
  <c r="J168" i="1"/>
  <c r="J169" i="1"/>
  <c r="J167" i="1"/>
  <c r="J150" i="1"/>
  <c r="J190" i="1"/>
  <c r="J153" i="1"/>
  <c r="J160" i="1"/>
  <c r="J154" i="1"/>
  <c r="J180" i="1"/>
  <c r="I179" i="1"/>
  <c r="N177" i="1"/>
  <c r="N170" i="1"/>
  <c r="N178" i="1"/>
  <c r="R23" i="1"/>
  <c r="H173" i="1"/>
  <c r="N181" i="1"/>
  <c r="N168" i="1"/>
  <c r="L173" i="1"/>
  <c r="P173" i="1"/>
  <c r="M180" i="1"/>
  <c r="N180" i="1" s="1"/>
  <c r="M182" i="1"/>
  <c r="N182" i="1" s="1"/>
  <c r="M172" i="1"/>
  <c r="N172" i="1" s="1"/>
  <c r="M156" i="1"/>
  <c r="N156" i="1" s="1"/>
  <c r="R173" i="1"/>
  <c r="M173" i="1"/>
  <c r="N165" i="1"/>
  <c r="Q173" i="1"/>
  <c r="R29" i="1"/>
  <c r="R34" i="1" s="1"/>
  <c r="R76" i="1"/>
  <c r="R89" i="1" s="1"/>
  <c r="R64" i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S70" i="1"/>
  <c r="S78" i="1" s="1"/>
  <c r="J78" i="1"/>
  <c r="AS78" i="1" s="1"/>
  <c r="R62" i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F57" i="1"/>
  <c r="R11" i="1"/>
  <c r="R13" i="1"/>
  <c r="AR77" i="1"/>
  <c r="AU70" i="1"/>
  <c r="AU81" i="1"/>
  <c r="AT77" i="1"/>
  <c r="AT14" i="1"/>
  <c r="AT39" i="1" s="1"/>
  <c r="AT52" i="1" s="1"/>
  <c r="AV81" i="1"/>
  <c r="AU42" i="1"/>
  <c r="AX42" i="1"/>
  <c r="AT53" i="1"/>
  <c r="AY81" i="1"/>
  <c r="AZ81" i="1"/>
  <c r="AT37" i="1"/>
  <c r="AW42" i="1"/>
  <c r="AX81" i="1"/>
  <c r="BA81" i="1"/>
  <c r="AS88" i="1"/>
  <c r="AU67" i="1"/>
  <c r="AV42" i="1"/>
  <c r="AR68" i="1"/>
  <c r="AT88" i="1"/>
  <c r="AT68" i="1"/>
  <c r="AU68" i="1"/>
  <c r="AS53" i="1"/>
  <c r="AS37" i="1"/>
  <c r="AS75" i="1"/>
  <c r="AT62" i="1"/>
  <c r="AU69" i="1"/>
  <c r="AR78" i="1"/>
  <c r="AR48" i="1"/>
  <c r="AR57" i="1" s="1"/>
  <c r="AR10" i="1"/>
  <c r="AR62" i="1" s="1"/>
  <c r="AS64" i="1"/>
  <c r="AS69" i="1"/>
  <c r="AS77" i="1"/>
  <c r="AS14" i="1"/>
  <c r="AR12" i="1"/>
  <c r="AS13" i="1" s="1"/>
  <c r="AS65" i="1"/>
  <c r="AS68" i="1"/>
  <c r="AT64" i="1"/>
  <c r="AT65" i="1"/>
  <c r="AW81" i="1"/>
  <c r="F75" i="1"/>
  <c r="AR65" i="1"/>
  <c r="H89" i="1"/>
  <c r="AS89" i="1" s="1"/>
  <c r="AS76" i="1"/>
  <c r="AU96" i="1"/>
  <c r="AR90" i="1"/>
  <c r="AS62" i="1"/>
  <c r="AS57" i="1"/>
  <c r="AT50" i="1"/>
  <c r="T41" i="1"/>
  <c r="U41" i="1" s="1"/>
  <c r="V41" i="1" s="1"/>
  <c r="W41" i="1" s="1"/>
  <c r="O90" i="1"/>
  <c r="AU97" i="1"/>
  <c r="AW97" i="1"/>
  <c r="AX97" i="1"/>
  <c r="AV97" i="1"/>
  <c r="AY97" i="1"/>
  <c r="AZ97" i="1"/>
  <c r="C89" i="1"/>
  <c r="AR89" i="1" s="1"/>
  <c r="AR76" i="1"/>
  <c r="BA97" i="1"/>
  <c r="AV83" i="1"/>
  <c r="AU66" i="1"/>
  <c r="AW83" i="1"/>
  <c r="K90" i="1"/>
  <c r="T69" i="1"/>
  <c r="U69" i="1" s="1"/>
  <c r="V69" i="1" s="1"/>
  <c r="W69" i="1" s="1"/>
  <c r="AU41" i="1"/>
  <c r="AZ83" i="1"/>
  <c r="AF42" i="1"/>
  <c r="AG42" i="1" s="1"/>
  <c r="AH42" i="1" s="1"/>
  <c r="AI42" i="1" s="1"/>
  <c r="AB43" i="1"/>
  <c r="AC43" i="1" s="1"/>
  <c r="AD43" i="1" s="1"/>
  <c r="AE43" i="1" s="1"/>
  <c r="AV43" i="1"/>
  <c r="AU83" i="1"/>
  <c r="AW43" i="1"/>
  <c r="AT75" i="1"/>
  <c r="AX83" i="1"/>
  <c r="AY83" i="1"/>
  <c r="AR67" i="1"/>
  <c r="BA83" i="1"/>
  <c r="N76" i="1"/>
  <c r="N89" i="1" s="1"/>
  <c r="AT89" i="1" s="1"/>
  <c r="AT67" i="1"/>
  <c r="AT11" i="1"/>
  <c r="AT13" i="1"/>
  <c r="AT57" i="1"/>
  <c r="AS67" i="1"/>
  <c r="R77" i="1"/>
  <c r="R71" i="1"/>
  <c r="M34" i="1"/>
  <c r="R78" i="1"/>
  <c r="R75" i="1"/>
  <c r="N78" i="1"/>
  <c r="N90" i="1" s="1"/>
  <c r="U68" i="1"/>
  <c r="T77" i="1"/>
  <c r="S77" i="1"/>
  <c r="N23" i="1"/>
  <c r="F71" i="1"/>
  <c r="AR71" i="1" s="1"/>
  <c r="J71" i="1"/>
  <c r="AS71" i="1" s="1"/>
  <c r="N71" i="1"/>
  <c r="AT71" i="1" s="1"/>
  <c r="J62" i="1"/>
  <c r="J57" i="1"/>
  <c r="G59" i="1"/>
  <c r="J64" i="1"/>
  <c r="J53" i="1"/>
  <c r="P59" i="1"/>
  <c r="N62" i="1"/>
  <c r="N64" i="1"/>
  <c r="N57" i="1"/>
  <c r="N53" i="1"/>
  <c r="L59" i="1"/>
  <c r="I59" i="1"/>
  <c r="K59" i="1"/>
  <c r="M59" i="1"/>
  <c r="H59" i="1"/>
  <c r="Q59" i="1"/>
  <c r="AU142" i="1" l="1"/>
  <c r="AR142" i="1"/>
  <c r="AW157" i="1"/>
  <c r="AX157" i="1"/>
  <c r="AZ157" i="1"/>
  <c r="AV157" i="1"/>
  <c r="BA157" i="1"/>
  <c r="U109" i="1"/>
  <c r="U156" i="1" s="1"/>
  <c r="T156" i="1"/>
  <c r="AW128" i="1"/>
  <c r="J34" i="1"/>
  <c r="I173" i="1"/>
  <c r="F183" i="1"/>
  <c r="F184" i="1" s="1"/>
  <c r="F166" i="1"/>
  <c r="F173" i="1" s="1"/>
  <c r="M184" i="1"/>
  <c r="N184" i="1"/>
  <c r="J179" i="1"/>
  <c r="J184" i="1" s="1"/>
  <c r="I184" i="1"/>
  <c r="J173" i="1"/>
  <c r="T70" i="1"/>
  <c r="U70" i="1" s="1"/>
  <c r="U78" i="1" s="1"/>
  <c r="U90" i="1" s="1"/>
  <c r="N173" i="1"/>
  <c r="AU89" i="1"/>
  <c r="AU76" i="1"/>
  <c r="AT58" i="1"/>
  <c r="J59" i="1"/>
  <c r="J90" i="1"/>
  <c r="AS90" i="1" s="1"/>
  <c r="AS11" i="1"/>
  <c r="AT15" i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U71" i="1"/>
  <c r="AU77" i="1"/>
  <c r="AR64" i="1"/>
  <c r="AT72" i="1"/>
  <c r="AX43" i="1"/>
  <c r="AS72" i="1"/>
  <c r="AS50" i="1"/>
  <c r="AS59" i="1"/>
  <c r="AV69" i="1"/>
  <c r="AS39" i="1"/>
  <c r="AS49" i="1" s="1"/>
  <c r="AY42" i="1"/>
  <c r="AV41" i="1"/>
  <c r="AR14" i="1"/>
  <c r="S90" i="1"/>
  <c r="AT49" i="1"/>
  <c r="AT73" i="1"/>
  <c r="AT44" i="1"/>
  <c r="AT45" i="1" s="1"/>
  <c r="T96" i="1"/>
  <c r="U96" i="1" s="1"/>
  <c r="V96" i="1" s="1"/>
  <c r="W96" i="1" s="1"/>
  <c r="X69" i="1"/>
  <c r="Y69" i="1" s="1"/>
  <c r="Z69" i="1" s="1"/>
  <c r="AA69" i="1" s="1"/>
  <c r="AJ42" i="1"/>
  <c r="AK42" i="1" s="1"/>
  <c r="AL42" i="1" s="1"/>
  <c r="AM42" i="1" s="1"/>
  <c r="AU78" i="1"/>
  <c r="AU90" i="1"/>
  <c r="AT78" i="1"/>
  <c r="X41" i="1"/>
  <c r="Y41" i="1" s="1"/>
  <c r="Z41" i="1" s="1"/>
  <c r="AA41" i="1" s="1"/>
  <c r="T66" i="1"/>
  <c r="U66" i="1" s="1"/>
  <c r="V66" i="1" s="1"/>
  <c r="W66" i="1" s="1"/>
  <c r="R88" i="1"/>
  <c r="R149" i="1" s="1"/>
  <c r="AU75" i="1"/>
  <c r="AF43" i="1"/>
  <c r="AG43" i="1" s="1"/>
  <c r="AH43" i="1" s="1"/>
  <c r="AI43" i="1" s="1"/>
  <c r="AY43" i="1"/>
  <c r="AT76" i="1"/>
  <c r="AT59" i="1"/>
  <c r="AT90" i="1"/>
  <c r="F88" i="1"/>
  <c r="AR88" i="1" s="1"/>
  <c r="AR75" i="1"/>
  <c r="T67" i="1"/>
  <c r="S76" i="1"/>
  <c r="T65" i="1"/>
  <c r="S71" i="1"/>
  <c r="S75" i="1"/>
  <c r="V68" i="1"/>
  <c r="AV68" i="1" s="1"/>
  <c r="U77" i="1"/>
  <c r="N59" i="1"/>
  <c r="V109" i="1" l="1"/>
  <c r="V156" i="1" s="1"/>
  <c r="AX128" i="1"/>
  <c r="V70" i="1"/>
  <c r="AV70" i="1" s="1"/>
  <c r="T78" i="1"/>
  <c r="T90" i="1" s="1"/>
  <c r="AW69" i="1"/>
  <c r="AS52" i="1"/>
  <c r="AS73" i="1"/>
  <c r="AS84" i="1" s="1"/>
  <c r="AS58" i="1"/>
  <c r="AS44" i="1"/>
  <c r="AS45" i="1" s="1"/>
  <c r="AZ42" i="1"/>
  <c r="AW41" i="1"/>
  <c r="AV66" i="1"/>
  <c r="AR39" i="1"/>
  <c r="AS15" i="1"/>
  <c r="AR72" i="1"/>
  <c r="X96" i="1"/>
  <c r="Y96" i="1" s="1"/>
  <c r="Z96" i="1" s="1"/>
  <c r="AA96" i="1" s="1"/>
  <c r="AN42" i="1"/>
  <c r="AO42" i="1" s="1"/>
  <c r="AP42" i="1" s="1"/>
  <c r="AB69" i="1"/>
  <c r="AC69" i="1" s="1"/>
  <c r="AD69" i="1" s="1"/>
  <c r="AE69" i="1" s="1"/>
  <c r="X66" i="1"/>
  <c r="Y66" i="1" s="1"/>
  <c r="Z66" i="1" s="1"/>
  <c r="AA66" i="1" s="1"/>
  <c r="S89" i="1"/>
  <c r="AT84" i="1"/>
  <c r="AT79" i="1"/>
  <c r="AT80" i="1" s="1"/>
  <c r="AT74" i="1"/>
  <c r="AU88" i="1"/>
  <c r="AV96" i="1"/>
  <c r="AJ43" i="1"/>
  <c r="AK43" i="1" s="1"/>
  <c r="AL43" i="1" s="1"/>
  <c r="AM43" i="1" s="1"/>
  <c r="AB41" i="1"/>
  <c r="AC41" i="1" s="1"/>
  <c r="AD41" i="1" s="1"/>
  <c r="AE41" i="1" s="1"/>
  <c r="S88" i="1"/>
  <c r="S149" i="1" s="1"/>
  <c r="U67" i="1"/>
  <c r="T76" i="1"/>
  <c r="T89" i="1" s="1"/>
  <c r="U65" i="1"/>
  <c r="T71" i="1"/>
  <c r="T75" i="1"/>
  <c r="T88" i="1" s="1"/>
  <c r="T149" i="1" s="1"/>
  <c r="W68" i="1"/>
  <c r="V77" i="1"/>
  <c r="AV77" i="1" s="1"/>
  <c r="S137" i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S134" i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S133" i="1"/>
  <c r="T133" i="1" s="1"/>
  <c r="S129" i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S125" i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S118" i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S116" i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S115" i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O14" i="1"/>
  <c r="O13" i="1"/>
  <c r="O11" i="1"/>
  <c r="Q13" i="1"/>
  <c r="G13" i="1"/>
  <c r="H13" i="1"/>
  <c r="I13" i="1"/>
  <c r="J13" i="1"/>
  <c r="K13" i="1"/>
  <c r="L13" i="1"/>
  <c r="M13" i="1"/>
  <c r="P13" i="1"/>
  <c r="I8" i="2"/>
  <c r="H8" i="2"/>
  <c r="G8" i="2"/>
  <c r="F8" i="2"/>
  <c r="E8" i="2"/>
  <c r="D8" i="2"/>
  <c r="J14" i="1"/>
  <c r="W109" i="1" l="1"/>
  <c r="AV109" i="1"/>
  <c r="AY128" i="1"/>
  <c r="W70" i="1"/>
  <c r="V78" i="1"/>
  <c r="V90" i="1" s="1"/>
  <c r="AV90" i="1" s="1"/>
  <c r="AU63" i="1"/>
  <c r="AU12" i="1"/>
  <c r="AU13" i="1" s="1"/>
  <c r="R14" i="1"/>
  <c r="J72" i="1"/>
  <c r="J39" i="1"/>
  <c r="X109" i="1" l="1"/>
  <c r="X156" i="1" s="1"/>
  <c r="W156" i="1"/>
  <c r="AZ128" i="1"/>
  <c r="BA128" i="1"/>
  <c r="J44" i="1"/>
  <c r="J45" i="1" s="1"/>
  <c r="J58" i="1"/>
  <c r="R39" i="1"/>
  <c r="R40" i="1" s="1"/>
  <c r="AU64" i="1"/>
  <c r="J49" i="1"/>
  <c r="J55" i="1"/>
  <c r="J52" i="1"/>
  <c r="R72" i="1"/>
  <c r="J40" i="1"/>
  <c r="J73" i="1"/>
  <c r="J79" i="1" s="1"/>
  <c r="Y109" i="1" l="1"/>
  <c r="Y156" i="1" s="1"/>
  <c r="R52" i="1"/>
  <c r="R49" i="1"/>
  <c r="R44" i="1"/>
  <c r="R45" i="1" s="1"/>
  <c r="T52" i="1"/>
  <c r="U52" i="1" s="1"/>
  <c r="V52" i="1" s="1"/>
  <c r="W52" i="1" s="1"/>
  <c r="X52" i="1" s="1"/>
  <c r="Y52" i="1" s="1"/>
  <c r="T49" i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T40" i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J74" i="1"/>
  <c r="AU48" i="1"/>
  <c r="J80" i="1"/>
  <c r="J84" i="1"/>
  <c r="Z109" i="1" l="1"/>
  <c r="Z156" i="1" s="1"/>
  <c r="R37" i="1"/>
  <c r="AU36" i="1"/>
  <c r="AU50" i="1"/>
  <c r="R53" i="1"/>
  <c r="AU51" i="1"/>
  <c r="J87" i="1"/>
  <c r="J92" i="1" s="1"/>
  <c r="J86" i="1"/>
  <c r="Z52" i="1"/>
  <c r="AA109" i="1" l="1"/>
  <c r="AW109" i="1"/>
  <c r="AU37" i="1"/>
  <c r="AU53" i="1"/>
  <c r="AU57" i="1"/>
  <c r="J101" i="1"/>
  <c r="J100" i="1"/>
  <c r="J147" i="1"/>
  <c r="J99" i="1"/>
  <c r="AA52" i="1"/>
  <c r="AB109" i="1" l="1"/>
  <c r="AB156" i="1" s="1"/>
  <c r="AA156" i="1"/>
  <c r="AU59" i="1"/>
  <c r="J93" i="1"/>
  <c r="AB52" i="1"/>
  <c r="AC109" i="1" l="1"/>
  <c r="AC156" i="1" s="1"/>
  <c r="AC52" i="1"/>
  <c r="AD109" i="1" l="1"/>
  <c r="AD156" i="1" s="1"/>
  <c r="AD52" i="1"/>
  <c r="O5" i="1"/>
  <c r="O6" i="1" s="1"/>
  <c r="AE109" i="1" l="1"/>
  <c r="AX109" i="1"/>
  <c r="AE52" i="1"/>
  <c r="P5" i="1"/>
  <c r="P6" i="1" s="1"/>
  <c r="AF109" i="1" l="1"/>
  <c r="AF156" i="1" s="1"/>
  <c r="AE156" i="1"/>
  <c r="AF52" i="1"/>
  <c r="AG109" i="1" l="1"/>
  <c r="AG156" i="1" s="1"/>
  <c r="R5" i="1"/>
  <c r="AG52" i="1"/>
  <c r="AH109" i="1" l="1"/>
  <c r="AH156" i="1" s="1"/>
  <c r="R6" i="1"/>
  <c r="AH52" i="1"/>
  <c r="AI109" i="1" l="1"/>
  <c r="AY109" i="1"/>
  <c r="T5" i="1"/>
  <c r="S6" i="1"/>
  <c r="AI52" i="1"/>
  <c r="AJ109" i="1" l="1"/>
  <c r="AJ156" i="1" s="1"/>
  <c r="AI156" i="1"/>
  <c r="U5" i="1"/>
  <c r="T6" i="1"/>
  <c r="AJ52" i="1"/>
  <c r="AK109" i="1" l="1"/>
  <c r="AK156" i="1" s="1"/>
  <c r="U6" i="1"/>
  <c r="V5" i="1"/>
  <c r="AK52" i="1"/>
  <c r="AL109" i="1" l="1"/>
  <c r="AL156" i="1" s="1"/>
  <c r="V6" i="1"/>
  <c r="W5" i="1"/>
  <c r="AL52" i="1"/>
  <c r="AM109" i="1" l="1"/>
  <c r="AZ109" i="1"/>
  <c r="W6" i="1"/>
  <c r="X5" i="1"/>
  <c r="AM52" i="1"/>
  <c r="AN109" i="1" l="1"/>
  <c r="AN156" i="1" s="1"/>
  <c r="AM156" i="1"/>
  <c r="Y5" i="1"/>
  <c r="X6" i="1"/>
  <c r="AN52" i="1"/>
  <c r="AO109" i="1" l="1"/>
  <c r="AO156" i="1" s="1"/>
  <c r="Z5" i="1"/>
  <c r="Y6" i="1"/>
  <c r="AO52" i="1"/>
  <c r="AP109" i="1" l="1"/>
  <c r="BA109" i="1" s="1"/>
  <c r="Z6" i="1"/>
  <c r="AA5" i="1"/>
  <c r="AP52" i="1"/>
  <c r="AP156" i="1" l="1"/>
  <c r="AA6" i="1"/>
  <c r="AB5" i="1"/>
  <c r="AC5" i="1" l="1"/>
  <c r="AB6" i="1"/>
  <c r="AD5" i="1" l="1"/>
  <c r="AC6" i="1"/>
  <c r="AE5" i="1" l="1"/>
  <c r="AD6" i="1"/>
  <c r="V12" i="1"/>
  <c r="V63" i="1" s="1"/>
  <c r="U12" i="1"/>
  <c r="U63" i="1" s="1"/>
  <c r="T12" i="1"/>
  <c r="T63" i="1" s="1"/>
  <c r="S63" i="1" l="1"/>
  <c r="AV12" i="1"/>
  <c r="AF5" i="1"/>
  <c r="AE6" i="1"/>
  <c r="W12" i="1"/>
  <c r="Z12" i="1"/>
  <c r="Z63" i="1" s="1"/>
  <c r="X12" i="1"/>
  <c r="X63" i="1" s="1"/>
  <c r="Y12" i="1"/>
  <c r="Y63" i="1" s="1"/>
  <c r="AV63" i="1" l="1"/>
  <c r="BD63" i="1"/>
  <c r="BE63" i="1" s="1"/>
  <c r="AA12" i="1"/>
  <c r="AA63" i="1" s="1"/>
  <c r="W63" i="1"/>
  <c r="AW63" i="1" s="1"/>
  <c r="AW12" i="1"/>
  <c r="AV13" i="1"/>
  <c r="AV64" i="1"/>
  <c r="AG5" i="1"/>
  <c r="AF6" i="1"/>
  <c r="AD12" i="1"/>
  <c r="AD63" i="1" s="1"/>
  <c r="AC12" i="1"/>
  <c r="AC63" i="1" s="1"/>
  <c r="AB12" i="1"/>
  <c r="AB63" i="1" s="1"/>
  <c r="AE12" i="1" l="1"/>
  <c r="AI12" i="1" s="1"/>
  <c r="AX63" i="1"/>
  <c r="AX12" i="1"/>
  <c r="AW13" i="1"/>
  <c r="AW64" i="1"/>
  <c r="AH5" i="1"/>
  <c r="AG6" i="1"/>
  <c r="AH12" i="1"/>
  <c r="AH63" i="1" s="1"/>
  <c r="AF12" i="1"/>
  <c r="AF63" i="1" s="1"/>
  <c r="AG12" i="1"/>
  <c r="AG63" i="1" s="1"/>
  <c r="AE63" i="1" l="1"/>
  <c r="AX64" i="1"/>
  <c r="AI63" i="1"/>
  <c r="AY12" i="1"/>
  <c r="AX13" i="1"/>
  <c r="AY63" i="1"/>
  <c r="AI5" i="1"/>
  <c r="AH6" i="1"/>
  <c r="AL12" i="1"/>
  <c r="AL63" i="1" s="1"/>
  <c r="AM12" i="1"/>
  <c r="AK12" i="1"/>
  <c r="AK63" i="1" s="1"/>
  <c r="AJ12" i="1"/>
  <c r="AJ63" i="1" s="1"/>
  <c r="AY64" i="1" l="1"/>
  <c r="AM63" i="1"/>
  <c r="AZ12" i="1"/>
  <c r="AY13" i="1"/>
  <c r="AZ63" i="1"/>
  <c r="AZ64" i="1" s="1"/>
  <c r="AJ5" i="1"/>
  <c r="AI6" i="1"/>
  <c r="AP12" i="1"/>
  <c r="AP63" i="1" s="1"/>
  <c r="AN12" i="1"/>
  <c r="AN63" i="1" s="1"/>
  <c r="AO12" i="1"/>
  <c r="AO63" i="1" s="1"/>
  <c r="BA12" i="1" l="1"/>
  <c r="AZ13" i="1"/>
  <c r="BA63" i="1"/>
  <c r="AK5" i="1"/>
  <c r="AJ6" i="1"/>
  <c r="BA13" i="1" l="1"/>
  <c r="BA64" i="1"/>
  <c r="AK6" i="1"/>
  <c r="AL5" i="1"/>
  <c r="AL6" i="1" l="1"/>
  <c r="AM5" i="1"/>
  <c r="R57" i="1"/>
  <c r="R50" i="1"/>
  <c r="R58" i="1" l="1"/>
  <c r="AN5" i="1"/>
  <c r="AM6" i="1"/>
  <c r="R59" i="1"/>
  <c r="R73" i="1"/>
  <c r="R79" i="1" l="1"/>
  <c r="AN6" i="1"/>
  <c r="AO5" i="1"/>
  <c r="R74" i="1"/>
  <c r="R84" i="1"/>
  <c r="R80" i="1" l="1"/>
  <c r="AU85" i="1"/>
  <c r="R86" i="1"/>
  <c r="AP5" i="1"/>
  <c r="AP6" i="1" s="1"/>
  <c r="AO6" i="1"/>
  <c r="R87" i="1"/>
  <c r="R139" i="1" s="1"/>
  <c r="R92" i="1" l="1"/>
  <c r="AU91" i="1"/>
  <c r="S91" i="1"/>
  <c r="R99" i="1"/>
  <c r="R100" i="1"/>
  <c r="R147" i="1"/>
  <c r="R162" i="1" l="1"/>
  <c r="T91" i="1"/>
  <c r="S135" i="1"/>
  <c r="R112" i="1"/>
  <c r="R119" i="1" s="1"/>
  <c r="R93" i="1"/>
  <c r="R101" i="1"/>
  <c r="R186" i="1" l="1"/>
  <c r="R194" i="1" s="1"/>
  <c r="U91" i="1"/>
  <c r="T135" i="1" l="1"/>
  <c r="V91" i="1"/>
  <c r="AV91" i="1" l="1"/>
  <c r="W91" i="1"/>
  <c r="X91" i="1" l="1"/>
  <c r="Y91" i="1" l="1"/>
  <c r="Z91" i="1" l="1"/>
  <c r="AW91" i="1" l="1"/>
  <c r="AA91" i="1"/>
  <c r="AB91" i="1" l="1"/>
  <c r="AC91" i="1" l="1"/>
  <c r="AD91" i="1" l="1"/>
  <c r="AX91" i="1" l="1"/>
  <c r="AE91" i="1"/>
  <c r="AF91" i="1" l="1"/>
  <c r="AG91" i="1" l="1"/>
  <c r="AH91" i="1" l="1"/>
  <c r="AY91" i="1" l="1"/>
  <c r="AI91" i="1"/>
  <c r="AJ91" i="1" l="1"/>
  <c r="AK91" i="1" l="1"/>
  <c r="AL91" i="1" l="1"/>
  <c r="AZ91" i="1" l="1"/>
  <c r="AM91" i="1"/>
  <c r="AN91" i="1" l="1"/>
  <c r="AO91" i="1" l="1"/>
  <c r="AP91" i="1" l="1"/>
  <c r="BA91" i="1" l="1"/>
  <c r="AS40" i="1" l="1"/>
  <c r="AT40" i="1"/>
  <c r="AR40" i="1"/>
  <c r="F14" i="1"/>
  <c r="J15" i="1" s="1"/>
  <c r="U10" i="1"/>
  <c r="C14" i="1"/>
  <c r="E14" i="1"/>
  <c r="N14" i="1"/>
  <c r="O59" i="1"/>
  <c r="N11" i="1"/>
  <c r="G14" i="1"/>
  <c r="H14" i="1"/>
  <c r="I14" i="1"/>
  <c r="G15" i="1" l="1"/>
  <c r="G39" i="1"/>
  <c r="N39" i="1"/>
  <c r="N15" i="1"/>
  <c r="R15" i="1"/>
  <c r="U61" i="1"/>
  <c r="U14" i="1"/>
  <c r="I15" i="1"/>
  <c r="I39" i="1"/>
  <c r="H39" i="1"/>
  <c r="AU61" i="1"/>
  <c r="AU10" i="1"/>
  <c r="C72" i="1"/>
  <c r="F72" i="1"/>
  <c r="V10" i="1"/>
  <c r="E72" i="1"/>
  <c r="H72" i="1"/>
  <c r="G72" i="1"/>
  <c r="I72" i="1"/>
  <c r="N72" i="1"/>
  <c r="Y10" i="1"/>
  <c r="C39" i="1"/>
  <c r="E39" i="1"/>
  <c r="F39" i="1"/>
  <c r="J162" i="1"/>
  <c r="J186" i="1" s="1"/>
  <c r="J194" i="1" s="1"/>
  <c r="C139" i="1"/>
  <c r="C126" i="1"/>
  <c r="C130" i="1" s="1"/>
  <c r="D126" i="1"/>
  <c r="D130" i="1" s="1"/>
  <c r="E126" i="1"/>
  <c r="E130" i="1" s="1"/>
  <c r="F126" i="1"/>
  <c r="F130" i="1" s="1"/>
  <c r="G126" i="1"/>
  <c r="G130" i="1" s="1"/>
  <c r="H126" i="1"/>
  <c r="H130" i="1" s="1"/>
  <c r="I126" i="1"/>
  <c r="I130" i="1" s="1"/>
  <c r="J126" i="1"/>
  <c r="J130" i="1" s="1"/>
  <c r="K126" i="1"/>
  <c r="K130" i="1" s="1"/>
  <c r="L126" i="1"/>
  <c r="L130" i="1" s="1"/>
  <c r="M126" i="1"/>
  <c r="M130" i="1" s="1"/>
  <c r="Q139" i="1"/>
  <c r="P139" i="1"/>
  <c r="O139" i="1"/>
  <c r="M139" i="1"/>
  <c r="L139" i="1"/>
  <c r="K139" i="1"/>
  <c r="J139" i="1"/>
  <c r="I139" i="1"/>
  <c r="H139" i="1"/>
  <c r="G139" i="1"/>
  <c r="F139" i="1"/>
  <c r="E139" i="1"/>
  <c r="D139" i="1"/>
  <c r="N139" i="1"/>
  <c r="Q126" i="1"/>
  <c r="Q130" i="1" s="1"/>
  <c r="P126" i="1"/>
  <c r="P130" i="1" s="1"/>
  <c r="O126" i="1"/>
  <c r="O130" i="1" s="1"/>
  <c r="N126" i="1"/>
  <c r="N130" i="1" s="1"/>
  <c r="O112" i="1"/>
  <c r="O119" i="1" s="1"/>
  <c r="N112" i="1"/>
  <c r="N119" i="1" s="1"/>
  <c r="M112" i="1"/>
  <c r="M119" i="1" s="1"/>
  <c r="L119" i="1"/>
  <c r="K112" i="1"/>
  <c r="K119" i="1" s="1"/>
  <c r="J112" i="1"/>
  <c r="J119" i="1" s="1"/>
  <c r="I112" i="1"/>
  <c r="I119" i="1" s="1"/>
  <c r="H112" i="1"/>
  <c r="H119" i="1" s="1"/>
  <c r="G112" i="1"/>
  <c r="G119" i="1" s="1"/>
  <c r="F112" i="1"/>
  <c r="F119" i="1" s="1"/>
  <c r="E112" i="1"/>
  <c r="E119" i="1" s="1"/>
  <c r="D112" i="1"/>
  <c r="D119" i="1" s="1"/>
  <c r="C112" i="1"/>
  <c r="C119" i="1" s="1"/>
  <c r="P112" i="1"/>
  <c r="P119" i="1" s="1"/>
  <c r="Q112" i="1"/>
  <c r="Q119" i="1" s="1"/>
  <c r="D14" i="1"/>
  <c r="H15" i="1" s="1"/>
  <c r="O53" i="1"/>
  <c r="Q50" i="1"/>
  <c r="P50" i="1"/>
  <c r="O50" i="1"/>
  <c r="N50" i="1"/>
  <c r="M50" i="1"/>
  <c r="L50" i="1"/>
  <c r="K50" i="1"/>
  <c r="J50" i="1"/>
  <c r="I50" i="1"/>
  <c r="H50" i="1"/>
  <c r="G50" i="1"/>
  <c r="Q37" i="1"/>
  <c r="P37" i="1"/>
  <c r="O37" i="1"/>
  <c r="N37" i="1"/>
  <c r="M37" i="1"/>
  <c r="L37" i="1"/>
  <c r="K37" i="1"/>
  <c r="J37" i="1"/>
  <c r="I37" i="1"/>
  <c r="H37" i="1"/>
  <c r="G37" i="1"/>
  <c r="I11" i="1"/>
  <c r="H11" i="1"/>
  <c r="G11" i="1"/>
  <c r="Q11" i="1"/>
  <c r="M11" i="1"/>
  <c r="L11" i="1"/>
  <c r="K11" i="1"/>
  <c r="P11" i="1"/>
  <c r="J11" i="1"/>
  <c r="Q14" i="1"/>
  <c r="P14" i="1"/>
  <c r="M14" i="1"/>
  <c r="M15" i="1" s="1"/>
  <c r="L14" i="1"/>
  <c r="L15" i="1" s="1"/>
  <c r="K14" i="1"/>
  <c r="K15" i="1" s="1"/>
  <c r="D5" i="1"/>
  <c r="D6" i="1" s="1"/>
  <c r="C140" i="1" l="1"/>
  <c r="C142" i="1" s="1"/>
  <c r="E140" i="1"/>
  <c r="G140" i="1"/>
  <c r="F140" i="1"/>
  <c r="F142" i="1" s="1"/>
  <c r="N140" i="1"/>
  <c r="N142" i="1" s="1"/>
  <c r="H140" i="1"/>
  <c r="H142" i="1" s="1"/>
  <c r="I140" i="1"/>
  <c r="L140" i="1"/>
  <c r="L142" i="1" s="1"/>
  <c r="Y61" i="1"/>
  <c r="AC10" i="1"/>
  <c r="Y14" i="1"/>
  <c r="I44" i="1"/>
  <c r="I45" i="1" s="1"/>
  <c r="I73" i="1"/>
  <c r="I52" i="1"/>
  <c r="I40" i="1"/>
  <c r="I58" i="1"/>
  <c r="I49" i="1"/>
  <c r="I55" i="1"/>
  <c r="K140" i="1"/>
  <c r="K142" i="1" s="1"/>
  <c r="I142" i="1"/>
  <c r="O140" i="1"/>
  <c r="O142" i="1" s="1"/>
  <c r="Q15" i="1"/>
  <c r="M140" i="1"/>
  <c r="M142" i="1" s="1"/>
  <c r="W10" i="1"/>
  <c r="S61" i="1"/>
  <c r="BD61" i="1" s="1"/>
  <c r="BE61" i="1" s="1"/>
  <c r="J140" i="1"/>
  <c r="J142" i="1" s="1"/>
  <c r="AU11" i="1"/>
  <c r="AU14" i="1"/>
  <c r="H44" i="1"/>
  <c r="H45" i="1" s="1"/>
  <c r="H58" i="1"/>
  <c r="H52" i="1"/>
  <c r="H49" i="1"/>
  <c r="H55" i="1"/>
  <c r="H73" i="1"/>
  <c r="H40" i="1"/>
  <c r="F40" i="1"/>
  <c r="F44" i="1"/>
  <c r="F45" i="1" s="1"/>
  <c r="F58" i="1"/>
  <c r="F73" i="1"/>
  <c r="F49" i="1"/>
  <c r="F55" i="1"/>
  <c r="F52" i="1"/>
  <c r="AU62" i="1"/>
  <c r="P140" i="1"/>
  <c r="P142" i="1" s="1"/>
  <c r="G142" i="1"/>
  <c r="E49" i="1"/>
  <c r="E40" i="1"/>
  <c r="E52" i="1"/>
  <c r="E55" i="1"/>
  <c r="E73" i="1"/>
  <c r="E44" i="1"/>
  <c r="E45" i="1" s="1"/>
  <c r="E58" i="1"/>
  <c r="Q140" i="1"/>
  <c r="E142" i="1"/>
  <c r="C49" i="1"/>
  <c r="C44" i="1"/>
  <c r="C45" i="1" s="1"/>
  <c r="C73" i="1"/>
  <c r="C40" i="1"/>
  <c r="C58" i="1"/>
  <c r="C52" i="1"/>
  <c r="C55" i="1"/>
  <c r="Z10" i="1"/>
  <c r="V61" i="1"/>
  <c r="V14" i="1"/>
  <c r="D140" i="1"/>
  <c r="D142" i="1" s="1"/>
  <c r="N44" i="1"/>
  <c r="N45" i="1" s="1"/>
  <c r="N58" i="1"/>
  <c r="N49" i="1"/>
  <c r="N52" i="1"/>
  <c r="N40" i="1"/>
  <c r="N73" i="1"/>
  <c r="G40" i="1"/>
  <c r="G52" i="1"/>
  <c r="G73" i="1"/>
  <c r="G55" i="1"/>
  <c r="G49" i="1"/>
  <c r="G44" i="1"/>
  <c r="G45" i="1" s="1"/>
  <c r="G58" i="1"/>
  <c r="P15" i="1"/>
  <c r="U51" i="1"/>
  <c r="U53" i="1" s="1"/>
  <c r="U15" i="1"/>
  <c r="U39" i="1"/>
  <c r="Q142" i="1"/>
  <c r="AS79" i="1"/>
  <c r="AS80" i="1" s="1"/>
  <c r="AS74" i="1"/>
  <c r="AZ43" i="1"/>
  <c r="AX69" i="1"/>
  <c r="AX41" i="1"/>
  <c r="AW96" i="1"/>
  <c r="AR73" i="1"/>
  <c r="AR44" i="1"/>
  <c r="AR45" i="1" s="1"/>
  <c r="AR49" i="1"/>
  <c r="AT87" i="1"/>
  <c r="AT92" i="1" s="1"/>
  <c r="AT86" i="1"/>
  <c r="AV78" i="1"/>
  <c r="AB66" i="1"/>
  <c r="AC66" i="1" s="1"/>
  <c r="AD66" i="1" s="1"/>
  <c r="AE66" i="1" s="1"/>
  <c r="AX66" i="1"/>
  <c r="AU82" i="1"/>
  <c r="AW66" i="1"/>
  <c r="AF69" i="1"/>
  <c r="AS87" i="1"/>
  <c r="AS92" i="1" s="1"/>
  <c r="AS86" i="1"/>
  <c r="BA42" i="1"/>
  <c r="AN43" i="1"/>
  <c r="AB96" i="1"/>
  <c r="AF41" i="1"/>
  <c r="U76" i="1"/>
  <c r="V67" i="1"/>
  <c r="V65" i="1"/>
  <c r="U75" i="1"/>
  <c r="U71" i="1"/>
  <c r="U72" i="1" s="1"/>
  <c r="W77" i="1"/>
  <c r="X68" i="1"/>
  <c r="W78" i="1"/>
  <c r="X70" i="1"/>
  <c r="D72" i="1"/>
  <c r="E5" i="1"/>
  <c r="O72" i="1"/>
  <c r="L72" i="1"/>
  <c r="P72" i="1"/>
  <c r="K72" i="1"/>
  <c r="M72" i="1"/>
  <c r="Q72" i="1"/>
  <c r="K39" i="1"/>
  <c r="M39" i="1"/>
  <c r="P39" i="1"/>
  <c r="Q39" i="1"/>
  <c r="O39" i="1"/>
  <c r="D39" i="1"/>
  <c r="L39" i="1"/>
  <c r="R126" i="1"/>
  <c r="R130" i="1" s="1"/>
  <c r="R140" i="1" s="1"/>
  <c r="R142" i="1" s="1"/>
  <c r="C8" i="2"/>
  <c r="S111" i="1"/>
  <c r="S123" i="1"/>
  <c r="O15" i="1"/>
  <c r="N13" i="1"/>
  <c r="T10" i="1"/>
  <c r="AV10" i="1" s="1"/>
  <c r="S124" i="1"/>
  <c r="S108" i="1"/>
  <c r="U133" i="1"/>
  <c r="U36" i="1" l="1"/>
  <c r="U37" i="1" s="1"/>
  <c r="U44" i="1"/>
  <c r="U45" i="1" s="1"/>
  <c r="U48" i="1"/>
  <c r="AV11" i="1"/>
  <c r="AV14" i="1"/>
  <c r="T82" i="1"/>
  <c r="U82" i="1" s="1"/>
  <c r="V82" i="1" s="1"/>
  <c r="W82" i="1" s="1"/>
  <c r="T61" i="1"/>
  <c r="AV61" i="1" s="1"/>
  <c r="AV62" i="1" s="1"/>
  <c r="T14" i="1"/>
  <c r="X10" i="1"/>
  <c r="AW10" i="1" s="1"/>
  <c r="X78" i="1"/>
  <c r="X90" i="1" s="1"/>
  <c r="Y70" i="1"/>
  <c r="I79" i="1"/>
  <c r="I80" i="1" s="1"/>
  <c r="I74" i="1"/>
  <c r="I84" i="1"/>
  <c r="Z61" i="1"/>
  <c r="AD10" i="1"/>
  <c r="Z14" i="1"/>
  <c r="AS93" i="1"/>
  <c r="C79" i="1"/>
  <c r="C80" i="1" s="1"/>
  <c r="C74" i="1"/>
  <c r="C84" i="1"/>
  <c r="H79" i="1"/>
  <c r="H80" i="1" s="1"/>
  <c r="H74" i="1"/>
  <c r="H84" i="1"/>
  <c r="AV65" i="1"/>
  <c r="V75" i="1"/>
  <c r="V88" i="1" s="1"/>
  <c r="V149" i="1" s="1"/>
  <c r="W65" i="1"/>
  <c r="V71" i="1"/>
  <c r="D58" i="1"/>
  <c r="D40" i="1"/>
  <c r="D73" i="1"/>
  <c r="D49" i="1"/>
  <c r="D52" i="1"/>
  <c r="D55" i="1"/>
  <c r="D44" i="1"/>
  <c r="D45" i="1" s="1"/>
  <c r="U89" i="1"/>
  <c r="AG41" i="1"/>
  <c r="AH41" i="1" s="1"/>
  <c r="AI41" i="1" s="1"/>
  <c r="AY41" i="1"/>
  <c r="Q40" i="1"/>
  <c r="Q49" i="1"/>
  <c r="Q52" i="1"/>
  <c r="Q44" i="1"/>
  <c r="Q45" i="1" s="1"/>
  <c r="Q58" i="1"/>
  <c r="Q73" i="1"/>
  <c r="P40" i="1"/>
  <c r="P44" i="1"/>
  <c r="P45" i="1" s="1"/>
  <c r="P58" i="1"/>
  <c r="P73" i="1"/>
  <c r="P49" i="1"/>
  <c r="P52" i="1"/>
  <c r="M58" i="1"/>
  <c r="M44" i="1"/>
  <c r="M45" i="1" s="1"/>
  <c r="M73" i="1"/>
  <c r="M52" i="1"/>
  <c r="M40" i="1"/>
  <c r="M49" i="1"/>
  <c r="L49" i="1"/>
  <c r="L73" i="1"/>
  <c r="L44" i="1"/>
  <c r="L45" i="1" s="1"/>
  <c r="L52" i="1"/>
  <c r="L58" i="1"/>
  <c r="L40" i="1"/>
  <c r="AO43" i="1"/>
  <c r="AP43" i="1" s="1"/>
  <c r="BA43" i="1"/>
  <c r="K73" i="1"/>
  <c r="K52" i="1"/>
  <c r="K40" i="1"/>
  <c r="K49" i="1"/>
  <c r="K44" i="1"/>
  <c r="K45" i="1" s="1"/>
  <c r="K58" i="1"/>
  <c r="F79" i="1"/>
  <c r="F80" i="1" s="1"/>
  <c r="F74" i="1"/>
  <c r="F84" i="1"/>
  <c r="AF66" i="1"/>
  <c r="AG66" i="1" s="1"/>
  <c r="AH66" i="1" s="1"/>
  <c r="AI66" i="1" s="1"/>
  <c r="AT93" i="1"/>
  <c r="AT94" i="1"/>
  <c r="T111" i="1"/>
  <c r="U111" i="1" s="1"/>
  <c r="S158" i="1"/>
  <c r="AV67" i="1"/>
  <c r="W67" i="1"/>
  <c r="V76" i="1"/>
  <c r="V89" i="1" s="1"/>
  <c r="S15" i="1"/>
  <c r="S72" i="1"/>
  <c r="O49" i="1"/>
  <c r="O52" i="1"/>
  <c r="O73" i="1"/>
  <c r="O58" i="1"/>
  <c r="O44" i="1"/>
  <c r="O45" i="1" s="1"/>
  <c r="O40" i="1"/>
  <c r="V39" i="1"/>
  <c r="V36" i="1" s="1"/>
  <c r="V37" i="1" s="1"/>
  <c r="V51" i="1"/>
  <c r="V53" i="1" s="1"/>
  <c r="V15" i="1"/>
  <c r="AA10" i="1"/>
  <c r="W61" i="1"/>
  <c r="W14" i="1"/>
  <c r="AC96" i="1"/>
  <c r="AD96" i="1" s="1"/>
  <c r="AE96" i="1" s="1"/>
  <c r="AG69" i="1"/>
  <c r="AH69" i="1" s="1"/>
  <c r="AI69" i="1" s="1"/>
  <c r="V133" i="1"/>
  <c r="T108" i="1"/>
  <c r="E6" i="1"/>
  <c r="F5" i="1"/>
  <c r="G79" i="1"/>
  <c r="G80" i="1" s="1"/>
  <c r="G74" i="1"/>
  <c r="G84" i="1"/>
  <c r="W90" i="1"/>
  <c r="X77" i="1"/>
  <c r="Y68" i="1"/>
  <c r="N79" i="1"/>
  <c r="N80" i="1" s="1"/>
  <c r="N74" i="1"/>
  <c r="N84" i="1"/>
  <c r="E79" i="1"/>
  <c r="E80" i="1" s="1"/>
  <c r="E84" i="1"/>
  <c r="E74" i="1"/>
  <c r="Y15" i="1"/>
  <c r="Y39" i="1"/>
  <c r="Y51" i="1"/>
  <c r="Y53" i="1" s="1"/>
  <c r="Y36" i="1"/>
  <c r="Y37" i="1" s="1"/>
  <c r="T123" i="1"/>
  <c r="S159" i="1"/>
  <c r="AU72" i="1"/>
  <c r="AU15" i="1"/>
  <c r="AU39" i="1"/>
  <c r="AC61" i="1"/>
  <c r="AG10" i="1"/>
  <c r="AC14" i="1"/>
  <c r="AR74" i="1"/>
  <c r="AR84" i="1"/>
  <c r="AR79" i="1"/>
  <c r="AR80" i="1" s="1"/>
  <c r="AV75" i="1"/>
  <c r="U88" i="1"/>
  <c r="T124" i="1"/>
  <c r="S160" i="1"/>
  <c r="S126" i="1"/>
  <c r="S130" i="1" s="1"/>
  <c r="AX96" i="1" l="1"/>
  <c r="AV127" i="1"/>
  <c r="AV130" i="1" s="1"/>
  <c r="T158" i="1"/>
  <c r="AV89" i="1"/>
  <c r="AF96" i="1"/>
  <c r="AG96" i="1" s="1"/>
  <c r="AH96" i="1" s="1"/>
  <c r="AI96" i="1" s="1"/>
  <c r="N87" i="1"/>
  <c r="N86" i="1"/>
  <c r="AW11" i="1"/>
  <c r="AW14" i="1"/>
  <c r="AA61" i="1"/>
  <c r="AE10" i="1"/>
  <c r="AA14" i="1"/>
  <c r="Z68" i="1"/>
  <c r="Y77" i="1"/>
  <c r="D79" i="1"/>
  <c r="D80" i="1" s="1"/>
  <c r="D84" i="1"/>
  <c r="D74" i="1"/>
  <c r="X61" i="1"/>
  <c r="AW61" i="1" s="1"/>
  <c r="AW62" i="1" s="1"/>
  <c r="AB10" i="1"/>
  <c r="X14" i="1"/>
  <c r="AC39" i="1"/>
  <c r="AC15" i="1"/>
  <c r="AC51" i="1"/>
  <c r="AC53" i="1" s="1"/>
  <c r="F6" i="1"/>
  <c r="G5" i="1"/>
  <c r="AV82" i="1"/>
  <c r="AV76" i="1"/>
  <c r="I87" i="1"/>
  <c r="I86" i="1"/>
  <c r="U149" i="1"/>
  <c r="U135" i="1" s="1"/>
  <c r="AV88" i="1"/>
  <c r="F86" i="1"/>
  <c r="F87" i="1"/>
  <c r="F147" i="1" s="1"/>
  <c r="X65" i="1"/>
  <c r="W75" i="1"/>
  <c r="W71" i="1"/>
  <c r="W72" i="1" s="1"/>
  <c r="AU52" i="1"/>
  <c r="AU58" i="1"/>
  <c r="AU73" i="1"/>
  <c r="AU44" i="1"/>
  <c r="AU45" i="1" s="1"/>
  <c r="AU49" i="1"/>
  <c r="AU40" i="1"/>
  <c r="AJ66" i="1"/>
  <c r="AK66" i="1" s="1"/>
  <c r="AL66" i="1" s="1"/>
  <c r="AM66" i="1" s="1"/>
  <c r="AN66" i="1" s="1"/>
  <c r="AO66" i="1" s="1"/>
  <c r="AP66" i="1" s="1"/>
  <c r="BA66" i="1" s="1"/>
  <c r="AR86" i="1"/>
  <c r="AR87" i="1"/>
  <c r="AR92" i="1" s="1"/>
  <c r="P79" i="1"/>
  <c r="P80" i="1" s="1"/>
  <c r="P84" i="1"/>
  <c r="P74" i="1"/>
  <c r="X82" i="1"/>
  <c r="Y82" i="1" s="1"/>
  <c r="Z82" i="1" s="1"/>
  <c r="AA82" i="1" s="1"/>
  <c r="O79" i="1"/>
  <c r="O80" i="1" s="1"/>
  <c r="O74" i="1"/>
  <c r="O84" i="1"/>
  <c r="AJ69" i="1"/>
  <c r="AK69" i="1" s="1"/>
  <c r="AL69" i="1" s="1"/>
  <c r="AM69" i="1" s="1"/>
  <c r="W76" i="1"/>
  <c r="X67" i="1"/>
  <c r="E86" i="1"/>
  <c r="E87" i="1"/>
  <c r="AJ41" i="1"/>
  <c r="AK41" i="1" s="1"/>
  <c r="AL41" i="1" s="1"/>
  <c r="AM41" i="1" s="1"/>
  <c r="Z51" i="1"/>
  <c r="Z53" i="1" s="1"/>
  <c r="Z39" i="1"/>
  <c r="Z15" i="1"/>
  <c r="W39" i="1"/>
  <c r="W36" i="1" s="1"/>
  <c r="W51" i="1"/>
  <c r="W15" i="1"/>
  <c r="L79" i="1"/>
  <c r="L80" i="1" s="1"/>
  <c r="L84" i="1"/>
  <c r="L74" i="1"/>
  <c r="AD61" i="1"/>
  <c r="AH10" i="1"/>
  <c r="AD14" i="1"/>
  <c r="U158" i="1"/>
  <c r="V111" i="1"/>
  <c r="AV111" i="1" s="1"/>
  <c r="M79" i="1"/>
  <c r="M80" i="1" s="1"/>
  <c r="M74" i="1"/>
  <c r="M84" i="1"/>
  <c r="Y78" i="1"/>
  <c r="Y90" i="1" s="1"/>
  <c r="Z70" i="1"/>
  <c r="AY66" i="1"/>
  <c r="V48" i="1"/>
  <c r="V44" i="1"/>
  <c r="V45" i="1" s="1"/>
  <c r="G87" i="1"/>
  <c r="G86" i="1"/>
  <c r="T15" i="1"/>
  <c r="T72" i="1"/>
  <c r="T51" i="1"/>
  <c r="T53" i="1" s="1"/>
  <c r="T39" i="1"/>
  <c r="T36" i="1"/>
  <c r="T37" i="1" s="1"/>
  <c r="AG61" i="1"/>
  <c r="AK10" i="1"/>
  <c r="AG14" i="1"/>
  <c r="AV71" i="1"/>
  <c r="AV72" i="1" s="1"/>
  <c r="V72" i="1"/>
  <c r="AV15" i="1"/>
  <c r="H87" i="1"/>
  <c r="H86" i="1"/>
  <c r="S37" i="1"/>
  <c r="Q79" i="1"/>
  <c r="Q80" i="1" s="1"/>
  <c r="Q74" i="1"/>
  <c r="Q84" i="1"/>
  <c r="U123" i="1"/>
  <c r="T159" i="1"/>
  <c r="U108" i="1"/>
  <c r="K79" i="1"/>
  <c r="K80" i="1" s="1"/>
  <c r="K84" i="1"/>
  <c r="K74" i="1"/>
  <c r="U57" i="1"/>
  <c r="U50" i="1"/>
  <c r="S53" i="1"/>
  <c r="AV51" i="1"/>
  <c r="C86" i="1"/>
  <c r="C87" i="1"/>
  <c r="W133" i="1"/>
  <c r="X133" i="1" s="1"/>
  <c r="S44" i="1"/>
  <c r="S45" i="1" s="1"/>
  <c r="Y44" i="1"/>
  <c r="Y45" i="1" s="1"/>
  <c r="Y48" i="1"/>
  <c r="AY69" i="1"/>
  <c r="U124" i="1"/>
  <c r="T126" i="1"/>
  <c r="T130" i="1" s="1"/>
  <c r="T160" i="1"/>
  <c r="AW127" i="1" l="1"/>
  <c r="AW130" i="1" s="1"/>
  <c r="AZ66" i="1"/>
  <c r="AW82" i="1"/>
  <c r="AZ41" i="1"/>
  <c r="AV36" i="1"/>
  <c r="AV37" i="1" s="1"/>
  <c r="W37" i="1"/>
  <c r="V57" i="1"/>
  <c r="V50" i="1"/>
  <c r="Y57" i="1"/>
  <c r="Y50" i="1"/>
  <c r="AN41" i="1"/>
  <c r="AO41" i="1" s="1"/>
  <c r="AP41" i="1" s="1"/>
  <c r="BA41" i="1"/>
  <c r="AW70" i="1"/>
  <c r="AA70" i="1"/>
  <c r="Z78" i="1"/>
  <c r="Z90" i="1" s="1"/>
  <c r="AW90" i="1" s="1"/>
  <c r="X39" i="1"/>
  <c r="X15" i="1"/>
  <c r="X51" i="1"/>
  <c r="X53" i="1" s="1"/>
  <c r="X36" i="1"/>
  <c r="X37" i="1" s="1"/>
  <c r="S50" i="1"/>
  <c r="S57" i="1"/>
  <c r="C92" i="1"/>
  <c r="C147" i="1"/>
  <c r="C100" i="1"/>
  <c r="C99" i="1"/>
  <c r="AG39" i="1"/>
  <c r="AG15" i="1"/>
  <c r="AG51" i="1"/>
  <c r="AG53" i="1" s="1"/>
  <c r="AG36" i="1"/>
  <c r="Y65" i="1"/>
  <c r="X71" i="1"/>
  <c r="X72" i="1" s="1"/>
  <c r="X75" i="1"/>
  <c r="X88" i="1" s="1"/>
  <c r="X149" i="1" s="1"/>
  <c r="F92" i="1"/>
  <c r="F162" i="1"/>
  <c r="F186" i="1" s="1"/>
  <c r="F100" i="1"/>
  <c r="F99" i="1"/>
  <c r="V135" i="1"/>
  <c r="E99" i="1"/>
  <c r="E100" i="1"/>
  <c r="E92" i="1"/>
  <c r="E147" i="1"/>
  <c r="E162" i="1" s="1"/>
  <c r="E186" i="1" s="1"/>
  <c r="E194" i="1" s="1"/>
  <c r="AV39" i="1"/>
  <c r="AV52" i="1" s="1"/>
  <c r="AK61" i="1"/>
  <c r="AO10" i="1"/>
  <c r="AK14" i="1"/>
  <c r="AC48" i="1"/>
  <c r="AC44" i="1"/>
  <c r="AC45" i="1" s="1"/>
  <c r="AB61" i="1"/>
  <c r="AF10" i="1"/>
  <c r="AB14" i="1"/>
  <c r="AU84" i="1"/>
  <c r="AU79" i="1"/>
  <c r="AU80" i="1" s="1"/>
  <c r="AU74" i="1"/>
  <c r="Y133" i="1"/>
  <c r="V158" i="1"/>
  <c r="AV158" i="1" s="1"/>
  <c r="W111" i="1"/>
  <c r="D87" i="1"/>
  <c r="D147" i="1" s="1"/>
  <c r="D86" i="1"/>
  <c r="W88" i="1"/>
  <c r="AV53" i="1"/>
  <c r="AZ69" i="1"/>
  <c r="AH61" i="1"/>
  <c r="AL10" i="1"/>
  <c r="AH14" i="1"/>
  <c r="AW68" i="1"/>
  <c r="AA68" i="1"/>
  <c r="Z77" i="1"/>
  <c r="AW77" i="1" s="1"/>
  <c r="AA51" i="1"/>
  <c r="AA15" i="1"/>
  <c r="AA39" i="1"/>
  <c r="AA36" i="1" s="1"/>
  <c r="U58" i="1"/>
  <c r="U59" i="1"/>
  <c r="U73" i="1"/>
  <c r="AI10" i="1"/>
  <c r="AE61" i="1"/>
  <c r="AY10" i="1"/>
  <c r="AE14" i="1"/>
  <c r="T44" i="1"/>
  <c r="T45" i="1" s="1"/>
  <c r="T48" i="1"/>
  <c r="AV48" i="1" s="1"/>
  <c r="AX61" i="1"/>
  <c r="K86" i="1"/>
  <c r="K87" i="1"/>
  <c r="AB82" i="1"/>
  <c r="AC82" i="1" s="1"/>
  <c r="AD82" i="1" s="1"/>
  <c r="AE82" i="1" s="1"/>
  <c r="AX10" i="1"/>
  <c r="I92" i="1"/>
  <c r="I100" i="1"/>
  <c r="I147" i="1"/>
  <c r="I162" i="1" s="1"/>
  <c r="I186" i="1" s="1"/>
  <c r="I194" i="1" s="1"/>
  <c r="I99" i="1"/>
  <c r="AW15" i="1"/>
  <c r="P86" i="1"/>
  <c r="P87" i="1"/>
  <c r="V108" i="1"/>
  <c r="W53" i="1"/>
  <c r="M86" i="1"/>
  <c r="M87" i="1"/>
  <c r="X76" i="1"/>
  <c r="X89" i="1" s="1"/>
  <c r="Y67" i="1"/>
  <c r="W89" i="1"/>
  <c r="AN69" i="1"/>
  <c r="AO69" i="1" s="1"/>
  <c r="AP69" i="1" s="1"/>
  <c r="BA69" i="1"/>
  <c r="AD51" i="1"/>
  <c r="AD53" i="1" s="1"/>
  <c r="AD39" i="1"/>
  <c r="AD36" i="1" s="1"/>
  <c r="AD15" i="1"/>
  <c r="O87" i="1"/>
  <c r="O86" i="1"/>
  <c r="L87" i="1"/>
  <c r="L86" i="1"/>
  <c r="G92" i="1"/>
  <c r="G100" i="1"/>
  <c r="AS100" i="1" s="1"/>
  <c r="G99" i="1"/>
  <c r="G147" i="1"/>
  <c r="W48" i="1"/>
  <c r="W44" i="1"/>
  <c r="W45" i="1" s="1"/>
  <c r="G6" i="1"/>
  <c r="H5" i="1"/>
  <c r="N92" i="1"/>
  <c r="N100" i="1"/>
  <c r="N147" i="1"/>
  <c r="N162" i="1" s="1"/>
  <c r="N186" i="1" s="1"/>
  <c r="N194" i="1" s="1"/>
  <c r="N99" i="1"/>
  <c r="H92" i="1"/>
  <c r="H147" i="1"/>
  <c r="H162" i="1" s="1"/>
  <c r="H186" i="1" s="1"/>
  <c r="H194" i="1" s="1"/>
  <c r="H100" i="1"/>
  <c r="H99" i="1"/>
  <c r="V123" i="1"/>
  <c r="U159" i="1"/>
  <c r="AR93" i="1"/>
  <c r="AS94" i="1"/>
  <c r="AJ96" i="1"/>
  <c r="AK96" i="1" s="1"/>
  <c r="AL96" i="1" s="1"/>
  <c r="AM96" i="1" s="1"/>
  <c r="Q87" i="1"/>
  <c r="Q86" i="1"/>
  <c r="Z36" i="1"/>
  <c r="Z37" i="1" s="1"/>
  <c r="Z48" i="1"/>
  <c r="Z44" i="1"/>
  <c r="Z45" i="1" s="1"/>
  <c r="AC36" i="1"/>
  <c r="AC37" i="1" s="1"/>
  <c r="AY96" i="1"/>
  <c r="V124" i="1"/>
  <c r="U126" i="1"/>
  <c r="U130" i="1" s="1"/>
  <c r="U160" i="1"/>
  <c r="G162" i="1" l="1"/>
  <c r="G186" i="1" s="1"/>
  <c r="G194" i="1" s="1"/>
  <c r="AS147" i="1"/>
  <c r="AS162" i="1" s="1"/>
  <c r="AS186" i="1" s="1"/>
  <c r="C162" i="1"/>
  <c r="C186" i="1" s="1"/>
  <c r="C194" i="1" s="1"/>
  <c r="AR147" i="1"/>
  <c r="AR162" i="1" s="1"/>
  <c r="AR186" i="1" s="1"/>
  <c r="F194" i="1"/>
  <c r="AX127" i="1"/>
  <c r="AX130" i="1" s="1"/>
  <c r="AV156" i="1"/>
  <c r="AV108" i="1"/>
  <c r="AZ96" i="1"/>
  <c r="AX62" i="1"/>
  <c r="AW51" i="1"/>
  <c r="AW78" i="1"/>
  <c r="AS99" i="1"/>
  <c r="AV57" i="1"/>
  <c r="AV73" i="1" s="1"/>
  <c r="AV50" i="1"/>
  <c r="AV49" i="1"/>
  <c r="AO61" i="1"/>
  <c r="AO14" i="1"/>
  <c r="AL61" i="1"/>
  <c r="AP10" i="1"/>
  <c r="AL14" i="1"/>
  <c r="G94" i="1"/>
  <c r="C101" i="1"/>
  <c r="C93" i="1"/>
  <c r="N101" i="1"/>
  <c r="N94" i="1"/>
  <c r="N93" i="1"/>
  <c r="R94" i="1"/>
  <c r="K92" i="1"/>
  <c r="K94" i="1" s="1"/>
  <c r="K147" i="1"/>
  <c r="K99" i="1"/>
  <c r="K100" i="1"/>
  <c r="Z67" i="1"/>
  <c r="Y76" i="1"/>
  <c r="D92" i="1"/>
  <c r="H94" i="1" s="1"/>
  <c r="D99" i="1"/>
  <c r="AR99" i="1" s="1"/>
  <c r="D162" i="1"/>
  <c r="D186" i="1" s="1"/>
  <c r="D194" i="1" s="1"/>
  <c r="D100" i="1"/>
  <c r="AR100" i="1" s="1"/>
  <c r="Z133" i="1"/>
  <c r="L92" i="1"/>
  <c r="L147" i="1"/>
  <c r="L162" i="1" s="1"/>
  <c r="L186" i="1" s="1"/>
  <c r="L194" i="1" s="1"/>
  <c r="L100" i="1"/>
  <c r="L99" i="1"/>
  <c r="AA37" i="1"/>
  <c r="AD37" i="1"/>
  <c r="AD48" i="1"/>
  <c r="AD44" i="1"/>
  <c r="AD45" i="1" s="1"/>
  <c r="V59" i="1"/>
  <c r="V58" i="1"/>
  <c r="V73" i="1"/>
  <c r="AV44" i="1"/>
  <c r="AV45" i="1" s="1"/>
  <c r="AV40" i="1"/>
  <c r="Z50" i="1"/>
  <c r="Z57" i="1"/>
  <c r="G101" i="1"/>
  <c r="G93" i="1"/>
  <c r="V159" i="1"/>
  <c r="W123" i="1"/>
  <c r="AU86" i="1"/>
  <c r="AU87" i="1"/>
  <c r="AU92" i="1" s="1"/>
  <c r="Z65" i="1"/>
  <c r="Y71" i="1"/>
  <c r="Y72" i="1" s="1"/>
  <c r="Y75" i="1"/>
  <c r="AA53" i="1"/>
  <c r="I101" i="1"/>
  <c r="I93" i="1"/>
  <c r="AB68" i="1"/>
  <c r="AA77" i="1"/>
  <c r="H6" i="1"/>
  <c r="I5" i="1"/>
  <c r="S58" i="1"/>
  <c r="BD58" i="1" s="1"/>
  <c r="BE58" i="1" s="1"/>
  <c r="S59" i="1"/>
  <c r="BD59" i="1" s="1"/>
  <c r="BE59" i="1" s="1"/>
  <c r="S73" i="1"/>
  <c r="BD73" i="1" s="1"/>
  <c r="BE73" i="1" s="1"/>
  <c r="M99" i="1"/>
  <c r="M147" i="1"/>
  <c r="M162" i="1" s="1"/>
  <c r="M186" i="1" s="1"/>
  <c r="M194" i="1" s="1"/>
  <c r="M92" i="1"/>
  <c r="M100" i="1"/>
  <c r="I94" i="1"/>
  <c r="E93" i="1"/>
  <c r="E101" i="1"/>
  <c r="AW53" i="1"/>
  <c r="W57" i="1"/>
  <c r="W50" i="1"/>
  <c r="AE15" i="1"/>
  <c r="AE51" i="1"/>
  <c r="AE39" i="1"/>
  <c r="AE36" i="1" s="1"/>
  <c r="Q92" i="1"/>
  <c r="Q147" i="1"/>
  <c r="Q162" i="1" s="1"/>
  <c r="Q186" i="1" s="1"/>
  <c r="Q194" i="1" s="1"/>
  <c r="Q99" i="1"/>
  <c r="Q100" i="1"/>
  <c r="W108" i="1"/>
  <c r="W158" i="1"/>
  <c r="X111" i="1"/>
  <c r="AM10" i="1"/>
  <c r="AI61" i="1"/>
  <c r="AI14" i="1"/>
  <c r="P99" i="1"/>
  <c r="P92" i="1"/>
  <c r="P100" i="1"/>
  <c r="P147" i="1"/>
  <c r="P162" i="1" s="1"/>
  <c r="P186" i="1" s="1"/>
  <c r="P194" i="1" s="1"/>
  <c r="AB70" i="1"/>
  <c r="AA78" i="1"/>
  <c r="F101" i="1"/>
  <c r="F93" i="1"/>
  <c r="J94" i="1"/>
  <c r="AA48" i="1"/>
  <c r="AA44" i="1"/>
  <c r="AA45" i="1" s="1"/>
  <c r="Y59" i="1"/>
  <c r="Y58" i="1"/>
  <c r="Y73" i="1"/>
  <c r="AF61" i="1"/>
  <c r="AY61" i="1" s="1"/>
  <c r="AY62" i="1" s="1"/>
  <c r="AJ10" i="1"/>
  <c r="AZ10" i="1" s="1"/>
  <c r="AF14" i="1"/>
  <c r="AX11" i="1"/>
  <c r="AX14" i="1"/>
  <c r="AG48" i="1"/>
  <c r="AG44" i="1"/>
  <c r="AG45" i="1" s="1"/>
  <c r="AW36" i="1"/>
  <c r="AF82" i="1"/>
  <c r="AG82" i="1" s="1"/>
  <c r="AH82" i="1" s="1"/>
  <c r="AI82" i="1" s="1"/>
  <c r="AK15" i="1"/>
  <c r="AK39" i="1"/>
  <c r="AK51" i="1"/>
  <c r="AK53" i="1" s="1"/>
  <c r="AK36" i="1"/>
  <c r="AK37" i="1" s="1"/>
  <c r="T50" i="1"/>
  <c r="T57" i="1"/>
  <c r="W149" i="1"/>
  <c r="W135" i="1" s="1"/>
  <c r="AY11" i="1"/>
  <c r="AY14" i="1"/>
  <c r="X48" i="1"/>
  <c r="AW48" i="1" s="1"/>
  <c r="X44" i="1"/>
  <c r="X45" i="1" s="1"/>
  <c r="AN96" i="1"/>
  <c r="AO96" i="1" s="1"/>
  <c r="AP96" i="1" s="1"/>
  <c r="U79" i="1"/>
  <c r="U80" i="1" s="1"/>
  <c r="U84" i="1"/>
  <c r="U74" i="1"/>
  <c r="O92" i="1"/>
  <c r="O99" i="1"/>
  <c r="O100" i="1"/>
  <c r="O147" i="1"/>
  <c r="AB15" i="1"/>
  <c r="AB51" i="1"/>
  <c r="AB53" i="1" s="1"/>
  <c r="AB39" i="1"/>
  <c r="AB36" i="1"/>
  <c r="AB37" i="1" s="1"/>
  <c r="AG37" i="1"/>
  <c r="H101" i="1"/>
  <c r="H93" i="1"/>
  <c r="AX82" i="1"/>
  <c r="AH15" i="1"/>
  <c r="AH51" i="1"/>
  <c r="AH53" i="1" s="1"/>
  <c r="AH39" i="1"/>
  <c r="AH36" i="1"/>
  <c r="AH37" i="1" s="1"/>
  <c r="AC57" i="1"/>
  <c r="AC50" i="1"/>
  <c r="W124" i="1"/>
  <c r="V160" i="1"/>
  <c r="V126" i="1"/>
  <c r="V130" i="1" s="1"/>
  <c r="AT147" i="1" l="1"/>
  <c r="AT162" i="1" s="1"/>
  <c r="AT186" i="1" s="1"/>
  <c r="O162" i="1"/>
  <c r="O186" i="1" s="1"/>
  <c r="O194" i="1" s="1"/>
  <c r="AU147" i="1"/>
  <c r="AU162" i="1" s="1"/>
  <c r="AU186" i="1" s="1"/>
  <c r="BA96" i="1"/>
  <c r="AY127" i="1"/>
  <c r="AY130" i="1" s="1"/>
  <c r="AU100" i="1"/>
  <c r="AT100" i="1"/>
  <c r="AT99" i="1"/>
  <c r="AW67" i="1"/>
  <c r="Z76" i="1"/>
  <c r="Z89" i="1" s="1"/>
  <c r="AA67" i="1"/>
  <c r="V79" i="1"/>
  <c r="V80" i="1" s="1"/>
  <c r="V74" i="1"/>
  <c r="V84" i="1"/>
  <c r="AE37" i="1"/>
  <c r="AE44" i="1"/>
  <c r="AE45" i="1" s="1"/>
  <c r="AE48" i="1"/>
  <c r="K162" i="1"/>
  <c r="K186" i="1" s="1"/>
  <c r="K194" i="1" s="1"/>
  <c r="AA90" i="1"/>
  <c r="AW50" i="1"/>
  <c r="AW57" i="1"/>
  <c r="AG57" i="1"/>
  <c r="AG50" i="1"/>
  <c r="AM61" i="1"/>
  <c r="AM14" i="1"/>
  <c r="W159" i="1"/>
  <c r="X123" i="1"/>
  <c r="AO15" i="1"/>
  <c r="AO51" i="1"/>
  <c r="AO53" i="1" s="1"/>
  <c r="AO39" i="1"/>
  <c r="AO36" i="1" s="1"/>
  <c r="AO37" i="1" s="1"/>
  <c r="I6" i="1"/>
  <c r="J5" i="1"/>
  <c r="Y89" i="1"/>
  <c r="AW76" i="1"/>
  <c r="AB48" i="1"/>
  <c r="AB44" i="1"/>
  <c r="AB45" i="1" s="1"/>
  <c r="AX48" i="1"/>
  <c r="AA57" i="1"/>
  <c r="AA50" i="1"/>
  <c r="AV79" i="1"/>
  <c r="AV80" i="1" s="1"/>
  <c r="AV84" i="1"/>
  <c r="AV74" i="1"/>
  <c r="AJ82" i="1"/>
  <c r="AK82" i="1" s="1"/>
  <c r="AL82" i="1" s="1"/>
  <c r="AM82" i="1" s="1"/>
  <c r="AN82" i="1" s="1"/>
  <c r="AO82" i="1" s="1"/>
  <c r="AP82" i="1" s="1"/>
  <c r="BA82" i="1" s="1"/>
  <c r="AX36" i="1"/>
  <c r="AX37" i="1" s="1"/>
  <c r="AC58" i="1"/>
  <c r="AC59" i="1"/>
  <c r="AC73" i="1"/>
  <c r="AW65" i="1"/>
  <c r="AA65" i="1"/>
  <c r="Z71" i="1"/>
  <c r="Z75" i="1"/>
  <c r="Z88" i="1" s="1"/>
  <c r="Z149" i="1" s="1"/>
  <c r="AH48" i="1"/>
  <c r="AH44" i="1"/>
  <c r="AH45" i="1" s="1"/>
  <c r="AL39" i="1"/>
  <c r="AL15" i="1"/>
  <c r="AL51" i="1"/>
  <c r="AL53" i="1" s="1"/>
  <c r="AL36" i="1"/>
  <c r="AL37" i="1" s="1"/>
  <c r="AF15" i="1"/>
  <c r="AF39" i="1"/>
  <c r="AF51" i="1"/>
  <c r="AF53" i="1" s="1"/>
  <c r="AF36" i="1"/>
  <c r="AF37" i="1" s="1"/>
  <c r="AY15" i="1"/>
  <c r="S79" i="1"/>
  <c r="S74" i="1"/>
  <c r="BD74" i="1" s="1"/>
  <c r="BE74" i="1" s="1"/>
  <c r="S84" i="1"/>
  <c r="Z59" i="1"/>
  <c r="Z58" i="1"/>
  <c r="Z73" i="1"/>
  <c r="Q101" i="1"/>
  <c r="Q93" i="1"/>
  <c r="AK44" i="1"/>
  <c r="AK45" i="1" s="1"/>
  <c r="AK48" i="1"/>
  <c r="AB77" i="1"/>
  <c r="AC68" i="1"/>
  <c r="AE53" i="1"/>
  <c r="AU99" i="1"/>
  <c r="AC70" i="1"/>
  <c r="AB78" i="1"/>
  <c r="AB90" i="1" s="1"/>
  <c r="O93" i="1"/>
  <c r="O101" i="1"/>
  <c r="O94" i="1"/>
  <c r="C5" i="2"/>
  <c r="AX51" i="1"/>
  <c r="AW37" i="1"/>
  <c r="AW39" i="1"/>
  <c r="AW49" i="1" s="1"/>
  <c r="P94" i="1"/>
  <c r="P101" i="1"/>
  <c r="P93" i="1"/>
  <c r="AI39" i="1"/>
  <c r="AI36" i="1" s="1"/>
  <c r="AI15" i="1"/>
  <c r="AI51" i="1"/>
  <c r="AX15" i="1"/>
  <c r="L93" i="1"/>
  <c r="L101" i="1"/>
  <c r="L94" i="1"/>
  <c r="Q94" i="1"/>
  <c r="M94" i="1"/>
  <c r="M101" i="1"/>
  <c r="M93" i="1"/>
  <c r="AS101" i="1"/>
  <c r="Y79" i="1"/>
  <c r="Y80" i="1" s="1"/>
  <c r="Y74" i="1"/>
  <c r="Y84" i="1"/>
  <c r="T59" i="1"/>
  <c r="T58" i="1"/>
  <c r="T73" i="1"/>
  <c r="X108" i="1"/>
  <c r="AY82" i="1"/>
  <c r="K93" i="1"/>
  <c r="K101" i="1"/>
  <c r="AD50" i="1"/>
  <c r="AD57" i="1"/>
  <c r="W58" i="1"/>
  <c r="W59" i="1"/>
  <c r="W73" i="1"/>
  <c r="U85" i="1"/>
  <c r="U87" i="1" s="1"/>
  <c r="Y88" i="1"/>
  <c r="AU93" i="1"/>
  <c r="AU94" i="1"/>
  <c r="AZ11" i="1"/>
  <c r="AZ14" i="1"/>
  <c r="X57" i="1"/>
  <c r="X50" i="1"/>
  <c r="AP61" i="1"/>
  <c r="AP14" i="1"/>
  <c r="AJ61" i="1"/>
  <c r="AZ61" i="1" s="1"/>
  <c r="AZ62" i="1" s="1"/>
  <c r="AN10" i="1"/>
  <c r="AJ14" i="1"/>
  <c r="X135" i="1"/>
  <c r="AA133" i="1"/>
  <c r="X158" i="1"/>
  <c r="Y111" i="1"/>
  <c r="Y158" i="1" s="1"/>
  <c r="D101" i="1"/>
  <c r="AR101" i="1" s="1"/>
  <c r="D93" i="1"/>
  <c r="AV59" i="1"/>
  <c r="AV58" i="1"/>
  <c r="X124" i="1"/>
  <c r="W160" i="1"/>
  <c r="W126" i="1"/>
  <c r="W130" i="1" s="1"/>
  <c r="BD84" i="1" l="1"/>
  <c r="BE84" i="1" s="1"/>
  <c r="S86" i="1"/>
  <c r="BD86" i="1" s="1"/>
  <c r="BE86" i="1" s="1"/>
  <c r="S80" i="1"/>
  <c r="BD80" i="1" s="1"/>
  <c r="BE80" i="1" s="1"/>
  <c r="BD79" i="1"/>
  <c r="BE79" i="1" s="1"/>
  <c r="C7" i="2"/>
  <c r="C9" i="2" s="1"/>
  <c r="BA127" i="1"/>
  <c r="BA130" i="1" s="1"/>
  <c r="AZ127" i="1"/>
  <c r="AZ130" i="1" s="1"/>
  <c r="AW75" i="1"/>
  <c r="AZ82" i="1"/>
  <c r="AW89" i="1"/>
  <c r="AU101" i="1"/>
  <c r="AX39" i="1"/>
  <c r="AX44" i="1" s="1"/>
  <c r="AX45" i="1" s="1"/>
  <c r="AF48" i="1"/>
  <c r="AF44" i="1"/>
  <c r="AF45" i="1" s="1"/>
  <c r="AW59" i="1"/>
  <c r="AW58" i="1"/>
  <c r="AT101" i="1"/>
  <c r="AK50" i="1"/>
  <c r="AK57" i="1"/>
  <c r="AY36" i="1"/>
  <c r="Y123" i="1"/>
  <c r="X159" i="1"/>
  <c r="V85" i="1"/>
  <c r="V87" i="1" s="1"/>
  <c r="AO44" i="1"/>
  <c r="AO45" i="1" s="1"/>
  <c r="AO48" i="1"/>
  <c r="X59" i="1"/>
  <c r="X58" i="1"/>
  <c r="X73" i="1"/>
  <c r="AW73" i="1"/>
  <c r="AW44" i="1"/>
  <c r="AW45" i="1" s="1"/>
  <c r="AW40" i="1"/>
  <c r="AW52" i="1"/>
  <c r="S87" i="1"/>
  <c r="AG58" i="1"/>
  <c r="AG59" i="1"/>
  <c r="AG73" i="1"/>
  <c r="Y149" i="1"/>
  <c r="Y135" i="1" s="1"/>
  <c r="AW88" i="1"/>
  <c r="U100" i="1"/>
  <c r="U147" i="1"/>
  <c r="U162" i="1" s="1"/>
  <c r="U186" i="1" s="1"/>
  <c r="U99" i="1"/>
  <c r="U92" i="1"/>
  <c r="AA58" i="1"/>
  <c r="AA59" i="1"/>
  <c r="AA73" i="1"/>
  <c r="Z111" i="1"/>
  <c r="AW111" i="1" s="1"/>
  <c r="AL48" i="1"/>
  <c r="AL44" i="1"/>
  <c r="AL45" i="1" s="1"/>
  <c r="AD58" i="1"/>
  <c r="AD59" i="1"/>
  <c r="AD73" i="1"/>
  <c r="AI37" i="1"/>
  <c r="AD70" i="1"/>
  <c r="AC78" i="1"/>
  <c r="AC90" i="1" s="1"/>
  <c r="AH50" i="1"/>
  <c r="AH57" i="1"/>
  <c r="AI53" i="1"/>
  <c r="AI48" i="1"/>
  <c r="AI44" i="1"/>
  <c r="AI45" i="1" s="1"/>
  <c r="AC84" i="1"/>
  <c r="AC85" i="1" s="1"/>
  <c r="AC87" i="1" s="1"/>
  <c r="AC74" i="1"/>
  <c r="AX50" i="1"/>
  <c r="AX57" i="1"/>
  <c r="AX59" i="1" s="1"/>
  <c r="AX49" i="1"/>
  <c r="W79" i="1"/>
  <c r="W80" i="1" s="1"/>
  <c r="W74" i="1"/>
  <c r="W84" i="1"/>
  <c r="AY51" i="1"/>
  <c r="AD68" i="1"/>
  <c r="AC77" i="1"/>
  <c r="AB57" i="1"/>
  <c r="AB50" i="1"/>
  <c r="AB133" i="1"/>
  <c r="J6" i="1"/>
  <c r="K5" i="1"/>
  <c r="AJ39" i="1"/>
  <c r="AJ36" i="1" s="1"/>
  <c r="AJ37" i="1" s="1"/>
  <c r="AJ15" i="1"/>
  <c r="AJ51" i="1"/>
  <c r="AJ53" i="1" s="1"/>
  <c r="AN61" i="1"/>
  <c r="BA61" i="1" s="1"/>
  <c r="AN14" i="1"/>
  <c r="AW71" i="1"/>
  <c r="AW72" i="1" s="1"/>
  <c r="Z72" i="1"/>
  <c r="AE57" i="1"/>
  <c r="AE50" i="1"/>
  <c r="AB65" i="1"/>
  <c r="AA75" i="1"/>
  <c r="AA71" i="1"/>
  <c r="AA72" i="1" s="1"/>
  <c r="AP39" i="1"/>
  <c r="AP51" i="1"/>
  <c r="AP53" i="1" s="1"/>
  <c r="AP15" i="1"/>
  <c r="AP36" i="1"/>
  <c r="AP37" i="1" s="1"/>
  <c r="Z79" i="1"/>
  <c r="Z80" i="1" s="1"/>
  <c r="Z74" i="1"/>
  <c r="Z84" i="1"/>
  <c r="Y108" i="1"/>
  <c r="T79" i="1"/>
  <c r="T80" i="1" s="1"/>
  <c r="T84" i="1"/>
  <c r="T74" i="1"/>
  <c r="AZ15" i="1"/>
  <c r="AM39" i="1"/>
  <c r="AM15" i="1"/>
  <c r="AM51" i="1"/>
  <c r="AM36" i="1"/>
  <c r="Y85" i="1"/>
  <c r="Y87" i="1" s="1"/>
  <c r="AX53" i="1"/>
  <c r="AX52" i="1"/>
  <c r="BA10" i="1"/>
  <c r="AA76" i="1"/>
  <c r="AB67" i="1"/>
  <c r="Y124" i="1"/>
  <c r="X160" i="1"/>
  <c r="X126" i="1"/>
  <c r="X130" i="1" s="1"/>
  <c r="S138" i="1" l="1"/>
  <c r="BD87" i="1"/>
  <c r="BE87" i="1" s="1"/>
  <c r="Z158" i="1"/>
  <c r="AW158" i="1" s="1"/>
  <c r="AX40" i="1"/>
  <c r="BA62" i="1"/>
  <c r="AN51" i="1"/>
  <c r="AN53" i="1" s="1"/>
  <c r="AN39" i="1"/>
  <c r="AN36" i="1" s="1"/>
  <c r="AN37" i="1" s="1"/>
  <c r="AN15" i="1"/>
  <c r="T85" i="1"/>
  <c r="T87" i="1" s="1"/>
  <c r="T138" i="1" s="1"/>
  <c r="U138" i="1" s="1"/>
  <c r="V138" i="1" s="1"/>
  <c r="AA111" i="1"/>
  <c r="AB111" i="1" s="1"/>
  <c r="AJ48" i="1"/>
  <c r="AJ44" i="1"/>
  <c r="AJ45" i="1" s="1"/>
  <c r="Z85" i="1"/>
  <c r="Z87" i="1"/>
  <c r="BA11" i="1"/>
  <c r="BA14" i="1"/>
  <c r="AX73" i="1"/>
  <c r="AX58" i="1"/>
  <c r="AH58" i="1"/>
  <c r="AH59" i="1"/>
  <c r="AH73" i="1"/>
  <c r="X79" i="1"/>
  <c r="X80" i="1" s="1"/>
  <c r="X74" i="1"/>
  <c r="X84" i="1"/>
  <c r="AL57" i="1"/>
  <c r="AL50" i="1"/>
  <c r="K6" i="1"/>
  <c r="L5" i="1"/>
  <c r="L6" i="1" s="1"/>
  <c r="U93" i="1"/>
  <c r="U101" i="1"/>
  <c r="U94" i="1"/>
  <c r="Z135" i="1"/>
  <c r="AB76" i="1"/>
  <c r="AB89" i="1" s="1"/>
  <c r="AC67" i="1"/>
  <c r="AZ48" i="1"/>
  <c r="AI57" i="1"/>
  <c r="AI50" i="1"/>
  <c r="AY37" i="1"/>
  <c r="AY39" i="1"/>
  <c r="AY52" i="1" s="1"/>
  <c r="AP44" i="1"/>
  <c r="AP45" i="1" s="1"/>
  <c r="AP48" i="1"/>
  <c r="Y147" i="1"/>
  <c r="Y100" i="1"/>
  <c r="Y99" i="1"/>
  <c r="Y92" i="1"/>
  <c r="AA88" i="1"/>
  <c r="AX70" i="1"/>
  <c r="AD78" i="1"/>
  <c r="AD90" i="1" s="1"/>
  <c r="AX90" i="1" s="1"/>
  <c r="AE70" i="1"/>
  <c r="AB75" i="1"/>
  <c r="AB88" i="1" s="1"/>
  <c r="AB149" i="1" s="1"/>
  <c r="AB71" i="1"/>
  <c r="AB72" i="1" s="1"/>
  <c r="AC65" i="1"/>
  <c r="AW79" i="1"/>
  <c r="AW80" i="1" s="1"/>
  <c r="AW84" i="1"/>
  <c r="AW74" i="1"/>
  <c r="AA79" i="1"/>
  <c r="AA80" i="1" s="1"/>
  <c r="AA74" i="1"/>
  <c r="AA84" i="1"/>
  <c r="AO57" i="1"/>
  <c r="AO50" i="1"/>
  <c r="AC147" i="1"/>
  <c r="AC99" i="1"/>
  <c r="AC100" i="1"/>
  <c r="Z108" i="1"/>
  <c r="AW156" i="1"/>
  <c r="V100" i="1"/>
  <c r="V99" i="1"/>
  <c r="V147" i="1"/>
  <c r="V162" i="1" s="1"/>
  <c r="V186" i="1" s="1"/>
  <c r="V92" i="1"/>
  <c r="Z123" i="1"/>
  <c r="Y159" i="1"/>
  <c r="AA89" i="1"/>
  <c r="AZ51" i="1"/>
  <c r="AK58" i="1"/>
  <c r="AK59" i="1"/>
  <c r="AK73" i="1"/>
  <c r="AG84" i="1"/>
  <c r="AG74" i="1"/>
  <c r="AC133" i="1"/>
  <c r="AM37" i="1"/>
  <c r="AB58" i="1"/>
  <c r="AB59" i="1"/>
  <c r="AB73" i="1"/>
  <c r="AZ36" i="1"/>
  <c r="S100" i="1"/>
  <c r="BD100" i="1" s="1"/>
  <c r="BE100" i="1" s="1"/>
  <c r="S147" i="1"/>
  <c r="S92" i="1"/>
  <c r="BD92" i="1" s="1"/>
  <c r="BE92" i="1" s="1"/>
  <c r="S99" i="1"/>
  <c r="BD99" i="1" s="1"/>
  <c r="BE99" i="1" s="1"/>
  <c r="AM53" i="1"/>
  <c r="AE58" i="1"/>
  <c r="AE59" i="1"/>
  <c r="AE73" i="1"/>
  <c r="AX68" i="1"/>
  <c r="AD77" i="1"/>
  <c r="AX77" i="1" s="1"/>
  <c r="AE68" i="1"/>
  <c r="AD74" i="1"/>
  <c r="AD84" i="1"/>
  <c r="AF57" i="1"/>
  <c r="AF50" i="1"/>
  <c r="AY48" i="1"/>
  <c r="AM44" i="1"/>
  <c r="AM45" i="1" s="1"/>
  <c r="AM48" i="1"/>
  <c r="AY53" i="1"/>
  <c r="W85" i="1"/>
  <c r="W87" i="1" s="1"/>
  <c r="Z124" i="1"/>
  <c r="Y160" i="1"/>
  <c r="Y126" i="1"/>
  <c r="Y130" i="1" s="1"/>
  <c r="AV85" i="1" l="1"/>
  <c r="W138" i="1"/>
  <c r="Y162" i="1"/>
  <c r="S162" i="1"/>
  <c r="S186" i="1" s="1"/>
  <c r="S107" i="1" s="1"/>
  <c r="AA108" i="1"/>
  <c r="AB108" i="1" s="1"/>
  <c r="AC108" i="1" s="1"/>
  <c r="AW108" i="1"/>
  <c r="AX78" i="1"/>
  <c r="BA51" i="1"/>
  <c r="BA53" i="1" s="1"/>
  <c r="AA158" i="1"/>
  <c r="AE84" i="1"/>
  <c r="AE74" i="1"/>
  <c r="T99" i="1"/>
  <c r="AV99" i="1" s="1"/>
  <c r="T147" i="1"/>
  <c r="T162" i="1" s="1"/>
  <c r="T186" i="1" s="1"/>
  <c r="T107" i="1" s="1"/>
  <c r="U107" i="1" s="1"/>
  <c r="V107" i="1" s="1"/>
  <c r="T100" i="1"/>
  <c r="T92" i="1"/>
  <c r="D5" i="2" s="1"/>
  <c r="D7" i="2" s="1"/>
  <c r="AH74" i="1"/>
  <c r="AH84" i="1"/>
  <c r="AA85" i="1"/>
  <c r="AA87" i="1" s="1"/>
  <c r="AK74" i="1"/>
  <c r="AK84" i="1"/>
  <c r="AZ53" i="1"/>
  <c r="AP57" i="1"/>
  <c r="AP50" i="1"/>
  <c r="AG85" i="1"/>
  <c r="AG87" i="1" s="1"/>
  <c r="AI58" i="1"/>
  <c r="AI59" i="1"/>
  <c r="AI73" i="1"/>
  <c r="AD67" i="1"/>
  <c r="AC76" i="1"/>
  <c r="W100" i="1"/>
  <c r="W99" i="1"/>
  <c r="W147" i="1"/>
  <c r="W92" i="1"/>
  <c r="S94" i="1"/>
  <c r="BD94" i="1" s="1"/>
  <c r="BE94" i="1" s="1"/>
  <c r="S101" i="1"/>
  <c r="BD101" i="1" s="1"/>
  <c r="BE101" i="1" s="1"/>
  <c r="S93" i="1"/>
  <c r="BD93" i="1" s="1"/>
  <c r="BE93" i="1" s="1"/>
  <c r="AJ50" i="1"/>
  <c r="AJ57" i="1"/>
  <c r="AV100" i="1"/>
  <c r="AM57" i="1"/>
  <c r="AM50" i="1"/>
  <c r="AL58" i="1"/>
  <c r="AL59" i="1"/>
  <c r="AL73" i="1"/>
  <c r="AD85" i="1"/>
  <c r="AD87" i="1" s="1"/>
  <c r="AO58" i="1"/>
  <c r="AO59" i="1"/>
  <c r="AO73" i="1"/>
  <c r="BA15" i="1"/>
  <c r="Z99" i="1"/>
  <c r="Z100" i="1"/>
  <c r="Z147" i="1"/>
  <c r="Z92" i="1"/>
  <c r="AV86" i="1"/>
  <c r="AV87" i="1"/>
  <c r="AV92" i="1" s="1"/>
  <c r="AC71" i="1"/>
  <c r="AC72" i="1" s="1"/>
  <c r="AC75" i="1"/>
  <c r="AD65" i="1"/>
  <c r="S139" i="1"/>
  <c r="S140" i="1" s="1"/>
  <c r="Y94" i="1"/>
  <c r="Y93" i="1"/>
  <c r="Y101" i="1"/>
  <c r="X85" i="1"/>
  <c r="AW85" i="1" s="1"/>
  <c r="AN44" i="1"/>
  <c r="AN45" i="1" s="1"/>
  <c r="AN48" i="1"/>
  <c r="BA48" i="1" s="1"/>
  <c r="AD133" i="1"/>
  <c r="AF68" i="1"/>
  <c r="AE77" i="1"/>
  <c r="AY44" i="1"/>
  <c r="AY45" i="1" s="1"/>
  <c r="AY40" i="1"/>
  <c r="AX74" i="1"/>
  <c r="AX84" i="1"/>
  <c r="AZ57" i="1"/>
  <c r="AZ50" i="1"/>
  <c r="AA123" i="1"/>
  <c r="Z159" i="1"/>
  <c r="V93" i="1"/>
  <c r="V94" i="1"/>
  <c r="V101" i="1"/>
  <c r="AF70" i="1"/>
  <c r="AE78" i="1"/>
  <c r="AB158" i="1"/>
  <c r="AC111" i="1"/>
  <c r="AZ37" i="1"/>
  <c r="AZ39" i="1"/>
  <c r="AZ49" i="1" s="1"/>
  <c r="AB79" i="1"/>
  <c r="AB80" i="1" s="1"/>
  <c r="AB84" i="1"/>
  <c r="AB74" i="1"/>
  <c r="AA149" i="1"/>
  <c r="AA135" i="1" s="1"/>
  <c r="AY50" i="1"/>
  <c r="AY57" i="1"/>
  <c r="AY59" i="1" s="1"/>
  <c r="AY49" i="1"/>
  <c r="BA36" i="1"/>
  <c r="BA37" i="1" s="1"/>
  <c r="AF58" i="1"/>
  <c r="AF59" i="1"/>
  <c r="AF73" i="1"/>
  <c r="Y186" i="1"/>
  <c r="AA124" i="1"/>
  <c r="Z126" i="1"/>
  <c r="Z130" i="1" s="1"/>
  <c r="Z160" i="1"/>
  <c r="X87" i="1" l="1"/>
  <c r="X138" i="1" s="1"/>
  <c r="Y138" i="1" s="1"/>
  <c r="Z138" i="1" s="1"/>
  <c r="AA138" i="1" s="1"/>
  <c r="AV147" i="1"/>
  <c r="AV162" i="1" s="1"/>
  <c r="AV186" i="1" s="1"/>
  <c r="W162" i="1"/>
  <c r="W186" i="1" s="1"/>
  <c r="S112" i="1" s="1"/>
  <c r="S119" i="1" s="1"/>
  <c r="S142" i="1" s="1"/>
  <c r="Z162" i="1"/>
  <c r="Z186" i="1" s="1"/>
  <c r="AZ52" i="1"/>
  <c r="AW86" i="1"/>
  <c r="AW87" i="1"/>
  <c r="AW92" i="1" s="1"/>
  <c r="AW94" i="1" s="1"/>
  <c r="BA39" i="1"/>
  <c r="BA44" i="1" s="1"/>
  <c r="BA45" i="1" s="1"/>
  <c r="AY73" i="1"/>
  <c r="AY74" i="1" s="1"/>
  <c r="AY58" i="1"/>
  <c r="AD99" i="1"/>
  <c r="AD100" i="1"/>
  <c r="AD147" i="1"/>
  <c r="AB135" i="1"/>
  <c r="AG147" i="1"/>
  <c r="AG100" i="1"/>
  <c r="AG99" i="1"/>
  <c r="BA50" i="1"/>
  <c r="BA57" i="1"/>
  <c r="AK85" i="1"/>
  <c r="AK87" i="1" s="1"/>
  <c r="AV93" i="1"/>
  <c r="AV94" i="1"/>
  <c r="AA147" i="1"/>
  <c r="AA100" i="1"/>
  <c r="AA99" i="1"/>
  <c r="AA92" i="1"/>
  <c r="Z93" i="1"/>
  <c r="Z94" i="1"/>
  <c r="Z101" i="1"/>
  <c r="AD108" i="1"/>
  <c r="AX108" i="1" s="1"/>
  <c r="AZ59" i="1"/>
  <c r="AZ58" i="1"/>
  <c r="AE90" i="1"/>
  <c r="AG68" i="1"/>
  <c r="AF77" i="1"/>
  <c r="W101" i="1"/>
  <c r="W93" i="1"/>
  <c r="W94" i="1"/>
  <c r="E5" i="2"/>
  <c r="E7" i="2" s="1"/>
  <c r="AG70" i="1"/>
  <c r="AF78" i="1"/>
  <c r="AF90" i="1" s="1"/>
  <c r="T94" i="1"/>
  <c r="T101" i="1"/>
  <c r="AV101" i="1" s="1"/>
  <c r="T93" i="1"/>
  <c r="AN57" i="1"/>
  <c r="AN50" i="1"/>
  <c r="AO74" i="1"/>
  <c r="AO84" i="1"/>
  <c r="AC89" i="1"/>
  <c r="AX67" i="1"/>
  <c r="AE67" i="1"/>
  <c r="AD76" i="1"/>
  <c r="AD89" i="1" s="1"/>
  <c r="AX89" i="1" s="1"/>
  <c r="X99" i="1"/>
  <c r="AW99" i="1" s="1"/>
  <c r="X100" i="1"/>
  <c r="AW100" i="1" s="1"/>
  <c r="X147" i="1"/>
  <c r="X162" i="1" s="1"/>
  <c r="X186" i="1" s="1"/>
  <c r="T112" i="1" s="1"/>
  <c r="T119" i="1" s="1"/>
  <c r="X92" i="1"/>
  <c r="AI84" i="1"/>
  <c r="AI74" i="1"/>
  <c r="AL74" i="1"/>
  <c r="AL84" i="1"/>
  <c r="T139" i="1"/>
  <c r="T140" i="1" s="1"/>
  <c r="AM58" i="1"/>
  <c r="AM59" i="1"/>
  <c r="AM73" i="1"/>
  <c r="AB85" i="1"/>
  <c r="AB87" i="1" s="1"/>
  <c r="AC88" i="1"/>
  <c r="AC79" i="1"/>
  <c r="AC80" i="1" s="1"/>
  <c r="AJ59" i="1"/>
  <c r="AJ58" i="1"/>
  <c r="AJ73" i="1"/>
  <c r="AC158" i="1"/>
  <c r="AD111" i="1"/>
  <c r="AX111" i="1" s="1"/>
  <c r="AH85" i="1"/>
  <c r="AH87" i="1"/>
  <c r="AF84" i="1"/>
  <c r="AF74" i="1"/>
  <c r="AE133" i="1"/>
  <c r="AB123" i="1"/>
  <c r="AA159" i="1"/>
  <c r="AE85" i="1"/>
  <c r="AE87" i="1" s="1"/>
  <c r="AP59" i="1"/>
  <c r="AP58" i="1"/>
  <c r="AP73" i="1"/>
  <c r="AX65" i="1"/>
  <c r="AD71" i="1"/>
  <c r="AD75" i="1"/>
  <c r="AE65" i="1"/>
  <c r="AZ73" i="1"/>
  <c r="AZ44" i="1"/>
  <c r="AZ45" i="1" s="1"/>
  <c r="AZ40" i="1"/>
  <c r="AB124" i="1"/>
  <c r="AA126" i="1"/>
  <c r="AA130" i="1" s="1"/>
  <c r="AA160" i="1"/>
  <c r="AX85" i="1" l="1"/>
  <c r="AX86" i="1" s="1"/>
  <c r="AB138" i="1"/>
  <c r="AC138" i="1" s="1"/>
  <c r="AD138" i="1" s="1"/>
  <c r="AE138" i="1" s="1"/>
  <c r="AW147" i="1"/>
  <c r="AW162" i="1" s="1"/>
  <c r="AW186" i="1" s="1"/>
  <c r="BA52" i="1"/>
  <c r="BA49" i="1"/>
  <c r="BA73" i="1"/>
  <c r="BA40" i="1"/>
  <c r="AY84" i="1"/>
  <c r="AW93" i="1"/>
  <c r="W107" i="1"/>
  <c r="X107" i="1" s="1"/>
  <c r="Y107" i="1" s="1"/>
  <c r="Z107" i="1" s="1"/>
  <c r="BA84" i="1"/>
  <c r="BA74" i="1"/>
  <c r="AG78" i="1"/>
  <c r="AH70" i="1"/>
  <c r="AJ74" i="1"/>
  <c r="AJ84" i="1"/>
  <c r="AJ85" i="1" s="1"/>
  <c r="AJ87" i="1" s="1"/>
  <c r="AX76" i="1"/>
  <c r="AO85" i="1"/>
  <c r="AO87" i="1" s="1"/>
  <c r="AH100" i="1"/>
  <c r="AH99" i="1"/>
  <c r="AH147" i="1"/>
  <c r="AI85" i="1"/>
  <c r="AI87" i="1" s="1"/>
  <c r="AZ74" i="1"/>
  <c r="AZ84" i="1"/>
  <c r="AE75" i="1"/>
  <c r="AE71" i="1"/>
  <c r="AE72" i="1" s="1"/>
  <c r="AF65" i="1"/>
  <c r="X94" i="1"/>
  <c r="X93" i="1"/>
  <c r="X101" i="1"/>
  <c r="AW101" i="1" s="1"/>
  <c r="AP74" i="1"/>
  <c r="AP84" i="1"/>
  <c r="AH68" i="1"/>
  <c r="AG77" i="1"/>
  <c r="AE76" i="1"/>
  <c r="AF67" i="1"/>
  <c r="AE100" i="1"/>
  <c r="AE99" i="1"/>
  <c r="AE147" i="1"/>
  <c r="AC149" i="1"/>
  <c r="AC135" i="1" s="1"/>
  <c r="AC92" i="1"/>
  <c r="AN58" i="1"/>
  <c r="AN59" i="1"/>
  <c r="AN73" i="1"/>
  <c r="T142" i="1"/>
  <c r="AL85" i="1"/>
  <c r="AL87" i="1" s="1"/>
  <c r="AD88" i="1"/>
  <c r="AX88" i="1" s="1"/>
  <c r="AD79" i="1"/>
  <c r="AD80" i="1" s="1"/>
  <c r="AK100" i="1"/>
  <c r="AK147" i="1"/>
  <c r="AK99" i="1"/>
  <c r="AX75" i="1"/>
  <c r="BA59" i="1"/>
  <c r="BA58" i="1"/>
  <c r="AB147" i="1"/>
  <c r="AX147" i="1" s="1"/>
  <c r="AB100" i="1"/>
  <c r="AX100" i="1" s="1"/>
  <c r="AB99" i="1"/>
  <c r="AX99" i="1" s="1"/>
  <c r="AB92" i="1"/>
  <c r="AA162" i="1"/>
  <c r="AA186" i="1" s="1"/>
  <c r="AA94" i="1"/>
  <c r="AA93" i="1"/>
  <c r="AA101" i="1"/>
  <c r="AD158" i="1"/>
  <c r="AX158" i="1" s="1"/>
  <c r="AE111" i="1"/>
  <c r="AX71" i="1"/>
  <c r="AX72" i="1" s="1"/>
  <c r="AD72" i="1"/>
  <c r="AC123" i="1"/>
  <c r="AB159" i="1"/>
  <c r="AM74" i="1"/>
  <c r="AM84" i="1"/>
  <c r="AX156" i="1"/>
  <c r="AE108" i="1"/>
  <c r="AV138" i="1"/>
  <c r="AV139" i="1" s="1"/>
  <c r="AV140" i="1" s="1"/>
  <c r="U139" i="1"/>
  <c r="U140" i="1" s="1"/>
  <c r="AF133" i="1"/>
  <c r="AF85" i="1"/>
  <c r="AY85" i="1" s="1"/>
  <c r="AF87" i="1"/>
  <c r="AC124" i="1"/>
  <c r="AB126" i="1"/>
  <c r="AB130" i="1" s="1"/>
  <c r="AB160" i="1"/>
  <c r="AX87" i="1" l="1"/>
  <c r="AF138" i="1"/>
  <c r="AG138" i="1" s="1"/>
  <c r="AH138" i="1" s="1"/>
  <c r="AI138" i="1" s="1"/>
  <c r="AJ138" i="1" s="1"/>
  <c r="AK138" i="1" s="1"/>
  <c r="AL138" i="1" s="1"/>
  <c r="AX92" i="1"/>
  <c r="AX93" i="1" s="1"/>
  <c r="AY86" i="1"/>
  <c r="AX162" i="1"/>
  <c r="AX186" i="1" s="1"/>
  <c r="AA107" i="1"/>
  <c r="AZ85" i="1"/>
  <c r="AZ87" i="1" s="1"/>
  <c r="AX79" i="1"/>
  <c r="AX80" i="1" s="1"/>
  <c r="AY87" i="1"/>
  <c r="AC101" i="1"/>
  <c r="AC94" i="1"/>
  <c r="AC93" i="1"/>
  <c r="AM85" i="1"/>
  <c r="AM87" i="1"/>
  <c r="AG67" i="1"/>
  <c r="AF76" i="1"/>
  <c r="AF89" i="1" s="1"/>
  <c r="AG133" i="1"/>
  <c r="V139" i="1"/>
  <c r="V140" i="1" s="1"/>
  <c r="AO147" i="1"/>
  <c r="AO100" i="1"/>
  <c r="AO99" i="1"/>
  <c r="AJ99" i="1"/>
  <c r="AJ147" i="1"/>
  <c r="AJ100" i="1"/>
  <c r="AD149" i="1"/>
  <c r="AD135" i="1" s="1"/>
  <c r="AD92" i="1"/>
  <c r="AY70" i="1"/>
  <c r="AH78" i="1"/>
  <c r="AH90" i="1" s="1"/>
  <c r="AI70" i="1"/>
  <c r="AN84" i="1"/>
  <c r="AN74" i="1"/>
  <c r="AF108" i="1"/>
  <c r="AD123" i="1"/>
  <c r="AC159" i="1"/>
  <c r="AY68" i="1"/>
  <c r="AI68" i="1"/>
  <c r="AH77" i="1"/>
  <c r="AY77" i="1" s="1"/>
  <c r="AL147" i="1"/>
  <c r="AL99" i="1"/>
  <c r="AL100" i="1"/>
  <c r="AE88" i="1"/>
  <c r="AE79" i="1"/>
  <c r="AE80" i="1" s="1"/>
  <c r="AB94" i="1"/>
  <c r="AB93" i="1"/>
  <c r="AB101" i="1"/>
  <c r="AI100" i="1"/>
  <c r="AI99" i="1"/>
  <c r="AI147" i="1"/>
  <c r="U112" i="1"/>
  <c r="U119" i="1" s="1"/>
  <c r="U142" i="1" s="1"/>
  <c r="D9" i="2"/>
  <c r="AE89" i="1"/>
  <c r="AB162" i="1"/>
  <c r="AB186" i="1" s="1"/>
  <c r="AP85" i="1"/>
  <c r="AP87" i="1" s="1"/>
  <c r="AE158" i="1"/>
  <c r="AF111" i="1"/>
  <c r="AG90" i="1"/>
  <c r="AF147" i="1"/>
  <c r="AY147" i="1" s="1"/>
  <c r="AF100" i="1"/>
  <c r="AY100" i="1" s="1"/>
  <c r="AF99" i="1"/>
  <c r="AY99" i="1" s="1"/>
  <c r="AF75" i="1"/>
  <c r="AF71" i="1"/>
  <c r="AF72" i="1" s="1"/>
  <c r="AG65" i="1"/>
  <c r="AD124" i="1"/>
  <c r="AC160" i="1"/>
  <c r="AC126" i="1"/>
  <c r="AC130" i="1" s="1"/>
  <c r="AX94" i="1" l="1"/>
  <c r="AM138" i="1"/>
  <c r="AZ147" i="1"/>
  <c r="AB107" i="1"/>
  <c r="V112" i="1"/>
  <c r="V119" i="1" s="1"/>
  <c r="V142" i="1" s="1"/>
  <c r="AV107" i="1"/>
  <c r="AV112" i="1" s="1"/>
  <c r="AV119" i="1" s="1"/>
  <c r="AV142" i="1" s="1"/>
  <c r="AZ86" i="1"/>
  <c r="AY90" i="1"/>
  <c r="AZ100" i="1"/>
  <c r="AP99" i="1"/>
  <c r="AP147" i="1"/>
  <c r="AP100" i="1"/>
  <c r="AC162" i="1"/>
  <c r="AC186" i="1" s="1"/>
  <c r="AJ68" i="1"/>
  <c r="AI77" i="1"/>
  <c r="AH133" i="1"/>
  <c r="AI133" i="1" s="1"/>
  <c r="AN85" i="1"/>
  <c r="BA85" i="1" s="1"/>
  <c r="AY78" i="1"/>
  <c r="AF158" i="1"/>
  <c r="AG111" i="1"/>
  <c r="W112" i="1"/>
  <c r="W119" i="1" s="1"/>
  <c r="AE123" i="1"/>
  <c r="AD159" i="1"/>
  <c r="AG108" i="1"/>
  <c r="AZ99" i="1"/>
  <c r="AM147" i="1"/>
  <c r="AM99" i="1"/>
  <c r="AM100" i="1"/>
  <c r="W139" i="1"/>
  <c r="W140" i="1" s="1"/>
  <c r="AG75" i="1"/>
  <c r="AH65" i="1"/>
  <c r="AG71" i="1"/>
  <c r="AG72" i="1" s="1"/>
  <c r="AF88" i="1"/>
  <c r="AF79" i="1"/>
  <c r="AF80" i="1" s="1"/>
  <c r="AH67" i="1"/>
  <c r="AG76" i="1"/>
  <c r="AJ70" i="1"/>
  <c r="AI78" i="1"/>
  <c r="AE149" i="1"/>
  <c r="AE135" i="1" s="1"/>
  <c r="AE92" i="1"/>
  <c r="F5" i="2"/>
  <c r="F7" i="2" s="1"/>
  <c r="AD101" i="1"/>
  <c r="AX101" i="1" s="1"/>
  <c r="AD94" i="1"/>
  <c r="AD93" i="1"/>
  <c r="AE124" i="1"/>
  <c r="AD160" i="1"/>
  <c r="AD162" i="1" s="1"/>
  <c r="AD126" i="1"/>
  <c r="AD130" i="1" s="1"/>
  <c r="AC107" i="1" l="1"/>
  <c r="AN87" i="1"/>
  <c r="AN147" i="1" s="1"/>
  <c r="BA147" i="1" s="1"/>
  <c r="BA86" i="1"/>
  <c r="BA87" i="1"/>
  <c r="AI90" i="1"/>
  <c r="AG158" i="1"/>
  <c r="AH111" i="1"/>
  <c r="AY111" i="1" s="1"/>
  <c r="AG89" i="1"/>
  <c r="AY67" i="1"/>
  <c r="AI67" i="1"/>
  <c r="AH76" i="1"/>
  <c r="AH89" i="1" s="1"/>
  <c r="AY89" i="1" s="1"/>
  <c r="AY65" i="1"/>
  <c r="AH71" i="1"/>
  <c r="AH75" i="1"/>
  <c r="AY75" i="1" s="1"/>
  <c r="AI65" i="1"/>
  <c r="AG88" i="1"/>
  <c r="AG79" i="1"/>
  <c r="AG80" i="1" s="1"/>
  <c r="X139" i="1"/>
  <c r="X140" i="1" s="1"/>
  <c r="AH108" i="1"/>
  <c r="AY108" i="1" s="1"/>
  <c r="AJ133" i="1"/>
  <c r="AK70" i="1"/>
  <c r="AJ78" i="1"/>
  <c r="AJ90" i="1" s="1"/>
  <c r="AF149" i="1"/>
  <c r="AF135" i="1" s="1"/>
  <c r="AF92" i="1"/>
  <c r="W142" i="1"/>
  <c r="AK68" i="1"/>
  <c r="AJ77" i="1"/>
  <c r="X112" i="1"/>
  <c r="X119" i="1" s="1"/>
  <c r="AE94" i="1"/>
  <c r="AE93" i="1"/>
  <c r="AE101" i="1"/>
  <c r="AF123" i="1"/>
  <c r="AE159" i="1"/>
  <c r="AD186" i="1"/>
  <c r="AF124" i="1"/>
  <c r="AE160" i="1"/>
  <c r="AE162" i="1" s="1"/>
  <c r="AE126" i="1"/>
  <c r="AE130" i="1" s="1"/>
  <c r="AN138" i="1" l="1"/>
  <c r="AO138" i="1" s="1"/>
  <c r="AP138" i="1" s="1"/>
  <c r="AY156" i="1"/>
  <c r="AD107" i="1"/>
  <c r="AN100" i="1"/>
  <c r="BA100" i="1" s="1"/>
  <c r="AN99" i="1"/>
  <c r="BA99" i="1" s="1"/>
  <c r="AI75" i="1"/>
  <c r="AI71" i="1"/>
  <c r="AI72" i="1" s="1"/>
  <c r="AJ65" i="1"/>
  <c r="AF94" i="1"/>
  <c r="AF93" i="1"/>
  <c r="AF101" i="1"/>
  <c r="AH88" i="1"/>
  <c r="AH79" i="1"/>
  <c r="AH80" i="1" s="1"/>
  <c r="AY76" i="1"/>
  <c r="AY79" i="1" s="1"/>
  <c r="AY80" i="1" s="1"/>
  <c r="AG123" i="1"/>
  <c r="AF159" i="1"/>
  <c r="AY71" i="1"/>
  <c r="AY72" i="1" s="1"/>
  <c r="AH72" i="1"/>
  <c r="AL68" i="1"/>
  <c r="AK77" i="1"/>
  <c r="AI76" i="1"/>
  <c r="AJ67" i="1"/>
  <c r="AL70" i="1"/>
  <c r="AK78" i="1"/>
  <c r="AK90" i="1" s="1"/>
  <c r="AH158" i="1"/>
  <c r="AY158" i="1" s="1"/>
  <c r="AI111" i="1"/>
  <c r="AK133" i="1"/>
  <c r="AI108" i="1"/>
  <c r="X142" i="1"/>
  <c r="AW138" i="1"/>
  <c r="AW139" i="1" s="1"/>
  <c r="AW140" i="1" s="1"/>
  <c r="Y139" i="1"/>
  <c r="Y140" i="1" s="1"/>
  <c r="AG149" i="1"/>
  <c r="AG135" i="1" s="1"/>
  <c r="AG92" i="1"/>
  <c r="AE186" i="1"/>
  <c r="AG124" i="1"/>
  <c r="AF160" i="1"/>
  <c r="AF126" i="1"/>
  <c r="AF130" i="1" s="1"/>
  <c r="AE107" i="1" l="1"/>
  <c r="AY162" i="1"/>
  <c r="AY186" i="1" s="1"/>
  <c r="Z112" i="1"/>
  <c r="Z119" i="1" s="1"/>
  <c r="AW107" i="1"/>
  <c r="AW112" i="1" s="1"/>
  <c r="AW119" i="1" s="1"/>
  <c r="AW142" i="1" s="1"/>
  <c r="AA112" i="1"/>
  <c r="AA119" i="1" s="1"/>
  <c r="AF162" i="1"/>
  <c r="AF186" i="1" s="1"/>
  <c r="AJ76" i="1"/>
  <c r="AJ89" i="1" s="1"/>
  <c r="AK67" i="1"/>
  <c r="AI89" i="1"/>
  <c r="AH123" i="1"/>
  <c r="AG159" i="1"/>
  <c r="Z139" i="1"/>
  <c r="Z140" i="1" s="1"/>
  <c r="Z142" i="1" s="1"/>
  <c r="AH149" i="1"/>
  <c r="AH135" i="1" s="1"/>
  <c r="AH92" i="1"/>
  <c r="AY88" i="1"/>
  <c r="AY92" i="1" s="1"/>
  <c r="AL133" i="1"/>
  <c r="AI88" i="1"/>
  <c r="AI79" i="1"/>
  <c r="AI80" i="1" s="1"/>
  <c r="AZ68" i="1"/>
  <c r="AL77" i="1"/>
  <c r="AZ77" i="1" s="1"/>
  <c r="AM68" i="1"/>
  <c r="AG101" i="1"/>
  <c r="AG93" i="1"/>
  <c r="AG94" i="1"/>
  <c r="Y112" i="1"/>
  <c r="Y119" i="1" s="1"/>
  <c r="Y142" i="1" s="1"/>
  <c r="E9" i="2"/>
  <c r="AJ108" i="1"/>
  <c r="AJ71" i="1"/>
  <c r="AJ72" i="1" s="1"/>
  <c r="AK65" i="1"/>
  <c r="AJ75" i="1"/>
  <c r="AI158" i="1"/>
  <c r="AJ111" i="1"/>
  <c r="AJ158" i="1" s="1"/>
  <c r="AZ70" i="1"/>
  <c r="AM70" i="1"/>
  <c r="AL78" i="1"/>
  <c r="AH124" i="1"/>
  <c r="AG126" i="1"/>
  <c r="AG130" i="1" s="1"/>
  <c r="AG160" i="1"/>
  <c r="AG162" i="1" s="1"/>
  <c r="AF107" i="1" l="1"/>
  <c r="AB112" i="1"/>
  <c r="AB119" i="1" s="1"/>
  <c r="AI149" i="1"/>
  <c r="AI135" i="1" s="1"/>
  <c r="AI92" i="1"/>
  <c r="AY93" i="1"/>
  <c r="AY94" i="1"/>
  <c r="AK71" i="1"/>
  <c r="AK72" i="1" s="1"/>
  <c r="AL65" i="1"/>
  <c r="AK75" i="1"/>
  <c r="AL90" i="1"/>
  <c r="AZ90" i="1" s="1"/>
  <c r="AZ78" i="1"/>
  <c r="AN70" i="1"/>
  <c r="AM78" i="1"/>
  <c r="AK111" i="1"/>
  <c r="AK158" i="1" s="1"/>
  <c r="AA139" i="1"/>
  <c r="AA140" i="1" s="1"/>
  <c r="AA142" i="1" s="1"/>
  <c r="AL67" i="1"/>
  <c r="AK76" i="1"/>
  <c r="AM133" i="1"/>
  <c r="AN133" i="1" s="1"/>
  <c r="AH94" i="1"/>
  <c r="AH101" i="1"/>
  <c r="AY101" i="1" s="1"/>
  <c r="AH93" i="1"/>
  <c r="AJ88" i="1"/>
  <c r="AJ79" i="1"/>
  <c r="AJ80" i="1" s="1"/>
  <c r="AH159" i="1"/>
  <c r="AI123" i="1"/>
  <c r="AK108" i="1"/>
  <c r="G5" i="2"/>
  <c r="G7" i="2" s="1"/>
  <c r="AM77" i="1"/>
  <c r="AN68" i="1"/>
  <c r="AG186" i="1"/>
  <c r="AI124" i="1"/>
  <c r="AH160" i="1"/>
  <c r="AH162" i="1" s="1"/>
  <c r="AH126" i="1"/>
  <c r="AH130" i="1" s="1"/>
  <c r="AG107" i="1" l="1"/>
  <c r="AK89" i="1"/>
  <c r="AZ67" i="1"/>
  <c r="AL76" i="1"/>
  <c r="AL89" i="1" s="1"/>
  <c r="AM67" i="1"/>
  <c r="AB139" i="1"/>
  <c r="AB140" i="1" s="1"/>
  <c r="AB142" i="1" s="1"/>
  <c r="AL111" i="1"/>
  <c r="AZ111" i="1" s="1"/>
  <c r="AL108" i="1"/>
  <c r="AI159" i="1"/>
  <c r="AJ123" i="1"/>
  <c r="AC112" i="1"/>
  <c r="AC119" i="1" s="1"/>
  <c r="F9" i="2"/>
  <c r="AM90" i="1"/>
  <c r="AO68" i="1"/>
  <c r="AN77" i="1"/>
  <c r="AO70" i="1"/>
  <c r="AN78" i="1"/>
  <c r="AN90" i="1" s="1"/>
  <c r="AK88" i="1"/>
  <c r="AK79" i="1"/>
  <c r="AK80" i="1" s="1"/>
  <c r="AZ65" i="1"/>
  <c r="AM65" i="1"/>
  <c r="AL71" i="1"/>
  <c r="AL75" i="1"/>
  <c r="AJ149" i="1"/>
  <c r="AJ135" i="1" s="1"/>
  <c r="AJ92" i="1"/>
  <c r="AI94" i="1"/>
  <c r="AI93" i="1"/>
  <c r="AI101" i="1"/>
  <c r="AO133" i="1"/>
  <c r="AH186" i="1"/>
  <c r="AJ124" i="1"/>
  <c r="AI126" i="1"/>
  <c r="AI130" i="1" s="1"/>
  <c r="AI160" i="1"/>
  <c r="AL158" i="1" l="1"/>
  <c r="AZ158" i="1" s="1"/>
  <c r="AH107" i="1"/>
  <c r="AZ156" i="1"/>
  <c r="AZ108" i="1"/>
  <c r="AD112" i="1"/>
  <c r="AD119" i="1" s="1"/>
  <c r="AX107" i="1"/>
  <c r="AX112" i="1" s="1"/>
  <c r="AX119" i="1" s="1"/>
  <c r="AZ89" i="1"/>
  <c r="AP68" i="1"/>
  <c r="AP77" i="1" s="1"/>
  <c r="AO77" i="1"/>
  <c r="AM108" i="1"/>
  <c r="AM111" i="1"/>
  <c r="AM158" i="1" s="1"/>
  <c r="AL88" i="1"/>
  <c r="AL79" i="1"/>
  <c r="AL80" i="1" s="1"/>
  <c r="AX138" i="1"/>
  <c r="AX139" i="1" s="1"/>
  <c r="AX140" i="1" s="1"/>
  <c r="AC139" i="1"/>
  <c r="AC140" i="1" s="1"/>
  <c r="AC142" i="1" s="1"/>
  <c r="AM75" i="1"/>
  <c r="AM71" i="1"/>
  <c r="AM72" i="1" s="1"/>
  <c r="AN65" i="1"/>
  <c r="AZ75" i="1"/>
  <c r="AZ79" i="1" s="1"/>
  <c r="AZ80" i="1" s="1"/>
  <c r="AK149" i="1"/>
  <c r="AK135" i="1" s="1"/>
  <c r="AK92" i="1"/>
  <c r="AO78" i="1"/>
  <c r="AP70" i="1"/>
  <c r="AP78" i="1" s="1"/>
  <c r="AP90" i="1" s="1"/>
  <c r="AP133" i="1"/>
  <c r="AJ159" i="1"/>
  <c r="AK123" i="1"/>
  <c r="AJ93" i="1"/>
  <c r="AJ101" i="1"/>
  <c r="AJ94" i="1"/>
  <c r="AZ71" i="1"/>
  <c r="AZ72" i="1" s="1"/>
  <c r="AL72" i="1"/>
  <c r="AM76" i="1"/>
  <c r="AN67" i="1"/>
  <c r="AZ76" i="1"/>
  <c r="AI162" i="1"/>
  <c r="AI186" i="1" s="1"/>
  <c r="AK124" i="1"/>
  <c r="AJ160" i="1"/>
  <c r="AJ126" i="1"/>
  <c r="AJ130" i="1" s="1"/>
  <c r="AI107" i="1" l="1"/>
  <c r="AZ162" i="1"/>
  <c r="AZ186" i="1" s="1"/>
  <c r="AX142" i="1"/>
  <c r="BA68" i="1"/>
  <c r="BA77" i="1"/>
  <c r="BA70" i="1"/>
  <c r="AJ162" i="1"/>
  <c r="AJ186" i="1" s="1"/>
  <c r="AJ107" i="1" s="1"/>
  <c r="AO65" i="1"/>
  <c r="AN75" i="1"/>
  <c r="AN71" i="1"/>
  <c r="AN72" i="1" s="1"/>
  <c r="AD139" i="1"/>
  <c r="AD140" i="1" s="1"/>
  <c r="AD142" i="1" s="1"/>
  <c r="AN76" i="1"/>
  <c r="AN89" i="1" s="1"/>
  <c r="AO67" i="1"/>
  <c r="AL149" i="1"/>
  <c r="AL135" i="1" s="1"/>
  <c r="AL92" i="1"/>
  <c r="AZ88" i="1"/>
  <c r="AZ92" i="1" s="1"/>
  <c r="AN111" i="1"/>
  <c r="AO111" i="1" s="1"/>
  <c r="AN108" i="1"/>
  <c r="AL123" i="1"/>
  <c r="AK159" i="1"/>
  <c r="AO90" i="1"/>
  <c r="BA90" i="1" s="1"/>
  <c r="BA78" i="1"/>
  <c r="AK94" i="1"/>
  <c r="AK101" i="1"/>
  <c r="AK93" i="1"/>
  <c r="AE112" i="1"/>
  <c r="AE119" i="1" s="1"/>
  <c r="AM88" i="1"/>
  <c r="AM79" i="1"/>
  <c r="AM80" i="1" s="1"/>
  <c r="AM89" i="1"/>
  <c r="AL124" i="1"/>
  <c r="AK126" i="1"/>
  <c r="AK130" i="1" s="1"/>
  <c r="AK160" i="1"/>
  <c r="AN158" i="1" l="1"/>
  <c r="AL159" i="1"/>
  <c r="AM123" i="1"/>
  <c r="AO108" i="1"/>
  <c r="AP108" i="1" s="1"/>
  <c r="AO158" i="1"/>
  <c r="AP111" i="1"/>
  <c r="AZ93" i="1"/>
  <c r="AZ94" i="1"/>
  <c r="AE139" i="1"/>
  <c r="AE140" i="1" s="1"/>
  <c r="AE142" i="1" s="1"/>
  <c r="AM149" i="1"/>
  <c r="AM135" i="1" s="1"/>
  <c r="AM92" i="1"/>
  <c r="AF112" i="1"/>
  <c r="AF119" i="1" s="1"/>
  <c r="AN88" i="1"/>
  <c r="AN79" i="1"/>
  <c r="AN80" i="1" s="1"/>
  <c r="AP65" i="1"/>
  <c r="AO75" i="1"/>
  <c r="AO71" i="1"/>
  <c r="AO72" i="1" s="1"/>
  <c r="AK162" i="1"/>
  <c r="AK186" i="1" s="1"/>
  <c r="AK107" i="1" s="1"/>
  <c r="AL94" i="1"/>
  <c r="AL93" i="1"/>
  <c r="AL101" i="1"/>
  <c r="AZ101" i="1" s="1"/>
  <c r="AP67" i="1"/>
  <c r="AP76" i="1" s="1"/>
  <c r="AP89" i="1" s="1"/>
  <c r="AO76" i="1"/>
  <c r="BA67" i="1"/>
  <c r="H5" i="2"/>
  <c r="H7" i="2" s="1"/>
  <c r="AM124" i="1"/>
  <c r="AL126" i="1"/>
  <c r="AL130" i="1" s="1"/>
  <c r="AL160" i="1"/>
  <c r="AL162" i="1" s="1"/>
  <c r="AP158" i="1" l="1"/>
  <c r="BA158" i="1" s="1"/>
  <c r="BA111" i="1"/>
  <c r="BA108" i="1"/>
  <c r="BA156" i="1"/>
  <c r="AO88" i="1"/>
  <c r="AO79" i="1"/>
  <c r="AO80" i="1" s="1"/>
  <c r="BA65" i="1"/>
  <c r="AP75" i="1"/>
  <c r="AP71" i="1"/>
  <c r="AN149" i="1"/>
  <c r="AN135" i="1" s="1"/>
  <c r="AN92" i="1"/>
  <c r="AG112" i="1"/>
  <c r="AG119" i="1" s="1"/>
  <c r="G9" i="2"/>
  <c r="AN123" i="1"/>
  <c r="AM159" i="1"/>
  <c r="AM101" i="1"/>
  <c r="AM94" i="1"/>
  <c r="AM93" i="1"/>
  <c r="AF139" i="1"/>
  <c r="AF140" i="1" s="1"/>
  <c r="AF142" i="1" s="1"/>
  <c r="AO89" i="1"/>
  <c r="BA89" i="1" s="1"/>
  <c r="BA76" i="1"/>
  <c r="AL186" i="1"/>
  <c r="AL107" i="1" s="1"/>
  <c r="AN124" i="1"/>
  <c r="AM160" i="1"/>
  <c r="AM126" i="1"/>
  <c r="AM130" i="1" s="1"/>
  <c r="BA162" i="1" l="1"/>
  <c r="BA186" i="1" s="1"/>
  <c r="AH112" i="1"/>
  <c r="AH119" i="1" s="1"/>
  <c r="AY107" i="1"/>
  <c r="AY112" i="1" s="1"/>
  <c r="AY119" i="1" s="1"/>
  <c r="AO123" i="1"/>
  <c r="AN159" i="1"/>
  <c r="AP88" i="1"/>
  <c r="AP79" i="1"/>
  <c r="AP80" i="1" s="1"/>
  <c r="AM162" i="1"/>
  <c r="AM186" i="1" s="1"/>
  <c r="AI112" i="1" s="1"/>
  <c r="AI119" i="1" s="1"/>
  <c r="AY138" i="1"/>
  <c r="AY139" i="1" s="1"/>
  <c r="AY140" i="1" s="1"/>
  <c r="AG139" i="1"/>
  <c r="AG140" i="1" s="1"/>
  <c r="AG142" i="1" s="1"/>
  <c r="AN93" i="1"/>
  <c r="AN94" i="1"/>
  <c r="AN101" i="1"/>
  <c r="BA71" i="1"/>
  <c r="BA72" i="1" s="1"/>
  <c r="AP72" i="1"/>
  <c r="BA75" i="1"/>
  <c r="BA79" i="1" s="1"/>
  <c r="BA80" i="1" s="1"/>
  <c r="AO149" i="1"/>
  <c r="AO135" i="1" s="1"/>
  <c r="AO92" i="1"/>
  <c r="AO124" i="1"/>
  <c r="AN126" i="1"/>
  <c r="AN130" i="1" s="1"/>
  <c r="AN160" i="1"/>
  <c r="AY142" i="1" l="1"/>
  <c r="AM107" i="1"/>
  <c r="AO93" i="1"/>
  <c r="AO101" i="1"/>
  <c r="AO94" i="1"/>
  <c r="AH139" i="1"/>
  <c r="AH140" i="1" s="1"/>
  <c r="AH142" i="1" s="1"/>
  <c r="AP149" i="1"/>
  <c r="AP135" i="1" s="1"/>
  <c r="AP92" i="1"/>
  <c r="BA88" i="1"/>
  <c r="BA92" i="1" s="1"/>
  <c r="AP123" i="1"/>
  <c r="AP159" i="1" s="1"/>
  <c r="AO159" i="1"/>
  <c r="AN162" i="1"/>
  <c r="AN186" i="1" s="1"/>
  <c r="AJ112" i="1" s="1"/>
  <c r="AJ119" i="1" s="1"/>
  <c r="AP124" i="1"/>
  <c r="AO160" i="1"/>
  <c r="AO162" i="1" s="1"/>
  <c r="AO126" i="1"/>
  <c r="AO130" i="1" s="1"/>
  <c r="AN107" i="1" l="1"/>
  <c r="BA93" i="1"/>
  <c r="BA94" i="1"/>
  <c r="AP94" i="1"/>
  <c r="AP93" i="1"/>
  <c r="AP101" i="1"/>
  <c r="BA101" i="1" s="1"/>
  <c r="AI139" i="1"/>
  <c r="AI140" i="1" s="1"/>
  <c r="AI142" i="1" s="1"/>
  <c r="I5" i="2"/>
  <c r="I7" i="2" s="1"/>
  <c r="AO186" i="1"/>
  <c r="AP160" i="1"/>
  <c r="AP162" i="1" s="1"/>
  <c r="AP126" i="1"/>
  <c r="AP130" i="1" s="1"/>
  <c r="AO107" i="1" l="1"/>
  <c r="AJ139" i="1"/>
  <c r="AJ140" i="1" s="1"/>
  <c r="AJ142" i="1" s="1"/>
  <c r="AK112" i="1"/>
  <c r="AK119" i="1" s="1"/>
  <c r="H9" i="2"/>
  <c r="AP186" i="1"/>
  <c r="AZ107" i="1" s="1"/>
  <c r="AZ112" i="1" s="1"/>
  <c r="AZ119" i="1" s="1"/>
  <c r="AP107" i="1" l="1"/>
  <c r="AL112" i="1"/>
  <c r="AL119" i="1" s="1"/>
  <c r="AZ138" i="1"/>
  <c r="AZ139" i="1" s="1"/>
  <c r="AZ140" i="1" s="1"/>
  <c r="AZ142" i="1" s="1"/>
  <c r="AK139" i="1"/>
  <c r="AK140" i="1" s="1"/>
  <c r="AK142" i="1" s="1"/>
  <c r="AL139" i="1" l="1"/>
  <c r="AL140" i="1" s="1"/>
  <c r="AL142" i="1" s="1"/>
  <c r="AM112" i="1"/>
  <c r="AM119" i="1" s="1"/>
  <c r="AN112" i="1" l="1"/>
  <c r="AN119" i="1" s="1"/>
  <c r="AM139" i="1"/>
  <c r="AM140" i="1" s="1"/>
  <c r="AM142" i="1" s="1"/>
  <c r="AN139" i="1" l="1"/>
  <c r="AN140" i="1" s="1"/>
  <c r="AN142" i="1" s="1"/>
  <c r="I9" i="2"/>
  <c r="AO112" i="1"/>
  <c r="AO119" i="1" s="1"/>
  <c r="AP112" i="1" l="1"/>
  <c r="AP119" i="1" s="1"/>
  <c r="BA107" i="1"/>
  <c r="BA112" i="1" s="1"/>
  <c r="BA119" i="1" s="1"/>
  <c r="AO139" i="1"/>
  <c r="AO140" i="1" s="1"/>
  <c r="AO142" i="1" s="1"/>
  <c r="AP139" i="1" l="1"/>
  <c r="AP140" i="1" s="1"/>
  <c r="AP142" i="1" s="1"/>
  <c r="BA138" i="1"/>
  <c r="BA139" i="1" s="1"/>
  <c r="BA140" i="1" s="1"/>
  <c r="BA142" i="1" s="1"/>
</calcChain>
</file>

<file path=xl/sharedStrings.xml><?xml version="1.0" encoding="utf-8"?>
<sst xmlns="http://schemas.openxmlformats.org/spreadsheetml/2006/main" count="174" uniqueCount="136">
  <si>
    <t>INCOME STATEMENT</t>
  </si>
  <si>
    <t>BALANCE SHEET</t>
  </si>
  <si>
    <t>VALUATION</t>
  </si>
  <si>
    <t>REVENUE</t>
  </si>
  <si>
    <t>% chg</t>
  </si>
  <si>
    <t>TOTAL REVENUE</t>
  </si>
  <si>
    <t>GROSS PROFIT</t>
  </si>
  <si>
    <t>% margin</t>
  </si>
  <si>
    <t>OPERATING EXPENSES</t>
  </si>
  <si>
    <t>Research and development</t>
  </si>
  <si>
    <t>TOTAL OPERATING EXPENSES</t>
  </si>
  <si>
    <t>OPERATING INCOME</t>
  </si>
  <si>
    <t>Interest expense</t>
  </si>
  <si>
    <t>Other income/(expense)</t>
  </si>
  <si>
    <t>PROFIT BEFORE TAX</t>
  </si>
  <si>
    <t>NET INCOME</t>
  </si>
  <si>
    <t>COST OF REVENUE</t>
  </si>
  <si>
    <t xml:space="preserve"> </t>
  </si>
  <si>
    <t>Basic</t>
  </si>
  <si>
    <t>Diluted</t>
  </si>
  <si>
    <t>EPS - Basic</t>
  </si>
  <si>
    <t>EPS - Diluted</t>
  </si>
  <si>
    <t>Tax rate</t>
  </si>
  <si>
    <t>Cash and cash equivalents</t>
  </si>
  <si>
    <t>Accounts receivable, net</t>
  </si>
  <si>
    <t>Prepaid expensese and other current assets</t>
  </si>
  <si>
    <t>ASSETS</t>
  </si>
  <si>
    <t>Property  and equipment, net</t>
  </si>
  <si>
    <t>Goodwill</t>
  </si>
  <si>
    <t>Intangible assets, net</t>
  </si>
  <si>
    <t>Other assets</t>
  </si>
  <si>
    <t>TOTAL ASSETS</t>
  </si>
  <si>
    <t>Accounts payable</t>
  </si>
  <si>
    <t>Accrued and other current liabilities</t>
  </si>
  <si>
    <t>Total current liaibilities</t>
  </si>
  <si>
    <t>LIABILITIES</t>
  </si>
  <si>
    <t>Current liabilities</t>
  </si>
  <si>
    <t>Current assets</t>
  </si>
  <si>
    <t>Total current assets</t>
  </si>
  <si>
    <t>Long-term debt</t>
  </si>
  <si>
    <t>TOTAL LIABILITIES</t>
  </si>
  <si>
    <t>STOCKHOLDER'S EQUITY</t>
  </si>
  <si>
    <t>Preferred stock</t>
  </si>
  <si>
    <t>Additional paid-in capital</t>
  </si>
  <si>
    <t>Accumulated other comprehensive loss</t>
  </si>
  <si>
    <t>Retained earnings (accumulated deficit)</t>
  </si>
  <si>
    <t>TOTAL STOCKHOLDER'S EQUITY</t>
  </si>
  <si>
    <t>TOTAL LIABILITIES &amp; STOCKHOLDER'S EQUITY</t>
  </si>
  <si>
    <t>Short-term debt</t>
  </si>
  <si>
    <t>BALANCE SHEET CHECK</t>
  </si>
  <si>
    <t>CASH FLOW STATEMENT</t>
  </si>
  <si>
    <t>OPERATING ACTIVITIES</t>
  </si>
  <si>
    <t>Net Income</t>
  </si>
  <si>
    <t>Other</t>
  </si>
  <si>
    <t>Accounts receivable</t>
  </si>
  <si>
    <t>Prepaid expenses and other assets</t>
  </si>
  <si>
    <t>NET CASH PROVIDED BY OPERATING ACTIVITIES</t>
  </si>
  <si>
    <t>INVESTING ACTIVITIES</t>
  </si>
  <si>
    <t>Purchase of non-marketable equity securities</t>
  </si>
  <si>
    <t>FINANCING ACTIVITIES</t>
  </si>
  <si>
    <t>NET CASH PROVIDED BY (USED IN) FINANCING ACTIVITIES</t>
  </si>
  <si>
    <t>NET CASH PROVIDED BY (USED IN) INVESTING ACTIVITIES</t>
  </si>
  <si>
    <t>Multiple</t>
  </si>
  <si>
    <t>Market Cap</t>
  </si>
  <si>
    <t>FDSO</t>
  </si>
  <si>
    <t>PPS</t>
  </si>
  <si>
    <t>Compute &amp; Networking</t>
  </si>
  <si>
    <t>Graphics</t>
  </si>
  <si>
    <t>Sales, general and administrative</t>
  </si>
  <si>
    <t>Acquisition related and other costs</t>
  </si>
  <si>
    <t>Unallocated cost of revenue and operating expenses</t>
  </si>
  <si>
    <t>United States</t>
  </si>
  <si>
    <t>Taiwan</t>
  </si>
  <si>
    <t>Singapore</t>
  </si>
  <si>
    <t>China (including Hong Kong)</t>
  </si>
  <si>
    <t>Other countires</t>
  </si>
  <si>
    <t>Total Revenue</t>
  </si>
  <si>
    <t>Interest income</t>
  </si>
  <si>
    <t>OPERATING INCOME - Compute &amp; Networking</t>
  </si>
  <si>
    <t>OPERATING INCOME - Graphics</t>
  </si>
  <si>
    <t>OPERATING INCOME - All Other</t>
  </si>
  <si>
    <t>Revenue by specialized market</t>
  </si>
  <si>
    <t>Data Center</t>
  </si>
  <si>
    <t>Compute</t>
  </si>
  <si>
    <t>Networking</t>
  </si>
  <si>
    <t>Gaming</t>
  </si>
  <si>
    <t>Professional Visualization</t>
  </si>
  <si>
    <t>OEM and Other</t>
  </si>
  <si>
    <t>Automotive</t>
  </si>
  <si>
    <t>Data Center Total</t>
  </si>
  <si>
    <t>Acquisition-Related and Other Costs</t>
  </si>
  <si>
    <t>Stock-Based Compensation</t>
  </si>
  <si>
    <t>Tax Impact of Adjustments</t>
  </si>
  <si>
    <t>ADJUSTED NET INCOME</t>
  </si>
  <si>
    <t>ADJUSTED GROSS PROFIT</t>
  </si>
  <si>
    <t>ADJUSTED OPERATING INCOME</t>
  </si>
  <si>
    <t>Revenue by geography</t>
  </si>
  <si>
    <t>EPS - Adjusted</t>
  </si>
  <si>
    <t>Income tax expense/(benefit)</t>
  </si>
  <si>
    <t>Acquisition termination cost</t>
  </si>
  <si>
    <t>Stock-based compensation expense</t>
  </si>
  <si>
    <t>IP-related and legal settlement costs</t>
  </si>
  <si>
    <t>Marketable Securities</t>
  </si>
  <si>
    <t>Inventories</t>
  </si>
  <si>
    <t>Operating lease assets</t>
  </si>
  <si>
    <t>Deferred income tax assets</t>
  </si>
  <si>
    <t>Long-term operating lease liabilities</t>
  </si>
  <si>
    <t>Other long-term liabilities</t>
  </si>
  <si>
    <t>Depreciation and amortization</t>
  </si>
  <si>
    <t>Deferred income taxes</t>
  </si>
  <si>
    <t>(Gains) losses on non-marketable equity securities and publicly-held equity securities, net</t>
  </si>
  <si>
    <t>Changes in operating assets and liabilities, net of acquisitions</t>
  </si>
  <si>
    <t>Adjustments to reconcile net income to  operating activities:</t>
  </si>
  <si>
    <t>Purchases related to property and equipment and intangible assets</t>
  </si>
  <si>
    <t>Acquisitions, net of cash acquired</t>
  </si>
  <si>
    <t>Proceeds from maturities of marketable securities</t>
  </si>
  <si>
    <t>Proceeds from sales of marketable securities</t>
  </si>
  <si>
    <t>Proceeds from sales of non-marketable equity securities</t>
  </si>
  <si>
    <t>Purchases of marketable securities</t>
  </si>
  <si>
    <t>Payments related to repurchases of common stock</t>
  </si>
  <si>
    <t>Payments related to tax on restricted stock units</t>
  </si>
  <si>
    <t>Repayment of debt</t>
  </si>
  <si>
    <t>Principal payments on property and equipment and intangible assets</t>
  </si>
  <si>
    <t>Dividends paid</t>
  </si>
  <si>
    <t>Proceeds related to employee stock plans</t>
  </si>
  <si>
    <t>Change in cash and cash equivalents</t>
  </si>
  <si>
    <t>Cash and cash equivalents at beginning of period</t>
  </si>
  <si>
    <t>Cash and cash equivalents at end of period</t>
  </si>
  <si>
    <t>Cash paid for income taxes, net</t>
  </si>
  <si>
    <t>Cash paid for interest</t>
  </si>
  <si>
    <t>Issuance of debt, net of issuance costs</t>
  </si>
  <si>
    <t>Treasury stock, at cost</t>
  </si>
  <si>
    <t>Common stock</t>
  </si>
  <si>
    <t>P/E</t>
  </si>
  <si>
    <t>ADJ. NET INCOME</t>
  </si>
  <si>
    <t>1Q26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</si>
</sst>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_);\(#,##0.000\)"/>
    <numFmt numFmtId="166" formatCode="0.0&quot;x&quot;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0000FF"/>
      <name val="Calibri"/>
      <family val="2"/>
    </font>
    <font>
      <u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color rgb="FF000099"/>
      <name val="Calibri"/>
      <family val="2"/>
    </font>
    <font>
      <u/>
      <sz val="11"/>
      <color rgb="FF000099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9" fontId="0" fillId="0" borderId="0" xfId="0" applyNumberFormat="1"/>
    <xf numFmtId="3" fontId="0" fillId="0" borderId="0" xfId="0" applyNumberFormat="1"/>
    <xf numFmtId="166" fontId="2" fillId="0" borderId="0" xfId="0" applyNumberFormat="1" applyFont="1"/>
    <xf numFmtId="14" fontId="6" fillId="0" borderId="0" xfId="0" applyNumberFormat="1" applyFont="1"/>
    <xf numFmtId="164" fontId="8" fillId="0" borderId="0" xfId="0" applyNumberFormat="1" applyFont="1"/>
    <xf numFmtId="39" fontId="7" fillId="0" borderId="0" xfId="0" applyNumberFormat="1" applyFont="1"/>
    <xf numFmtId="165" fontId="7" fillId="0" borderId="0" xfId="0" applyNumberFormat="1" applyFont="1"/>
    <xf numFmtId="39" fontId="7" fillId="0" borderId="1" xfId="0" applyNumberFormat="1" applyFont="1" applyBorder="1"/>
    <xf numFmtId="165" fontId="3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5" fontId="13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 applyAlignment="1">
      <alignment horizontal="left" indent="1"/>
    </xf>
    <xf numFmtId="165" fontId="11" fillId="0" borderId="0" xfId="0" applyNumberFormat="1" applyFont="1"/>
    <xf numFmtId="165" fontId="3" fillId="0" borderId="0" xfId="0" applyNumberFormat="1" applyFont="1" applyAlignment="1">
      <alignment horizontal="left" indent="1"/>
    </xf>
    <xf numFmtId="165" fontId="3" fillId="0" borderId="0" xfId="0" applyNumberFormat="1" applyFont="1" applyAlignment="1">
      <alignment horizontal="left"/>
    </xf>
    <xf numFmtId="165" fontId="7" fillId="0" borderId="1" xfId="0" applyNumberFormat="1" applyFont="1" applyBorder="1"/>
    <xf numFmtId="165" fontId="10" fillId="0" borderId="0" xfId="0" applyNumberFormat="1" applyFont="1"/>
    <xf numFmtId="165" fontId="7" fillId="0" borderId="0" xfId="0" applyNumberFormat="1" applyFont="1" applyAlignment="1">
      <alignment horizontal="left"/>
    </xf>
    <xf numFmtId="165" fontId="12" fillId="0" borderId="0" xfId="0" applyNumberFormat="1" applyFont="1"/>
    <xf numFmtId="165" fontId="3" fillId="0" borderId="1" xfId="0" applyNumberFormat="1" applyFont="1" applyBorder="1"/>
    <xf numFmtId="10" fontId="8" fillId="0" borderId="0" xfId="0" applyNumberFormat="1" applyFont="1"/>
    <xf numFmtId="10" fontId="5" fillId="0" borderId="0" xfId="0" applyNumberFormat="1" applyFont="1"/>
    <xf numFmtId="10" fontId="9" fillId="0" borderId="0" xfId="0" applyNumberFormat="1" applyFont="1"/>
    <xf numFmtId="164" fontId="9" fillId="0" borderId="0" xfId="0" applyNumberFormat="1" applyFont="1"/>
    <xf numFmtId="0" fontId="3" fillId="0" borderId="0" xfId="0" applyFont="1"/>
    <xf numFmtId="165" fontId="14" fillId="0" borderId="0" xfId="0" applyNumberFormat="1" applyFont="1"/>
    <xf numFmtId="4" fontId="0" fillId="0" borderId="0" xfId="0" applyNumberFormat="1"/>
    <xf numFmtId="165" fontId="15" fillId="0" borderId="0" xfId="0" applyNumberFormat="1" applyFont="1"/>
    <xf numFmtId="165" fontId="16" fillId="0" borderId="0" xfId="0" applyNumberFormat="1" applyFont="1"/>
    <xf numFmtId="37" fontId="3" fillId="0" borderId="0" xfId="0" applyNumberFormat="1" applyFont="1" applyAlignment="1">
      <alignment horizontal="center"/>
    </xf>
    <xf numFmtId="10" fontId="3" fillId="0" borderId="0" xfId="0" applyNumberFormat="1" applyFont="1"/>
    <xf numFmtId="10" fontId="3" fillId="0" borderId="1" xfId="0" applyNumberFormat="1" applyFont="1" applyBorder="1"/>
    <xf numFmtId="14" fontId="13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1</xdr:row>
      <xdr:rowOff>133602</xdr:rowOff>
    </xdr:from>
    <xdr:to>
      <xdr:col>1</xdr:col>
      <xdr:colOff>2203174</xdr:colOff>
      <xdr:row>4</xdr:row>
      <xdr:rowOff>62355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A83CF-A7A1-5DCD-9563-3B42213FD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3509" y="324102"/>
          <a:ext cx="2169556" cy="49901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18</xdr:col>
      <xdr:colOff>439799</xdr:colOff>
      <xdr:row>37</xdr:row>
      <xdr:rowOff>76716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A73D82-3222-E9CC-EFDB-D34B9AE33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0"/>
          <a:ext cx="11812649" cy="36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8AC6-48B2-425B-9DCB-5274C0B2E725}">
  <dimension ref="A2:XEZ194"/>
  <sheetViews>
    <sheetView showGridLines="0" tabSelected="1" zoomScale="85" zoomScaleNormal="85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C7" sqref="C7"/>
    </sheetView>
  </sheetViews>
  <sheetFormatPr defaultColWidth="10.5703125" defaultRowHeight="15" outlineLevelRow="1" outlineLevelCol="1" x14ac:dyDescent="0.25"/>
  <cols>
    <col min="1" max="1" width="4.28515625" style="10" customWidth="1"/>
    <col min="2" max="2" width="49.140625" style="10" customWidth="1"/>
    <col min="3" max="19" width="10.5703125" style="10" customWidth="1"/>
    <col min="20" max="42" width="10.5703125" style="10" customWidth="1" outlineLevel="1"/>
    <col min="43" max="43" width="10.5703125" style="10"/>
    <col min="44" max="45" width="10.5703125" style="10" hidden="1" customWidth="1" outlineLevel="1"/>
    <col min="46" max="53" width="0" style="10" hidden="1" customWidth="1" outlineLevel="1"/>
    <col min="54" max="54" width="10.5703125" style="10" collapsed="1"/>
    <col min="55" max="16384" width="10.5703125" style="10"/>
  </cols>
  <sheetData>
    <row r="2" spans="2:57" x14ac:dyDescent="0.25">
      <c r="C2" s="13"/>
      <c r="D2" s="13"/>
      <c r="E2" s="38"/>
      <c r="F2" s="38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1"/>
      <c r="W2" s="12"/>
      <c r="X2" s="11"/>
      <c r="BC2" s="13"/>
      <c r="BD2" s="13"/>
    </row>
    <row r="3" spans="2:57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BC3" s="13"/>
      <c r="BD3" s="13"/>
    </row>
    <row r="5" spans="2:57" x14ac:dyDescent="0.25">
      <c r="C5" s="41">
        <v>44316</v>
      </c>
      <c r="D5" s="42">
        <f>EOMONTH(C5,3)</f>
        <v>44408</v>
      </c>
      <c r="E5" s="42">
        <f t="shared" ref="E5:K5" si="0">EOMONTH(D5,3)</f>
        <v>44500</v>
      </c>
      <c r="F5" s="42">
        <f t="shared" si="0"/>
        <v>44592</v>
      </c>
      <c r="G5" s="42">
        <f t="shared" si="0"/>
        <v>44681</v>
      </c>
      <c r="H5" s="42">
        <f t="shared" si="0"/>
        <v>44773</v>
      </c>
      <c r="I5" s="42">
        <f t="shared" si="0"/>
        <v>44865</v>
      </c>
      <c r="J5" s="42">
        <f t="shared" si="0"/>
        <v>44957</v>
      </c>
      <c r="K5" s="42">
        <f t="shared" si="0"/>
        <v>45046</v>
      </c>
      <c r="L5" s="42">
        <f>EOMONTH(K5,3)</f>
        <v>45138</v>
      </c>
      <c r="M5" s="42">
        <v>45228</v>
      </c>
      <c r="N5" s="42">
        <v>45319</v>
      </c>
      <c r="O5" s="42">
        <f>EOMONTH(N5,3)</f>
        <v>45412</v>
      </c>
      <c r="P5" s="42">
        <f>EOMONTH(O5,3)</f>
        <v>45504</v>
      </c>
      <c r="Q5" s="42">
        <v>45592</v>
      </c>
      <c r="R5" s="42">
        <f>EOMONTH(Q5,3)</f>
        <v>45688</v>
      </c>
      <c r="S5" s="43">
        <f>EOMONTH(R5,3)</f>
        <v>45777</v>
      </c>
      <c r="T5" s="42">
        <f t="shared" ref="T5:AP5" si="1">EOMONTH(S5,3)</f>
        <v>45869</v>
      </c>
      <c r="U5" s="42">
        <f t="shared" si="1"/>
        <v>45961</v>
      </c>
      <c r="V5" s="42">
        <f t="shared" si="1"/>
        <v>46053</v>
      </c>
      <c r="W5" s="42">
        <f t="shared" si="1"/>
        <v>46142</v>
      </c>
      <c r="X5" s="42">
        <f t="shared" si="1"/>
        <v>46234</v>
      </c>
      <c r="Y5" s="42">
        <f t="shared" si="1"/>
        <v>46326</v>
      </c>
      <c r="Z5" s="42">
        <f t="shared" si="1"/>
        <v>46418</v>
      </c>
      <c r="AA5" s="42">
        <f t="shared" si="1"/>
        <v>46507</v>
      </c>
      <c r="AB5" s="42">
        <f t="shared" si="1"/>
        <v>46599</v>
      </c>
      <c r="AC5" s="42">
        <f t="shared" si="1"/>
        <v>46691</v>
      </c>
      <c r="AD5" s="42">
        <f t="shared" si="1"/>
        <v>46783</v>
      </c>
      <c r="AE5" s="42">
        <f t="shared" si="1"/>
        <v>46873</v>
      </c>
      <c r="AF5" s="42">
        <f t="shared" si="1"/>
        <v>46965</v>
      </c>
      <c r="AG5" s="42">
        <f t="shared" si="1"/>
        <v>47057</v>
      </c>
      <c r="AH5" s="42">
        <f t="shared" si="1"/>
        <v>47149</v>
      </c>
      <c r="AI5" s="42">
        <f t="shared" si="1"/>
        <v>47238</v>
      </c>
      <c r="AJ5" s="42">
        <f t="shared" si="1"/>
        <v>47330</v>
      </c>
      <c r="AK5" s="42">
        <f t="shared" si="1"/>
        <v>47422</v>
      </c>
      <c r="AL5" s="42">
        <f t="shared" si="1"/>
        <v>47514</v>
      </c>
      <c r="AM5" s="42">
        <f t="shared" si="1"/>
        <v>47603</v>
      </c>
      <c r="AN5" s="42">
        <f t="shared" si="1"/>
        <v>47695</v>
      </c>
      <c r="AO5" s="42">
        <f t="shared" si="1"/>
        <v>47787</v>
      </c>
      <c r="AP5" s="42">
        <f t="shared" si="1"/>
        <v>47879</v>
      </c>
      <c r="BC5" s="5">
        <v>45777</v>
      </c>
      <c r="BD5" s="5"/>
    </row>
    <row r="6" spans="2:57" x14ac:dyDescent="0.25">
      <c r="C6" s="44" t="str">
        <f>IF(MONTH(C5)=4,"1Q"&amp;RIGHT(YEAR(C5),2)+1,IF(MONTH(C5)=7,"2Q"&amp;RIGHT(YEAR(C5),2)+1,IF(MONTH(C5)=10,"3Q"&amp;RIGHT(YEAR(C5),2)+1,IF(MONTH(C5)=1,"4Q"&amp;RIGHT(YEAR(C5),2)))))</f>
        <v>1Q22</v>
      </c>
      <c r="D6" s="44" t="str">
        <f t="shared" ref="D6:AP6" si="2">IF(MONTH(D5)=4,"1Q"&amp;RIGHT(YEAR(D5),2)+1,IF(MONTH(D5)=7,"2Q"&amp;RIGHT(YEAR(D5),2)+1,IF(MONTH(D5)=10,"3Q"&amp;RIGHT(YEAR(D5),2)+1,IF(MONTH(D5)=1,"4Q"&amp;RIGHT(YEAR(D5),2)))))</f>
        <v>2Q22</v>
      </c>
      <c r="E6" s="44" t="str">
        <f t="shared" si="2"/>
        <v>3Q22</v>
      </c>
      <c r="F6" s="44" t="str">
        <f t="shared" si="2"/>
        <v>4Q22</v>
      </c>
      <c r="G6" s="44" t="str">
        <f t="shared" si="2"/>
        <v>1Q23</v>
      </c>
      <c r="H6" s="44" t="str">
        <f t="shared" si="2"/>
        <v>2Q23</v>
      </c>
      <c r="I6" s="44" t="str">
        <f t="shared" si="2"/>
        <v>3Q23</v>
      </c>
      <c r="J6" s="44" t="str">
        <f t="shared" si="2"/>
        <v>4Q23</v>
      </c>
      <c r="K6" s="44" t="str">
        <f t="shared" si="2"/>
        <v>1Q24</v>
      </c>
      <c r="L6" s="44" t="str">
        <f t="shared" si="2"/>
        <v>2Q24</v>
      </c>
      <c r="M6" s="44" t="str">
        <f t="shared" si="2"/>
        <v>3Q24</v>
      </c>
      <c r="N6" s="44" t="str">
        <f t="shared" si="2"/>
        <v>4Q24</v>
      </c>
      <c r="O6" s="44" t="str">
        <f t="shared" si="2"/>
        <v>1Q25</v>
      </c>
      <c r="P6" s="44" t="str">
        <f t="shared" si="2"/>
        <v>2Q25</v>
      </c>
      <c r="Q6" s="44" t="str">
        <f t="shared" si="2"/>
        <v>3Q25</v>
      </c>
      <c r="R6" s="44" t="str">
        <f t="shared" si="2"/>
        <v>4Q25</v>
      </c>
      <c r="S6" s="45" t="str">
        <f t="shared" si="2"/>
        <v>1Q26</v>
      </c>
      <c r="T6" s="45" t="str">
        <f t="shared" si="2"/>
        <v>2Q26</v>
      </c>
      <c r="U6" s="45" t="str">
        <f t="shared" si="2"/>
        <v>3Q26</v>
      </c>
      <c r="V6" s="45" t="str">
        <f t="shared" si="2"/>
        <v>4Q26</v>
      </c>
      <c r="W6" s="45" t="str">
        <f t="shared" si="2"/>
        <v>1Q27</v>
      </c>
      <c r="X6" s="45" t="str">
        <f t="shared" si="2"/>
        <v>2Q27</v>
      </c>
      <c r="Y6" s="45" t="str">
        <f t="shared" si="2"/>
        <v>3Q27</v>
      </c>
      <c r="Z6" s="45" t="str">
        <f t="shared" si="2"/>
        <v>4Q27</v>
      </c>
      <c r="AA6" s="45" t="str">
        <f t="shared" si="2"/>
        <v>1Q28</v>
      </c>
      <c r="AB6" s="45" t="str">
        <f t="shared" si="2"/>
        <v>2Q28</v>
      </c>
      <c r="AC6" s="45" t="str">
        <f t="shared" si="2"/>
        <v>3Q28</v>
      </c>
      <c r="AD6" s="45" t="str">
        <f t="shared" si="2"/>
        <v>4Q28</v>
      </c>
      <c r="AE6" s="45" t="str">
        <f t="shared" si="2"/>
        <v>1Q29</v>
      </c>
      <c r="AF6" s="45" t="str">
        <f t="shared" si="2"/>
        <v>2Q29</v>
      </c>
      <c r="AG6" s="45" t="str">
        <f t="shared" si="2"/>
        <v>3Q29</v>
      </c>
      <c r="AH6" s="45" t="str">
        <f t="shared" si="2"/>
        <v>4Q29</v>
      </c>
      <c r="AI6" s="45" t="str">
        <f t="shared" si="2"/>
        <v>1Q30</v>
      </c>
      <c r="AJ6" s="45" t="str">
        <f t="shared" si="2"/>
        <v>2Q30</v>
      </c>
      <c r="AK6" s="45" t="str">
        <f t="shared" si="2"/>
        <v>3Q30</v>
      </c>
      <c r="AL6" s="45" t="str">
        <f t="shared" si="2"/>
        <v>4Q30</v>
      </c>
      <c r="AM6" s="45" t="str">
        <f t="shared" si="2"/>
        <v>1Q31</v>
      </c>
      <c r="AN6" s="45" t="str">
        <f t="shared" si="2"/>
        <v>2Q31</v>
      </c>
      <c r="AO6" s="45" t="str">
        <f t="shared" si="2"/>
        <v>3Q31</v>
      </c>
      <c r="AP6" s="45" t="str">
        <f t="shared" si="2"/>
        <v>4Q31</v>
      </c>
      <c r="AR6" s="33">
        <v>2022</v>
      </c>
      <c r="AS6" s="33">
        <f>AR6+1</f>
        <v>2023</v>
      </c>
      <c r="AT6" s="33">
        <f t="shared" ref="AT6:BA6" si="3">AS6+1</f>
        <v>2024</v>
      </c>
      <c r="AU6" s="33">
        <f t="shared" si="3"/>
        <v>2025</v>
      </c>
      <c r="AV6" s="33">
        <f t="shared" si="3"/>
        <v>2026</v>
      </c>
      <c r="AW6" s="33">
        <f t="shared" si="3"/>
        <v>2027</v>
      </c>
      <c r="AX6" s="33">
        <f t="shared" si="3"/>
        <v>2028</v>
      </c>
      <c r="AY6" s="33">
        <f t="shared" si="3"/>
        <v>2029</v>
      </c>
      <c r="AZ6" s="33">
        <f t="shared" si="3"/>
        <v>2030</v>
      </c>
      <c r="BA6" s="33">
        <f t="shared" si="3"/>
        <v>2031</v>
      </c>
      <c r="BC6" s="16" t="s">
        <v>135</v>
      </c>
      <c r="BD6" s="16"/>
    </row>
    <row r="7" spans="2:57" x14ac:dyDescent="0.25">
      <c r="B7" s="8" t="s">
        <v>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BC7" s="13"/>
      <c r="BD7" s="13"/>
    </row>
    <row r="8" spans="2:57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BC8" s="13"/>
      <c r="BD8" s="13"/>
    </row>
    <row r="9" spans="2:57" x14ac:dyDescent="0.25">
      <c r="B9" s="8" t="s">
        <v>3</v>
      </c>
    </row>
    <row r="10" spans="2:57" x14ac:dyDescent="0.25">
      <c r="B10" s="10" t="s">
        <v>66</v>
      </c>
      <c r="C10" s="17">
        <v>3.4510000000000001</v>
      </c>
      <c r="D10" s="17">
        <v>3.907</v>
      </c>
      <c r="E10" s="17">
        <v>3.0110000000000001</v>
      </c>
      <c r="F10" s="17">
        <f>11.046-SUM(C10:E10)</f>
        <v>0.6769999999999996</v>
      </c>
      <c r="G10" s="17">
        <v>3.6720000000000002</v>
      </c>
      <c r="H10" s="17">
        <v>3.907</v>
      </c>
      <c r="I10" s="17">
        <v>3.8159999999999998</v>
      </c>
      <c r="J10" s="17">
        <f>15.068-SUM(G10:I10)</f>
        <v>3.673</v>
      </c>
      <c r="K10" s="17">
        <v>4.46</v>
      </c>
      <c r="L10" s="17">
        <v>10.401999999999999</v>
      </c>
      <c r="M10" s="17">
        <v>14.645</v>
      </c>
      <c r="N10" s="17">
        <f>47.405-SUM(K10:M10)</f>
        <v>17.898000000000003</v>
      </c>
      <c r="O10" s="17">
        <v>22.675000000000001</v>
      </c>
      <c r="P10" s="17">
        <v>26.446000000000002</v>
      </c>
      <c r="Q10" s="17">
        <v>31.036000000000001</v>
      </c>
      <c r="R10" s="17">
        <f>116.193-SUM(O10:Q10)</f>
        <v>36.035999999999987</v>
      </c>
      <c r="S10" s="10">
        <f>S29</f>
        <v>39.112000000000002</v>
      </c>
      <c r="T10" s="10">
        <f>P10*(1+T11)</f>
        <v>46.280500000000004</v>
      </c>
      <c r="U10" s="10">
        <f>Q10*(1+U11)</f>
        <v>52.761200000000002</v>
      </c>
      <c r="V10" s="10">
        <f>R10*(1+V11)</f>
        <v>59.459399999999974</v>
      </c>
      <c r="W10" s="10">
        <f>S10*(1+W11)</f>
        <v>62.5792</v>
      </c>
      <c r="X10" s="10">
        <f t="shared" ref="X10:AP10" si="4">T10*(1+X11)</f>
        <v>71.734774999999999</v>
      </c>
      <c r="Y10" s="10">
        <f t="shared" si="4"/>
        <v>79.141799999999989</v>
      </c>
      <c r="Z10" s="10">
        <f t="shared" si="4"/>
        <v>86.21612999999995</v>
      </c>
      <c r="AA10" s="10">
        <f t="shared" si="4"/>
        <v>87.610879999999995</v>
      </c>
      <c r="AB10" s="10">
        <f t="shared" si="4"/>
        <v>100.42868499999999</v>
      </c>
      <c r="AC10" s="10">
        <f t="shared" si="4"/>
        <v>110.79851999999998</v>
      </c>
      <c r="AD10" s="10">
        <f t="shared" si="4"/>
        <v>120.70258199999992</v>
      </c>
      <c r="AE10" s="10">
        <f t="shared" si="4"/>
        <v>118.27468799999998</v>
      </c>
      <c r="AF10" s="10">
        <f t="shared" si="4"/>
        <v>135.57872474999996</v>
      </c>
      <c r="AG10" s="10">
        <f t="shared" si="4"/>
        <v>149.57800199999997</v>
      </c>
      <c r="AH10" s="10">
        <f t="shared" si="4"/>
        <v>162.94848569999988</v>
      </c>
      <c r="AI10" s="10">
        <f t="shared" si="4"/>
        <v>159.67082879999995</v>
      </c>
      <c r="AJ10" s="10">
        <f t="shared" si="4"/>
        <v>183.03127841249994</v>
      </c>
      <c r="AK10" s="10">
        <f t="shared" si="4"/>
        <v>201.93030269999994</v>
      </c>
      <c r="AL10" s="10">
        <f t="shared" si="4"/>
        <v>219.98045569499982</v>
      </c>
      <c r="AM10" s="10">
        <f t="shared" si="4"/>
        <v>215.55561887999991</v>
      </c>
      <c r="AN10" s="10">
        <f t="shared" si="4"/>
        <v>247.0922258568749</v>
      </c>
      <c r="AO10" s="10">
        <f t="shared" si="4"/>
        <v>272.60590864499989</v>
      </c>
      <c r="AP10" s="10">
        <f t="shared" si="4"/>
        <v>296.97361518824971</v>
      </c>
      <c r="AR10" s="10">
        <f>SUM(C10:F10)</f>
        <v>11.045999999999999</v>
      </c>
      <c r="AS10" s="10">
        <f>SUM(G10:J10)</f>
        <v>15.068</v>
      </c>
      <c r="AT10" s="10">
        <f>SUM(K10:N10)</f>
        <v>47.405000000000001</v>
      </c>
      <c r="AU10" s="10">
        <f>SUM(O10:R10)</f>
        <v>116.193</v>
      </c>
      <c r="AV10" s="10">
        <f>SUM(S10:V10)</f>
        <v>197.61309999999997</v>
      </c>
      <c r="AW10" s="10">
        <f>SUM(W10:Z10)</f>
        <v>299.67190499999992</v>
      </c>
      <c r="AX10" s="10">
        <f>SUM(AA10:AD10)</f>
        <v>419.54066699999987</v>
      </c>
      <c r="AY10" s="10">
        <f>SUM(AE10:AH10)</f>
        <v>566.37990044999981</v>
      </c>
      <c r="AZ10" s="10">
        <f>SUM(AI10:AL10)</f>
        <v>764.61286560749966</v>
      </c>
      <c r="BA10" s="10">
        <f>SUM(AM10:AP10)</f>
        <v>1032.2273685701243</v>
      </c>
      <c r="BC10" s="10">
        <v>40.815000000000005</v>
      </c>
      <c r="BD10" s="10">
        <f>S10-BC10</f>
        <v>-1.703000000000003</v>
      </c>
      <c r="BE10" s="39">
        <f>BD10/BC10</f>
        <v>-4.1724856057821946E-2</v>
      </c>
    </row>
    <row r="11" spans="2:57" x14ac:dyDescent="0.25">
      <c r="B11" s="18" t="s">
        <v>4</v>
      </c>
      <c r="C11" s="6"/>
      <c r="D11" s="6"/>
      <c r="E11" s="6"/>
      <c r="F11" s="6"/>
      <c r="G11" s="6">
        <f t="shared" ref="G11:R11" si="5">G10/C10-1</f>
        <v>6.4039408866995107E-2</v>
      </c>
      <c r="H11" s="6">
        <f t="shared" si="5"/>
        <v>0</v>
      </c>
      <c r="I11" s="6">
        <f t="shared" si="5"/>
        <v>0.26735303885752226</v>
      </c>
      <c r="J11" s="6">
        <f t="shared" si="5"/>
        <v>4.4254062038404758</v>
      </c>
      <c r="K11" s="6">
        <f t="shared" si="5"/>
        <v>0.21459694989106737</v>
      </c>
      <c r="L11" s="6">
        <f t="shared" si="5"/>
        <v>1.6624008190427437</v>
      </c>
      <c r="M11" s="6">
        <f t="shared" si="5"/>
        <v>2.8377882599580713</v>
      </c>
      <c r="N11" s="6">
        <f t="shared" si="5"/>
        <v>3.8728559760413841</v>
      </c>
      <c r="O11" s="6">
        <f t="shared" si="5"/>
        <v>4.0840807174887894</v>
      </c>
      <c r="P11" s="6">
        <f t="shared" si="5"/>
        <v>1.5423956931359357</v>
      </c>
      <c r="Q11" s="6">
        <f t="shared" si="5"/>
        <v>1.1192215773301468</v>
      </c>
      <c r="R11" s="6">
        <f t="shared" si="5"/>
        <v>1.0134093194770353</v>
      </c>
      <c r="S11" s="32">
        <v>0.8</v>
      </c>
      <c r="T11" s="32">
        <f>S11-5%</f>
        <v>0.75</v>
      </c>
      <c r="U11" s="32">
        <f>T11-5%</f>
        <v>0.7</v>
      </c>
      <c r="V11" s="32">
        <f>U11-5%</f>
        <v>0.64999999999999991</v>
      </c>
      <c r="W11" s="32">
        <f>V11-5%</f>
        <v>0.59999999999999987</v>
      </c>
      <c r="X11" s="32">
        <f>W11-5%</f>
        <v>0.54999999999999982</v>
      </c>
      <c r="Y11" s="32">
        <f t="shared" ref="Y11:AE11" si="6">X11-5%</f>
        <v>0.49999999999999983</v>
      </c>
      <c r="Z11" s="32">
        <f t="shared" si="6"/>
        <v>0.44999999999999984</v>
      </c>
      <c r="AA11" s="32">
        <f t="shared" si="6"/>
        <v>0.39999999999999986</v>
      </c>
      <c r="AB11" s="32">
        <f>AA11</f>
        <v>0.39999999999999986</v>
      </c>
      <c r="AC11" s="32">
        <f>AB11</f>
        <v>0.39999999999999986</v>
      </c>
      <c r="AD11" s="32">
        <f>AC11</f>
        <v>0.39999999999999986</v>
      </c>
      <c r="AE11" s="32">
        <f t="shared" si="6"/>
        <v>0.34999999999999987</v>
      </c>
      <c r="AF11" s="32">
        <f>AE11</f>
        <v>0.34999999999999987</v>
      </c>
      <c r="AG11" s="32">
        <f t="shared" ref="AG11:AP11" si="7">AF11</f>
        <v>0.34999999999999987</v>
      </c>
      <c r="AH11" s="32">
        <f t="shared" si="7"/>
        <v>0.34999999999999987</v>
      </c>
      <c r="AI11" s="32">
        <f t="shared" si="7"/>
        <v>0.34999999999999987</v>
      </c>
      <c r="AJ11" s="32">
        <f t="shared" si="7"/>
        <v>0.34999999999999987</v>
      </c>
      <c r="AK11" s="32">
        <f t="shared" si="7"/>
        <v>0.34999999999999987</v>
      </c>
      <c r="AL11" s="32">
        <f t="shared" si="7"/>
        <v>0.34999999999999987</v>
      </c>
      <c r="AM11" s="32">
        <f t="shared" si="7"/>
        <v>0.34999999999999987</v>
      </c>
      <c r="AN11" s="32">
        <f t="shared" si="7"/>
        <v>0.34999999999999987</v>
      </c>
      <c r="AO11" s="32">
        <f t="shared" si="7"/>
        <v>0.34999999999999987</v>
      </c>
      <c r="AP11" s="32">
        <f t="shared" si="7"/>
        <v>0.34999999999999987</v>
      </c>
      <c r="AR11" s="6"/>
      <c r="AS11" s="6">
        <f>AS10/AR10-1</f>
        <v>0.36411370631902962</v>
      </c>
      <c r="AT11" s="6">
        <f t="shared" ref="AT11:BA11" si="8">AT10/AS10-1</f>
        <v>2.1460711441465357</v>
      </c>
      <c r="AU11" s="6">
        <f t="shared" si="8"/>
        <v>1.4510705621769855</v>
      </c>
      <c r="AV11" s="6">
        <f t="shared" si="8"/>
        <v>0.70073154148700856</v>
      </c>
      <c r="AW11" s="6">
        <f t="shared" si="8"/>
        <v>0.51645768929286562</v>
      </c>
      <c r="AX11" s="6">
        <f t="shared" si="8"/>
        <v>0.39999999999999991</v>
      </c>
      <c r="AY11" s="6">
        <f t="shared" si="8"/>
        <v>0.34999999999999987</v>
      </c>
      <c r="AZ11" s="6">
        <f t="shared" si="8"/>
        <v>0.34999999999999987</v>
      </c>
      <c r="BA11" s="6">
        <f t="shared" si="8"/>
        <v>0.34999999999999964</v>
      </c>
      <c r="BC11" s="32">
        <v>0.8</v>
      </c>
      <c r="BD11" s="32">
        <f t="shared" ref="BD11:BD15" si="9">S11-BC11</f>
        <v>0</v>
      </c>
      <c r="BE11" s="39">
        <f t="shared" ref="BE11:BE15" si="10">BD11/BC11</f>
        <v>0</v>
      </c>
    </row>
    <row r="12" spans="2:57" x14ac:dyDescent="0.25">
      <c r="B12" s="10" t="s">
        <v>67</v>
      </c>
      <c r="C12" s="17">
        <v>2.21</v>
      </c>
      <c r="D12" s="17">
        <v>2.6</v>
      </c>
      <c r="E12" s="17">
        <v>4.0919999999999996</v>
      </c>
      <c r="F12" s="17">
        <f>15.868-SUM(C12:E12)</f>
        <v>6.9659999999999993</v>
      </c>
      <c r="G12" s="17">
        <v>4.6159999999999997</v>
      </c>
      <c r="H12" s="17">
        <v>2.7970000000000002</v>
      </c>
      <c r="I12" s="17">
        <v>2.1150000000000002</v>
      </c>
      <c r="J12" s="17">
        <f>11.906-SUM(G12:I12)</f>
        <v>2.3780000000000001</v>
      </c>
      <c r="K12" s="17">
        <v>2.7320000000000002</v>
      </c>
      <c r="L12" s="17">
        <v>3.105</v>
      </c>
      <c r="M12" s="17">
        <v>3.4750000000000001</v>
      </c>
      <c r="N12" s="17">
        <f>13.517-SUM(K12:M12)</f>
        <v>4.2050000000000001</v>
      </c>
      <c r="O12" s="17">
        <v>3.3690000000000002</v>
      </c>
      <c r="P12" s="17">
        <v>3.5939999999999999</v>
      </c>
      <c r="Q12" s="17">
        <v>4.0460000000000003</v>
      </c>
      <c r="R12" s="17">
        <f>14.304-SUM(O12:Q12)</f>
        <v>3.2949999999999999</v>
      </c>
      <c r="S12" s="10">
        <f>S14-S10</f>
        <v>4.9499999999999957</v>
      </c>
      <c r="T12" s="10">
        <f>P12*(1+T13)</f>
        <v>4.1330999999999998</v>
      </c>
      <c r="U12" s="10">
        <f>Q12*(1+U13)</f>
        <v>4.6528999999999998</v>
      </c>
      <c r="V12" s="10">
        <f>R12*(1+V13)</f>
        <v>3.7892499999999996</v>
      </c>
      <c r="W12" s="10">
        <f t="shared" ref="W12:AP12" si="11">S12*(1+W13)</f>
        <v>3.8362499999999966</v>
      </c>
      <c r="X12" s="10">
        <f t="shared" si="11"/>
        <v>4.6497374999999996</v>
      </c>
      <c r="Y12" s="10">
        <f t="shared" si="11"/>
        <v>5.2345125000000001</v>
      </c>
      <c r="Z12" s="10">
        <f t="shared" si="11"/>
        <v>4.2629062499999995</v>
      </c>
      <c r="AA12" s="10">
        <f t="shared" si="11"/>
        <v>2.8771874999999976</v>
      </c>
      <c r="AB12" s="10">
        <f t="shared" si="11"/>
        <v>5.11471125</v>
      </c>
      <c r="AC12" s="10">
        <f t="shared" si="11"/>
        <v>5.7579637500000009</v>
      </c>
      <c r="AD12" s="10">
        <f t="shared" si="11"/>
        <v>4.6891968749999995</v>
      </c>
      <c r="AE12" s="10">
        <f t="shared" si="11"/>
        <v>2.0859609374999981</v>
      </c>
      <c r="AF12" s="10">
        <f t="shared" si="11"/>
        <v>5.49831459375</v>
      </c>
      <c r="AG12" s="10">
        <f t="shared" si="11"/>
        <v>6.1898110312500005</v>
      </c>
      <c r="AH12" s="10">
        <f t="shared" si="11"/>
        <v>5.0408866406249988</v>
      </c>
      <c r="AI12" s="10">
        <f t="shared" si="11"/>
        <v>1.4601726562499986</v>
      </c>
      <c r="AJ12" s="10">
        <f t="shared" si="11"/>
        <v>5.7732303234375006</v>
      </c>
      <c r="AK12" s="10">
        <f t="shared" si="11"/>
        <v>6.4993015828125005</v>
      </c>
      <c r="AL12" s="10">
        <f t="shared" si="11"/>
        <v>5.292930972656249</v>
      </c>
      <c r="AM12" s="10">
        <f t="shared" si="11"/>
        <v>1.5331812890624985</v>
      </c>
      <c r="AN12" s="10">
        <f t="shared" si="11"/>
        <v>6.0618918396093759</v>
      </c>
      <c r="AO12" s="10">
        <f t="shared" si="11"/>
        <v>6.8242666619531258</v>
      </c>
      <c r="AP12" s="10">
        <f t="shared" si="11"/>
        <v>5.5575775212890619</v>
      </c>
      <c r="AR12" s="10">
        <f>SUM(C12:F12)</f>
        <v>15.868</v>
      </c>
      <c r="AS12" s="10">
        <f>SUM(G12:J12)</f>
        <v>11.906000000000001</v>
      </c>
      <c r="AT12" s="10">
        <f>SUM(K12:N12)</f>
        <v>13.516999999999999</v>
      </c>
      <c r="AU12" s="10">
        <f>SUM(O12:R12)</f>
        <v>14.304</v>
      </c>
      <c r="AV12" s="10">
        <f>SUM(S12:V12)</f>
        <v>17.525249999999993</v>
      </c>
      <c r="AW12" s="10">
        <f>SUM(W12:Z12)</f>
        <v>17.983406249999998</v>
      </c>
      <c r="AX12" s="10">
        <f>SUM(AA12:AD12)</f>
        <v>18.439059374999999</v>
      </c>
      <c r="AY12" s="10">
        <f>SUM(AE12:AH12)</f>
        <v>18.814973203125</v>
      </c>
      <c r="AZ12" s="10">
        <f>SUM(AI12:AL12)</f>
        <v>19.025635535156248</v>
      </c>
      <c r="BA12" s="10">
        <f>SUM(AM12:AP12)</f>
        <v>19.976917311914061</v>
      </c>
      <c r="BC12" s="10">
        <v>2.6952000000000003</v>
      </c>
      <c r="BD12" s="10">
        <f t="shared" si="9"/>
        <v>2.2547999999999955</v>
      </c>
      <c r="BE12" s="39">
        <f t="shared" si="10"/>
        <v>0.836598397150488</v>
      </c>
    </row>
    <row r="13" spans="2:57" x14ac:dyDescent="0.25">
      <c r="B13" s="18" t="s">
        <v>4</v>
      </c>
      <c r="C13" s="6"/>
      <c r="D13" s="6"/>
      <c r="E13" s="6"/>
      <c r="F13" s="6"/>
      <c r="G13" s="6">
        <f t="shared" ref="G13:R13" si="12">G12/C12-1</f>
        <v>1.0886877828054295</v>
      </c>
      <c r="H13" s="6">
        <f t="shared" si="12"/>
        <v>7.5769230769230811E-2</v>
      </c>
      <c r="I13" s="6">
        <f t="shared" si="12"/>
        <v>-0.48313782991202336</v>
      </c>
      <c r="J13" s="6">
        <f t="shared" si="12"/>
        <v>-0.65862761986792995</v>
      </c>
      <c r="K13" s="6">
        <f t="shared" si="12"/>
        <v>-0.40814558058925465</v>
      </c>
      <c r="L13" s="6">
        <f t="shared" si="12"/>
        <v>0.11011798355380753</v>
      </c>
      <c r="M13" s="6">
        <f t="shared" si="12"/>
        <v>0.64302600472813221</v>
      </c>
      <c r="N13" s="6">
        <f t="shared" si="12"/>
        <v>0.76829268292682928</v>
      </c>
      <c r="O13" s="6">
        <f t="shared" si="12"/>
        <v>0.23316251830161061</v>
      </c>
      <c r="P13" s="6">
        <f t="shared" si="12"/>
        <v>0.15748792270531387</v>
      </c>
      <c r="Q13" s="6">
        <f t="shared" si="12"/>
        <v>0.16431654676259</v>
      </c>
      <c r="R13" s="6">
        <f t="shared" si="12"/>
        <v>-0.21640903686087998</v>
      </c>
      <c r="S13" s="32">
        <v>-0.2</v>
      </c>
      <c r="T13" s="32">
        <v>0.15</v>
      </c>
      <c r="U13" s="32">
        <v>0.15</v>
      </c>
      <c r="V13" s="32">
        <v>0.15</v>
      </c>
      <c r="W13" s="32">
        <f t="shared" ref="W13:AL13" si="13">S13-2.5%</f>
        <v>-0.22500000000000001</v>
      </c>
      <c r="X13" s="32">
        <f t="shared" si="13"/>
        <v>0.125</v>
      </c>
      <c r="Y13" s="32">
        <f t="shared" si="13"/>
        <v>0.125</v>
      </c>
      <c r="Z13" s="32">
        <f t="shared" si="13"/>
        <v>0.125</v>
      </c>
      <c r="AA13" s="32">
        <f t="shared" si="13"/>
        <v>-0.25</v>
      </c>
      <c r="AB13" s="32">
        <f t="shared" si="13"/>
        <v>0.1</v>
      </c>
      <c r="AC13" s="32">
        <f t="shared" si="13"/>
        <v>0.1</v>
      </c>
      <c r="AD13" s="32">
        <f t="shared" si="13"/>
        <v>0.1</v>
      </c>
      <c r="AE13" s="32">
        <f t="shared" si="13"/>
        <v>-0.27500000000000002</v>
      </c>
      <c r="AF13" s="32">
        <f t="shared" si="13"/>
        <v>7.5000000000000011E-2</v>
      </c>
      <c r="AG13" s="32">
        <f t="shared" si="13"/>
        <v>7.5000000000000011E-2</v>
      </c>
      <c r="AH13" s="32">
        <f t="shared" si="13"/>
        <v>7.5000000000000011E-2</v>
      </c>
      <c r="AI13" s="32">
        <f t="shared" si="13"/>
        <v>-0.30000000000000004</v>
      </c>
      <c r="AJ13" s="32">
        <f t="shared" si="13"/>
        <v>5.000000000000001E-2</v>
      </c>
      <c r="AK13" s="32">
        <f t="shared" si="13"/>
        <v>5.000000000000001E-2</v>
      </c>
      <c r="AL13" s="32">
        <f t="shared" si="13"/>
        <v>5.000000000000001E-2</v>
      </c>
      <c r="AM13" s="32">
        <f>AL13</f>
        <v>5.000000000000001E-2</v>
      </c>
      <c r="AN13" s="32">
        <f>AM13</f>
        <v>5.000000000000001E-2</v>
      </c>
      <c r="AO13" s="32">
        <f>AN13</f>
        <v>5.000000000000001E-2</v>
      </c>
      <c r="AP13" s="32">
        <f>AO13</f>
        <v>5.000000000000001E-2</v>
      </c>
      <c r="AS13" s="6">
        <f t="shared" ref="AS13:BA13" si="14">AS12/AR12-1</f>
        <v>-0.24968490042853542</v>
      </c>
      <c r="AT13" s="6">
        <f t="shared" si="14"/>
        <v>0.13530992776751205</v>
      </c>
      <c r="AU13" s="6">
        <f t="shared" si="14"/>
        <v>5.8222978471554443E-2</v>
      </c>
      <c r="AV13" s="6">
        <f t="shared" si="14"/>
        <v>0.22519924496644239</v>
      </c>
      <c r="AW13" s="6">
        <f t="shared" si="14"/>
        <v>2.6142637052253503E-2</v>
      </c>
      <c r="AX13" s="6">
        <f t="shared" si="14"/>
        <v>2.5337420434463187E-2</v>
      </c>
      <c r="AY13" s="6">
        <f t="shared" si="14"/>
        <v>2.0386822368752222E-2</v>
      </c>
      <c r="AZ13" s="6">
        <f t="shared" si="14"/>
        <v>1.1196525754087139E-2</v>
      </c>
      <c r="BA13" s="6">
        <f t="shared" si="14"/>
        <v>5.0000000000000044E-2</v>
      </c>
      <c r="BC13" s="32">
        <v>-0.2</v>
      </c>
      <c r="BD13" s="32">
        <f t="shared" si="9"/>
        <v>0</v>
      </c>
      <c r="BE13" s="39">
        <f t="shared" si="10"/>
        <v>0</v>
      </c>
    </row>
    <row r="14" spans="2:57" x14ac:dyDescent="0.25">
      <c r="B14" s="8" t="s">
        <v>5</v>
      </c>
      <c r="C14" s="8">
        <f t="shared" ref="C14:BA14" si="15">C10+C12</f>
        <v>5.6609999999999996</v>
      </c>
      <c r="D14" s="8">
        <f t="shared" si="15"/>
        <v>6.5069999999999997</v>
      </c>
      <c r="E14" s="8">
        <f t="shared" si="15"/>
        <v>7.1029999999999998</v>
      </c>
      <c r="F14" s="8">
        <f t="shared" si="15"/>
        <v>7.6429999999999989</v>
      </c>
      <c r="G14" s="8">
        <f t="shared" si="15"/>
        <v>8.2880000000000003</v>
      </c>
      <c r="H14" s="8">
        <f t="shared" si="15"/>
        <v>6.7040000000000006</v>
      </c>
      <c r="I14" s="8">
        <f t="shared" si="15"/>
        <v>5.931</v>
      </c>
      <c r="J14" s="8">
        <f t="shared" si="15"/>
        <v>6.0510000000000002</v>
      </c>
      <c r="K14" s="8">
        <f t="shared" si="15"/>
        <v>7.1920000000000002</v>
      </c>
      <c r="L14" s="8">
        <f t="shared" si="15"/>
        <v>13.507</v>
      </c>
      <c r="M14" s="8">
        <f t="shared" si="15"/>
        <v>18.12</v>
      </c>
      <c r="N14" s="8">
        <f t="shared" si="15"/>
        <v>22.103000000000002</v>
      </c>
      <c r="O14" s="8">
        <f t="shared" si="15"/>
        <v>26.044</v>
      </c>
      <c r="P14" s="8">
        <f t="shared" si="15"/>
        <v>30.040000000000003</v>
      </c>
      <c r="Q14" s="8">
        <f t="shared" si="15"/>
        <v>35.082000000000001</v>
      </c>
      <c r="R14" s="8">
        <f t="shared" si="15"/>
        <v>39.330999999999989</v>
      </c>
      <c r="S14" s="8">
        <v>44.061999999999998</v>
      </c>
      <c r="T14" s="8">
        <f t="shared" si="15"/>
        <v>50.413600000000002</v>
      </c>
      <c r="U14" s="8">
        <f t="shared" si="15"/>
        <v>57.414100000000005</v>
      </c>
      <c r="V14" s="8">
        <f t="shared" si="15"/>
        <v>63.248649999999977</v>
      </c>
      <c r="W14" s="8">
        <f t="shared" si="15"/>
        <v>66.415449999999993</v>
      </c>
      <c r="X14" s="8">
        <f t="shared" si="15"/>
        <v>76.3845125</v>
      </c>
      <c r="Y14" s="8">
        <f t="shared" si="15"/>
        <v>84.376312499999983</v>
      </c>
      <c r="Z14" s="8">
        <f t="shared" si="15"/>
        <v>90.47903624999995</v>
      </c>
      <c r="AA14" s="8">
        <f t="shared" si="15"/>
        <v>90.488067499999985</v>
      </c>
      <c r="AB14" s="8">
        <f t="shared" si="15"/>
        <v>105.54339624999999</v>
      </c>
      <c r="AC14" s="8">
        <f t="shared" si="15"/>
        <v>116.55648374999998</v>
      </c>
      <c r="AD14" s="8">
        <f t="shared" si="15"/>
        <v>125.39177887499991</v>
      </c>
      <c r="AE14" s="8">
        <f t="shared" si="15"/>
        <v>120.36064893749999</v>
      </c>
      <c r="AF14" s="8">
        <f t="shared" si="15"/>
        <v>141.07703934374996</v>
      </c>
      <c r="AG14" s="8">
        <f t="shared" si="15"/>
        <v>155.76781303124997</v>
      </c>
      <c r="AH14" s="8">
        <f t="shared" si="15"/>
        <v>167.98937234062487</v>
      </c>
      <c r="AI14" s="8">
        <f t="shared" si="15"/>
        <v>161.13100145624995</v>
      </c>
      <c r="AJ14" s="8">
        <f t="shared" si="15"/>
        <v>188.80450873593745</v>
      </c>
      <c r="AK14" s="8">
        <f t="shared" si="15"/>
        <v>208.42960428281245</v>
      </c>
      <c r="AL14" s="8">
        <f t="shared" si="15"/>
        <v>225.27338666765607</v>
      </c>
      <c r="AM14" s="8">
        <f t="shared" si="15"/>
        <v>217.08880016906241</v>
      </c>
      <c r="AN14" s="8">
        <f t="shared" si="15"/>
        <v>253.15411769648429</v>
      </c>
      <c r="AO14" s="8">
        <f t="shared" si="15"/>
        <v>279.430175306953</v>
      </c>
      <c r="AP14" s="8">
        <f t="shared" si="15"/>
        <v>302.5311927095388</v>
      </c>
      <c r="AR14" s="8">
        <f t="shared" si="15"/>
        <v>26.914000000000001</v>
      </c>
      <c r="AS14" s="8">
        <f t="shared" si="15"/>
        <v>26.974</v>
      </c>
      <c r="AT14" s="8">
        <f t="shared" si="15"/>
        <v>60.921999999999997</v>
      </c>
      <c r="AU14" s="8">
        <f t="shared" si="15"/>
        <v>130.49699999999999</v>
      </c>
      <c r="AV14" s="8">
        <f t="shared" si="15"/>
        <v>215.13834999999997</v>
      </c>
      <c r="AW14" s="8">
        <f t="shared" si="15"/>
        <v>317.6553112499999</v>
      </c>
      <c r="AX14" s="8">
        <f t="shared" si="15"/>
        <v>437.97972637499987</v>
      </c>
      <c r="AY14" s="8">
        <f t="shared" si="15"/>
        <v>585.19487365312477</v>
      </c>
      <c r="AZ14" s="8">
        <f t="shared" si="15"/>
        <v>783.63850114265585</v>
      </c>
      <c r="BA14" s="8">
        <f t="shared" si="15"/>
        <v>1052.2042858820384</v>
      </c>
      <c r="BC14" s="8">
        <v>43.510200000000005</v>
      </c>
      <c r="BD14" s="8">
        <f t="shared" si="9"/>
        <v>0.55179999999999296</v>
      </c>
      <c r="BE14" s="39">
        <f t="shared" si="10"/>
        <v>1.268208374128349E-2</v>
      </c>
    </row>
    <row r="15" spans="2:57" x14ac:dyDescent="0.25">
      <c r="B15" s="20" t="s">
        <v>4</v>
      </c>
      <c r="C15" s="6"/>
      <c r="D15" s="6"/>
      <c r="E15" s="6"/>
      <c r="F15" s="6"/>
      <c r="G15" s="6">
        <f t="shared" ref="G15:N15" si="16">G14/C14-1</f>
        <v>0.46405228758169947</v>
      </c>
      <c r="H15" s="6">
        <f t="shared" si="16"/>
        <v>3.0275088366374714E-2</v>
      </c>
      <c r="I15" s="6">
        <f t="shared" si="16"/>
        <v>-0.16500070392791777</v>
      </c>
      <c r="J15" s="6">
        <f t="shared" si="16"/>
        <v>-0.20829517205285875</v>
      </c>
      <c r="K15" s="6">
        <f t="shared" si="16"/>
        <v>-0.13223938223938225</v>
      </c>
      <c r="L15" s="6">
        <f t="shared" si="16"/>
        <v>1.0147673031026252</v>
      </c>
      <c r="M15" s="6">
        <f t="shared" si="16"/>
        <v>2.0551340414769856</v>
      </c>
      <c r="N15" s="6">
        <f t="shared" si="16"/>
        <v>2.6527846636919521</v>
      </c>
      <c r="O15" s="6">
        <f t="shared" ref="O15:W15" si="17">O14/K14-1</f>
        <v>2.6212458286985538</v>
      </c>
      <c r="P15" s="6">
        <f t="shared" si="17"/>
        <v>1.2240319834160069</v>
      </c>
      <c r="Q15" s="6">
        <f t="shared" si="17"/>
        <v>0.93609271523178794</v>
      </c>
      <c r="R15" s="6">
        <f>R14/N14-1</f>
        <v>0.77944170474596142</v>
      </c>
      <c r="S15" s="6">
        <f>S14/O14-1</f>
        <v>0.69182921210259551</v>
      </c>
      <c r="T15" s="6">
        <f>T14/P14-1</f>
        <v>0.67821571238348866</v>
      </c>
      <c r="U15" s="6">
        <f>U14/Q14-1</f>
        <v>0.63656861068354154</v>
      </c>
      <c r="V15" s="6">
        <f>V14/R14-1</f>
        <v>0.60811192189367147</v>
      </c>
      <c r="W15" s="6">
        <f t="shared" si="17"/>
        <v>0.50731809722663512</v>
      </c>
      <c r="X15" s="6">
        <f t="shared" ref="X15:AP15" si="18">X14/T14-1</f>
        <v>0.51515687235190488</v>
      </c>
      <c r="Y15" s="6">
        <f t="shared" si="18"/>
        <v>0.46960959938412294</v>
      </c>
      <c r="Z15" s="6">
        <f t="shared" si="18"/>
        <v>0.43052912987075587</v>
      </c>
      <c r="AA15" s="6">
        <f t="shared" si="18"/>
        <v>0.36245508386979219</v>
      </c>
      <c r="AB15" s="6">
        <f t="shared" si="18"/>
        <v>0.38173816649022907</v>
      </c>
      <c r="AC15" s="6">
        <f t="shared" si="18"/>
        <v>0.3813886895092744</v>
      </c>
      <c r="AD15" s="6">
        <f t="shared" si="18"/>
        <v>0.38586554490405489</v>
      </c>
      <c r="AE15" s="6">
        <f t="shared" si="18"/>
        <v>0.33012730034819238</v>
      </c>
      <c r="AF15" s="6">
        <f t="shared" si="18"/>
        <v>0.33667329606848773</v>
      </c>
      <c r="AG15" s="6">
        <f t="shared" si="18"/>
        <v>0.33641482669770384</v>
      </c>
      <c r="AH15" s="6">
        <f t="shared" si="18"/>
        <v>0.33971599930877039</v>
      </c>
      <c r="AI15" s="6">
        <f t="shared" si="18"/>
        <v>0.3387349011380032</v>
      </c>
      <c r="AJ15" s="6">
        <f t="shared" si="18"/>
        <v>0.33830784665032687</v>
      </c>
      <c r="AK15" s="6">
        <f t="shared" si="18"/>
        <v>0.33807877395696329</v>
      </c>
      <c r="AL15" s="6">
        <f t="shared" si="18"/>
        <v>0.34099784723809101</v>
      </c>
      <c r="AM15" s="6">
        <f t="shared" si="18"/>
        <v>0.34728139344436482</v>
      </c>
      <c r="AN15" s="6">
        <f t="shared" si="18"/>
        <v>0.340826653936249</v>
      </c>
      <c r="AO15" s="6">
        <f t="shared" si="18"/>
        <v>0.34064532851965601</v>
      </c>
      <c r="AP15" s="6">
        <f t="shared" si="18"/>
        <v>0.34295132321094157</v>
      </c>
      <c r="AS15" s="6">
        <f t="shared" ref="AS15:BA15" si="19">AS14/AR14-1</f>
        <v>2.2293230289067711E-3</v>
      </c>
      <c r="AT15" s="6">
        <f t="shared" si="19"/>
        <v>1.2585452658115219</v>
      </c>
      <c r="AU15" s="6">
        <f t="shared" si="19"/>
        <v>1.1420340763599355</v>
      </c>
      <c r="AV15" s="6">
        <f t="shared" si="19"/>
        <v>0.64860763082676232</v>
      </c>
      <c r="AW15" s="6">
        <f t="shared" si="19"/>
        <v>0.47651644279134775</v>
      </c>
      <c r="AX15" s="6">
        <f t="shared" si="19"/>
        <v>0.37878924376083445</v>
      </c>
      <c r="AY15" s="6">
        <f t="shared" si="19"/>
        <v>0.3361232002599106</v>
      </c>
      <c r="AZ15" s="6">
        <f t="shared" si="19"/>
        <v>0.33910691365208168</v>
      </c>
      <c r="BA15" s="6">
        <f t="shared" si="19"/>
        <v>0.34271642389670198</v>
      </c>
      <c r="BC15" s="6">
        <v>0.67064199047765327</v>
      </c>
      <c r="BD15" s="6">
        <f t="shared" si="9"/>
        <v>2.1187221624942243E-2</v>
      </c>
      <c r="BE15" s="39">
        <f t="shared" si="10"/>
        <v>3.1592447126449701E-2</v>
      </c>
    </row>
    <row r="16" spans="2:57" outlineLevel="1" x14ac:dyDescent="0.25"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BC16" s="18"/>
      <c r="BD16" s="18"/>
    </row>
    <row r="17" spans="2:16380" outlineLevel="1" x14ac:dyDescent="0.25">
      <c r="B17" s="8" t="s">
        <v>96</v>
      </c>
    </row>
    <row r="18" spans="2:16380" outlineLevel="1" x14ac:dyDescent="0.25">
      <c r="B18" s="10" t="s">
        <v>71</v>
      </c>
      <c r="C18" s="17">
        <v>1.784</v>
      </c>
      <c r="D18" s="17">
        <v>0.996</v>
      </c>
      <c r="E18" s="17">
        <v>1.1259999999999999</v>
      </c>
      <c r="F18" s="17">
        <f>4.439-SUM(C18:E18)</f>
        <v>0.53299999999999992</v>
      </c>
      <c r="G18" s="17">
        <v>1.9319999999999999</v>
      </c>
      <c r="H18" s="17">
        <v>1.988</v>
      </c>
      <c r="I18" s="17">
        <v>2.1480000000000001</v>
      </c>
      <c r="J18" s="17">
        <f>8.292-SUM(G18:I18)</f>
        <v>2.2240000000000002</v>
      </c>
      <c r="K18" s="17">
        <v>2.3849999999999998</v>
      </c>
      <c r="L18" s="17">
        <v>6.0430000000000001</v>
      </c>
      <c r="M18" s="17">
        <v>6.3019999999999996</v>
      </c>
      <c r="N18" s="17">
        <f>26.966-SUM(K18:M18)</f>
        <v>12.236000000000001</v>
      </c>
      <c r="O18" s="17">
        <v>13.496</v>
      </c>
      <c r="P18" s="17">
        <v>13.022</v>
      </c>
      <c r="Q18" s="17">
        <v>14.8</v>
      </c>
      <c r="R18" s="17">
        <f>61.257-SUM(O18:Q18)</f>
        <v>19.939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  <c r="XBC18" s="15"/>
      <c r="XBD18" s="15"/>
      <c r="XBE18" s="15"/>
      <c r="XBF18" s="15"/>
      <c r="XBG18" s="15"/>
      <c r="XBH18" s="15"/>
      <c r="XBI18" s="15"/>
      <c r="XBJ18" s="15"/>
      <c r="XBK18" s="15"/>
      <c r="XBL18" s="15"/>
      <c r="XBM18" s="15"/>
      <c r="XBN18" s="15"/>
      <c r="XBO18" s="15"/>
      <c r="XBP18" s="15"/>
      <c r="XBQ18" s="15"/>
      <c r="XBR18" s="15"/>
      <c r="XBS18" s="15"/>
      <c r="XBT18" s="15"/>
      <c r="XBU18" s="15"/>
      <c r="XBV18" s="15"/>
      <c r="XBW18" s="15"/>
      <c r="XBX18" s="15"/>
      <c r="XBY18" s="15"/>
      <c r="XBZ18" s="15"/>
      <c r="XCA18" s="15"/>
      <c r="XCB18" s="15"/>
      <c r="XCC18" s="15"/>
      <c r="XCD18" s="15"/>
      <c r="XCE18" s="15"/>
      <c r="XCF18" s="15"/>
      <c r="XCG18" s="15"/>
      <c r="XCH18" s="15"/>
      <c r="XCI18" s="15"/>
      <c r="XCJ18" s="15"/>
      <c r="XCK18" s="15"/>
      <c r="XCL18" s="15"/>
      <c r="XCM18" s="15"/>
      <c r="XCN18" s="15"/>
      <c r="XCO18" s="15"/>
      <c r="XCP18" s="15"/>
      <c r="XCQ18" s="15"/>
      <c r="XCR18" s="15"/>
      <c r="XCS18" s="15"/>
      <c r="XCT18" s="15"/>
      <c r="XCU18" s="15"/>
      <c r="XCV18" s="15"/>
      <c r="XCW18" s="15"/>
      <c r="XCX18" s="15"/>
      <c r="XCY18" s="15"/>
      <c r="XCZ18" s="15"/>
      <c r="XDA18" s="15"/>
      <c r="XDB18" s="15"/>
      <c r="XDC18" s="15"/>
      <c r="XDD18" s="15"/>
      <c r="XDE18" s="15"/>
      <c r="XDF18" s="15"/>
      <c r="XDG18" s="15"/>
      <c r="XDH18" s="15"/>
      <c r="XDI18" s="15"/>
      <c r="XDJ18" s="15"/>
      <c r="XDK18" s="15"/>
      <c r="XDL18" s="15"/>
      <c r="XDM18" s="15"/>
      <c r="XDN18" s="15"/>
      <c r="XDO18" s="15"/>
      <c r="XDP18" s="15"/>
      <c r="XDQ18" s="15"/>
      <c r="XDR18" s="15"/>
      <c r="XDS18" s="15"/>
      <c r="XDT18" s="15"/>
      <c r="XDU18" s="15"/>
      <c r="XDV18" s="15"/>
      <c r="XDW18" s="15"/>
      <c r="XDX18" s="15"/>
      <c r="XDY18" s="15"/>
      <c r="XDZ18" s="15"/>
      <c r="XEA18" s="15"/>
      <c r="XEB18" s="15"/>
      <c r="XEC18" s="15"/>
      <c r="XED18" s="15"/>
      <c r="XEE18" s="15"/>
      <c r="XEF18" s="15"/>
      <c r="XEG18" s="15"/>
      <c r="XEH18" s="15"/>
      <c r="XEI18" s="15"/>
      <c r="XEJ18" s="15"/>
      <c r="XEK18" s="15"/>
      <c r="XEL18" s="15"/>
      <c r="XEM18" s="15"/>
      <c r="XEN18" s="15"/>
      <c r="XEO18" s="15"/>
      <c r="XEP18" s="15"/>
      <c r="XEQ18" s="15"/>
      <c r="XER18" s="15"/>
      <c r="XES18" s="15"/>
      <c r="XET18" s="15"/>
      <c r="XEU18" s="15"/>
      <c r="XEV18" s="15"/>
      <c r="XEW18" s="15"/>
      <c r="XEX18" s="15"/>
      <c r="XEY18" s="15"/>
      <c r="XEZ18" s="15"/>
    </row>
    <row r="19" spans="2:16380" outlineLevel="1" x14ac:dyDescent="0.25">
      <c r="B19" s="10" t="s">
        <v>72</v>
      </c>
      <c r="C19" s="17">
        <v>0.76800000000000002</v>
      </c>
      <c r="D19" s="17">
        <v>1.9610000000000001</v>
      </c>
      <c r="E19" s="17">
        <v>2.1869999999999998</v>
      </c>
      <c r="F19" s="17">
        <f>8.544-SUM(C19:E19)</f>
        <v>3.6280000000000001</v>
      </c>
      <c r="G19" s="17">
        <v>2.7770000000000001</v>
      </c>
      <c r="H19" s="17">
        <v>1.204</v>
      </c>
      <c r="I19" s="17">
        <v>1.153</v>
      </c>
      <c r="J19" s="17">
        <f>6.986-SUM(G19:I19)</f>
        <v>1.8519999999999994</v>
      </c>
      <c r="K19" s="17">
        <v>1.796</v>
      </c>
      <c r="L19" s="17">
        <v>2.839</v>
      </c>
      <c r="M19" s="17">
        <v>2.702</v>
      </c>
      <c r="N19" s="17">
        <f>13.405-SUM(K19:M19)</f>
        <v>6.0679999999999996</v>
      </c>
      <c r="O19" s="17">
        <v>4.3730000000000002</v>
      </c>
      <c r="P19" s="17">
        <v>5.74</v>
      </c>
      <c r="Q19" s="17">
        <v>7.6970000000000001</v>
      </c>
      <c r="R19" s="17">
        <f>20.573-SUM(O19:Q19)</f>
        <v>2.7630000000000017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  <c r="XEY19" s="15"/>
      <c r="XEZ19" s="15"/>
    </row>
    <row r="20" spans="2:16380" outlineLevel="1" x14ac:dyDescent="0.25">
      <c r="B20" s="10" t="s">
        <v>74</v>
      </c>
      <c r="C20" s="17">
        <v>1.391</v>
      </c>
      <c r="D20" s="17">
        <v>1.72</v>
      </c>
      <c r="E20" s="17">
        <v>2.0169999999999999</v>
      </c>
      <c r="F20" s="17">
        <f>7.111-SUM(C20:E20)</f>
        <v>1.9829999999999997</v>
      </c>
      <c r="G20" s="17">
        <v>2.081</v>
      </c>
      <c r="H20" s="17">
        <v>1.6020000000000001</v>
      </c>
      <c r="I20" s="17">
        <v>1.1479999999999999</v>
      </c>
      <c r="J20" s="17">
        <f>10.306-SUM(G20:I20)</f>
        <v>5.4749999999999996</v>
      </c>
      <c r="K20" s="17">
        <v>1.59</v>
      </c>
      <c r="L20" s="17">
        <v>2.74</v>
      </c>
      <c r="M20" s="17">
        <v>4.3330000000000002</v>
      </c>
      <c r="N20" s="17">
        <f>10.306-SUM(K20:M20)</f>
        <v>1.6429999999999989</v>
      </c>
      <c r="O20" s="17">
        <v>2.4910000000000001</v>
      </c>
      <c r="P20" s="17">
        <v>3.6669999999999998</v>
      </c>
      <c r="Q20" s="17">
        <v>5.1529999999999996</v>
      </c>
      <c r="R20" s="17">
        <f>17.108-SUM(O20:Q20)</f>
        <v>5.7970000000000006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5"/>
      <c r="AWD20" s="15"/>
      <c r="AWE20" s="15"/>
      <c r="AWF20" s="15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5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  <c r="BAE20" s="15"/>
      <c r="BAF20" s="15"/>
      <c r="BAG20" s="15"/>
      <c r="BAH20" s="15"/>
      <c r="BAI20" s="15"/>
      <c r="BAJ20" s="15"/>
      <c r="BAK20" s="15"/>
      <c r="BAL20" s="15"/>
      <c r="BAM20" s="15"/>
      <c r="BAN20" s="15"/>
      <c r="BAO20" s="15"/>
      <c r="BAP20" s="15"/>
      <c r="BAQ20" s="15"/>
      <c r="BAR20" s="15"/>
      <c r="BAS20" s="15"/>
      <c r="BAT20" s="15"/>
      <c r="BAU20" s="15"/>
      <c r="BAV20" s="15"/>
      <c r="BAW20" s="15"/>
      <c r="BAX20" s="15"/>
      <c r="BAY20" s="15"/>
      <c r="BAZ20" s="15"/>
      <c r="BBA20" s="15"/>
      <c r="BBB20" s="15"/>
      <c r="BBC20" s="15"/>
      <c r="BBD20" s="15"/>
      <c r="BBE20" s="15"/>
      <c r="BBF20" s="15"/>
      <c r="BBG20" s="15"/>
      <c r="BBH20" s="15"/>
      <c r="BBI20" s="15"/>
      <c r="BBJ20" s="15"/>
      <c r="BBK20" s="15"/>
      <c r="BBL20" s="15"/>
      <c r="BBM20" s="15"/>
      <c r="BBN20" s="15"/>
      <c r="BBO20" s="15"/>
      <c r="BBP20" s="15"/>
      <c r="BBQ20" s="15"/>
      <c r="BBR20" s="15"/>
      <c r="BBS20" s="15"/>
      <c r="BBT20" s="15"/>
      <c r="BBU20" s="15"/>
      <c r="BBV20" s="15"/>
      <c r="BBW20" s="15"/>
      <c r="BBX20" s="15"/>
      <c r="BBY20" s="15"/>
      <c r="BBZ20" s="15"/>
      <c r="BCA20" s="15"/>
      <c r="BCB20" s="15"/>
      <c r="BCC20" s="15"/>
      <c r="BCD20" s="15"/>
      <c r="BCE20" s="15"/>
      <c r="BCF20" s="15"/>
      <c r="BCG20" s="15"/>
      <c r="BCH20" s="15"/>
      <c r="BCI20" s="15"/>
      <c r="BCJ20" s="15"/>
      <c r="BCK20" s="15"/>
      <c r="BCL20" s="15"/>
      <c r="BCM20" s="15"/>
      <c r="BCN20" s="15"/>
      <c r="BCO20" s="15"/>
      <c r="BCP20" s="15"/>
      <c r="BCQ20" s="15"/>
      <c r="BCR20" s="15"/>
      <c r="BCS20" s="15"/>
      <c r="BCT20" s="15"/>
      <c r="BCU20" s="15"/>
      <c r="BCV20" s="15"/>
      <c r="BCW20" s="15"/>
      <c r="BCX20" s="15"/>
      <c r="BCY20" s="15"/>
      <c r="BCZ20" s="15"/>
      <c r="BDA20" s="15"/>
      <c r="BDB20" s="15"/>
      <c r="BDC20" s="15"/>
      <c r="BDD20" s="15"/>
      <c r="BDE20" s="15"/>
      <c r="BDF20" s="15"/>
      <c r="BDG20" s="15"/>
      <c r="BDH20" s="15"/>
      <c r="BDI20" s="15"/>
      <c r="BDJ20" s="15"/>
      <c r="BDK20" s="15"/>
      <c r="BDL20" s="15"/>
      <c r="BDM20" s="15"/>
      <c r="BDN20" s="15"/>
      <c r="BDO20" s="15"/>
      <c r="BDP20" s="15"/>
      <c r="BDQ20" s="15"/>
      <c r="BDR20" s="15"/>
      <c r="BDS20" s="15"/>
      <c r="BDT20" s="15"/>
      <c r="BDU20" s="15"/>
      <c r="BDV20" s="15"/>
      <c r="BDW20" s="15"/>
      <c r="BDX20" s="15"/>
      <c r="BDY20" s="15"/>
      <c r="BDZ20" s="15"/>
      <c r="BEA20" s="15"/>
      <c r="BEB20" s="15"/>
      <c r="BEC20" s="15"/>
      <c r="BED20" s="15"/>
      <c r="BEE20" s="15"/>
      <c r="BEF20" s="15"/>
      <c r="BEG20" s="15"/>
      <c r="BEH20" s="15"/>
      <c r="BEI20" s="15"/>
      <c r="BEJ20" s="15"/>
      <c r="BEK20" s="15"/>
      <c r="BEL20" s="15"/>
      <c r="BEM20" s="15"/>
      <c r="BEN20" s="15"/>
      <c r="BEO20" s="15"/>
      <c r="BEP20" s="15"/>
      <c r="BEQ20" s="15"/>
      <c r="BER20" s="15"/>
      <c r="BES20" s="15"/>
      <c r="BET20" s="15"/>
      <c r="BEU20" s="15"/>
      <c r="BEV20" s="15"/>
      <c r="BEW20" s="15"/>
      <c r="BEX20" s="15"/>
      <c r="BEY20" s="15"/>
      <c r="BEZ20" s="15"/>
      <c r="BFA20" s="15"/>
      <c r="BFB20" s="15"/>
      <c r="BFC20" s="15"/>
      <c r="BFD20" s="15"/>
      <c r="BFE20" s="15"/>
      <c r="BFF20" s="15"/>
      <c r="BFG20" s="15"/>
      <c r="BFH20" s="15"/>
      <c r="BFI20" s="15"/>
      <c r="BFJ20" s="15"/>
      <c r="BFK20" s="15"/>
      <c r="BFL20" s="15"/>
      <c r="BFM20" s="15"/>
      <c r="BFN20" s="15"/>
      <c r="BFO20" s="15"/>
      <c r="BFP20" s="15"/>
      <c r="BFQ20" s="15"/>
      <c r="BFR20" s="15"/>
      <c r="BFS20" s="15"/>
      <c r="BFT20" s="15"/>
      <c r="BFU20" s="15"/>
      <c r="BFV20" s="15"/>
      <c r="BFW20" s="15"/>
      <c r="BFX20" s="15"/>
      <c r="BFY20" s="15"/>
      <c r="BFZ20" s="15"/>
      <c r="BGA20" s="15"/>
      <c r="BGB20" s="15"/>
      <c r="BGC20" s="15"/>
      <c r="BGD20" s="15"/>
      <c r="BGE20" s="15"/>
      <c r="BGF20" s="15"/>
      <c r="BGG20" s="15"/>
      <c r="BGH20" s="15"/>
      <c r="BGI20" s="15"/>
      <c r="BGJ20" s="15"/>
      <c r="BGK20" s="15"/>
      <c r="BGL20" s="15"/>
      <c r="BGM20" s="15"/>
      <c r="BGN20" s="15"/>
      <c r="BGO20" s="15"/>
      <c r="BGP20" s="15"/>
      <c r="BGQ20" s="15"/>
      <c r="BGR20" s="15"/>
      <c r="BGS20" s="15"/>
      <c r="BGT20" s="15"/>
      <c r="BGU20" s="15"/>
      <c r="BGV20" s="15"/>
      <c r="BGW20" s="15"/>
      <c r="BGX20" s="15"/>
      <c r="BGY20" s="15"/>
      <c r="BGZ20" s="15"/>
      <c r="BHA20" s="15"/>
      <c r="BHB20" s="15"/>
      <c r="BHC20" s="15"/>
      <c r="BHD20" s="15"/>
      <c r="BHE20" s="15"/>
      <c r="BHF20" s="15"/>
      <c r="BHG20" s="15"/>
      <c r="BHH20" s="15"/>
      <c r="BHI20" s="15"/>
      <c r="BHJ20" s="15"/>
      <c r="BHK20" s="15"/>
      <c r="BHL20" s="15"/>
      <c r="BHM20" s="15"/>
      <c r="BHN20" s="15"/>
      <c r="BHO20" s="15"/>
      <c r="BHP20" s="15"/>
      <c r="BHQ20" s="15"/>
      <c r="BHR20" s="15"/>
      <c r="BHS20" s="15"/>
      <c r="BHT20" s="15"/>
      <c r="BHU20" s="15"/>
      <c r="BHV20" s="15"/>
      <c r="BHW20" s="15"/>
      <c r="BHX20" s="15"/>
      <c r="BHY20" s="15"/>
      <c r="BHZ20" s="15"/>
      <c r="BIA20" s="15"/>
      <c r="BIB20" s="15"/>
      <c r="BIC20" s="15"/>
      <c r="BID20" s="15"/>
      <c r="BIE20" s="15"/>
      <c r="BIF20" s="15"/>
      <c r="BIG20" s="15"/>
      <c r="BIH20" s="15"/>
      <c r="BII20" s="15"/>
      <c r="BIJ20" s="15"/>
      <c r="BIK20" s="15"/>
      <c r="BIL20" s="15"/>
      <c r="BIM20" s="15"/>
      <c r="BIN20" s="15"/>
      <c r="BIO20" s="15"/>
      <c r="BIP20" s="15"/>
      <c r="BIQ20" s="15"/>
      <c r="BIR20" s="15"/>
      <c r="BIS20" s="15"/>
      <c r="BIT20" s="15"/>
      <c r="BIU20" s="15"/>
      <c r="BIV20" s="15"/>
      <c r="BIW20" s="15"/>
      <c r="BIX20" s="15"/>
      <c r="BIY20" s="15"/>
      <c r="BIZ20" s="15"/>
      <c r="BJA20" s="15"/>
      <c r="BJB20" s="15"/>
      <c r="BJC20" s="15"/>
      <c r="BJD20" s="15"/>
      <c r="BJE20" s="15"/>
      <c r="BJF20" s="15"/>
      <c r="BJG20" s="15"/>
      <c r="BJH20" s="15"/>
      <c r="BJI20" s="15"/>
      <c r="BJJ20" s="15"/>
      <c r="BJK20" s="15"/>
      <c r="BJL20" s="15"/>
      <c r="BJM20" s="15"/>
      <c r="BJN20" s="15"/>
      <c r="BJO20" s="15"/>
      <c r="BJP20" s="15"/>
      <c r="BJQ20" s="15"/>
      <c r="BJR20" s="15"/>
      <c r="BJS20" s="15"/>
      <c r="BJT20" s="15"/>
      <c r="BJU20" s="15"/>
      <c r="BJV20" s="15"/>
      <c r="BJW20" s="15"/>
      <c r="BJX20" s="15"/>
      <c r="BJY20" s="15"/>
      <c r="BJZ20" s="15"/>
      <c r="BKA20" s="15"/>
      <c r="BKB20" s="15"/>
      <c r="BKC20" s="15"/>
      <c r="BKD20" s="15"/>
      <c r="BKE20" s="15"/>
      <c r="BKF20" s="15"/>
      <c r="BKG20" s="15"/>
      <c r="BKH20" s="15"/>
      <c r="BKI20" s="15"/>
      <c r="BKJ20" s="15"/>
      <c r="BKK20" s="15"/>
      <c r="BKL20" s="15"/>
      <c r="BKM20" s="15"/>
      <c r="BKN20" s="15"/>
      <c r="BKO20" s="15"/>
      <c r="BKP20" s="15"/>
      <c r="BKQ20" s="15"/>
      <c r="BKR20" s="15"/>
      <c r="BKS20" s="15"/>
      <c r="BKT20" s="15"/>
      <c r="BKU20" s="15"/>
      <c r="BKV20" s="15"/>
      <c r="BKW20" s="15"/>
      <c r="BKX20" s="15"/>
      <c r="BKY20" s="15"/>
      <c r="BKZ20" s="15"/>
      <c r="BLA20" s="15"/>
      <c r="BLB20" s="15"/>
      <c r="BLC20" s="15"/>
      <c r="BLD20" s="15"/>
      <c r="BLE20" s="15"/>
      <c r="BLF20" s="15"/>
      <c r="BLG20" s="15"/>
      <c r="BLH20" s="15"/>
      <c r="BLI20" s="15"/>
      <c r="BLJ20" s="15"/>
      <c r="BLK20" s="15"/>
      <c r="BLL20" s="15"/>
      <c r="BLM20" s="15"/>
      <c r="BLN20" s="15"/>
      <c r="BLO20" s="15"/>
      <c r="BLP20" s="15"/>
      <c r="BLQ20" s="15"/>
      <c r="BLR20" s="15"/>
      <c r="BLS20" s="15"/>
      <c r="BLT20" s="15"/>
      <c r="BLU20" s="15"/>
      <c r="BLV20" s="15"/>
      <c r="BLW20" s="15"/>
      <c r="BLX20" s="15"/>
      <c r="BLY20" s="15"/>
      <c r="BLZ20" s="15"/>
      <c r="BMA20" s="15"/>
      <c r="BMB20" s="15"/>
      <c r="BMC20" s="15"/>
      <c r="BMD20" s="15"/>
      <c r="BME20" s="15"/>
      <c r="BMF20" s="15"/>
      <c r="BMG20" s="15"/>
      <c r="BMH20" s="15"/>
      <c r="BMI20" s="15"/>
      <c r="BMJ20" s="15"/>
      <c r="BMK20" s="15"/>
      <c r="BML20" s="15"/>
      <c r="BMM20" s="15"/>
      <c r="BMN20" s="15"/>
      <c r="BMO20" s="15"/>
      <c r="BMP20" s="15"/>
      <c r="BMQ20" s="15"/>
      <c r="BMR20" s="15"/>
      <c r="BMS20" s="15"/>
      <c r="BMT20" s="15"/>
      <c r="BMU20" s="15"/>
      <c r="BMV20" s="15"/>
      <c r="BMW20" s="15"/>
      <c r="BMX20" s="15"/>
      <c r="BMY20" s="15"/>
      <c r="BMZ20" s="15"/>
      <c r="BNA20" s="15"/>
      <c r="BNB20" s="15"/>
      <c r="BNC20" s="15"/>
      <c r="BND20" s="15"/>
      <c r="BNE20" s="15"/>
      <c r="BNF20" s="15"/>
      <c r="BNG20" s="15"/>
      <c r="BNH20" s="15"/>
      <c r="BNI20" s="15"/>
      <c r="BNJ20" s="15"/>
      <c r="BNK20" s="15"/>
      <c r="BNL20" s="15"/>
      <c r="BNM20" s="15"/>
      <c r="BNN20" s="15"/>
      <c r="BNO20" s="15"/>
      <c r="BNP20" s="15"/>
      <c r="BNQ20" s="15"/>
      <c r="BNR20" s="15"/>
      <c r="BNS20" s="15"/>
      <c r="BNT20" s="15"/>
      <c r="BNU20" s="15"/>
      <c r="BNV20" s="15"/>
      <c r="BNW20" s="15"/>
      <c r="BNX20" s="15"/>
      <c r="BNY20" s="15"/>
      <c r="BNZ20" s="15"/>
      <c r="BOA20" s="15"/>
      <c r="BOB20" s="15"/>
      <c r="BOC20" s="15"/>
      <c r="BOD20" s="15"/>
      <c r="BOE20" s="15"/>
      <c r="BOF20" s="15"/>
      <c r="BOG20" s="15"/>
      <c r="BOH20" s="15"/>
      <c r="BOI20" s="15"/>
      <c r="BOJ20" s="15"/>
      <c r="BOK20" s="15"/>
      <c r="BOL20" s="15"/>
      <c r="BOM20" s="15"/>
      <c r="BON20" s="15"/>
      <c r="BOO20" s="15"/>
      <c r="BOP20" s="15"/>
      <c r="BOQ20" s="15"/>
      <c r="BOR20" s="15"/>
      <c r="BOS20" s="15"/>
      <c r="BOT20" s="15"/>
      <c r="BOU20" s="15"/>
      <c r="BOV20" s="15"/>
      <c r="BOW20" s="15"/>
      <c r="BOX20" s="15"/>
      <c r="BOY20" s="15"/>
      <c r="BOZ20" s="15"/>
      <c r="BPA20" s="15"/>
      <c r="BPB20" s="15"/>
      <c r="BPC20" s="15"/>
      <c r="BPD20" s="15"/>
      <c r="BPE20" s="15"/>
      <c r="BPF20" s="15"/>
      <c r="BPG20" s="15"/>
      <c r="BPH20" s="15"/>
      <c r="BPI20" s="15"/>
      <c r="BPJ20" s="15"/>
      <c r="BPK20" s="15"/>
      <c r="BPL20" s="15"/>
      <c r="BPM20" s="15"/>
      <c r="BPN20" s="15"/>
      <c r="BPO20" s="15"/>
      <c r="BPP20" s="15"/>
      <c r="BPQ20" s="15"/>
      <c r="BPR20" s="15"/>
      <c r="BPS20" s="15"/>
      <c r="BPT20" s="15"/>
      <c r="BPU20" s="15"/>
      <c r="BPV20" s="15"/>
      <c r="BPW20" s="15"/>
      <c r="BPX20" s="15"/>
      <c r="BPY20" s="15"/>
      <c r="BPZ20" s="15"/>
      <c r="BQA20" s="15"/>
      <c r="BQB20" s="15"/>
      <c r="BQC20" s="15"/>
      <c r="BQD20" s="15"/>
      <c r="BQE20" s="15"/>
      <c r="BQF20" s="15"/>
      <c r="BQG20" s="15"/>
      <c r="BQH20" s="15"/>
      <c r="BQI20" s="15"/>
      <c r="BQJ20" s="15"/>
      <c r="BQK20" s="15"/>
      <c r="BQL20" s="15"/>
      <c r="BQM20" s="15"/>
      <c r="BQN20" s="15"/>
      <c r="BQO20" s="15"/>
      <c r="BQP20" s="15"/>
      <c r="BQQ20" s="15"/>
      <c r="BQR20" s="15"/>
      <c r="BQS20" s="15"/>
      <c r="BQT20" s="15"/>
      <c r="BQU20" s="15"/>
      <c r="BQV20" s="15"/>
      <c r="BQW20" s="15"/>
      <c r="BQX20" s="15"/>
      <c r="BQY20" s="15"/>
      <c r="BQZ20" s="15"/>
      <c r="BRA20" s="15"/>
      <c r="BRB20" s="15"/>
      <c r="BRC20" s="15"/>
      <c r="BRD20" s="15"/>
      <c r="BRE20" s="15"/>
      <c r="BRF20" s="15"/>
      <c r="BRG20" s="15"/>
      <c r="BRH20" s="15"/>
      <c r="BRI20" s="15"/>
      <c r="BRJ20" s="15"/>
      <c r="BRK20" s="15"/>
      <c r="BRL20" s="15"/>
      <c r="BRM20" s="15"/>
      <c r="BRN20" s="15"/>
      <c r="BRO20" s="15"/>
      <c r="BRP20" s="15"/>
      <c r="BRQ20" s="15"/>
      <c r="BRR20" s="15"/>
      <c r="BRS20" s="15"/>
      <c r="BRT20" s="15"/>
      <c r="BRU20" s="15"/>
      <c r="BRV20" s="15"/>
      <c r="BRW20" s="15"/>
      <c r="BRX20" s="15"/>
      <c r="BRY20" s="15"/>
      <c r="BRZ20" s="15"/>
      <c r="BSA20" s="15"/>
      <c r="BSB20" s="15"/>
      <c r="BSC20" s="15"/>
      <c r="BSD20" s="15"/>
      <c r="BSE20" s="15"/>
      <c r="BSF20" s="15"/>
      <c r="BSG20" s="15"/>
      <c r="BSH20" s="15"/>
      <c r="BSI20" s="15"/>
      <c r="BSJ20" s="15"/>
      <c r="BSK20" s="15"/>
      <c r="BSL20" s="15"/>
      <c r="BSM20" s="15"/>
      <c r="BSN20" s="15"/>
      <c r="BSO20" s="15"/>
      <c r="BSP20" s="15"/>
      <c r="BSQ20" s="15"/>
      <c r="BSR20" s="15"/>
      <c r="BSS20" s="15"/>
      <c r="BST20" s="15"/>
      <c r="BSU20" s="15"/>
      <c r="BSV20" s="15"/>
      <c r="BSW20" s="15"/>
      <c r="BSX20" s="15"/>
      <c r="BSY20" s="15"/>
      <c r="BSZ20" s="15"/>
      <c r="BTA20" s="15"/>
      <c r="BTB20" s="15"/>
      <c r="BTC20" s="15"/>
      <c r="BTD20" s="15"/>
      <c r="BTE20" s="15"/>
      <c r="BTF20" s="15"/>
      <c r="BTG20" s="15"/>
      <c r="BTH20" s="15"/>
      <c r="BTI20" s="15"/>
      <c r="BTJ20" s="15"/>
      <c r="BTK20" s="15"/>
      <c r="BTL20" s="15"/>
      <c r="BTM20" s="15"/>
      <c r="BTN20" s="15"/>
      <c r="BTO20" s="15"/>
      <c r="BTP20" s="15"/>
      <c r="BTQ20" s="15"/>
      <c r="BTR20" s="15"/>
      <c r="BTS20" s="15"/>
      <c r="BTT20" s="15"/>
      <c r="BTU20" s="15"/>
      <c r="BTV20" s="15"/>
      <c r="BTW20" s="15"/>
      <c r="BTX20" s="15"/>
      <c r="BTY20" s="15"/>
      <c r="BTZ20" s="15"/>
      <c r="BUA20" s="15"/>
      <c r="BUB20" s="15"/>
      <c r="BUC20" s="15"/>
      <c r="BUD20" s="15"/>
      <c r="BUE20" s="15"/>
      <c r="BUF20" s="15"/>
      <c r="BUG20" s="15"/>
      <c r="BUH20" s="15"/>
      <c r="BUI20" s="15"/>
      <c r="BUJ20" s="15"/>
      <c r="BUK20" s="15"/>
      <c r="BUL20" s="15"/>
      <c r="BUM20" s="15"/>
      <c r="BUN20" s="15"/>
      <c r="BUO20" s="15"/>
      <c r="BUP20" s="15"/>
      <c r="BUQ20" s="15"/>
      <c r="BUR20" s="15"/>
      <c r="BUS20" s="15"/>
      <c r="BUT20" s="15"/>
      <c r="BUU20" s="15"/>
      <c r="BUV20" s="15"/>
      <c r="BUW20" s="15"/>
      <c r="BUX20" s="15"/>
      <c r="BUY20" s="15"/>
      <c r="BUZ20" s="15"/>
      <c r="BVA20" s="15"/>
      <c r="BVB20" s="15"/>
      <c r="BVC20" s="15"/>
      <c r="BVD20" s="15"/>
      <c r="BVE20" s="15"/>
      <c r="BVF20" s="15"/>
      <c r="BVG20" s="15"/>
      <c r="BVH20" s="15"/>
      <c r="BVI20" s="15"/>
      <c r="BVJ20" s="15"/>
      <c r="BVK20" s="15"/>
      <c r="BVL20" s="15"/>
      <c r="BVM20" s="15"/>
      <c r="BVN20" s="15"/>
      <c r="BVO20" s="15"/>
      <c r="BVP20" s="15"/>
      <c r="BVQ20" s="15"/>
      <c r="BVR20" s="15"/>
      <c r="BVS20" s="15"/>
      <c r="BVT20" s="15"/>
      <c r="BVU20" s="15"/>
      <c r="BVV20" s="15"/>
      <c r="BVW20" s="15"/>
      <c r="BVX20" s="15"/>
      <c r="BVY20" s="15"/>
      <c r="BVZ20" s="15"/>
      <c r="BWA20" s="15"/>
      <c r="BWB20" s="15"/>
      <c r="BWC20" s="15"/>
      <c r="BWD20" s="15"/>
      <c r="BWE20" s="15"/>
      <c r="BWF20" s="15"/>
      <c r="BWG20" s="15"/>
      <c r="BWH20" s="15"/>
      <c r="BWI20" s="15"/>
      <c r="BWJ20" s="15"/>
      <c r="BWK20" s="15"/>
      <c r="BWL20" s="15"/>
      <c r="BWM20" s="15"/>
      <c r="BWN20" s="15"/>
      <c r="BWO20" s="15"/>
      <c r="BWP20" s="15"/>
      <c r="BWQ20" s="15"/>
      <c r="BWR20" s="15"/>
      <c r="BWS20" s="15"/>
      <c r="BWT20" s="15"/>
      <c r="BWU20" s="15"/>
      <c r="BWV20" s="15"/>
      <c r="BWW20" s="15"/>
      <c r="BWX20" s="15"/>
      <c r="BWY20" s="15"/>
      <c r="BWZ20" s="15"/>
      <c r="BXA20" s="15"/>
      <c r="BXB20" s="15"/>
      <c r="BXC20" s="15"/>
      <c r="BXD20" s="15"/>
      <c r="BXE20" s="15"/>
      <c r="BXF20" s="15"/>
      <c r="BXG20" s="15"/>
      <c r="BXH20" s="15"/>
      <c r="BXI20" s="15"/>
      <c r="BXJ20" s="15"/>
      <c r="BXK20" s="15"/>
      <c r="BXL20" s="15"/>
      <c r="BXM20" s="15"/>
      <c r="BXN20" s="15"/>
      <c r="BXO20" s="15"/>
      <c r="BXP20" s="15"/>
      <c r="BXQ20" s="15"/>
      <c r="BXR20" s="15"/>
      <c r="BXS20" s="15"/>
      <c r="BXT20" s="15"/>
      <c r="BXU20" s="15"/>
      <c r="BXV20" s="15"/>
      <c r="BXW20" s="15"/>
      <c r="BXX20" s="15"/>
      <c r="BXY20" s="15"/>
      <c r="BXZ20" s="15"/>
      <c r="BYA20" s="15"/>
      <c r="BYB20" s="15"/>
      <c r="BYC20" s="15"/>
      <c r="BYD20" s="15"/>
      <c r="BYE20" s="15"/>
      <c r="BYF20" s="15"/>
      <c r="BYG20" s="15"/>
      <c r="BYH20" s="15"/>
      <c r="BYI20" s="15"/>
      <c r="BYJ20" s="15"/>
      <c r="BYK20" s="15"/>
      <c r="BYL20" s="15"/>
      <c r="BYM20" s="15"/>
      <c r="BYN20" s="15"/>
      <c r="BYO20" s="15"/>
      <c r="BYP20" s="15"/>
      <c r="BYQ20" s="15"/>
      <c r="BYR20" s="15"/>
      <c r="BYS20" s="15"/>
      <c r="BYT20" s="15"/>
      <c r="BYU20" s="15"/>
      <c r="BYV20" s="15"/>
      <c r="BYW20" s="15"/>
      <c r="BYX20" s="15"/>
      <c r="BYY20" s="15"/>
      <c r="BYZ20" s="15"/>
      <c r="BZA20" s="15"/>
      <c r="BZB20" s="15"/>
      <c r="BZC20" s="15"/>
      <c r="BZD20" s="15"/>
      <c r="BZE20" s="15"/>
      <c r="BZF20" s="15"/>
      <c r="BZG20" s="15"/>
      <c r="BZH20" s="15"/>
      <c r="BZI20" s="15"/>
      <c r="BZJ20" s="15"/>
      <c r="BZK20" s="15"/>
      <c r="BZL20" s="15"/>
      <c r="BZM20" s="15"/>
      <c r="BZN20" s="15"/>
      <c r="BZO20" s="15"/>
      <c r="BZP20" s="15"/>
      <c r="BZQ20" s="15"/>
      <c r="BZR20" s="15"/>
      <c r="BZS20" s="15"/>
      <c r="BZT20" s="15"/>
      <c r="BZU20" s="15"/>
      <c r="BZV20" s="15"/>
      <c r="BZW20" s="15"/>
      <c r="BZX20" s="15"/>
      <c r="BZY20" s="15"/>
      <c r="BZZ20" s="15"/>
      <c r="CAA20" s="15"/>
      <c r="CAB20" s="15"/>
      <c r="CAC20" s="15"/>
      <c r="CAD20" s="15"/>
      <c r="CAE20" s="15"/>
      <c r="CAF20" s="15"/>
      <c r="CAG20" s="15"/>
      <c r="CAH20" s="15"/>
      <c r="CAI20" s="15"/>
      <c r="CAJ20" s="15"/>
      <c r="CAK20" s="15"/>
      <c r="CAL20" s="15"/>
      <c r="CAM20" s="15"/>
      <c r="CAN20" s="15"/>
      <c r="CAO20" s="15"/>
      <c r="CAP20" s="15"/>
      <c r="CAQ20" s="15"/>
      <c r="CAR20" s="15"/>
      <c r="CAS20" s="15"/>
      <c r="CAT20" s="15"/>
      <c r="CAU20" s="15"/>
      <c r="CAV20" s="15"/>
      <c r="CAW20" s="15"/>
      <c r="CAX20" s="15"/>
      <c r="CAY20" s="15"/>
      <c r="CAZ20" s="15"/>
      <c r="CBA20" s="15"/>
      <c r="CBB20" s="15"/>
      <c r="CBC20" s="15"/>
      <c r="CBD20" s="15"/>
      <c r="CBE20" s="15"/>
      <c r="CBF20" s="15"/>
      <c r="CBG20" s="15"/>
      <c r="CBH20" s="15"/>
      <c r="CBI20" s="15"/>
      <c r="CBJ20" s="15"/>
      <c r="CBK20" s="15"/>
      <c r="CBL20" s="15"/>
      <c r="CBM20" s="15"/>
      <c r="CBN20" s="15"/>
      <c r="CBO20" s="15"/>
      <c r="CBP20" s="15"/>
      <c r="CBQ20" s="15"/>
      <c r="CBR20" s="15"/>
      <c r="CBS20" s="15"/>
      <c r="CBT20" s="15"/>
      <c r="CBU20" s="15"/>
      <c r="CBV20" s="15"/>
      <c r="CBW20" s="15"/>
      <c r="CBX20" s="15"/>
      <c r="CBY20" s="15"/>
      <c r="CBZ20" s="15"/>
      <c r="CCA20" s="15"/>
      <c r="CCB20" s="15"/>
      <c r="CCC20" s="15"/>
      <c r="CCD20" s="15"/>
      <c r="CCE20" s="15"/>
      <c r="CCF20" s="15"/>
      <c r="CCG20" s="15"/>
      <c r="CCH20" s="15"/>
      <c r="CCI20" s="15"/>
      <c r="CCJ20" s="15"/>
      <c r="CCK20" s="15"/>
      <c r="CCL20" s="15"/>
      <c r="CCM20" s="15"/>
      <c r="CCN20" s="15"/>
      <c r="CCO20" s="15"/>
      <c r="CCP20" s="15"/>
      <c r="CCQ20" s="15"/>
      <c r="CCR20" s="15"/>
      <c r="CCS20" s="15"/>
      <c r="CCT20" s="15"/>
      <c r="CCU20" s="15"/>
      <c r="CCV20" s="15"/>
      <c r="CCW20" s="15"/>
      <c r="CCX20" s="15"/>
      <c r="CCY20" s="15"/>
      <c r="CCZ20" s="15"/>
      <c r="CDA20" s="15"/>
      <c r="CDB20" s="15"/>
      <c r="CDC20" s="15"/>
      <c r="CDD20" s="15"/>
      <c r="CDE20" s="15"/>
      <c r="CDF20" s="15"/>
      <c r="CDG20" s="15"/>
      <c r="CDH20" s="15"/>
      <c r="CDI20" s="15"/>
      <c r="CDJ20" s="15"/>
      <c r="CDK20" s="15"/>
      <c r="CDL20" s="15"/>
      <c r="CDM20" s="15"/>
      <c r="CDN20" s="15"/>
      <c r="CDO20" s="15"/>
      <c r="CDP20" s="15"/>
      <c r="CDQ20" s="15"/>
      <c r="CDR20" s="15"/>
      <c r="CDS20" s="15"/>
      <c r="CDT20" s="15"/>
      <c r="CDU20" s="15"/>
      <c r="CDV20" s="15"/>
      <c r="CDW20" s="15"/>
      <c r="CDX20" s="15"/>
      <c r="CDY20" s="15"/>
      <c r="CDZ20" s="15"/>
      <c r="CEA20" s="15"/>
      <c r="CEB20" s="15"/>
      <c r="CEC20" s="15"/>
      <c r="CED20" s="15"/>
      <c r="CEE20" s="15"/>
      <c r="CEF20" s="15"/>
      <c r="CEG20" s="15"/>
      <c r="CEH20" s="15"/>
      <c r="CEI20" s="15"/>
      <c r="CEJ20" s="15"/>
      <c r="CEK20" s="15"/>
      <c r="CEL20" s="15"/>
      <c r="CEM20" s="15"/>
      <c r="CEN20" s="15"/>
      <c r="CEO20" s="15"/>
      <c r="CEP20" s="15"/>
      <c r="CEQ20" s="15"/>
      <c r="CER20" s="15"/>
      <c r="CES20" s="15"/>
      <c r="CET20" s="15"/>
      <c r="CEU20" s="15"/>
      <c r="CEV20" s="15"/>
      <c r="CEW20" s="15"/>
      <c r="CEX20" s="15"/>
      <c r="CEY20" s="15"/>
      <c r="CEZ20" s="15"/>
      <c r="CFA20" s="15"/>
      <c r="CFB20" s="15"/>
      <c r="CFC20" s="15"/>
      <c r="CFD20" s="15"/>
      <c r="CFE20" s="15"/>
      <c r="CFF20" s="15"/>
      <c r="CFG20" s="15"/>
      <c r="CFH20" s="15"/>
      <c r="CFI20" s="15"/>
      <c r="CFJ20" s="15"/>
      <c r="CFK20" s="15"/>
      <c r="CFL20" s="15"/>
      <c r="CFM20" s="15"/>
      <c r="CFN20" s="15"/>
      <c r="CFO20" s="15"/>
      <c r="CFP20" s="15"/>
      <c r="CFQ20" s="15"/>
      <c r="CFR20" s="15"/>
      <c r="CFS20" s="15"/>
      <c r="CFT20" s="15"/>
      <c r="CFU20" s="15"/>
      <c r="CFV20" s="15"/>
      <c r="CFW20" s="15"/>
      <c r="CFX20" s="15"/>
      <c r="CFY20" s="15"/>
      <c r="CFZ20" s="15"/>
      <c r="CGA20" s="15"/>
      <c r="CGB20" s="15"/>
      <c r="CGC20" s="15"/>
      <c r="CGD20" s="15"/>
      <c r="CGE20" s="15"/>
      <c r="CGF20" s="15"/>
      <c r="CGG20" s="15"/>
      <c r="CGH20" s="15"/>
      <c r="CGI20" s="15"/>
      <c r="CGJ20" s="15"/>
      <c r="CGK20" s="15"/>
      <c r="CGL20" s="15"/>
      <c r="CGM20" s="15"/>
      <c r="CGN20" s="15"/>
      <c r="CGO20" s="15"/>
      <c r="CGP20" s="15"/>
      <c r="CGQ20" s="15"/>
      <c r="CGR20" s="15"/>
      <c r="CGS20" s="15"/>
      <c r="CGT20" s="15"/>
      <c r="CGU20" s="15"/>
      <c r="CGV20" s="15"/>
      <c r="CGW20" s="15"/>
      <c r="CGX20" s="15"/>
      <c r="CGY20" s="15"/>
      <c r="CGZ20" s="15"/>
      <c r="CHA20" s="15"/>
      <c r="CHB20" s="15"/>
      <c r="CHC20" s="15"/>
      <c r="CHD20" s="15"/>
      <c r="CHE20" s="15"/>
      <c r="CHF20" s="15"/>
      <c r="CHG20" s="15"/>
      <c r="CHH20" s="15"/>
      <c r="CHI20" s="15"/>
      <c r="CHJ20" s="15"/>
      <c r="CHK20" s="15"/>
      <c r="CHL20" s="15"/>
      <c r="CHM20" s="15"/>
      <c r="CHN20" s="15"/>
      <c r="CHO20" s="15"/>
      <c r="CHP20" s="15"/>
      <c r="CHQ20" s="15"/>
      <c r="CHR20" s="15"/>
      <c r="CHS20" s="15"/>
      <c r="CHT20" s="15"/>
      <c r="CHU20" s="15"/>
      <c r="CHV20" s="15"/>
      <c r="CHW20" s="15"/>
      <c r="CHX20" s="15"/>
      <c r="CHY20" s="15"/>
      <c r="CHZ20" s="15"/>
      <c r="CIA20" s="15"/>
      <c r="CIB20" s="15"/>
      <c r="CIC20" s="15"/>
      <c r="CID20" s="15"/>
      <c r="CIE20" s="15"/>
      <c r="CIF20" s="15"/>
      <c r="CIG20" s="15"/>
      <c r="CIH20" s="15"/>
      <c r="CII20" s="15"/>
      <c r="CIJ20" s="15"/>
      <c r="CIK20" s="15"/>
      <c r="CIL20" s="15"/>
      <c r="CIM20" s="15"/>
      <c r="CIN20" s="15"/>
      <c r="CIO20" s="15"/>
      <c r="CIP20" s="15"/>
      <c r="CIQ20" s="15"/>
      <c r="CIR20" s="15"/>
      <c r="CIS20" s="15"/>
      <c r="CIT20" s="15"/>
      <c r="CIU20" s="15"/>
      <c r="CIV20" s="15"/>
      <c r="CIW20" s="15"/>
      <c r="CIX20" s="15"/>
      <c r="CIY20" s="15"/>
      <c r="CIZ20" s="15"/>
      <c r="CJA20" s="15"/>
      <c r="CJB20" s="15"/>
      <c r="CJC20" s="15"/>
      <c r="CJD20" s="15"/>
      <c r="CJE20" s="15"/>
      <c r="CJF20" s="15"/>
      <c r="CJG20" s="15"/>
      <c r="CJH20" s="15"/>
      <c r="CJI20" s="15"/>
      <c r="CJJ20" s="15"/>
      <c r="CJK20" s="15"/>
      <c r="CJL20" s="15"/>
      <c r="CJM20" s="15"/>
      <c r="CJN20" s="15"/>
      <c r="CJO20" s="15"/>
      <c r="CJP20" s="15"/>
      <c r="CJQ20" s="15"/>
      <c r="CJR20" s="15"/>
      <c r="CJS20" s="15"/>
      <c r="CJT20" s="15"/>
      <c r="CJU20" s="15"/>
      <c r="CJV20" s="15"/>
      <c r="CJW20" s="15"/>
      <c r="CJX20" s="15"/>
      <c r="CJY20" s="15"/>
      <c r="CJZ20" s="15"/>
      <c r="CKA20" s="15"/>
      <c r="CKB20" s="15"/>
      <c r="CKC20" s="15"/>
      <c r="CKD20" s="15"/>
      <c r="CKE20" s="15"/>
      <c r="CKF20" s="15"/>
      <c r="CKG20" s="15"/>
      <c r="CKH20" s="15"/>
      <c r="CKI20" s="15"/>
      <c r="CKJ20" s="15"/>
      <c r="CKK20" s="15"/>
      <c r="CKL20" s="15"/>
      <c r="CKM20" s="15"/>
      <c r="CKN20" s="15"/>
      <c r="CKO20" s="15"/>
      <c r="CKP20" s="15"/>
      <c r="CKQ20" s="15"/>
      <c r="CKR20" s="15"/>
      <c r="CKS20" s="15"/>
      <c r="CKT20" s="15"/>
      <c r="CKU20" s="15"/>
      <c r="CKV20" s="15"/>
      <c r="CKW20" s="15"/>
      <c r="CKX20" s="15"/>
      <c r="CKY20" s="15"/>
      <c r="CKZ20" s="15"/>
      <c r="CLA20" s="15"/>
      <c r="CLB20" s="15"/>
      <c r="CLC20" s="15"/>
      <c r="CLD20" s="15"/>
      <c r="CLE20" s="15"/>
      <c r="CLF20" s="15"/>
      <c r="CLG20" s="15"/>
      <c r="CLH20" s="15"/>
      <c r="CLI20" s="15"/>
      <c r="CLJ20" s="15"/>
      <c r="CLK20" s="15"/>
      <c r="CLL20" s="15"/>
      <c r="CLM20" s="15"/>
      <c r="CLN20" s="15"/>
      <c r="CLO20" s="15"/>
      <c r="CLP20" s="15"/>
      <c r="CLQ20" s="15"/>
      <c r="CLR20" s="15"/>
      <c r="CLS20" s="15"/>
      <c r="CLT20" s="15"/>
      <c r="CLU20" s="15"/>
      <c r="CLV20" s="15"/>
      <c r="CLW20" s="15"/>
      <c r="CLX20" s="15"/>
      <c r="CLY20" s="15"/>
      <c r="CLZ20" s="15"/>
      <c r="CMA20" s="15"/>
      <c r="CMB20" s="15"/>
      <c r="CMC20" s="15"/>
      <c r="CMD20" s="15"/>
      <c r="CME20" s="15"/>
      <c r="CMF20" s="15"/>
      <c r="CMG20" s="15"/>
      <c r="CMH20" s="15"/>
      <c r="CMI20" s="15"/>
      <c r="CMJ20" s="15"/>
      <c r="CMK20" s="15"/>
      <c r="CML20" s="15"/>
      <c r="CMM20" s="15"/>
      <c r="CMN20" s="15"/>
      <c r="CMO20" s="15"/>
      <c r="CMP20" s="15"/>
      <c r="CMQ20" s="15"/>
      <c r="CMR20" s="15"/>
      <c r="CMS20" s="15"/>
      <c r="CMT20" s="15"/>
      <c r="CMU20" s="15"/>
      <c r="CMV20" s="15"/>
      <c r="CMW20" s="15"/>
      <c r="CMX20" s="15"/>
      <c r="CMY20" s="15"/>
      <c r="CMZ20" s="15"/>
      <c r="CNA20" s="15"/>
      <c r="CNB20" s="15"/>
      <c r="CNC20" s="15"/>
      <c r="CND20" s="15"/>
      <c r="CNE20" s="15"/>
      <c r="CNF20" s="15"/>
      <c r="CNG20" s="15"/>
      <c r="CNH20" s="15"/>
      <c r="CNI20" s="15"/>
      <c r="CNJ20" s="15"/>
      <c r="CNK20" s="15"/>
      <c r="CNL20" s="15"/>
      <c r="CNM20" s="15"/>
      <c r="CNN20" s="15"/>
      <c r="CNO20" s="15"/>
      <c r="CNP20" s="15"/>
      <c r="CNQ20" s="15"/>
      <c r="CNR20" s="15"/>
      <c r="CNS20" s="15"/>
      <c r="CNT20" s="15"/>
      <c r="CNU20" s="15"/>
      <c r="CNV20" s="15"/>
      <c r="CNW20" s="15"/>
      <c r="CNX20" s="15"/>
      <c r="CNY20" s="15"/>
      <c r="CNZ20" s="15"/>
      <c r="COA20" s="15"/>
      <c r="COB20" s="15"/>
      <c r="COC20" s="15"/>
      <c r="COD20" s="15"/>
      <c r="COE20" s="15"/>
      <c r="COF20" s="15"/>
      <c r="COG20" s="15"/>
      <c r="COH20" s="15"/>
      <c r="COI20" s="15"/>
      <c r="COJ20" s="15"/>
      <c r="COK20" s="15"/>
      <c r="COL20" s="15"/>
      <c r="COM20" s="15"/>
      <c r="CON20" s="15"/>
      <c r="COO20" s="15"/>
      <c r="COP20" s="15"/>
      <c r="COQ20" s="15"/>
      <c r="COR20" s="15"/>
      <c r="COS20" s="15"/>
      <c r="COT20" s="15"/>
      <c r="COU20" s="15"/>
      <c r="COV20" s="15"/>
      <c r="COW20" s="15"/>
      <c r="COX20" s="15"/>
      <c r="COY20" s="15"/>
      <c r="COZ20" s="15"/>
      <c r="CPA20" s="15"/>
      <c r="CPB20" s="15"/>
      <c r="CPC20" s="15"/>
      <c r="CPD20" s="15"/>
      <c r="CPE20" s="15"/>
      <c r="CPF20" s="15"/>
      <c r="CPG20" s="15"/>
      <c r="CPH20" s="15"/>
      <c r="CPI20" s="15"/>
      <c r="CPJ20" s="15"/>
      <c r="CPK20" s="15"/>
      <c r="CPL20" s="15"/>
      <c r="CPM20" s="15"/>
      <c r="CPN20" s="15"/>
      <c r="CPO20" s="15"/>
      <c r="CPP20" s="15"/>
      <c r="CPQ20" s="15"/>
      <c r="CPR20" s="15"/>
      <c r="CPS20" s="15"/>
      <c r="CPT20" s="15"/>
      <c r="CPU20" s="15"/>
      <c r="CPV20" s="15"/>
      <c r="CPW20" s="15"/>
      <c r="CPX20" s="15"/>
      <c r="CPY20" s="15"/>
      <c r="CPZ20" s="15"/>
      <c r="CQA20" s="15"/>
      <c r="CQB20" s="15"/>
      <c r="CQC20" s="15"/>
      <c r="CQD20" s="15"/>
      <c r="CQE20" s="15"/>
      <c r="CQF20" s="15"/>
      <c r="CQG20" s="15"/>
      <c r="CQH20" s="15"/>
      <c r="CQI20" s="15"/>
      <c r="CQJ20" s="15"/>
      <c r="CQK20" s="15"/>
      <c r="CQL20" s="15"/>
      <c r="CQM20" s="15"/>
      <c r="CQN20" s="15"/>
      <c r="CQO20" s="15"/>
      <c r="CQP20" s="15"/>
      <c r="CQQ20" s="15"/>
      <c r="CQR20" s="15"/>
      <c r="CQS20" s="15"/>
      <c r="CQT20" s="15"/>
      <c r="CQU20" s="15"/>
      <c r="CQV20" s="15"/>
      <c r="CQW20" s="15"/>
      <c r="CQX20" s="15"/>
      <c r="CQY20" s="15"/>
      <c r="CQZ20" s="15"/>
      <c r="CRA20" s="15"/>
      <c r="CRB20" s="15"/>
      <c r="CRC20" s="15"/>
      <c r="CRD20" s="15"/>
      <c r="CRE20" s="15"/>
      <c r="CRF20" s="15"/>
      <c r="CRG20" s="15"/>
      <c r="CRH20" s="15"/>
      <c r="CRI20" s="15"/>
      <c r="CRJ20" s="15"/>
      <c r="CRK20" s="15"/>
      <c r="CRL20" s="15"/>
      <c r="CRM20" s="15"/>
      <c r="CRN20" s="15"/>
      <c r="CRO20" s="15"/>
      <c r="CRP20" s="15"/>
      <c r="CRQ20" s="15"/>
      <c r="CRR20" s="15"/>
      <c r="CRS20" s="15"/>
      <c r="CRT20" s="15"/>
      <c r="CRU20" s="15"/>
      <c r="CRV20" s="15"/>
      <c r="CRW20" s="15"/>
      <c r="CRX20" s="15"/>
      <c r="CRY20" s="15"/>
      <c r="CRZ20" s="15"/>
      <c r="CSA20" s="15"/>
      <c r="CSB20" s="15"/>
      <c r="CSC20" s="15"/>
      <c r="CSD20" s="15"/>
      <c r="CSE20" s="15"/>
      <c r="CSF20" s="15"/>
      <c r="CSG20" s="15"/>
      <c r="CSH20" s="15"/>
      <c r="CSI20" s="15"/>
      <c r="CSJ20" s="15"/>
      <c r="CSK20" s="15"/>
      <c r="CSL20" s="15"/>
      <c r="CSM20" s="15"/>
      <c r="CSN20" s="15"/>
      <c r="CSO20" s="15"/>
      <c r="CSP20" s="15"/>
      <c r="CSQ20" s="15"/>
      <c r="CSR20" s="15"/>
      <c r="CSS20" s="15"/>
      <c r="CST20" s="15"/>
      <c r="CSU20" s="15"/>
      <c r="CSV20" s="15"/>
      <c r="CSW20" s="15"/>
      <c r="CSX20" s="15"/>
      <c r="CSY20" s="15"/>
      <c r="CSZ20" s="15"/>
      <c r="CTA20" s="15"/>
      <c r="CTB20" s="15"/>
      <c r="CTC20" s="15"/>
      <c r="CTD20" s="15"/>
      <c r="CTE20" s="15"/>
      <c r="CTF20" s="15"/>
      <c r="CTG20" s="15"/>
      <c r="CTH20" s="15"/>
      <c r="CTI20" s="15"/>
      <c r="CTJ20" s="15"/>
      <c r="CTK20" s="15"/>
      <c r="CTL20" s="15"/>
      <c r="CTM20" s="15"/>
      <c r="CTN20" s="15"/>
      <c r="CTO20" s="15"/>
      <c r="CTP20" s="15"/>
      <c r="CTQ20" s="15"/>
      <c r="CTR20" s="15"/>
      <c r="CTS20" s="15"/>
      <c r="CTT20" s="15"/>
      <c r="CTU20" s="15"/>
      <c r="CTV20" s="15"/>
      <c r="CTW20" s="15"/>
      <c r="CTX20" s="15"/>
      <c r="CTY20" s="15"/>
      <c r="CTZ20" s="15"/>
      <c r="CUA20" s="15"/>
      <c r="CUB20" s="15"/>
      <c r="CUC20" s="15"/>
      <c r="CUD20" s="15"/>
      <c r="CUE20" s="15"/>
      <c r="CUF20" s="15"/>
      <c r="CUG20" s="15"/>
      <c r="CUH20" s="15"/>
      <c r="CUI20" s="15"/>
      <c r="CUJ20" s="15"/>
      <c r="CUK20" s="15"/>
      <c r="CUL20" s="15"/>
      <c r="CUM20" s="15"/>
      <c r="CUN20" s="15"/>
      <c r="CUO20" s="15"/>
      <c r="CUP20" s="15"/>
      <c r="CUQ20" s="15"/>
      <c r="CUR20" s="15"/>
      <c r="CUS20" s="15"/>
      <c r="CUT20" s="15"/>
      <c r="CUU20" s="15"/>
      <c r="CUV20" s="15"/>
      <c r="CUW20" s="15"/>
      <c r="CUX20" s="15"/>
      <c r="CUY20" s="15"/>
      <c r="CUZ20" s="15"/>
      <c r="CVA20" s="15"/>
      <c r="CVB20" s="15"/>
      <c r="CVC20" s="15"/>
      <c r="CVD20" s="15"/>
      <c r="CVE20" s="15"/>
      <c r="CVF20" s="15"/>
      <c r="CVG20" s="15"/>
      <c r="CVH20" s="15"/>
      <c r="CVI20" s="15"/>
      <c r="CVJ20" s="15"/>
      <c r="CVK20" s="15"/>
      <c r="CVL20" s="15"/>
      <c r="CVM20" s="15"/>
      <c r="CVN20" s="15"/>
      <c r="CVO20" s="15"/>
      <c r="CVP20" s="15"/>
      <c r="CVQ20" s="15"/>
      <c r="CVR20" s="15"/>
      <c r="CVS20" s="15"/>
      <c r="CVT20" s="15"/>
      <c r="CVU20" s="15"/>
      <c r="CVV20" s="15"/>
      <c r="CVW20" s="15"/>
      <c r="CVX20" s="15"/>
      <c r="CVY20" s="15"/>
      <c r="CVZ20" s="15"/>
      <c r="CWA20" s="15"/>
      <c r="CWB20" s="15"/>
      <c r="CWC20" s="15"/>
      <c r="CWD20" s="15"/>
      <c r="CWE20" s="15"/>
      <c r="CWF20" s="15"/>
      <c r="CWG20" s="15"/>
      <c r="CWH20" s="15"/>
      <c r="CWI20" s="15"/>
      <c r="CWJ20" s="15"/>
      <c r="CWK20" s="15"/>
      <c r="CWL20" s="15"/>
      <c r="CWM20" s="15"/>
      <c r="CWN20" s="15"/>
      <c r="CWO20" s="15"/>
      <c r="CWP20" s="15"/>
      <c r="CWQ20" s="15"/>
      <c r="CWR20" s="15"/>
      <c r="CWS20" s="15"/>
      <c r="CWT20" s="15"/>
      <c r="CWU20" s="15"/>
      <c r="CWV20" s="15"/>
      <c r="CWW20" s="15"/>
      <c r="CWX20" s="15"/>
      <c r="CWY20" s="15"/>
      <c r="CWZ20" s="15"/>
      <c r="CXA20" s="15"/>
      <c r="CXB20" s="15"/>
      <c r="CXC20" s="15"/>
      <c r="CXD20" s="15"/>
      <c r="CXE20" s="15"/>
      <c r="CXF20" s="15"/>
      <c r="CXG20" s="15"/>
      <c r="CXH20" s="15"/>
      <c r="CXI20" s="15"/>
      <c r="CXJ20" s="15"/>
      <c r="CXK20" s="15"/>
      <c r="CXL20" s="15"/>
      <c r="CXM20" s="15"/>
      <c r="CXN20" s="15"/>
      <c r="CXO20" s="15"/>
      <c r="CXP20" s="15"/>
      <c r="CXQ20" s="15"/>
      <c r="CXR20" s="15"/>
      <c r="CXS20" s="15"/>
      <c r="CXT20" s="15"/>
      <c r="CXU20" s="15"/>
      <c r="CXV20" s="15"/>
      <c r="CXW20" s="15"/>
      <c r="CXX20" s="15"/>
      <c r="CXY20" s="15"/>
      <c r="CXZ20" s="15"/>
      <c r="CYA20" s="15"/>
      <c r="CYB20" s="15"/>
      <c r="CYC20" s="15"/>
      <c r="CYD20" s="15"/>
      <c r="CYE20" s="15"/>
      <c r="CYF20" s="15"/>
      <c r="CYG20" s="15"/>
      <c r="CYH20" s="15"/>
      <c r="CYI20" s="15"/>
      <c r="CYJ20" s="15"/>
      <c r="CYK20" s="15"/>
      <c r="CYL20" s="15"/>
      <c r="CYM20" s="15"/>
      <c r="CYN20" s="15"/>
      <c r="CYO20" s="15"/>
      <c r="CYP20" s="15"/>
      <c r="CYQ20" s="15"/>
      <c r="CYR20" s="15"/>
      <c r="CYS20" s="15"/>
      <c r="CYT20" s="15"/>
      <c r="CYU20" s="15"/>
      <c r="CYV20" s="15"/>
      <c r="CYW20" s="15"/>
      <c r="CYX20" s="15"/>
      <c r="CYY20" s="15"/>
      <c r="CYZ20" s="15"/>
      <c r="CZA20" s="15"/>
      <c r="CZB20" s="15"/>
      <c r="CZC20" s="15"/>
      <c r="CZD20" s="15"/>
      <c r="CZE20" s="15"/>
      <c r="CZF20" s="15"/>
      <c r="CZG20" s="15"/>
      <c r="CZH20" s="15"/>
      <c r="CZI20" s="15"/>
      <c r="CZJ20" s="15"/>
      <c r="CZK20" s="15"/>
      <c r="CZL20" s="15"/>
      <c r="CZM20" s="15"/>
      <c r="CZN20" s="15"/>
      <c r="CZO20" s="15"/>
      <c r="CZP20" s="15"/>
      <c r="CZQ20" s="15"/>
      <c r="CZR20" s="15"/>
      <c r="CZS20" s="15"/>
      <c r="CZT20" s="15"/>
      <c r="CZU20" s="15"/>
      <c r="CZV20" s="15"/>
      <c r="CZW20" s="15"/>
      <c r="CZX20" s="15"/>
      <c r="CZY20" s="15"/>
      <c r="CZZ20" s="15"/>
      <c r="DAA20" s="15"/>
      <c r="DAB20" s="15"/>
      <c r="DAC20" s="15"/>
      <c r="DAD20" s="15"/>
      <c r="DAE20" s="15"/>
      <c r="DAF20" s="15"/>
      <c r="DAG20" s="15"/>
      <c r="DAH20" s="15"/>
      <c r="DAI20" s="15"/>
      <c r="DAJ20" s="15"/>
      <c r="DAK20" s="15"/>
      <c r="DAL20" s="15"/>
      <c r="DAM20" s="15"/>
      <c r="DAN20" s="15"/>
      <c r="DAO20" s="15"/>
      <c r="DAP20" s="15"/>
      <c r="DAQ20" s="15"/>
      <c r="DAR20" s="15"/>
      <c r="DAS20" s="15"/>
      <c r="DAT20" s="15"/>
      <c r="DAU20" s="15"/>
      <c r="DAV20" s="15"/>
      <c r="DAW20" s="15"/>
      <c r="DAX20" s="15"/>
      <c r="DAY20" s="15"/>
      <c r="DAZ20" s="15"/>
      <c r="DBA20" s="15"/>
      <c r="DBB20" s="15"/>
      <c r="DBC20" s="15"/>
      <c r="DBD20" s="15"/>
      <c r="DBE20" s="15"/>
      <c r="DBF20" s="15"/>
      <c r="DBG20" s="15"/>
      <c r="DBH20" s="15"/>
      <c r="DBI20" s="15"/>
      <c r="DBJ20" s="15"/>
      <c r="DBK20" s="15"/>
      <c r="DBL20" s="15"/>
      <c r="DBM20" s="15"/>
      <c r="DBN20" s="15"/>
      <c r="DBO20" s="15"/>
      <c r="DBP20" s="15"/>
      <c r="DBQ20" s="15"/>
      <c r="DBR20" s="15"/>
      <c r="DBS20" s="15"/>
      <c r="DBT20" s="15"/>
      <c r="DBU20" s="15"/>
      <c r="DBV20" s="15"/>
      <c r="DBW20" s="15"/>
      <c r="DBX20" s="15"/>
      <c r="DBY20" s="15"/>
      <c r="DBZ20" s="15"/>
      <c r="DCA20" s="15"/>
      <c r="DCB20" s="15"/>
      <c r="DCC20" s="15"/>
      <c r="DCD20" s="15"/>
      <c r="DCE20" s="15"/>
      <c r="DCF20" s="15"/>
      <c r="DCG20" s="15"/>
      <c r="DCH20" s="15"/>
      <c r="DCI20" s="15"/>
      <c r="DCJ20" s="15"/>
      <c r="DCK20" s="15"/>
      <c r="DCL20" s="15"/>
      <c r="DCM20" s="15"/>
      <c r="DCN20" s="15"/>
      <c r="DCO20" s="15"/>
      <c r="DCP20" s="15"/>
      <c r="DCQ20" s="15"/>
      <c r="DCR20" s="15"/>
      <c r="DCS20" s="15"/>
      <c r="DCT20" s="15"/>
      <c r="DCU20" s="15"/>
      <c r="DCV20" s="15"/>
      <c r="DCW20" s="15"/>
      <c r="DCX20" s="15"/>
      <c r="DCY20" s="15"/>
      <c r="DCZ20" s="15"/>
      <c r="DDA20" s="15"/>
      <c r="DDB20" s="15"/>
      <c r="DDC20" s="15"/>
      <c r="DDD20" s="15"/>
      <c r="DDE20" s="15"/>
      <c r="DDF20" s="15"/>
      <c r="DDG20" s="15"/>
      <c r="DDH20" s="15"/>
      <c r="DDI20" s="15"/>
      <c r="DDJ20" s="15"/>
      <c r="DDK20" s="15"/>
      <c r="DDL20" s="15"/>
      <c r="DDM20" s="15"/>
      <c r="DDN20" s="15"/>
      <c r="DDO20" s="15"/>
      <c r="DDP20" s="15"/>
      <c r="DDQ20" s="15"/>
      <c r="DDR20" s="15"/>
      <c r="DDS20" s="15"/>
      <c r="DDT20" s="15"/>
      <c r="DDU20" s="15"/>
      <c r="DDV20" s="15"/>
      <c r="DDW20" s="15"/>
      <c r="DDX20" s="15"/>
      <c r="DDY20" s="15"/>
      <c r="DDZ20" s="15"/>
      <c r="DEA20" s="15"/>
      <c r="DEB20" s="15"/>
      <c r="DEC20" s="15"/>
      <c r="DED20" s="15"/>
      <c r="DEE20" s="15"/>
      <c r="DEF20" s="15"/>
      <c r="DEG20" s="15"/>
      <c r="DEH20" s="15"/>
      <c r="DEI20" s="15"/>
      <c r="DEJ20" s="15"/>
      <c r="DEK20" s="15"/>
      <c r="DEL20" s="15"/>
      <c r="DEM20" s="15"/>
      <c r="DEN20" s="15"/>
      <c r="DEO20" s="15"/>
      <c r="DEP20" s="15"/>
      <c r="DEQ20" s="15"/>
      <c r="DER20" s="15"/>
      <c r="DES20" s="15"/>
      <c r="DET20" s="15"/>
      <c r="DEU20" s="15"/>
      <c r="DEV20" s="15"/>
      <c r="DEW20" s="15"/>
      <c r="DEX20" s="15"/>
      <c r="DEY20" s="15"/>
      <c r="DEZ20" s="15"/>
      <c r="DFA20" s="15"/>
      <c r="DFB20" s="15"/>
      <c r="DFC20" s="15"/>
      <c r="DFD20" s="15"/>
      <c r="DFE20" s="15"/>
      <c r="DFF20" s="15"/>
      <c r="DFG20" s="15"/>
      <c r="DFH20" s="15"/>
      <c r="DFI20" s="15"/>
      <c r="DFJ20" s="15"/>
      <c r="DFK20" s="15"/>
      <c r="DFL20" s="15"/>
      <c r="DFM20" s="15"/>
      <c r="DFN20" s="15"/>
      <c r="DFO20" s="15"/>
      <c r="DFP20" s="15"/>
      <c r="DFQ20" s="15"/>
      <c r="DFR20" s="15"/>
      <c r="DFS20" s="15"/>
      <c r="DFT20" s="15"/>
      <c r="DFU20" s="15"/>
      <c r="DFV20" s="15"/>
      <c r="DFW20" s="15"/>
      <c r="DFX20" s="15"/>
      <c r="DFY20" s="15"/>
      <c r="DFZ20" s="15"/>
      <c r="DGA20" s="15"/>
      <c r="DGB20" s="15"/>
      <c r="DGC20" s="15"/>
      <c r="DGD20" s="15"/>
      <c r="DGE20" s="15"/>
      <c r="DGF20" s="15"/>
      <c r="DGG20" s="15"/>
      <c r="DGH20" s="15"/>
      <c r="DGI20" s="15"/>
      <c r="DGJ20" s="15"/>
      <c r="DGK20" s="15"/>
      <c r="DGL20" s="15"/>
      <c r="DGM20" s="15"/>
      <c r="DGN20" s="15"/>
      <c r="DGO20" s="15"/>
      <c r="DGP20" s="15"/>
      <c r="DGQ20" s="15"/>
      <c r="DGR20" s="15"/>
      <c r="DGS20" s="15"/>
      <c r="DGT20" s="15"/>
      <c r="DGU20" s="15"/>
      <c r="DGV20" s="15"/>
      <c r="DGW20" s="15"/>
      <c r="DGX20" s="15"/>
      <c r="DGY20" s="15"/>
      <c r="DGZ20" s="15"/>
      <c r="DHA20" s="15"/>
      <c r="DHB20" s="15"/>
      <c r="DHC20" s="15"/>
      <c r="DHD20" s="15"/>
      <c r="DHE20" s="15"/>
      <c r="DHF20" s="15"/>
      <c r="DHG20" s="15"/>
      <c r="DHH20" s="15"/>
      <c r="DHI20" s="15"/>
      <c r="DHJ20" s="15"/>
      <c r="DHK20" s="15"/>
      <c r="DHL20" s="15"/>
      <c r="DHM20" s="15"/>
      <c r="DHN20" s="15"/>
      <c r="DHO20" s="15"/>
      <c r="DHP20" s="15"/>
      <c r="DHQ20" s="15"/>
      <c r="DHR20" s="15"/>
      <c r="DHS20" s="15"/>
      <c r="DHT20" s="15"/>
      <c r="DHU20" s="15"/>
      <c r="DHV20" s="15"/>
      <c r="DHW20" s="15"/>
      <c r="DHX20" s="15"/>
      <c r="DHY20" s="15"/>
      <c r="DHZ20" s="15"/>
      <c r="DIA20" s="15"/>
      <c r="DIB20" s="15"/>
      <c r="DIC20" s="15"/>
      <c r="DID20" s="15"/>
      <c r="DIE20" s="15"/>
      <c r="DIF20" s="15"/>
      <c r="DIG20" s="15"/>
      <c r="DIH20" s="15"/>
      <c r="DII20" s="15"/>
      <c r="DIJ20" s="15"/>
      <c r="DIK20" s="15"/>
      <c r="DIL20" s="15"/>
      <c r="DIM20" s="15"/>
      <c r="DIN20" s="15"/>
      <c r="DIO20" s="15"/>
      <c r="DIP20" s="15"/>
      <c r="DIQ20" s="15"/>
      <c r="DIR20" s="15"/>
      <c r="DIS20" s="15"/>
      <c r="DIT20" s="15"/>
      <c r="DIU20" s="15"/>
      <c r="DIV20" s="15"/>
      <c r="DIW20" s="15"/>
      <c r="DIX20" s="15"/>
      <c r="DIY20" s="15"/>
      <c r="DIZ20" s="15"/>
      <c r="DJA20" s="15"/>
      <c r="DJB20" s="15"/>
      <c r="DJC20" s="15"/>
      <c r="DJD20" s="15"/>
      <c r="DJE20" s="15"/>
      <c r="DJF20" s="15"/>
      <c r="DJG20" s="15"/>
      <c r="DJH20" s="15"/>
      <c r="DJI20" s="15"/>
      <c r="DJJ20" s="15"/>
      <c r="DJK20" s="15"/>
      <c r="DJL20" s="15"/>
      <c r="DJM20" s="15"/>
      <c r="DJN20" s="15"/>
      <c r="DJO20" s="15"/>
      <c r="DJP20" s="15"/>
      <c r="DJQ20" s="15"/>
      <c r="DJR20" s="15"/>
      <c r="DJS20" s="15"/>
      <c r="DJT20" s="15"/>
      <c r="DJU20" s="15"/>
      <c r="DJV20" s="15"/>
      <c r="DJW20" s="15"/>
      <c r="DJX20" s="15"/>
      <c r="DJY20" s="15"/>
      <c r="DJZ20" s="15"/>
      <c r="DKA20" s="15"/>
      <c r="DKB20" s="15"/>
      <c r="DKC20" s="15"/>
      <c r="DKD20" s="15"/>
      <c r="DKE20" s="15"/>
      <c r="DKF20" s="15"/>
      <c r="DKG20" s="15"/>
      <c r="DKH20" s="15"/>
      <c r="DKI20" s="15"/>
      <c r="DKJ20" s="15"/>
      <c r="DKK20" s="15"/>
      <c r="DKL20" s="15"/>
      <c r="DKM20" s="15"/>
      <c r="DKN20" s="15"/>
      <c r="DKO20" s="15"/>
      <c r="DKP20" s="15"/>
      <c r="DKQ20" s="15"/>
      <c r="DKR20" s="15"/>
      <c r="DKS20" s="15"/>
      <c r="DKT20" s="15"/>
      <c r="DKU20" s="15"/>
      <c r="DKV20" s="15"/>
      <c r="DKW20" s="15"/>
      <c r="DKX20" s="15"/>
      <c r="DKY20" s="15"/>
      <c r="DKZ20" s="15"/>
      <c r="DLA20" s="15"/>
      <c r="DLB20" s="15"/>
      <c r="DLC20" s="15"/>
      <c r="DLD20" s="15"/>
      <c r="DLE20" s="15"/>
      <c r="DLF20" s="15"/>
      <c r="DLG20" s="15"/>
      <c r="DLH20" s="15"/>
      <c r="DLI20" s="15"/>
      <c r="DLJ20" s="15"/>
      <c r="DLK20" s="15"/>
      <c r="DLL20" s="15"/>
      <c r="DLM20" s="15"/>
      <c r="DLN20" s="15"/>
      <c r="DLO20" s="15"/>
      <c r="DLP20" s="15"/>
      <c r="DLQ20" s="15"/>
      <c r="DLR20" s="15"/>
      <c r="DLS20" s="15"/>
      <c r="DLT20" s="15"/>
      <c r="DLU20" s="15"/>
      <c r="DLV20" s="15"/>
      <c r="DLW20" s="15"/>
      <c r="DLX20" s="15"/>
      <c r="DLY20" s="15"/>
      <c r="DLZ20" s="15"/>
      <c r="DMA20" s="15"/>
      <c r="DMB20" s="15"/>
      <c r="DMC20" s="15"/>
      <c r="DMD20" s="15"/>
      <c r="DME20" s="15"/>
      <c r="DMF20" s="15"/>
      <c r="DMG20" s="15"/>
      <c r="DMH20" s="15"/>
      <c r="DMI20" s="15"/>
      <c r="DMJ20" s="15"/>
      <c r="DMK20" s="15"/>
      <c r="DML20" s="15"/>
      <c r="DMM20" s="15"/>
      <c r="DMN20" s="15"/>
      <c r="DMO20" s="15"/>
      <c r="DMP20" s="15"/>
      <c r="DMQ20" s="15"/>
      <c r="DMR20" s="15"/>
      <c r="DMS20" s="15"/>
      <c r="DMT20" s="15"/>
      <c r="DMU20" s="15"/>
      <c r="DMV20" s="15"/>
      <c r="DMW20" s="15"/>
      <c r="DMX20" s="15"/>
      <c r="DMY20" s="15"/>
      <c r="DMZ20" s="15"/>
      <c r="DNA20" s="15"/>
      <c r="DNB20" s="15"/>
      <c r="DNC20" s="15"/>
      <c r="DND20" s="15"/>
      <c r="DNE20" s="15"/>
      <c r="DNF20" s="15"/>
      <c r="DNG20" s="15"/>
      <c r="DNH20" s="15"/>
      <c r="DNI20" s="15"/>
      <c r="DNJ20" s="15"/>
      <c r="DNK20" s="15"/>
      <c r="DNL20" s="15"/>
      <c r="DNM20" s="15"/>
      <c r="DNN20" s="15"/>
      <c r="DNO20" s="15"/>
      <c r="DNP20" s="15"/>
      <c r="DNQ20" s="15"/>
      <c r="DNR20" s="15"/>
      <c r="DNS20" s="15"/>
      <c r="DNT20" s="15"/>
      <c r="DNU20" s="15"/>
      <c r="DNV20" s="15"/>
      <c r="DNW20" s="15"/>
      <c r="DNX20" s="15"/>
      <c r="DNY20" s="15"/>
      <c r="DNZ20" s="15"/>
      <c r="DOA20" s="15"/>
      <c r="DOB20" s="15"/>
      <c r="DOC20" s="15"/>
      <c r="DOD20" s="15"/>
      <c r="DOE20" s="15"/>
      <c r="DOF20" s="15"/>
      <c r="DOG20" s="15"/>
      <c r="DOH20" s="15"/>
      <c r="DOI20" s="15"/>
      <c r="DOJ20" s="15"/>
      <c r="DOK20" s="15"/>
      <c r="DOL20" s="15"/>
      <c r="DOM20" s="15"/>
      <c r="DON20" s="15"/>
      <c r="DOO20" s="15"/>
      <c r="DOP20" s="15"/>
      <c r="DOQ20" s="15"/>
      <c r="DOR20" s="15"/>
      <c r="DOS20" s="15"/>
      <c r="DOT20" s="15"/>
      <c r="DOU20" s="15"/>
      <c r="DOV20" s="15"/>
      <c r="DOW20" s="15"/>
      <c r="DOX20" s="15"/>
      <c r="DOY20" s="15"/>
      <c r="DOZ20" s="15"/>
      <c r="DPA20" s="15"/>
      <c r="DPB20" s="15"/>
      <c r="DPC20" s="15"/>
      <c r="DPD20" s="15"/>
      <c r="DPE20" s="15"/>
      <c r="DPF20" s="15"/>
      <c r="DPG20" s="15"/>
      <c r="DPH20" s="15"/>
      <c r="DPI20" s="15"/>
      <c r="DPJ20" s="15"/>
      <c r="DPK20" s="15"/>
      <c r="DPL20" s="15"/>
      <c r="DPM20" s="15"/>
      <c r="DPN20" s="15"/>
      <c r="DPO20" s="15"/>
      <c r="DPP20" s="15"/>
      <c r="DPQ20" s="15"/>
      <c r="DPR20" s="15"/>
      <c r="DPS20" s="15"/>
      <c r="DPT20" s="15"/>
      <c r="DPU20" s="15"/>
      <c r="DPV20" s="15"/>
      <c r="DPW20" s="15"/>
      <c r="DPX20" s="15"/>
      <c r="DPY20" s="15"/>
      <c r="DPZ20" s="15"/>
      <c r="DQA20" s="15"/>
      <c r="DQB20" s="15"/>
      <c r="DQC20" s="15"/>
      <c r="DQD20" s="15"/>
      <c r="DQE20" s="15"/>
      <c r="DQF20" s="15"/>
      <c r="DQG20" s="15"/>
      <c r="DQH20" s="15"/>
      <c r="DQI20" s="15"/>
      <c r="DQJ20" s="15"/>
      <c r="DQK20" s="15"/>
      <c r="DQL20" s="15"/>
      <c r="DQM20" s="15"/>
      <c r="DQN20" s="15"/>
      <c r="DQO20" s="15"/>
      <c r="DQP20" s="15"/>
      <c r="DQQ20" s="15"/>
      <c r="DQR20" s="15"/>
      <c r="DQS20" s="15"/>
      <c r="DQT20" s="15"/>
      <c r="DQU20" s="15"/>
      <c r="DQV20" s="15"/>
      <c r="DQW20" s="15"/>
      <c r="DQX20" s="15"/>
      <c r="DQY20" s="15"/>
      <c r="DQZ20" s="15"/>
      <c r="DRA20" s="15"/>
      <c r="DRB20" s="15"/>
      <c r="DRC20" s="15"/>
      <c r="DRD20" s="15"/>
      <c r="DRE20" s="15"/>
      <c r="DRF20" s="15"/>
      <c r="DRG20" s="15"/>
      <c r="DRH20" s="15"/>
      <c r="DRI20" s="15"/>
      <c r="DRJ20" s="15"/>
      <c r="DRK20" s="15"/>
      <c r="DRL20" s="15"/>
      <c r="DRM20" s="15"/>
      <c r="DRN20" s="15"/>
      <c r="DRO20" s="15"/>
      <c r="DRP20" s="15"/>
      <c r="DRQ20" s="15"/>
      <c r="DRR20" s="15"/>
      <c r="DRS20" s="15"/>
      <c r="DRT20" s="15"/>
      <c r="DRU20" s="15"/>
      <c r="DRV20" s="15"/>
      <c r="DRW20" s="15"/>
      <c r="DRX20" s="15"/>
      <c r="DRY20" s="15"/>
      <c r="DRZ20" s="15"/>
      <c r="DSA20" s="15"/>
      <c r="DSB20" s="15"/>
      <c r="DSC20" s="15"/>
      <c r="DSD20" s="15"/>
      <c r="DSE20" s="15"/>
      <c r="DSF20" s="15"/>
      <c r="DSG20" s="15"/>
      <c r="DSH20" s="15"/>
      <c r="DSI20" s="15"/>
      <c r="DSJ20" s="15"/>
      <c r="DSK20" s="15"/>
      <c r="DSL20" s="15"/>
      <c r="DSM20" s="15"/>
      <c r="DSN20" s="15"/>
      <c r="DSO20" s="15"/>
      <c r="DSP20" s="15"/>
      <c r="DSQ20" s="15"/>
      <c r="DSR20" s="15"/>
      <c r="DSS20" s="15"/>
      <c r="DST20" s="15"/>
      <c r="DSU20" s="15"/>
      <c r="DSV20" s="15"/>
      <c r="DSW20" s="15"/>
      <c r="DSX20" s="15"/>
      <c r="DSY20" s="15"/>
      <c r="DSZ20" s="15"/>
      <c r="DTA20" s="15"/>
      <c r="DTB20" s="15"/>
      <c r="DTC20" s="15"/>
      <c r="DTD20" s="15"/>
      <c r="DTE20" s="15"/>
      <c r="DTF20" s="15"/>
      <c r="DTG20" s="15"/>
      <c r="DTH20" s="15"/>
      <c r="DTI20" s="15"/>
      <c r="DTJ20" s="15"/>
      <c r="DTK20" s="15"/>
      <c r="DTL20" s="15"/>
      <c r="DTM20" s="15"/>
      <c r="DTN20" s="15"/>
      <c r="DTO20" s="15"/>
      <c r="DTP20" s="15"/>
      <c r="DTQ20" s="15"/>
      <c r="DTR20" s="15"/>
      <c r="DTS20" s="15"/>
      <c r="DTT20" s="15"/>
      <c r="DTU20" s="15"/>
      <c r="DTV20" s="15"/>
      <c r="DTW20" s="15"/>
      <c r="DTX20" s="15"/>
      <c r="DTY20" s="15"/>
      <c r="DTZ20" s="15"/>
      <c r="DUA20" s="15"/>
      <c r="DUB20" s="15"/>
      <c r="DUC20" s="15"/>
      <c r="DUD20" s="15"/>
      <c r="DUE20" s="15"/>
      <c r="DUF20" s="15"/>
      <c r="DUG20" s="15"/>
      <c r="DUH20" s="15"/>
      <c r="DUI20" s="15"/>
      <c r="DUJ20" s="15"/>
      <c r="DUK20" s="15"/>
      <c r="DUL20" s="15"/>
      <c r="DUM20" s="15"/>
      <c r="DUN20" s="15"/>
      <c r="DUO20" s="15"/>
      <c r="DUP20" s="15"/>
      <c r="DUQ20" s="15"/>
      <c r="DUR20" s="15"/>
      <c r="DUS20" s="15"/>
      <c r="DUT20" s="15"/>
      <c r="DUU20" s="15"/>
      <c r="DUV20" s="15"/>
      <c r="DUW20" s="15"/>
      <c r="DUX20" s="15"/>
      <c r="DUY20" s="15"/>
      <c r="DUZ20" s="15"/>
      <c r="DVA20" s="15"/>
      <c r="DVB20" s="15"/>
      <c r="DVC20" s="15"/>
      <c r="DVD20" s="15"/>
      <c r="DVE20" s="15"/>
      <c r="DVF20" s="15"/>
      <c r="DVG20" s="15"/>
      <c r="DVH20" s="15"/>
      <c r="DVI20" s="15"/>
      <c r="DVJ20" s="15"/>
      <c r="DVK20" s="15"/>
      <c r="DVL20" s="15"/>
      <c r="DVM20" s="15"/>
      <c r="DVN20" s="15"/>
      <c r="DVO20" s="15"/>
      <c r="DVP20" s="15"/>
      <c r="DVQ20" s="15"/>
      <c r="DVR20" s="15"/>
      <c r="DVS20" s="15"/>
      <c r="DVT20" s="15"/>
      <c r="DVU20" s="15"/>
      <c r="DVV20" s="15"/>
      <c r="DVW20" s="15"/>
      <c r="DVX20" s="15"/>
      <c r="DVY20" s="15"/>
      <c r="DVZ20" s="15"/>
      <c r="DWA20" s="15"/>
      <c r="DWB20" s="15"/>
      <c r="DWC20" s="15"/>
      <c r="DWD20" s="15"/>
      <c r="DWE20" s="15"/>
      <c r="DWF20" s="15"/>
      <c r="DWG20" s="15"/>
      <c r="DWH20" s="15"/>
      <c r="DWI20" s="15"/>
      <c r="DWJ20" s="15"/>
      <c r="DWK20" s="15"/>
      <c r="DWL20" s="15"/>
      <c r="DWM20" s="15"/>
      <c r="DWN20" s="15"/>
      <c r="DWO20" s="15"/>
      <c r="DWP20" s="15"/>
      <c r="DWQ20" s="15"/>
      <c r="DWR20" s="15"/>
      <c r="DWS20" s="15"/>
      <c r="DWT20" s="15"/>
      <c r="DWU20" s="15"/>
      <c r="DWV20" s="15"/>
      <c r="DWW20" s="15"/>
      <c r="DWX20" s="15"/>
      <c r="DWY20" s="15"/>
      <c r="DWZ20" s="15"/>
      <c r="DXA20" s="15"/>
      <c r="DXB20" s="15"/>
      <c r="DXC20" s="15"/>
      <c r="DXD20" s="15"/>
      <c r="DXE20" s="15"/>
      <c r="DXF20" s="15"/>
      <c r="DXG20" s="15"/>
      <c r="DXH20" s="15"/>
      <c r="DXI20" s="15"/>
      <c r="DXJ20" s="15"/>
      <c r="DXK20" s="15"/>
      <c r="DXL20" s="15"/>
      <c r="DXM20" s="15"/>
      <c r="DXN20" s="15"/>
      <c r="DXO20" s="15"/>
      <c r="DXP20" s="15"/>
      <c r="DXQ20" s="15"/>
      <c r="DXR20" s="15"/>
      <c r="DXS20" s="15"/>
      <c r="DXT20" s="15"/>
      <c r="DXU20" s="15"/>
      <c r="DXV20" s="15"/>
      <c r="DXW20" s="15"/>
      <c r="DXX20" s="15"/>
      <c r="DXY20" s="15"/>
      <c r="DXZ20" s="15"/>
      <c r="DYA20" s="15"/>
      <c r="DYB20" s="15"/>
      <c r="DYC20" s="15"/>
      <c r="DYD20" s="15"/>
      <c r="DYE20" s="15"/>
      <c r="DYF20" s="15"/>
      <c r="DYG20" s="15"/>
      <c r="DYH20" s="15"/>
      <c r="DYI20" s="15"/>
      <c r="DYJ20" s="15"/>
      <c r="DYK20" s="15"/>
      <c r="DYL20" s="15"/>
      <c r="DYM20" s="15"/>
      <c r="DYN20" s="15"/>
      <c r="DYO20" s="15"/>
      <c r="DYP20" s="15"/>
      <c r="DYQ20" s="15"/>
      <c r="DYR20" s="15"/>
      <c r="DYS20" s="15"/>
      <c r="DYT20" s="15"/>
      <c r="DYU20" s="15"/>
      <c r="DYV20" s="15"/>
      <c r="DYW20" s="15"/>
      <c r="DYX20" s="15"/>
      <c r="DYY20" s="15"/>
      <c r="DYZ20" s="15"/>
      <c r="DZA20" s="15"/>
      <c r="DZB20" s="15"/>
      <c r="DZC20" s="15"/>
      <c r="DZD20" s="15"/>
      <c r="DZE20" s="15"/>
      <c r="DZF20" s="15"/>
      <c r="DZG20" s="15"/>
      <c r="DZH20" s="15"/>
      <c r="DZI20" s="15"/>
      <c r="DZJ20" s="15"/>
      <c r="DZK20" s="15"/>
      <c r="DZL20" s="15"/>
      <c r="DZM20" s="15"/>
      <c r="DZN20" s="15"/>
      <c r="DZO20" s="15"/>
      <c r="DZP20" s="15"/>
      <c r="DZQ20" s="15"/>
      <c r="DZR20" s="15"/>
      <c r="DZS20" s="15"/>
      <c r="DZT20" s="15"/>
      <c r="DZU20" s="15"/>
      <c r="DZV20" s="15"/>
      <c r="DZW20" s="15"/>
      <c r="DZX20" s="15"/>
      <c r="DZY20" s="15"/>
      <c r="DZZ20" s="15"/>
      <c r="EAA20" s="15"/>
      <c r="EAB20" s="15"/>
      <c r="EAC20" s="15"/>
      <c r="EAD20" s="15"/>
      <c r="EAE20" s="15"/>
      <c r="EAF20" s="15"/>
      <c r="EAG20" s="15"/>
      <c r="EAH20" s="15"/>
      <c r="EAI20" s="15"/>
      <c r="EAJ20" s="15"/>
      <c r="EAK20" s="15"/>
      <c r="EAL20" s="15"/>
      <c r="EAM20" s="15"/>
      <c r="EAN20" s="15"/>
      <c r="EAO20" s="15"/>
      <c r="EAP20" s="15"/>
      <c r="EAQ20" s="15"/>
      <c r="EAR20" s="15"/>
      <c r="EAS20" s="15"/>
      <c r="EAT20" s="15"/>
      <c r="EAU20" s="15"/>
      <c r="EAV20" s="15"/>
      <c r="EAW20" s="15"/>
      <c r="EAX20" s="15"/>
      <c r="EAY20" s="15"/>
      <c r="EAZ20" s="15"/>
      <c r="EBA20" s="15"/>
      <c r="EBB20" s="15"/>
      <c r="EBC20" s="15"/>
      <c r="EBD20" s="15"/>
      <c r="EBE20" s="15"/>
      <c r="EBF20" s="15"/>
      <c r="EBG20" s="15"/>
      <c r="EBH20" s="15"/>
      <c r="EBI20" s="15"/>
      <c r="EBJ20" s="15"/>
      <c r="EBK20" s="15"/>
      <c r="EBL20" s="15"/>
      <c r="EBM20" s="15"/>
      <c r="EBN20" s="15"/>
      <c r="EBO20" s="15"/>
      <c r="EBP20" s="15"/>
      <c r="EBQ20" s="15"/>
      <c r="EBR20" s="15"/>
      <c r="EBS20" s="15"/>
      <c r="EBT20" s="15"/>
      <c r="EBU20" s="15"/>
      <c r="EBV20" s="15"/>
      <c r="EBW20" s="15"/>
      <c r="EBX20" s="15"/>
      <c r="EBY20" s="15"/>
      <c r="EBZ20" s="15"/>
      <c r="ECA20" s="15"/>
      <c r="ECB20" s="15"/>
      <c r="ECC20" s="15"/>
      <c r="ECD20" s="15"/>
      <c r="ECE20" s="15"/>
      <c r="ECF20" s="15"/>
      <c r="ECG20" s="15"/>
      <c r="ECH20" s="15"/>
      <c r="ECI20" s="15"/>
      <c r="ECJ20" s="15"/>
      <c r="ECK20" s="15"/>
      <c r="ECL20" s="15"/>
      <c r="ECM20" s="15"/>
      <c r="ECN20" s="15"/>
      <c r="ECO20" s="15"/>
      <c r="ECP20" s="15"/>
      <c r="ECQ20" s="15"/>
      <c r="ECR20" s="15"/>
      <c r="ECS20" s="15"/>
      <c r="ECT20" s="15"/>
      <c r="ECU20" s="15"/>
      <c r="ECV20" s="15"/>
      <c r="ECW20" s="15"/>
      <c r="ECX20" s="15"/>
      <c r="ECY20" s="15"/>
      <c r="ECZ20" s="15"/>
      <c r="EDA20" s="15"/>
      <c r="EDB20" s="15"/>
      <c r="EDC20" s="15"/>
      <c r="EDD20" s="15"/>
      <c r="EDE20" s="15"/>
      <c r="EDF20" s="15"/>
      <c r="EDG20" s="15"/>
      <c r="EDH20" s="15"/>
      <c r="EDI20" s="15"/>
      <c r="EDJ20" s="15"/>
      <c r="EDK20" s="15"/>
      <c r="EDL20" s="15"/>
      <c r="EDM20" s="15"/>
      <c r="EDN20" s="15"/>
      <c r="EDO20" s="15"/>
      <c r="EDP20" s="15"/>
      <c r="EDQ20" s="15"/>
      <c r="EDR20" s="15"/>
      <c r="EDS20" s="15"/>
      <c r="EDT20" s="15"/>
      <c r="EDU20" s="15"/>
      <c r="EDV20" s="15"/>
      <c r="EDW20" s="15"/>
      <c r="EDX20" s="15"/>
      <c r="EDY20" s="15"/>
      <c r="EDZ20" s="15"/>
      <c r="EEA20" s="15"/>
      <c r="EEB20" s="15"/>
      <c r="EEC20" s="15"/>
      <c r="EED20" s="15"/>
      <c r="EEE20" s="15"/>
      <c r="EEF20" s="15"/>
      <c r="EEG20" s="15"/>
      <c r="EEH20" s="15"/>
      <c r="EEI20" s="15"/>
      <c r="EEJ20" s="15"/>
      <c r="EEK20" s="15"/>
      <c r="EEL20" s="15"/>
      <c r="EEM20" s="15"/>
      <c r="EEN20" s="15"/>
      <c r="EEO20" s="15"/>
      <c r="EEP20" s="15"/>
      <c r="EEQ20" s="15"/>
      <c r="EER20" s="15"/>
      <c r="EES20" s="15"/>
      <c r="EET20" s="15"/>
      <c r="EEU20" s="15"/>
      <c r="EEV20" s="15"/>
      <c r="EEW20" s="15"/>
      <c r="EEX20" s="15"/>
      <c r="EEY20" s="15"/>
      <c r="EEZ20" s="15"/>
      <c r="EFA20" s="15"/>
      <c r="EFB20" s="15"/>
      <c r="EFC20" s="15"/>
      <c r="EFD20" s="15"/>
      <c r="EFE20" s="15"/>
      <c r="EFF20" s="15"/>
      <c r="EFG20" s="15"/>
      <c r="EFH20" s="15"/>
      <c r="EFI20" s="15"/>
      <c r="EFJ20" s="15"/>
      <c r="EFK20" s="15"/>
      <c r="EFL20" s="15"/>
      <c r="EFM20" s="15"/>
      <c r="EFN20" s="15"/>
      <c r="EFO20" s="15"/>
      <c r="EFP20" s="15"/>
      <c r="EFQ20" s="15"/>
      <c r="EFR20" s="15"/>
      <c r="EFS20" s="15"/>
      <c r="EFT20" s="15"/>
      <c r="EFU20" s="15"/>
      <c r="EFV20" s="15"/>
      <c r="EFW20" s="15"/>
      <c r="EFX20" s="15"/>
      <c r="EFY20" s="15"/>
      <c r="EFZ20" s="15"/>
      <c r="EGA20" s="15"/>
      <c r="EGB20" s="15"/>
      <c r="EGC20" s="15"/>
      <c r="EGD20" s="15"/>
      <c r="EGE20" s="15"/>
      <c r="EGF20" s="15"/>
      <c r="EGG20" s="15"/>
      <c r="EGH20" s="15"/>
      <c r="EGI20" s="15"/>
      <c r="EGJ20" s="15"/>
      <c r="EGK20" s="15"/>
      <c r="EGL20" s="15"/>
      <c r="EGM20" s="15"/>
      <c r="EGN20" s="15"/>
      <c r="EGO20" s="15"/>
      <c r="EGP20" s="15"/>
      <c r="EGQ20" s="15"/>
      <c r="EGR20" s="15"/>
      <c r="EGS20" s="15"/>
      <c r="EGT20" s="15"/>
      <c r="EGU20" s="15"/>
      <c r="EGV20" s="15"/>
      <c r="EGW20" s="15"/>
      <c r="EGX20" s="15"/>
      <c r="EGY20" s="15"/>
      <c r="EGZ20" s="15"/>
      <c r="EHA20" s="15"/>
      <c r="EHB20" s="15"/>
      <c r="EHC20" s="15"/>
      <c r="EHD20" s="15"/>
      <c r="EHE20" s="15"/>
      <c r="EHF20" s="15"/>
      <c r="EHG20" s="15"/>
      <c r="EHH20" s="15"/>
      <c r="EHI20" s="15"/>
      <c r="EHJ20" s="15"/>
      <c r="EHK20" s="15"/>
      <c r="EHL20" s="15"/>
      <c r="EHM20" s="15"/>
      <c r="EHN20" s="15"/>
      <c r="EHO20" s="15"/>
      <c r="EHP20" s="15"/>
      <c r="EHQ20" s="15"/>
      <c r="EHR20" s="15"/>
      <c r="EHS20" s="15"/>
      <c r="EHT20" s="15"/>
      <c r="EHU20" s="15"/>
      <c r="EHV20" s="15"/>
      <c r="EHW20" s="15"/>
      <c r="EHX20" s="15"/>
      <c r="EHY20" s="15"/>
      <c r="EHZ20" s="15"/>
      <c r="EIA20" s="15"/>
      <c r="EIB20" s="15"/>
      <c r="EIC20" s="15"/>
      <c r="EID20" s="15"/>
      <c r="EIE20" s="15"/>
      <c r="EIF20" s="15"/>
      <c r="EIG20" s="15"/>
      <c r="EIH20" s="15"/>
      <c r="EII20" s="15"/>
      <c r="EIJ20" s="15"/>
      <c r="EIK20" s="15"/>
      <c r="EIL20" s="15"/>
      <c r="EIM20" s="15"/>
      <c r="EIN20" s="15"/>
      <c r="EIO20" s="15"/>
      <c r="EIP20" s="15"/>
      <c r="EIQ20" s="15"/>
      <c r="EIR20" s="15"/>
      <c r="EIS20" s="15"/>
      <c r="EIT20" s="15"/>
      <c r="EIU20" s="15"/>
      <c r="EIV20" s="15"/>
      <c r="EIW20" s="15"/>
      <c r="EIX20" s="15"/>
      <c r="EIY20" s="15"/>
      <c r="EIZ20" s="15"/>
      <c r="EJA20" s="15"/>
      <c r="EJB20" s="15"/>
      <c r="EJC20" s="15"/>
      <c r="EJD20" s="15"/>
      <c r="EJE20" s="15"/>
      <c r="EJF20" s="15"/>
      <c r="EJG20" s="15"/>
      <c r="EJH20" s="15"/>
      <c r="EJI20" s="15"/>
      <c r="EJJ20" s="15"/>
      <c r="EJK20" s="15"/>
      <c r="EJL20" s="15"/>
      <c r="EJM20" s="15"/>
      <c r="EJN20" s="15"/>
      <c r="EJO20" s="15"/>
      <c r="EJP20" s="15"/>
      <c r="EJQ20" s="15"/>
      <c r="EJR20" s="15"/>
      <c r="EJS20" s="15"/>
      <c r="EJT20" s="15"/>
      <c r="EJU20" s="15"/>
      <c r="EJV20" s="15"/>
      <c r="EJW20" s="15"/>
      <c r="EJX20" s="15"/>
      <c r="EJY20" s="15"/>
      <c r="EJZ20" s="15"/>
      <c r="EKA20" s="15"/>
      <c r="EKB20" s="15"/>
      <c r="EKC20" s="15"/>
      <c r="EKD20" s="15"/>
      <c r="EKE20" s="15"/>
      <c r="EKF20" s="15"/>
      <c r="EKG20" s="15"/>
      <c r="EKH20" s="15"/>
      <c r="EKI20" s="15"/>
      <c r="EKJ20" s="15"/>
      <c r="EKK20" s="15"/>
      <c r="EKL20" s="15"/>
      <c r="EKM20" s="15"/>
      <c r="EKN20" s="15"/>
      <c r="EKO20" s="15"/>
      <c r="EKP20" s="15"/>
      <c r="EKQ20" s="15"/>
      <c r="EKR20" s="15"/>
      <c r="EKS20" s="15"/>
      <c r="EKT20" s="15"/>
      <c r="EKU20" s="15"/>
      <c r="EKV20" s="15"/>
      <c r="EKW20" s="15"/>
      <c r="EKX20" s="15"/>
      <c r="EKY20" s="15"/>
      <c r="EKZ20" s="15"/>
      <c r="ELA20" s="15"/>
      <c r="ELB20" s="15"/>
      <c r="ELC20" s="15"/>
      <c r="ELD20" s="15"/>
      <c r="ELE20" s="15"/>
      <c r="ELF20" s="15"/>
      <c r="ELG20" s="15"/>
      <c r="ELH20" s="15"/>
      <c r="ELI20" s="15"/>
      <c r="ELJ20" s="15"/>
      <c r="ELK20" s="15"/>
      <c r="ELL20" s="15"/>
      <c r="ELM20" s="15"/>
      <c r="ELN20" s="15"/>
      <c r="ELO20" s="15"/>
      <c r="ELP20" s="15"/>
      <c r="ELQ20" s="15"/>
      <c r="ELR20" s="15"/>
      <c r="ELS20" s="15"/>
      <c r="ELT20" s="15"/>
      <c r="ELU20" s="15"/>
      <c r="ELV20" s="15"/>
      <c r="ELW20" s="15"/>
      <c r="ELX20" s="15"/>
      <c r="ELY20" s="15"/>
      <c r="ELZ20" s="15"/>
      <c r="EMA20" s="15"/>
      <c r="EMB20" s="15"/>
      <c r="EMC20" s="15"/>
      <c r="EMD20" s="15"/>
      <c r="EME20" s="15"/>
      <c r="EMF20" s="15"/>
      <c r="EMG20" s="15"/>
      <c r="EMH20" s="15"/>
      <c r="EMI20" s="15"/>
      <c r="EMJ20" s="15"/>
      <c r="EMK20" s="15"/>
      <c r="EML20" s="15"/>
      <c r="EMM20" s="15"/>
      <c r="EMN20" s="15"/>
      <c r="EMO20" s="15"/>
      <c r="EMP20" s="15"/>
      <c r="EMQ20" s="15"/>
      <c r="EMR20" s="15"/>
      <c r="EMS20" s="15"/>
      <c r="EMT20" s="15"/>
      <c r="EMU20" s="15"/>
      <c r="EMV20" s="15"/>
      <c r="EMW20" s="15"/>
      <c r="EMX20" s="15"/>
      <c r="EMY20" s="15"/>
      <c r="EMZ20" s="15"/>
      <c r="ENA20" s="15"/>
      <c r="ENB20" s="15"/>
      <c r="ENC20" s="15"/>
      <c r="END20" s="15"/>
      <c r="ENE20" s="15"/>
      <c r="ENF20" s="15"/>
      <c r="ENG20" s="15"/>
      <c r="ENH20" s="15"/>
      <c r="ENI20" s="15"/>
      <c r="ENJ20" s="15"/>
      <c r="ENK20" s="15"/>
      <c r="ENL20" s="15"/>
      <c r="ENM20" s="15"/>
      <c r="ENN20" s="15"/>
      <c r="ENO20" s="15"/>
      <c r="ENP20" s="15"/>
      <c r="ENQ20" s="15"/>
      <c r="ENR20" s="15"/>
      <c r="ENS20" s="15"/>
      <c r="ENT20" s="15"/>
      <c r="ENU20" s="15"/>
      <c r="ENV20" s="15"/>
      <c r="ENW20" s="15"/>
      <c r="ENX20" s="15"/>
      <c r="ENY20" s="15"/>
      <c r="ENZ20" s="15"/>
      <c r="EOA20" s="15"/>
      <c r="EOB20" s="15"/>
      <c r="EOC20" s="15"/>
      <c r="EOD20" s="15"/>
      <c r="EOE20" s="15"/>
      <c r="EOF20" s="15"/>
      <c r="EOG20" s="15"/>
      <c r="EOH20" s="15"/>
      <c r="EOI20" s="15"/>
      <c r="EOJ20" s="15"/>
      <c r="EOK20" s="15"/>
      <c r="EOL20" s="15"/>
      <c r="EOM20" s="15"/>
      <c r="EON20" s="15"/>
      <c r="EOO20" s="15"/>
      <c r="EOP20" s="15"/>
      <c r="EOQ20" s="15"/>
      <c r="EOR20" s="15"/>
      <c r="EOS20" s="15"/>
      <c r="EOT20" s="15"/>
      <c r="EOU20" s="15"/>
      <c r="EOV20" s="15"/>
      <c r="EOW20" s="15"/>
      <c r="EOX20" s="15"/>
      <c r="EOY20" s="15"/>
      <c r="EOZ20" s="15"/>
      <c r="EPA20" s="15"/>
      <c r="EPB20" s="15"/>
      <c r="EPC20" s="15"/>
      <c r="EPD20" s="15"/>
      <c r="EPE20" s="15"/>
      <c r="EPF20" s="15"/>
      <c r="EPG20" s="15"/>
      <c r="EPH20" s="15"/>
      <c r="EPI20" s="15"/>
      <c r="EPJ20" s="15"/>
      <c r="EPK20" s="15"/>
      <c r="EPL20" s="15"/>
      <c r="EPM20" s="15"/>
      <c r="EPN20" s="15"/>
      <c r="EPO20" s="15"/>
      <c r="EPP20" s="15"/>
      <c r="EPQ20" s="15"/>
      <c r="EPR20" s="15"/>
      <c r="EPS20" s="15"/>
      <c r="EPT20" s="15"/>
      <c r="EPU20" s="15"/>
      <c r="EPV20" s="15"/>
      <c r="EPW20" s="15"/>
      <c r="EPX20" s="15"/>
      <c r="EPY20" s="15"/>
      <c r="EPZ20" s="15"/>
      <c r="EQA20" s="15"/>
      <c r="EQB20" s="15"/>
      <c r="EQC20" s="15"/>
      <c r="EQD20" s="15"/>
      <c r="EQE20" s="15"/>
      <c r="EQF20" s="15"/>
      <c r="EQG20" s="15"/>
      <c r="EQH20" s="15"/>
      <c r="EQI20" s="15"/>
      <c r="EQJ20" s="15"/>
      <c r="EQK20" s="15"/>
      <c r="EQL20" s="15"/>
      <c r="EQM20" s="15"/>
      <c r="EQN20" s="15"/>
      <c r="EQO20" s="15"/>
      <c r="EQP20" s="15"/>
      <c r="EQQ20" s="15"/>
      <c r="EQR20" s="15"/>
      <c r="EQS20" s="15"/>
      <c r="EQT20" s="15"/>
      <c r="EQU20" s="15"/>
      <c r="EQV20" s="15"/>
      <c r="EQW20" s="15"/>
      <c r="EQX20" s="15"/>
      <c r="EQY20" s="15"/>
      <c r="EQZ20" s="15"/>
      <c r="ERA20" s="15"/>
      <c r="ERB20" s="15"/>
      <c r="ERC20" s="15"/>
      <c r="ERD20" s="15"/>
      <c r="ERE20" s="15"/>
      <c r="ERF20" s="15"/>
      <c r="ERG20" s="15"/>
      <c r="ERH20" s="15"/>
      <c r="ERI20" s="15"/>
      <c r="ERJ20" s="15"/>
      <c r="ERK20" s="15"/>
      <c r="ERL20" s="15"/>
      <c r="ERM20" s="15"/>
      <c r="ERN20" s="15"/>
      <c r="ERO20" s="15"/>
      <c r="ERP20" s="15"/>
      <c r="ERQ20" s="15"/>
      <c r="ERR20" s="15"/>
      <c r="ERS20" s="15"/>
      <c r="ERT20" s="15"/>
      <c r="ERU20" s="15"/>
      <c r="ERV20" s="15"/>
      <c r="ERW20" s="15"/>
      <c r="ERX20" s="15"/>
      <c r="ERY20" s="15"/>
      <c r="ERZ20" s="15"/>
      <c r="ESA20" s="15"/>
      <c r="ESB20" s="15"/>
      <c r="ESC20" s="15"/>
      <c r="ESD20" s="15"/>
      <c r="ESE20" s="15"/>
      <c r="ESF20" s="15"/>
      <c r="ESG20" s="15"/>
      <c r="ESH20" s="15"/>
      <c r="ESI20" s="15"/>
      <c r="ESJ20" s="15"/>
      <c r="ESK20" s="15"/>
      <c r="ESL20" s="15"/>
      <c r="ESM20" s="15"/>
      <c r="ESN20" s="15"/>
      <c r="ESO20" s="15"/>
      <c r="ESP20" s="15"/>
      <c r="ESQ20" s="15"/>
      <c r="ESR20" s="15"/>
      <c r="ESS20" s="15"/>
      <c r="EST20" s="15"/>
      <c r="ESU20" s="15"/>
      <c r="ESV20" s="15"/>
      <c r="ESW20" s="15"/>
      <c r="ESX20" s="15"/>
      <c r="ESY20" s="15"/>
      <c r="ESZ20" s="15"/>
      <c r="ETA20" s="15"/>
      <c r="ETB20" s="15"/>
      <c r="ETC20" s="15"/>
      <c r="ETD20" s="15"/>
      <c r="ETE20" s="15"/>
      <c r="ETF20" s="15"/>
      <c r="ETG20" s="15"/>
      <c r="ETH20" s="15"/>
      <c r="ETI20" s="15"/>
      <c r="ETJ20" s="15"/>
      <c r="ETK20" s="15"/>
      <c r="ETL20" s="15"/>
      <c r="ETM20" s="15"/>
      <c r="ETN20" s="15"/>
      <c r="ETO20" s="15"/>
      <c r="ETP20" s="15"/>
      <c r="ETQ20" s="15"/>
      <c r="ETR20" s="15"/>
      <c r="ETS20" s="15"/>
      <c r="ETT20" s="15"/>
      <c r="ETU20" s="15"/>
      <c r="ETV20" s="15"/>
      <c r="ETW20" s="15"/>
      <c r="ETX20" s="15"/>
      <c r="ETY20" s="15"/>
      <c r="ETZ20" s="15"/>
      <c r="EUA20" s="15"/>
      <c r="EUB20" s="15"/>
      <c r="EUC20" s="15"/>
      <c r="EUD20" s="15"/>
      <c r="EUE20" s="15"/>
      <c r="EUF20" s="15"/>
      <c r="EUG20" s="15"/>
      <c r="EUH20" s="15"/>
      <c r="EUI20" s="15"/>
      <c r="EUJ20" s="15"/>
      <c r="EUK20" s="15"/>
      <c r="EUL20" s="15"/>
      <c r="EUM20" s="15"/>
      <c r="EUN20" s="15"/>
      <c r="EUO20" s="15"/>
      <c r="EUP20" s="15"/>
      <c r="EUQ20" s="15"/>
      <c r="EUR20" s="15"/>
      <c r="EUS20" s="15"/>
      <c r="EUT20" s="15"/>
      <c r="EUU20" s="15"/>
      <c r="EUV20" s="15"/>
      <c r="EUW20" s="15"/>
      <c r="EUX20" s="15"/>
      <c r="EUY20" s="15"/>
      <c r="EUZ20" s="15"/>
      <c r="EVA20" s="15"/>
      <c r="EVB20" s="15"/>
      <c r="EVC20" s="15"/>
      <c r="EVD20" s="15"/>
      <c r="EVE20" s="15"/>
      <c r="EVF20" s="15"/>
      <c r="EVG20" s="15"/>
      <c r="EVH20" s="15"/>
      <c r="EVI20" s="15"/>
      <c r="EVJ20" s="15"/>
      <c r="EVK20" s="15"/>
      <c r="EVL20" s="15"/>
      <c r="EVM20" s="15"/>
      <c r="EVN20" s="15"/>
      <c r="EVO20" s="15"/>
      <c r="EVP20" s="15"/>
      <c r="EVQ20" s="15"/>
      <c r="EVR20" s="15"/>
      <c r="EVS20" s="15"/>
      <c r="EVT20" s="15"/>
      <c r="EVU20" s="15"/>
      <c r="EVV20" s="15"/>
      <c r="EVW20" s="15"/>
      <c r="EVX20" s="15"/>
      <c r="EVY20" s="15"/>
      <c r="EVZ20" s="15"/>
      <c r="EWA20" s="15"/>
      <c r="EWB20" s="15"/>
      <c r="EWC20" s="15"/>
      <c r="EWD20" s="15"/>
      <c r="EWE20" s="15"/>
      <c r="EWF20" s="15"/>
      <c r="EWG20" s="15"/>
      <c r="EWH20" s="15"/>
      <c r="EWI20" s="15"/>
      <c r="EWJ20" s="15"/>
      <c r="EWK20" s="15"/>
      <c r="EWL20" s="15"/>
      <c r="EWM20" s="15"/>
      <c r="EWN20" s="15"/>
      <c r="EWO20" s="15"/>
      <c r="EWP20" s="15"/>
      <c r="EWQ20" s="15"/>
      <c r="EWR20" s="15"/>
      <c r="EWS20" s="15"/>
      <c r="EWT20" s="15"/>
      <c r="EWU20" s="15"/>
      <c r="EWV20" s="15"/>
      <c r="EWW20" s="15"/>
      <c r="EWX20" s="15"/>
      <c r="EWY20" s="15"/>
      <c r="EWZ20" s="15"/>
      <c r="EXA20" s="15"/>
      <c r="EXB20" s="15"/>
      <c r="EXC20" s="15"/>
      <c r="EXD20" s="15"/>
      <c r="EXE20" s="15"/>
      <c r="EXF20" s="15"/>
      <c r="EXG20" s="15"/>
      <c r="EXH20" s="15"/>
      <c r="EXI20" s="15"/>
      <c r="EXJ20" s="15"/>
      <c r="EXK20" s="15"/>
      <c r="EXL20" s="15"/>
      <c r="EXM20" s="15"/>
      <c r="EXN20" s="15"/>
      <c r="EXO20" s="15"/>
      <c r="EXP20" s="15"/>
      <c r="EXQ20" s="15"/>
      <c r="EXR20" s="15"/>
      <c r="EXS20" s="15"/>
      <c r="EXT20" s="15"/>
      <c r="EXU20" s="15"/>
      <c r="EXV20" s="15"/>
      <c r="EXW20" s="15"/>
      <c r="EXX20" s="15"/>
      <c r="EXY20" s="15"/>
      <c r="EXZ20" s="15"/>
      <c r="EYA20" s="15"/>
      <c r="EYB20" s="15"/>
      <c r="EYC20" s="15"/>
      <c r="EYD20" s="15"/>
      <c r="EYE20" s="15"/>
      <c r="EYF20" s="15"/>
      <c r="EYG20" s="15"/>
      <c r="EYH20" s="15"/>
      <c r="EYI20" s="15"/>
      <c r="EYJ20" s="15"/>
      <c r="EYK20" s="15"/>
      <c r="EYL20" s="15"/>
      <c r="EYM20" s="15"/>
      <c r="EYN20" s="15"/>
      <c r="EYO20" s="15"/>
      <c r="EYP20" s="15"/>
      <c r="EYQ20" s="15"/>
      <c r="EYR20" s="15"/>
      <c r="EYS20" s="15"/>
      <c r="EYT20" s="15"/>
      <c r="EYU20" s="15"/>
      <c r="EYV20" s="15"/>
      <c r="EYW20" s="15"/>
      <c r="EYX20" s="15"/>
      <c r="EYY20" s="15"/>
      <c r="EYZ20" s="15"/>
      <c r="EZA20" s="15"/>
      <c r="EZB20" s="15"/>
      <c r="EZC20" s="15"/>
      <c r="EZD20" s="15"/>
      <c r="EZE20" s="15"/>
      <c r="EZF20" s="15"/>
      <c r="EZG20" s="15"/>
      <c r="EZH20" s="15"/>
      <c r="EZI20" s="15"/>
      <c r="EZJ20" s="15"/>
      <c r="EZK20" s="15"/>
      <c r="EZL20" s="15"/>
      <c r="EZM20" s="15"/>
      <c r="EZN20" s="15"/>
      <c r="EZO20" s="15"/>
      <c r="EZP20" s="15"/>
      <c r="EZQ20" s="15"/>
      <c r="EZR20" s="15"/>
      <c r="EZS20" s="15"/>
      <c r="EZT20" s="15"/>
      <c r="EZU20" s="15"/>
      <c r="EZV20" s="15"/>
      <c r="EZW20" s="15"/>
      <c r="EZX20" s="15"/>
      <c r="EZY20" s="15"/>
      <c r="EZZ20" s="15"/>
      <c r="FAA20" s="15"/>
      <c r="FAB20" s="15"/>
      <c r="FAC20" s="15"/>
      <c r="FAD20" s="15"/>
      <c r="FAE20" s="15"/>
      <c r="FAF20" s="15"/>
      <c r="FAG20" s="15"/>
      <c r="FAH20" s="15"/>
      <c r="FAI20" s="15"/>
      <c r="FAJ20" s="15"/>
      <c r="FAK20" s="15"/>
      <c r="FAL20" s="15"/>
      <c r="FAM20" s="15"/>
      <c r="FAN20" s="15"/>
      <c r="FAO20" s="15"/>
      <c r="FAP20" s="15"/>
      <c r="FAQ20" s="15"/>
      <c r="FAR20" s="15"/>
      <c r="FAS20" s="15"/>
      <c r="FAT20" s="15"/>
      <c r="FAU20" s="15"/>
      <c r="FAV20" s="15"/>
      <c r="FAW20" s="15"/>
      <c r="FAX20" s="15"/>
      <c r="FAY20" s="15"/>
      <c r="FAZ20" s="15"/>
      <c r="FBA20" s="15"/>
      <c r="FBB20" s="15"/>
      <c r="FBC20" s="15"/>
      <c r="FBD20" s="15"/>
      <c r="FBE20" s="15"/>
      <c r="FBF20" s="15"/>
      <c r="FBG20" s="15"/>
      <c r="FBH20" s="15"/>
      <c r="FBI20" s="15"/>
      <c r="FBJ20" s="15"/>
      <c r="FBK20" s="15"/>
      <c r="FBL20" s="15"/>
      <c r="FBM20" s="15"/>
      <c r="FBN20" s="15"/>
      <c r="FBO20" s="15"/>
      <c r="FBP20" s="15"/>
      <c r="FBQ20" s="15"/>
      <c r="FBR20" s="15"/>
      <c r="FBS20" s="15"/>
      <c r="FBT20" s="15"/>
      <c r="FBU20" s="15"/>
      <c r="FBV20" s="15"/>
      <c r="FBW20" s="15"/>
      <c r="FBX20" s="15"/>
      <c r="FBY20" s="15"/>
      <c r="FBZ20" s="15"/>
      <c r="FCA20" s="15"/>
      <c r="FCB20" s="15"/>
      <c r="FCC20" s="15"/>
      <c r="FCD20" s="15"/>
      <c r="FCE20" s="15"/>
      <c r="FCF20" s="15"/>
      <c r="FCG20" s="15"/>
      <c r="FCH20" s="15"/>
      <c r="FCI20" s="15"/>
      <c r="FCJ20" s="15"/>
      <c r="FCK20" s="15"/>
      <c r="FCL20" s="15"/>
      <c r="FCM20" s="15"/>
      <c r="FCN20" s="15"/>
      <c r="FCO20" s="15"/>
      <c r="FCP20" s="15"/>
      <c r="FCQ20" s="15"/>
      <c r="FCR20" s="15"/>
      <c r="FCS20" s="15"/>
      <c r="FCT20" s="15"/>
      <c r="FCU20" s="15"/>
      <c r="FCV20" s="15"/>
      <c r="FCW20" s="15"/>
      <c r="FCX20" s="15"/>
      <c r="FCY20" s="15"/>
      <c r="FCZ20" s="15"/>
      <c r="FDA20" s="15"/>
      <c r="FDB20" s="15"/>
      <c r="FDC20" s="15"/>
      <c r="FDD20" s="15"/>
      <c r="FDE20" s="15"/>
      <c r="FDF20" s="15"/>
      <c r="FDG20" s="15"/>
      <c r="FDH20" s="15"/>
      <c r="FDI20" s="15"/>
      <c r="FDJ20" s="15"/>
      <c r="FDK20" s="15"/>
      <c r="FDL20" s="15"/>
      <c r="FDM20" s="15"/>
      <c r="FDN20" s="15"/>
      <c r="FDO20" s="15"/>
      <c r="FDP20" s="15"/>
      <c r="FDQ20" s="15"/>
      <c r="FDR20" s="15"/>
      <c r="FDS20" s="15"/>
      <c r="FDT20" s="15"/>
      <c r="FDU20" s="15"/>
      <c r="FDV20" s="15"/>
      <c r="FDW20" s="15"/>
      <c r="FDX20" s="15"/>
      <c r="FDY20" s="15"/>
      <c r="FDZ20" s="15"/>
      <c r="FEA20" s="15"/>
      <c r="FEB20" s="15"/>
      <c r="FEC20" s="15"/>
      <c r="FED20" s="15"/>
      <c r="FEE20" s="15"/>
      <c r="FEF20" s="15"/>
      <c r="FEG20" s="15"/>
      <c r="FEH20" s="15"/>
      <c r="FEI20" s="15"/>
      <c r="FEJ20" s="15"/>
      <c r="FEK20" s="15"/>
      <c r="FEL20" s="15"/>
      <c r="FEM20" s="15"/>
      <c r="FEN20" s="15"/>
      <c r="FEO20" s="15"/>
      <c r="FEP20" s="15"/>
      <c r="FEQ20" s="15"/>
      <c r="FER20" s="15"/>
      <c r="FES20" s="15"/>
      <c r="FET20" s="15"/>
      <c r="FEU20" s="15"/>
      <c r="FEV20" s="15"/>
      <c r="FEW20" s="15"/>
      <c r="FEX20" s="15"/>
      <c r="FEY20" s="15"/>
      <c r="FEZ20" s="15"/>
      <c r="FFA20" s="15"/>
      <c r="FFB20" s="15"/>
      <c r="FFC20" s="15"/>
      <c r="FFD20" s="15"/>
      <c r="FFE20" s="15"/>
      <c r="FFF20" s="15"/>
      <c r="FFG20" s="15"/>
      <c r="FFH20" s="15"/>
      <c r="FFI20" s="15"/>
      <c r="FFJ20" s="15"/>
      <c r="FFK20" s="15"/>
      <c r="FFL20" s="15"/>
      <c r="FFM20" s="15"/>
      <c r="FFN20" s="15"/>
      <c r="FFO20" s="15"/>
      <c r="FFP20" s="15"/>
      <c r="FFQ20" s="15"/>
      <c r="FFR20" s="15"/>
      <c r="FFS20" s="15"/>
      <c r="FFT20" s="15"/>
      <c r="FFU20" s="15"/>
      <c r="FFV20" s="15"/>
      <c r="FFW20" s="15"/>
      <c r="FFX20" s="15"/>
      <c r="FFY20" s="15"/>
      <c r="FFZ20" s="15"/>
      <c r="FGA20" s="15"/>
      <c r="FGB20" s="15"/>
      <c r="FGC20" s="15"/>
      <c r="FGD20" s="15"/>
      <c r="FGE20" s="15"/>
      <c r="FGF20" s="15"/>
      <c r="FGG20" s="15"/>
      <c r="FGH20" s="15"/>
      <c r="FGI20" s="15"/>
      <c r="FGJ20" s="15"/>
      <c r="FGK20" s="15"/>
      <c r="FGL20" s="15"/>
      <c r="FGM20" s="15"/>
      <c r="FGN20" s="15"/>
      <c r="FGO20" s="15"/>
      <c r="FGP20" s="15"/>
      <c r="FGQ20" s="15"/>
      <c r="FGR20" s="15"/>
      <c r="FGS20" s="15"/>
      <c r="FGT20" s="15"/>
      <c r="FGU20" s="15"/>
      <c r="FGV20" s="15"/>
      <c r="FGW20" s="15"/>
      <c r="FGX20" s="15"/>
      <c r="FGY20" s="15"/>
      <c r="FGZ20" s="15"/>
      <c r="FHA20" s="15"/>
      <c r="FHB20" s="15"/>
      <c r="FHC20" s="15"/>
      <c r="FHD20" s="15"/>
      <c r="FHE20" s="15"/>
      <c r="FHF20" s="15"/>
      <c r="FHG20" s="15"/>
      <c r="FHH20" s="15"/>
      <c r="FHI20" s="15"/>
      <c r="FHJ20" s="15"/>
      <c r="FHK20" s="15"/>
      <c r="FHL20" s="15"/>
      <c r="FHM20" s="15"/>
      <c r="FHN20" s="15"/>
      <c r="FHO20" s="15"/>
      <c r="FHP20" s="15"/>
      <c r="FHQ20" s="15"/>
      <c r="FHR20" s="15"/>
      <c r="FHS20" s="15"/>
      <c r="FHT20" s="15"/>
      <c r="FHU20" s="15"/>
      <c r="FHV20" s="15"/>
      <c r="FHW20" s="15"/>
      <c r="FHX20" s="15"/>
      <c r="FHY20" s="15"/>
      <c r="FHZ20" s="15"/>
      <c r="FIA20" s="15"/>
      <c r="FIB20" s="15"/>
      <c r="FIC20" s="15"/>
      <c r="FID20" s="15"/>
      <c r="FIE20" s="15"/>
      <c r="FIF20" s="15"/>
      <c r="FIG20" s="15"/>
      <c r="FIH20" s="15"/>
      <c r="FII20" s="15"/>
      <c r="FIJ20" s="15"/>
      <c r="FIK20" s="15"/>
      <c r="FIL20" s="15"/>
      <c r="FIM20" s="15"/>
      <c r="FIN20" s="15"/>
      <c r="FIO20" s="15"/>
      <c r="FIP20" s="15"/>
      <c r="FIQ20" s="15"/>
      <c r="FIR20" s="15"/>
      <c r="FIS20" s="15"/>
      <c r="FIT20" s="15"/>
      <c r="FIU20" s="15"/>
      <c r="FIV20" s="15"/>
      <c r="FIW20" s="15"/>
      <c r="FIX20" s="15"/>
      <c r="FIY20" s="15"/>
      <c r="FIZ20" s="15"/>
      <c r="FJA20" s="15"/>
      <c r="FJB20" s="15"/>
      <c r="FJC20" s="15"/>
      <c r="FJD20" s="15"/>
      <c r="FJE20" s="15"/>
      <c r="FJF20" s="15"/>
      <c r="FJG20" s="15"/>
      <c r="FJH20" s="15"/>
      <c r="FJI20" s="15"/>
      <c r="FJJ20" s="15"/>
      <c r="FJK20" s="15"/>
      <c r="FJL20" s="15"/>
      <c r="FJM20" s="15"/>
      <c r="FJN20" s="15"/>
      <c r="FJO20" s="15"/>
      <c r="FJP20" s="15"/>
      <c r="FJQ20" s="15"/>
      <c r="FJR20" s="15"/>
      <c r="FJS20" s="15"/>
      <c r="FJT20" s="15"/>
      <c r="FJU20" s="15"/>
      <c r="FJV20" s="15"/>
      <c r="FJW20" s="15"/>
      <c r="FJX20" s="15"/>
      <c r="FJY20" s="15"/>
      <c r="FJZ20" s="15"/>
      <c r="FKA20" s="15"/>
      <c r="FKB20" s="15"/>
      <c r="FKC20" s="15"/>
      <c r="FKD20" s="15"/>
      <c r="FKE20" s="15"/>
      <c r="FKF20" s="15"/>
      <c r="FKG20" s="15"/>
      <c r="FKH20" s="15"/>
      <c r="FKI20" s="15"/>
      <c r="FKJ20" s="15"/>
      <c r="FKK20" s="15"/>
      <c r="FKL20" s="15"/>
      <c r="FKM20" s="15"/>
      <c r="FKN20" s="15"/>
      <c r="FKO20" s="15"/>
      <c r="FKP20" s="15"/>
      <c r="FKQ20" s="15"/>
      <c r="FKR20" s="15"/>
      <c r="FKS20" s="15"/>
      <c r="FKT20" s="15"/>
      <c r="FKU20" s="15"/>
      <c r="FKV20" s="15"/>
      <c r="FKW20" s="15"/>
      <c r="FKX20" s="15"/>
      <c r="FKY20" s="15"/>
      <c r="FKZ20" s="15"/>
      <c r="FLA20" s="15"/>
      <c r="FLB20" s="15"/>
      <c r="FLC20" s="15"/>
      <c r="FLD20" s="15"/>
      <c r="FLE20" s="15"/>
      <c r="FLF20" s="15"/>
      <c r="FLG20" s="15"/>
      <c r="FLH20" s="15"/>
      <c r="FLI20" s="15"/>
      <c r="FLJ20" s="15"/>
      <c r="FLK20" s="15"/>
      <c r="FLL20" s="15"/>
      <c r="FLM20" s="15"/>
      <c r="FLN20" s="15"/>
      <c r="FLO20" s="15"/>
      <c r="FLP20" s="15"/>
      <c r="FLQ20" s="15"/>
      <c r="FLR20" s="15"/>
      <c r="FLS20" s="15"/>
      <c r="FLT20" s="15"/>
      <c r="FLU20" s="15"/>
      <c r="FLV20" s="15"/>
      <c r="FLW20" s="15"/>
      <c r="FLX20" s="15"/>
      <c r="FLY20" s="15"/>
      <c r="FLZ20" s="15"/>
      <c r="FMA20" s="15"/>
      <c r="FMB20" s="15"/>
      <c r="FMC20" s="15"/>
      <c r="FMD20" s="15"/>
      <c r="FME20" s="15"/>
      <c r="FMF20" s="15"/>
      <c r="FMG20" s="15"/>
      <c r="FMH20" s="15"/>
      <c r="FMI20" s="15"/>
      <c r="FMJ20" s="15"/>
      <c r="FMK20" s="15"/>
      <c r="FML20" s="15"/>
      <c r="FMM20" s="15"/>
      <c r="FMN20" s="15"/>
      <c r="FMO20" s="15"/>
      <c r="FMP20" s="15"/>
      <c r="FMQ20" s="15"/>
      <c r="FMR20" s="15"/>
      <c r="FMS20" s="15"/>
      <c r="FMT20" s="15"/>
      <c r="FMU20" s="15"/>
      <c r="FMV20" s="15"/>
      <c r="FMW20" s="15"/>
      <c r="FMX20" s="15"/>
      <c r="FMY20" s="15"/>
      <c r="FMZ20" s="15"/>
      <c r="FNA20" s="15"/>
      <c r="FNB20" s="15"/>
      <c r="FNC20" s="15"/>
      <c r="FND20" s="15"/>
      <c r="FNE20" s="15"/>
      <c r="FNF20" s="15"/>
      <c r="FNG20" s="15"/>
      <c r="FNH20" s="15"/>
      <c r="FNI20" s="15"/>
      <c r="FNJ20" s="15"/>
      <c r="FNK20" s="15"/>
      <c r="FNL20" s="15"/>
      <c r="FNM20" s="15"/>
      <c r="FNN20" s="15"/>
      <c r="FNO20" s="15"/>
      <c r="FNP20" s="15"/>
      <c r="FNQ20" s="15"/>
      <c r="FNR20" s="15"/>
      <c r="FNS20" s="15"/>
      <c r="FNT20" s="15"/>
      <c r="FNU20" s="15"/>
      <c r="FNV20" s="15"/>
      <c r="FNW20" s="15"/>
      <c r="FNX20" s="15"/>
      <c r="FNY20" s="15"/>
      <c r="FNZ20" s="15"/>
      <c r="FOA20" s="15"/>
      <c r="FOB20" s="15"/>
      <c r="FOC20" s="15"/>
      <c r="FOD20" s="15"/>
      <c r="FOE20" s="15"/>
      <c r="FOF20" s="15"/>
      <c r="FOG20" s="15"/>
      <c r="FOH20" s="15"/>
      <c r="FOI20" s="15"/>
      <c r="FOJ20" s="15"/>
      <c r="FOK20" s="15"/>
      <c r="FOL20" s="15"/>
      <c r="FOM20" s="15"/>
      <c r="FON20" s="15"/>
      <c r="FOO20" s="15"/>
      <c r="FOP20" s="15"/>
      <c r="FOQ20" s="15"/>
      <c r="FOR20" s="15"/>
      <c r="FOS20" s="15"/>
      <c r="FOT20" s="15"/>
      <c r="FOU20" s="15"/>
      <c r="FOV20" s="15"/>
      <c r="FOW20" s="15"/>
      <c r="FOX20" s="15"/>
      <c r="FOY20" s="15"/>
      <c r="FOZ20" s="15"/>
      <c r="FPA20" s="15"/>
      <c r="FPB20" s="15"/>
      <c r="FPC20" s="15"/>
      <c r="FPD20" s="15"/>
      <c r="FPE20" s="15"/>
      <c r="FPF20" s="15"/>
      <c r="FPG20" s="15"/>
      <c r="FPH20" s="15"/>
      <c r="FPI20" s="15"/>
      <c r="FPJ20" s="15"/>
      <c r="FPK20" s="15"/>
      <c r="FPL20" s="15"/>
      <c r="FPM20" s="15"/>
      <c r="FPN20" s="15"/>
      <c r="FPO20" s="15"/>
      <c r="FPP20" s="15"/>
      <c r="FPQ20" s="15"/>
      <c r="FPR20" s="15"/>
      <c r="FPS20" s="15"/>
      <c r="FPT20" s="15"/>
      <c r="FPU20" s="15"/>
      <c r="FPV20" s="15"/>
      <c r="FPW20" s="15"/>
      <c r="FPX20" s="15"/>
      <c r="FPY20" s="15"/>
      <c r="FPZ20" s="15"/>
      <c r="FQA20" s="15"/>
      <c r="FQB20" s="15"/>
      <c r="FQC20" s="15"/>
      <c r="FQD20" s="15"/>
      <c r="FQE20" s="15"/>
      <c r="FQF20" s="15"/>
      <c r="FQG20" s="15"/>
      <c r="FQH20" s="15"/>
      <c r="FQI20" s="15"/>
      <c r="FQJ20" s="15"/>
      <c r="FQK20" s="15"/>
      <c r="FQL20" s="15"/>
      <c r="FQM20" s="15"/>
      <c r="FQN20" s="15"/>
      <c r="FQO20" s="15"/>
      <c r="FQP20" s="15"/>
      <c r="FQQ20" s="15"/>
      <c r="FQR20" s="15"/>
      <c r="FQS20" s="15"/>
      <c r="FQT20" s="15"/>
      <c r="FQU20" s="15"/>
      <c r="FQV20" s="15"/>
      <c r="FQW20" s="15"/>
      <c r="FQX20" s="15"/>
      <c r="FQY20" s="15"/>
      <c r="FQZ20" s="15"/>
      <c r="FRA20" s="15"/>
      <c r="FRB20" s="15"/>
      <c r="FRC20" s="15"/>
      <c r="FRD20" s="15"/>
      <c r="FRE20" s="15"/>
      <c r="FRF20" s="15"/>
      <c r="FRG20" s="15"/>
      <c r="FRH20" s="15"/>
      <c r="FRI20" s="15"/>
      <c r="FRJ20" s="15"/>
      <c r="FRK20" s="15"/>
      <c r="FRL20" s="15"/>
      <c r="FRM20" s="15"/>
      <c r="FRN20" s="15"/>
      <c r="FRO20" s="15"/>
      <c r="FRP20" s="15"/>
      <c r="FRQ20" s="15"/>
      <c r="FRR20" s="15"/>
      <c r="FRS20" s="15"/>
      <c r="FRT20" s="15"/>
      <c r="FRU20" s="15"/>
      <c r="FRV20" s="15"/>
      <c r="FRW20" s="15"/>
      <c r="FRX20" s="15"/>
      <c r="FRY20" s="15"/>
      <c r="FRZ20" s="15"/>
      <c r="FSA20" s="15"/>
      <c r="FSB20" s="15"/>
      <c r="FSC20" s="15"/>
      <c r="FSD20" s="15"/>
      <c r="FSE20" s="15"/>
      <c r="FSF20" s="15"/>
      <c r="FSG20" s="15"/>
      <c r="FSH20" s="15"/>
      <c r="FSI20" s="15"/>
      <c r="FSJ20" s="15"/>
      <c r="FSK20" s="15"/>
      <c r="FSL20" s="15"/>
      <c r="FSM20" s="15"/>
      <c r="FSN20" s="15"/>
      <c r="FSO20" s="15"/>
      <c r="FSP20" s="15"/>
      <c r="FSQ20" s="15"/>
      <c r="FSR20" s="15"/>
      <c r="FSS20" s="15"/>
      <c r="FST20" s="15"/>
      <c r="FSU20" s="15"/>
      <c r="FSV20" s="15"/>
      <c r="FSW20" s="15"/>
      <c r="FSX20" s="15"/>
      <c r="FSY20" s="15"/>
      <c r="FSZ20" s="15"/>
      <c r="FTA20" s="15"/>
      <c r="FTB20" s="15"/>
      <c r="FTC20" s="15"/>
      <c r="FTD20" s="15"/>
      <c r="FTE20" s="15"/>
      <c r="FTF20" s="15"/>
      <c r="FTG20" s="15"/>
      <c r="FTH20" s="15"/>
      <c r="FTI20" s="15"/>
      <c r="FTJ20" s="15"/>
      <c r="FTK20" s="15"/>
      <c r="FTL20" s="15"/>
      <c r="FTM20" s="15"/>
      <c r="FTN20" s="15"/>
      <c r="FTO20" s="15"/>
      <c r="FTP20" s="15"/>
      <c r="FTQ20" s="15"/>
      <c r="FTR20" s="15"/>
      <c r="FTS20" s="15"/>
      <c r="FTT20" s="15"/>
      <c r="FTU20" s="15"/>
      <c r="FTV20" s="15"/>
      <c r="FTW20" s="15"/>
      <c r="FTX20" s="15"/>
      <c r="FTY20" s="15"/>
      <c r="FTZ20" s="15"/>
      <c r="FUA20" s="15"/>
      <c r="FUB20" s="15"/>
      <c r="FUC20" s="15"/>
      <c r="FUD20" s="15"/>
      <c r="FUE20" s="15"/>
      <c r="FUF20" s="15"/>
      <c r="FUG20" s="15"/>
      <c r="FUH20" s="15"/>
      <c r="FUI20" s="15"/>
      <c r="FUJ20" s="15"/>
      <c r="FUK20" s="15"/>
      <c r="FUL20" s="15"/>
      <c r="FUM20" s="15"/>
      <c r="FUN20" s="15"/>
      <c r="FUO20" s="15"/>
      <c r="FUP20" s="15"/>
      <c r="FUQ20" s="15"/>
      <c r="FUR20" s="15"/>
      <c r="FUS20" s="15"/>
      <c r="FUT20" s="15"/>
      <c r="FUU20" s="15"/>
      <c r="FUV20" s="15"/>
      <c r="FUW20" s="15"/>
      <c r="FUX20" s="15"/>
      <c r="FUY20" s="15"/>
      <c r="FUZ20" s="15"/>
      <c r="FVA20" s="15"/>
      <c r="FVB20" s="15"/>
      <c r="FVC20" s="15"/>
      <c r="FVD20" s="15"/>
      <c r="FVE20" s="15"/>
      <c r="FVF20" s="15"/>
      <c r="FVG20" s="15"/>
      <c r="FVH20" s="15"/>
      <c r="FVI20" s="15"/>
      <c r="FVJ20" s="15"/>
      <c r="FVK20" s="15"/>
      <c r="FVL20" s="15"/>
      <c r="FVM20" s="15"/>
      <c r="FVN20" s="15"/>
      <c r="FVO20" s="15"/>
      <c r="FVP20" s="15"/>
      <c r="FVQ20" s="15"/>
      <c r="FVR20" s="15"/>
      <c r="FVS20" s="15"/>
      <c r="FVT20" s="15"/>
      <c r="FVU20" s="15"/>
      <c r="FVV20" s="15"/>
      <c r="FVW20" s="15"/>
      <c r="FVX20" s="15"/>
      <c r="FVY20" s="15"/>
      <c r="FVZ20" s="15"/>
      <c r="FWA20" s="15"/>
      <c r="FWB20" s="15"/>
      <c r="FWC20" s="15"/>
      <c r="FWD20" s="15"/>
      <c r="FWE20" s="15"/>
      <c r="FWF20" s="15"/>
      <c r="FWG20" s="15"/>
      <c r="FWH20" s="15"/>
      <c r="FWI20" s="15"/>
      <c r="FWJ20" s="15"/>
      <c r="FWK20" s="15"/>
      <c r="FWL20" s="15"/>
      <c r="FWM20" s="15"/>
      <c r="FWN20" s="15"/>
      <c r="FWO20" s="15"/>
      <c r="FWP20" s="15"/>
      <c r="FWQ20" s="15"/>
      <c r="FWR20" s="15"/>
      <c r="FWS20" s="15"/>
      <c r="FWT20" s="15"/>
      <c r="FWU20" s="15"/>
      <c r="FWV20" s="15"/>
      <c r="FWW20" s="15"/>
      <c r="FWX20" s="15"/>
      <c r="FWY20" s="15"/>
      <c r="FWZ20" s="15"/>
      <c r="FXA20" s="15"/>
      <c r="FXB20" s="15"/>
      <c r="FXC20" s="15"/>
      <c r="FXD20" s="15"/>
      <c r="FXE20" s="15"/>
      <c r="FXF20" s="15"/>
      <c r="FXG20" s="15"/>
      <c r="FXH20" s="15"/>
      <c r="FXI20" s="15"/>
      <c r="FXJ20" s="15"/>
      <c r="FXK20" s="15"/>
      <c r="FXL20" s="15"/>
      <c r="FXM20" s="15"/>
      <c r="FXN20" s="15"/>
      <c r="FXO20" s="15"/>
      <c r="FXP20" s="15"/>
      <c r="FXQ20" s="15"/>
      <c r="FXR20" s="15"/>
      <c r="FXS20" s="15"/>
      <c r="FXT20" s="15"/>
      <c r="FXU20" s="15"/>
      <c r="FXV20" s="15"/>
      <c r="FXW20" s="15"/>
      <c r="FXX20" s="15"/>
      <c r="FXY20" s="15"/>
      <c r="FXZ20" s="15"/>
      <c r="FYA20" s="15"/>
      <c r="FYB20" s="15"/>
      <c r="FYC20" s="15"/>
      <c r="FYD20" s="15"/>
      <c r="FYE20" s="15"/>
      <c r="FYF20" s="15"/>
      <c r="FYG20" s="15"/>
      <c r="FYH20" s="15"/>
      <c r="FYI20" s="15"/>
      <c r="FYJ20" s="15"/>
      <c r="FYK20" s="15"/>
      <c r="FYL20" s="15"/>
      <c r="FYM20" s="15"/>
      <c r="FYN20" s="15"/>
      <c r="FYO20" s="15"/>
      <c r="FYP20" s="15"/>
      <c r="FYQ20" s="15"/>
      <c r="FYR20" s="15"/>
      <c r="FYS20" s="15"/>
      <c r="FYT20" s="15"/>
      <c r="FYU20" s="15"/>
      <c r="FYV20" s="15"/>
      <c r="FYW20" s="15"/>
      <c r="FYX20" s="15"/>
      <c r="FYY20" s="15"/>
      <c r="FYZ20" s="15"/>
      <c r="FZA20" s="15"/>
      <c r="FZB20" s="15"/>
      <c r="FZC20" s="15"/>
      <c r="FZD20" s="15"/>
      <c r="FZE20" s="15"/>
      <c r="FZF20" s="15"/>
      <c r="FZG20" s="15"/>
      <c r="FZH20" s="15"/>
      <c r="FZI20" s="15"/>
      <c r="FZJ20" s="15"/>
      <c r="FZK20" s="15"/>
      <c r="FZL20" s="15"/>
      <c r="FZM20" s="15"/>
      <c r="FZN20" s="15"/>
      <c r="FZO20" s="15"/>
      <c r="FZP20" s="15"/>
      <c r="FZQ20" s="15"/>
      <c r="FZR20" s="15"/>
      <c r="FZS20" s="15"/>
      <c r="FZT20" s="15"/>
      <c r="FZU20" s="15"/>
      <c r="FZV20" s="15"/>
      <c r="FZW20" s="15"/>
      <c r="FZX20" s="15"/>
      <c r="FZY20" s="15"/>
      <c r="FZZ20" s="15"/>
      <c r="GAA20" s="15"/>
      <c r="GAB20" s="15"/>
      <c r="GAC20" s="15"/>
      <c r="GAD20" s="15"/>
      <c r="GAE20" s="15"/>
      <c r="GAF20" s="15"/>
      <c r="GAG20" s="15"/>
      <c r="GAH20" s="15"/>
      <c r="GAI20" s="15"/>
      <c r="GAJ20" s="15"/>
      <c r="GAK20" s="15"/>
      <c r="GAL20" s="15"/>
      <c r="GAM20" s="15"/>
      <c r="GAN20" s="15"/>
      <c r="GAO20" s="15"/>
      <c r="GAP20" s="15"/>
      <c r="GAQ20" s="15"/>
      <c r="GAR20" s="15"/>
      <c r="GAS20" s="15"/>
      <c r="GAT20" s="15"/>
      <c r="GAU20" s="15"/>
      <c r="GAV20" s="15"/>
      <c r="GAW20" s="15"/>
      <c r="GAX20" s="15"/>
      <c r="GAY20" s="15"/>
      <c r="GAZ20" s="15"/>
      <c r="GBA20" s="15"/>
      <c r="GBB20" s="15"/>
      <c r="GBC20" s="15"/>
      <c r="GBD20" s="15"/>
      <c r="GBE20" s="15"/>
      <c r="GBF20" s="15"/>
      <c r="GBG20" s="15"/>
      <c r="GBH20" s="15"/>
      <c r="GBI20" s="15"/>
      <c r="GBJ20" s="15"/>
      <c r="GBK20" s="15"/>
      <c r="GBL20" s="15"/>
      <c r="GBM20" s="15"/>
      <c r="GBN20" s="15"/>
      <c r="GBO20" s="15"/>
      <c r="GBP20" s="15"/>
      <c r="GBQ20" s="15"/>
      <c r="GBR20" s="15"/>
      <c r="GBS20" s="15"/>
      <c r="GBT20" s="15"/>
      <c r="GBU20" s="15"/>
      <c r="GBV20" s="15"/>
      <c r="GBW20" s="15"/>
      <c r="GBX20" s="15"/>
      <c r="GBY20" s="15"/>
      <c r="GBZ20" s="15"/>
      <c r="GCA20" s="15"/>
      <c r="GCB20" s="15"/>
      <c r="GCC20" s="15"/>
      <c r="GCD20" s="15"/>
      <c r="GCE20" s="15"/>
      <c r="GCF20" s="15"/>
      <c r="GCG20" s="15"/>
      <c r="GCH20" s="15"/>
      <c r="GCI20" s="15"/>
      <c r="GCJ20" s="15"/>
      <c r="GCK20" s="15"/>
      <c r="GCL20" s="15"/>
      <c r="GCM20" s="15"/>
      <c r="GCN20" s="15"/>
      <c r="GCO20" s="15"/>
      <c r="GCP20" s="15"/>
      <c r="GCQ20" s="15"/>
      <c r="GCR20" s="15"/>
      <c r="GCS20" s="15"/>
      <c r="GCT20" s="15"/>
      <c r="GCU20" s="15"/>
      <c r="GCV20" s="15"/>
      <c r="GCW20" s="15"/>
      <c r="GCX20" s="15"/>
      <c r="GCY20" s="15"/>
      <c r="GCZ20" s="15"/>
      <c r="GDA20" s="15"/>
      <c r="GDB20" s="15"/>
      <c r="GDC20" s="15"/>
      <c r="GDD20" s="15"/>
      <c r="GDE20" s="15"/>
      <c r="GDF20" s="15"/>
      <c r="GDG20" s="15"/>
      <c r="GDH20" s="15"/>
      <c r="GDI20" s="15"/>
      <c r="GDJ20" s="15"/>
      <c r="GDK20" s="15"/>
      <c r="GDL20" s="15"/>
      <c r="GDM20" s="15"/>
      <c r="GDN20" s="15"/>
      <c r="GDO20" s="15"/>
      <c r="GDP20" s="15"/>
      <c r="GDQ20" s="15"/>
      <c r="GDR20" s="15"/>
      <c r="GDS20" s="15"/>
      <c r="GDT20" s="15"/>
      <c r="GDU20" s="15"/>
      <c r="GDV20" s="15"/>
      <c r="GDW20" s="15"/>
      <c r="GDX20" s="15"/>
      <c r="GDY20" s="15"/>
      <c r="GDZ20" s="15"/>
      <c r="GEA20" s="15"/>
      <c r="GEB20" s="15"/>
      <c r="GEC20" s="15"/>
      <c r="GED20" s="15"/>
      <c r="GEE20" s="15"/>
      <c r="GEF20" s="15"/>
      <c r="GEG20" s="15"/>
      <c r="GEH20" s="15"/>
      <c r="GEI20" s="15"/>
      <c r="GEJ20" s="15"/>
      <c r="GEK20" s="15"/>
      <c r="GEL20" s="15"/>
      <c r="GEM20" s="15"/>
      <c r="GEN20" s="15"/>
      <c r="GEO20" s="15"/>
      <c r="GEP20" s="15"/>
      <c r="GEQ20" s="15"/>
      <c r="GER20" s="15"/>
      <c r="GES20" s="15"/>
      <c r="GET20" s="15"/>
      <c r="GEU20" s="15"/>
      <c r="GEV20" s="15"/>
      <c r="GEW20" s="15"/>
      <c r="GEX20" s="15"/>
      <c r="GEY20" s="15"/>
      <c r="GEZ20" s="15"/>
      <c r="GFA20" s="15"/>
      <c r="GFB20" s="15"/>
      <c r="GFC20" s="15"/>
      <c r="GFD20" s="15"/>
      <c r="GFE20" s="15"/>
      <c r="GFF20" s="15"/>
      <c r="GFG20" s="15"/>
      <c r="GFH20" s="15"/>
      <c r="GFI20" s="15"/>
      <c r="GFJ20" s="15"/>
      <c r="GFK20" s="15"/>
      <c r="GFL20" s="15"/>
      <c r="GFM20" s="15"/>
      <c r="GFN20" s="15"/>
      <c r="GFO20" s="15"/>
      <c r="GFP20" s="15"/>
      <c r="GFQ20" s="15"/>
      <c r="GFR20" s="15"/>
      <c r="GFS20" s="15"/>
      <c r="GFT20" s="15"/>
      <c r="GFU20" s="15"/>
      <c r="GFV20" s="15"/>
      <c r="GFW20" s="15"/>
      <c r="GFX20" s="15"/>
      <c r="GFY20" s="15"/>
      <c r="GFZ20" s="15"/>
      <c r="GGA20" s="15"/>
      <c r="GGB20" s="15"/>
      <c r="GGC20" s="15"/>
      <c r="GGD20" s="15"/>
      <c r="GGE20" s="15"/>
      <c r="GGF20" s="15"/>
      <c r="GGG20" s="15"/>
      <c r="GGH20" s="15"/>
      <c r="GGI20" s="15"/>
      <c r="GGJ20" s="15"/>
      <c r="GGK20" s="15"/>
      <c r="GGL20" s="15"/>
      <c r="GGM20" s="15"/>
      <c r="GGN20" s="15"/>
      <c r="GGO20" s="15"/>
      <c r="GGP20" s="15"/>
      <c r="GGQ20" s="15"/>
      <c r="GGR20" s="15"/>
      <c r="GGS20" s="15"/>
      <c r="GGT20" s="15"/>
      <c r="GGU20" s="15"/>
      <c r="GGV20" s="15"/>
      <c r="GGW20" s="15"/>
      <c r="GGX20" s="15"/>
      <c r="GGY20" s="15"/>
      <c r="GGZ20" s="15"/>
      <c r="GHA20" s="15"/>
      <c r="GHB20" s="15"/>
      <c r="GHC20" s="15"/>
      <c r="GHD20" s="15"/>
      <c r="GHE20" s="15"/>
      <c r="GHF20" s="15"/>
      <c r="GHG20" s="15"/>
      <c r="GHH20" s="15"/>
      <c r="GHI20" s="15"/>
      <c r="GHJ20" s="15"/>
      <c r="GHK20" s="15"/>
      <c r="GHL20" s="15"/>
      <c r="GHM20" s="15"/>
      <c r="GHN20" s="15"/>
      <c r="GHO20" s="15"/>
      <c r="GHP20" s="15"/>
      <c r="GHQ20" s="15"/>
      <c r="GHR20" s="15"/>
      <c r="GHS20" s="15"/>
      <c r="GHT20" s="15"/>
      <c r="GHU20" s="15"/>
      <c r="GHV20" s="15"/>
      <c r="GHW20" s="15"/>
      <c r="GHX20" s="15"/>
      <c r="GHY20" s="15"/>
      <c r="GHZ20" s="15"/>
      <c r="GIA20" s="15"/>
      <c r="GIB20" s="15"/>
      <c r="GIC20" s="15"/>
      <c r="GID20" s="15"/>
      <c r="GIE20" s="15"/>
      <c r="GIF20" s="15"/>
      <c r="GIG20" s="15"/>
      <c r="GIH20" s="15"/>
      <c r="GII20" s="15"/>
      <c r="GIJ20" s="15"/>
      <c r="GIK20" s="15"/>
      <c r="GIL20" s="15"/>
      <c r="GIM20" s="15"/>
      <c r="GIN20" s="15"/>
      <c r="GIO20" s="15"/>
      <c r="GIP20" s="15"/>
      <c r="GIQ20" s="15"/>
      <c r="GIR20" s="15"/>
      <c r="GIS20" s="15"/>
      <c r="GIT20" s="15"/>
      <c r="GIU20" s="15"/>
      <c r="GIV20" s="15"/>
      <c r="GIW20" s="15"/>
      <c r="GIX20" s="15"/>
      <c r="GIY20" s="15"/>
      <c r="GIZ20" s="15"/>
      <c r="GJA20" s="15"/>
      <c r="GJB20" s="15"/>
      <c r="GJC20" s="15"/>
      <c r="GJD20" s="15"/>
      <c r="GJE20" s="15"/>
      <c r="GJF20" s="15"/>
      <c r="GJG20" s="15"/>
      <c r="GJH20" s="15"/>
      <c r="GJI20" s="15"/>
      <c r="GJJ20" s="15"/>
      <c r="GJK20" s="15"/>
      <c r="GJL20" s="15"/>
      <c r="GJM20" s="15"/>
      <c r="GJN20" s="15"/>
      <c r="GJO20" s="15"/>
      <c r="GJP20" s="15"/>
      <c r="GJQ20" s="15"/>
      <c r="GJR20" s="15"/>
      <c r="GJS20" s="15"/>
      <c r="GJT20" s="15"/>
      <c r="GJU20" s="15"/>
      <c r="GJV20" s="15"/>
      <c r="GJW20" s="15"/>
      <c r="GJX20" s="15"/>
      <c r="GJY20" s="15"/>
      <c r="GJZ20" s="15"/>
      <c r="GKA20" s="15"/>
      <c r="GKB20" s="15"/>
      <c r="GKC20" s="15"/>
      <c r="GKD20" s="15"/>
      <c r="GKE20" s="15"/>
      <c r="GKF20" s="15"/>
      <c r="GKG20" s="15"/>
      <c r="GKH20" s="15"/>
      <c r="GKI20" s="15"/>
      <c r="GKJ20" s="15"/>
      <c r="GKK20" s="15"/>
      <c r="GKL20" s="15"/>
      <c r="GKM20" s="15"/>
      <c r="GKN20" s="15"/>
      <c r="GKO20" s="15"/>
      <c r="GKP20" s="15"/>
      <c r="GKQ20" s="15"/>
      <c r="GKR20" s="15"/>
      <c r="GKS20" s="15"/>
      <c r="GKT20" s="15"/>
      <c r="GKU20" s="15"/>
      <c r="GKV20" s="15"/>
      <c r="GKW20" s="15"/>
      <c r="GKX20" s="15"/>
      <c r="GKY20" s="15"/>
      <c r="GKZ20" s="15"/>
      <c r="GLA20" s="15"/>
      <c r="GLB20" s="15"/>
      <c r="GLC20" s="15"/>
      <c r="GLD20" s="15"/>
      <c r="GLE20" s="15"/>
      <c r="GLF20" s="15"/>
      <c r="GLG20" s="15"/>
      <c r="GLH20" s="15"/>
      <c r="GLI20" s="15"/>
      <c r="GLJ20" s="15"/>
      <c r="GLK20" s="15"/>
      <c r="GLL20" s="15"/>
      <c r="GLM20" s="15"/>
      <c r="GLN20" s="15"/>
      <c r="GLO20" s="15"/>
      <c r="GLP20" s="15"/>
      <c r="GLQ20" s="15"/>
      <c r="GLR20" s="15"/>
      <c r="GLS20" s="15"/>
      <c r="GLT20" s="15"/>
      <c r="GLU20" s="15"/>
      <c r="GLV20" s="15"/>
      <c r="GLW20" s="15"/>
      <c r="GLX20" s="15"/>
      <c r="GLY20" s="15"/>
      <c r="GLZ20" s="15"/>
      <c r="GMA20" s="15"/>
      <c r="GMB20" s="15"/>
      <c r="GMC20" s="15"/>
      <c r="GMD20" s="15"/>
      <c r="GME20" s="15"/>
      <c r="GMF20" s="15"/>
      <c r="GMG20" s="15"/>
      <c r="GMH20" s="15"/>
      <c r="GMI20" s="15"/>
      <c r="GMJ20" s="15"/>
      <c r="GMK20" s="15"/>
      <c r="GML20" s="15"/>
      <c r="GMM20" s="15"/>
      <c r="GMN20" s="15"/>
      <c r="GMO20" s="15"/>
      <c r="GMP20" s="15"/>
      <c r="GMQ20" s="15"/>
      <c r="GMR20" s="15"/>
      <c r="GMS20" s="15"/>
      <c r="GMT20" s="15"/>
      <c r="GMU20" s="15"/>
      <c r="GMV20" s="15"/>
      <c r="GMW20" s="15"/>
      <c r="GMX20" s="15"/>
      <c r="GMY20" s="15"/>
      <c r="GMZ20" s="15"/>
      <c r="GNA20" s="15"/>
      <c r="GNB20" s="15"/>
      <c r="GNC20" s="15"/>
      <c r="GND20" s="15"/>
      <c r="GNE20" s="15"/>
      <c r="GNF20" s="15"/>
      <c r="GNG20" s="15"/>
      <c r="GNH20" s="15"/>
      <c r="GNI20" s="15"/>
      <c r="GNJ20" s="15"/>
      <c r="GNK20" s="15"/>
      <c r="GNL20" s="15"/>
      <c r="GNM20" s="15"/>
      <c r="GNN20" s="15"/>
      <c r="GNO20" s="15"/>
      <c r="GNP20" s="15"/>
      <c r="GNQ20" s="15"/>
      <c r="GNR20" s="15"/>
      <c r="GNS20" s="15"/>
      <c r="GNT20" s="15"/>
      <c r="GNU20" s="15"/>
      <c r="GNV20" s="15"/>
      <c r="GNW20" s="15"/>
      <c r="GNX20" s="15"/>
      <c r="GNY20" s="15"/>
      <c r="GNZ20" s="15"/>
      <c r="GOA20" s="15"/>
      <c r="GOB20" s="15"/>
      <c r="GOC20" s="15"/>
      <c r="GOD20" s="15"/>
      <c r="GOE20" s="15"/>
      <c r="GOF20" s="15"/>
      <c r="GOG20" s="15"/>
      <c r="GOH20" s="15"/>
      <c r="GOI20" s="15"/>
      <c r="GOJ20" s="15"/>
      <c r="GOK20" s="15"/>
      <c r="GOL20" s="15"/>
      <c r="GOM20" s="15"/>
      <c r="GON20" s="15"/>
      <c r="GOO20" s="15"/>
      <c r="GOP20" s="15"/>
      <c r="GOQ20" s="15"/>
      <c r="GOR20" s="15"/>
      <c r="GOS20" s="15"/>
      <c r="GOT20" s="15"/>
      <c r="GOU20" s="15"/>
      <c r="GOV20" s="15"/>
      <c r="GOW20" s="15"/>
      <c r="GOX20" s="15"/>
      <c r="GOY20" s="15"/>
      <c r="GOZ20" s="15"/>
      <c r="GPA20" s="15"/>
      <c r="GPB20" s="15"/>
      <c r="GPC20" s="15"/>
      <c r="GPD20" s="15"/>
      <c r="GPE20" s="15"/>
      <c r="GPF20" s="15"/>
      <c r="GPG20" s="15"/>
      <c r="GPH20" s="15"/>
      <c r="GPI20" s="15"/>
      <c r="GPJ20" s="15"/>
      <c r="GPK20" s="15"/>
      <c r="GPL20" s="15"/>
      <c r="GPM20" s="15"/>
      <c r="GPN20" s="15"/>
      <c r="GPO20" s="15"/>
      <c r="GPP20" s="15"/>
      <c r="GPQ20" s="15"/>
      <c r="GPR20" s="15"/>
      <c r="GPS20" s="15"/>
      <c r="GPT20" s="15"/>
      <c r="GPU20" s="15"/>
      <c r="GPV20" s="15"/>
      <c r="GPW20" s="15"/>
      <c r="GPX20" s="15"/>
      <c r="GPY20" s="15"/>
      <c r="GPZ20" s="15"/>
      <c r="GQA20" s="15"/>
      <c r="GQB20" s="15"/>
      <c r="GQC20" s="15"/>
      <c r="GQD20" s="15"/>
      <c r="GQE20" s="15"/>
      <c r="GQF20" s="15"/>
      <c r="GQG20" s="15"/>
      <c r="GQH20" s="15"/>
      <c r="GQI20" s="15"/>
      <c r="GQJ20" s="15"/>
      <c r="GQK20" s="15"/>
      <c r="GQL20" s="15"/>
      <c r="GQM20" s="15"/>
      <c r="GQN20" s="15"/>
      <c r="GQO20" s="15"/>
      <c r="GQP20" s="15"/>
      <c r="GQQ20" s="15"/>
      <c r="GQR20" s="15"/>
      <c r="GQS20" s="15"/>
      <c r="GQT20" s="15"/>
      <c r="GQU20" s="15"/>
      <c r="GQV20" s="15"/>
      <c r="GQW20" s="15"/>
      <c r="GQX20" s="15"/>
      <c r="GQY20" s="15"/>
      <c r="GQZ20" s="15"/>
      <c r="GRA20" s="15"/>
      <c r="GRB20" s="15"/>
      <c r="GRC20" s="15"/>
      <c r="GRD20" s="15"/>
      <c r="GRE20" s="15"/>
      <c r="GRF20" s="15"/>
      <c r="GRG20" s="15"/>
      <c r="GRH20" s="15"/>
      <c r="GRI20" s="15"/>
      <c r="GRJ20" s="15"/>
      <c r="GRK20" s="15"/>
      <c r="GRL20" s="15"/>
      <c r="GRM20" s="15"/>
      <c r="GRN20" s="15"/>
      <c r="GRO20" s="15"/>
      <c r="GRP20" s="15"/>
      <c r="GRQ20" s="15"/>
      <c r="GRR20" s="15"/>
      <c r="GRS20" s="15"/>
      <c r="GRT20" s="15"/>
      <c r="GRU20" s="15"/>
      <c r="GRV20" s="15"/>
      <c r="GRW20" s="15"/>
      <c r="GRX20" s="15"/>
      <c r="GRY20" s="15"/>
      <c r="GRZ20" s="15"/>
      <c r="GSA20" s="15"/>
      <c r="GSB20" s="15"/>
      <c r="GSC20" s="15"/>
      <c r="GSD20" s="15"/>
      <c r="GSE20" s="15"/>
      <c r="GSF20" s="15"/>
      <c r="GSG20" s="15"/>
      <c r="GSH20" s="15"/>
      <c r="GSI20" s="15"/>
      <c r="GSJ20" s="15"/>
      <c r="GSK20" s="15"/>
      <c r="GSL20" s="15"/>
      <c r="GSM20" s="15"/>
      <c r="GSN20" s="15"/>
      <c r="GSO20" s="15"/>
      <c r="GSP20" s="15"/>
      <c r="GSQ20" s="15"/>
      <c r="GSR20" s="15"/>
      <c r="GSS20" s="15"/>
      <c r="GST20" s="15"/>
      <c r="GSU20" s="15"/>
      <c r="GSV20" s="15"/>
      <c r="GSW20" s="15"/>
      <c r="GSX20" s="15"/>
      <c r="GSY20" s="15"/>
      <c r="GSZ20" s="15"/>
      <c r="GTA20" s="15"/>
      <c r="GTB20" s="15"/>
      <c r="GTC20" s="15"/>
      <c r="GTD20" s="15"/>
      <c r="GTE20" s="15"/>
      <c r="GTF20" s="15"/>
      <c r="GTG20" s="15"/>
      <c r="GTH20" s="15"/>
      <c r="GTI20" s="15"/>
      <c r="GTJ20" s="15"/>
      <c r="GTK20" s="15"/>
      <c r="GTL20" s="15"/>
      <c r="GTM20" s="15"/>
      <c r="GTN20" s="15"/>
      <c r="GTO20" s="15"/>
      <c r="GTP20" s="15"/>
      <c r="GTQ20" s="15"/>
      <c r="GTR20" s="15"/>
      <c r="GTS20" s="15"/>
      <c r="GTT20" s="15"/>
      <c r="GTU20" s="15"/>
      <c r="GTV20" s="15"/>
      <c r="GTW20" s="15"/>
      <c r="GTX20" s="15"/>
      <c r="GTY20" s="15"/>
      <c r="GTZ20" s="15"/>
      <c r="GUA20" s="15"/>
      <c r="GUB20" s="15"/>
      <c r="GUC20" s="15"/>
      <c r="GUD20" s="15"/>
      <c r="GUE20" s="15"/>
      <c r="GUF20" s="15"/>
      <c r="GUG20" s="15"/>
      <c r="GUH20" s="15"/>
      <c r="GUI20" s="15"/>
      <c r="GUJ20" s="15"/>
      <c r="GUK20" s="15"/>
      <c r="GUL20" s="15"/>
      <c r="GUM20" s="15"/>
      <c r="GUN20" s="15"/>
      <c r="GUO20" s="15"/>
      <c r="GUP20" s="15"/>
      <c r="GUQ20" s="15"/>
      <c r="GUR20" s="15"/>
      <c r="GUS20" s="15"/>
      <c r="GUT20" s="15"/>
      <c r="GUU20" s="15"/>
      <c r="GUV20" s="15"/>
      <c r="GUW20" s="15"/>
      <c r="GUX20" s="15"/>
      <c r="GUY20" s="15"/>
      <c r="GUZ20" s="15"/>
      <c r="GVA20" s="15"/>
      <c r="GVB20" s="15"/>
      <c r="GVC20" s="15"/>
      <c r="GVD20" s="15"/>
      <c r="GVE20" s="15"/>
      <c r="GVF20" s="15"/>
      <c r="GVG20" s="15"/>
      <c r="GVH20" s="15"/>
      <c r="GVI20" s="15"/>
      <c r="GVJ20" s="15"/>
      <c r="GVK20" s="15"/>
      <c r="GVL20" s="15"/>
      <c r="GVM20" s="15"/>
      <c r="GVN20" s="15"/>
      <c r="GVO20" s="15"/>
      <c r="GVP20" s="15"/>
      <c r="GVQ20" s="15"/>
      <c r="GVR20" s="15"/>
      <c r="GVS20" s="15"/>
      <c r="GVT20" s="15"/>
      <c r="GVU20" s="15"/>
      <c r="GVV20" s="15"/>
      <c r="GVW20" s="15"/>
      <c r="GVX20" s="15"/>
      <c r="GVY20" s="15"/>
      <c r="GVZ20" s="15"/>
      <c r="GWA20" s="15"/>
      <c r="GWB20" s="15"/>
      <c r="GWC20" s="15"/>
      <c r="GWD20" s="15"/>
      <c r="GWE20" s="15"/>
      <c r="GWF20" s="15"/>
      <c r="GWG20" s="15"/>
      <c r="GWH20" s="15"/>
      <c r="GWI20" s="15"/>
      <c r="GWJ20" s="15"/>
      <c r="GWK20" s="15"/>
      <c r="GWL20" s="15"/>
      <c r="GWM20" s="15"/>
      <c r="GWN20" s="15"/>
      <c r="GWO20" s="15"/>
      <c r="GWP20" s="15"/>
      <c r="GWQ20" s="15"/>
      <c r="GWR20" s="15"/>
      <c r="GWS20" s="15"/>
      <c r="GWT20" s="15"/>
      <c r="GWU20" s="15"/>
      <c r="GWV20" s="15"/>
      <c r="GWW20" s="15"/>
      <c r="GWX20" s="15"/>
      <c r="GWY20" s="15"/>
      <c r="GWZ20" s="15"/>
      <c r="GXA20" s="15"/>
      <c r="GXB20" s="15"/>
      <c r="GXC20" s="15"/>
      <c r="GXD20" s="15"/>
      <c r="GXE20" s="15"/>
      <c r="GXF20" s="15"/>
      <c r="GXG20" s="15"/>
      <c r="GXH20" s="15"/>
      <c r="GXI20" s="15"/>
      <c r="GXJ20" s="15"/>
      <c r="GXK20" s="15"/>
      <c r="GXL20" s="15"/>
      <c r="GXM20" s="15"/>
      <c r="GXN20" s="15"/>
      <c r="GXO20" s="15"/>
      <c r="GXP20" s="15"/>
      <c r="GXQ20" s="15"/>
      <c r="GXR20" s="15"/>
      <c r="GXS20" s="15"/>
      <c r="GXT20" s="15"/>
      <c r="GXU20" s="15"/>
      <c r="GXV20" s="15"/>
      <c r="GXW20" s="15"/>
      <c r="GXX20" s="15"/>
      <c r="GXY20" s="15"/>
      <c r="GXZ20" s="15"/>
      <c r="GYA20" s="15"/>
      <c r="GYB20" s="15"/>
      <c r="GYC20" s="15"/>
      <c r="GYD20" s="15"/>
      <c r="GYE20" s="15"/>
      <c r="GYF20" s="15"/>
      <c r="GYG20" s="15"/>
      <c r="GYH20" s="15"/>
      <c r="GYI20" s="15"/>
      <c r="GYJ20" s="15"/>
      <c r="GYK20" s="15"/>
      <c r="GYL20" s="15"/>
      <c r="GYM20" s="15"/>
      <c r="GYN20" s="15"/>
      <c r="GYO20" s="15"/>
      <c r="GYP20" s="15"/>
      <c r="GYQ20" s="15"/>
      <c r="GYR20" s="15"/>
      <c r="GYS20" s="15"/>
      <c r="GYT20" s="15"/>
      <c r="GYU20" s="15"/>
      <c r="GYV20" s="15"/>
      <c r="GYW20" s="15"/>
      <c r="GYX20" s="15"/>
      <c r="GYY20" s="15"/>
      <c r="GYZ20" s="15"/>
      <c r="GZA20" s="15"/>
      <c r="GZB20" s="15"/>
      <c r="GZC20" s="15"/>
      <c r="GZD20" s="15"/>
      <c r="GZE20" s="15"/>
      <c r="GZF20" s="15"/>
      <c r="GZG20" s="15"/>
      <c r="GZH20" s="15"/>
      <c r="GZI20" s="15"/>
      <c r="GZJ20" s="15"/>
      <c r="GZK20" s="15"/>
      <c r="GZL20" s="15"/>
      <c r="GZM20" s="15"/>
      <c r="GZN20" s="15"/>
      <c r="GZO20" s="15"/>
      <c r="GZP20" s="15"/>
      <c r="GZQ20" s="15"/>
      <c r="GZR20" s="15"/>
      <c r="GZS20" s="15"/>
      <c r="GZT20" s="15"/>
      <c r="GZU20" s="15"/>
      <c r="GZV20" s="15"/>
      <c r="GZW20" s="15"/>
      <c r="GZX20" s="15"/>
      <c r="GZY20" s="15"/>
      <c r="GZZ20" s="15"/>
      <c r="HAA20" s="15"/>
      <c r="HAB20" s="15"/>
      <c r="HAC20" s="15"/>
      <c r="HAD20" s="15"/>
      <c r="HAE20" s="15"/>
      <c r="HAF20" s="15"/>
      <c r="HAG20" s="15"/>
      <c r="HAH20" s="15"/>
      <c r="HAI20" s="15"/>
      <c r="HAJ20" s="15"/>
      <c r="HAK20" s="15"/>
      <c r="HAL20" s="15"/>
      <c r="HAM20" s="15"/>
      <c r="HAN20" s="15"/>
      <c r="HAO20" s="15"/>
      <c r="HAP20" s="15"/>
      <c r="HAQ20" s="15"/>
      <c r="HAR20" s="15"/>
      <c r="HAS20" s="15"/>
      <c r="HAT20" s="15"/>
      <c r="HAU20" s="15"/>
      <c r="HAV20" s="15"/>
      <c r="HAW20" s="15"/>
      <c r="HAX20" s="15"/>
      <c r="HAY20" s="15"/>
      <c r="HAZ20" s="15"/>
      <c r="HBA20" s="15"/>
      <c r="HBB20" s="15"/>
      <c r="HBC20" s="15"/>
      <c r="HBD20" s="15"/>
      <c r="HBE20" s="15"/>
      <c r="HBF20" s="15"/>
      <c r="HBG20" s="15"/>
      <c r="HBH20" s="15"/>
      <c r="HBI20" s="15"/>
      <c r="HBJ20" s="15"/>
      <c r="HBK20" s="15"/>
      <c r="HBL20" s="15"/>
      <c r="HBM20" s="15"/>
      <c r="HBN20" s="15"/>
      <c r="HBO20" s="15"/>
      <c r="HBP20" s="15"/>
      <c r="HBQ20" s="15"/>
      <c r="HBR20" s="15"/>
      <c r="HBS20" s="15"/>
      <c r="HBT20" s="15"/>
      <c r="HBU20" s="15"/>
      <c r="HBV20" s="15"/>
      <c r="HBW20" s="15"/>
      <c r="HBX20" s="15"/>
      <c r="HBY20" s="15"/>
      <c r="HBZ20" s="15"/>
      <c r="HCA20" s="15"/>
      <c r="HCB20" s="15"/>
      <c r="HCC20" s="15"/>
      <c r="HCD20" s="15"/>
      <c r="HCE20" s="15"/>
      <c r="HCF20" s="15"/>
      <c r="HCG20" s="15"/>
      <c r="HCH20" s="15"/>
      <c r="HCI20" s="15"/>
      <c r="HCJ20" s="15"/>
      <c r="HCK20" s="15"/>
      <c r="HCL20" s="15"/>
      <c r="HCM20" s="15"/>
      <c r="HCN20" s="15"/>
      <c r="HCO20" s="15"/>
      <c r="HCP20" s="15"/>
      <c r="HCQ20" s="15"/>
      <c r="HCR20" s="15"/>
      <c r="HCS20" s="15"/>
      <c r="HCT20" s="15"/>
      <c r="HCU20" s="15"/>
      <c r="HCV20" s="15"/>
      <c r="HCW20" s="15"/>
      <c r="HCX20" s="15"/>
      <c r="HCY20" s="15"/>
      <c r="HCZ20" s="15"/>
      <c r="HDA20" s="15"/>
      <c r="HDB20" s="15"/>
      <c r="HDC20" s="15"/>
      <c r="HDD20" s="15"/>
      <c r="HDE20" s="15"/>
      <c r="HDF20" s="15"/>
      <c r="HDG20" s="15"/>
      <c r="HDH20" s="15"/>
      <c r="HDI20" s="15"/>
      <c r="HDJ20" s="15"/>
      <c r="HDK20" s="15"/>
      <c r="HDL20" s="15"/>
      <c r="HDM20" s="15"/>
      <c r="HDN20" s="15"/>
      <c r="HDO20" s="15"/>
      <c r="HDP20" s="15"/>
      <c r="HDQ20" s="15"/>
      <c r="HDR20" s="15"/>
      <c r="HDS20" s="15"/>
      <c r="HDT20" s="15"/>
      <c r="HDU20" s="15"/>
      <c r="HDV20" s="15"/>
      <c r="HDW20" s="15"/>
      <c r="HDX20" s="15"/>
      <c r="HDY20" s="15"/>
      <c r="HDZ20" s="15"/>
      <c r="HEA20" s="15"/>
      <c r="HEB20" s="15"/>
      <c r="HEC20" s="15"/>
      <c r="HED20" s="15"/>
      <c r="HEE20" s="15"/>
      <c r="HEF20" s="15"/>
      <c r="HEG20" s="15"/>
      <c r="HEH20" s="15"/>
      <c r="HEI20" s="15"/>
      <c r="HEJ20" s="15"/>
      <c r="HEK20" s="15"/>
      <c r="HEL20" s="15"/>
      <c r="HEM20" s="15"/>
      <c r="HEN20" s="15"/>
      <c r="HEO20" s="15"/>
      <c r="HEP20" s="15"/>
      <c r="HEQ20" s="15"/>
      <c r="HER20" s="15"/>
      <c r="HES20" s="15"/>
      <c r="HET20" s="15"/>
      <c r="HEU20" s="15"/>
      <c r="HEV20" s="15"/>
      <c r="HEW20" s="15"/>
      <c r="HEX20" s="15"/>
      <c r="HEY20" s="15"/>
      <c r="HEZ20" s="15"/>
      <c r="HFA20" s="15"/>
      <c r="HFB20" s="15"/>
      <c r="HFC20" s="15"/>
      <c r="HFD20" s="15"/>
      <c r="HFE20" s="15"/>
      <c r="HFF20" s="15"/>
      <c r="HFG20" s="15"/>
      <c r="HFH20" s="15"/>
      <c r="HFI20" s="15"/>
      <c r="HFJ20" s="15"/>
      <c r="HFK20" s="15"/>
      <c r="HFL20" s="15"/>
      <c r="HFM20" s="15"/>
      <c r="HFN20" s="15"/>
      <c r="HFO20" s="15"/>
      <c r="HFP20" s="15"/>
      <c r="HFQ20" s="15"/>
      <c r="HFR20" s="15"/>
      <c r="HFS20" s="15"/>
      <c r="HFT20" s="15"/>
      <c r="HFU20" s="15"/>
      <c r="HFV20" s="15"/>
      <c r="HFW20" s="15"/>
      <c r="HFX20" s="15"/>
      <c r="HFY20" s="15"/>
      <c r="HFZ20" s="15"/>
      <c r="HGA20" s="15"/>
      <c r="HGB20" s="15"/>
      <c r="HGC20" s="15"/>
      <c r="HGD20" s="15"/>
      <c r="HGE20" s="15"/>
      <c r="HGF20" s="15"/>
      <c r="HGG20" s="15"/>
      <c r="HGH20" s="15"/>
      <c r="HGI20" s="15"/>
      <c r="HGJ20" s="15"/>
      <c r="HGK20" s="15"/>
      <c r="HGL20" s="15"/>
      <c r="HGM20" s="15"/>
      <c r="HGN20" s="15"/>
      <c r="HGO20" s="15"/>
      <c r="HGP20" s="15"/>
      <c r="HGQ20" s="15"/>
      <c r="HGR20" s="15"/>
      <c r="HGS20" s="15"/>
      <c r="HGT20" s="15"/>
      <c r="HGU20" s="15"/>
      <c r="HGV20" s="15"/>
      <c r="HGW20" s="15"/>
      <c r="HGX20" s="15"/>
      <c r="HGY20" s="15"/>
      <c r="HGZ20" s="15"/>
      <c r="HHA20" s="15"/>
      <c r="HHB20" s="15"/>
      <c r="HHC20" s="15"/>
      <c r="HHD20" s="15"/>
      <c r="HHE20" s="15"/>
      <c r="HHF20" s="15"/>
      <c r="HHG20" s="15"/>
      <c r="HHH20" s="15"/>
      <c r="HHI20" s="15"/>
      <c r="HHJ20" s="15"/>
      <c r="HHK20" s="15"/>
      <c r="HHL20" s="15"/>
      <c r="HHM20" s="15"/>
      <c r="HHN20" s="15"/>
      <c r="HHO20" s="15"/>
      <c r="HHP20" s="15"/>
      <c r="HHQ20" s="15"/>
      <c r="HHR20" s="15"/>
      <c r="HHS20" s="15"/>
      <c r="HHT20" s="15"/>
      <c r="HHU20" s="15"/>
      <c r="HHV20" s="15"/>
      <c r="HHW20" s="15"/>
      <c r="HHX20" s="15"/>
      <c r="HHY20" s="15"/>
      <c r="HHZ20" s="15"/>
      <c r="HIA20" s="15"/>
      <c r="HIB20" s="15"/>
      <c r="HIC20" s="15"/>
      <c r="HID20" s="15"/>
      <c r="HIE20" s="15"/>
      <c r="HIF20" s="15"/>
      <c r="HIG20" s="15"/>
      <c r="HIH20" s="15"/>
      <c r="HII20" s="15"/>
      <c r="HIJ20" s="15"/>
      <c r="HIK20" s="15"/>
      <c r="HIL20" s="15"/>
      <c r="HIM20" s="15"/>
      <c r="HIN20" s="15"/>
      <c r="HIO20" s="15"/>
      <c r="HIP20" s="15"/>
      <c r="HIQ20" s="15"/>
      <c r="HIR20" s="15"/>
      <c r="HIS20" s="15"/>
      <c r="HIT20" s="15"/>
      <c r="HIU20" s="15"/>
      <c r="HIV20" s="15"/>
      <c r="HIW20" s="15"/>
      <c r="HIX20" s="15"/>
      <c r="HIY20" s="15"/>
      <c r="HIZ20" s="15"/>
      <c r="HJA20" s="15"/>
      <c r="HJB20" s="15"/>
      <c r="HJC20" s="15"/>
      <c r="HJD20" s="15"/>
      <c r="HJE20" s="15"/>
      <c r="HJF20" s="15"/>
      <c r="HJG20" s="15"/>
      <c r="HJH20" s="15"/>
      <c r="HJI20" s="15"/>
      <c r="HJJ20" s="15"/>
      <c r="HJK20" s="15"/>
      <c r="HJL20" s="15"/>
      <c r="HJM20" s="15"/>
      <c r="HJN20" s="15"/>
      <c r="HJO20" s="15"/>
      <c r="HJP20" s="15"/>
      <c r="HJQ20" s="15"/>
      <c r="HJR20" s="15"/>
      <c r="HJS20" s="15"/>
      <c r="HJT20" s="15"/>
      <c r="HJU20" s="15"/>
      <c r="HJV20" s="15"/>
      <c r="HJW20" s="15"/>
      <c r="HJX20" s="15"/>
      <c r="HJY20" s="15"/>
      <c r="HJZ20" s="15"/>
      <c r="HKA20" s="15"/>
      <c r="HKB20" s="15"/>
      <c r="HKC20" s="15"/>
      <c r="HKD20" s="15"/>
      <c r="HKE20" s="15"/>
      <c r="HKF20" s="15"/>
      <c r="HKG20" s="15"/>
      <c r="HKH20" s="15"/>
      <c r="HKI20" s="15"/>
      <c r="HKJ20" s="15"/>
      <c r="HKK20" s="15"/>
      <c r="HKL20" s="15"/>
      <c r="HKM20" s="15"/>
      <c r="HKN20" s="15"/>
      <c r="HKO20" s="15"/>
      <c r="HKP20" s="15"/>
      <c r="HKQ20" s="15"/>
      <c r="HKR20" s="15"/>
      <c r="HKS20" s="15"/>
      <c r="HKT20" s="15"/>
      <c r="HKU20" s="15"/>
      <c r="HKV20" s="15"/>
      <c r="HKW20" s="15"/>
      <c r="HKX20" s="15"/>
      <c r="HKY20" s="15"/>
      <c r="HKZ20" s="15"/>
      <c r="HLA20" s="15"/>
      <c r="HLB20" s="15"/>
      <c r="HLC20" s="15"/>
      <c r="HLD20" s="15"/>
      <c r="HLE20" s="15"/>
      <c r="HLF20" s="15"/>
      <c r="HLG20" s="15"/>
      <c r="HLH20" s="15"/>
      <c r="HLI20" s="15"/>
      <c r="HLJ20" s="15"/>
      <c r="HLK20" s="15"/>
      <c r="HLL20" s="15"/>
      <c r="HLM20" s="15"/>
      <c r="HLN20" s="15"/>
      <c r="HLO20" s="15"/>
      <c r="HLP20" s="15"/>
      <c r="HLQ20" s="15"/>
      <c r="HLR20" s="15"/>
      <c r="HLS20" s="15"/>
      <c r="HLT20" s="15"/>
      <c r="HLU20" s="15"/>
      <c r="HLV20" s="15"/>
      <c r="HLW20" s="15"/>
      <c r="HLX20" s="15"/>
      <c r="HLY20" s="15"/>
      <c r="HLZ20" s="15"/>
      <c r="HMA20" s="15"/>
      <c r="HMB20" s="15"/>
      <c r="HMC20" s="15"/>
      <c r="HMD20" s="15"/>
      <c r="HME20" s="15"/>
      <c r="HMF20" s="15"/>
      <c r="HMG20" s="15"/>
      <c r="HMH20" s="15"/>
      <c r="HMI20" s="15"/>
      <c r="HMJ20" s="15"/>
      <c r="HMK20" s="15"/>
      <c r="HML20" s="15"/>
      <c r="HMM20" s="15"/>
      <c r="HMN20" s="15"/>
      <c r="HMO20" s="15"/>
      <c r="HMP20" s="15"/>
      <c r="HMQ20" s="15"/>
      <c r="HMR20" s="15"/>
      <c r="HMS20" s="15"/>
      <c r="HMT20" s="15"/>
      <c r="HMU20" s="15"/>
      <c r="HMV20" s="15"/>
      <c r="HMW20" s="15"/>
      <c r="HMX20" s="15"/>
      <c r="HMY20" s="15"/>
      <c r="HMZ20" s="15"/>
      <c r="HNA20" s="15"/>
      <c r="HNB20" s="15"/>
      <c r="HNC20" s="15"/>
      <c r="HND20" s="15"/>
      <c r="HNE20" s="15"/>
      <c r="HNF20" s="15"/>
      <c r="HNG20" s="15"/>
      <c r="HNH20" s="15"/>
      <c r="HNI20" s="15"/>
      <c r="HNJ20" s="15"/>
      <c r="HNK20" s="15"/>
      <c r="HNL20" s="15"/>
      <c r="HNM20" s="15"/>
      <c r="HNN20" s="15"/>
      <c r="HNO20" s="15"/>
      <c r="HNP20" s="15"/>
      <c r="HNQ20" s="15"/>
      <c r="HNR20" s="15"/>
      <c r="HNS20" s="15"/>
      <c r="HNT20" s="15"/>
      <c r="HNU20" s="15"/>
      <c r="HNV20" s="15"/>
      <c r="HNW20" s="15"/>
      <c r="HNX20" s="15"/>
      <c r="HNY20" s="15"/>
      <c r="HNZ20" s="15"/>
      <c r="HOA20" s="15"/>
      <c r="HOB20" s="15"/>
      <c r="HOC20" s="15"/>
      <c r="HOD20" s="15"/>
      <c r="HOE20" s="15"/>
      <c r="HOF20" s="15"/>
      <c r="HOG20" s="15"/>
      <c r="HOH20" s="15"/>
      <c r="HOI20" s="15"/>
      <c r="HOJ20" s="15"/>
      <c r="HOK20" s="15"/>
      <c r="HOL20" s="15"/>
      <c r="HOM20" s="15"/>
      <c r="HON20" s="15"/>
      <c r="HOO20" s="15"/>
      <c r="HOP20" s="15"/>
      <c r="HOQ20" s="15"/>
      <c r="HOR20" s="15"/>
      <c r="HOS20" s="15"/>
      <c r="HOT20" s="15"/>
      <c r="HOU20" s="15"/>
      <c r="HOV20" s="15"/>
      <c r="HOW20" s="15"/>
      <c r="HOX20" s="15"/>
      <c r="HOY20" s="15"/>
      <c r="HOZ20" s="15"/>
      <c r="HPA20" s="15"/>
      <c r="HPB20" s="15"/>
      <c r="HPC20" s="15"/>
      <c r="HPD20" s="15"/>
      <c r="HPE20" s="15"/>
      <c r="HPF20" s="15"/>
      <c r="HPG20" s="15"/>
      <c r="HPH20" s="15"/>
      <c r="HPI20" s="15"/>
      <c r="HPJ20" s="15"/>
      <c r="HPK20" s="15"/>
      <c r="HPL20" s="15"/>
      <c r="HPM20" s="15"/>
      <c r="HPN20" s="15"/>
      <c r="HPO20" s="15"/>
      <c r="HPP20" s="15"/>
      <c r="HPQ20" s="15"/>
      <c r="HPR20" s="15"/>
      <c r="HPS20" s="15"/>
      <c r="HPT20" s="15"/>
      <c r="HPU20" s="15"/>
      <c r="HPV20" s="15"/>
      <c r="HPW20" s="15"/>
      <c r="HPX20" s="15"/>
      <c r="HPY20" s="15"/>
      <c r="HPZ20" s="15"/>
      <c r="HQA20" s="15"/>
      <c r="HQB20" s="15"/>
      <c r="HQC20" s="15"/>
      <c r="HQD20" s="15"/>
      <c r="HQE20" s="15"/>
      <c r="HQF20" s="15"/>
      <c r="HQG20" s="15"/>
      <c r="HQH20" s="15"/>
      <c r="HQI20" s="15"/>
      <c r="HQJ20" s="15"/>
      <c r="HQK20" s="15"/>
      <c r="HQL20" s="15"/>
      <c r="HQM20" s="15"/>
      <c r="HQN20" s="15"/>
      <c r="HQO20" s="15"/>
      <c r="HQP20" s="15"/>
      <c r="HQQ20" s="15"/>
      <c r="HQR20" s="15"/>
      <c r="HQS20" s="15"/>
      <c r="HQT20" s="15"/>
      <c r="HQU20" s="15"/>
      <c r="HQV20" s="15"/>
      <c r="HQW20" s="15"/>
      <c r="HQX20" s="15"/>
      <c r="HQY20" s="15"/>
      <c r="HQZ20" s="15"/>
      <c r="HRA20" s="15"/>
      <c r="HRB20" s="15"/>
      <c r="HRC20" s="15"/>
      <c r="HRD20" s="15"/>
      <c r="HRE20" s="15"/>
      <c r="HRF20" s="15"/>
      <c r="HRG20" s="15"/>
      <c r="HRH20" s="15"/>
      <c r="HRI20" s="15"/>
      <c r="HRJ20" s="15"/>
      <c r="HRK20" s="15"/>
      <c r="HRL20" s="15"/>
      <c r="HRM20" s="15"/>
      <c r="HRN20" s="15"/>
      <c r="HRO20" s="15"/>
      <c r="HRP20" s="15"/>
      <c r="HRQ20" s="15"/>
      <c r="HRR20" s="15"/>
      <c r="HRS20" s="15"/>
      <c r="HRT20" s="15"/>
      <c r="HRU20" s="15"/>
      <c r="HRV20" s="15"/>
      <c r="HRW20" s="15"/>
      <c r="HRX20" s="15"/>
      <c r="HRY20" s="15"/>
      <c r="HRZ20" s="15"/>
      <c r="HSA20" s="15"/>
      <c r="HSB20" s="15"/>
      <c r="HSC20" s="15"/>
      <c r="HSD20" s="15"/>
      <c r="HSE20" s="15"/>
      <c r="HSF20" s="15"/>
      <c r="HSG20" s="15"/>
      <c r="HSH20" s="15"/>
      <c r="HSI20" s="15"/>
      <c r="HSJ20" s="15"/>
      <c r="HSK20" s="15"/>
      <c r="HSL20" s="15"/>
      <c r="HSM20" s="15"/>
      <c r="HSN20" s="15"/>
      <c r="HSO20" s="15"/>
      <c r="HSP20" s="15"/>
      <c r="HSQ20" s="15"/>
      <c r="HSR20" s="15"/>
      <c r="HSS20" s="15"/>
      <c r="HST20" s="15"/>
      <c r="HSU20" s="15"/>
      <c r="HSV20" s="15"/>
      <c r="HSW20" s="15"/>
      <c r="HSX20" s="15"/>
      <c r="HSY20" s="15"/>
      <c r="HSZ20" s="15"/>
      <c r="HTA20" s="15"/>
      <c r="HTB20" s="15"/>
      <c r="HTC20" s="15"/>
      <c r="HTD20" s="15"/>
      <c r="HTE20" s="15"/>
      <c r="HTF20" s="15"/>
      <c r="HTG20" s="15"/>
      <c r="HTH20" s="15"/>
      <c r="HTI20" s="15"/>
      <c r="HTJ20" s="15"/>
      <c r="HTK20" s="15"/>
      <c r="HTL20" s="15"/>
      <c r="HTM20" s="15"/>
      <c r="HTN20" s="15"/>
      <c r="HTO20" s="15"/>
      <c r="HTP20" s="15"/>
      <c r="HTQ20" s="15"/>
      <c r="HTR20" s="15"/>
      <c r="HTS20" s="15"/>
      <c r="HTT20" s="15"/>
      <c r="HTU20" s="15"/>
      <c r="HTV20" s="15"/>
      <c r="HTW20" s="15"/>
      <c r="HTX20" s="15"/>
      <c r="HTY20" s="15"/>
      <c r="HTZ20" s="15"/>
      <c r="HUA20" s="15"/>
      <c r="HUB20" s="15"/>
      <c r="HUC20" s="15"/>
      <c r="HUD20" s="15"/>
      <c r="HUE20" s="15"/>
      <c r="HUF20" s="15"/>
      <c r="HUG20" s="15"/>
      <c r="HUH20" s="15"/>
      <c r="HUI20" s="15"/>
      <c r="HUJ20" s="15"/>
      <c r="HUK20" s="15"/>
      <c r="HUL20" s="15"/>
      <c r="HUM20" s="15"/>
      <c r="HUN20" s="15"/>
      <c r="HUO20" s="15"/>
      <c r="HUP20" s="15"/>
      <c r="HUQ20" s="15"/>
      <c r="HUR20" s="15"/>
      <c r="HUS20" s="15"/>
      <c r="HUT20" s="15"/>
      <c r="HUU20" s="15"/>
      <c r="HUV20" s="15"/>
      <c r="HUW20" s="15"/>
      <c r="HUX20" s="15"/>
      <c r="HUY20" s="15"/>
      <c r="HUZ20" s="15"/>
      <c r="HVA20" s="15"/>
      <c r="HVB20" s="15"/>
      <c r="HVC20" s="15"/>
      <c r="HVD20" s="15"/>
      <c r="HVE20" s="15"/>
      <c r="HVF20" s="15"/>
      <c r="HVG20" s="15"/>
      <c r="HVH20" s="15"/>
      <c r="HVI20" s="15"/>
      <c r="HVJ20" s="15"/>
      <c r="HVK20" s="15"/>
      <c r="HVL20" s="15"/>
      <c r="HVM20" s="15"/>
      <c r="HVN20" s="15"/>
      <c r="HVO20" s="15"/>
      <c r="HVP20" s="15"/>
      <c r="HVQ20" s="15"/>
      <c r="HVR20" s="15"/>
      <c r="HVS20" s="15"/>
      <c r="HVT20" s="15"/>
      <c r="HVU20" s="15"/>
      <c r="HVV20" s="15"/>
      <c r="HVW20" s="15"/>
      <c r="HVX20" s="15"/>
      <c r="HVY20" s="15"/>
      <c r="HVZ20" s="15"/>
      <c r="HWA20" s="15"/>
      <c r="HWB20" s="15"/>
      <c r="HWC20" s="15"/>
      <c r="HWD20" s="15"/>
      <c r="HWE20" s="15"/>
      <c r="HWF20" s="15"/>
      <c r="HWG20" s="15"/>
      <c r="HWH20" s="15"/>
      <c r="HWI20" s="15"/>
      <c r="HWJ20" s="15"/>
      <c r="HWK20" s="15"/>
      <c r="HWL20" s="15"/>
      <c r="HWM20" s="15"/>
      <c r="HWN20" s="15"/>
      <c r="HWO20" s="15"/>
      <c r="HWP20" s="15"/>
      <c r="HWQ20" s="15"/>
      <c r="HWR20" s="15"/>
      <c r="HWS20" s="15"/>
      <c r="HWT20" s="15"/>
      <c r="HWU20" s="15"/>
      <c r="HWV20" s="15"/>
      <c r="HWW20" s="15"/>
      <c r="HWX20" s="15"/>
      <c r="HWY20" s="15"/>
      <c r="HWZ20" s="15"/>
      <c r="HXA20" s="15"/>
      <c r="HXB20" s="15"/>
      <c r="HXC20" s="15"/>
      <c r="HXD20" s="15"/>
      <c r="HXE20" s="15"/>
      <c r="HXF20" s="15"/>
      <c r="HXG20" s="15"/>
      <c r="HXH20" s="15"/>
      <c r="HXI20" s="15"/>
      <c r="HXJ20" s="15"/>
      <c r="HXK20" s="15"/>
      <c r="HXL20" s="15"/>
      <c r="HXM20" s="15"/>
      <c r="HXN20" s="15"/>
      <c r="HXO20" s="15"/>
      <c r="HXP20" s="15"/>
      <c r="HXQ20" s="15"/>
      <c r="HXR20" s="15"/>
      <c r="HXS20" s="15"/>
      <c r="HXT20" s="15"/>
      <c r="HXU20" s="15"/>
      <c r="HXV20" s="15"/>
      <c r="HXW20" s="15"/>
      <c r="HXX20" s="15"/>
      <c r="HXY20" s="15"/>
      <c r="HXZ20" s="15"/>
      <c r="HYA20" s="15"/>
      <c r="HYB20" s="15"/>
      <c r="HYC20" s="15"/>
      <c r="HYD20" s="15"/>
      <c r="HYE20" s="15"/>
      <c r="HYF20" s="15"/>
      <c r="HYG20" s="15"/>
      <c r="HYH20" s="15"/>
      <c r="HYI20" s="15"/>
      <c r="HYJ20" s="15"/>
      <c r="HYK20" s="15"/>
      <c r="HYL20" s="15"/>
      <c r="HYM20" s="15"/>
      <c r="HYN20" s="15"/>
      <c r="HYO20" s="15"/>
      <c r="HYP20" s="15"/>
      <c r="HYQ20" s="15"/>
      <c r="HYR20" s="15"/>
      <c r="HYS20" s="15"/>
      <c r="HYT20" s="15"/>
      <c r="HYU20" s="15"/>
      <c r="HYV20" s="15"/>
      <c r="HYW20" s="15"/>
      <c r="HYX20" s="15"/>
      <c r="HYY20" s="15"/>
      <c r="HYZ20" s="15"/>
      <c r="HZA20" s="15"/>
      <c r="HZB20" s="15"/>
      <c r="HZC20" s="15"/>
      <c r="HZD20" s="15"/>
      <c r="HZE20" s="15"/>
      <c r="HZF20" s="15"/>
      <c r="HZG20" s="15"/>
      <c r="HZH20" s="15"/>
      <c r="HZI20" s="15"/>
      <c r="HZJ20" s="15"/>
      <c r="HZK20" s="15"/>
      <c r="HZL20" s="15"/>
      <c r="HZM20" s="15"/>
      <c r="HZN20" s="15"/>
      <c r="HZO20" s="15"/>
      <c r="HZP20" s="15"/>
      <c r="HZQ20" s="15"/>
      <c r="HZR20" s="15"/>
      <c r="HZS20" s="15"/>
      <c r="HZT20" s="15"/>
      <c r="HZU20" s="15"/>
      <c r="HZV20" s="15"/>
      <c r="HZW20" s="15"/>
      <c r="HZX20" s="15"/>
      <c r="HZY20" s="15"/>
      <c r="HZZ20" s="15"/>
      <c r="IAA20" s="15"/>
      <c r="IAB20" s="15"/>
      <c r="IAC20" s="15"/>
      <c r="IAD20" s="15"/>
      <c r="IAE20" s="15"/>
      <c r="IAF20" s="15"/>
      <c r="IAG20" s="15"/>
      <c r="IAH20" s="15"/>
      <c r="IAI20" s="15"/>
      <c r="IAJ20" s="15"/>
      <c r="IAK20" s="15"/>
      <c r="IAL20" s="15"/>
      <c r="IAM20" s="15"/>
      <c r="IAN20" s="15"/>
      <c r="IAO20" s="15"/>
      <c r="IAP20" s="15"/>
      <c r="IAQ20" s="15"/>
      <c r="IAR20" s="15"/>
      <c r="IAS20" s="15"/>
      <c r="IAT20" s="15"/>
      <c r="IAU20" s="15"/>
      <c r="IAV20" s="15"/>
      <c r="IAW20" s="15"/>
      <c r="IAX20" s="15"/>
      <c r="IAY20" s="15"/>
      <c r="IAZ20" s="15"/>
      <c r="IBA20" s="15"/>
      <c r="IBB20" s="15"/>
      <c r="IBC20" s="15"/>
      <c r="IBD20" s="15"/>
      <c r="IBE20" s="15"/>
      <c r="IBF20" s="15"/>
      <c r="IBG20" s="15"/>
      <c r="IBH20" s="15"/>
      <c r="IBI20" s="15"/>
      <c r="IBJ20" s="15"/>
      <c r="IBK20" s="15"/>
      <c r="IBL20" s="15"/>
      <c r="IBM20" s="15"/>
      <c r="IBN20" s="15"/>
      <c r="IBO20" s="15"/>
      <c r="IBP20" s="15"/>
      <c r="IBQ20" s="15"/>
      <c r="IBR20" s="15"/>
      <c r="IBS20" s="15"/>
      <c r="IBT20" s="15"/>
      <c r="IBU20" s="15"/>
      <c r="IBV20" s="15"/>
      <c r="IBW20" s="15"/>
      <c r="IBX20" s="15"/>
      <c r="IBY20" s="15"/>
      <c r="IBZ20" s="15"/>
      <c r="ICA20" s="15"/>
      <c r="ICB20" s="15"/>
      <c r="ICC20" s="15"/>
      <c r="ICD20" s="15"/>
      <c r="ICE20" s="15"/>
      <c r="ICF20" s="15"/>
      <c r="ICG20" s="15"/>
      <c r="ICH20" s="15"/>
      <c r="ICI20" s="15"/>
      <c r="ICJ20" s="15"/>
      <c r="ICK20" s="15"/>
      <c r="ICL20" s="15"/>
      <c r="ICM20" s="15"/>
      <c r="ICN20" s="15"/>
      <c r="ICO20" s="15"/>
      <c r="ICP20" s="15"/>
      <c r="ICQ20" s="15"/>
      <c r="ICR20" s="15"/>
      <c r="ICS20" s="15"/>
      <c r="ICT20" s="15"/>
      <c r="ICU20" s="15"/>
      <c r="ICV20" s="15"/>
      <c r="ICW20" s="15"/>
      <c r="ICX20" s="15"/>
      <c r="ICY20" s="15"/>
      <c r="ICZ20" s="15"/>
      <c r="IDA20" s="15"/>
      <c r="IDB20" s="15"/>
      <c r="IDC20" s="15"/>
      <c r="IDD20" s="15"/>
      <c r="IDE20" s="15"/>
      <c r="IDF20" s="15"/>
      <c r="IDG20" s="15"/>
      <c r="IDH20" s="15"/>
      <c r="IDI20" s="15"/>
      <c r="IDJ20" s="15"/>
      <c r="IDK20" s="15"/>
      <c r="IDL20" s="15"/>
      <c r="IDM20" s="15"/>
      <c r="IDN20" s="15"/>
      <c r="IDO20" s="15"/>
      <c r="IDP20" s="15"/>
      <c r="IDQ20" s="15"/>
      <c r="IDR20" s="15"/>
      <c r="IDS20" s="15"/>
      <c r="IDT20" s="15"/>
      <c r="IDU20" s="15"/>
      <c r="IDV20" s="15"/>
      <c r="IDW20" s="15"/>
      <c r="IDX20" s="15"/>
      <c r="IDY20" s="15"/>
      <c r="IDZ20" s="15"/>
      <c r="IEA20" s="15"/>
      <c r="IEB20" s="15"/>
      <c r="IEC20" s="15"/>
      <c r="IED20" s="15"/>
      <c r="IEE20" s="15"/>
      <c r="IEF20" s="15"/>
      <c r="IEG20" s="15"/>
      <c r="IEH20" s="15"/>
      <c r="IEI20" s="15"/>
      <c r="IEJ20" s="15"/>
      <c r="IEK20" s="15"/>
      <c r="IEL20" s="15"/>
      <c r="IEM20" s="15"/>
      <c r="IEN20" s="15"/>
      <c r="IEO20" s="15"/>
      <c r="IEP20" s="15"/>
      <c r="IEQ20" s="15"/>
      <c r="IER20" s="15"/>
      <c r="IES20" s="15"/>
      <c r="IET20" s="15"/>
      <c r="IEU20" s="15"/>
      <c r="IEV20" s="15"/>
      <c r="IEW20" s="15"/>
      <c r="IEX20" s="15"/>
      <c r="IEY20" s="15"/>
      <c r="IEZ20" s="15"/>
      <c r="IFA20" s="15"/>
      <c r="IFB20" s="15"/>
      <c r="IFC20" s="15"/>
      <c r="IFD20" s="15"/>
      <c r="IFE20" s="15"/>
      <c r="IFF20" s="15"/>
      <c r="IFG20" s="15"/>
      <c r="IFH20" s="15"/>
      <c r="IFI20" s="15"/>
      <c r="IFJ20" s="15"/>
      <c r="IFK20" s="15"/>
      <c r="IFL20" s="15"/>
      <c r="IFM20" s="15"/>
      <c r="IFN20" s="15"/>
      <c r="IFO20" s="15"/>
      <c r="IFP20" s="15"/>
      <c r="IFQ20" s="15"/>
      <c r="IFR20" s="15"/>
      <c r="IFS20" s="15"/>
      <c r="IFT20" s="15"/>
      <c r="IFU20" s="15"/>
      <c r="IFV20" s="15"/>
      <c r="IFW20" s="15"/>
      <c r="IFX20" s="15"/>
      <c r="IFY20" s="15"/>
      <c r="IFZ20" s="15"/>
      <c r="IGA20" s="15"/>
      <c r="IGB20" s="15"/>
      <c r="IGC20" s="15"/>
      <c r="IGD20" s="15"/>
      <c r="IGE20" s="15"/>
      <c r="IGF20" s="15"/>
      <c r="IGG20" s="15"/>
      <c r="IGH20" s="15"/>
      <c r="IGI20" s="15"/>
      <c r="IGJ20" s="15"/>
      <c r="IGK20" s="15"/>
      <c r="IGL20" s="15"/>
      <c r="IGM20" s="15"/>
      <c r="IGN20" s="15"/>
      <c r="IGO20" s="15"/>
      <c r="IGP20" s="15"/>
      <c r="IGQ20" s="15"/>
      <c r="IGR20" s="15"/>
      <c r="IGS20" s="15"/>
      <c r="IGT20" s="15"/>
      <c r="IGU20" s="15"/>
      <c r="IGV20" s="15"/>
      <c r="IGW20" s="15"/>
      <c r="IGX20" s="15"/>
      <c r="IGY20" s="15"/>
      <c r="IGZ20" s="15"/>
      <c r="IHA20" s="15"/>
      <c r="IHB20" s="15"/>
      <c r="IHC20" s="15"/>
      <c r="IHD20" s="15"/>
      <c r="IHE20" s="15"/>
      <c r="IHF20" s="15"/>
      <c r="IHG20" s="15"/>
      <c r="IHH20" s="15"/>
      <c r="IHI20" s="15"/>
      <c r="IHJ20" s="15"/>
      <c r="IHK20" s="15"/>
      <c r="IHL20" s="15"/>
      <c r="IHM20" s="15"/>
      <c r="IHN20" s="15"/>
      <c r="IHO20" s="15"/>
      <c r="IHP20" s="15"/>
      <c r="IHQ20" s="15"/>
      <c r="IHR20" s="15"/>
      <c r="IHS20" s="15"/>
      <c r="IHT20" s="15"/>
      <c r="IHU20" s="15"/>
      <c r="IHV20" s="15"/>
      <c r="IHW20" s="15"/>
      <c r="IHX20" s="15"/>
      <c r="IHY20" s="15"/>
      <c r="IHZ20" s="15"/>
      <c r="IIA20" s="15"/>
      <c r="IIB20" s="15"/>
      <c r="IIC20" s="15"/>
      <c r="IID20" s="15"/>
      <c r="IIE20" s="15"/>
      <c r="IIF20" s="15"/>
      <c r="IIG20" s="15"/>
      <c r="IIH20" s="15"/>
      <c r="III20" s="15"/>
      <c r="IIJ20" s="15"/>
      <c r="IIK20" s="15"/>
      <c r="IIL20" s="15"/>
      <c r="IIM20" s="15"/>
      <c r="IIN20" s="15"/>
      <c r="IIO20" s="15"/>
      <c r="IIP20" s="15"/>
      <c r="IIQ20" s="15"/>
      <c r="IIR20" s="15"/>
      <c r="IIS20" s="15"/>
      <c r="IIT20" s="15"/>
      <c r="IIU20" s="15"/>
      <c r="IIV20" s="15"/>
      <c r="IIW20" s="15"/>
      <c r="IIX20" s="15"/>
      <c r="IIY20" s="15"/>
      <c r="IIZ20" s="15"/>
      <c r="IJA20" s="15"/>
      <c r="IJB20" s="15"/>
      <c r="IJC20" s="15"/>
      <c r="IJD20" s="15"/>
      <c r="IJE20" s="15"/>
      <c r="IJF20" s="15"/>
      <c r="IJG20" s="15"/>
      <c r="IJH20" s="15"/>
      <c r="IJI20" s="15"/>
      <c r="IJJ20" s="15"/>
      <c r="IJK20" s="15"/>
      <c r="IJL20" s="15"/>
      <c r="IJM20" s="15"/>
      <c r="IJN20" s="15"/>
      <c r="IJO20" s="15"/>
      <c r="IJP20" s="15"/>
      <c r="IJQ20" s="15"/>
      <c r="IJR20" s="15"/>
      <c r="IJS20" s="15"/>
      <c r="IJT20" s="15"/>
      <c r="IJU20" s="15"/>
      <c r="IJV20" s="15"/>
      <c r="IJW20" s="15"/>
      <c r="IJX20" s="15"/>
      <c r="IJY20" s="15"/>
      <c r="IJZ20" s="15"/>
      <c r="IKA20" s="15"/>
      <c r="IKB20" s="15"/>
      <c r="IKC20" s="15"/>
      <c r="IKD20" s="15"/>
      <c r="IKE20" s="15"/>
      <c r="IKF20" s="15"/>
      <c r="IKG20" s="15"/>
      <c r="IKH20" s="15"/>
      <c r="IKI20" s="15"/>
      <c r="IKJ20" s="15"/>
      <c r="IKK20" s="15"/>
      <c r="IKL20" s="15"/>
      <c r="IKM20" s="15"/>
      <c r="IKN20" s="15"/>
      <c r="IKO20" s="15"/>
      <c r="IKP20" s="15"/>
      <c r="IKQ20" s="15"/>
      <c r="IKR20" s="15"/>
      <c r="IKS20" s="15"/>
      <c r="IKT20" s="15"/>
      <c r="IKU20" s="15"/>
      <c r="IKV20" s="15"/>
      <c r="IKW20" s="15"/>
      <c r="IKX20" s="15"/>
      <c r="IKY20" s="15"/>
      <c r="IKZ20" s="15"/>
      <c r="ILA20" s="15"/>
      <c r="ILB20" s="15"/>
      <c r="ILC20" s="15"/>
      <c r="ILD20" s="15"/>
      <c r="ILE20" s="15"/>
      <c r="ILF20" s="15"/>
      <c r="ILG20" s="15"/>
      <c r="ILH20" s="15"/>
      <c r="ILI20" s="15"/>
      <c r="ILJ20" s="15"/>
      <c r="ILK20" s="15"/>
      <c r="ILL20" s="15"/>
      <c r="ILM20" s="15"/>
      <c r="ILN20" s="15"/>
      <c r="ILO20" s="15"/>
      <c r="ILP20" s="15"/>
      <c r="ILQ20" s="15"/>
      <c r="ILR20" s="15"/>
      <c r="ILS20" s="15"/>
      <c r="ILT20" s="15"/>
      <c r="ILU20" s="15"/>
      <c r="ILV20" s="15"/>
      <c r="ILW20" s="15"/>
      <c r="ILX20" s="15"/>
      <c r="ILY20" s="15"/>
      <c r="ILZ20" s="15"/>
      <c r="IMA20" s="15"/>
      <c r="IMB20" s="15"/>
      <c r="IMC20" s="15"/>
      <c r="IMD20" s="15"/>
      <c r="IME20" s="15"/>
      <c r="IMF20" s="15"/>
      <c r="IMG20" s="15"/>
      <c r="IMH20" s="15"/>
      <c r="IMI20" s="15"/>
      <c r="IMJ20" s="15"/>
      <c r="IMK20" s="15"/>
      <c r="IML20" s="15"/>
      <c r="IMM20" s="15"/>
      <c r="IMN20" s="15"/>
      <c r="IMO20" s="15"/>
      <c r="IMP20" s="15"/>
      <c r="IMQ20" s="15"/>
      <c r="IMR20" s="15"/>
      <c r="IMS20" s="15"/>
      <c r="IMT20" s="15"/>
      <c r="IMU20" s="15"/>
      <c r="IMV20" s="15"/>
      <c r="IMW20" s="15"/>
      <c r="IMX20" s="15"/>
      <c r="IMY20" s="15"/>
      <c r="IMZ20" s="15"/>
      <c r="INA20" s="15"/>
      <c r="INB20" s="15"/>
      <c r="INC20" s="15"/>
      <c r="IND20" s="15"/>
      <c r="INE20" s="15"/>
      <c r="INF20" s="15"/>
      <c r="ING20" s="15"/>
      <c r="INH20" s="15"/>
      <c r="INI20" s="15"/>
      <c r="INJ20" s="15"/>
      <c r="INK20" s="15"/>
      <c r="INL20" s="15"/>
      <c r="INM20" s="15"/>
      <c r="INN20" s="15"/>
      <c r="INO20" s="15"/>
      <c r="INP20" s="15"/>
      <c r="INQ20" s="15"/>
      <c r="INR20" s="15"/>
      <c r="INS20" s="15"/>
      <c r="INT20" s="15"/>
      <c r="INU20" s="15"/>
      <c r="INV20" s="15"/>
      <c r="INW20" s="15"/>
      <c r="INX20" s="15"/>
      <c r="INY20" s="15"/>
      <c r="INZ20" s="15"/>
      <c r="IOA20" s="15"/>
      <c r="IOB20" s="15"/>
      <c r="IOC20" s="15"/>
      <c r="IOD20" s="15"/>
      <c r="IOE20" s="15"/>
      <c r="IOF20" s="15"/>
      <c r="IOG20" s="15"/>
      <c r="IOH20" s="15"/>
      <c r="IOI20" s="15"/>
      <c r="IOJ20" s="15"/>
      <c r="IOK20" s="15"/>
      <c r="IOL20" s="15"/>
      <c r="IOM20" s="15"/>
      <c r="ION20" s="15"/>
      <c r="IOO20" s="15"/>
      <c r="IOP20" s="15"/>
      <c r="IOQ20" s="15"/>
      <c r="IOR20" s="15"/>
      <c r="IOS20" s="15"/>
      <c r="IOT20" s="15"/>
      <c r="IOU20" s="15"/>
      <c r="IOV20" s="15"/>
      <c r="IOW20" s="15"/>
      <c r="IOX20" s="15"/>
      <c r="IOY20" s="15"/>
      <c r="IOZ20" s="15"/>
      <c r="IPA20" s="15"/>
      <c r="IPB20" s="15"/>
      <c r="IPC20" s="15"/>
      <c r="IPD20" s="15"/>
      <c r="IPE20" s="15"/>
      <c r="IPF20" s="15"/>
      <c r="IPG20" s="15"/>
      <c r="IPH20" s="15"/>
      <c r="IPI20" s="15"/>
      <c r="IPJ20" s="15"/>
      <c r="IPK20" s="15"/>
      <c r="IPL20" s="15"/>
      <c r="IPM20" s="15"/>
      <c r="IPN20" s="15"/>
      <c r="IPO20" s="15"/>
      <c r="IPP20" s="15"/>
      <c r="IPQ20" s="15"/>
      <c r="IPR20" s="15"/>
      <c r="IPS20" s="15"/>
      <c r="IPT20" s="15"/>
      <c r="IPU20" s="15"/>
      <c r="IPV20" s="15"/>
      <c r="IPW20" s="15"/>
      <c r="IPX20" s="15"/>
      <c r="IPY20" s="15"/>
      <c r="IPZ20" s="15"/>
      <c r="IQA20" s="15"/>
      <c r="IQB20" s="15"/>
      <c r="IQC20" s="15"/>
      <c r="IQD20" s="15"/>
      <c r="IQE20" s="15"/>
      <c r="IQF20" s="15"/>
      <c r="IQG20" s="15"/>
      <c r="IQH20" s="15"/>
      <c r="IQI20" s="15"/>
      <c r="IQJ20" s="15"/>
      <c r="IQK20" s="15"/>
      <c r="IQL20" s="15"/>
      <c r="IQM20" s="15"/>
      <c r="IQN20" s="15"/>
      <c r="IQO20" s="15"/>
      <c r="IQP20" s="15"/>
      <c r="IQQ20" s="15"/>
      <c r="IQR20" s="15"/>
      <c r="IQS20" s="15"/>
      <c r="IQT20" s="15"/>
      <c r="IQU20" s="15"/>
      <c r="IQV20" s="15"/>
      <c r="IQW20" s="15"/>
      <c r="IQX20" s="15"/>
      <c r="IQY20" s="15"/>
      <c r="IQZ20" s="15"/>
      <c r="IRA20" s="15"/>
      <c r="IRB20" s="15"/>
      <c r="IRC20" s="15"/>
      <c r="IRD20" s="15"/>
      <c r="IRE20" s="15"/>
      <c r="IRF20" s="15"/>
      <c r="IRG20" s="15"/>
      <c r="IRH20" s="15"/>
      <c r="IRI20" s="15"/>
      <c r="IRJ20" s="15"/>
      <c r="IRK20" s="15"/>
      <c r="IRL20" s="15"/>
      <c r="IRM20" s="15"/>
      <c r="IRN20" s="15"/>
      <c r="IRO20" s="15"/>
      <c r="IRP20" s="15"/>
      <c r="IRQ20" s="15"/>
      <c r="IRR20" s="15"/>
      <c r="IRS20" s="15"/>
      <c r="IRT20" s="15"/>
      <c r="IRU20" s="15"/>
      <c r="IRV20" s="15"/>
      <c r="IRW20" s="15"/>
      <c r="IRX20" s="15"/>
      <c r="IRY20" s="15"/>
      <c r="IRZ20" s="15"/>
      <c r="ISA20" s="15"/>
      <c r="ISB20" s="15"/>
      <c r="ISC20" s="15"/>
      <c r="ISD20" s="15"/>
      <c r="ISE20" s="15"/>
      <c r="ISF20" s="15"/>
      <c r="ISG20" s="15"/>
      <c r="ISH20" s="15"/>
      <c r="ISI20" s="15"/>
      <c r="ISJ20" s="15"/>
      <c r="ISK20" s="15"/>
      <c r="ISL20" s="15"/>
      <c r="ISM20" s="15"/>
      <c r="ISN20" s="15"/>
      <c r="ISO20" s="15"/>
      <c r="ISP20" s="15"/>
      <c r="ISQ20" s="15"/>
      <c r="ISR20" s="15"/>
      <c r="ISS20" s="15"/>
      <c r="IST20" s="15"/>
      <c r="ISU20" s="15"/>
      <c r="ISV20" s="15"/>
      <c r="ISW20" s="15"/>
      <c r="ISX20" s="15"/>
      <c r="ISY20" s="15"/>
      <c r="ISZ20" s="15"/>
      <c r="ITA20" s="15"/>
      <c r="ITB20" s="15"/>
      <c r="ITC20" s="15"/>
      <c r="ITD20" s="15"/>
      <c r="ITE20" s="15"/>
      <c r="ITF20" s="15"/>
      <c r="ITG20" s="15"/>
      <c r="ITH20" s="15"/>
      <c r="ITI20" s="15"/>
      <c r="ITJ20" s="15"/>
      <c r="ITK20" s="15"/>
      <c r="ITL20" s="15"/>
      <c r="ITM20" s="15"/>
      <c r="ITN20" s="15"/>
      <c r="ITO20" s="15"/>
      <c r="ITP20" s="15"/>
      <c r="ITQ20" s="15"/>
      <c r="ITR20" s="15"/>
      <c r="ITS20" s="15"/>
      <c r="ITT20" s="15"/>
      <c r="ITU20" s="15"/>
      <c r="ITV20" s="15"/>
      <c r="ITW20" s="15"/>
      <c r="ITX20" s="15"/>
      <c r="ITY20" s="15"/>
      <c r="ITZ20" s="15"/>
      <c r="IUA20" s="15"/>
      <c r="IUB20" s="15"/>
      <c r="IUC20" s="15"/>
      <c r="IUD20" s="15"/>
      <c r="IUE20" s="15"/>
      <c r="IUF20" s="15"/>
      <c r="IUG20" s="15"/>
      <c r="IUH20" s="15"/>
      <c r="IUI20" s="15"/>
      <c r="IUJ20" s="15"/>
      <c r="IUK20" s="15"/>
      <c r="IUL20" s="15"/>
      <c r="IUM20" s="15"/>
      <c r="IUN20" s="15"/>
      <c r="IUO20" s="15"/>
      <c r="IUP20" s="15"/>
      <c r="IUQ20" s="15"/>
      <c r="IUR20" s="15"/>
      <c r="IUS20" s="15"/>
      <c r="IUT20" s="15"/>
      <c r="IUU20" s="15"/>
      <c r="IUV20" s="15"/>
      <c r="IUW20" s="15"/>
      <c r="IUX20" s="15"/>
      <c r="IUY20" s="15"/>
      <c r="IUZ20" s="15"/>
      <c r="IVA20" s="15"/>
      <c r="IVB20" s="15"/>
      <c r="IVC20" s="15"/>
      <c r="IVD20" s="15"/>
      <c r="IVE20" s="15"/>
      <c r="IVF20" s="15"/>
      <c r="IVG20" s="15"/>
      <c r="IVH20" s="15"/>
      <c r="IVI20" s="15"/>
      <c r="IVJ20" s="15"/>
      <c r="IVK20" s="15"/>
      <c r="IVL20" s="15"/>
      <c r="IVM20" s="15"/>
      <c r="IVN20" s="15"/>
      <c r="IVO20" s="15"/>
      <c r="IVP20" s="15"/>
      <c r="IVQ20" s="15"/>
      <c r="IVR20" s="15"/>
      <c r="IVS20" s="15"/>
      <c r="IVT20" s="15"/>
      <c r="IVU20" s="15"/>
      <c r="IVV20" s="15"/>
      <c r="IVW20" s="15"/>
      <c r="IVX20" s="15"/>
      <c r="IVY20" s="15"/>
      <c r="IVZ20" s="15"/>
      <c r="IWA20" s="15"/>
      <c r="IWB20" s="15"/>
      <c r="IWC20" s="15"/>
      <c r="IWD20" s="15"/>
      <c r="IWE20" s="15"/>
      <c r="IWF20" s="15"/>
      <c r="IWG20" s="15"/>
      <c r="IWH20" s="15"/>
      <c r="IWI20" s="15"/>
      <c r="IWJ20" s="15"/>
      <c r="IWK20" s="15"/>
      <c r="IWL20" s="15"/>
      <c r="IWM20" s="15"/>
      <c r="IWN20" s="15"/>
      <c r="IWO20" s="15"/>
      <c r="IWP20" s="15"/>
      <c r="IWQ20" s="15"/>
      <c r="IWR20" s="15"/>
      <c r="IWS20" s="15"/>
      <c r="IWT20" s="15"/>
      <c r="IWU20" s="15"/>
      <c r="IWV20" s="15"/>
      <c r="IWW20" s="15"/>
      <c r="IWX20" s="15"/>
      <c r="IWY20" s="15"/>
      <c r="IWZ20" s="15"/>
      <c r="IXA20" s="15"/>
      <c r="IXB20" s="15"/>
      <c r="IXC20" s="15"/>
      <c r="IXD20" s="15"/>
      <c r="IXE20" s="15"/>
      <c r="IXF20" s="15"/>
      <c r="IXG20" s="15"/>
      <c r="IXH20" s="15"/>
      <c r="IXI20" s="15"/>
      <c r="IXJ20" s="15"/>
      <c r="IXK20" s="15"/>
      <c r="IXL20" s="15"/>
      <c r="IXM20" s="15"/>
      <c r="IXN20" s="15"/>
      <c r="IXO20" s="15"/>
      <c r="IXP20" s="15"/>
      <c r="IXQ20" s="15"/>
      <c r="IXR20" s="15"/>
      <c r="IXS20" s="15"/>
      <c r="IXT20" s="15"/>
      <c r="IXU20" s="15"/>
      <c r="IXV20" s="15"/>
      <c r="IXW20" s="15"/>
      <c r="IXX20" s="15"/>
      <c r="IXY20" s="15"/>
      <c r="IXZ20" s="15"/>
      <c r="IYA20" s="15"/>
      <c r="IYB20" s="15"/>
      <c r="IYC20" s="15"/>
      <c r="IYD20" s="15"/>
      <c r="IYE20" s="15"/>
      <c r="IYF20" s="15"/>
      <c r="IYG20" s="15"/>
      <c r="IYH20" s="15"/>
      <c r="IYI20" s="15"/>
      <c r="IYJ20" s="15"/>
      <c r="IYK20" s="15"/>
      <c r="IYL20" s="15"/>
      <c r="IYM20" s="15"/>
      <c r="IYN20" s="15"/>
      <c r="IYO20" s="15"/>
      <c r="IYP20" s="15"/>
      <c r="IYQ20" s="15"/>
      <c r="IYR20" s="15"/>
      <c r="IYS20" s="15"/>
      <c r="IYT20" s="15"/>
      <c r="IYU20" s="15"/>
      <c r="IYV20" s="15"/>
      <c r="IYW20" s="15"/>
      <c r="IYX20" s="15"/>
      <c r="IYY20" s="15"/>
      <c r="IYZ20" s="15"/>
      <c r="IZA20" s="15"/>
      <c r="IZB20" s="15"/>
      <c r="IZC20" s="15"/>
      <c r="IZD20" s="15"/>
      <c r="IZE20" s="15"/>
      <c r="IZF20" s="15"/>
      <c r="IZG20" s="15"/>
      <c r="IZH20" s="15"/>
      <c r="IZI20" s="15"/>
      <c r="IZJ20" s="15"/>
      <c r="IZK20" s="15"/>
      <c r="IZL20" s="15"/>
      <c r="IZM20" s="15"/>
      <c r="IZN20" s="15"/>
      <c r="IZO20" s="15"/>
      <c r="IZP20" s="15"/>
      <c r="IZQ20" s="15"/>
      <c r="IZR20" s="15"/>
      <c r="IZS20" s="15"/>
      <c r="IZT20" s="15"/>
      <c r="IZU20" s="15"/>
      <c r="IZV20" s="15"/>
      <c r="IZW20" s="15"/>
      <c r="IZX20" s="15"/>
      <c r="IZY20" s="15"/>
      <c r="IZZ20" s="15"/>
      <c r="JAA20" s="15"/>
      <c r="JAB20" s="15"/>
      <c r="JAC20" s="15"/>
      <c r="JAD20" s="15"/>
      <c r="JAE20" s="15"/>
      <c r="JAF20" s="15"/>
      <c r="JAG20" s="15"/>
      <c r="JAH20" s="15"/>
      <c r="JAI20" s="15"/>
      <c r="JAJ20" s="15"/>
      <c r="JAK20" s="15"/>
      <c r="JAL20" s="15"/>
      <c r="JAM20" s="15"/>
      <c r="JAN20" s="15"/>
      <c r="JAO20" s="15"/>
      <c r="JAP20" s="15"/>
      <c r="JAQ20" s="15"/>
      <c r="JAR20" s="15"/>
      <c r="JAS20" s="15"/>
      <c r="JAT20" s="15"/>
      <c r="JAU20" s="15"/>
      <c r="JAV20" s="15"/>
      <c r="JAW20" s="15"/>
      <c r="JAX20" s="15"/>
      <c r="JAY20" s="15"/>
      <c r="JAZ20" s="15"/>
      <c r="JBA20" s="15"/>
      <c r="JBB20" s="15"/>
      <c r="JBC20" s="15"/>
      <c r="JBD20" s="15"/>
      <c r="JBE20" s="15"/>
      <c r="JBF20" s="15"/>
      <c r="JBG20" s="15"/>
      <c r="JBH20" s="15"/>
      <c r="JBI20" s="15"/>
      <c r="JBJ20" s="15"/>
      <c r="JBK20" s="15"/>
      <c r="JBL20" s="15"/>
      <c r="JBM20" s="15"/>
      <c r="JBN20" s="15"/>
      <c r="JBO20" s="15"/>
      <c r="JBP20" s="15"/>
      <c r="JBQ20" s="15"/>
      <c r="JBR20" s="15"/>
      <c r="JBS20" s="15"/>
      <c r="JBT20" s="15"/>
      <c r="JBU20" s="15"/>
      <c r="JBV20" s="15"/>
      <c r="JBW20" s="15"/>
      <c r="JBX20" s="15"/>
      <c r="JBY20" s="15"/>
      <c r="JBZ20" s="15"/>
      <c r="JCA20" s="15"/>
      <c r="JCB20" s="15"/>
      <c r="JCC20" s="15"/>
      <c r="JCD20" s="15"/>
      <c r="JCE20" s="15"/>
      <c r="JCF20" s="15"/>
      <c r="JCG20" s="15"/>
      <c r="JCH20" s="15"/>
      <c r="JCI20" s="15"/>
      <c r="JCJ20" s="15"/>
      <c r="JCK20" s="15"/>
      <c r="JCL20" s="15"/>
      <c r="JCM20" s="15"/>
      <c r="JCN20" s="15"/>
      <c r="JCO20" s="15"/>
      <c r="JCP20" s="15"/>
      <c r="JCQ20" s="15"/>
      <c r="JCR20" s="15"/>
      <c r="JCS20" s="15"/>
      <c r="JCT20" s="15"/>
      <c r="JCU20" s="15"/>
      <c r="JCV20" s="15"/>
      <c r="JCW20" s="15"/>
      <c r="JCX20" s="15"/>
      <c r="JCY20" s="15"/>
      <c r="JCZ20" s="15"/>
      <c r="JDA20" s="15"/>
      <c r="JDB20" s="15"/>
      <c r="JDC20" s="15"/>
      <c r="JDD20" s="15"/>
      <c r="JDE20" s="15"/>
      <c r="JDF20" s="15"/>
      <c r="JDG20" s="15"/>
      <c r="JDH20" s="15"/>
      <c r="JDI20" s="15"/>
      <c r="JDJ20" s="15"/>
      <c r="JDK20" s="15"/>
      <c r="JDL20" s="15"/>
      <c r="JDM20" s="15"/>
      <c r="JDN20" s="15"/>
      <c r="JDO20" s="15"/>
      <c r="JDP20" s="15"/>
      <c r="JDQ20" s="15"/>
      <c r="JDR20" s="15"/>
      <c r="JDS20" s="15"/>
      <c r="JDT20" s="15"/>
      <c r="JDU20" s="15"/>
      <c r="JDV20" s="15"/>
      <c r="JDW20" s="15"/>
      <c r="JDX20" s="15"/>
      <c r="JDY20" s="15"/>
      <c r="JDZ20" s="15"/>
      <c r="JEA20" s="15"/>
      <c r="JEB20" s="15"/>
      <c r="JEC20" s="15"/>
      <c r="JED20" s="15"/>
      <c r="JEE20" s="15"/>
      <c r="JEF20" s="15"/>
      <c r="JEG20" s="15"/>
      <c r="JEH20" s="15"/>
      <c r="JEI20" s="15"/>
      <c r="JEJ20" s="15"/>
      <c r="JEK20" s="15"/>
      <c r="JEL20" s="15"/>
      <c r="JEM20" s="15"/>
      <c r="JEN20" s="15"/>
      <c r="JEO20" s="15"/>
      <c r="JEP20" s="15"/>
      <c r="JEQ20" s="15"/>
      <c r="JER20" s="15"/>
      <c r="JES20" s="15"/>
      <c r="JET20" s="15"/>
      <c r="JEU20" s="15"/>
      <c r="JEV20" s="15"/>
      <c r="JEW20" s="15"/>
      <c r="JEX20" s="15"/>
      <c r="JEY20" s="15"/>
      <c r="JEZ20" s="15"/>
      <c r="JFA20" s="15"/>
      <c r="JFB20" s="15"/>
      <c r="JFC20" s="15"/>
      <c r="JFD20" s="15"/>
      <c r="JFE20" s="15"/>
      <c r="JFF20" s="15"/>
      <c r="JFG20" s="15"/>
      <c r="JFH20" s="15"/>
      <c r="JFI20" s="15"/>
      <c r="JFJ20" s="15"/>
      <c r="JFK20" s="15"/>
      <c r="JFL20" s="15"/>
      <c r="JFM20" s="15"/>
      <c r="JFN20" s="15"/>
      <c r="JFO20" s="15"/>
      <c r="JFP20" s="15"/>
      <c r="JFQ20" s="15"/>
      <c r="JFR20" s="15"/>
      <c r="JFS20" s="15"/>
      <c r="JFT20" s="15"/>
      <c r="JFU20" s="15"/>
      <c r="JFV20" s="15"/>
      <c r="JFW20" s="15"/>
      <c r="JFX20" s="15"/>
      <c r="JFY20" s="15"/>
      <c r="JFZ20" s="15"/>
      <c r="JGA20" s="15"/>
      <c r="JGB20" s="15"/>
      <c r="JGC20" s="15"/>
      <c r="JGD20" s="15"/>
      <c r="JGE20" s="15"/>
      <c r="JGF20" s="15"/>
      <c r="JGG20" s="15"/>
      <c r="JGH20" s="15"/>
      <c r="JGI20" s="15"/>
      <c r="JGJ20" s="15"/>
      <c r="JGK20" s="15"/>
      <c r="JGL20" s="15"/>
      <c r="JGM20" s="15"/>
      <c r="JGN20" s="15"/>
      <c r="JGO20" s="15"/>
      <c r="JGP20" s="15"/>
      <c r="JGQ20" s="15"/>
      <c r="JGR20" s="15"/>
      <c r="JGS20" s="15"/>
      <c r="JGT20" s="15"/>
      <c r="JGU20" s="15"/>
      <c r="JGV20" s="15"/>
      <c r="JGW20" s="15"/>
      <c r="JGX20" s="15"/>
      <c r="JGY20" s="15"/>
      <c r="JGZ20" s="15"/>
      <c r="JHA20" s="15"/>
      <c r="JHB20" s="15"/>
      <c r="JHC20" s="15"/>
      <c r="JHD20" s="15"/>
      <c r="JHE20" s="15"/>
      <c r="JHF20" s="15"/>
      <c r="JHG20" s="15"/>
      <c r="JHH20" s="15"/>
      <c r="JHI20" s="15"/>
      <c r="JHJ20" s="15"/>
      <c r="JHK20" s="15"/>
      <c r="JHL20" s="15"/>
      <c r="JHM20" s="15"/>
      <c r="JHN20" s="15"/>
      <c r="JHO20" s="15"/>
      <c r="JHP20" s="15"/>
      <c r="JHQ20" s="15"/>
      <c r="JHR20" s="15"/>
      <c r="JHS20" s="15"/>
      <c r="JHT20" s="15"/>
      <c r="JHU20" s="15"/>
      <c r="JHV20" s="15"/>
      <c r="JHW20" s="15"/>
      <c r="JHX20" s="15"/>
      <c r="JHY20" s="15"/>
      <c r="JHZ20" s="15"/>
      <c r="JIA20" s="15"/>
      <c r="JIB20" s="15"/>
      <c r="JIC20" s="15"/>
      <c r="JID20" s="15"/>
      <c r="JIE20" s="15"/>
      <c r="JIF20" s="15"/>
      <c r="JIG20" s="15"/>
      <c r="JIH20" s="15"/>
      <c r="JII20" s="15"/>
      <c r="JIJ20" s="15"/>
      <c r="JIK20" s="15"/>
      <c r="JIL20" s="15"/>
      <c r="JIM20" s="15"/>
      <c r="JIN20" s="15"/>
      <c r="JIO20" s="15"/>
      <c r="JIP20" s="15"/>
      <c r="JIQ20" s="15"/>
      <c r="JIR20" s="15"/>
      <c r="JIS20" s="15"/>
      <c r="JIT20" s="15"/>
      <c r="JIU20" s="15"/>
      <c r="JIV20" s="15"/>
      <c r="JIW20" s="15"/>
      <c r="JIX20" s="15"/>
      <c r="JIY20" s="15"/>
      <c r="JIZ20" s="15"/>
      <c r="JJA20" s="15"/>
      <c r="JJB20" s="15"/>
      <c r="JJC20" s="15"/>
      <c r="JJD20" s="15"/>
      <c r="JJE20" s="15"/>
      <c r="JJF20" s="15"/>
      <c r="JJG20" s="15"/>
      <c r="JJH20" s="15"/>
      <c r="JJI20" s="15"/>
      <c r="JJJ20" s="15"/>
      <c r="JJK20" s="15"/>
      <c r="JJL20" s="15"/>
      <c r="JJM20" s="15"/>
      <c r="JJN20" s="15"/>
      <c r="JJO20" s="15"/>
      <c r="JJP20" s="15"/>
      <c r="JJQ20" s="15"/>
      <c r="JJR20" s="15"/>
      <c r="JJS20" s="15"/>
      <c r="JJT20" s="15"/>
      <c r="JJU20" s="15"/>
      <c r="JJV20" s="15"/>
      <c r="JJW20" s="15"/>
      <c r="JJX20" s="15"/>
      <c r="JJY20" s="15"/>
      <c r="JJZ20" s="15"/>
      <c r="JKA20" s="15"/>
      <c r="JKB20" s="15"/>
      <c r="JKC20" s="15"/>
      <c r="JKD20" s="15"/>
      <c r="JKE20" s="15"/>
      <c r="JKF20" s="15"/>
      <c r="JKG20" s="15"/>
      <c r="JKH20" s="15"/>
      <c r="JKI20" s="15"/>
      <c r="JKJ20" s="15"/>
      <c r="JKK20" s="15"/>
      <c r="JKL20" s="15"/>
      <c r="JKM20" s="15"/>
      <c r="JKN20" s="15"/>
      <c r="JKO20" s="15"/>
      <c r="JKP20" s="15"/>
      <c r="JKQ20" s="15"/>
      <c r="JKR20" s="15"/>
      <c r="JKS20" s="15"/>
      <c r="JKT20" s="15"/>
      <c r="JKU20" s="15"/>
      <c r="JKV20" s="15"/>
      <c r="JKW20" s="15"/>
      <c r="JKX20" s="15"/>
      <c r="JKY20" s="15"/>
      <c r="JKZ20" s="15"/>
      <c r="JLA20" s="15"/>
      <c r="JLB20" s="15"/>
      <c r="JLC20" s="15"/>
      <c r="JLD20" s="15"/>
      <c r="JLE20" s="15"/>
      <c r="JLF20" s="15"/>
      <c r="JLG20" s="15"/>
      <c r="JLH20" s="15"/>
      <c r="JLI20" s="15"/>
      <c r="JLJ20" s="15"/>
      <c r="JLK20" s="15"/>
      <c r="JLL20" s="15"/>
      <c r="JLM20" s="15"/>
      <c r="JLN20" s="15"/>
      <c r="JLO20" s="15"/>
      <c r="JLP20" s="15"/>
      <c r="JLQ20" s="15"/>
      <c r="JLR20" s="15"/>
      <c r="JLS20" s="15"/>
      <c r="JLT20" s="15"/>
      <c r="JLU20" s="15"/>
      <c r="JLV20" s="15"/>
      <c r="JLW20" s="15"/>
      <c r="JLX20" s="15"/>
      <c r="JLY20" s="15"/>
      <c r="JLZ20" s="15"/>
      <c r="JMA20" s="15"/>
      <c r="JMB20" s="15"/>
      <c r="JMC20" s="15"/>
      <c r="JMD20" s="15"/>
      <c r="JME20" s="15"/>
      <c r="JMF20" s="15"/>
      <c r="JMG20" s="15"/>
      <c r="JMH20" s="15"/>
      <c r="JMI20" s="15"/>
      <c r="JMJ20" s="15"/>
      <c r="JMK20" s="15"/>
      <c r="JML20" s="15"/>
      <c r="JMM20" s="15"/>
      <c r="JMN20" s="15"/>
      <c r="JMO20" s="15"/>
      <c r="JMP20" s="15"/>
      <c r="JMQ20" s="15"/>
      <c r="JMR20" s="15"/>
      <c r="JMS20" s="15"/>
      <c r="JMT20" s="15"/>
      <c r="JMU20" s="15"/>
      <c r="JMV20" s="15"/>
      <c r="JMW20" s="15"/>
      <c r="JMX20" s="15"/>
      <c r="JMY20" s="15"/>
      <c r="JMZ20" s="15"/>
      <c r="JNA20" s="15"/>
      <c r="JNB20" s="15"/>
      <c r="JNC20" s="15"/>
      <c r="JND20" s="15"/>
      <c r="JNE20" s="15"/>
      <c r="JNF20" s="15"/>
      <c r="JNG20" s="15"/>
      <c r="JNH20" s="15"/>
      <c r="JNI20" s="15"/>
      <c r="JNJ20" s="15"/>
      <c r="JNK20" s="15"/>
      <c r="JNL20" s="15"/>
      <c r="JNM20" s="15"/>
      <c r="JNN20" s="15"/>
      <c r="JNO20" s="15"/>
      <c r="JNP20" s="15"/>
      <c r="JNQ20" s="15"/>
      <c r="JNR20" s="15"/>
      <c r="JNS20" s="15"/>
      <c r="JNT20" s="15"/>
      <c r="JNU20" s="15"/>
      <c r="JNV20" s="15"/>
      <c r="JNW20" s="15"/>
      <c r="JNX20" s="15"/>
      <c r="JNY20" s="15"/>
      <c r="JNZ20" s="15"/>
      <c r="JOA20" s="15"/>
      <c r="JOB20" s="15"/>
      <c r="JOC20" s="15"/>
      <c r="JOD20" s="15"/>
      <c r="JOE20" s="15"/>
      <c r="JOF20" s="15"/>
      <c r="JOG20" s="15"/>
      <c r="JOH20" s="15"/>
      <c r="JOI20" s="15"/>
      <c r="JOJ20" s="15"/>
      <c r="JOK20" s="15"/>
      <c r="JOL20" s="15"/>
      <c r="JOM20" s="15"/>
      <c r="JON20" s="15"/>
      <c r="JOO20" s="15"/>
      <c r="JOP20" s="15"/>
      <c r="JOQ20" s="15"/>
      <c r="JOR20" s="15"/>
      <c r="JOS20" s="15"/>
      <c r="JOT20" s="15"/>
      <c r="JOU20" s="15"/>
      <c r="JOV20" s="15"/>
      <c r="JOW20" s="15"/>
      <c r="JOX20" s="15"/>
      <c r="JOY20" s="15"/>
      <c r="JOZ20" s="15"/>
      <c r="JPA20" s="15"/>
      <c r="JPB20" s="15"/>
      <c r="JPC20" s="15"/>
      <c r="JPD20" s="15"/>
      <c r="JPE20" s="15"/>
      <c r="JPF20" s="15"/>
      <c r="JPG20" s="15"/>
      <c r="JPH20" s="15"/>
      <c r="JPI20" s="15"/>
      <c r="JPJ20" s="15"/>
      <c r="JPK20" s="15"/>
      <c r="JPL20" s="15"/>
      <c r="JPM20" s="15"/>
      <c r="JPN20" s="15"/>
      <c r="JPO20" s="15"/>
      <c r="JPP20" s="15"/>
      <c r="JPQ20" s="15"/>
      <c r="JPR20" s="15"/>
      <c r="JPS20" s="15"/>
      <c r="JPT20" s="15"/>
      <c r="JPU20" s="15"/>
      <c r="JPV20" s="15"/>
      <c r="JPW20" s="15"/>
      <c r="JPX20" s="15"/>
      <c r="JPY20" s="15"/>
      <c r="JPZ20" s="15"/>
      <c r="JQA20" s="15"/>
      <c r="JQB20" s="15"/>
      <c r="JQC20" s="15"/>
      <c r="JQD20" s="15"/>
      <c r="JQE20" s="15"/>
      <c r="JQF20" s="15"/>
      <c r="JQG20" s="15"/>
      <c r="JQH20" s="15"/>
      <c r="JQI20" s="15"/>
      <c r="JQJ20" s="15"/>
      <c r="JQK20" s="15"/>
      <c r="JQL20" s="15"/>
      <c r="JQM20" s="15"/>
      <c r="JQN20" s="15"/>
      <c r="JQO20" s="15"/>
      <c r="JQP20" s="15"/>
      <c r="JQQ20" s="15"/>
      <c r="JQR20" s="15"/>
      <c r="JQS20" s="15"/>
      <c r="JQT20" s="15"/>
      <c r="JQU20" s="15"/>
      <c r="JQV20" s="15"/>
      <c r="JQW20" s="15"/>
      <c r="JQX20" s="15"/>
      <c r="JQY20" s="15"/>
      <c r="JQZ20" s="15"/>
      <c r="JRA20" s="15"/>
      <c r="JRB20" s="15"/>
      <c r="JRC20" s="15"/>
      <c r="JRD20" s="15"/>
      <c r="JRE20" s="15"/>
      <c r="JRF20" s="15"/>
      <c r="JRG20" s="15"/>
      <c r="JRH20" s="15"/>
      <c r="JRI20" s="15"/>
      <c r="JRJ20" s="15"/>
      <c r="JRK20" s="15"/>
      <c r="JRL20" s="15"/>
      <c r="JRM20" s="15"/>
      <c r="JRN20" s="15"/>
      <c r="JRO20" s="15"/>
      <c r="JRP20" s="15"/>
      <c r="JRQ20" s="15"/>
      <c r="JRR20" s="15"/>
      <c r="JRS20" s="15"/>
      <c r="JRT20" s="15"/>
      <c r="JRU20" s="15"/>
      <c r="JRV20" s="15"/>
      <c r="JRW20" s="15"/>
      <c r="JRX20" s="15"/>
      <c r="JRY20" s="15"/>
      <c r="JRZ20" s="15"/>
      <c r="JSA20" s="15"/>
      <c r="JSB20" s="15"/>
      <c r="JSC20" s="15"/>
      <c r="JSD20" s="15"/>
      <c r="JSE20" s="15"/>
      <c r="JSF20" s="15"/>
      <c r="JSG20" s="15"/>
      <c r="JSH20" s="15"/>
      <c r="JSI20" s="15"/>
      <c r="JSJ20" s="15"/>
      <c r="JSK20" s="15"/>
      <c r="JSL20" s="15"/>
      <c r="JSM20" s="15"/>
      <c r="JSN20" s="15"/>
      <c r="JSO20" s="15"/>
      <c r="JSP20" s="15"/>
      <c r="JSQ20" s="15"/>
      <c r="JSR20" s="15"/>
      <c r="JSS20" s="15"/>
      <c r="JST20" s="15"/>
      <c r="JSU20" s="15"/>
      <c r="JSV20" s="15"/>
      <c r="JSW20" s="15"/>
      <c r="JSX20" s="15"/>
      <c r="JSY20" s="15"/>
      <c r="JSZ20" s="15"/>
      <c r="JTA20" s="15"/>
      <c r="JTB20" s="15"/>
      <c r="JTC20" s="15"/>
      <c r="JTD20" s="15"/>
      <c r="JTE20" s="15"/>
      <c r="JTF20" s="15"/>
      <c r="JTG20" s="15"/>
      <c r="JTH20" s="15"/>
      <c r="JTI20" s="15"/>
      <c r="JTJ20" s="15"/>
      <c r="JTK20" s="15"/>
      <c r="JTL20" s="15"/>
      <c r="JTM20" s="15"/>
      <c r="JTN20" s="15"/>
      <c r="JTO20" s="15"/>
      <c r="JTP20" s="15"/>
      <c r="JTQ20" s="15"/>
      <c r="JTR20" s="15"/>
      <c r="JTS20" s="15"/>
      <c r="JTT20" s="15"/>
      <c r="JTU20" s="15"/>
      <c r="JTV20" s="15"/>
      <c r="JTW20" s="15"/>
      <c r="JTX20" s="15"/>
      <c r="JTY20" s="15"/>
      <c r="JTZ20" s="15"/>
      <c r="JUA20" s="15"/>
      <c r="JUB20" s="15"/>
      <c r="JUC20" s="15"/>
      <c r="JUD20" s="15"/>
      <c r="JUE20" s="15"/>
      <c r="JUF20" s="15"/>
      <c r="JUG20" s="15"/>
      <c r="JUH20" s="15"/>
      <c r="JUI20" s="15"/>
      <c r="JUJ20" s="15"/>
      <c r="JUK20" s="15"/>
      <c r="JUL20" s="15"/>
      <c r="JUM20" s="15"/>
      <c r="JUN20" s="15"/>
      <c r="JUO20" s="15"/>
      <c r="JUP20" s="15"/>
      <c r="JUQ20" s="15"/>
      <c r="JUR20" s="15"/>
      <c r="JUS20" s="15"/>
      <c r="JUT20" s="15"/>
      <c r="JUU20" s="15"/>
      <c r="JUV20" s="15"/>
      <c r="JUW20" s="15"/>
      <c r="JUX20" s="15"/>
      <c r="JUY20" s="15"/>
      <c r="JUZ20" s="15"/>
      <c r="JVA20" s="15"/>
      <c r="JVB20" s="15"/>
      <c r="JVC20" s="15"/>
      <c r="JVD20" s="15"/>
      <c r="JVE20" s="15"/>
      <c r="JVF20" s="15"/>
      <c r="JVG20" s="15"/>
      <c r="JVH20" s="15"/>
      <c r="JVI20" s="15"/>
      <c r="JVJ20" s="15"/>
      <c r="JVK20" s="15"/>
      <c r="JVL20" s="15"/>
      <c r="JVM20" s="15"/>
      <c r="JVN20" s="15"/>
      <c r="JVO20" s="15"/>
      <c r="JVP20" s="15"/>
      <c r="JVQ20" s="15"/>
      <c r="JVR20" s="15"/>
      <c r="JVS20" s="15"/>
      <c r="JVT20" s="15"/>
      <c r="JVU20" s="15"/>
      <c r="JVV20" s="15"/>
      <c r="JVW20" s="15"/>
      <c r="JVX20" s="15"/>
      <c r="JVY20" s="15"/>
      <c r="JVZ20" s="15"/>
      <c r="JWA20" s="15"/>
      <c r="JWB20" s="15"/>
      <c r="JWC20" s="15"/>
      <c r="JWD20" s="15"/>
      <c r="JWE20" s="15"/>
      <c r="JWF20" s="15"/>
      <c r="JWG20" s="15"/>
      <c r="JWH20" s="15"/>
      <c r="JWI20" s="15"/>
      <c r="JWJ20" s="15"/>
      <c r="JWK20" s="15"/>
      <c r="JWL20" s="15"/>
      <c r="JWM20" s="15"/>
      <c r="JWN20" s="15"/>
      <c r="JWO20" s="15"/>
      <c r="JWP20" s="15"/>
      <c r="JWQ20" s="15"/>
      <c r="JWR20" s="15"/>
      <c r="JWS20" s="15"/>
      <c r="JWT20" s="15"/>
      <c r="JWU20" s="15"/>
      <c r="JWV20" s="15"/>
      <c r="JWW20" s="15"/>
      <c r="JWX20" s="15"/>
      <c r="JWY20" s="15"/>
      <c r="JWZ20" s="15"/>
      <c r="JXA20" s="15"/>
      <c r="JXB20" s="15"/>
      <c r="JXC20" s="15"/>
      <c r="JXD20" s="15"/>
      <c r="JXE20" s="15"/>
      <c r="JXF20" s="15"/>
      <c r="JXG20" s="15"/>
      <c r="JXH20" s="15"/>
      <c r="JXI20" s="15"/>
      <c r="JXJ20" s="15"/>
      <c r="JXK20" s="15"/>
      <c r="JXL20" s="15"/>
      <c r="JXM20" s="15"/>
      <c r="JXN20" s="15"/>
      <c r="JXO20" s="15"/>
      <c r="JXP20" s="15"/>
      <c r="JXQ20" s="15"/>
      <c r="JXR20" s="15"/>
      <c r="JXS20" s="15"/>
      <c r="JXT20" s="15"/>
      <c r="JXU20" s="15"/>
      <c r="JXV20" s="15"/>
      <c r="JXW20" s="15"/>
      <c r="JXX20" s="15"/>
      <c r="JXY20" s="15"/>
      <c r="JXZ20" s="15"/>
      <c r="JYA20" s="15"/>
      <c r="JYB20" s="15"/>
      <c r="JYC20" s="15"/>
      <c r="JYD20" s="15"/>
      <c r="JYE20" s="15"/>
      <c r="JYF20" s="15"/>
      <c r="JYG20" s="15"/>
      <c r="JYH20" s="15"/>
      <c r="JYI20" s="15"/>
      <c r="JYJ20" s="15"/>
      <c r="JYK20" s="15"/>
      <c r="JYL20" s="15"/>
      <c r="JYM20" s="15"/>
      <c r="JYN20" s="15"/>
      <c r="JYO20" s="15"/>
      <c r="JYP20" s="15"/>
      <c r="JYQ20" s="15"/>
      <c r="JYR20" s="15"/>
      <c r="JYS20" s="15"/>
      <c r="JYT20" s="15"/>
      <c r="JYU20" s="15"/>
      <c r="JYV20" s="15"/>
      <c r="JYW20" s="15"/>
      <c r="JYX20" s="15"/>
      <c r="JYY20" s="15"/>
      <c r="JYZ20" s="15"/>
      <c r="JZA20" s="15"/>
      <c r="JZB20" s="15"/>
      <c r="JZC20" s="15"/>
      <c r="JZD20" s="15"/>
      <c r="JZE20" s="15"/>
      <c r="JZF20" s="15"/>
      <c r="JZG20" s="15"/>
      <c r="JZH20" s="15"/>
      <c r="JZI20" s="15"/>
      <c r="JZJ20" s="15"/>
      <c r="JZK20" s="15"/>
      <c r="JZL20" s="15"/>
      <c r="JZM20" s="15"/>
      <c r="JZN20" s="15"/>
      <c r="JZO20" s="15"/>
      <c r="JZP20" s="15"/>
      <c r="JZQ20" s="15"/>
      <c r="JZR20" s="15"/>
      <c r="JZS20" s="15"/>
      <c r="JZT20" s="15"/>
      <c r="JZU20" s="15"/>
      <c r="JZV20" s="15"/>
      <c r="JZW20" s="15"/>
      <c r="JZX20" s="15"/>
      <c r="JZY20" s="15"/>
      <c r="JZZ20" s="15"/>
      <c r="KAA20" s="15"/>
      <c r="KAB20" s="15"/>
      <c r="KAC20" s="15"/>
      <c r="KAD20" s="15"/>
      <c r="KAE20" s="15"/>
      <c r="KAF20" s="15"/>
      <c r="KAG20" s="15"/>
      <c r="KAH20" s="15"/>
      <c r="KAI20" s="15"/>
      <c r="KAJ20" s="15"/>
      <c r="KAK20" s="15"/>
      <c r="KAL20" s="15"/>
      <c r="KAM20" s="15"/>
      <c r="KAN20" s="15"/>
      <c r="KAO20" s="15"/>
      <c r="KAP20" s="15"/>
      <c r="KAQ20" s="15"/>
      <c r="KAR20" s="15"/>
      <c r="KAS20" s="15"/>
      <c r="KAT20" s="15"/>
      <c r="KAU20" s="15"/>
      <c r="KAV20" s="15"/>
      <c r="KAW20" s="15"/>
      <c r="KAX20" s="15"/>
      <c r="KAY20" s="15"/>
      <c r="KAZ20" s="15"/>
      <c r="KBA20" s="15"/>
      <c r="KBB20" s="15"/>
      <c r="KBC20" s="15"/>
      <c r="KBD20" s="15"/>
      <c r="KBE20" s="15"/>
      <c r="KBF20" s="15"/>
      <c r="KBG20" s="15"/>
      <c r="KBH20" s="15"/>
      <c r="KBI20" s="15"/>
      <c r="KBJ20" s="15"/>
      <c r="KBK20" s="15"/>
      <c r="KBL20" s="15"/>
      <c r="KBM20" s="15"/>
      <c r="KBN20" s="15"/>
      <c r="KBO20" s="15"/>
      <c r="KBP20" s="15"/>
      <c r="KBQ20" s="15"/>
      <c r="KBR20" s="15"/>
      <c r="KBS20" s="15"/>
      <c r="KBT20" s="15"/>
      <c r="KBU20" s="15"/>
      <c r="KBV20" s="15"/>
      <c r="KBW20" s="15"/>
      <c r="KBX20" s="15"/>
      <c r="KBY20" s="15"/>
      <c r="KBZ20" s="15"/>
      <c r="KCA20" s="15"/>
      <c r="KCB20" s="15"/>
      <c r="KCC20" s="15"/>
      <c r="KCD20" s="15"/>
      <c r="KCE20" s="15"/>
      <c r="KCF20" s="15"/>
      <c r="KCG20" s="15"/>
      <c r="KCH20" s="15"/>
      <c r="KCI20" s="15"/>
      <c r="KCJ20" s="15"/>
      <c r="KCK20" s="15"/>
      <c r="KCL20" s="15"/>
      <c r="KCM20" s="15"/>
      <c r="KCN20" s="15"/>
      <c r="KCO20" s="15"/>
      <c r="KCP20" s="15"/>
      <c r="KCQ20" s="15"/>
      <c r="KCR20" s="15"/>
      <c r="KCS20" s="15"/>
      <c r="KCT20" s="15"/>
      <c r="KCU20" s="15"/>
      <c r="KCV20" s="15"/>
      <c r="KCW20" s="15"/>
      <c r="KCX20" s="15"/>
      <c r="KCY20" s="15"/>
      <c r="KCZ20" s="15"/>
      <c r="KDA20" s="15"/>
      <c r="KDB20" s="15"/>
      <c r="KDC20" s="15"/>
      <c r="KDD20" s="15"/>
      <c r="KDE20" s="15"/>
      <c r="KDF20" s="15"/>
      <c r="KDG20" s="15"/>
      <c r="KDH20" s="15"/>
      <c r="KDI20" s="15"/>
      <c r="KDJ20" s="15"/>
      <c r="KDK20" s="15"/>
      <c r="KDL20" s="15"/>
      <c r="KDM20" s="15"/>
      <c r="KDN20" s="15"/>
      <c r="KDO20" s="15"/>
      <c r="KDP20" s="15"/>
      <c r="KDQ20" s="15"/>
      <c r="KDR20" s="15"/>
      <c r="KDS20" s="15"/>
      <c r="KDT20" s="15"/>
      <c r="KDU20" s="15"/>
      <c r="KDV20" s="15"/>
      <c r="KDW20" s="15"/>
      <c r="KDX20" s="15"/>
      <c r="KDY20" s="15"/>
      <c r="KDZ20" s="15"/>
      <c r="KEA20" s="15"/>
      <c r="KEB20" s="15"/>
      <c r="KEC20" s="15"/>
      <c r="KED20" s="15"/>
      <c r="KEE20" s="15"/>
      <c r="KEF20" s="15"/>
      <c r="KEG20" s="15"/>
      <c r="KEH20" s="15"/>
      <c r="KEI20" s="15"/>
      <c r="KEJ20" s="15"/>
      <c r="KEK20" s="15"/>
      <c r="KEL20" s="15"/>
      <c r="KEM20" s="15"/>
      <c r="KEN20" s="15"/>
      <c r="KEO20" s="15"/>
      <c r="KEP20" s="15"/>
      <c r="KEQ20" s="15"/>
      <c r="KER20" s="15"/>
      <c r="KES20" s="15"/>
      <c r="KET20" s="15"/>
      <c r="KEU20" s="15"/>
      <c r="KEV20" s="15"/>
      <c r="KEW20" s="15"/>
      <c r="KEX20" s="15"/>
      <c r="KEY20" s="15"/>
      <c r="KEZ20" s="15"/>
      <c r="KFA20" s="15"/>
      <c r="KFB20" s="15"/>
      <c r="KFC20" s="15"/>
      <c r="KFD20" s="15"/>
      <c r="KFE20" s="15"/>
      <c r="KFF20" s="15"/>
      <c r="KFG20" s="15"/>
      <c r="KFH20" s="15"/>
      <c r="KFI20" s="15"/>
      <c r="KFJ20" s="15"/>
      <c r="KFK20" s="15"/>
      <c r="KFL20" s="15"/>
      <c r="KFM20" s="15"/>
      <c r="KFN20" s="15"/>
      <c r="KFO20" s="15"/>
      <c r="KFP20" s="15"/>
      <c r="KFQ20" s="15"/>
      <c r="KFR20" s="15"/>
      <c r="KFS20" s="15"/>
      <c r="KFT20" s="15"/>
      <c r="KFU20" s="15"/>
      <c r="KFV20" s="15"/>
      <c r="KFW20" s="15"/>
      <c r="KFX20" s="15"/>
      <c r="KFY20" s="15"/>
      <c r="KFZ20" s="15"/>
      <c r="KGA20" s="15"/>
      <c r="KGB20" s="15"/>
      <c r="KGC20" s="15"/>
      <c r="KGD20" s="15"/>
      <c r="KGE20" s="15"/>
      <c r="KGF20" s="15"/>
      <c r="KGG20" s="15"/>
      <c r="KGH20" s="15"/>
      <c r="KGI20" s="15"/>
      <c r="KGJ20" s="15"/>
      <c r="KGK20" s="15"/>
      <c r="KGL20" s="15"/>
      <c r="KGM20" s="15"/>
      <c r="KGN20" s="15"/>
      <c r="KGO20" s="15"/>
      <c r="KGP20" s="15"/>
      <c r="KGQ20" s="15"/>
      <c r="KGR20" s="15"/>
      <c r="KGS20" s="15"/>
      <c r="KGT20" s="15"/>
      <c r="KGU20" s="15"/>
      <c r="KGV20" s="15"/>
      <c r="KGW20" s="15"/>
      <c r="KGX20" s="15"/>
      <c r="KGY20" s="15"/>
      <c r="KGZ20" s="15"/>
      <c r="KHA20" s="15"/>
      <c r="KHB20" s="15"/>
      <c r="KHC20" s="15"/>
      <c r="KHD20" s="15"/>
      <c r="KHE20" s="15"/>
      <c r="KHF20" s="15"/>
      <c r="KHG20" s="15"/>
      <c r="KHH20" s="15"/>
      <c r="KHI20" s="15"/>
      <c r="KHJ20" s="15"/>
      <c r="KHK20" s="15"/>
      <c r="KHL20" s="15"/>
      <c r="KHM20" s="15"/>
      <c r="KHN20" s="15"/>
      <c r="KHO20" s="15"/>
      <c r="KHP20" s="15"/>
      <c r="KHQ20" s="15"/>
      <c r="KHR20" s="15"/>
      <c r="KHS20" s="15"/>
      <c r="KHT20" s="15"/>
      <c r="KHU20" s="15"/>
      <c r="KHV20" s="15"/>
      <c r="KHW20" s="15"/>
      <c r="KHX20" s="15"/>
      <c r="KHY20" s="15"/>
      <c r="KHZ20" s="15"/>
      <c r="KIA20" s="15"/>
      <c r="KIB20" s="15"/>
      <c r="KIC20" s="15"/>
      <c r="KID20" s="15"/>
      <c r="KIE20" s="15"/>
      <c r="KIF20" s="15"/>
      <c r="KIG20" s="15"/>
      <c r="KIH20" s="15"/>
      <c r="KII20" s="15"/>
      <c r="KIJ20" s="15"/>
      <c r="KIK20" s="15"/>
      <c r="KIL20" s="15"/>
      <c r="KIM20" s="15"/>
      <c r="KIN20" s="15"/>
      <c r="KIO20" s="15"/>
      <c r="KIP20" s="15"/>
      <c r="KIQ20" s="15"/>
      <c r="KIR20" s="15"/>
      <c r="KIS20" s="15"/>
      <c r="KIT20" s="15"/>
      <c r="KIU20" s="15"/>
      <c r="KIV20" s="15"/>
      <c r="KIW20" s="15"/>
      <c r="KIX20" s="15"/>
      <c r="KIY20" s="15"/>
      <c r="KIZ20" s="15"/>
      <c r="KJA20" s="15"/>
      <c r="KJB20" s="15"/>
      <c r="KJC20" s="15"/>
      <c r="KJD20" s="15"/>
      <c r="KJE20" s="15"/>
      <c r="KJF20" s="15"/>
      <c r="KJG20" s="15"/>
      <c r="KJH20" s="15"/>
      <c r="KJI20" s="15"/>
      <c r="KJJ20" s="15"/>
      <c r="KJK20" s="15"/>
      <c r="KJL20" s="15"/>
      <c r="KJM20" s="15"/>
      <c r="KJN20" s="15"/>
      <c r="KJO20" s="15"/>
      <c r="KJP20" s="15"/>
      <c r="KJQ20" s="15"/>
      <c r="KJR20" s="15"/>
      <c r="KJS20" s="15"/>
      <c r="KJT20" s="15"/>
      <c r="KJU20" s="15"/>
      <c r="KJV20" s="15"/>
      <c r="KJW20" s="15"/>
      <c r="KJX20" s="15"/>
      <c r="KJY20" s="15"/>
      <c r="KJZ20" s="15"/>
      <c r="KKA20" s="15"/>
      <c r="KKB20" s="15"/>
      <c r="KKC20" s="15"/>
      <c r="KKD20" s="15"/>
      <c r="KKE20" s="15"/>
      <c r="KKF20" s="15"/>
      <c r="KKG20" s="15"/>
      <c r="KKH20" s="15"/>
      <c r="KKI20" s="15"/>
      <c r="KKJ20" s="15"/>
      <c r="KKK20" s="15"/>
      <c r="KKL20" s="15"/>
      <c r="KKM20" s="15"/>
      <c r="KKN20" s="15"/>
      <c r="KKO20" s="15"/>
      <c r="KKP20" s="15"/>
      <c r="KKQ20" s="15"/>
      <c r="KKR20" s="15"/>
      <c r="KKS20" s="15"/>
      <c r="KKT20" s="15"/>
      <c r="KKU20" s="15"/>
      <c r="KKV20" s="15"/>
      <c r="KKW20" s="15"/>
      <c r="KKX20" s="15"/>
      <c r="KKY20" s="15"/>
      <c r="KKZ20" s="15"/>
      <c r="KLA20" s="15"/>
      <c r="KLB20" s="15"/>
      <c r="KLC20" s="15"/>
      <c r="KLD20" s="15"/>
      <c r="KLE20" s="15"/>
      <c r="KLF20" s="15"/>
      <c r="KLG20" s="15"/>
      <c r="KLH20" s="15"/>
      <c r="KLI20" s="15"/>
      <c r="KLJ20" s="15"/>
      <c r="KLK20" s="15"/>
      <c r="KLL20" s="15"/>
      <c r="KLM20" s="15"/>
      <c r="KLN20" s="15"/>
      <c r="KLO20" s="15"/>
      <c r="KLP20" s="15"/>
      <c r="KLQ20" s="15"/>
      <c r="KLR20" s="15"/>
      <c r="KLS20" s="15"/>
      <c r="KLT20" s="15"/>
      <c r="KLU20" s="15"/>
      <c r="KLV20" s="15"/>
      <c r="KLW20" s="15"/>
      <c r="KLX20" s="15"/>
      <c r="KLY20" s="15"/>
      <c r="KLZ20" s="15"/>
      <c r="KMA20" s="15"/>
      <c r="KMB20" s="15"/>
      <c r="KMC20" s="15"/>
      <c r="KMD20" s="15"/>
      <c r="KME20" s="15"/>
      <c r="KMF20" s="15"/>
      <c r="KMG20" s="15"/>
      <c r="KMH20" s="15"/>
      <c r="KMI20" s="15"/>
      <c r="KMJ20" s="15"/>
      <c r="KMK20" s="15"/>
      <c r="KML20" s="15"/>
      <c r="KMM20" s="15"/>
      <c r="KMN20" s="15"/>
      <c r="KMO20" s="15"/>
      <c r="KMP20" s="15"/>
      <c r="KMQ20" s="15"/>
      <c r="KMR20" s="15"/>
      <c r="KMS20" s="15"/>
      <c r="KMT20" s="15"/>
      <c r="KMU20" s="15"/>
      <c r="KMV20" s="15"/>
      <c r="KMW20" s="15"/>
      <c r="KMX20" s="15"/>
      <c r="KMY20" s="15"/>
      <c r="KMZ20" s="15"/>
      <c r="KNA20" s="15"/>
      <c r="KNB20" s="15"/>
      <c r="KNC20" s="15"/>
      <c r="KND20" s="15"/>
      <c r="KNE20" s="15"/>
      <c r="KNF20" s="15"/>
      <c r="KNG20" s="15"/>
      <c r="KNH20" s="15"/>
      <c r="KNI20" s="15"/>
      <c r="KNJ20" s="15"/>
      <c r="KNK20" s="15"/>
      <c r="KNL20" s="15"/>
      <c r="KNM20" s="15"/>
      <c r="KNN20" s="15"/>
      <c r="KNO20" s="15"/>
      <c r="KNP20" s="15"/>
      <c r="KNQ20" s="15"/>
      <c r="KNR20" s="15"/>
      <c r="KNS20" s="15"/>
      <c r="KNT20" s="15"/>
      <c r="KNU20" s="15"/>
      <c r="KNV20" s="15"/>
      <c r="KNW20" s="15"/>
      <c r="KNX20" s="15"/>
      <c r="KNY20" s="15"/>
      <c r="KNZ20" s="15"/>
      <c r="KOA20" s="15"/>
      <c r="KOB20" s="15"/>
      <c r="KOC20" s="15"/>
      <c r="KOD20" s="15"/>
      <c r="KOE20" s="15"/>
      <c r="KOF20" s="15"/>
      <c r="KOG20" s="15"/>
      <c r="KOH20" s="15"/>
      <c r="KOI20" s="15"/>
      <c r="KOJ20" s="15"/>
      <c r="KOK20" s="15"/>
      <c r="KOL20" s="15"/>
      <c r="KOM20" s="15"/>
      <c r="KON20" s="15"/>
      <c r="KOO20" s="15"/>
      <c r="KOP20" s="15"/>
      <c r="KOQ20" s="15"/>
      <c r="KOR20" s="15"/>
      <c r="KOS20" s="15"/>
      <c r="KOT20" s="15"/>
      <c r="KOU20" s="15"/>
      <c r="KOV20" s="15"/>
      <c r="KOW20" s="15"/>
      <c r="KOX20" s="15"/>
      <c r="KOY20" s="15"/>
      <c r="KOZ20" s="15"/>
      <c r="KPA20" s="15"/>
      <c r="KPB20" s="15"/>
      <c r="KPC20" s="15"/>
      <c r="KPD20" s="15"/>
      <c r="KPE20" s="15"/>
      <c r="KPF20" s="15"/>
      <c r="KPG20" s="15"/>
      <c r="KPH20" s="15"/>
      <c r="KPI20" s="15"/>
      <c r="KPJ20" s="15"/>
      <c r="KPK20" s="15"/>
      <c r="KPL20" s="15"/>
      <c r="KPM20" s="15"/>
      <c r="KPN20" s="15"/>
      <c r="KPO20" s="15"/>
      <c r="KPP20" s="15"/>
      <c r="KPQ20" s="15"/>
      <c r="KPR20" s="15"/>
      <c r="KPS20" s="15"/>
      <c r="KPT20" s="15"/>
      <c r="KPU20" s="15"/>
      <c r="KPV20" s="15"/>
      <c r="KPW20" s="15"/>
      <c r="KPX20" s="15"/>
      <c r="KPY20" s="15"/>
      <c r="KPZ20" s="15"/>
      <c r="KQA20" s="15"/>
      <c r="KQB20" s="15"/>
      <c r="KQC20" s="15"/>
      <c r="KQD20" s="15"/>
      <c r="KQE20" s="15"/>
      <c r="KQF20" s="15"/>
      <c r="KQG20" s="15"/>
      <c r="KQH20" s="15"/>
      <c r="KQI20" s="15"/>
      <c r="KQJ20" s="15"/>
      <c r="KQK20" s="15"/>
      <c r="KQL20" s="15"/>
      <c r="KQM20" s="15"/>
      <c r="KQN20" s="15"/>
      <c r="KQO20" s="15"/>
      <c r="KQP20" s="15"/>
      <c r="KQQ20" s="15"/>
      <c r="KQR20" s="15"/>
      <c r="KQS20" s="15"/>
      <c r="KQT20" s="15"/>
      <c r="KQU20" s="15"/>
      <c r="KQV20" s="15"/>
      <c r="KQW20" s="15"/>
      <c r="KQX20" s="15"/>
      <c r="KQY20" s="15"/>
      <c r="KQZ20" s="15"/>
      <c r="KRA20" s="15"/>
      <c r="KRB20" s="15"/>
      <c r="KRC20" s="15"/>
      <c r="KRD20" s="15"/>
      <c r="KRE20" s="15"/>
      <c r="KRF20" s="15"/>
      <c r="KRG20" s="15"/>
      <c r="KRH20" s="15"/>
      <c r="KRI20" s="15"/>
      <c r="KRJ20" s="15"/>
      <c r="KRK20" s="15"/>
      <c r="KRL20" s="15"/>
      <c r="KRM20" s="15"/>
      <c r="KRN20" s="15"/>
      <c r="KRO20" s="15"/>
      <c r="KRP20" s="15"/>
      <c r="KRQ20" s="15"/>
      <c r="KRR20" s="15"/>
      <c r="KRS20" s="15"/>
      <c r="KRT20" s="15"/>
      <c r="KRU20" s="15"/>
      <c r="KRV20" s="15"/>
      <c r="KRW20" s="15"/>
      <c r="KRX20" s="15"/>
      <c r="KRY20" s="15"/>
      <c r="KRZ20" s="15"/>
      <c r="KSA20" s="15"/>
      <c r="KSB20" s="15"/>
      <c r="KSC20" s="15"/>
      <c r="KSD20" s="15"/>
      <c r="KSE20" s="15"/>
      <c r="KSF20" s="15"/>
      <c r="KSG20" s="15"/>
      <c r="KSH20" s="15"/>
      <c r="KSI20" s="15"/>
      <c r="KSJ20" s="15"/>
      <c r="KSK20" s="15"/>
      <c r="KSL20" s="15"/>
      <c r="KSM20" s="15"/>
      <c r="KSN20" s="15"/>
      <c r="KSO20" s="15"/>
      <c r="KSP20" s="15"/>
      <c r="KSQ20" s="15"/>
      <c r="KSR20" s="15"/>
      <c r="KSS20" s="15"/>
      <c r="KST20" s="15"/>
      <c r="KSU20" s="15"/>
      <c r="KSV20" s="15"/>
      <c r="KSW20" s="15"/>
      <c r="KSX20" s="15"/>
      <c r="KSY20" s="15"/>
      <c r="KSZ20" s="15"/>
      <c r="KTA20" s="15"/>
      <c r="KTB20" s="15"/>
      <c r="KTC20" s="15"/>
      <c r="KTD20" s="15"/>
      <c r="KTE20" s="15"/>
      <c r="KTF20" s="15"/>
      <c r="KTG20" s="15"/>
      <c r="KTH20" s="15"/>
      <c r="KTI20" s="15"/>
      <c r="KTJ20" s="15"/>
      <c r="KTK20" s="15"/>
      <c r="KTL20" s="15"/>
      <c r="KTM20" s="15"/>
      <c r="KTN20" s="15"/>
      <c r="KTO20" s="15"/>
      <c r="KTP20" s="15"/>
      <c r="KTQ20" s="15"/>
      <c r="KTR20" s="15"/>
      <c r="KTS20" s="15"/>
      <c r="KTT20" s="15"/>
      <c r="KTU20" s="15"/>
      <c r="KTV20" s="15"/>
      <c r="KTW20" s="15"/>
      <c r="KTX20" s="15"/>
      <c r="KTY20" s="15"/>
      <c r="KTZ20" s="15"/>
      <c r="KUA20" s="15"/>
      <c r="KUB20" s="15"/>
      <c r="KUC20" s="15"/>
      <c r="KUD20" s="15"/>
      <c r="KUE20" s="15"/>
      <c r="KUF20" s="15"/>
      <c r="KUG20" s="15"/>
      <c r="KUH20" s="15"/>
      <c r="KUI20" s="15"/>
      <c r="KUJ20" s="15"/>
      <c r="KUK20" s="15"/>
      <c r="KUL20" s="15"/>
      <c r="KUM20" s="15"/>
      <c r="KUN20" s="15"/>
      <c r="KUO20" s="15"/>
      <c r="KUP20" s="15"/>
      <c r="KUQ20" s="15"/>
      <c r="KUR20" s="15"/>
      <c r="KUS20" s="15"/>
      <c r="KUT20" s="15"/>
      <c r="KUU20" s="15"/>
      <c r="KUV20" s="15"/>
      <c r="KUW20" s="15"/>
      <c r="KUX20" s="15"/>
      <c r="KUY20" s="15"/>
      <c r="KUZ20" s="15"/>
      <c r="KVA20" s="15"/>
      <c r="KVB20" s="15"/>
      <c r="KVC20" s="15"/>
      <c r="KVD20" s="15"/>
      <c r="KVE20" s="15"/>
      <c r="KVF20" s="15"/>
      <c r="KVG20" s="15"/>
      <c r="KVH20" s="15"/>
      <c r="KVI20" s="15"/>
      <c r="KVJ20" s="15"/>
      <c r="KVK20" s="15"/>
      <c r="KVL20" s="15"/>
      <c r="KVM20" s="15"/>
      <c r="KVN20" s="15"/>
      <c r="KVO20" s="15"/>
      <c r="KVP20" s="15"/>
      <c r="KVQ20" s="15"/>
      <c r="KVR20" s="15"/>
      <c r="KVS20" s="15"/>
      <c r="KVT20" s="15"/>
      <c r="KVU20" s="15"/>
      <c r="KVV20" s="15"/>
      <c r="KVW20" s="15"/>
      <c r="KVX20" s="15"/>
      <c r="KVY20" s="15"/>
      <c r="KVZ20" s="15"/>
      <c r="KWA20" s="15"/>
      <c r="KWB20" s="15"/>
      <c r="KWC20" s="15"/>
      <c r="KWD20" s="15"/>
      <c r="KWE20" s="15"/>
      <c r="KWF20" s="15"/>
      <c r="KWG20" s="15"/>
      <c r="KWH20" s="15"/>
      <c r="KWI20" s="15"/>
      <c r="KWJ20" s="15"/>
      <c r="KWK20" s="15"/>
      <c r="KWL20" s="15"/>
      <c r="KWM20" s="15"/>
      <c r="KWN20" s="15"/>
      <c r="KWO20" s="15"/>
      <c r="KWP20" s="15"/>
      <c r="KWQ20" s="15"/>
      <c r="KWR20" s="15"/>
      <c r="KWS20" s="15"/>
      <c r="KWT20" s="15"/>
      <c r="KWU20" s="15"/>
      <c r="KWV20" s="15"/>
      <c r="KWW20" s="15"/>
      <c r="KWX20" s="15"/>
      <c r="KWY20" s="15"/>
      <c r="KWZ20" s="15"/>
      <c r="KXA20" s="15"/>
      <c r="KXB20" s="15"/>
      <c r="KXC20" s="15"/>
      <c r="KXD20" s="15"/>
      <c r="KXE20" s="15"/>
      <c r="KXF20" s="15"/>
      <c r="KXG20" s="15"/>
      <c r="KXH20" s="15"/>
      <c r="KXI20" s="15"/>
      <c r="KXJ20" s="15"/>
      <c r="KXK20" s="15"/>
      <c r="KXL20" s="15"/>
      <c r="KXM20" s="15"/>
      <c r="KXN20" s="15"/>
      <c r="KXO20" s="15"/>
      <c r="KXP20" s="15"/>
      <c r="KXQ20" s="15"/>
      <c r="KXR20" s="15"/>
      <c r="KXS20" s="15"/>
      <c r="KXT20" s="15"/>
      <c r="KXU20" s="15"/>
      <c r="KXV20" s="15"/>
      <c r="KXW20" s="15"/>
      <c r="KXX20" s="15"/>
      <c r="KXY20" s="15"/>
      <c r="KXZ20" s="15"/>
      <c r="KYA20" s="15"/>
      <c r="KYB20" s="15"/>
      <c r="KYC20" s="15"/>
      <c r="KYD20" s="15"/>
      <c r="KYE20" s="15"/>
      <c r="KYF20" s="15"/>
      <c r="KYG20" s="15"/>
      <c r="KYH20" s="15"/>
      <c r="KYI20" s="15"/>
      <c r="KYJ20" s="15"/>
      <c r="KYK20" s="15"/>
      <c r="KYL20" s="15"/>
      <c r="KYM20" s="15"/>
      <c r="KYN20" s="15"/>
      <c r="KYO20" s="15"/>
      <c r="KYP20" s="15"/>
      <c r="KYQ20" s="15"/>
      <c r="KYR20" s="15"/>
      <c r="KYS20" s="15"/>
      <c r="KYT20" s="15"/>
      <c r="KYU20" s="15"/>
      <c r="KYV20" s="15"/>
      <c r="KYW20" s="15"/>
      <c r="KYX20" s="15"/>
      <c r="KYY20" s="15"/>
      <c r="KYZ20" s="15"/>
      <c r="KZA20" s="15"/>
      <c r="KZB20" s="15"/>
      <c r="KZC20" s="15"/>
      <c r="KZD20" s="15"/>
      <c r="KZE20" s="15"/>
      <c r="KZF20" s="15"/>
      <c r="KZG20" s="15"/>
      <c r="KZH20" s="15"/>
      <c r="KZI20" s="15"/>
      <c r="KZJ20" s="15"/>
      <c r="KZK20" s="15"/>
      <c r="KZL20" s="15"/>
      <c r="KZM20" s="15"/>
      <c r="KZN20" s="15"/>
      <c r="KZO20" s="15"/>
      <c r="KZP20" s="15"/>
      <c r="KZQ20" s="15"/>
      <c r="KZR20" s="15"/>
      <c r="KZS20" s="15"/>
      <c r="KZT20" s="15"/>
      <c r="KZU20" s="15"/>
      <c r="KZV20" s="15"/>
      <c r="KZW20" s="15"/>
      <c r="KZX20" s="15"/>
      <c r="KZY20" s="15"/>
      <c r="KZZ20" s="15"/>
      <c r="LAA20" s="15"/>
      <c r="LAB20" s="15"/>
      <c r="LAC20" s="15"/>
      <c r="LAD20" s="15"/>
      <c r="LAE20" s="15"/>
      <c r="LAF20" s="15"/>
      <c r="LAG20" s="15"/>
      <c r="LAH20" s="15"/>
      <c r="LAI20" s="15"/>
      <c r="LAJ20" s="15"/>
      <c r="LAK20" s="15"/>
      <c r="LAL20" s="15"/>
      <c r="LAM20" s="15"/>
      <c r="LAN20" s="15"/>
      <c r="LAO20" s="15"/>
      <c r="LAP20" s="15"/>
      <c r="LAQ20" s="15"/>
      <c r="LAR20" s="15"/>
      <c r="LAS20" s="15"/>
      <c r="LAT20" s="15"/>
      <c r="LAU20" s="15"/>
      <c r="LAV20" s="15"/>
      <c r="LAW20" s="15"/>
      <c r="LAX20" s="15"/>
      <c r="LAY20" s="15"/>
      <c r="LAZ20" s="15"/>
      <c r="LBA20" s="15"/>
      <c r="LBB20" s="15"/>
      <c r="LBC20" s="15"/>
      <c r="LBD20" s="15"/>
      <c r="LBE20" s="15"/>
      <c r="LBF20" s="15"/>
      <c r="LBG20" s="15"/>
      <c r="LBH20" s="15"/>
      <c r="LBI20" s="15"/>
      <c r="LBJ20" s="15"/>
      <c r="LBK20" s="15"/>
      <c r="LBL20" s="15"/>
      <c r="LBM20" s="15"/>
      <c r="LBN20" s="15"/>
      <c r="LBO20" s="15"/>
      <c r="LBP20" s="15"/>
      <c r="LBQ20" s="15"/>
      <c r="LBR20" s="15"/>
      <c r="LBS20" s="15"/>
      <c r="LBT20" s="15"/>
      <c r="LBU20" s="15"/>
      <c r="LBV20" s="15"/>
      <c r="LBW20" s="15"/>
      <c r="LBX20" s="15"/>
      <c r="LBY20" s="15"/>
      <c r="LBZ20" s="15"/>
      <c r="LCA20" s="15"/>
      <c r="LCB20" s="15"/>
      <c r="LCC20" s="15"/>
      <c r="LCD20" s="15"/>
      <c r="LCE20" s="15"/>
      <c r="LCF20" s="15"/>
      <c r="LCG20" s="15"/>
      <c r="LCH20" s="15"/>
      <c r="LCI20" s="15"/>
      <c r="LCJ20" s="15"/>
      <c r="LCK20" s="15"/>
      <c r="LCL20" s="15"/>
      <c r="LCM20" s="15"/>
      <c r="LCN20" s="15"/>
      <c r="LCO20" s="15"/>
      <c r="LCP20" s="15"/>
      <c r="LCQ20" s="15"/>
      <c r="LCR20" s="15"/>
      <c r="LCS20" s="15"/>
      <c r="LCT20" s="15"/>
      <c r="LCU20" s="15"/>
      <c r="LCV20" s="15"/>
      <c r="LCW20" s="15"/>
      <c r="LCX20" s="15"/>
      <c r="LCY20" s="15"/>
      <c r="LCZ20" s="15"/>
      <c r="LDA20" s="15"/>
      <c r="LDB20" s="15"/>
      <c r="LDC20" s="15"/>
      <c r="LDD20" s="15"/>
      <c r="LDE20" s="15"/>
      <c r="LDF20" s="15"/>
      <c r="LDG20" s="15"/>
      <c r="LDH20" s="15"/>
      <c r="LDI20" s="15"/>
      <c r="LDJ20" s="15"/>
      <c r="LDK20" s="15"/>
      <c r="LDL20" s="15"/>
      <c r="LDM20" s="15"/>
      <c r="LDN20" s="15"/>
      <c r="LDO20" s="15"/>
      <c r="LDP20" s="15"/>
      <c r="LDQ20" s="15"/>
      <c r="LDR20" s="15"/>
      <c r="LDS20" s="15"/>
      <c r="LDT20" s="15"/>
      <c r="LDU20" s="15"/>
      <c r="LDV20" s="15"/>
      <c r="LDW20" s="15"/>
      <c r="LDX20" s="15"/>
      <c r="LDY20" s="15"/>
      <c r="LDZ20" s="15"/>
      <c r="LEA20" s="15"/>
      <c r="LEB20" s="15"/>
      <c r="LEC20" s="15"/>
      <c r="LED20" s="15"/>
      <c r="LEE20" s="15"/>
      <c r="LEF20" s="15"/>
      <c r="LEG20" s="15"/>
      <c r="LEH20" s="15"/>
      <c r="LEI20" s="15"/>
      <c r="LEJ20" s="15"/>
      <c r="LEK20" s="15"/>
      <c r="LEL20" s="15"/>
      <c r="LEM20" s="15"/>
      <c r="LEN20" s="15"/>
      <c r="LEO20" s="15"/>
      <c r="LEP20" s="15"/>
      <c r="LEQ20" s="15"/>
      <c r="LER20" s="15"/>
      <c r="LES20" s="15"/>
      <c r="LET20" s="15"/>
      <c r="LEU20" s="15"/>
      <c r="LEV20" s="15"/>
      <c r="LEW20" s="15"/>
      <c r="LEX20" s="15"/>
      <c r="LEY20" s="15"/>
      <c r="LEZ20" s="15"/>
      <c r="LFA20" s="15"/>
      <c r="LFB20" s="15"/>
      <c r="LFC20" s="15"/>
      <c r="LFD20" s="15"/>
      <c r="LFE20" s="15"/>
      <c r="LFF20" s="15"/>
      <c r="LFG20" s="15"/>
      <c r="LFH20" s="15"/>
      <c r="LFI20" s="15"/>
      <c r="LFJ20" s="15"/>
      <c r="LFK20" s="15"/>
      <c r="LFL20" s="15"/>
      <c r="LFM20" s="15"/>
      <c r="LFN20" s="15"/>
      <c r="LFO20" s="15"/>
      <c r="LFP20" s="15"/>
      <c r="LFQ20" s="15"/>
      <c r="LFR20" s="15"/>
      <c r="LFS20" s="15"/>
      <c r="LFT20" s="15"/>
      <c r="LFU20" s="15"/>
      <c r="LFV20" s="15"/>
      <c r="LFW20" s="15"/>
      <c r="LFX20" s="15"/>
      <c r="LFY20" s="15"/>
      <c r="LFZ20" s="15"/>
      <c r="LGA20" s="15"/>
      <c r="LGB20" s="15"/>
      <c r="LGC20" s="15"/>
      <c r="LGD20" s="15"/>
      <c r="LGE20" s="15"/>
      <c r="LGF20" s="15"/>
      <c r="LGG20" s="15"/>
      <c r="LGH20" s="15"/>
      <c r="LGI20" s="15"/>
      <c r="LGJ20" s="15"/>
      <c r="LGK20" s="15"/>
      <c r="LGL20" s="15"/>
      <c r="LGM20" s="15"/>
      <c r="LGN20" s="15"/>
      <c r="LGO20" s="15"/>
      <c r="LGP20" s="15"/>
      <c r="LGQ20" s="15"/>
      <c r="LGR20" s="15"/>
      <c r="LGS20" s="15"/>
      <c r="LGT20" s="15"/>
      <c r="LGU20" s="15"/>
      <c r="LGV20" s="15"/>
      <c r="LGW20" s="15"/>
      <c r="LGX20" s="15"/>
      <c r="LGY20" s="15"/>
      <c r="LGZ20" s="15"/>
      <c r="LHA20" s="15"/>
      <c r="LHB20" s="15"/>
      <c r="LHC20" s="15"/>
      <c r="LHD20" s="15"/>
      <c r="LHE20" s="15"/>
      <c r="LHF20" s="15"/>
      <c r="LHG20" s="15"/>
      <c r="LHH20" s="15"/>
      <c r="LHI20" s="15"/>
      <c r="LHJ20" s="15"/>
      <c r="LHK20" s="15"/>
      <c r="LHL20" s="15"/>
      <c r="LHM20" s="15"/>
      <c r="LHN20" s="15"/>
      <c r="LHO20" s="15"/>
      <c r="LHP20" s="15"/>
      <c r="LHQ20" s="15"/>
      <c r="LHR20" s="15"/>
      <c r="LHS20" s="15"/>
      <c r="LHT20" s="15"/>
      <c r="LHU20" s="15"/>
      <c r="LHV20" s="15"/>
      <c r="LHW20" s="15"/>
      <c r="LHX20" s="15"/>
      <c r="LHY20" s="15"/>
      <c r="LHZ20" s="15"/>
      <c r="LIA20" s="15"/>
      <c r="LIB20" s="15"/>
      <c r="LIC20" s="15"/>
      <c r="LID20" s="15"/>
      <c r="LIE20" s="15"/>
      <c r="LIF20" s="15"/>
      <c r="LIG20" s="15"/>
      <c r="LIH20" s="15"/>
      <c r="LII20" s="15"/>
      <c r="LIJ20" s="15"/>
      <c r="LIK20" s="15"/>
      <c r="LIL20" s="15"/>
      <c r="LIM20" s="15"/>
      <c r="LIN20" s="15"/>
      <c r="LIO20" s="15"/>
      <c r="LIP20" s="15"/>
      <c r="LIQ20" s="15"/>
      <c r="LIR20" s="15"/>
      <c r="LIS20" s="15"/>
      <c r="LIT20" s="15"/>
      <c r="LIU20" s="15"/>
      <c r="LIV20" s="15"/>
      <c r="LIW20" s="15"/>
      <c r="LIX20" s="15"/>
      <c r="LIY20" s="15"/>
      <c r="LIZ20" s="15"/>
      <c r="LJA20" s="15"/>
      <c r="LJB20" s="15"/>
      <c r="LJC20" s="15"/>
      <c r="LJD20" s="15"/>
      <c r="LJE20" s="15"/>
      <c r="LJF20" s="15"/>
      <c r="LJG20" s="15"/>
      <c r="LJH20" s="15"/>
      <c r="LJI20" s="15"/>
      <c r="LJJ20" s="15"/>
      <c r="LJK20" s="15"/>
      <c r="LJL20" s="15"/>
      <c r="LJM20" s="15"/>
      <c r="LJN20" s="15"/>
      <c r="LJO20" s="15"/>
      <c r="LJP20" s="15"/>
      <c r="LJQ20" s="15"/>
      <c r="LJR20" s="15"/>
      <c r="LJS20" s="15"/>
      <c r="LJT20" s="15"/>
      <c r="LJU20" s="15"/>
      <c r="LJV20" s="15"/>
      <c r="LJW20" s="15"/>
      <c r="LJX20" s="15"/>
      <c r="LJY20" s="15"/>
      <c r="LJZ20" s="15"/>
      <c r="LKA20" s="15"/>
      <c r="LKB20" s="15"/>
      <c r="LKC20" s="15"/>
      <c r="LKD20" s="15"/>
      <c r="LKE20" s="15"/>
      <c r="LKF20" s="15"/>
      <c r="LKG20" s="15"/>
      <c r="LKH20" s="15"/>
      <c r="LKI20" s="15"/>
      <c r="LKJ20" s="15"/>
      <c r="LKK20" s="15"/>
      <c r="LKL20" s="15"/>
      <c r="LKM20" s="15"/>
      <c r="LKN20" s="15"/>
      <c r="LKO20" s="15"/>
      <c r="LKP20" s="15"/>
      <c r="LKQ20" s="15"/>
      <c r="LKR20" s="15"/>
      <c r="LKS20" s="15"/>
      <c r="LKT20" s="15"/>
      <c r="LKU20" s="15"/>
      <c r="LKV20" s="15"/>
      <c r="LKW20" s="15"/>
      <c r="LKX20" s="15"/>
      <c r="LKY20" s="15"/>
      <c r="LKZ20" s="15"/>
      <c r="LLA20" s="15"/>
      <c r="LLB20" s="15"/>
      <c r="LLC20" s="15"/>
      <c r="LLD20" s="15"/>
      <c r="LLE20" s="15"/>
      <c r="LLF20" s="15"/>
      <c r="LLG20" s="15"/>
      <c r="LLH20" s="15"/>
      <c r="LLI20" s="15"/>
      <c r="LLJ20" s="15"/>
      <c r="LLK20" s="15"/>
      <c r="LLL20" s="15"/>
      <c r="LLM20" s="15"/>
      <c r="LLN20" s="15"/>
      <c r="LLO20" s="15"/>
      <c r="LLP20" s="15"/>
      <c r="LLQ20" s="15"/>
      <c r="LLR20" s="15"/>
      <c r="LLS20" s="15"/>
      <c r="LLT20" s="15"/>
      <c r="LLU20" s="15"/>
      <c r="LLV20" s="15"/>
      <c r="LLW20" s="15"/>
      <c r="LLX20" s="15"/>
      <c r="LLY20" s="15"/>
      <c r="LLZ20" s="15"/>
      <c r="LMA20" s="15"/>
      <c r="LMB20" s="15"/>
      <c r="LMC20" s="15"/>
      <c r="LMD20" s="15"/>
      <c r="LME20" s="15"/>
      <c r="LMF20" s="15"/>
      <c r="LMG20" s="15"/>
      <c r="LMH20" s="15"/>
      <c r="LMI20" s="15"/>
      <c r="LMJ20" s="15"/>
      <c r="LMK20" s="15"/>
      <c r="LML20" s="15"/>
      <c r="LMM20" s="15"/>
      <c r="LMN20" s="15"/>
      <c r="LMO20" s="15"/>
      <c r="LMP20" s="15"/>
      <c r="LMQ20" s="15"/>
      <c r="LMR20" s="15"/>
      <c r="LMS20" s="15"/>
      <c r="LMT20" s="15"/>
      <c r="LMU20" s="15"/>
      <c r="LMV20" s="15"/>
      <c r="LMW20" s="15"/>
      <c r="LMX20" s="15"/>
      <c r="LMY20" s="15"/>
      <c r="LMZ20" s="15"/>
      <c r="LNA20" s="15"/>
      <c r="LNB20" s="15"/>
      <c r="LNC20" s="15"/>
      <c r="LND20" s="15"/>
      <c r="LNE20" s="15"/>
      <c r="LNF20" s="15"/>
      <c r="LNG20" s="15"/>
      <c r="LNH20" s="15"/>
      <c r="LNI20" s="15"/>
      <c r="LNJ20" s="15"/>
      <c r="LNK20" s="15"/>
      <c r="LNL20" s="15"/>
      <c r="LNM20" s="15"/>
      <c r="LNN20" s="15"/>
      <c r="LNO20" s="15"/>
      <c r="LNP20" s="15"/>
      <c r="LNQ20" s="15"/>
      <c r="LNR20" s="15"/>
      <c r="LNS20" s="15"/>
      <c r="LNT20" s="15"/>
      <c r="LNU20" s="15"/>
      <c r="LNV20" s="15"/>
      <c r="LNW20" s="15"/>
      <c r="LNX20" s="15"/>
      <c r="LNY20" s="15"/>
      <c r="LNZ20" s="15"/>
      <c r="LOA20" s="15"/>
      <c r="LOB20" s="15"/>
      <c r="LOC20" s="15"/>
      <c r="LOD20" s="15"/>
      <c r="LOE20" s="15"/>
      <c r="LOF20" s="15"/>
      <c r="LOG20" s="15"/>
      <c r="LOH20" s="15"/>
      <c r="LOI20" s="15"/>
      <c r="LOJ20" s="15"/>
      <c r="LOK20" s="15"/>
      <c r="LOL20" s="15"/>
      <c r="LOM20" s="15"/>
      <c r="LON20" s="15"/>
      <c r="LOO20" s="15"/>
      <c r="LOP20" s="15"/>
      <c r="LOQ20" s="15"/>
      <c r="LOR20" s="15"/>
      <c r="LOS20" s="15"/>
      <c r="LOT20" s="15"/>
      <c r="LOU20" s="15"/>
      <c r="LOV20" s="15"/>
      <c r="LOW20" s="15"/>
      <c r="LOX20" s="15"/>
      <c r="LOY20" s="15"/>
      <c r="LOZ20" s="15"/>
      <c r="LPA20" s="15"/>
      <c r="LPB20" s="15"/>
      <c r="LPC20" s="15"/>
      <c r="LPD20" s="15"/>
      <c r="LPE20" s="15"/>
      <c r="LPF20" s="15"/>
      <c r="LPG20" s="15"/>
      <c r="LPH20" s="15"/>
      <c r="LPI20" s="15"/>
      <c r="LPJ20" s="15"/>
      <c r="LPK20" s="15"/>
      <c r="LPL20" s="15"/>
      <c r="LPM20" s="15"/>
      <c r="LPN20" s="15"/>
      <c r="LPO20" s="15"/>
      <c r="LPP20" s="15"/>
      <c r="LPQ20" s="15"/>
      <c r="LPR20" s="15"/>
      <c r="LPS20" s="15"/>
      <c r="LPT20" s="15"/>
      <c r="LPU20" s="15"/>
      <c r="LPV20" s="15"/>
      <c r="LPW20" s="15"/>
      <c r="LPX20" s="15"/>
      <c r="LPY20" s="15"/>
      <c r="LPZ20" s="15"/>
      <c r="LQA20" s="15"/>
      <c r="LQB20" s="15"/>
      <c r="LQC20" s="15"/>
      <c r="LQD20" s="15"/>
      <c r="LQE20" s="15"/>
      <c r="LQF20" s="15"/>
      <c r="LQG20" s="15"/>
      <c r="LQH20" s="15"/>
      <c r="LQI20" s="15"/>
      <c r="LQJ20" s="15"/>
      <c r="LQK20" s="15"/>
      <c r="LQL20" s="15"/>
      <c r="LQM20" s="15"/>
      <c r="LQN20" s="15"/>
      <c r="LQO20" s="15"/>
      <c r="LQP20" s="15"/>
      <c r="LQQ20" s="15"/>
      <c r="LQR20" s="15"/>
      <c r="LQS20" s="15"/>
      <c r="LQT20" s="15"/>
      <c r="LQU20" s="15"/>
      <c r="LQV20" s="15"/>
      <c r="LQW20" s="15"/>
      <c r="LQX20" s="15"/>
      <c r="LQY20" s="15"/>
      <c r="LQZ20" s="15"/>
      <c r="LRA20" s="15"/>
      <c r="LRB20" s="15"/>
      <c r="LRC20" s="15"/>
      <c r="LRD20" s="15"/>
      <c r="LRE20" s="15"/>
      <c r="LRF20" s="15"/>
      <c r="LRG20" s="15"/>
      <c r="LRH20" s="15"/>
      <c r="LRI20" s="15"/>
      <c r="LRJ20" s="15"/>
      <c r="LRK20" s="15"/>
      <c r="LRL20" s="15"/>
      <c r="LRM20" s="15"/>
      <c r="LRN20" s="15"/>
      <c r="LRO20" s="15"/>
      <c r="LRP20" s="15"/>
      <c r="LRQ20" s="15"/>
      <c r="LRR20" s="15"/>
      <c r="LRS20" s="15"/>
      <c r="LRT20" s="15"/>
      <c r="LRU20" s="15"/>
      <c r="LRV20" s="15"/>
      <c r="LRW20" s="15"/>
      <c r="LRX20" s="15"/>
      <c r="LRY20" s="15"/>
      <c r="LRZ20" s="15"/>
      <c r="LSA20" s="15"/>
      <c r="LSB20" s="15"/>
      <c r="LSC20" s="15"/>
      <c r="LSD20" s="15"/>
      <c r="LSE20" s="15"/>
      <c r="LSF20" s="15"/>
      <c r="LSG20" s="15"/>
      <c r="LSH20" s="15"/>
      <c r="LSI20" s="15"/>
      <c r="LSJ20" s="15"/>
      <c r="LSK20" s="15"/>
      <c r="LSL20" s="15"/>
      <c r="LSM20" s="15"/>
      <c r="LSN20" s="15"/>
      <c r="LSO20" s="15"/>
      <c r="LSP20" s="15"/>
      <c r="LSQ20" s="15"/>
      <c r="LSR20" s="15"/>
      <c r="LSS20" s="15"/>
      <c r="LST20" s="15"/>
      <c r="LSU20" s="15"/>
      <c r="LSV20" s="15"/>
      <c r="LSW20" s="15"/>
      <c r="LSX20" s="15"/>
      <c r="LSY20" s="15"/>
      <c r="LSZ20" s="15"/>
      <c r="LTA20" s="15"/>
      <c r="LTB20" s="15"/>
      <c r="LTC20" s="15"/>
      <c r="LTD20" s="15"/>
      <c r="LTE20" s="15"/>
      <c r="LTF20" s="15"/>
      <c r="LTG20" s="15"/>
      <c r="LTH20" s="15"/>
      <c r="LTI20" s="15"/>
      <c r="LTJ20" s="15"/>
      <c r="LTK20" s="15"/>
      <c r="LTL20" s="15"/>
      <c r="LTM20" s="15"/>
      <c r="LTN20" s="15"/>
      <c r="LTO20" s="15"/>
      <c r="LTP20" s="15"/>
      <c r="LTQ20" s="15"/>
      <c r="LTR20" s="15"/>
      <c r="LTS20" s="15"/>
      <c r="LTT20" s="15"/>
      <c r="LTU20" s="15"/>
      <c r="LTV20" s="15"/>
      <c r="LTW20" s="15"/>
      <c r="LTX20" s="15"/>
      <c r="LTY20" s="15"/>
      <c r="LTZ20" s="15"/>
      <c r="LUA20" s="15"/>
      <c r="LUB20" s="15"/>
      <c r="LUC20" s="15"/>
      <c r="LUD20" s="15"/>
      <c r="LUE20" s="15"/>
      <c r="LUF20" s="15"/>
      <c r="LUG20" s="15"/>
      <c r="LUH20" s="15"/>
      <c r="LUI20" s="15"/>
      <c r="LUJ20" s="15"/>
      <c r="LUK20" s="15"/>
      <c r="LUL20" s="15"/>
      <c r="LUM20" s="15"/>
      <c r="LUN20" s="15"/>
      <c r="LUO20" s="15"/>
      <c r="LUP20" s="15"/>
      <c r="LUQ20" s="15"/>
      <c r="LUR20" s="15"/>
      <c r="LUS20" s="15"/>
      <c r="LUT20" s="15"/>
      <c r="LUU20" s="15"/>
      <c r="LUV20" s="15"/>
      <c r="LUW20" s="15"/>
      <c r="LUX20" s="15"/>
      <c r="LUY20" s="15"/>
      <c r="LUZ20" s="15"/>
      <c r="LVA20" s="15"/>
      <c r="LVB20" s="15"/>
      <c r="LVC20" s="15"/>
      <c r="LVD20" s="15"/>
      <c r="LVE20" s="15"/>
      <c r="LVF20" s="15"/>
      <c r="LVG20" s="15"/>
      <c r="LVH20" s="15"/>
      <c r="LVI20" s="15"/>
      <c r="LVJ20" s="15"/>
      <c r="LVK20" s="15"/>
      <c r="LVL20" s="15"/>
      <c r="LVM20" s="15"/>
      <c r="LVN20" s="15"/>
      <c r="LVO20" s="15"/>
      <c r="LVP20" s="15"/>
      <c r="LVQ20" s="15"/>
      <c r="LVR20" s="15"/>
      <c r="LVS20" s="15"/>
      <c r="LVT20" s="15"/>
      <c r="LVU20" s="15"/>
      <c r="LVV20" s="15"/>
      <c r="LVW20" s="15"/>
      <c r="LVX20" s="15"/>
      <c r="LVY20" s="15"/>
      <c r="LVZ20" s="15"/>
      <c r="LWA20" s="15"/>
      <c r="LWB20" s="15"/>
      <c r="LWC20" s="15"/>
      <c r="LWD20" s="15"/>
      <c r="LWE20" s="15"/>
      <c r="LWF20" s="15"/>
      <c r="LWG20" s="15"/>
      <c r="LWH20" s="15"/>
      <c r="LWI20" s="15"/>
      <c r="LWJ20" s="15"/>
      <c r="LWK20" s="15"/>
      <c r="LWL20" s="15"/>
      <c r="LWM20" s="15"/>
      <c r="LWN20" s="15"/>
      <c r="LWO20" s="15"/>
      <c r="LWP20" s="15"/>
      <c r="LWQ20" s="15"/>
      <c r="LWR20" s="15"/>
      <c r="LWS20" s="15"/>
      <c r="LWT20" s="15"/>
      <c r="LWU20" s="15"/>
      <c r="LWV20" s="15"/>
      <c r="LWW20" s="15"/>
      <c r="LWX20" s="15"/>
      <c r="LWY20" s="15"/>
      <c r="LWZ20" s="15"/>
      <c r="LXA20" s="15"/>
      <c r="LXB20" s="15"/>
      <c r="LXC20" s="15"/>
      <c r="LXD20" s="15"/>
      <c r="LXE20" s="15"/>
      <c r="LXF20" s="15"/>
      <c r="LXG20" s="15"/>
      <c r="LXH20" s="15"/>
      <c r="LXI20" s="15"/>
      <c r="LXJ20" s="15"/>
      <c r="LXK20" s="15"/>
      <c r="LXL20" s="15"/>
      <c r="LXM20" s="15"/>
      <c r="LXN20" s="15"/>
      <c r="LXO20" s="15"/>
      <c r="LXP20" s="15"/>
      <c r="LXQ20" s="15"/>
      <c r="LXR20" s="15"/>
      <c r="LXS20" s="15"/>
      <c r="LXT20" s="15"/>
      <c r="LXU20" s="15"/>
      <c r="LXV20" s="15"/>
      <c r="LXW20" s="15"/>
      <c r="LXX20" s="15"/>
      <c r="LXY20" s="15"/>
      <c r="LXZ20" s="15"/>
      <c r="LYA20" s="15"/>
      <c r="LYB20" s="15"/>
      <c r="LYC20" s="15"/>
      <c r="LYD20" s="15"/>
      <c r="LYE20" s="15"/>
      <c r="LYF20" s="15"/>
      <c r="LYG20" s="15"/>
      <c r="LYH20" s="15"/>
      <c r="LYI20" s="15"/>
      <c r="LYJ20" s="15"/>
      <c r="LYK20" s="15"/>
      <c r="LYL20" s="15"/>
      <c r="LYM20" s="15"/>
      <c r="LYN20" s="15"/>
      <c r="LYO20" s="15"/>
      <c r="LYP20" s="15"/>
      <c r="LYQ20" s="15"/>
      <c r="LYR20" s="15"/>
      <c r="LYS20" s="15"/>
      <c r="LYT20" s="15"/>
      <c r="LYU20" s="15"/>
      <c r="LYV20" s="15"/>
      <c r="LYW20" s="15"/>
      <c r="LYX20" s="15"/>
      <c r="LYY20" s="15"/>
      <c r="LYZ20" s="15"/>
      <c r="LZA20" s="15"/>
      <c r="LZB20" s="15"/>
      <c r="LZC20" s="15"/>
      <c r="LZD20" s="15"/>
      <c r="LZE20" s="15"/>
      <c r="LZF20" s="15"/>
      <c r="LZG20" s="15"/>
      <c r="LZH20" s="15"/>
      <c r="LZI20" s="15"/>
      <c r="LZJ20" s="15"/>
      <c r="LZK20" s="15"/>
      <c r="LZL20" s="15"/>
      <c r="LZM20" s="15"/>
      <c r="LZN20" s="15"/>
      <c r="LZO20" s="15"/>
      <c r="LZP20" s="15"/>
      <c r="LZQ20" s="15"/>
      <c r="LZR20" s="15"/>
      <c r="LZS20" s="15"/>
      <c r="LZT20" s="15"/>
      <c r="LZU20" s="15"/>
      <c r="LZV20" s="15"/>
      <c r="LZW20" s="15"/>
      <c r="LZX20" s="15"/>
      <c r="LZY20" s="15"/>
      <c r="LZZ20" s="15"/>
      <c r="MAA20" s="15"/>
      <c r="MAB20" s="15"/>
      <c r="MAC20" s="15"/>
      <c r="MAD20" s="15"/>
      <c r="MAE20" s="15"/>
      <c r="MAF20" s="15"/>
      <c r="MAG20" s="15"/>
      <c r="MAH20" s="15"/>
      <c r="MAI20" s="15"/>
      <c r="MAJ20" s="15"/>
      <c r="MAK20" s="15"/>
      <c r="MAL20" s="15"/>
      <c r="MAM20" s="15"/>
      <c r="MAN20" s="15"/>
      <c r="MAO20" s="15"/>
      <c r="MAP20" s="15"/>
      <c r="MAQ20" s="15"/>
      <c r="MAR20" s="15"/>
      <c r="MAS20" s="15"/>
      <c r="MAT20" s="15"/>
      <c r="MAU20" s="15"/>
      <c r="MAV20" s="15"/>
      <c r="MAW20" s="15"/>
      <c r="MAX20" s="15"/>
      <c r="MAY20" s="15"/>
      <c r="MAZ20" s="15"/>
      <c r="MBA20" s="15"/>
      <c r="MBB20" s="15"/>
      <c r="MBC20" s="15"/>
      <c r="MBD20" s="15"/>
      <c r="MBE20" s="15"/>
      <c r="MBF20" s="15"/>
      <c r="MBG20" s="15"/>
      <c r="MBH20" s="15"/>
      <c r="MBI20" s="15"/>
      <c r="MBJ20" s="15"/>
      <c r="MBK20" s="15"/>
      <c r="MBL20" s="15"/>
      <c r="MBM20" s="15"/>
      <c r="MBN20" s="15"/>
      <c r="MBO20" s="15"/>
      <c r="MBP20" s="15"/>
      <c r="MBQ20" s="15"/>
      <c r="MBR20" s="15"/>
      <c r="MBS20" s="15"/>
      <c r="MBT20" s="15"/>
      <c r="MBU20" s="15"/>
      <c r="MBV20" s="15"/>
      <c r="MBW20" s="15"/>
      <c r="MBX20" s="15"/>
      <c r="MBY20" s="15"/>
      <c r="MBZ20" s="15"/>
      <c r="MCA20" s="15"/>
      <c r="MCB20" s="15"/>
      <c r="MCC20" s="15"/>
      <c r="MCD20" s="15"/>
      <c r="MCE20" s="15"/>
      <c r="MCF20" s="15"/>
      <c r="MCG20" s="15"/>
      <c r="MCH20" s="15"/>
      <c r="MCI20" s="15"/>
      <c r="MCJ20" s="15"/>
      <c r="MCK20" s="15"/>
      <c r="MCL20" s="15"/>
      <c r="MCM20" s="15"/>
      <c r="MCN20" s="15"/>
      <c r="MCO20" s="15"/>
      <c r="MCP20" s="15"/>
      <c r="MCQ20" s="15"/>
      <c r="MCR20" s="15"/>
      <c r="MCS20" s="15"/>
      <c r="MCT20" s="15"/>
      <c r="MCU20" s="15"/>
      <c r="MCV20" s="15"/>
      <c r="MCW20" s="15"/>
      <c r="MCX20" s="15"/>
      <c r="MCY20" s="15"/>
      <c r="MCZ20" s="15"/>
      <c r="MDA20" s="15"/>
      <c r="MDB20" s="15"/>
      <c r="MDC20" s="15"/>
      <c r="MDD20" s="15"/>
      <c r="MDE20" s="15"/>
      <c r="MDF20" s="15"/>
      <c r="MDG20" s="15"/>
      <c r="MDH20" s="15"/>
      <c r="MDI20" s="15"/>
      <c r="MDJ20" s="15"/>
      <c r="MDK20" s="15"/>
      <c r="MDL20" s="15"/>
      <c r="MDM20" s="15"/>
      <c r="MDN20" s="15"/>
      <c r="MDO20" s="15"/>
      <c r="MDP20" s="15"/>
      <c r="MDQ20" s="15"/>
      <c r="MDR20" s="15"/>
      <c r="MDS20" s="15"/>
      <c r="MDT20" s="15"/>
      <c r="MDU20" s="15"/>
      <c r="MDV20" s="15"/>
      <c r="MDW20" s="15"/>
      <c r="MDX20" s="15"/>
      <c r="MDY20" s="15"/>
      <c r="MDZ20" s="15"/>
      <c r="MEA20" s="15"/>
      <c r="MEB20" s="15"/>
      <c r="MEC20" s="15"/>
      <c r="MED20" s="15"/>
      <c r="MEE20" s="15"/>
      <c r="MEF20" s="15"/>
      <c r="MEG20" s="15"/>
      <c r="MEH20" s="15"/>
      <c r="MEI20" s="15"/>
      <c r="MEJ20" s="15"/>
      <c r="MEK20" s="15"/>
      <c r="MEL20" s="15"/>
      <c r="MEM20" s="15"/>
      <c r="MEN20" s="15"/>
      <c r="MEO20" s="15"/>
      <c r="MEP20" s="15"/>
      <c r="MEQ20" s="15"/>
      <c r="MER20" s="15"/>
      <c r="MES20" s="15"/>
      <c r="MET20" s="15"/>
      <c r="MEU20" s="15"/>
      <c r="MEV20" s="15"/>
      <c r="MEW20" s="15"/>
      <c r="MEX20" s="15"/>
      <c r="MEY20" s="15"/>
      <c r="MEZ20" s="15"/>
      <c r="MFA20" s="15"/>
      <c r="MFB20" s="15"/>
      <c r="MFC20" s="15"/>
      <c r="MFD20" s="15"/>
      <c r="MFE20" s="15"/>
      <c r="MFF20" s="15"/>
      <c r="MFG20" s="15"/>
      <c r="MFH20" s="15"/>
      <c r="MFI20" s="15"/>
      <c r="MFJ20" s="15"/>
      <c r="MFK20" s="15"/>
      <c r="MFL20" s="15"/>
      <c r="MFM20" s="15"/>
      <c r="MFN20" s="15"/>
      <c r="MFO20" s="15"/>
      <c r="MFP20" s="15"/>
      <c r="MFQ20" s="15"/>
      <c r="MFR20" s="15"/>
      <c r="MFS20" s="15"/>
      <c r="MFT20" s="15"/>
      <c r="MFU20" s="15"/>
      <c r="MFV20" s="15"/>
      <c r="MFW20" s="15"/>
      <c r="MFX20" s="15"/>
      <c r="MFY20" s="15"/>
      <c r="MFZ20" s="15"/>
      <c r="MGA20" s="15"/>
      <c r="MGB20" s="15"/>
      <c r="MGC20" s="15"/>
      <c r="MGD20" s="15"/>
      <c r="MGE20" s="15"/>
      <c r="MGF20" s="15"/>
      <c r="MGG20" s="15"/>
      <c r="MGH20" s="15"/>
      <c r="MGI20" s="15"/>
      <c r="MGJ20" s="15"/>
      <c r="MGK20" s="15"/>
      <c r="MGL20" s="15"/>
      <c r="MGM20" s="15"/>
      <c r="MGN20" s="15"/>
      <c r="MGO20" s="15"/>
      <c r="MGP20" s="15"/>
      <c r="MGQ20" s="15"/>
      <c r="MGR20" s="15"/>
      <c r="MGS20" s="15"/>
      <c r="MGT20" s="15"/>
      <c r="MGU20" s="15"/>
      <c r="MGV20" s="15"/>
      <c r="MGW20" s="15"/>
      <c r="MGX20" s="15"/>
      <c r="MGY20" s="15"/>
      <c r="MGZ20" s="15"/>
      <c r="MHA20" s="15"/>
      <c r="MHB20" s="15"/>
      <c r="MHC20" s="15"/>
      <c r="MHD20" s="15"/>
      <c r="MHE20" s="15"/>
      <c r="MHF20" s="15"/>
      <c r="MHG20" s="15"/>
      <c r="MHH20" s="15"/>
      <c r="MHI20" s="15"/>
      <c r="MHJ20" s="15"/>
      <c r="MHK20" s="15"/>
      <c r="MHL20" s="15"/>
      <c r="MHM20" s="15"/>
      <c r="MHN20" s="15"/>
      <c r="MHO20" s="15"/>
      <c r="MHP20" s="15"/>
      <c r="MHQ20" s="15"/>
      <c r="MHR20" s="15"/>
      <c r="MHS20" s="15"/>
      <c r="MHT20" s="15"/>
      <c r="MHU20" s="15"/>
      <c r="MHV20" s="15"/>
      <c r="MHW20" s="15"/>
      <c r="MHX20" s="15"/>
      <c r="MHY20" s="15"/>
      <c r="MHZ20" s="15"/>
      <c r="MIA20" s="15"/>
      <c r="MIB20" s="15"/>
      <c r="MIC20" s="15"/>
      <c r="MID20" s="15"/>
      <c r="MIE20" s="15"/>
      <c r="MIF20" s="15"/>
      <c r="MIG20" s="15"/>
      <c r="MIH20" s="15"/>
      <c r="MII20" s="15"/>
      <c r="MIJ20" s="15"/>
      <c r="MIK20" s="15"/>
      <c r="MIL20" s="15"/>
      <c r="MIM20" s="15"/>
      <c r="MIN20" s="15"/>
      <c r="MIO20" s="15"/>
      <c r="MIP20" s="15"/>
      <c r="MIQ20" s="15"/>
      <c r="MIR20" s="15"/>
      <c r="MIS20" s="15"/>
      <c r="MIT20" s="15"/>
      <c r="MIU20" s="15"/>
      <c r="MIV20" s="15"/>
      <c r="MIW20" s="15"/>
      <c r="MIX20" s="15"/>
      <c r="MIY20" s="15"/>
      <c r="MIZ20" s="15"/>
      <c r="MJA20" s="15"/>
      <c r="MJB20" s="15"/>
      <c r="MJC20" s="15"/>
      <c r="MJD20" s="15"/>
      <c r="MJE20" s="15"/>
      <c r="MJF20" s="15"/>
      <c r="MJG20" s="15"/>
      <c r="MJH20" s="15"/>
      <c r="MJI20" s="15"/>
      <c r="MJJ20" s="15"/>
      <c r="MJK20" s="15"/>
      <c r="MJL20" s="15"/>
      <c r="MJM20" s="15"/>
      <c r="MJN20" s="15"/>
      <c r="MJO20" s="15"/>
      <c r="MJP20" s="15"/>
      <c r="MJQ20" s="15"/>
      <c r="MJR20" s="15"/>
      <c r="MJS20" s="15"/>
      <c r="MJT20" s="15"/>
      <c r="MJU20" s="15"/>
      <c r="MJV20" s="15"/>
      <c r="MJW20" s="15"/>
      <c r="MJX20" s="15"/>
      <c r="MJY20" s="15"/>
      <c r="MJZ20" s="15"/>
      <c r="MKA20" s="15"/>
      <c r="MKB20" s="15"/>
      <c r="MKC20" s="15"/>
      <c r="MKD20" s="15"/>
      <c r="MKE20" s="15"/>
      <c r="MKF20" s="15"/>
      <c r="MKG20" s="15"/>
      <c r="MKH20" s="15"/>
      <c r="MKI20" s="15"/>
      <c r="MKJ20" s="15"/>
      <c r="MKK20" s="15"/>
      <c r="MKL20" s="15"/>
      <c r="MKM20" s="15"/>
      <c r="MKN20" s="15"/>
      <c r="MKO20" s="15"/>
      <c r="MKP20" s="15"/>
      <c r="MKQ20" s="15"/>
      <c r="MKR20" s="15"/>
      <c r="MKS20" s="15"/>
      <c r="MKT20" s="15"/>
      <c r="MKU20" s="15"/>
      <c r="MKV20" s="15"/>
      <c r="MKW20" s="15"/>
      <c r="MKX20" s="15"/>
      <c r="MKY20" s="15"/>
      <c r="MKZ20" s="15"/>
      <c r="MLA20" s="15"/>
      <c r="MLB20" s="15"/>
      <c r="MLC20" s="15"/>
      <c r="MLD20" s="15"/>
      <c r="MLE20" s="15"/>
      <c r="MLF20" s="15"/>
      <c r="MLG20" s="15"/>
      <c r="MLH20" s="15"/>
      <c r="MLI20" s="15"/>
      <c r="MLJ20" s="15"/>
      <c r="MLK20" s="15"/>
      <c r="MLL20" s="15"/>
      <c r="MLM20" s="15"/>
      <c r="MLN20" s="15"/>
      <c r="MLO20" s="15"/>
      <c r="MLP20" s="15"/>
      <c r="MLQ20" s="15"/>
      <c r="MLR20" s="15"/>
      <c r="MLS20" s="15"/>
      <c r="MLT20" s="15"/>
      <c r="MLU20" s="15"/>
      <c r="MLV20" s="15"/>
      <c r="MLW20" s="15"/>
      <c r="MLX20" s="15"/>
      <c r="MLY20" s="15"/>
      <c r="MLZ20" s="15"/>
      <c r="MMA20" s="15"/>
      <c r="MMB20" s="15"/>
      <c r="MMC20" s="15"/>
      <c r="MMD20" s="15"/>
      <c r="MME20" s="15"/>
      <c r="MMF20" s="15"/>
      <c r="MMG20" s="15"/>
      <c r="MMH20" s="15"/>
      <c r="MMI20" s="15"/>
      <c r="MMJ20" s="15"/>
      <c r="MMK20" s="15"/>
      <c r="MML20" s="15"/>
      <c r="MMM20" s="15"/>
      <c r="MMN20" s="15"/>
      <c r="MMO20" s="15"/>
      <c r="MMP20" s="15"/>
      <c r="MMQ20" s="15"/>
      <c r="MMR20" s="15"/>
      <c r="MMS20" s="15"/>
      <c r="MMT20" s="15"/>
      <c r="MMU20" s="15"/>
      <c r="MMV20" s="15"/>
      <c r="MMW20" s="15"/>
      <c r="MMX20" s="15"/>
      <c r="MMY20" s="15"/>
      <c r="MMZ20" s="15"/>
      <c r="MNA20" s="15"/>
      <c r="MNB20" s="15"/>
      <c r="MNC20" s="15"/>
      <c r="MND20" s="15"/>
      <c r="MNE20" s="15"/>
      <c r="MNF20" s="15"/>
      <c r="MNG20" s="15"/>
      <c r="MNH20" s="15"/>
      <c r="MNI20" s="15"/>
      <c r="MNJ20" s="15"/>
      <c r="MNK20" s="15"/>
      <c r="MNL20" s="15"/>
      <c r="MNM20" s="15"/>
      <c r="MNN20" s="15"/>
      <c r="MNO20" s="15"/>
      <c r="MNP20" s="15"/>
      <c r="MNQ20" s="15"/>
      <c r="MNR20" s="15"/>
      <c r="MNS20" s="15"/>
      <c r="MNT20" s="15"/>
      <c r="MNU20" s="15"/>
      <c r="MNV20" s="15"/>
      <c r="MNW20" s="15"/>
      <c r="MNX20" s="15"/>
      <c r="MNY20" s="15"/>
      <c r="MNZ20" s="15"/>
      <c r="MOA20" s="15"/>
      <c r="MOB20" s="15"/>
      <c r="MOC20" s="15"/>
      <c r="MOD20" s="15"/>
      <c r="MOE20" s="15"/>
      <c r="MOF20" s="15"/>
      <c r="MOG20" s="15"/>
      <c r="MOH20" s="15"/>
      <c r="MOI20" s="15"/>
      <c r="MOJ20" s="15"/>
      <c r="MOK20" s="15"/>
      <c r="MOL20" s="15"/>
      <c r="MOM20" s="15"/>
      <c r="MON20" s="15"/>
      <c r="MOO20" s="15"/>
      <c r="MOP20" s="15"/>
      <c r="MOQ20" s="15"/>
      <c r="MOR20" s="15"/>
      <c r="MOS20" s="15"/>
      <c r="MOT20" s="15"/>
      <c r="MOU20" s="15"/>
      <c r="MOV20" s="15"/>
      <c r="MOW20" s="15"/>
      <c r="MOX20" s="15"/>
      <c r="MOY20" s="15"/>
      <c r="MOZ20" s="15"/>
      <c r="MPA20" s="15"/>
      <c r="MPB20" s="15"/>
      <c r="MPC20" s="15"/>
      <c r="MPD20" s="15"/>
      <c r="MPE20" s="15"/>
      <c r="MPF20" s="15"/>
      <c r="MPG20" s="15"/>
      <c r="MPH20" s="15"/>
      <c r="MPI20" s="15"/>
      <c r="MPJ20" s="15"/>
      <c r="MPK20" s="15"/>
      <c r="MPL20" s="15"/>
      <c r="MPM20" s="15"/>
      <c r="MPN20" s="15"/>
      <c r="MPO20" s="15"/>
      <c r="MPP20" s="15"/>
      <c r="MPQ20" s="15"/>
      <c r="MPR20" s="15"/>
      <c r="MPS20" s="15"/>
      <c r="MPT20" s="15"/>
      <c r="MPU20" s="15"/>
      <c r="MPV20" s="15"/>
      <c r="MPW20" s="15"/>
      <c r="MPX20" s="15"/>
      <c r="MPY20" s="15"/>
      <c r="MPZ20" s="15"/>
      <c r="MQA20" s="15"/>
      <c r="MQB20" s="15"/>
      <c r="MQC20" s="15"/>
      <c r="MQD20" s="15"/>
      <c r="MQE20" s="15"/>
      <c r="MQF20" s="15"/>
      <c r="MQG20" s="15"/>
      <c r="MQH20" s="15"/>
      <c r="MQI20" s="15"/>
      <c r="MQJ20" s="15"/>
      <c r="MQK20" s="15"/>
      <c r="MQL20" s="15"/>
      <c r="MQM20" s="15"/>
      <c r="MQN20" s="15"/>
      <c r="MQO20" s="15"/>
      <c r="MQP20" s="15"/>
      <c r="MQQ20" s="15"/>
      <c r="MQR20" s="15"/>
      <c r="MQS20" s="15"/>
      <c r="MQT20" s="15"/>
      <c r="MQU20" s="15"/>
      <c r="MQV20" s="15"/>
      <c r="MQW20" s="15"/>
      <c r="MQX20" s="15"/>
      <c r="MQY20" s="15"/>
      <c r="MQZ20" s="15"/>
      <c r="MRA20" s="15"/>
      <c r="MRB20" s="15"/>
      <c r="MRC20" s="15"/>
      <c r="MRD20" s="15"/>
      <c r="MRE20" s="15"/>
      <c r="MRF20" s="15"/>
      <c r="MRG20" s="15"/>
      <c r="MRH20" s="15"/>
      <c r="MRI20" s="15"/>
      <c r="MRJ20" s="15"/>
      <c r="MRK20" s="15"/>
      <c r="MRL20" s="15"/>
      <c r="MRM20" s="15"/>
      <c r="MRN20" s="15"/>
      <c r="MRO20" s="15"/>
      <c r="MRP20" s="15"/>
      <c r="MRQ20" s="15"/>
      <c r="MRR20" s="15"/>
      <c r="MRS20" s="15"/>
      <c r="MRT20" s="15"/>
      <c r="MRU20" s="15"/>
      <c r="MRV20" s="15"/>
      <c r="MRW20" s="15"/>
      <c r="MRX20" s="15"/>
      <c r="MRY20" s="15"/>
      <c r="MRZ20" s="15"/>
      <c r="MSA20" s="15"/>
      <c r="MSB20" s="15"/>
      <c r="MSC20" s="15"/>
      <c r="MSD20" s="15"/>
      <c r="MSE20" s="15"/>
      <c r="MSF20" s="15"/>
      <c r="MSG20" s="15"/>
      <c r="MSH20" s="15"/>
      <c r="MSI20" s="15"/>
      <c r="MSJ20" s="15"/>
      <c r="MSK20" s="15"/>
      <c r="MSL20" s="15"/>
      <c r="MSM20" s="15"/>
      <c r="MSN20" s="15"/>
      <c r="MSO20" s="15"/>
      <c r="MSP20" s="15"/>
      <c r="MSQ20" s="15"/>
      <c r="MSR20" s="15"/>
      <c r="MSS20" s="15"/>
      <c r="MST20" s="15"/>
      <c r="MSU20" s="15"/>
      <c r="MSV20" s="15"/>
      <c r="MSW20" s="15"/>
      <c r="MSX20" s="15"/>
      <c r="MSY20" s="15"/>
      <c r="MSZ20" s="15"/>
      <c r="MTA20" s="15"/>
      <c r="MTB20" s="15"/>
      <c r="MTC20" s="15"/>
      <c r="MTD20" s="15"/>
      <c r="MTE20" s="15"/>
      <c r="MTF20" s="15"/>
      <c r="MTG20" s="15"/>
      <c r="MTH20" s="15"/>
      <c r="MTI20" s="15"/>
      <c r="MTJ20" s="15"/>
      <c r="MTK20" s="15"/>
      <c r="MTL20" s="15"/>
      <c r="MTM20" s="15"/>
      <c r="MTN20" s="15"/>
      <c r="MTO20" s="15"/>
      <c r="MTP20" s="15"/>
      <c r="MTQ20" s="15"/>
      <c r="MTR20" s="15"/>
      <c r="MTS20" s="15"/>
      <c r="MTT20" s="15"/>
      <c r="MTU20" s="15"/>
      <c r="MTV20" s="15"/>
      <c r="MTW20" s="15"/>
      <c r="MTX20" s="15"/>
      <c r="MTY20" s="15"/>
      <c r="MTZ20" s="15"/>
      <c r="MUA20" s="15"/>
      <c r="MUB20" s="15"/>
      <c r="MUC20" s="15"/>
      <c r="MUD20" s="15"/>
      <c r="MUE20" s="15"/>
      <c r="MUF20" s="15"/>
      <c r="MUG20" s="15"/>
      <c r="MUH20" s="15"/>
      <c r="MUI20" s="15"/>
      <c r="MUJ20" s="15"/>
      <c r="MUK20" s="15"/>
      <c r="MUL20" s="15"/>
      <c r="MUM20" s="15"/>
      <c r="MUN20" s="15"/>
      <c r="MUO20" s="15"/>
      <c r="MUP20" s="15"/>
      <c r="MUQ20" s="15"/>
      <c r="MUR20" s="15"/>
      <c r="MUS20" s="15"/>
      <c r="MUT20" s="15"/>
      <c r="MUU20" s="15"/>
      <c r="MUV20" s="15"/>
      <c r="MUW20" s="15"/>
      <c r="MUX20" s="15"/>
      <c r="MUY20" s="15"/>
      <c r="MUZ20" s="15"/>
      <c r="MVA20" s="15"/>
      <c r="MVB20" s="15"/>
      <c r="MVC20" s="15"/>
      <c r="MVD20" s="15"/>
      <c r="MVE20" s="15"/>
      <c r="MVF20" s="15"/>
      <c r="MVG20" s="15"/>
      <c r="MVH20" s="15"/>
      <c r="MVI20" s="15"/>
      <c r="MVJ20" s="15"/>
      <c r="MVK20" s="15"/>
      <c r="MVL20" s="15"/>
      <c r="MVM20" s="15"/>
      <c r="MVN20" s="15"/>
      <c r="MVO20" s="15"/>
      <c r="MVP20" s="15"/>
      <c r="MVQ20" s="15"/>
      <c r="MVR20" s="15"/>
      <c r="MVS20" s="15"/>
      <c r="MVT20" s="15"/>
      <c r="MVU20" s="15"/>
      <c r="MVV20" s="15"/>
      <c r="MVW20" s="15"/>
      <c r="MVX20" s="15"/>
      <c r="MVY20" s="15"/>
      <c r="MVZ20" s="15"/>
      <c r="MWA20" s="15"/>
      <c r="MWB20" s="15"/>
      <c r="MWC20" s="15"/>
      <c r="MWD20" s="15"/>
      <c r="MWE20" s="15"/>
      <c r="MWF20" s="15"/>
      <c r="MWG20" s="15"/>
      <c r="MWH20" s="15"/>
      <c r="MWI20" s="15"/>
      <c r="MWJ20" s="15"/>
      <c r="MWK20" s="15"/>
      <c r="MWL20" s="15"/>
      <c r="MWM20" s="15"/>
      <c r="MWN20" s="15"/>
      <c r="MWO20" s="15"/>
      <c r="MWP20" s="15"/>
      <c r="MWQ20" s="15"/>
      <c r="MWR20" s="15"/>
      <c r="MWS20" s="15"/>
      <c r="MWT20" s="15"/>
      <c r="MWU20" s="15"/>
      <c r="MWV20" s="15"/>
      <c r="MWW20" s="15"/>
      <c r="MWX20" s="15"/>
      <c r="MWY20" s="15"/>
      <c r="MWZ20" s="15"/>
      <c r="MXA20" s="15"/>
      <c r="MXB20" s="15"/>
      <c r="MXC20" s="15"/>
      <c r="MXD20" s="15"/>
      <c r="MXE20" s="15"/>
      <c r="MXF20" s="15"/>
      <c r="MXG20" s="15"/>
      <c r="MXH20" s="15"/>
      <c r="MXI20" s="15"/>
      <c r="MXJ20" s="15"/>
      <c r="MXK20" s="15"/>
      <c r="MXL20" s="15"/>
      <c r="MXM20" s="15"/>
      <c r="MXN20" s="15"/>
      <c r="MXO20" s="15"/>
      <c r="MXP20" s="15"/>
      <c r="MXQ20" s="15"/>
      <c r="MXR20" s="15"/>
      <c r="MXS20" s="15"/>
      <c r="MXT20" s="15"/>
      <c r="MXU20" s="15"/>
      <c r="MXV20" s="15"/>
      <c r="MXW20" s="15"/>
      <c r="MXX20" s="15"/>
      <c r="MXY20" s="15"/>
      <c r="MXZ20" s="15"/>
      <c r="MYA20" s="15"/>
      <c r="MYB20" s="15"/>
      <c r="MYC20" s="15"/>
      <c r="MYD20" s="15"/>
      <c r="MYE20" s="15"/>
      <c r="MYF20" s="15"/>
      <c r="MYG20" s="15"/>
      <c r="MYH20" s="15"/>
      <c r="MYI20" s="15"/>
      <c r="MYJ20" s="15"/>
      <c r="MYK20" s="15"/>
      <c r="MYL20" s="15"/>
      <c r="MYM20" s="15"/>
      <c r="MYN20" s="15"/>
      <c r="MYO20" s="15"/>
      <c r="MYP20" s="15"/>
      <c r="MYQ20" s="15"/>
      <c r="MYR20" s="15"/>
      <c r="MYS20" s="15"/>
      <c r="MYT20" s="15"/>
      <c r="MYU20" s="15"/>
      <c r="MYV20" s="15"/>
      <c r="MYW20" s="15"/>
      <c r="MYX20" s="15"/>
      <c r="MYY20" s="15"/>
      <c r="MYZ20" s="15"/>
      <c r="MZA20" s="15"/>
      <c r="MZB20" s="15"/>
      <c r="MZC20" s="15"/>
      <c r="MZD20" s="15"/>
      <c r="MZE20" s="15"/>
      <c r="MZF20" s="15"/>
      <c r="MZG20" s="15"/>
      <c r="MZH20" s="15"/>
      <c r="MZI20" s="15"/>
      <c r="MZJ20" s="15"/>
      <c r="MZK20" s="15"/>
      <c r="MZL20" s="15"/>
      <c r="MZM20" s="15"/>
      <c r="MZN20" s="15"/>
      <c r="MZO20" s="15"/>
      <c r="MZP20" s="15"/>
      <c r="MZQ20" s="15"/>
      <c r="MZR20" s="15"/>
      <c r="MZS20" s="15"/>
      <c r="MZT20" s="15"/>
      <c r="MZU20" s="15"/>
      <c r="MZV20" s="15"/>
      <c r="MZW20" s="15"/>
      <c r="MZX20" s="15"/>
      <c r="MZY20" s="15"/>
      <c r="MZZ20" s="15"/>
      <c r="NAA20" s="15"/>
      <c r="NAB20" s="15"/>
      <c r="NAC20" s="15"/>
      <c r="NAD20" s="15"/>
      <c r="NAE20" s="15"/>
      <c r="NAF20" s="15"/>
      <c r="NAG20" s="15"/>
      <c r="NAH20" s="15"/>
      <c r="NAI20" s="15"/>
      <c r="NAJ20" s="15"/>
      <c r="NAK20" s="15"/>
      <c r="NAL20" s="15"/>
      <c r="NAM20" s="15"/>
      <c r="NAN20" s="15"/>
      <c r="NAO20" s="15"/>
      <c r="NAP20" s="15"/>
      <c r="NAQ20" s="15"/>
      <c r="NAR20" s="15"/>
      <c r="NAS20" s="15"/>
      <c r="NAT20" s="15"/>
      <c r="NAU20" s="15"/>
      <c r="NAV20" s="15"/>
      <c r="NAW20" s="15"/>
      <c r="NAX20" s="15"/>
      <c r="NAY20" s="15"/>
      <c r="NAZ20" s="15"/>
      <c r="NBA20" s="15"/>
      <c r="NBB20" s="15"/>
      <c r="NBC20" s="15"/>
      <c r="NBD20" s="15"/>
      <c r="NBE20" s="15"/>
      <c r="NBF20" s="15"/>
      <c r="NBG20" s="15"/>
      <c r="NBH20" s="15"/>
      <c r="NBI20" s="15"/>
      <c r="NBJ20" s="15"/>
      <c r="NBK20" s="15"/>
      <c r="NBL20" s="15"/>
      <c r="NBM20" s="15"/>
      <c r="NBN20" s="15"/>
      <c r="NBO20" s="15"/>
      <c r="NBP20" s="15"/>
      <c r="NBQ20" s="15"/>
      <c r="NBR20" s="15"/>
      <c r="NBS20" s="15"/>
      <c r="NBT20" s="15"/>
      <c r="NBU20" s="15"/>
      <c r="NBV20" s="15"/>
      <c r="NBW20" s="15"/>
      <c r="NBX20" s="15"/>
      <c r="NBY20" s="15"/>
      <c r="NBZ20" s="15"/>
      <c r="NCA20" s="15"/>
      <c r="NCB20" s="15"/>
      <c r="NCC20" s="15"/>
      <c r="NCD20" s="15"/>
      <c r="NCE20" s="15"/>
      <c r="NCF20" s="15"/>
      <c r="NCG20" s="15"/>
      <c r="NCH20" s="15"/>
      <c r="NCI20" s="15"/>
      <c r="NCJ20" s="15"/>
      <c r="NCK20" s="15"/>
      <c r="NCL20" s="15"/>
      <c r="NCM20" s="15"/>
      <c r="NCN20" s="15"/>
      <c r="NCO20" s="15"/>
      <c r="NCP20" s="15"/>
      <c r="NCQ20" s="15"/>
      <c r="NCR20" s="15"/>
      <c r="NCS20" s="15"/>
      <c r="NCT20" s="15"/>
      <c r="NCU20" s="15"/>
      <c r="NCV20" s="15"/>
      <c r="NCW20" s="15"/>
      <c r="NCX20" s="15"/>
      <c r="NCY20" s="15"/>
      <c r="NCZ20" s="15"/>
      <c r="NDA20" s="15"/>
      <c r="NDB20" s="15"/>
      <c r="NDC20" s="15"/>
      <c r="NDD20" s="15"/>
      <c r="NDE20" s="15"/>
      <c r="NDF20" s="15"/>
      <c r="NDG20" s="15"/>
      <c r="NDH20" s="15"/>
      <c r="NDI20" s="15"/>
      <c r="NDJ20" s="15"/>
      <c r="NDK20" s="15"/>
      <c r="NDL20" s="15"/>
      <c r="NDM20" s="15"/>
      <c r="NDN20" s="15"/>
      <c r="NDO20" s="15"/>
      <c r="NDP20" s="15"/>
      <c r="NDQ20" s="15"/>
      <c r="NDR20" s="15"/>
      <c r="NDS20" s="15"/>
      <c r="NDT20" s="15"/>
      <c r="NDU20" s="15"/>
      <c r="NDV20" s="15"/>
      <c r="NDW20" s="15"/>
      <c r="NDX20" s="15"/>
      <c r="NDY20" s="15"/>
      <c r="NDZ20" s="15"/>
      <c r="NEA20" s="15"/>
      <c r="NEB20" s="15"/>
      <c r="NEC20" s="15"/>
      <c r="NED20" s="15"/>
      <c r="NEE20" s="15"/>
      <c r="NEF20" s="15"/>
      <c r="NEG20" s="15"/>
      <c r="NEH20" s="15"/>
      <c r="NEI20" s="15"/>
      <c r="NEJ20" s="15"/>
      <c r="NEK20" s="15"/>
      <c r="NEL20" s="15"/>
      <c r="NEM20" s="15"/>
      <c r="NEN20" s="15"/>
      <c r="NEO20" s="15"/>
      <c r="NEP20" s="15"/>
      <c r="NEQ20" s="15"/>
      <c r="NER20" s="15"/>
      <c r="NES20" s="15"/>
      <c r="NET20" s="15"/>
      <c r="NEU20" s="15"/>
      <c r="NEV20" s="15"/>
      <c r="NEW20" s="15"/>
      <c r="NEX20" s="15"/>
      <c r="NEY20" s="15"/>
      <c r="NEZ20" s="15"/>
      <c r="NFA20" s="15"/>
      <c r="NFB20" s="15"/>
      <c r="NFC20" s="15"/>
      <c r="NFD20" s="15"/>
      <c r="NFE20" s="15"/>
      <c r="NFF20" s="15"/>
      <c r="NFG20" s="15"/>
      <c r="NFH20" s="15"/>
      <c r="NFI20" s="15"/>
      <c r="NFJ20" s="15"/>
      <c r="NFK20" s="15"/>
      <c r="NFL20" s="15"/>
      <c r="NFM20" s="15"/>
      <c r="NFN20" s="15"/>
      <c r="NFO20" s="15"/>
      <c r="NFP20" s="15"/>
      <c r="NFQ20" s="15"/>
      <c r="NFR20" s="15"/>
      <c r="NFS20" s="15"/>
      <c r="NFT20" s="15"/>
      <c r="NFU20" s="15"/>
      <c r="NFV20" s="15"/>
      <c r="NFW20" s="15"/>
      <c r="NFX20" s="15"/>
      <c r="NFY20" s="15"/>
      <c r="NFZ20" s="15"/>
      <c r="NGA20" s="15"/>
      <c r="NGB20" s="15"/>
      <c r="NGC20" s="15"/>
      <c r="NGD20" s="15"/>
      <c r="NGE20" s="15"/>
      <c r="NGF20" s="15"/>
      <c r="NGG20" s="15"/>
      <c r="NGH20" s="15"/>
      <c r="NGI20" s="15"/>
      <c r="NGJ20" s="15"/>
      <c r="NGK20" s="15"/>
      <c r="NGL20" s="15"/>
      <c r="NGM20" s="15"/>
      <c r="NGN20" s="15"/>
      <c r="NGO20" s="15"/>
      <c r="NGP20" s="15"/>
      <c r="NGQ20" s="15"/>
      <c r="NGR20" s="15"/>
      <c r="NGS20" s="15"/>
      <c r="NGT20" s="15"/>
      <c r="NGU20" s="15"/>
      <c r="NGV20" s="15"/>
      <c r="NGW20" s="15"/>
      <c r="NGX20" s="15"/>
      <c r="NGY20" s="15"/>
      <c r="NGZ20" s="15"/>
      <c r="NHA20" s="15"/>
      <c r="NHB20" s="15"/>
      <c r="NHC20" s="15"/>
      <c r="NHD20" s="15"/>
      <c r="NHE20" s="15"/>
      <c r="NHF20" s="15"/>
      <c r="NHG20" s="15"/>
      <c r="NHH20" s="15"/>
      <c r="NHI20" s="15"/>
      <c r="NHJ20" s="15"/>
      <c r="NHK20" s="15"/>
      <c r="NHL20" s="15"/>
      <c r="NHM20" s="15"/>
      <c r="NHN20" s="15"/>
      <c r="NHO20" s="15"/>
      <c r="NHP20" s="15"/>
      <c r="NHQ20" s="15"/>
      <c r="NHR20" s="15"/>
      <c r="NHS20" s="15"/>
      <c r="NHT20" s="15"/>
      <c r="NHU20" s="15"/>
      <c r="NHV20" s="15"/>
      <c r="NHW20" s="15"/>
      <c r="NHX20" s="15"/>
      <c r="NHY20" s="15"/>
      <c r="NHZ20" s="15"/>
      <c r="NIA20" s="15"/>
      <c r="NIB20" s="15"/>
      <c r="NIC20" s="15"/>
      <c r="NID20" s="15"/>
      <c r="NIE20" s="15"/>
      <c r="NIF20" s="15"/>
      <c r="NIG20" s="15"/>
      <c r="NIH20" s="15"/>
      <c r="NII20" s="15"/>
      <c r="NIJ20" s="15"/>
      <c r="NIK20" s="15"/>
      <c r="NIL20" s="15"/>
      <c r="NIM20" s="15"/>
      <c r="NIN20" s="15"/>
      <c r="NIO20" s="15"/>
      <c r="NIP20" s="15"/>
      <c r="NIQ20" s="15"/>
      <c r="NIR20" s="15"/>
      <c r="NIS20" s="15"/>
      <c r="NIT20" s="15"/>
      <c r="NIU20" s="15"/>
      <c r="NIV20" s="15"/>
      <c r="NIW20" s="15"/>
      <c r="NIX20" s="15"/>
      <c r="NIY20" s="15"/>
      <c r="NIZ20" s="15"/>
      <c r="NJA20" s="15"/>
      <c r="NJB20" s="15"/>
      <c r="NJC20" s="15"/>
      <c r="NJD20" s="15"/>
      <c r="NJE20" s="15"/>
      <c r="NJF20" s="15"/>
      <c r="NJG20" s="15"/>
      <c r="NJH20" s="15"/>
      <c r="NJI20" s="15"/>
      <c r="NJJ20" s="15"/>
      <c r="NJK20" s="15"/>
      <c r="NJL20" s="15"/>
      <c r="NJM20" s="15"/>
      <c r="NJN20" s="15"/>
      <c r="NJO20" s="15"/>
      <c r="NJP20" s="15"/>
      <c r="NJQ20" s="15"/>
      <c r="NJR20" s="15"/>
      <c r="NJS20" s="15"/>
      <c r="NJT20" s="15"/>
      <c r="NJU20" s="15"/>
      <c r="NJV20" s="15"/>
      <c r="NJW20" s="15"/>
      <c r="NJX20" s="15"/>
      <c r="NJY20" s="15"/>
      <c r="NJZ20" s="15"/>
      <c r="NKA20" s="15"/>
      <c r="NKB20" s="15"/>
      <c r="NKC20" s="15"/>
      <c r="NKD20" s="15"/>
      <c r="NKE20" s="15"/>
      <c r="NKF20" s="15"/>
      <c r="NKG20" s="15"/>
      <c r="NKH20" s="15"/>
      <c r="NKI20" s="15"/>
      <c r="NKJ20" s="15"/>
      <c r="NKK20" s="15"/>
      <c r="NKL20" s="15"/>
      <c r="NKM20" s="15"/>
      <c r="NKN20" s="15"/>
      <c r="NKO20" s="15"/>
      <c r="NKP20" s="15"/>
      <c r="NKQ20" s="15"/>
      <c r="NKR20" s="15"/>
      <c r="NKS20" s="15"/>
      <c r="NKT20" s="15"/>
      <c r="NKU20" s="15"/>
      <c r="NKV20" s="15"/>
      <c r="NKW20" s="15"/>
      <c r="NKX20" s="15"/>
      <c r="NKY20" s="15"/>
      <c r="NKZ20" s="15"/>
      <c r="NLA20" s="15"/>
      <c r="NLB20" s="15"/>
      <c r="NLC20" s="15"/>
      <c r="NLD20" s="15"/>
      <c r="NLE20" s="15"/>
      <c r="NLF20" s="15"/>
      <c r="NLG20" s="15"/>
      <c r="NLH20" s="15"/>
      <c r="NLI20" s="15"/>
      <c r="NLJ20" s="15"/>
      <c r="NLK20" s="15"/>
      <c r="NLL20" s="15"/>
      <c r="NLM20" s="15"/>
      <c r="NLN20" s="15"/>
      <c r="NLO20" s="15"/>
      <c r="NLP20" s="15"/>
      <c r="NLQ20" s="15"/>
      <c r="NLR20" s="15"/>
      <c r="NLS20" s="15"/>
      <c r="NLT20" s="15"/>
      <c r="NLU20" s="15"/>
      <c r="NLV20" s="15"/>
      <c r="NLW20" s="15"/>
      <c r="NLX20" s="15"/>
      <c r="NLY20" s="15"/>
      <c r="NLZ20" s="15"/>
      <c r="NMA20" s="15"/>
      <c r="NMB20" s="15"/>
      <c r="NMC20" s="15"/>
      <c r="NMD20" s="15"/>
      <c r="NME20" s="15"/>
      <c r="NMF20" s="15"/>
      <c r="NMG20" s="15"/>
      <c r="NMH20" s="15"/>
      <c r="NMI20" s="15"/>
      <c r="NMJ20" s="15"/>
      <c r="NMK20" s="15"/>
      <c r="NML20" s="15"/>
      <c r="NMM20" s="15"/>
      <c r="NMN20" s="15"/>
      <c r="NMO20" s="15"/>
      <c r="NMP20" s="15"/>
      <c r="NMQ20" s="15"/>
      <c r="NMR20" s="15"/>
      <c r="NMS20" s="15"/>
      <c r="NMT20" s="15"/>
      <c r="NMU20" s="15"/>
      <c r="NMV20" s="15"/>
      <c r="NMW20" s="15"/>
      <c r="NMX20" s="15"/>
      <c r="NMY20" s="15"/>
      <c r="NMZ20" s="15"/>
      <c r="NNA20" s="15"/>
      <c r="NNB20" s="15"/>
      <c r="NNC20" s="15"/>
      <c r="NND20" s="15"/>
      <c r="NNE20" s="15"/>
      <c r="NNF20" s="15"/>
      <c r="NNG20" s="15"/>
      <c r="NNH20" s="15"/>
      <c r="NNI20" s="15"/>
      <c r="NNJ20" s="15"/>
      <c r="NNK20" s="15"/>
      <c r="NNL20" s="15"/>
      <c r="NNM20" s="15"/>
      <c r="NNN20" s="15"/>
      <c r="NNO20" s="15"/>
      <c r="NNP20" s="15"/>
      <c r="NNQ20" s="15"/>
      <c r="NNR20" s="15"/>
      <c r="NNS20" s="15"/>
      <c r="NNT20" s="15"/>
      <c r="NNU20" s="15"/>
      <c r="NNV20" s="15"/>
      <c r="NNW20" s="15"/>
      <c r="NNX20" s="15"/>
      <c r="NNY20" s="15"/>
      <c r="NNZ20" s="15"/>
      <c r="NOA20" s="15"/>
      <c r="NOB20" s="15"/>
      <c r="NOC20" s="15"/>
      <c r="NOD20" s="15"/>
      <c r="NOE20" s="15"/>
      <c r="NOF20" s="15"/>
      <c r="NOG20" s="15"/>
      <c r="NOH20" s="15"/>
      <c r="NOI20" s="15"/>
      <c r="NOJ20" s="15"/>
      <c r="NOK20" s="15"/>
      <c r="NOL20" s="15"/>
      <c r="NOM20" s="15"/>
      <c r="NON20" s="15"/>
      <c r="NOO20" s="15"/>
      <c r="NOP20" s="15"/>
      <c r="NOQ20" s="15"/>
      <c r="NOR20" s="15"/>
      <c r="NOS20" s="15"/>
      <c r="NOT20" s="15"/>
      <c r="NOU20" s="15"/>
      <c r="NOV20" s="15"/>
      <c r="NOW20" s="15"/>
      <c r="NOX20" s="15"/>
      <c r="NOY20" s="15"/>
      <c r="NOZ20" s="15"/>
      <c r="NPA20" s="15"/>
      <c r="NPB20" s="15"/>
      <c r="NPC20" s="15"/>
      <c r="NPD20" s="15"/>
      <c r="NPE20" s="15"/>
      <c r="NPF20" s="15"/>
      <c r="NPG20" s="15"/>
      <c r="NPH20" s="15"/>
      <c r="NPI20" s="15"/>
      <c r="NPJ20" s="15"/>
      <c r="NPK20" s="15"/>
      <c r="NPL20" s="15"/>
      <c r="NPM20" s="15"/>
      <c r="NPN20" s="15"/>
      <c r="NPO20" s="15"/>
      <c r="NPP20" s="15"/>
      <c r="NPQ20" s="15"/>
      <c r="NPR20" s="15"/>
      <c r="NPS20" s="15"/>
      <c r="NPT20" s="15"/>
      <c r="NPU20" s="15"/>
      <c r="NPV20" s="15"/>
      <c r="NPW20" s="15"/>
      <c r="NPX20" s="15"/>
      <c r="NPY20" s="15"/>
      <c r="NPZ20" s="15"/>
      <c r="NQA20" s="15"/>
      <c r="NQB20" s="15"/>
      <c r="NQC20" s="15"/>
      <c r="NQD20" s="15"/>
      <c r="NQE20" s="15"/>
      <c r="NQF20" s="15"/>
      <c r="NQG20" s="15"/>
      <c r="NQH20" s="15"/>
      <c r="NQI20" s="15"/>
      <c r="NQJ20" s="15"/>
      <c r="NQK20" s="15"/>
      <c r="NQL20" s="15"/>
      <c r="NQM20" s="15"/>
      <c r="NQN20" s="15"/>
      <c r="NQO20" s="15"/>
      <c r="NQP20" s="15"/>
      <c r="NQQ20" s="15"/>
      <c r="NQR20" s="15"/>
      <c r="NQS20" s="15"/>
      <c r="NQT20" s="15"/>
      <c r="NQU20" s="15"/>
      <c r="NQV20" s="15"/>
      <c r="NQW20" s="15"/>
      <c r="NQX20" s="15"/>
      <c r="NQY20" s="15"/>
      <c r="NQZ20" s="15"/>
      <c r="NRA20" s="15"/>
      <c r="NRB20" s="15"/>
      <c r="NRC20" s="15"/>
      <c r="NRD20" s="15"/>
      <c r="NRE20" s="15"/>
      <c r="NRF20" s="15"/>
      <c r="NRG20" s="15"/>
      <c r="NRH20" s="15"/>
      <c r="NRI20" s="15"/>
      <c r="NRJ20" s="15"/>
      <c r="NRK20" s="15"/>
      <c r="NRL20" s="15"/>
      <c r="NRM20" s="15"/>
      <c r="NRN20" s="15"/>
      <c r="NRO20" s="15"/>
      <c r="NRP20" s="15"/>
      <c r="NRQ20" s="15"/>
      <c r="NRR20" s="15"/>
      <c r="NRS20" s="15"/>
      <c r="NRT20" s="15"/>
      <c r="NRU20" s="15"/>
      <c r="NRV20" s="15"/>
      <c r="NRW20" s="15"/>
      <c r="NRX20" s="15"/>
      <c r="NRY20" s="15"/>
      <c r="NRZ20" s="15"/>
      <c r="NSA20" s="15"/>
      <c r="NSB20" s="15"/>
      <c r="NSC20" s="15"/>
      <c r="NSD20" s="15"/>
      <c r="NSE20" s="15"/>
      <c r="NSF20" s="15"/>
      <c r="NSG20" s="15"/>
      <c r="NSH20" s="15"/>
      <c r="NSI20" s="15"/>
      <c r="NSJ20" s="15"/>
      <c r="NSK20" s="15"/>
      <c r="NSL20" s="15"/>
      <c r="NSM20" s="15"/>
      <c r="NSN20" s="15"/>
      <c r="NSO20" s="15"/>
      <c r="NSP20" s="15"/>
      <c r="NSQ20" s="15"/>
      <c r="NSR20" s="15"/>
      <c r="NSS20" s="15"/>
      <c r="NST20" s="15"/>
      <c r="NSU20" s="15"/>
      <c r="NSV20" s="15"/>
      <c r="NSW20" s="15"/>
      <c r="NSX20" s="15"/>
      <c r="NSY20" s="15"/>
      <c r="NSZ20" s="15"/>
      <c r="NTA20" s="15"/>
      <c r="NTB20" s="15"/>
      <c r="NTC20" s="15"/>
      <c r="NTD20" s="15"/>
      <c r="NTE20" s="15"/>
      <c r="NTF20" s="15"/>
      <c r="NTG20" s="15"/>
      <c r="NTH20" s="15"/>
      <c r="NTI20" s="15"/>
      <c r="NTJ20" s="15"/>
      <c r="NTK20" s="15"/>
      <c r="NTL20" s="15"/>
      <c r="NTM20" s="15"/>
      <c r="NTN20" s="15"/>
      <c r="NTO20" s="15"/>
      <c r="NTP20" s="15"/>
      <c r="NTQ20" s="15"/>
      <c r="NTR20" s="15"/>
      <c r="NTS20" s="15"/>
      <c r="NTT20" s="15"/>
      <c r="NTU20" s="15"/>
      <c r="NTV20" s="15"/>
      <c r="NTW20" s="15"/>
      <c r="NTX20" s="15"/>
      <c r="NTY20" s="15"/>
      <c r="NTZ20" s="15"/>
      <c r="NUA20" s="15"/>
      <c r="NUB20" s="15"/>
      <c r="NUC20" s="15"/>
      <c r="NUD20" s="15"/>
      <c r="NUE20" s="15"/>
      <c r="NUF20" s="15"/>
      <c r="NUG20" s="15"/>
      <c r="NUH20" s="15"/>
      <c r="NUI20" s="15"/>
      <c r="NUJ20" s="15"/>
      <c r="NUK20" s="15"/>
      <c r="NUL20" s="15"/>
      <c r="NUM20" s="15"/>
      <c r="NUN20" s="15"/>
      <c r="NUO20" s="15"/>
      <c r="NUP20" s="15"/>
      <c r="NUQ20" s="15"/>
      <c r="NUR20" s="15"/>
      <c r="NUS20" s="15"/>
      <c r="NUT20" s="15"/>
      <c r="NUU20" s="15"/>
      <c r="NUV20" s="15"/>
      <c r="NUW20" s="15"/>
      <c r="NUX20" s="15"/>
      <c r="NUY20" s="15"/>
      <c r="NUZ20" s="15"/>
      <c r="NVA20" s="15"/>
      <c r="NVB20" s="15"/>
      <c r="NVC20" s="15"/>
      <c r="NVD20" s="15"/>
      <c r="NVE20" s="15"/>
      <c r="NVF20" s="15"/>
      <c r="NVG20" s="15"/>
      <c r="NVH20" s="15"/>
      <c r="NVI20" s="15"/>
      <c r="NVJ20" s="15"/>
      <c r="NVK20" s="15"/>
      <c r="NVL20" s="15"/>
      <c r="NVM20" s="15"/>
      <c r="NVN20" s="15"/>
      <c r="NVO20" s="15"/>
      <c r="NVP20" s="15"/>
      <c r="NVQ20" s="15"/>
      <c r="NVR20" s="15"/>
      <c r="NVS20" s="15"/>
      <c r="NVT20" s="15"/>
      <c r="NVU20" s="15"/>
      <c r="NVV20" s="15"/>
      <c r="NVW20" s="15"/>
      <c r="NVX20" s="15"/>
      <c r="NVY20" s="15"/>
      <c r="NVZ20" s="15"/>
      <c r="NWA20" s="15"/>
      <c r="NWB20" s="15"/>
      <c r="NWC20" s="15"/>
      <c r="NWD20" s="15"/>
      <c r="NWE20" s="15"/>
      <c r="NWF20" s="15"/>
      <c r="NWG20" s="15"/>
      <c r="NWH20" s="15"/>
      <c r="NWI20" s="15"/>
      <c r="NWJ20" s="15"/>
      <c r="NWK20" s="15"/>
      <c r="NWL20" s="15"/>
      <c r="NWM20" s="15"/>
      <c r="NWN20" s="15"/>
      <c r="NWO20" s="15"/>
      <c r="NWP20" s="15"/>
      <c r="NWQ20" s="15"/>
      <c r="NWR20" s="15"/>
      <c r="NWS20" s="15"/>
      <c r="NWT20" s="15"/>
      <c r="NWU20" s="15"/>
      <c r="NWV20" s="15"/>
      <c r="NWW20" s="15"/>
      <c r="NWX20" s="15"/>
      <c r="NWY20" s="15"/>
      <c r="NWZ20" s="15"/>
      <c r="NXA20" s="15"/>
      <c r="NXB20" s="15"/>
      <c r="NXC20" s="15"/>
      <c r="NXD20" s="15"/>
      <c r="NXE20" s="15"/>
      <c r="NXF20" s="15"/>
      <c r="NXG20" s="15"/>
      <c r="NXH20" s="15"/>
      <c r="NXI20" s="15"/>
      <c r="NXJ20" s="15"/>
      <c r="NXK20" s="15"/>
      <c r="NXL20" s="15"/>
      <c r="NXM20" s="15"/>
      <c r="NXN20" s="15"/>
      <c r="NXO20" s="15"/>
      <c r="NXP20" s="15"/>
      <c r="NXQ20" s="15"/>
      <c r="NXR20" s="15"/>
      <c r="NXS20" s="15"/>
      <c r="NXT20" s="15"/>
      <c r="NXU20" s="15"/>
      <c r="NXV20" s="15"/>
      <c r="NXW20" s="15"/>
      <c r="NXX20" s="15"/>
      <c r="NXY20" s="15"/>
      <c r="NXZ20" s="15"/>
      <c r="NYA20" s="15"/>
      <c r="NYB20" s="15"/>
      <c r="NYC20" s="15"/>
      <c r="NYD20" s="15"/>
      <c r="NYE20" s="15"/>
      <c r="NYF20" s="15"/>
      <c r="NYG20" s="15"/>
      <c r="NYH20" s="15"/>
      <c r="NYI20" s="15"/>
      <c r="NYJ20" s="15"/>
      <c r="NYK20" s="15"/>
      <c r="NYL20" s="15"/>
      <c r="NYM20" s="15"/>
      <c r="NYN20" s="15"/>
      <c r="NYO20" s="15"/>
      <c r="NYP20" s="15"/>
      <c r="NYQ20" s="15"/>
      <c r="NYR20" s="15"/>
      <c r="NYS20" s="15"/>
      <c r="NYT20" s="15"/>
      <c r="NYU20" s="15"/>
      <c r="NYV20" s="15"/>
      <c r="NYW20" s="15"/>
      <c r="NYX20" s="15"/>
      <c r="NYY20" s="15"/>
      <c r="NYZ20" s="15"/>
      <c r="NZA20" s="15"/>
      <c r="NZB20" s="15"/>
      <c r="NZC20" s="15"/>
      <c r="NZD20" s="15"/>
      <c r="NZE20" s="15"/>
      <c r="NZF20" s="15"/>
      <c r="NZG20" s="15"/>
      <c r="NZH20" s="15"/>
      <c r="NZI20" s="15"/>
      <c r="NZJ20" s="15"/>
      <c r="NZK20" s="15"/>
      <c r="NZL20" s="15"/>
      <c r="NZM20" s="15"/>
      <c r="NZN20" s="15"/>
      <c r="NZO20" s="15"/>
      <c r="NZP20" s="15"/>
      <c r="NZQ20" s="15"/>
      <c r="NZR20" s="15"/>
      <c r="NZS20" s="15"/>
      <c r="NZT20" s="15"/>
      <c r="NZU20" s="15"/>
      <c r="NZV20" s="15"/>
      <c r="NZW20" s="15"/>
      <c r="NZX20" s="15"/>
      <c r="NZY20" s="15"/>
      <c r="NZZ20" s="15"/>
      <c r="OAA20" s="15"/>
      <c r="OAB20" s="15"/>
      <c r="OAC20" s="15"/>
      <c r="OAD20" s="15"/>
      <c r="OAE20" s="15"/>
      <c r="OAF20" s="15"/>
      <c r="OAG20" s="15"/>
      <c r="OAH20" s="15"/>
      <c r="OAI20" s="15"/>
      <c r="OAJ20" s="15"/>
      <c r="OAK20" s="15"/>
      <c r="OAL20" s="15"/>
      <c r="OAM20" s="15"/>
      <c r="OAN20" s="15"/>
      <c r="OAO20" s="15"/>
      <c r="OAP20" s="15"/>
      <c r="OAQ20" s="15"/>
      <c r="OAR20" s="15"/>
      <c r="OAS20" s="15"/>
      <c r="OAT20" s="15"/>
      <c r="OAU20" s="15"/>
      <c r="OAV20" s="15"/>
      <c r="OAW20" s="15"/>
      <c r="OAX20" s="15"/>
      <c r="OAY20" s="15"/>
      <c r="OAZ20" s="15"/>
      <c r="OBA20" s="15"/>
      <c r="OBB20" s="15"/>
      <c r="OBC20" s="15"/>
      <c r="OBD20" s="15"/>
      <c r="OBE20" s="15"/>
      <c r="OBF20" s="15"/>
      <c r="OBG20" s="15"/>
      <c r="OBH20" s="15"/>
      <c r="OBI20" s="15"/>
      <c r="OBJ20" s="15"/>
      <c r="OBK20" s="15"/>
      <c r="OBL20" s="15"/>
      <c r="OBM20" s="15"/>
      <c r="OBN20" s="15"/>
      <c r="OBO20" s="15"/>
      <c r="OBP20" s="15"/>
      <c r="OBQ20" s="15"/>
      <c r="OBR20" s="15"/>
      <c r="OBS20" s="15"/>
      <c r="OBT20" s="15"/>
      <c r="OBU20" s="15"/>
      <c r="OBV20" s="15"/>
      <c r="OBW20" s="15"/>
      <c r="OBX20" s="15"/>
      <c r="OBY20" s="15"/>
      <c r="OBZ20" s="15"/>
      <c r="OCA20" s="15"/>
      <c r="OCB20" s="15"/>
      <c r="OCC20" s="15"/>
      <c r="OCD20" s="15"/>
      <c r="OCE20" s="15"/>
      <c r="OCF20" s="15"/>
      <c r="OCG20" s="15"/>
      <c r="OCH20" s="15"/>
      <c r="OCI20" s="15"/>
      <c r="OCJ20" s="15"/>
      <c r="OCK20" s="15"/>
      <c r="OCL20" s="15"/>
      <c r="OCM20" s="15"/>
      <c r="OCN20" s="15"/>
      <c r="OCO20" s="15"/>
      <c r="OCP20" s="15"/>
      <c r="OCQ20" s="15"/>
      <c r="OCR20" s="15"/>
      <c r="OCS20" s="15"/>
      <c r="OCT20" s="15"/>
      <c r="OCU20" s="15"/>
      <c r="OCV20" s="15"/>
      <c r="OCW20" s="15"/>
      <c r="OCX20" s="15"/>
      <c r="OCY20" s="15"/>
      <c r="OCZ20" s="15"/>
      <c r="ODA20" s="15"/>
      <c r="ODB20" s="15"/>
      <c r="ODC20" s="15"/>
      <c r="ODD20" s="15"/>
      <c r="ODE20" s="15"/>
      <c r="ODF20" s="15"/>
      <c r="ODG20" s="15"/>
      <c r="ODH20" s="15"/>
      <c r="ODI20" s="15"/>
      <c r="ODJ20" s="15"/>
      <c r="ODK20" s="15"/>
      <c r="ODL20" s="15"/>
      <c r="ODM20" s="15"/>
      <c r="ODN20" s="15"/>
      <c r="ODO20" s="15"/>
      <c r="ODP20" s="15"/>
      <c r="ODQ20" s="15"/>
      <c r="ODR20" s="15"/>
      <c r="ODS20" s="15"/>
      <c r="ODT20" s="15"/>
      <c r="ODU20" s="15"/>
      <c r="ODV20" s="15"/>
      <c r="ODW20" s="15"/>
      <c r="ODX20" s="15"/>
      <c r="ODY20" s="15"/>
      <c r="ODZ20" s="15"/>
      <c r="OEA20" s="15"/>
      <c r="OEB20" s="15"/>
      <c r="OEC20" s="15"/>
      <c r="OED20" s="15"/>
      <c r="OEE20" s="15"/>
      <c r="OEF20" s="15"/>
      <c r="OEG20" s="15"/>
      <c r="OEH20" s="15"/>
      <c r="OEI20" s="15"/>
      <c r="OEJ20" s="15"/>
      <c r="OEK20" s="15"/>
      <c r="OEL20" s="15"/>
      <c r="OEM20" s="15"/>
      <c r="OEN20" s="15"/>
      <c r="OEO20" s="15"/>
      <c r="OEP20" s="15"/>
      <c r="OEQ20" s="15"/>
      <c r="OER20" s="15"/>
      <c r="OES20" s="15"/>
      <c r="OET20" s="15"/>
      <c r="OEU20" s="15"/>
      <c r="OEV20" s="15"/>
      <c r="OEW20" s="15"/>
      <c r="OEX20" s="15"/>
      <c r="OEY20" s="15"/>
      <c r="OEZ20" s="15"/>
      <c r="OFA20" s="15"/>
      <c r="OFB20" s="15"/>
      <c r="OFC20" s="15"/>
      <c r="OFD20" s="15"/>
      <c r="OFE20" s="15"/>
      <c r="OFF20" s="15"/>
      <c r="OFG20" s="15"/>
      <c r="OFH20" s="15"/>
      <c r="OFI20" s="15"/>
      <c r="OFJ20" s="15"/>
      <c r="OFK20" s="15"/>
      <c r="OFL20" s="15"/>
      <c r="OFM20" s="15"/>
      <c r="OFN20" s="15"/>
      <c r="OFO20" s="15"/>
      <c r="OFP20" s="15"/>
      <c r="OFQ20" s="15"/>
      <c r="OFR20" s="15"/>
      <c r="OFS20" s="15"/>
      <c r="OFT20" s="15"/>
      <c r="OFU20" s="15"/>
      <c r="OFV20" s="15"/>
      <c r="OFW20" s="15"/>
      <c r="OFX20" s="15"/>
      <c r="OFY20" s="15"/>
      <c r="OFZ20" s="15"/>
      <c r="OGA20" s="15"/>
      <c r="OGB20" s="15"/>
      <c r="OGC20" s="15"/>
      <c r="OGD20" s="15"/>
      <c r="OGE20" s="15"/>
      <c r="OGF20" s="15"/>
      <c r="OGG20" s="15"/>
      <c r="OGH20" s="15"/>
      <c r="OGI20" s="15"/>
      <c r="OGJ20" s="15"/>
      <c r="OGK20" s="15"/>
      <c r="OGL20" s="15"/>
      <c r="OGM20" s="15"/>
      <c r="OGN20" s="15"/>
      <c r="OGO20" s="15"/>
      <c r="OGP20" s="15"/>
      <c r="OGQ20" s="15"/>
      <c r="OGR20" s="15"/>
      <c r="OGS20" s="15"/>
      <c r="OGT20" s="15"/>
      <c r="OGU20" s="15"/>
      <c r="OGV20" s="15"/>
      <c r="OGW20" s="15"/>
      <c r="OGX20" s="15"/>
      <c r="OGY20" s="15"/>
      <c r="OGZ20" s="15"/>
      <c r="OHA20" s="15"/>
      <c r="OHB20" s="15"/>
      <c r="OHC20" s="15"/>
      <c r="OHD20" s="15"/>
      <c r="OHE20" s="15"/>
      <c r="OHF20" s="15"/>
      <c r="OHG20" s="15"/>
      <c r="OHH20" s="15"/>
      <c r="OHI20" s="15"/>
      <c r="OHJ20" s="15"/>
      <c r="OHK20" s="15"/>
      <c r="OHL20" s="15"/>
      <c r="OHM20" s="15"/>
      <c r="OHN20" s="15"/>
      <c r="OHO20" s="15"/>
      <c r="OHP20" s="15"/>
      <c r="OHQ20" s="15"/>
      <c r="OHR20" s="15"/>
      <c r="OHS20" s="15"/>
      <c r="OHT20" s="15"/>
      <c r="OHU20" s="15"/>
      <c r="OHV20" s="15"/>
      <c r="OHW20" s="15"/>
      <c r="OHX20" s="15"/>
      <c r="OHY20" s="15"/>
      <c r="OHZ20" s="15"/>
      <c r="OIA20" s="15"/>
      <c r="OIB20" s="15"/>
      <c r="OIC20" s="15"/>
      <c r="OID20" s="15"/>
      <c r="OIE20" s="15"/>
      <c r="OIF20" s="15"/>
      <c r="OIG20" s="15"/>
      <c r="OIH20" s="15"/>
      <c r="OII20" s="15"/>
      <c r="OIJ20" s="15"/>
      <c r="OIK20" s="15"/>
      <c r="OIL20" s="15"/>
      <c r="OIM20" s="15"/>
      <c r="OIN20" s="15"/>
      <c r="OIO20" s="15"/>
      <c r="OIP20" s="15"/>
      <c r="OIQ20" s="15"/>
      <c r="OIR20" s="15"/>
      <c r="OIS20" s="15"/>
      <c r="OIT20" s="15"/>
      <c r="OIU20" s="15"/>
      <c r="OIV20" s="15"/>
      <c r="OIW20" s="15"/>
      <c r="OIX20" s="15"/>
      <c r="OIY20" s="15"/>
      <c r="OIZ20" s="15"/>
      <c r="OJA20" s="15"/>
      <c r="OJB20" s="15"/>
      <c r="OJC20" s="15"/>
      <c r="OJD20" s="15"/>
      <c r="OJE20" s="15"/>
      <c r="OJF20" s="15"/>
      <c r="OJG20" s="15"/>
      <c r="OJH20" s="15"/>
      <c r="OJI20" s="15"/>
      <c r="OJJ20" s="15"/>
      <c r="OJK20" s="15"/>
      <c r="OJL20" s="15"/>
      <c r="OJM20" s="15"/>
      <c r="OJN20" s="15"/>
      <c r="OJO20" s="15"/>
      <c r="OJP20" s="15"/>
      <c r="OJQ20" s="15"/>
      <c r="OJR20" s="15"/>
      <c r="OJS20" s="15"/>
      <c r="OJT20" s="15"/>
      <c r="OJU20" s="15"/>
      <c r="OJV20" s="15"/>
      <c r="OJW20" s="15"/>
      <c r="OJX20" s="15"/>
      <c r="OJY20" s="15"/>
      <c r="OJZ20" s="15"/>
      <c r="OKA20" s="15"/>
      <c r="OKB20" s="15"/>
      <c r="OKC20" s="15"/>
      <c r="OKD20" s="15"/>
      <c r="OKE20" s="15"/>
      <c r="OKF20" s="15"/>
      <c r="OKG20" s="15"/>
      <c r="OKH20" s="15"/>
      <c r="OKI20" s="15"/>
      <c r="OKJ20" s="15"/>
      <c r="OKK20" s="15"/>
      <c r="OKL20" s="15"/>
      <c r="OKM20" s="15"/>
      <c r="OKN20" s="15"/>
      <c r="OKO20" s="15"/>
      <c r="OKP20" s="15"/>
      <c r="OKQ20" s="15"/>
      <c r="OKR20" s="15"/>
      <c r="OKS20" s="15"/>
      <c r="OKT20" s="15"/>
      <c r="OKU20" s="15"/>
      <c r="OKV20" s="15"/>
      <c r="OKW20" s="15"/>
      <c r="OKX20" s="15"/>
      <c r="OKY20" s="15"/>
      <c r="OKZ20" s="15"/>
      <c r="OLA20" s="15"/>
      <c r="OLB20" s="15"/>
      <c r="OLC20" s="15"/>
      <c r="OLD20" s="15"/>
      <c r="OLE20" s="15"/>
      <c r="OLF20" s="15"/>
      <c r="OLG20" s="15"/>
      <c r="OLH20" s="15"/>
      <c r="OLI20" s="15"/>
      <c r="OLJ20" s="15"/>
      <c r="OLK20" s="15"/>
      <c r="OLL20" s="15"/>
      <c r="OLM20" s="15"/>
      <c r="OLN20" s="15"/>
      <c r="OLO20" s="15"/>
      <c r="OLP20" s="15"/>
      <c r="OLQ20" s="15"/>
      <c r="OLR20" s="15"/>
      <c r="OLS20" s="15"/>
      <c r="OLT20" s="15"/>
      <c r="OLU20" s="15"/>
      <c r="OLV20" s="15"/>
      <c r="OLW20" s="15"/>
      <c r="OLX20" s="15"/>
      <c r="OLY20" s="15"/>
      <c r="OLZ20" s="15"/>
      <c r="OMA20" s="15"/>
      <c r="OMB20" s="15"/>
      <c r="OMC20" s="15"/>
      <c r="OMD20" s="15"/>
      <c r="OME20" s="15"/>
      <c r="OMF20" s="15"/>
      <c r="OMG20" s="15"/>
      <c r="OMH20" s="15"/>
      <c r="OMI20" s="15"/>
      <c r="OMJ20" s="15"/>
      <c r="OMK20" s="15"/>
      <c r="OML20" s="15"/>
      <c r="OMM20" s="15"/>
      <c r="OMN20" s="15"/>
      <c r="OMO20" s="15"/>
      <c r="OMP20" s="15"/>
      <c r="OMQ20" s="15"/>
      <c r="OMR20" s="15"/>
      <c r="OMS20" s="15"/>
      <c r="OMT20" s="15"/>
      <c r="OMU20" s="15"/>
      <c r="OMV20" s="15"/>
      <c r="OMW20" s="15"/>
      <c r="OMX20" s="15"/>
      <c r="OMY20" s="15"/>
      <c r="OMZ20" s="15"/>
      <c r="ONA20" s="15"/>
      <c r="ONB20" s="15"/>
      <c r="ONC20" s="15"/>
      <c r="OND20" s="15"/>
      <c r="ONE20" s="15"/>
      <c r="ONF20" s="15"/>
      <c r="ONG20" s="15"/>
      <c r="ONH20" s="15"/>
      <c r="ONI20" s="15"/>
      <c r="ONJ20" s="15"/>
      <c r="ONK20" s="15"/>
      <c r="ONL20" s="15"/>
      <c r="ONM20" s="15"/>
      <c r="ONN20" s="15"/>
      <c r="ONO20" s="15"/>
      <c r="ONP20" s="15"/>
      <c r="ONQ20" s="15"/>
      <c r="ONR20" s="15"/>
      <c r="ONS20" s="15"/>
      <c r="ONT20" s="15"/>
      <c r="ONU20" s="15"/>
      <c r="ONV20" s="15"/>
      <c r="ONW20" s="15"/>
      <c r="ONX20" s="15"/>
      <c r="ONY20" s="15"/>
      <c r="ONZ20" s="15"/>
      <c r="OOA20" s="15"/>
      <c r="OOB20" s="15"/>
      <c r="OOC20" s="15"/>
      <c r="OOD20" s="15"/>
      <c r="OOE20" s="15"/>
      <c r="OOF20" s="15"/>
      <c r="OOG20" s="15"/>
      <c r="OOH20" s="15"/>
      <c r="OOI20" s="15"/>
      <c r="OOJ20" s="15"/>
      <c r="OOK20" s="15"/>
      <c r="OOL20" s="15"/>
      <c r="OOM20" s="15"/>
      <c r="OON20" s="15"/>
      <c r="OOO20" s="15"/>
      <c r="OOP20" s="15"/>
      <c r="OOQ20" s="15"/>
      <c r="OOR20" s="15"/>
      <c r="OOS20" s="15"/>
      <c r="OOT20" s="15"/>
      <c r="OOU20" s="15"/>
      <c r="OOV20" s="15"/>
      <c r="OOW20" s="15"/>
      <c r="OOX20" s="15"/>
      <c r="OOY20" s="15"/>
      <c r="OOZ20" s="15"/>
      <c r="OPA20" s="15"/>
      <c r="OPB20" s="15"/>
      <c r="OPC20" s="15"/>
      <c r="OPD20" s="15"/>
      <c r="OPE20" s="15"/>
      <c r="OPF20" s="15"/>
      <c r="OPG20" s="15"/>
      <c r="OPH20" s="15"/>
      <c r="OPI20" s="15"/>
      <c r="OPJ20" s="15"/>
      <c r="OPK20" s="15"/>
      <c r="OPL20" s="15"/>
      <c r="OPM20" s="15"/>
      <c r="OPN20" s="15"/>
      <c r="OPO20" s="15"/>
      <c r="OPP20" s="15"/>
      <c r="OPQ20" s="15"/>
      <c r="OPR20" s="15"/>
      <c r="OPS20" s="15"/>
      <c r="OPT20" s="15"/>
      <c r="OPU20" s="15"/>
      <c r="OPV20" s="15"/>
      <c r="OPW20" s="15"/>
      <c r="OPX20" s="15"/>
      <c r="OPY20" s="15"/>
      <c r="OPZ20" s="15"/>
      <c r="OQA20" s="15"/>
      <c r="OQB20" s="15"/>
      <c r="OQC20" s="15"/>
      <c r="OQD20" s="15"/>
      <c r="OQE20" s="15"/>
      <c r="OQF20" s="15"/>
      <c r="OQG20" s="15"/>
      <c r="OQH20" s="15"/>
      <c r="OQI20" s="15"/>
      <c r="OQJ20" s="15"/>
      <c r="OQK20" s="15"/>
      <c r="OQL20" s="15"/>
      <c r="OQM20" s="15"/>
      <c r="OQN20" s="15"/>
      <c r="OQO20" s="15"/>
      <c r="OQP20" s="15"/>
      <c r="OQQ20" s="15"/>
      <c r="OQR20" s="15"/>
      <c r="OQS20" s="15"/>
      <c r="OQT20" s="15"/>
      <c r="OQU20" s="15"/>
      <c r="OQV20" s="15"/>
      <c r="OQW20" s="15"/>
      <c r="OQX20" s="15"/>
      <c r="OQY20" s="15"/>
      <c r="OQZ20" s="15"/>
      <c r="ORA20" s="15"/>
      <c r="ORB20" s="15"/>
      <c r="ORC20" s="15"/>
      <c r="ORD20" s="15"/>
      <c r="ORE20" s="15"/>
      <c r="ORF20" s="15"/>
      <c r="ORG20" s="15"/>
      <c r="ORH20" s="15"/>
      <c r="ORI20" s="15"/>
      <c r="ORJ20" s="15"/>
      <c r="ORK20" s="15"/>
      <c r="ORL20" s="15"/>
      <c r="ORM20" s="15"/>
      <c r="ORN20" s="15"/>
      <c r="ORO20" s="15"/>
      <c r="ORP20" s="15"/>
      <c r="ORQ20" s="15"/>
      <c r="ORR20" s="15"/>
      <c r="ORS20" s="15"/>
      <c r="ORT20" s="15"/>
      <c r="ORU20" s="15"/>
      <c r="ORV20" s="15"/>
      <c r="ORW20" s="15"/>
      <c r="ORX20" s="15"/>
      <c r="ORY20" s="15"/>
      <c r="ORZ20" s="15"/>
      <c r="OSA20" s="15"/>
      <c r="OSB20" s="15"/>
      <c r="OSC20" s="15"/>
      <c r="OSD20" s="15"/>
      <c r="OSE20" s="15"/>
      <c r="OSF20" s="15"/>
      <c r="OSG20" s="15"/>
      <c r="OSH20" s="15"/>
      <c r="OSI20" s="15"/>
      <c r="OSJ20" s="15"/>
      <c r="OSK20" s="15"/>
      <c r="OSL20" s="15"/>
      <c r="OSM20" s="15"/>
      <c r="OSN20" s="15"/>
      <c r="OSO20" s="15"/>
      <c r="OSP20" s="15"/>
      <c r="OSQ20" s="15"/>
      <c r="OSR20" s="15"/>
      <c r="OSS20" s="15"/>
      <c r="OST20" s="15"/>
      <c r="OSU20" s="15"/>
      <c r="OSV20" s="15"/>
      <c r="OSW20" s="15"/>
      <c r="OSX20" s="15"/>
      <c r="OSY20" s="15"/>
      <c r="OSZ20" s="15"/>
      <c r="OTA20" s="15"/>
      <c r="OTB20" s="15"/>
      <c r="OTC20" s="15"/>
      <c r="OTD20" s="15"/>
      <c r="OTE20" s="15"/>
      <c r="OTF20" s="15"/>
      <c r="OTG20" s="15"/>
      <c r="OTH20" s="15"/>
      <c r="OTI20" s="15"/>
      <c r="OTJ20" s="15"/>
      <c r="OTK20" s="15"/>
      <c r="OTL20" s="15"/>
      <c r="OTM20" s="15"/>
      <c r="OTN20" s="15"/>
      <c r="OTO20" s="15"/>
      <c r="OTP20" s="15"/>
      <c r="OTQ20" s="15"/>
      <c r="OTR20" s="15"/>
      <c r="OTS20" s="15"/>
      <c r="OTT20" s="15"/>
      <c r="OTU20" s="15"/>
      <c r="OTV20" s="15"/>
      <c r="OTW20" s="15"/>
      <c r="OTX20" s="15"/>
      <c r="OTY20" s="15"/>
      <c r="OTZ20" s="15"/>
      <c r="OUA20" s="15"/>
      <c r="OUB20" s="15"/>
      <c r="OUC20" s="15"/>
      <c r="OUD20" s="15"/>
      <c r="OUE20" s="15"/>
      <c r="OUF20" s="15"/>
      <c r="OUG20" s="15"/>
      <c r="OUH20" s="15"/>
      <c r="OUI20" s="15"/>
      <c r="OUJ20" s="15"/>
      <c r="OUK20" s="15"/>
      <c r="OUL20" s="15"/>
      <c r="OUM20" s="15"/>
      <c r="OUN20" s="15"/>
      <c r="OUO20" s="15"/>
      <c r="OUP20" s="15"/>
      <c r="OUQ20" s="15"/>
      <c r="OUR20" s="15"/>
      <c r="OUS20" s="15"/>
      <c r="OUT20" s="15"/>
      <c r="OUU20" s="15"/>
      <c r="OUV20" s="15"/>
      <c r="OUW20" s="15"/>
      <c r="OUX20" s="15"/>
      <c r="OUY20" s="15"/>
      <c r="OUZ20" s="15"/>
      <c r="OVA20" s="15"/>
      <c r="OVB20" s="15"/>
      <c r="OVC20" s="15"/>
      <c r="OVD20" s="15"/>
      <c r="OVE20" s="15"/>
      <c r="OVF20" s="15"/>
      <c r="OVG20" s="15"/>
      <c r="OVH20" s="15"/>
      <c r="OVI20" s="15"/>
      <c r="OVJ20" s="15"/>
      <c r="OVK20" s="15"/>
      <c r="OVL20" s="15"/>
      <c r="OVM20" s="15"/>
      <c r="OVN20" s="15"/>
      <c r="OVO20" s="15"/>
      <c r="OVP20" s="15"/>
      <c r="OVQ20" s="15"/>
      <c r="OVR20" s="15"/>
      <c r="OVS20" s="15"/>
      <c r="OVT20" s="15"/>
      <c r="OVU20" s="15"/>
      <c r="OVV20" s="15"/>
      <c r="OVW20" s="15"/>
      <c r="OVX20" s="15"/>
      <c r="OVY20" s="15"/>
      <c r="OVZ20" s="15"/>
      <c r="OWA20" s="15"/>
      <c r="OWB20" s="15"/>
      <c r="OWC20" s="15"/>
      <c r="OWD20" s="15"/>
      <c r="OWE20" s="15"/>
      <c r="OWF20" s="15"/>
      <c r="OWG20" s="15"/>
      <c r="OWH20" s="15"/>
      <c r="OWI20" s="15"/>
      <c r="OWJ20" s="15"/>
      <c r="OWK20" s="15"/>
      <c r="OWL20" s="15"/>
      <c r="OWM20" s="15"/>
      <c r="OWN20" s="15"/>
      <c r="OWO20" s="15"/>
      <c r="OWP20" s="15"/>
      <c r="OWQ20" s="15"/>
      <c r="OWR20" s="15"/>
      <c r="OWS20" s="15"/>
      <c r="OWT20" s="15"/>
      <c r="OWU20" s="15"/>
      <c r="OWV20" s="15"/>
      <c r="OWW20" s="15"/>
      <c r="OWX20" s="15"/>
      <c r="OWY20" s="15"/>
      <c r="OWZ20" s="15"/>
      <c r="OXA20" s="15"/>
      <c r="OXB20" s="15"/>
      <c r="OXC20" s="15"/>
      <c r="OXD20" s="15"/>
      <c r="OXE20" s="15"/>
      <c r="OXF20" s="15"/>
      <c r="OXG20" s="15"/>
      <c r="OXH20" s="15"/>
      <c r="OXI20" s="15"/>
      <c r="OXJ20" s="15"/>
      <c r="OXK20" s="15"/>
      <c r="OXL20" s="15"/>
      <c r="OXM20" s="15"/>
      <c r="OXN20" s="15"/>
      <c r="OXO20" s="15"/>
      <c r="OXP20" s="15"/>
      <c r="OXQ20" s="15"/>
      <c r="OXR20" s="15"/>
      <c r="OXS20" s="15"/>
      <c r="OXT20" s="15"/>
      <c r="OXU20" s="15"/>
      <c r="OXV20" s="15"/>
      <c r="OXW20" s="15"/>
      <c r="OXX20" s="15"/>
      <c r="OXY20" s="15"/>
      <c r="OXZ20" s="15"/>
      <c r="OYA20" s="15"/>
      <c r="OYB20" s="15"/>
      <c r="OYC20" s="15"/>
      <c r="OYD20" s="15"/>
      <c r="OYE20" s="15"/>
      <c r="OYF20" s="15"/>
      <c r="OYG20" s="15"/>
      <c r="OYH20" s="15"/>
      <c r="OYI20" s="15"/>
      <c r="OYJ20" s="15"/>
      <c r="OYK20" s="15"/>
      <c r="OYL20" s="15"/>
      <c r="OYM20" s="15"/>
      <c r="OYN20" s="15"/>
      <c r="OYO20" s="15"/>
      <c r="OYP20" s="15"/>
      <c r="OYQ20" s="15"/>
      <c r="OYR20" s="15"/>
      <c r="OYS20" s="15"/>
      <c r="OYT20" s="15"/>
      <c r="OYU20" s="15"/>
      <c r="OYV20" s="15"/>
      <c r="OYW20" s="15"/>
      <c r="OYX20" s="15"/>
      <c r="OYY20" s="15"/>
      <c r="OYZ20" s="15"/>
      <c r="OZA20" s="15"/>
      <c r="OZB20" s="15"/>
      <c r="OZC20" s="15"/>
      <c r="OZD20" s="15"/>
      <c r="OZE20" s="15"/>
      <c r="OZF20" s="15"/>
      <c r="OZG20" s="15"/>
      <c r="OZH20" s="15"/>
      <c r="OZI20" s="15"/>
      <c r="OZJ20" s="15"/>
      <c r="OZK20" s="15"/>
      <c r="OZL20" s="15"/>
      <c r="OZM20" s="15"/>
      <c r="OZN20" s="15"/>
      <c r="OZO20" s="15"/>
      <c r="OZP20" s="15"/>
      <c r="OZQ20" s="15"/>
      <c r="OZR20" s="15"/>
      <c r="OZS20" s="15"/>
      <c r="OZT20" s="15"/>
      <c r="OZU20" s="15"/>
      <c r="OZV20" s="15"/>
      <c r="OZW20" s="15"/>
      <c r="OZX20" s="15"/>
      <c r="OZY20" s="15"/>
      <c r="OZZ20" s="15"/>
      <c r="PAA20" s="15"/>
      <c r="PAB20" s="15"/>
      <c r="PAC20" s="15"/>
      <c r="PAD20" s="15"/>
      <c r="PAE20" s="15"/>
      <c r="PAF20" s="15"/>
      <c r="PAG20" s="15"/>
      <c r="PAH20" s="15"/>
      <c r="PAI20" s="15"/>
      <c r="PAJ20" s="15"/>
      <c r="PAK20" s="15"/>
      <c r="PAL20" s="15"/>
      <c r="PAM20" s="15"/>
      <c r="PAN20" s="15"/>
      <c r="PAO20" s="15"/>
      <c r="PAP20" s="15"/>
      <c r="PAQ20" s="15"/>
      <c r="PAR20" s="15"/>
      <c r="PAS20" s="15"/>
      <c r="PAT20" s="15"/>
      <c r="PAU20" s="15"/>
      <c r="PAV20" s="15"/>
      <c r="PAW20" s="15"/>
      <c r="PAX20" s="15"/>
      <c r="PAY20" s="15"/>
      <c r="PAZ20" s="15"/>
      <c r="PBA20" s="15"/>
      <c r="PBB20" s="15"/>
      <c r="PBC20" s="15"/>
      <c r="PBD20" s="15"/>
      <c r="PBE20" s="15"/>
      <c r="PBF20" s="15"/>
      <c r="PBG20" s="15"/>
      <c r="PBH20" s="15"/>
      <c r="PBI20" s="15"/>
      <c r="PBJ20" s="15"/>
      <c r="PBK20" s="15"/>
      <c r="PBL20" s="15"/>
      <c r="PBM20" s="15"/>
      <c r="PBN20" s="15"/>
      <c r="PBO20" s="15"/>
      <c r="PBP20" s="15"/>
      <c r="PBQ20" s="15"/>
      <c r="PBR20" s="15"/>
      <c r="PBS20" s="15"/>
      <c r="PBT20" s="15"/>
      <c r="PBU20" s="15"/>
      <c r="PBV20" s="15"/>
      <c r="PBW20" s="15"/>
      <c r="PBX20" s="15"/>
      <c r="PBY20" s="15"/>
      <c r="PBZ20" s="15"/>
      <c r="PCA20" s="15"/>
      <c r="PCB20" s="15"/>
      <c r="PCC20" s="15"/>
      <c r="PCD20" s="15"/>
      <c r="PCE20" s="15"/>
      <c r="PCF20" s="15"/>
      <c r="PCG20" s="15"/>
      <c r="PCH20" s="15"/>
      <c r="PCI20" s="15"/>
      <c r="PCJ20" s="15"/>
      <c r="PCK20" s="15"/>
      <c r="PCL20" s="15"/>
      <c r="PCM20" s="15"/>
      <c r="PCN20" s="15"/>
      <c r="PCO20" s="15"/>
      <c r="PCP20" s="15"/>
      <c r="PCQ20" s="15"/>
      <c r="PCR20" s="15"/>
      <c r="PCS20" s="15"/>
      <c r="PCT20" s="15"/>
      <c r="PCU20" s="15"/>
      <c r="PCV20" s="15"/>
      <c r="PCW20" s="15"/>
      <c r="PCX20" s="15"/>
      <c r="PCY20" s="15"/>
      <c r="PCZ20" s="15"/>
      <c r="PDA20" s="15"/>
      <c r="PDB20" s="15"/>
      <c r="PDC20" s="15"/>
      <c r="PDD20" s="15"/>
      <c r="PDE20" s="15"/>
      <c r="PDF20" s="15"/>
      <c r="PDG20" s="15"/>
      <c r="PDH20" s="15"/>
      <c r="PDI20" s="15"/>
      <c r="PDJ20" s="15"/>
      <c r="PDK20" s="15"/>
      <c r="PDL20" s="15"/>
      <c r="PDM20" s="15"/>
      <c r="PDN20" s="15"/>
      <c r="PDO20" s="15"/>
      <c r="PDP20" s="15"/>
      <c r="PDQ20" s="15"/>
      <c r="PDR20" s="15"/>
      <c r="PDS20" s="15"/>
      <c r="PDT20" s="15"/>
      <c r="PDU20" s="15"/>
      <c r="PDV20" s="15"/>
      <c r="PDW20" s="15"/>
      <c r="PDX20" s="15"/>
      <c r="PDY20" s="15"/>
      <c r="PDZ20" s="15"/>
      <c r="PEA20" s="15"/>
      <c r="PEB20" s="15"/>
      <c r="PEC20" s="15"/>
      <c r="PED20" s="15"/>
      <c r="PEE20" s="15"/>
      <c r="PEF20" s="15"/>
      <c r="PEG20" s="15"/>
      <c r="PEH20" s="15"/>
      <c r="PEI20" s="15"/>
      <c r="PEJ20" s="15"/>
      <c r="PEK20" s="15"/>
      <c r="PEL20" s="15"/>
      <c r="PEM20" s="15"/>
      <c r="PEN20" s="15"/>
      <c r="PEO20" s="15"/>
      <c r="PEP20" s="15"/>
      <c r="PEQ20" s="15"/>
      <c r="PER20" s="15"/>
      <c r="PES20" s="15"/>
      <c r="PET20" s="15"/>
      <c r="PEU20" s="15"/>
      <c r="PEV20" s="15"/>
      <c r="PEW20" s="15"/>
      <c r="PEX20" s="15"/>
      <c r="PEY20" s="15"/>
      <c r="PEZ20" s="15"/>
      <c r="PFA20" s="15"/>
      <c r="PFB20" s="15"/>
      <c r="PFC20" s="15"/>
      <c r="PFD20" s="15"/>
      <c r="PFE20" s="15"/>
      <c r="PFF20" s="15"/>
      <c r="PFG20" s="15"/>
      <c r="PFH20" s="15"/>
      <c r="PFI20" s="15"/>
      <c r="PFJ20" s="15"/>
      <c r="PFK20" s="15"/>
      <c r="PFL20" s="15"/>
      <c r="PFM20" s="15"/>
      <c r="PFN20" s="15"/>
      <c r="PFO20" s="15"/>
      <c r="PFP20" s="15"/>
      <c r="PFQ20" s="15"/>
      <c r="PFR20" s="15"/>
      <c r="PFS20" s="15"/>
      <c r="PFT20" s="15"/>
      <c r="PFU20" s="15"/>
      <c r="PFV20" s="15"/>
      <c r="PFW20" s="15"/>
      <c r="PFX20" s="15"/>
      <c r="PFY20" s="15"/>
      <c r="PFZ20" s="15"/>
      <c r="PGA20" s="15"/>
      <c r="PGB20" s="15"/>
      <c r="PGC20" s="15"/>
      <c r="PGD20" s="15"/>
      <c r="PGE20" s="15"/>
      <c r="PGF20" s="15"/>
      <c r="PGG20" s="15"/>
      <c r="PGH20" s="15"/>
      <c r="PGI20" s="15"/>
      <c r="PGJ20" s="15"/>
      <c r="PGK20" s="15"/>
      <c r="PGL20" s="15"/>
      <c r="PGM20" s="15"/>
      <c r="PGN20" s="15"/>
      <c r="PGO20" s="15"/>
      <c r="PGP20" s="15"/>
      <c r="PGQ20" s="15"/>
      <c r="PGR20" s="15"/>
      <c r="PGS20" s="15"/>
      <c r="PGT20" s="15"/>
      <c r="PGU20" s="15"/>
      <c r="PGV20" s="15"/>
      <c r="PGW20" s="15"/>
      <c r="PGX20" s="15"/>
      <c r="PGY20" s="15"/>
      <c r="PGZ20" s="15"/>
      <c r="PHA20" s="15"/>
      <c r="PHB20" s="15"/>
      <c r="PHC20" s="15"/>
      <c r="PHD20" s="15"/>
      <c r="PHE20" s="15"/>
      <c r="PHF20" s="15"/>
      <c r="PHG20" s="15"/>
      <c r="PHH20" s="15"/>
      <c r="PHI20" s="15"/>
      <c r="PHJ20" s="15"/>
      <c r="PHK20" s="15"/>
      <c r="PHL20" s="15"/>
      <c r="PHM20" s="15"/>
      <c r="PHN20" s="15"/>
      <c r="PHO20" s="15"/>
      <c r="PHP20" s="15"/>
      <c r="PHQ20" s="15"/>
      <c r="PHR20" s="15"/>
      <c r="PHS20" s="15"/>
      <c r="PHT20" s="15"/>
      <c r="PHU20" s="15"/>
      <c r="PHV20" s="15"/>
      <c r="PHW20" s="15"/>
      <c r="PHX20" s="15"/>
      <c r="PHY20" s="15"/>
      <c r="PHZ20" s="15"/>
      <c r="PIA20" s="15"/>
      <c r="PIB20" s="15"/>
      <c r="PIC20" s="15"/>
      <c r="PID20" s="15"/>
      <c r="PIE20" s="15"/>
      <c r="PIF20" s="15"/>
      <c r="PIG20" s="15"/>
      <c r="PIH20" s="15"/>
      <c r="PII20" s="15"/>
      <c r="PIJ20" s="15"/>
      <c r="PIK20" s="15"/>
      <c r="PIL20" s="15"/>
      <c r="PIM20" s="15"/>
      <c r="PIN20" s="15"/>
      <c r="PIO20" s="15"/>
      <c r="PIP20" s="15"/>
      <c r="PIQ20" s="15"/>
      <c r="PIR20" s="15"/>
      <c r="PIS20" s="15"/>
      <c r="PIT20" s="15"/>
      <c r="PIU20" s="15"/>
      <c r="PIV20" s="15"/>
      <c r="PIW20" s="15"/>
      <c r="PIX20" s="15"/>
      <c r="PIY20" s="15"/>
      <c r="PIZ20" s="15"/>
      <c r="PJA20" s="15"/>
      <c r="PJB20" s="15"/>
      <c r="PJC20" s="15"/>
      <c r="PJD20" s="15"/>
      <c r="PJE20" s="15"/>
      <c r="PJF20" s="15"/>
      <c r="PJG20" s="15"/>
      <c r="PJH20" s="15"/>
      <c r="PJI20" s="15"/>
      <c r="PJJ20" s="15"/>
      <c r="PJK20" s="15"/>
      <c r="PJL20" s="15"/>
      <c r="PJM20" s="15"/>
      <c r="PJN20" s="15"/>
      <c r="PJO20" s="15"/>
      <c r="PJP20" s="15"/>
      <c r="PJQ20" s="15"/>
      <c r="PJR20" s="15"/>
      <c r="PJS20" s="15"/>
      <c r="PJT20" s="15"/>
      <c r="PJU20" s="15"/>
      <c r="PJV20" s="15"/>
      <c r="PJW20" s="15"/>
      <c r="PJX20" s="15"/>
      <c r="PJY20" s="15"/>
      <c r="PJZ20" s="15"/>
      <c r="PKA20" s="15"/>
      <c r="PKB20" s="15"/>
      <c r="PKC20" s="15"/>
      <c r="PKD20" s="15"/>
      <c r="PKE20" s="15"/>
      <c r="PKF20" s="15"/>
      <c r="PKG20" s="15"/>
      <c r="PKH20" s="15"/>
      <c r="PKI20" s="15"/>
      <c r="PKJ20" s="15"/>
      <c r="PKK20" s="15"/>
      <c r="PKL20" s="15"/>
      <c r="PKM20" s="15"/>
      <c r="PKN20" s="15"/>
      <c r="PKO20" s="15"/>
      <c r="PKP20" s="15"/>
      <c r="PKQ20" s="15"/>
      <c r="PKR20" s="15"/>
      <c r="PKS20" s="15"/>
      <c r="PKT20" s="15"/>
      <c r="PKU20" s="15"/>
      <c r="PKV20" s="15"/>
      <c r="PKW20" s="15"/>
      <c r="PKX20" s="15"/>
      <c r="PKY20" s="15"/>
      <c r="PKZ20" s="15"/>
      <c r="PLA20" s="15"/>
      <c r="PLB20" s="15"/>
      <c r="PLC20" s="15"/>
      <c r="PLD20" s="15"/>
      <c r="PLE20" s="15"/>
      <c r="PLF20" s="15"/>
      <c r="PLG20" s="15"/>
      <c r="PLH20" s="15"/>
      <c r="PLI20" s="15"/>
      <c r="PLJ20" s="15"/>
      <c r="PLK20" s="15"/>
      <c r="PLL20" s="15"/>
      <c r="PLM20" s="15"/>
      <c r="PLN20" s="15"/>
      <c r="PLO20" s="15"/>
      <c r="PLP20" s="15"/>
      <c r="PLQ20" s="15"/>
      <c r="PLR20" s="15"/>
      <c r="PLS20" s="15"/>
      <c r="PLT20" s="15"/>
      <c r="PLU20" s="15"/>
      <c r="PLV20" s="15"/>
      <c r="PLW20" s="15"/>
      <c r="PLX20" s="15"/>
      <c r="PLY20" s="15"/>
      <c r="PLZ20" s="15"/>
      <c r="PMA20" s="15"/>
      <c r="PMB20" s="15"/>
      <c r="PMC20" s="15"/>
      <c r="PMD20" s="15"/>
      <c r="PME20" s="15"/>
      <c r="PMF20" s="15"/>
      <c r="PMG20" s="15"/>
      <c r="PMH20" s="15"/>
      <c r="PMI20" s="15"/>
      <c r="PMJ20" s="15"/>
      <c r="PMK20" s="15"/>
      <c r="PML20" s="15"/>
      <c r="PMM20" s="15"/>
      <c r="PMN20" s="15"/>
      <c r="PMO20" s="15"/>
      <c r="PMP20" s="15"/>
      <c r="PMQ20" s="15"/>
      <c r="PMR20" s="15"/>
      <c r="PMS20" s="15"/>
      <c r="PMT20" s="15"/>
      <c r="PMU20" s="15"/>
      <c r="PMV20" s="15"/>
      <c r="PMW20" s="15"/>
      <c r="PMX20" s="15"/>
      <c r="PMY20" s="15"/>
      <c r="PMZ20" s="15"/>
      <c r="PNA20" s="15"/>
      <c r="PNB20" s="15"/>
      <c r="PNC20" s="15"/>
      <c r="PND20" s="15"/>
      <c r="PNE20" s="15"/>
      <c r="PNF20" s="15"/>
      <c r="PNG20" s="15"/>
      <c r="PNH20" s="15"/>
      <c r="PNI20" s="15"/>
      <c r="PNJ20" s="15"/>
      <c r="PNK20" s="15"/>
      <c r="PNL20" s="15"/>
      <c r="PNM20" s="15"/>
      <c r="PNN20" s="15"/>
      <c r="PNO20" s="15"/>
      <c r="PNP20" s="15"/>
      <c r="PNQ20" s="15"/>
      <c r="PNR20" s="15"/>
      <c r="PNS20" s="15"/>
      <c r="PNT20" s="15"/>
      <c r="PNU20" s="15"/>
      <c r="PNV20" s="15"/>
      <c r="PNW20" s="15"/>
      <c r="PNX20" s="15"/>
      <c r="PNY20" s="15"/>
      <c r="PNZ20" s="15"/>
      <c r="POA20" s="15"/>
      <c r="POB20" s="15"/>
      <c r="POC20" s="15"/>
      <c r="POD20" s="15"/>
      <c r="POE20" s="15"/>
      <c r="POF20" s="15"/>
      <c r="POG20" s="15"/>
      <c r="POH20" s="15"/>
      <c r="POI20" s="15"/>
      <c r="POJ20" s="15"/>
      <c r="POK20" s="15"/>
      <c r="POL20" s="15"/>
      <c r="POM20" s="15"/>
      <c r="PON20" s="15"/>
      <c r="POO20" s="15"/>
      <c r="POP20" s="15"/>
      <c r="POQ20" s="15"/>
      <c r="POR20" s="15"/>
      <c r="POS20" s="15"/>
      <c r="POT20" s="15"/>
      <c r="POU20" s="15"/>
      <c r="POV20" s="15"/>
      <c r="POW20" s="15"/>
      <c r="POX20" s="15"/>
      <c r="POY20" s="15"/>
      <c r="POZ20" s="15"/>
      <c r="PPA20" s="15"/>
      <c r="PPB20" s="15"/>
      <c r="PPC20" s="15"/>
      <c r="PPD20" s="15"/>
      <c r="PPE20" s="15"/>
      <c r="PPF20" s="15"/>
      <c r="PPG20" s="15"/>
      <c r="PPH20" s="15"/>
      <c r="PPI20" s="15"/>
      <c r="PPJ20" s="15"/>
      <c r="PPK20" s="15"/>
      <c r="PPL20" s="15"/>
      <c r="PPM20" s="15"/>
      <c r="PPN20" s="15"/>
      <c r="PPO20" s="15"/>
      <c r="PPP20" s="15"/>
      <c r="PPQ20" s="15"/>
      <c r="PPR20" s="15"/>
      <c r="PPS20" s="15"/>
      <c r="PPT20" s="15"/>
      <c r="PPU20" s="15"/>
      <c r="PPV20" s="15"/>
      <c r="PPW20" s="15"/>
      <c r="PPX20" s="15"/>
      <c r="PPY20" s="15"/>
      <c r="PPZ20" s="15"/>
      <c r="PQA20" s="15"/>
      <c r="PQB20" s="15"/>
      <c r="PQC20" s="15"/>
      <c r="PQD20" s="15"/>
      <c r="PQE20" s="15"/>
      <c r="PQF20" s="15"/>
      <c r="PQG20" s="15"/>
      <c r="PQH20" s="15"/>
      <c r="PQI20" s="15"/>
      <c r="PQJ20" s="15"/>
      <c r="PQK20" s="15"/>
      <c r="PQL20" s="15"/>
      <c r="PQM20" s="15"/>
      <c r="PQN20" s="15"/>
      <c r="PQO20" s="15"/>
      <c r="PQP20" s="15"/>
      <c r="PQQ20" s="15"/>
      <c r="PQR20" s="15"/>
      <c r="PQS20" s="15"/>
      <c r="PQT20" s="15"/>
      <c r="PQU20" s="15"/>
      <c r="PQV20" s="15"/>
      <c r="PQW20" s="15"/>
      <c r="PQX20" s="15"/>
      <c r="PQY20" s="15"/>
      <c r="PQZ20" s="15"/>
      <c r="PRA20" s="15"/>
      <c r="PRB20" s="15"/>
      <c r="PRC20" s="15"/>
      <c r="PRD20" s="15"/>
      <c r="PRE20" s="15"/>
      <c r="PRF20" s="15"/>
      <c r="PRG20" s="15"/>
      <c r="PRH20" s="15"/>
      <c r="PRI20" s="15"/>
      <c r="PRJ20" s="15"/>
      <c r="PRK20" s="15"/>
      <c r="PRL20" s="15"/>
      <c r="PRM20" s="15"/>
      <c r="PRN20" s="15"/>
      <c r="PRO20" s="15"/>
      <c r="PRP20" s="15"/>
      <c r="PRQ20" s="15"/>
      <c r="PRR20" s="15"/>
      <c r="PRS20" s="15"/>
      <c r="PRT20" s="15"/>
      <c r="PRU20" s="15"/>
      <c r="PRV20" s="15"/>
      <c r="PRW20" s="15"/>
      <c r="PRX20" s="15"/>
      <c r="PRY20" s="15"/>
      <c r="PRZ20" s="15"/>
      <c r="PSA20" s="15"/>
      <c r="PSB20" s="15"/>
      <c r="PSC20" s="15"/>
      <c r="PSD20" s="15"/>
      <c r="PSE20" s="15"/>
      <c r="PSF20" s="15"/>
      <c r="PSG20" s="15"/>
      <c r="PSH20" s="15"/>
      <c r="PSI20" s="15"/>
      <c r="PSJ20" s="15"/>
      <c r="PSK20" s="15"/>
      <c r="PSL20" s="15"/>
      <c r="PSM20" s="15"/>
      <c r="PSN20" s="15"/>
      <c r="PSO20" s="15"/>
      <c r="PSP20" s="15"/>
      <c r="PSQ20" s="15"/>
      <c r="PSR20" s="15"/>
      <c r="PSS20" s="15"/>
      <c r="PST20" s="15"/>
      <c r="PSU20" s="15"/>
      <c r="PSV20" s="15"/>
      <c r="PSW20" s="15"/>
      <c r="PSX20" s="15"/>
      <c r="PSY20" s="15"/>
      <c r="PSZ20" s="15"/>
      <c r="PTA20" s="15"/>
      <c r="PTB20" s="15"/>
      <c r="PTC20" s="15"/>
      <c r="PTD20" s="15"/>
      <c r="PTE20" s="15"/>
      <c r="PTF20" s="15"/>
      <c r="PTG20" s="15"/>
      <c r="PTH20" s="15"/>
      <c r="PTI20" s="15"/>
      <c r="PTJ20" s="15"/>
      <c r="PTK20" s="15"/>
      <c r="PTL20" s="15"/>
      <c r="PTM20" s="15"/>
      <c r="PTN20" s="15"/>
      <c r="PTO20" s="15"/>
      <c r="PTP20" s="15"/>
      <c r="PTQ20" s="15"/>
      <c r="PTR20" s="15"/>
      <c r="PTS20" s="15"/>
      <c r="PTT20" s="15"/>
      <c r="PTU20" s="15"/>
      <c r="PTV20" s="15"/>
      <c r="PTW20" s="15"/>
      <c r="PTX20" s="15"/>
      <c r="PTY20" s="15"/>
      <c r="PTZ20" s="15"/>
      <c r="PUA20" s="15"/>
      <c r="PUB20" s="15"/>
      <c r="PUC20" s="15"/>
      <c r="PUD20" s="15"/>
      <c r="PUE20" s="15"/>
      <c r="PUF20" s="15"/>
      <c r="PUG20" s="15"/>
      <c r="PUH20" s="15"/>
      <c r="PUI20" s="15"/>
      <c r="PUJ20" s="15"/>
      <c r="PUK20" s="15"/>
      <c r="PUL20" s="15"/>
      <c r="PUM20" s="15"/>
      <c r="PUN20" s="15"/>
      <c r="PUO20" s="15"/>
      <c r="PUP20" s="15"/>
      <c r="PUQ20" s="15"/>
      <c r="PUR20" s="15"/>
      <c r="PUS20" s="15"/>
      <c r="PUT20" s="15"/>
      <c r="PUU20" s="15"/>
      <c r="PUV20" s="15"/>
      <c r="PUW20" s="15"/>
      <c r="PUX20" s="15"/>
      <c r="PUY20" s="15"/>
      <c r="PUZ20" s="15"/>
      <c r="PVA20" s="15"/>
      <c r="PVB20" s="15"/>
      <c r="PVC20" s="15"/>
      <c r="PVD20" s="15"/>
      <c r="PVE20" s="15"/>
      <c r="PVF20" s="15"/>
      <c r="PVG20" s="15"/>
      <c r="PVH20" s="15"/>
      <c r="PVI20" s="15"/>
      <c r="PVJ20" s="15"/>
      <c r="PVK20" s="15"/>
      <c r="PVL20" s="15"/>
      <c r="PVM20" s="15"/>
      <c r="PVN20" s="15"/>
      <c r="PVO20" s="15"/>
      <c r="PVP20" s="15"/>
      <c r="PVQ20" s="15"/>
      <c r="PVR20" s="15"/>
      <c r="PVS20" s="15"/>
      <c r="PVT20" s="15"/>
      <c r="PVU20" s="15"/>
      <c r="PVV20" s="15"/>
      <c r="PVW20" s="15"/>
      <c r="PVX20" s="15"/>
      <c r="PVY20" s="15"/>
      <c r="PVZ20" s="15"/>
      <c r="PWA20" s="15"/>
      <c r="PWB20" s="15"/>
      <c r="PWC20" s="15"/>
      <c r="PWD20" s="15"/>
      <c r="PWE20" s="15"/>
      <c r="PWF20" s="15"/>
      <c r="PWG20" s="15"/>
      <c r="PWH20" s="15"/>
      <c r="PWI20" s="15"/>
      <c r="PWJ20" s="15"/>
      <c r="PWK20" s="15"/>
      <c r="PWL20" s="15"/>
      <c r="PWM20" s="15"/>
      <c r="PWN20" s="15"/>
      <c r="PWO20" s="15"/>
      <c r="PWP20" s="15"/>
      <c r="PWQ20" s="15"/>
      <c r="PWR20" s="15"/>
      <c r="PWS20" s="15"/>
      <c r="PWT20" s="15"/>
      <c r="PWU20" s="15"/>
      <c r="PWV20" s="15"/>
      <c r="PWW20" s="15"/>
      <c r="PWX20" s="15"/>
      <c r="PWY20" s="15"/>
      <c r="PWZ20" s="15"/>
      <c r="PXA20" s="15"/>
      <c r="PXB20" s="15"/>
      <c r="PXC20" s="15"/>
      <c r="PXD20" s="15"/>
      <c r="PXE20" s="15"/>
      <c r="PXF20" s="15"/>
      <c r="PXG20" s="15"/>
      <c r="PXH20" s="15"/>
      <c r="PXI20" s="15"/>
      <c r="PXJ20" s="15"/>
      <c r="PXK20" s="15"/>
      <c r="PXL20" s="15"/>
      <c r="PXM20" s="15"/>
      <c r="PXN20" s="15"/>
      <c r="PXO20" s="15"/>
      <c r="PXP20" s="15"/>
      <c r="PXQ20" s="15"/>
      <c r="PXR20" s="15"/>
      <c r="PXS20" s="15"/>
      <c r="PXT20" s="15"/>
      <c r="PXU20" s="15"/>
      <c r="PXV20" s="15"/>
      <c r="PXW20" s="15"/>
      <c r="PXX20" s="15"/>
      <c r="PXY20" s="15"/>
      <c r="PXZ20" s="15"/>
      <c r="PYA20" s="15"/>
      <c r="PYB20" s="15"/>
      <c r="PYC20" s="15"/>
      <c r="PYD20" s="15"/>
      <c r="PYE20" s="15"/>
      <c r="PYF20" s="15"/>
      <c r="PYG20" s="15"/>
      <c r="PYH20" s="15"/>
      <c r="PYI20" s="15"/>
      <c r="PYJ20" s="15"/>
      <c r="PYK20" s="15"/>
      <c r="PYL20" s="15"/>
      <c r="PYM20" s="15"/>
      <c r="PYN20" s="15"/>
      <c r="PYO20" s="15"/>
      <c r="PYP20" s="15"/>
      <c r="PYQ20" s="15"/>
      <c r="PYR20" s="15"/>
      <c r="PYS20" s="15"/>
      <c r="PYT20" s="15"/>
      <c r="PYU20" s="15"/>
      <c r="PYV20" s="15"/>
      <c r="PYW20" s="15"/>
      <c r="PYX20" s="15"/>
      <c r="PYY20" s="15"/>
      <c r="PYZ20" s="15"/>
      <c r="PZA20" s="15"/>
      <c r="PZB20" s="15"/>
      <c r="PZC20" s="15"/>
      <c r="PZD20" s="15"/>
      <c r="PZE20" s="15"/>
      <c r="PZF20" s="15"/>
      <c r="PZG20" s="15"/>
      <c r="PZH20" s="15"/>
      <c r="PZI20" s="15"/>
      <c r="PZJ20" s="15"/>
      <c r="PZK20" s="15"/>
      <c r="PZL20" s="15"/>
      <c r="PZM20" s="15"/>
      <c r="PZN20" s="15"/>
      <c r="PZO20" s="15"/>
      <c r="PZP20" s="15"/>
      <c r="PZQ20" s="15"/>
      <c r="PZR20" s="15"/>
      <c r="PZS20" s="15"/>
      <c r="PZT20" s="15"/>
      <c r="PZU20" s="15"/>
      <c r="PZV20" s="15"/>
      <c r="PZW20" s="15"/>
      <c r="PZX20" s="15"/>
      <c r="PZY20" s="15"/>
      <c r="PZZ20" s="15"/>
      <c r="QAA20" s="15"/>
      <c r="QAB20" s="15"/>
      <c r="QAC20" s="15"/>
      <c r="QAD20" s="15"/>
      <c r="QAE20" s="15"/>
      <c r="QAF20" s="15"/>
      <c r="QAG20" s="15"/>
      <c r="QAH20" s="15"/>
      <c r="QAI20" s="15"/>
      <c r="QAJ20" s="15"/>
      <c r="QAK20" s="15"/>
      <c r="QAL20" s="15"/>
      <c r="QAM20" s="15"/>
      <c r="QAN20" s="15"/>
      <c r="QAO20" s="15"/>
      <c r="QAP20" s="15"/>
      <c r="QAQ20" s="15"/>
      <c r="QAR20" s="15"/>
      <c r="QAS20" s="15"/>
      <c r="QAT20" s="15"/>
      <c r="QAU20" s="15"/>
      <c r="QAV20" s="15"/>
      <c r="QAW20" s="15"/>
      <c r="QAX20" s="15"/>
      <c r="QAY20" s="15"/>
      <c r="QAZ20" s="15"/>
      <c r="QBA20" s="15"/>
      <c r="QBB20" s="15"/>
      <c r="QBC20" s="15"/>
      <c r="QBD20" s="15"/>
      <c r="QBE20" s="15"/>
      <c r="QBF20" s="15"/>
      <c r="QBG20" s="15"/>
      <c r="QBH20" s="15"/>
      <c r="QBI20" s="15"/>
      <c r="QBJ20" s="15"/>
      <c r="QBK20" s="15"/>
      <c r="QBL20" s="15"/>
      <c r="QBM20" s="15"/>
      <c r="QBN20" s="15"/>
      <c r="QBO20" s="15"/>
      <c r="QBP20" s="15"/>
      <c r="QBQ20" s="15"/>
      <c r="QBR20" s="15"/>
      <c r="QBS20" s="15"/>
      <c r="QBT20" s="15"/>
      <c r="QBU20" s="15"/>
      <c r="QBV20" s="15"/>
      <c r="QBW20" s="15"/>
      <c r="QBX20" s="15"/>
      <c r="QBY20" s="15"/>
      <c r="QBZ20" s="15"/>
      <c r="QCA20" s="15"/>
      <c r="QCB20" s="15"/>
      <c r="QCC20" s="15"/>
      <c r="QCD20" s="15"/>
      <c r="QCE20" s="15"/>
      <c r="QCF20" s="15"/>
      <c r="QCG20" s="15"/>
      <c r="QCH20" s="15"/>
      <c r="QCI20" s="15"/>
      <c r="QCJ20" s="15"/>
      <c r="QCK20" s="15"/>
      <c r="QCL20" s="15"/>
      <c r="QCM20" s="15"/>
      <c r="QCN20" s="15"/>
      <c r="QCO20" s="15"/>
      <c r="QCP20" s="15"/>
      <c r="QCQ20" s="15"/>
      <c r="QCR20" s="15"/>
      <c r="QCS20" s="15"/>
      <c r="QCT20" s="15"/>
      <c r="QCU20" s="15"/>
      <c r="QCV20" s="15"/>
      <c r="QCW20" s="15"/>
      <c r="QCX20" s="15"/>
      <c r="QCY20" s="15"/>
      <c r="QCZ20" s="15"/>
      <c r="QDA20" s="15"/>
      <c r="QDB20" s="15"/>
      <c r="QDC20" s="15"/>
      <c r="QDD20" s="15"/>
      <c r="QDE20" s="15"/>
      <c r="QDF20" s="15"/>
      <c r="QDG20" s="15"/>
      <c r="QDH20" s="15"/>
      <c r="QDI20" s="15"/>
      <c r="QDJ20" s="15"/>
      <c r="QDK20" s="15"/>
      <c r="QDL20" s="15"/>
      <c r="QDM20" s="15"/>
      <c r="QDN20" s="15"/>
      <c r="QDO20" s="15"/>
      <c r="QDP20" s="15"/>
      <c r="QDQ20" s="15"/>
      <c r="QDR20" s="15"/>
      <c r="QDS20" s="15"/>
      <c r="QDT20" s="15"/>
      <c r="QDU20" s="15"/>
      <c r="QDV20" s="15"/>
      <c r="QDW20" s="15"/>
      <c r="QDX20" s="15"/>
      <c r="QDY20" s="15"/>
      <c r="QDZ20" s="15"/>
      <c r="QEA20" s="15"/>
      <c r="QEB20" s="15"/>
      <c r="QEC20" s="15"/>
      <c r="QED20" s="15"/>
      <c r="QEE20" s="15"/>
      <c r="QEF20" s="15"/>
      <c r="QEG20" s="15"/>
      <c r="QEH20" s="15"/>
      <c r="QEI20" s="15"/>
      <c r="QEJ20" s="15"/>
      <c r="QEK20" s="15"/>
      <c r="QEL20" s="15"/>
      <c r="QEM20" s="15"/>
      <c r="QEN20" s="15"/>
      <c r="QEO20" s="15"/>
      <c r="QEP20" s="15"/>
      <c r="QEQ20" s="15"/>
      <c r="QER20" s="15"/>
      <c r="QES20" s="15"/>
      <c r="QET20" s="15"/>
      <c r="QEU20" s="15"/>
      <c r="QEV20" s="15"/>
      <c r="QEW20" s="15"/>
      <c r="QEX20" s="15"/>
      <c r="QEY20" s="15"/>
      <c r="QEZ20" s="15"/>
      <c r="QFA20" s="15"/>
      <c r="QFB20" s="15"/>
      <c r="QFC20" s="15"/>
      <c r="QFD20" s="15"/>
      <c r="QFE20" s="15"/>
      <c r="QFF20" s="15"/>
      <c r="QFG20" s="15"/>
      <c r="QFH20" s="15"/>
      <c r="QFI20" s="15"/>
      <c r="QFJ20" s="15"/>
      <c r="QFK20" s="15"/>
      <c r="QFL20" s="15"/>
      <c r="QFM20" s="15"/>
      <c r="QFN20" s="15"/>
      <c r="QFO20" s="15"/>
      <c r="QFP20" s="15"/>
      <c r="QFQ20" s="15"/>
      <c r="QFR20" s="15"/>
      <c r="QFS20" s="15"/>
      <c r="QFT20" s="15"/>
      <c r="QFU20" s="15"/>
      <c r="QFV20" s="15"/>
      <c r="QFW20" s="15"/>
      <c r="QFX20" s="15"/>
      <c r="QFY20" s="15"/>
      <c r="QFZ20" s="15"/>
      <c r="QGA20" s="15"/>
      <c r="QGB20" s="15"/>
      <c r="QGC20" s="15"/>
      <c r="QGD20" s="15"/>
      <c r="QGE20" s="15"/>
      <c r="QGF20" s="15"/>
      <c r="QGG20" s="15"/>
      <c r="QGH20" s="15"/>
      <c r="QGI20" s="15"/>
      <c r="QGJ20" s="15"/>
      <c r="QGK20" s="15"/>
      <c r="QGL20" s="15"/>
      <c r="QGM20" s="15"/>
      <c r="QGN20" s="15"/>
      <c r="QGO20" s="15"/>
      <c r="QGP20" s="15"/>
      <c r="QGQ20" s="15"/>
      <c r="QGR20" s="15"/>
      <c r="QGS20" s="15"/>
      <c r="QGT20" s="15"/>
      <c r="QGU20" s="15"/>
      <c r="QGV20" s="15"/>
      <c r="QGW20" s="15"/>
      <c r="QGX20" s="15"/>
      <c r="QGY20" s="15"/>
      <c r="QGZ20" s="15"/>
      <c r="QHA20" s="15"/>
      <c r="QHB20" s="15"/>
      <c r="QHC20" s="15"/>
      <c r="QHD20" s="15"/>
      <c r="QHE20" s="15"/>
      <c r="QHF20" s="15"/>
      <c r="QHG20" s="15"/>
      <c r="QHH20" s="15"/>
      <c r="QHI20" s="15"/>
      <c r="QHJ20" s="15"/>
      <c r="QHK20" s="15"/>
      <c r="QHL20" s="15"/>
      <c r="QHM20" s="15"/>
      <c r="QHN20" s="15"/>
      <c r="QHO20" s="15"/>
      <c r="QHP20" s="15"/>
      <c r="QHQ20" s="15"/>
      <c r="QHR20" s="15"/>
      <c r="QHS20" s="15"/>
      <c r="QHT20" s="15"/>
      <c r="QHU20" s="15"/>
      <c r="QHV20" s="15"/>
      <c r="QHW20" s="15"/>
      <c r="QHX20" s="15"/>
      <c r="QHY20" s="15"/>
      <c r="QHZ20" s="15"/>
      <c r="QIA20" s="15"/>
      <c r="QIB20" s="15"/>
      <c r="QIC20" s="15"/>
      <c r="QID20" s="15"/>
      <c r="QIE20" s="15"/>
      <c r="QIF20" s="15"/>
      <c r="QIG20" s="15"/>
      <c r="QIH20" s="15"/>
      <c r="QII20" s="15"/>
      <c r="QIJ20" s="15"/>
      <c r="QIK20" s="15"/>
      <c r="QIL20" s="15"/>
      <c r="QIM20" s="15"/>
      <c r="QIN20" s="15"/>
      <c r="QIO20" s="15"/>
      <c r="QIP20" s="15"/>
      <c r="QIQ20" s="15"/>
      <c r="QIR20" s="15"/>
      <c r="QIS20" s="15"/>
      <c r="QIT20" s="15"/>
      <c r="QIU20" s="15"/>
      <c r="QIV20" s="15"/>
      <c r="QIW20" s="15"/>
      <c r="QIX20" s="15"/>
      <c r="QIY20" s="15"/>
      <c r="QIZ20" s="15"/>
      <c r="QJA20" s="15"/>
      <c r="QJB20" s="15"/>
      <c r="QJC20" s="15"/>
      <c r="QJD20" s="15"/>
      <c r="QJE20" s="15"/>
      <c r="QJF20" s="15"/>
      <c r="QJG20" s="15"/>
      <c r="QJH20" s="15"/>
      <c r="QJI20" s="15"/>
      <c r="QJJ20" s="15"/>
      <c r="QJK20" s="15"/>
      <c r="QJL20" s="15"/>
      <c r="QJM20" s="15"/>
      <c r="QJN20" s="15"/>
      <c r="QJO20" s="15"/>
      <c r="QJP20" s="15"/>
      <c r="QJQ20" s="15"/>
      <c r="QJR20" s="15"/>
      <c r="QJS20" s="15"/>
      <c r="QJT20" s="15"/>
      <c r="QJU20" s="15"/>
      <c r="QJV20" s="15"/>
      <c r="QJW20" s="15"/>
      <c r="QJX20" s="15"/>
      <c r="QJY20" s="15"/>
      <c r="QJZ20" s="15"/>
      <c r="QKA20" s="15"/>
      <c r="QKB20" s="15"/>
      <c r="QKC20" s="15"/>
      <c r="QKD20" s="15"/>
      <c r="QKE20" s="15"/>
      <c r="QKF20" s="15"/>
      <c r="QKG20" s="15"/>
      <c r="QKH20" s="15"/>
      <c r="QKI20" s="15"/>
      <c r="QKJ20" s="15"/>
      <c r="QKK20" s="15"/>
      <c r="QKL20" s="15"/>
      <c r="QKM20" s="15"/>
      <c r="QKN20" s="15"/>
      <c r="QKO20" s="15"/>
      <c r="QKP20" s="15"/>
      <c r="QKQ20" s="15"/>
      <c r="QKR20" s="15"/>
      <c r="QKS20" s="15"/>
      <c r="QKT20" s="15"/>
      <c r="QKU20" s="15"/>
      <c r="QKV20" s="15"/>
      <c r="QKW20" s="15"/>
      <c r="QKX20" s="15"/>
      <c r="QKY20" s="15"/>
      <c r="QKZ20" s="15"/>
      <c r="QLA20" s="15"/>
      <c r="QLB20" s="15"/>
      <c r="QLC20" s="15"/>
      <c r="QLD20" s="15"/>
      <c r="QLE20" s="15"/>
      <c r="QLF20" s="15"/>
      <c r="QLG20" s="15"/>
      <c r="QLH20" s="15"/>
      <c r="QLI20" s="15"/>
      <c r="QLJ20" s="15"/>
      <c r="QLK20" s="15"/>
      <c r="QLL20" s="15"/>
      <c r="QLM20" s="15"/>
      <c r="QLN20" s="15"/>
      <c r="QLO20" s="15"/>
      <c r="QLP20" s="15"/>
      <c r="QLQ20" s="15"/>
      <c r="QLR20" s="15"/>
      <c r="QLS20" s="15"/>
      <c r="QLT20" s="15"/>
      <c r="QLU20" s="15"/>
      <c r="QLV20" s="15"/>
      <c r="QLW20" s="15"/>
      <c r="QLX20" s="15"/>
      <c r="QLY20" s="15"/>
      <c r="QLZ20" s="15"/>
      <c r="QMA20" s="15"/>
      <c r="QMB20" s="15"/>
      <c r="QMC20" s="15"/>
      <c r="QMD20" s="15"/>
      <c r="QME20" s="15"/>
      <c r="QMF20" s="15"/>
      <c r="QMG20" s="15"/>
      <c r="QMH20" s="15"/>
      <c r="QMI20" s="15"/>
      <c r="QMJ20" s="15"/>
      <c r="QMK20" s="15"/>
      <c r="QML20" s="15"/>
      <c r="QMM20" s="15"/>
      <c r="QMN20" s="15"/>
      <c r="QMO20" s="15"/>
      <c r="QMP20" s="15"/>
      <c r="QMQ20" s="15"/>
      <c r="QMR20" s="15"/>
      <c r="QMS20" s="15"/>
      <c r="QMT20" s="15"/>
      <c r="QMU20" s="15"/>
      <c r="QMV20" s="15"/>
      <c r="QMW20" s="15"/>
      <c r="QMX20" s="15"/>
      <c r="QMY20" s="15"/>
      <c r="QMZ20" s="15"/>
      <c r="QNA20" s="15"/>
      <c r="QNB20" s="15"/>
      <c r="QNC20" s="15"/>
      <c r="QND20" s="15"/>
      <c r="QNE20" s="15"/>
      <c r="QNF20" s="15"/>
      <c r="QNG20" s="15"/>
      <c r="QNH20" s="15"/>
      <c r="QNI20" s="15"/>
      <c r="QNJ20" s="15"/>
      <c r="QNK20" s="15"/>
      <c r="QNL20" s="15"/>
      <c r="QNM20" s="15"/>
      <c r="QNN20" s="15"/>
      <c r="QNO20" s="15"/>
      <c r="QNP20" s="15"/>
      <c r="QNQ20" s="15"/>
      <c r="QNR20" s="15"/>
      <c r="QNS20" s="15"/>
      <c r="QNT20" s="15"/>
      <c r="QNU20" s="15"/>
      <c r="QNV20" s="15"/>
      <c r="QNW20" s="15"/>
      <c r="QNX20" s="15"/>
      <c r="QNY20" s="15"/>
      <c r="QNZ20" s="15"/>
      <c r="QOA20" s="15"/>
      <c r="QOB20" s="15"/>
      <c r="QOC20" s="15"/>
      <c r="QOD20" s="15"/>
      <c r="QOE20" s="15"/>
      <c r="QOF20" s="15"/>
      <c r="QOG20" s="15"/>
      <c r="QOH20" s="15"/>
      <c r="QOI20" s="15"/>
      <c r="QOJ20" s="15"/>
      <c r="QOK20" s="15"/>
      <c r="QOL20" s="15"/>
      <c r="QOM20" s="15"/>
      <c r="QON20" s="15"/>
      <c r="QOO20" s="15"/>
      <c r="QOP20" s="15"/>
      <c r="QOQ20" s="15"/>
      <c r="QOR20" s="15"/>
      <c r="QOS20" s="15"/>
      <c r="QOT20" s="15"/>
      <c r="QOU20" s="15"/>
      <c r="QOV20" s="15"/>
      <c r="QOW20" s="15"/>
      <c r="QOX20" s="15"/>
      <c r="QOY20" s="15"/>
      <c r="QOZ20" s="15"/>
      <c r="QPA20" s="15"/>
      <c r="QPB20" s="15"/>
      <c r="QPC20" s="15"/>
      <c r="QPD20" s="15"/>
      <c r="QPE20" s="15"/>
      <c r="QPF20" s="15"/>
      <c r="QPG20" s="15"/>
      <c r="QPH20" s="15"/>
      <c r="QPI20" s="15"/>
      <c r="QPJ20" s="15"/>
      <c r="QPK20" s="15"/>
      <c r="QPL20" s="15"/>
      <c r="QPM20" s="15"/>
      <c r="QPN20" s="15"/>
      <c r="QPO20" s="15"/>
      <c r="QPP20" s="15"/>
      <c r="QPQ20" s="15"/>
      <c r="QPR20" s="15"/>
      <c r="QPS20" s="15"/>
      <c r="QPT20" s="15"/>
      <c r="QPU20" s="15"/>
      <c r="QPV20" s="15"/>
      <c r="QPW20" s="15"/>
      <c r="QPX20" s="15"/>
      <c r="QPY20" s="15"/>
      <c r="QPZ20" s="15"/>
      <c r="QQA20" s="15"/>
      <c r="QQB20" s="15"/>
      <c r="QQC20" s="15"/>
      <c r="QQD20" s="15"/>
      <c r="QQE20" s="15"/>
      <c r="QQF20" s="15"/>
      <c r="QQG20" s="15"/>
      <c r="QQH20" s="15"/>
      <c r="QQI20" s="15"/>
      <c r="QQJ20" s="15"/>
      <c r="QQK20" s="15"/>
      <c r="QQL20" s="15"/>
      <c r="QQM20" s="15"/>
      <c r="QQN20" s="15"/>
      <c r="QQO20" s="15"/>
      <c r="QQP20" s="15"/>
      <c r="QQQ20" s="15"/>
      <c r="QQR20" s="15"/>
      <c r="QQS20" s="15"/>
      <c r="QQT20" s="15"/>
      <c r="QQU20" s="15"/>
      <c r="QQV20" s="15"/>
      <c r="QQW20" s="15"/>
      <c r="QQX20" s="15"/>
      <c r="QQY20" s="15"/>
      <c r="QQZ20" s="15"/>
      <c r="QRA20" s="15"/>
      <c r="QRB20" s="15"/>
      <c r="QRC20" s="15"/>
      <c r="QRD20" s="15"/>
      <c r="QRE20" s="15"/>
      <c r="QRF20" s="15"/>
      <c r="QRG20" s="15"/>
      <c r="QRH20" s="15"/>
      <c r="QRI20" s="15"/>
      <c r="QRJ20" s="15"/>
      <c r="QRK20" s="15"/>
      <c r="QRL20" s="15"/>
      <c r="QRM20" s="15"/>
      <c r="QRN20" s="15"/>
      <c r="QRO20" s="15"/>
      <c r="QRP20" s="15"/>
      <c r="QRQ20" s="15"/>
      <c r="QRR20" s="15"/>
      <c r="QRS20" s="15"/>
      <c r="QRT20" s="15"/>
      <c r="QRU20" s="15"/>
      <c r="QRV20" s="15"/>
      <c r="QRW20" s="15"/>
      <c r="QRX20" s="15"/>
      <c r="QRY20" s="15"/>
      <c r="QRZ20" s="15"/>
      <c r="QSA20" s="15"/>
      <c r="QSB20" s="15"/>
      <c r="QSC20" s="15"/>
      <c r="QSD20" s="15"/>
      <c r="QSE20" s="15"/>
      <c r="QSF20" s="15"/>
      <c r="QSG20" s="15"/>
      <c r="QSH20" s="15"/>
      <c r="QSI20" s="15"/>
      <c r="QSJ20" s="15"/>
      <c r="QSK20" s="15"/>
      <c r="QSL20" s="15"/>
      <c r="QSM20" s="15"/>
      <c r="QSN20" s="15"/>
      <c r="QSO20" s="15"/>
      <c r="QSP20" s="15"/>
      <c r="QSQ20" s="15"/>
      <c r="QSR20" s="15"/>
      <c r="QSS20" s="15"/>
      <c r="QST20" s="15"/>
      <c r="QSU20" s="15"/>
      <c r="QSV20" s="15"/>
      <c r="QSW20" s="15"/>
      <c r="QSX20" s="15"/>
      <c r="QSY20" s="15"/>
      <c r="QSZ20" s="15"/>
      <c r="QTA20" s="15"/>
      <c r="QTB20" s="15"/>
      <c r="QTC20" s="15"/>
      <c r="QTD20" s="15"/>
      <c r="QTE20" s="15"/>
      <c r="QTF20" s="15"/>
      <c r="QTG20" s="15"/>
      <c r="QTH20" s="15"/>
      <c r="QTI20" s="15"/>
      <c r="QTJ20" s="15"/>
      <c r="QTK20" s="15"/>
      <c r="QTL20" s="15"/>
      <c r="QTM20" s="15"/>
      <c r="QTN20" s="15"/>
      <c r="QTO20" s="15"/>
      <c r="QTP20" s="15"/>
      <c r="QTQ20" s="15"/>
      <c r="QTR20" s="15"/>
      <c r="QTS20" s="15"/>
      <c r="QTT20" s="15"/>
      <c r="QTU20" s="15"/>
      <c r="QTV20" s="15"/>
      <c r="QTW20" s="15"/>
      <c r="QTX20" s="15"/>
      <c r="QTY20" s="15"/>
      <c r="QTZ20" s="15"/>
      <c r="QUA20" s="15"/>
      <c r="QUB20" s="15"/>
      <c r="QUC20" s="15"/>
      <c r="QUD20" s="15"/>
      <c r="QUE20" s="15"/>
      <c r="QUF20" s="15"/>
      <c r="QUG20" s="15"/>
      <c r="QUH20" s="15"/>
      <c r="QUI20" s="15"/>
      <c r="QUJ20" s="15"/>
      <c r="QUK20" s="15"/>
      <c r="QUL20" s="15"/>
      <c r="QUM20" s="15"/>
      <c r="QUN20" s="15"/>
      <c r="QUO20" s="15"/>
      <c r="QUP20" s="15"/>
      <c r="QUQ20" s="15"/>
      <c r="QUR20" s="15"/>
      <c r="QUS20" s="15"/>
      <c r="QUT20" s="15"/>
      <c r="QUU20" s="15"/>
      <c r="QUV20" s="15"/>
      <c r="QUW20" s="15"/>
      <c r="QUX20" s="15"/>
      <c r="QUY20" s="15"/>
      <c r="QUZ20" s="15"/>
      <c r="QVA20" s="15"/>
      <c r="QVB20" s="15"/>
      <c r="QVC20" s="15"/>
      <c r="QVD20" s="15"/>
      <c r="QVE20" s="15"/>
      <c r="QVF20" s="15"/>
      <c r="QVG20" s="15"/>
      <c r="QVH20" s="15"/>
      <c r="QVI20" s="15"/>
      <c r="QVJ20" s="15"/>
      <c r="QVK20" s="15"/>
      <c r="QVL20" s="15"/>
      <c r="QVM20" s="15"/>
      <c r="QVN20" s="15"/>
      <c r="QVO20" s="15"/>
      <c r="QVP20" s="15"/>
      <c r="QVQ20" s="15"/>
      <c r="QVR20" s="15"/>
      <c r="QVS20" s="15"/>
      <c r="QVT20" s="15"/>
      <c r="QVU20" s="15"/>
      <c r="QVV20" s="15"/>
      <c r="QVW20" s="15"/>
      <c r="QVX20" s="15"/>
      <c r="QVY20" s="15"/>
      <c r="QVZ20" s="15"/>
      <c r="QWA20" s="15"/>
      <c r="QWB20" s="15"/>
      <c r="QWC20" s="15"/>
      <c r="QWD20" s="15"/>
      <c r="QWE20" s="15"/>
      <c r="QWF20" s="15"/>
      <c r="QWG20" s="15"/>
      <c r="QWH20" s="15"/>
      <c r="QWI20" s="15"/>
      <c r="QWJ20" s="15"/>
      <c r="QWK20" s="15"/>
      <c r="QWL20" s="15"/>
      <c r="QWM20" s="15"/>
      <c r="QWN20" s="15"/>
      <c r="QWO20" s="15"/>
      <c r="QWP20" s="15"/>
      <c r="QWQ20" s="15"/>
      <c r="QWR20" s="15"/>
      <c r="QWS20" s="15"/>
      <c r="QWT20" s="15"/>
      <c r="QWU20" s="15"/>
      <c r="QWV20" s="15"/>
      <c r="QWW20" s="15"/>
      <c r="QWX20" s="15"/>
      <c r="QWY20" s="15"/>
      <c r="QWZ20" s="15"/>
      <c r="QXA20" s="15"/>
      <c r="QXB20" s="15"/>
      <c r="QXC20" s="15"/>
      <c r="QXD20" s="15"/>
      <c r="QXE20" s="15"/>
      <c r="QXF20" s="15"/>
      <c r="QXG20" s="15"/>
      <c r="QXH20" s="15"/>
      <c r="QXI20" s="15"/>
      <c r="QXJ20" s="15"/>
      <c r="QXK20" s="15"/>
      <c r="QXL20" s="15"/>
      <c r="QXM20" s="15"/>
      <c r="QXN20" s="15"/>
      <c r="QXO20" s="15"/>
      <c r="QXP20" s="15"/>
      <c r="QXQ20" s="15"/>
      <c r="QXR20" s="15"/>
      <c r="QXS20" s="15"/>
      <c r="QXT20" s="15"/>
      <c r="QXU20" s="15"/>
      <c r="QXV20" s="15"/>
      <c r="QXW20" s="15"/>
      <c r="QXX20" s="15"/>
      <c r="QXY20" s="15"/>
      <c r="QXZ20" s="15"/>
      <c r="QYA20" s="15"/>
      <c r="QYB20" s="15"/>
      <c r="QYC20" s="15"/>
      <c r="QYD20" s="15"/>
      <c r="QYE20" s="15"/>
      <c r="QYF20" s="15"/>
      <c r="QYG20" s="15"/>
      <c r="QYH20" s="15"/>
      <c r="QYI20" s="15"/>
      <c r="QYJ20" s="15"/>
      <c r="QYK20" s="15"/>
      <c r="QYL20" s="15"/>
      <c r="QYM20" s="15"/>
      <c r="QYN20" s="15"/>
      <c r="QYO20" s="15"/>
      <c r="QYP20" s="15"/>
      <c r="QYQ20" s="15"/>
      <c r="QYR20" s="15"/>
      <c r="QYS20" s="15"/>
      <c r="QYT20" s="15"/>
      <c r="QYU20" s="15"/>
      <c r="QYV20" s="15"/>
      <c r="QYW20" s="15"/>
      <c r="QYX20" s="15"/>
      <c r="QYY20" s="15"/>
      <c r="QYZ20" s="15"/>
      <c r="QZA20" s="15"/>
      <c r="QZB20" s="15"/>
      <c r="QZC20" s="15"/>
      <c r="QZD20" s="15"/>
      <c r="QZE20" s="15"/>
      <c r="QZF20" s="15"/>
      <c r="QZG20" s="15"/>
      <c r="QZH20" s="15"/>
      <c r="QZI20" s="15"/>
      <c r="QZJ20" s="15"/>
      <c r="QZK20" s="15"/>
      <c r="QZL20" s="15"/>
      <c r="QZM20" s="15"/>
      <c r="QZN20" s="15"/>
      <c r="QZO20" s="15"/>
      <c r="QZP20" s="15"/>
      <c r="QZQ20" s="15"/>
      <c r="QZR20" s="15"/>
      <c r="QZS20" s="15"/>
      <c r="QZT20" s="15"/>
      <c r="QZU20" s="15"/>
      <c r="QZV20" s="15"/>
      <c r="QZW20" s="15"/>
      <c r="QZX20" s="15"/>
      <c r="QZY20" s="15"/>
      <c r="QZZ20" s="15"/>
      <c r="RAA20" s="15"/>
      <c r="RAB20" s="15"/>
      <c r="RAC20" s="15"/>
      <c r="RAD20" s="15"/>
      <c r="RAE20" s="15"/>
      <c r="RAF20" s="15"/>
      <c r="RAG20" s="15"/>
      <c r="RAH20" s="15"/>
      <c r="RAI20" s="15"/>
      <c r="RAJ20" s="15"/>
      <c r="RAK20" s="15"/>
      <c r="RAL20" s="15"/>
      <c r="RAM20" s="15"/>
      <c r="RAN20" s="15"/>
      <c r="RAO20" s="15"/>
      <c r="RAP20" s="15"/>
      <c r="RAQ20" s="15"/>
      <c r="RAR20" s="15"/>
      <c r="RAS20" s="15"/>
      <c r="RAT20" s="15"/>
      <c r="RAU20" s="15"/>
      <c r="RAV20" s="15"/>
      <c r="RAW20" s="15"/>
      <c r="RAX20" s="15"/>
      <c r="RAY20" s="15"/>
      <c r="RAZ20" s="15"/>
      <c r="RBA20" s="15"/>
      <c r="RBB20" s="15"/>
      <c r="RBC20" s="15"/>
      <c r="RBD20" s="15"/>
      <c r="RBE20" s="15"/>
      <c r="RBF20" s="15"/>
      <c r="RBG20" s="15"/>
      <c r="RBH20" s="15"/>
      <c r="RBI20" s="15"/>
      <c r="RBJ20" s="15"/>
      <c r="RBK20" s="15"/>
      <c r="RBL20" s="15"/>
      <c r="RBM20" s="15"/>
      <c r="RBN20" s="15"/>
      <c r="RBO20" s="15"/>
      <c r="RBP20" s="15"/>
      <c r="RBQ20" s="15"/>
      <c r="RBR20" s="15"/>
      <c r="RBS20" s="15"/>
      <c r="RBT20" s="15"/>
      <c r="RBU20" s="15"/>
      <c r="RBV20" s="15"/>
      <c r="RBW20" s="15"/>
      <c r="RBX20" s="15"/>
      <c r="RBY20" s="15"/>
      <c r="RBZ20" s="15"/>
      <c r="RCA20" s="15"/>
      <c r="RCB20" s="15"/>
      <c r="RCC20" s="15"/>
      <c r="RCD20" s="15"/>
      <c r="RCE20" s="15"/>
      <c r="RCF20" s="15"/>
      <c r="RCG20" s="15"/>
      <c r="RCH20" s="15"/>
      <c r="RCI20" s="15"/>
      <c r="RCJ20" s="15"/>
      <c r="RCK20" s="15"/>
      <c r="RCL20" s="15"/>
      <c r="RCM20" s="15"/>
      <c r="RCN20" s="15"/>
      <c r="RCO20" s="15"/>
      <c r="RCP20" s="15"/>
      <c r="RCQ20" s="15"/>
      <c r="RCR20" s="15"/>
      <c r="RCS20" s="15"/>
      <c r="RCT20" s="15"/>
      <c r="RCU20" s="15"/>
      <c r="RCV20" s="15"/>
      <c r="RCW20" s="15"/>
      <c r="RCX20" s="15"/>
      <c r="RCY20" s="15"/>
      <c r="RCZ20" s="15"/>
      <c r="RDA20" s="15"/>
      <c r="RDB20" s="15"/>
      <c r="RDC20" s="15"/>
      <c r="RDD20" s="15"/>
      <c r="RDE20" s="15"/>
      <c r="RDF20" s="15"/>
      <c r="RDG20" s="15"/>
      <c r="RDH20" s="15"/>
      <c r="RDI20" s="15"/>
      <c r="RDJ20" s="15"/>
      <c r="RDK20" s="15"/>
      <c r="RDL20" s="15"/>
      <c r="RDM20" s="15"/>
      <c r="RDN20" s="15"/>
      <c r="RDO20" s="15"/>
      <c r="RDP20" s="15"/>
      <c r="RDQ20" s="15"/>
      <c r="RDR20" s="15"/>
      <c r="RDS20" s="15"/>
      <c r="RDT20" s="15"/>
      <c r="RDU20" s="15"/>
      <c r="RDV20" s="15"/>
      <c r="RDW20" s="15"/>
      <c r="RDX20" s="15"/>
      <c r="RDY20" s="15"/>
      <c r="RDZ20" s="15"/>
      <c r="REA20" s="15"/>
      <c r="REB20" s="15"/>
      <c r="REC20" s="15"/>
      <c r="RED20" s="15"/>
      <c r="REE20" s="15"/>
      <c r="REF20" s="15"/>
      <c r="REG20" s="15"/>
      <c r="REH20" s="15"/>
      <c r="REI20" s="15"/>
      <c r="REJ20" s="15"/>
      <c r="REK20" s="15"/>
      <c r="REL20" s="15"/>
      <c r="REM20" s="15"/>
      <c r="REN20" s="15"/>
      <c r="REO20" s="15"/>
      <c r="REP20" s="15"/>
      <c r="REQ20" s="15"/>
      <c r="RER20" s="15"/>
      <c r="RES20" s="15"/>
      <c r="RET20" s="15"/>
      <c r="REU20" s="15"/>
      <c r="REV20" s="15"/>
      <c r="REW20" s="15"/>
      <c r="REX20" s="15"/>
      <c r="REY20" s="15"/>
      <c r="REZ20" s="15"/>
      <c r="RFA20" s="15"/>
      <c r="RFB20" s="15"/>
      <c r="RFC20" s="15"/>
      <c r="RFD20" s="15"/>
      <c r="RFE20" s="15"/>
      <c r="RFF20" s="15"/>
      <c r="RFG20" s="15"/>
      <c r="RFH20" s="15"/>
      <c r="RFI20" s="15"/>
      <c r="RFJ20" s="15"/>
      <c r="RFK20" s="15"/>
      <c r="RFL20" s="15"/>
      <c r="RFM20" s="15"/>
      <c r="RFN20" s="15"/>
      <c r="RFO20" s="15"/>
      <c r="RFP20" s="15"/>
      <c r="RFQ20" s="15"/>
      <c r="RFR20" s="15"/>
      <c r="RFS20" s="15"/>
      <c r="RFT20" s="15"/>
      <c r="RFU20" s="15"/>
      <c r="RFV20" s="15"/>
      <c r="RFW20" s="15"/>
      <c r="RFX20" s="15"/>
      <c r="RFY20" s="15"/>
      <c r="RFZ20" s="15"/>
      <c r="RGA20" s="15"/>
      <c r="RGB20" s="15"/>
      <c r="RGC20" s="15"/>
      <c r="RGD20" s="15"/>
      <c r="RGE20" s="15"/>
      <c r="RGF20" s="15"/>
      <c r="RGG20" s="15"/>
      <c r="RGH20" s="15"/>
      <c r="RGI20" s="15"/>
      <c r="RGJ20" s="15"/>
      <c r="RGK20" s="15"/>
      <c r="RGL20" s="15"/>
      <c r="RGM20" s="15"/>
      <c r="RGN20" s="15"/>
      <c r="RGO20" s="15"/>
      <c r="RGP20" s="15"/>
      <c r="RGQ20" s="15"/>
      <c r="RGR20" s="15"/>
      <c r="RGS20" s="15"/>
      <c r="RGT20" s="15"/>
      <c r="RGU20" s="15"/>
      <c r="RGV20" s="15"/>
      <c r="RGW20" s="15"/>
      <c r="RGX20" s="15"/>
      <c r="RGY20" s="15"/>
      <c r="RGZ20" s="15"/>
      <c r="RHA20" s="15"/>
      <c r="RHB20" s="15"/>
      <c r="RHC20" s="15"/>
      <c r="RHD20" s="15"/>
      <c r="RHE20" s="15"/>
      <c r="RHF20" s="15"/>
      <c r="RHG20" s="15"/>
      <c r="RHH20" s="15"/>
      <c r="RHI20" s="15"/>
      <c r="RHJ20" s="15"/>
      <c r="RHK20" s="15"/>
      <c r="RHL20" s="15"/>
      <c r="RHM20" s="15"/>
      <c r="RHN20" s="15"/>
      <c r="RHO20" s="15"/>
      <c r="RHP20" s="15"/>
      <c r="RHQ20" s="15"/>
      <c r="RHR20" s="15"/>
      <c r="RHS20" s="15"/>
      <c r="RHT20" s="15"/>
      <c r="RHU20" s="15"/>
      <c r="RHV20" s="15"/>
      <c r="RHW20" s="15"/>
      <c r="RHX20" s="15"/>
      <c r="RHY20" s="15"/>
      <c r="RHZ20" s="15"/>
      <c r="RIA20" s="15"/>
      <c r="RIB20" s="15"/>
      <c r="RIC20" s="15"/>
      <c r="RID20" s="15"/>
      <c r="RIE20" s="15"/>
      <c r="RIF20" s="15"/>
      <c r="RIG20" s="15"/>
      <c r="RIH20" s="15"/>
      <c r="RII20" s="15"/>
      <c r="RIJ20" s="15"/>
      <c r="RIK20" s="15"/>
      <c r="RIL20" s="15"/>
      <c r="RIM20" s="15"/>
      <c r="RIN20" s="15"/>
      <c r="RIO20" s="15"/>
      <c r="RIP20" s="15"/>
      <c r="RIQ20" s="15"/>
      <c r="RIR20" s="15"/>
      <c r="RIS20" s="15"/>
      <c r="RIT20" s="15"/>
      <c r="RIU20" s="15"/>
      <c r="RIV20" s="15"/>
      <c r="RIW20" s="15"/>
      <c r="RIX20" s="15"/>
      <c r="RIY20" s="15"/>
      <c r="RIZ20" s="15"/>
      <c r="RJA20" s="15"/>
      <c r="RJB20" s="15"/>
      <c r="RJC20" s="15"/>
      <c r="RJD20" s="15"/>
      <c r="RJE20" s="15"/>
      <c r="RJF20" s="15"/>
      <c r="RJG20" s="15"/>
      <c r="RJH20" s="15"/>
      <c r="RJI20" s="15"/>
      <c r="RJJ20" s="15"/>
      <c r="RJK20" s="15"/>
      <c r="RJL20" s="15"/>
      <c r="RJM20" s="15"/>
      <c r="RJN20" s="15"/>
      <c r="RJO20" s="15"/>
      <c r="RJP20" s="15"/>
      <c r="RJQ20" s="15"/>
      <c r="RJR20" s="15"/>
      <c r="RJS20" s="15"/>
      <c r="RJT20" s="15"/>
      <c r="RJU20" s="15"/>
      <c r="RJV20" s="15"/>
      <c r="RJW20" s="15"/>
      <c r="RJX20" s="15"/>
      <c r="RJY20" s="15"/>
      <c r="RJZ20" s="15"/>
      <c r="RKA20" s="15"/>
      <c r="RKB20" s="15"/>
      <c r="RKC20" s="15"/>
      <c r="RKD20" s="15"/>
      <c r="RKE20" s="15"/>
      <c r="RKF20" s="15"/>
      <c r="RKG20" s="15"/>
      <c r="RKH20" s="15"/>
      <c r="RKI20" s="15"/>
      <c r="RKJ20" s="15"/>
      <c r="RKK20" s="15"/>
      <c r="RKL20" s="15"/>
      <c r="RKM20" s="15"/>
      <c r="RKN20" s="15"/>
      <c r="RKO20" s="15"/>
      <c r="RKP20" s="15"/>
      <c r="RKQ20" s="15"/>
      <c r="RKR20" s="15"/>
      <c r="RKS20" s="15"/>
      <c r="RKT20" s="15"/>
      <c r="RKU20" s="15"/>
      <c r="RKV20" s="15"/>
      <c r="RKW20" s="15"/>
      <c r="RKX20" s="15"/>
      <c r="RKY20" s="15"/>
      <c r="RKZ20" s="15"/>
      <c r="RLA20" s="15"/>
      <c r="RLB20" s="15"/>
      <c r="RLC20" s="15"/>
      <c r="RLD20" s="15"/>
      <c r="RLE20" s="15"/>
      <c r="RLF20" s="15"/>
      <c r="RLG20" s="15"/>
      <c r="RLH20" s="15"/>
      <c r="RLI20" s="15"/>
      <c r="RLJ20" s="15"/>
      <c r="RLK20" s="15"/>
      <c r="RLL20" s="15"/>
      <c r="RLM20" s="15"/>
      <c r="RLN20" s="15"/>
      <c r="RLO20" s="15"/>
      <c r="RLP20" s="15"/>
      <c r="RLQ20" s="15"/>
      <c r="RLR20" s="15"/>
      <c r="RLS20" s="15"/>
      <c r="RLT20" s="15"/>
      <c r="RLU20" s="15"/>
      <c r="RLV20" s="15"/>
      <c r="RLW20" s="15"/>
      <c r="RLX20" s="15"/>
      <c r="RLY20" s="15"/>
      <c r="RLZ20" s="15"/>
      <c r="RMA20" s="15"/>
      <c r="RMB20" s="15"/>
      <c r="RMC20" s="15"/>
      <c r="RMD20" s="15"/>
      <c r="RME20" s="15"/>
      <c r="RMF20" s="15"/>
      <c r="RMG20" s="15"/>
      <c r="RMH20" s="15"/>
      <c r="RMI20" s="15"/>
      <c r="RMJ20" s="15"/>
      <c r="RMK20" s="15"/>
      <c r="RML20" s="15"/>
      <c r="RMM20" s="15"/>
      <c r="RMN20" s="15"/>
      <c r="RMO20" s="15"/>
      <c r="RMP20" s="15"/>
      <c r="RMQ20" s="15"/>
      <c r="RMR20" s="15"/>
      <c r="RMS20" s="15"/>
      <c r="RMT20" s="15"/>
      <c r="RMU20" s="15"/>
      <c r="RMV20" s="15"/>
      <c r="RMW20" s="15"/>
      <c r="RMX20" s="15"/>
      <c r="RMY20" s="15"/>
      <c r="RMZ20" s="15"/>
      <c r="RNA20" s="15"/>
      <c r="RNB20" s="15"/>
      <c r="RNC20" s="15"/>
      <c r="RND20" s="15"/>
      <c r="RNE20" s="15"/>
      <c r="RNF20" s="15"/>
      <c r="RNG20" s="15"/>
      <c r="RNH20" s="15"/>
      <c r="RNI20" s="15"/>
      <c r="RNJ20" s="15"/>
      <c r="RNK20" s="15"/>
      <c r="RNL20" s="15"/>
      <c r="RNM20" s="15"/>
      <c r="RNN20" s="15"/>
      <c r="RNO20" s="15"/>
      <c r="RNP20" s="15"/>
      <c r="RNQ20" s="15"/>
      <c r="RNR20" s="15"/>
      <c r="RNS20" s="15"/>
      <c r="RNT20" s="15"/>
      <c r="RNU20" s="15"/>
      <c r="RNV20" s="15"/>
      <c r="RNW20" s="15"/>
      <c r="RNX20" s="15"/>
      <c r="RNY20" s="15"/>
      <c r="RNZ20" s="15"/>
      <c r="ROA20" s="15"/>
      <c r="ROB20" s="15"/>
      <c r="ROC20" s="15"/>
      <c r="ROD20" s="15"/>
      <c r="ROE20" s="15"/>
      <c r="ROF20" s="15"/>
      <c r="ROG20" s="15"/>
      <c r="ROH20" s="15"/>
      <c r="ROI20" s="15"/>
      <c r="ROJ20" s="15"/>
      <c r="ROK20" s="15"/>
      <c r="ROL20" s="15"/>
      <c r="ROM20" s="15"/>
      <c r="RON20" s="15"/>
      <c r="ROO20" s="15"/>
      <c r="ROP20" s="15"/>
      <c r="ROQ20" s="15"/>
      <c r="ROR20" s="15"/>
      <c r="ROS20" s="15"/>
      <c r="ROT20" s="15"/>
      <c r="ROU20" s="15"/>
      <c r="ROV20" s="15"/>
      <c r="ROW20" s="15"/>
      <c r="ROX20" s="15"/>
      <c r="ROY20" s="15"/>
      <c r="ROZ20" s="15"/>
      <c r="RPA20" s="15"/>
      <c r="RPB20" s="15"/>
      <c r="RPC20" s="15"/>
      <c r="RPD20" s="15"/>
      <c r="RPE20" s="15"/>
      <c r="RPF20" s="15"/>
      <c r="RPG20" s="15"/>
      <c r="RPH20" s="15"/>
      <c r="RPI20" s="15"/>
      <c r="RPJ20" s="15"/>
      <c r="RPK20" s="15"/>
      <c r="RPL20" s="15"/>
      <c r="RPM20" s="15"/>
      <c r="RPN20" s="15"/>
      <c r="RPO20" s="15"/>
      <c r="RPP20" s="15"/>
      <c r="RPQ20" s="15"/>
      <c r="RPR20" s="15"/>
      <c r="RPS20" s="15"/>
      <c r="RPT20" s="15"/>
      <c r="RPU20" s="15"/>
      <c r="RPV20" s="15"/>
      <c r="RPW20" s="15"/>
      <c r="RPX20" s="15"/>
      <c r="RPY20" s="15"/>
      <c r="RPZ20" s="15"/>
      <c r="RQA20" s="15"/>
      <c r="RQB20" s="15"/>
      <c r="RQC20" s="15"/>
      <c r="RQD20" s="15"/>
      <c r="RQE20" s="15"/>
      <c r="RQF20" s="15"/>
      <c r="RQG20" s="15"/>
      <c r="RQH20" s="15"/>
      <c r="RQI20" s="15"/>
      <c r="RQJ20" s="15"/>
      <c r="RQK20" s="15"/>
      <c r="RQL20" s="15"/>
      <c r="RQM20" s="15"/>
      <c r="RQN20" s="15"/>
      <c r="RQO20" s="15"/>
      <c r="RQP20" s="15"/>
      <c r="RQQ20" s="15"/>
      <c r="RQR20" s="15"/>
      <c r="RQS20" s="15"/>
      <c r="RQT20" s="15"/>
      <c r="RQU20" s="15"/>
      <c r="RQV20" s="15"/>
      <c r="RQW20" s="15"/>
      <c r="RQX20" s="15"/>
      <c r="RQY20" s="15"/>
      <c r="RQZ20" s="15"/>
      <c r="RRA20" s="15"/>
      <c r="RRB20" s="15"/>
      <c r="RRC20" s="15"/>
      <c r="RRD20" s="15"/>
      <c r="RRE20" s="15"/>
      <c r="RRF20" s="15"/>
      <c r="RRG20" s="15"/>
      <c r="RRH20" s="15"/>
      <c r="RRI20" s="15"/>
      <c r="RRJ20" s="15"/>
      <c r="RRK20" s="15"/>
      <c r="RRL20" s="15"/>
      <c r="RRM20" s="15"/>
      <c r="RRN20" s="15"/>
      <c r="RRO20" s="15"/>
      <c r="RRP20" s="15"/>
      <c r="RRQ20" s="15"/>
      <c r="RRR20" s="15"/>
      <c r="RRS20" s="15"/>
      <c r="RRT20" s="15"/>
      <c r="RRU20" s="15"/>
      <c r="RRV20" s="15"/>
      <c r="RRW20" s="15"/>
      <c r="RRX20" s="15"/>
      <c r="RRY20" s="15"/>
      <c r="RRZ20" s="15"/>
      <c r="RSA20" s="15"/>
      <c r="RSB20" s="15"/>
      <c r="RSC20" s="15"/>
      <c r="RSD20" s="15"/>
      <c r="RSE20" s="15"/>
      <c r="RSF20" s="15"/>
      <c r="RSG20" s="15"/>
      <c r="RSH20" s="15"/>
      <c r="RSI20" s="15"/>
      <c r="RSJ20" s="15"/>
      <c r="RSK20" s="15"/>
      <c r="RSL20" s="15"/>
      <c r="RSM20" s="15"/>
      <c r="RSN20" s="15"/>
      <c r="RSO20" s="15"/>
      <c r="RSP20" s="15"/>
      <c r="RSQ20" s="15"/>
      <c r="RSR20" s="15"/>
      <c r="RSS20" s="15"/>
      <c r="RST20" s="15"/>
      <c r="RSU20" s="15"/>
      <c r="RSV20" s="15"/>
      <c r="RSW20" s="15"/>
      <c r="RSX20" s="15"/>
      <c r="RSY20" s="15"/>
      <c r="RSZ20" s="15"/>
      <c r="RTA20" s="15"/>
      <c r="RTB20" s="15"/>
      <c r="RTC20" s="15"/>
      <c r="RTD20" s="15"/>
      <c r="RTE20" s="15"/>
      <c r="RTF20" s="15"/>
      <c r="RTG20" s="15"/>
      <c r="RTH20" s="15"/>
      <c r="RTI20" s="15"/>
      <c r="RTJ20" s="15"/>
      <c r="RTK20" s="15"/>
      <c r="RTL20" s="15"/>
      <c r="RTM20" s="15"/>
      <c r="RTN20" s="15"/>
      <c r="RTO20" s="15"/>
      <c r="RTP20" s="15"/>
      <c r="RTQ20" s="15"/>
      <c r="RTR20" s="15"/>
      <c r="RTS20" s="15"/>
      <c r="RTT20" s="15"/>
      <c r="RTU20" s="15"/>
      <c r="RTV20" s="15"/>
      <c r="RTW20" s="15"/>
      <c r="RTX20" s="15"/>
      <c r="RTY20" s="15"/>
      <c r="RTZ20" s="15"/>
      <c r="RUA20" s="15"/>
      <c r="RUB20" s="15"/>
      <c r="RUC20" s="15"/>
      <c r="RUD20" s="15"/>
      <c r="RUE20" s="15"/>
      <c r="RUF20" s="15"/>
      <c r="RUG20" s="15"/>
      <c r="RUH20" s="15"/>
      <c r="RUI20" s="15"/>
      <c r="RUJ20" s="15"/>
      <c r="RUK20" s="15"/>
      <c r="RUL20" s="15"/>
      <c r="RUM20" s="15"/>
      <c r="RUN20" s="15"/>
      <c r="RUO20" s="15"/>
      <c r="RUP20" s="15"/>
      <c r="RUQ20" s="15"/>
      <c r="RUR20" s="15"/>
      <c r="RUS20" s="15"/>
      <c r="RUT20" s="15"/>
      <c r="RUU20" s="15"/>
      <c r="RUV20" s="15"/>
      <c r="RUW20" s="15"/>
      <c r="RUX20" s="15"/>
      <c r="RUY20" s="15"/>
      <c r="RUZ20" s="15"/>
      <c r="RVA20" s="15"/>
      <c r="RVB20" s="15"/>
      <c r="RVC20" s="15"/>
      <c r="RVD20" s="15"/>
      <c r="RVE20" s="15"/>
      <c r="RVF20" s="15"/>
      <c r="RVG20" s="15"/>
      <c r="RVH20" s="15"/>
      <c r="RVI20" s="15"/>
      <c r="RVJ20" s="15"/>
      <c r="RVK20" s="15"/>
      <c r="RVL20" s="15"/>
      <c r="RVM20" s="15"/>
      <c r="RVN20" s="15"/>
      <c r="RVO20" s="15"/>
      <c r="RVP20" s="15"/>
      <c r="RVQ20" s="15"/>
      <c r="RVR20" s="15"/>
      <c r="RVS20" s="15"/>
      <c r="RVT20" s="15"/>
      <c r="RVU20" s="15"/>
      <c r="RVV20" s="15"/>
      <c r="RVW20" s="15"/>
      <c r="RVX20" s="15"/>
      <c r="RVY20" s="15"/>
      <c r="RVZ20" s="15"/>
      <c r="RWA20" s="15"/>
      <c r="RWB20" s="15"/>
      <c r="RWC20" s="15"/>
      <c r="RWD20" s="15"/>
      <c r="RWE20" s="15"/>
      <c r="RWF20" s="15"/>
      <c r="RWG20" s="15"/>
      <c r="RWH20" s="15"/>
      <c r="RWI20" s="15"/>
      <c r="RWJ20" s="15"/>
      <c r="RWK20" s="15"/>
      <c r="RWL20" s="15"/>
      <c r="RWM20" s="15"/>
      <c r="RWN20" s="15"/>
      <c r="RWO20" s="15"/>
      <c r="RWP20" s="15"/>
      <c r="RWQ20" s="15"/>
      <c r="RWR20" s="15"/>
      <c r="RWS20" s="15"/>
      <c r="RWT20" s="15"/>
      <c r="RWU20" s="15"/>
      <c r="RWV20" s="15"/>
      <c r="RWW20" s="15"/>
      <c r="RWX20" s="15"/>
      <c r="RWY20" s="15"/>
      <c r="RWZ20" s="15"/>
      <c r="RXA20" s="15"/>
      <c r="RXB20" s="15"/>
      <c r="RXC20" s="15"/>
      <c r="RXD20" s="15"/>
      <c r="RXE20" s="15"/>
      <c r="RXF20" s="15"/>
      <c r="RXG20" s="15"/>
      <c r="RXH20" s="15"/>
      <c r="RXI20" s="15"/>
      <c r="RXJ20" s="15"/>
      <c r="RXK20" s="15"/>
      <c r="RXL20" s="15"/>
      <c r="RXM20" s="15"/>
      <c r="RXN20" s="15"/>
      <c r="RXO20" s="15"/>
      <c r="RXP20" s="15"/>
      <c r="RXQ20" s="15"/>
      <c r="RXR20" s="15"/>
      <c r="RXS20" s="15"/>
      <c r="RXT20" s="15"/>
      <c r="RXU20" s="15"/>
      <c r="RXV20" s="15"/>
      <c r="RXW20" s="15"/>
      <c r="RXX20" s="15"/>
      <c r="RXY20" s="15"/>
      <c r="RXZ20" s="15"/>
      <c r="RYA20" s="15"/>
      <c r="RYB20" s="15"/>
      <c r="RYC20" s="15"/>
      <c r="RYD20" s="15"/>
      <c r="RYE20" s="15"/>
      <c r="RYF20" s="15"/>
      <c r="RYG20" s="15"/>
      <c r="RYH20" s="15"/>
      <c r="RYI20" s="15"/>
      <c r="RYJ20" s="15"/>
      <c r="RYK20" s="15"/>
      <c r="RYL20" s="15"/>
      <c r="RYM20" s="15"/>
      <c r="RYN20" s="15"/>
      <c r="RYO20" s="15"/>
      <c r="RYP20" s="15"/>
      <c r="RYQ20" s="15"/>
      <c r="RYR20" s="15"/>
      <c r="RYS20" s="15"/>
      <c r="RYT20" s="15"/>
      <c r="RYU20" s="15"/>
      <c r="RYV20" s="15"/>
      <c r="RYW20" s="15"/>
      <c r="RYX20" s="15"/>
      <c r="RYY20" s="15"/>
      <c r="RYZ20" s="15"/>
      <c r="RZA20" s="15"/>
      <c r="RZB20" s="15"/>
      <c r="RZC20" s="15"/>
      <c r="RZD20" s="15"/>
      <c r="RZE20" s="15"/>
      <c r="RZF20" s="15"/>
      <c r="RZG20" s="15"/>
      <c r="RZH20" s="15"/>
      <c r="RZI20" s="15"/>
      <c r="RZJ20" s="15"/>
      <c r="RZK20" s="15"/>
      <c r="RZL20" s="15"/>
      <c r="RZM20" s="15"/>
      <c r="RZN20" s="15"/>
      <c r="RZO20" s="15"/>
      <c r="RZP20" s="15"/>
      <c r="RZQ20" s="15"/>
      <c r="RZR20" s="15"/>
      <c r="RZS20" s="15"/>
      <c r="RZT20" s="15"/>
      <c r="RZU20" s="15"/>
      <c r="RZV20" s="15"/>
      <c r="RZW20" s="15"/>
      <c r="RZX20" s="15"/>
      <c r="RZY20" s="15"/>
      <c r="RZZ20" s="15"/>
      <c r="SAA20" s="15"/>
      <c r="SAB20" s="15"/>
      <c r="SAC20" s="15"/>
      <c r="SAD20" s="15"/>
      <c r="SAE20" s="15"/>
      <c r="SAF20" s="15"/>
      <c r="SAG20" s="15"/>
      <c r="SAH20" s="15"/>
      <c r="SAI20" s="15"/>
      <c r="SAJ20" s="15"/>
      <c r="SAK20" s="15"/>
      <c r="SAL20" s="15"/>
      <c r="SAM20" s="15"/>
      <c r="SAN20" s="15"/>
      <c r="SAO20" s="15"/>
      <c r="SAP20" s="15"/>
      <c r="SAQ20" s="15"/>
      <c r="SAR20" s="15"/>
      <c r="SAS20" s="15"/>
      <c r="SAT20" s="15"/>
      <c r="SAU20" s="15"/>
      <c r="SAV20" s="15"/>
      <c r="SAW20" s="15"/>
      <c r="SAX20" s="15"/>
      <c r="SAY20" s="15"/>
      <c r="SAZ20" s="15"/>
      <c r="SBA20" s="15"/>
      <c r="SBB20" s="15"/>
      <c r="SBC20" s="15"/>
      <c r="SBD20" s="15"/>
      <c r="SBE20" s="15"/>
      <c r="SBF20" s="15"/>
      <c r="SBG20" s="15"/>
      <c r="SBH20" s="15"/>
      <c r="SBI20" s="15"/>
      <c r="SBJ20" s="15"/>
      <c r="SBK20" s="15"/>
      <c r="SBL20" s="15"/>
      <c r="SBM20" s="15"/>
      <c r="SBN20" s="15"/>
      <c r="SBO20" s="15"/>
      <c r="SBP20" s="15"/>
      <c r="SBQ20" s="15"/>
      <c r="SBR20" s="15"/>
      <c r="SBS20" s="15"/>
      <c r="SBT20" s="15"/>
      <c r="SBU20" s="15"/>
      <c r="SBV20" s="15"/>
      <c r="SBW20" s="15"/>
      <c r="SBX20" s="15"/>
      <c r="SBY20" s="15"/>
      <c r="SBZ20" s="15"/>
      <c r="SCA20" s="15"/>
      <c r="SCB20" s="15"/>
      <c r="SCC20" s="15"/>
      <c r="SCD20" s="15"/>
      <c r="SCE20" s="15"/>
      <c r="SCF20" s="15"/>
      <c r="SCG20" s="15"/>
      <c r="SCH20" s="15"/>
      <c r="SCI20" s="15"/>
      <c r="SCJ20" s="15"/>
      <c r="SCK20" s="15"/>
      <c r="SCL20" s="15"/>
      <c r="SCM20" s="15"/>
      <c r="SCN20" s="15"/>
      <c r="SCO20" s="15"/>
      <c r="SCP20" s="15"/>
      <c r="SCQ20" s="15"/>
      <c r="SCR20" s="15"/>
      <c r="SCS20" s="15"/>
      <c r="SCT20" s="15"/>
      <c r="SCU20" s="15"/>
      <c r="SCV20" s="15"/>
      <c r="SCW20" s="15"/>
      <c r="SCX20" s="15"/>
      <c r="SCY20" s="15"/>
      <c r="SCZ20" s="15"/>
      <c r="SDA20" s="15"/>
      <c r="SDB20" s="15"/>
      <c r="SDC20" s="15"/>
      <c r="SDD20" s="15"/>
      <c r="SDE20" s="15"/>
      <c r="SDF20" s="15"/>
      <c r="SDG20" s="15"/>
      <c r="SDH20" s="15"/>
      <c r="SDI20" s="15"/>
      <c r="SDJ20" s="15"/>
      <c r="SDK20" s="15"/>
      <c r="SDL20" s="15"/>
      <c r="SDM20" s="15"/>
      <c r="SDN20" s="15"/>
      <c r="SDO20" s="15"/>
      <c r="SDP20" s="15"/>
      <c r="SDQ20" s="15"/>
      <c r="SDR20" s="15"/>
      <c r="SDS20" s="15"/>
      <c r="SDT20" s="15"/>
      <c r="SDU20" s="15"/>
      <c r="SDV20" s="15"/>
      <c r="SDW20" s="15"/>
      <c r="SDX20" s="15"/>
      <c r="SDY20" s="15"/>
      <c r="SDZ20" s="15"/>
      <c r="SEA20" s="15"/>
      <c r="SEB20" s="15"/>
      <c r="SEC20" s="15"/>
      <c r="SED20" s="15"/>
      <c r="SEE20" s="15"/>
      <c r="SEF20" s="15"/>
      <c r="SEG20" s="15"/>
      <c r="SEH20" s="15"/>
      <c r="SEI20" s="15"/>
      <c r="SEJ20" s="15"/>
      <c r="SEK20" s="15"/>
      <c r="SEL20" s="15"/>
      <c r="SEM20" s="15"/>
      <c r="SEN20" s="15"/>
      <c r="SEO20" s="15"/>
      <c r="SEP20" s="15"/>
      <c r="SEQ20" s="15"/>
      <c r="SER20" s="15"/>
      <c r="SES20" s="15"/>
      <c r="SET20" s="15"/>
      <c r="SEU20" s="15"/>
      <c r="SEV20" s="15"/>
      <c r="SEW20" s="15"/>
      <c r="SEX20" s="15"/>
      <c r="SEY20" s="15"/>
      <c r="SEZ20" s="15"/>
      <c r="SFA20" s="15"/>
      <c r="SFB20" s="15"/>
      <c r="SFC20" s="15"/>
      <c r="SFD20" s="15"/>
      <c r="SFE20" s="15"/>
      <c r="SFF20" s="15"/>
      <c r="SFG20" s="15"/>
      <c r="SFH20" s="15"/>
      <c r="SFI20" s="15"/>
      <c r="SFJ20" s="15"/>
      <c r="SFK20" s="15"/>
      <c r="SFL20" s="15"/>
      <c r="SFM20" s="15"/>
      <c r="SFN20" s="15"/>
      <c r="SFO20" s="15"/>
      <c r="SFP20" s="15"/>
      <c r="SFQ20" s="15"/>
      <c r="SFR20" s="15"/>
      <c r="SFS20" s="15"/>
      <c r="SFT20" s="15"/>
      <c r="SFU20" s="15"/>
      <c r="SFV20" s="15"/>
      <c r="SFW20" s="15"/>
      <c r="SFX20" s="15"/>
      <c r="SFY20" s="15"/>
      <c r="SFZ20" s="15"/>
      <c r="SGA20" s="15"/>
      <c r="SGB20" s="15"/>
      <c r="SGC20" s="15"/>
      <c r="SGD20" s="15"/>
      <c r="SGE20" s="15"/>
      <c r="SGF20" s="15"/>
      <c r="SGG20" s="15"/>
      <c r="SGH20" s="15"/>
      <c r="SGI20" s="15"/>
      <c r="SGJ20" s="15"/>
      <c r="SGK20" s="15"/>
      <c r="SGL20" s="15"/>
      <c r="SGM20" s="15"/>
      <c r="SGN20" s="15"/>
      <c r="SGO20" s="15"/>
      <c r="SGP20" s="15"/>
      <c r="SGQ20" s="15"/>
      <c r="SGR20" s="15"/>
      <c r="SGS20" s="15"/>
      <c r="SGT20" s="15"/>
      <c r="SGU20" s="15"/>
      <c r="SGV20" s="15"/>
      <c r="SGW20" s="15"/>
      <c r="SGX20" s="15"/>
      <c r="SGY20" s="15"/>
      <c r="SGZ20" s="15"/>
      <c r="SHA20" s="15"/>
      <c r="SHB20" s="15"/>
      <c r="SHC20" s="15"/>
      <c r="SHD20" s="15"/>
      <c r="SHE20" s="15"/>
      <c r="SHF20" s="15"/>
      <c r="SHG20" s="15"/>
      <c r="SHH20" s="15"/>
      <c r="SHI20" s="15"/>
      <c r="SHJ20" s="15"/>
      <c r="SHK20" s="15"/>
      <c r="SHL20" s="15"/>
      <c r="SHM20" s="15"/>
      <c r="SHN20" s="15"/>
      <c r="SHO20" s="15"/>
      <c r="SHP20" s="15"/>
      <c r="SHQ20" s="15"/>
      <c r="SHR20" s="15"/>
      <c r="SHS20" s="15"/>
      <c r="SHT20" s="15"/>
      <c r="SHU20" s="15"/>
      <c r="SHV20" s="15"/>
      <c r="SHW20" s="15"/>
      <c r="SHX20" s="15"/>
      <c r="SHY20" s="15"/>
      <c r="SHZ20" s="15"/>
      <c r="SIA20" s="15"/>
      <c r="SIB20" s="15"/>
      <c r="SIC20" s="15"/>
      <c r="SID20" s="15"/>
      <c r="SIE20" s="15"/>
      <c r="SIF20" s="15"/>
      <c r="SIG20" s="15"/>
      <c r="SIH20" s="15"/>
      <c r="SII20" s="15"/>
      <c r="SIJ20" s="15"/>
      <c r="SIK20" s="15"/>
      <c r="SIL20" s="15"/>
      <c r="SIM20" s="15"/>
      <c r="SIN20" s="15"/>
      <c r="SIO20" s="15"/>
      <c r="SIP20" s="15"/>
      <c r="SIQ20" s="15"/>
      <c r="SIR20" s="15"/>
      <c r="SIS20" s="15"/>
      <c r="SIT20" s="15"/>
      <c r="SIU20" s="15"/>
      <c r="SIV20" s="15"/>
      <c r="SIW20" s="15"/>
      <c r="SIX20" s="15"/>
      <c r="SIY20" s="15"/>
      <c r="SIZ20" s="15"/>
      <c r="SJA20" s="15"/>
      <c r="SJB20" s="15"/>
      <c r="SJC20" s="15"/>
      <c r="SJD20" s="15"/>
      <c r="SJE20" s="15"/>
      <c r="SJF20" s="15"/>
      <c r="SJG20" s="15"/>
      <c r="SJH20" s="15"/>
      <c r="SJI20" s="15"/>
      <c r="SJJ20" s="15"/>
      <c r="SJK20" s="15"/>
      <c r="SJL20" s="15"/>
      <c r="SJM20" s="15"/>
      <c r="SJN20" s="15"/>
      <c r="SJO20" s="15"/>
      <c r="SJP20" s="15"/>
      <c r="SJQ20" s="15"/>
      <c r="SJR20" s="15"/>
      <c r="SJS20" s="15"/>
      <c r="SJT20" s="15"/>
      <c r="SJU20" s="15"/>
      <c r="SJV20" s="15"/>
      <c r="SJW20" s="15"/>
      <c r="SJX20" s="15"/>
      <c r="SJY20" s="15"/>
      <c r="SJZ20" s="15"/>
      <c r="SKA20" s="15"/>
      <c r="SKB20" s="15"/>
      <c r="SKC20" s="15"/>
      <c r="SKD20" s="15"/>
      <c r="SKE20" s="15"/>
      <c r="SKF20" s="15"/>
      <c r="SKG20" s="15"/>
      <c r="SKH20" s="15"/>
      <c r="SKI20" s="15"/>
      <c r="SKJ20" s="15"/>
      <c r="SKK20" s="15"/>
      <c r="SKL20" s="15"/>
      <c r="SKM20" s="15"/>
      <c r="SKN20" s="15"/>
      <c r="SKO20" s="15"/>
      <c r="SKP20" s="15"/>
      <c r="SKQ20" s="15"/>
      <c r="SKR20" s="15"/>
      <c r="SKS20" s="15"/>
      <c r="SKT20" s="15"/>
      <c r="SKU20" s="15"/>
      <c r="SKV20" s="15"/>
      <c r="SKW20" s="15"/>
      <c r="SKX20" s="15"/>
      <c r="SKY20" s="15"/>
      <c r="SKZ20" s="15"/>
      <c r="SLA20" s="15"/>
      <c r="SLB20" s="15"/>
      <c r="SLC20" s="15"/>
      <c r="SLD20" s="15"/>
      <c r="SLE20" s="15"/>
      <c r="SLF20" s="15"/>
      <c r="SLG20" s="15"/>
      <c r="SLH20" s="15"/>
      <c r="SLI20" s="15"/>
      <c r="SLJ20" s="15"/>
      <c r="SLK20" s="15"/>
      <c r="SLL20" s="15"/>
      <c r="SLM20" s="15"/>
      <c r="SLN20" s="15"/>
      <c r="SLO20" s="15"/>
      <c r="SLP20" s="15"/>
      <c r="SLQ20" s="15"/>
      <c r="SLR20" s="15"/>
      <c r="SLS20" s="15"/>
      <c r="SLT20" s="15"/>
      <c r="SLU20" s="15"/>
      <c r="SLV20" s="15"/>
      <c r="SLW20" s="15"/>
      <c r="SLX20" s="15"/>
      <c r="SLY20" s="15"/>
      <c r="SLZ20" s="15"/>
      <c r="SMA20" s="15"/>
      <c r="SMB20" s="15"/>
      <c r="SMC20" s="15"/>
      <c r="SMD20" s="15"/>
      <c r="SME20" s="15"/>
      <c r="SMF20" s="15"/>
      <c r="SMG20" s="15"/>
      <c r="SMH20" s="15"/>
      <c r="SMI20" s="15"/>
      <c r="SMJ20" s="15"/>
      <c r="SMK20" s="15"/>
      <c r="SML20" s="15"/>
      <c r="SMM20" s="15"/>
      <c r="SMN20" s="15"/>
      <c r="SMO20" s="15"/>
      <c r="SMP20" s="15"/>
      <c r="SMQ20" s="15"/>
      <c r="SMR20" s="15"/>
      <c r="SMS20" s="15"/>
      <c r="SMT20" s="15"/>
      <c r="SMU20" s="15"/>
      <c r="SMV20" s="15"/>
      <c r="SMW20" s="15"/>
      <c r="SMX20" s="15"/>
      <c r="SMY20" s="15"/>
      <c r="SMZ20" s="15"/>
      <c r="SNA20" s="15"/>
      <c r="SNB20" s="15"/>
      <c r="SNC20" s="15"/>
      <c r="SND20" s="15"/>
      <c r="SNE20" s="15"/>
      <c r="SNF20" s="15"/>
      <c r="SNG20" s="15"/>
      <c r="SNH20" s="15"/>
      <c r="SNI20" s="15"/>
      <c r="SNJ20" s="15"/>
      <c r="SNK20" s="15"/>
      <c r="SNL20" s="15"/>
      <c r="SNM20" s="15"/>
      <c r="SNN20" s="15"/>
      <c r="SNO20" s="15"/>
      <c r="SNP20" s="15"/>
      <c r="SNQ20" s="15"/>
      <c r="SNR20" s="15"/>
      <c r="SNS20" s="15"/>
      <c r="SNT20" s="15"/>
      <c r="SNU20" s="15"/>
      <c r="SNV20" s="15"/>
      <c r="SNW20" s="15"/>
      <c r="SNX20" s="15"/>
      <c r="SNY20" s="15"/>
      <c r="SNZ20" s="15"/>
      <c r="SOA20" s="15"/>
      <c r="SOB20" s="15"/>
      <c r="SOC20" s="15"/>
      <c r="SOD20" s="15"/>
      <c r="SOE20" s="15"/>
      <c r="SOF20" s="15"/>
      <c r="SOG20" s="15"/>
      <c r="SOH20" s="15"/>
      <c r="SOI20" s="15"/>
      <c r="SOJ20" s="15"/>
      <c r="SOK20" s="15"/>
      <c r="SOL20" s="15"/>
      <c r="SOM20" s="15"/>
      <c r="SON20" s="15"/>
      <c r="SOO20" s="15"/>
      <c r="SOP20" s="15"/>
      <c r="SOQ20" s="15"/>
      <c r="SOR20" s="15"/>
      <c r="SOS20" s="15"/>
      <c r="SOT20" s="15"/>
      <c r="SOU20" s="15"/>
      <c r="SOV20" s="15"/>
      <c r="SOW20" s="15"/>
      <c r="SOX20" s="15"/>
      <c r="SOY20" s="15"/>
      <c r="SOZ20" s="15"/>
      <c r="SPA20" s="15"/>
      <c r="SPB20" s="15"/>
      <c r="SPC20" s="15"/>
      <c r="SPD20" s="15"/>
      <c r="SPE20" s="15"/>
      <c r="SPF20" s="15"/>
      <c r="SPG20" s="15"/>
      <c r="SPH20" s="15"/>
      <c r="SPI20" s="15"/>
      <c r="SPJ20" s="15"/>
      <c r="SPK20" s="15"/>
      <c r="SPL20" s="15"/>
      <c r="SPM20" s="15"/>
      <c r="SPN20" s="15"/>
      <c r="SPO20" s="15"/>
      <c r="SPP20" s="15"/>
      <c r="SPQ20" s="15"/>
      <c r="SPR20" s="15"/>
      <c r="SPS20" s="15"/>
      <c r="SPT20" s="15"/>
      <c r="SPU20" s="15"/>
      <c r="SPV20" s="15"/>
      <c r="SPW20" s="15"/>
      <c r="SPX20" s="15"/>
      <c r="SPY20" s="15"/>
      <c r="SPZ20" s="15"/>
      <c r="SQA20" s="15"/>
      <c r="SQB20" s="15"/>
      <c r="SQC20" s="15"/>
      <c r="SQD20" s="15"/>
      <c r="SQE20" s="15"/>
      <c r="SQF20" s="15"/>
      <c r="SQG20" s="15"/>
      <c r="SQH20" s="15"/>
      <c r="SQI20" s="15"/>
      <c r="SQJ20" s="15"/>
      <c r="SQK20" s="15"/>
      <c r="SQL20" s="15"/>
      <c r="SQM20" s="15"/>
      <c r="SQN20" s="15"/>
      <c r="SQO20" s="15"/>
      <c r="SQP20" s="15"/>
      <c r="SQQ20" s="15"/>
      <c r="SQR20" s="15"/>
      <c r="SQS20" s="15"/>
      <c r="SQT20" s="15"/>
      <c r="SQU20" s="15"/>
      <c r="SQV20" s="15"/>
      <c r="SQW20" s="15"/>
      <c r="SQX20" s="15"/>
      <c r="SQY20" s="15"/>
      <c r="SQZ20" s="15"/>
      <c r="SRA20" s="15"/>
      <c r="SRB20" s="15"/>
      <c r="SRC20" s="15"/>
      <c r="SRD20" s="15"/>
      <c r="SRE20" s="15"/>
      <c r="SRF20" s="15"/>
      <c r="SRG20" s="15"/>
      <c r="SRH20" s="15"/>
      <c r="SRI20" s="15"/>
      <c r="SRJ20" s="15"/>
      <c r="SRK20" s="15"/>
      <c r="SRL20" s="15"/>
      <c r="SRM20" s="15"/>
      <c r="SRN20" s="15"/>
      <c r="SRO20" s="15"/>
      <c r="SRP20" s="15"/>
      <c r="SRQ20" s="15"/>
      <c r="SRR20" s="15"/>
      <c r="SRS20" s="15"/>
      <c r="SRT20" s="15"/>
      <c r="SRU20" s="15"/>
      <c r="SRV20" s="15"/>
      <c r="SRW20" s="15"/>
      <c r="SRX20" s="15"/>
      <c r="SRY20" s="15"/>
      <c r="SRZ20" s="15"/>
      <c r="SSA20" s="15"/>
      <c r="SSB20" s="15"/>
      <c r="SSC20" s="15"/>
      <c r="SSD20" s="15"/>
      <c r="SSE20" s="15"/>
      <c r="SSF20" s="15"/>
      <c r="SSG20" s="15"/>
      <c r="SSH20" s="15"/>
      <c r="SSI20" s="15"/>
      <c r="SSJ20" s="15"/>
      <c r="SSK20" s="15"/>
      <c r="SSL20" s="15"/>
      <c r="SSM20" s="15"/>
      <c r="SSN20" s="15"/>
      <c r="SSO20" s="15"/>
      <c r="SSP20" s="15"/>
      <c r="SSQ20" s="15"/>
      <c r="SSR20" s="15"/>
      <c r="SSS20" s="15"/>
      <c r="SST20" s="15"/>
      <c r="SSU20" s="15"/>
      <c r="SSV20" s="15"/>
      <c r="SSW20" s="15"/>
      <c r="SSX20" s="15"/>
      <c r="SSY20" s="15"/>
      <c r="SSZ20" s="15"/>
      <c r="STA20" s="15"/>
      <c r="STB20" s="15"/>
      <c r="STC20" s="15"/>
      <c r="STD20" s="15"/>
      <c r="STE20" s="15"/>
      <c r="STF20" s="15"/>
      <c r="STG20" s="15"/>
      <c r="STH20" s="15"/>
      <c r="STI20" s="15"/>
      <c r="STJ20" s="15"/>
      <c r="STK20" s="15"/>
      <c r="STL20" s="15"/>
      <c r="STM20" s="15"/>
      <c r="STN20" s="15"/>
      <c r="STO20" s="15"/>
      <c r="STP20" s="15"/>
      <c r="STQ20" s="15"/>
      <c r="STR20" s="15"/>
      <c r="STS20" s="15"/>
      <c r="STT20" s="15"/>
      <c r="STU20" s="15"/>
      <c r="STV20" s="15"/>
      <c r="STW20" s="15"/>
      <c r="STX20" s="15"/>
      <c r="STY20" s="15"/>
      <c r="STZ20" s="15"/>
      <c r="SUA20" s="15"/>
      <c r="SUB20" s="15"/>
      <c r="SUC20" s="15"/>
      <c r="SUD20" s="15"/>
      <c r="SUE20" s="15"/>
      <c r="SUF20" s="15"/>
      <c r="SUG20" s="15"/>
      <c r="SUH20" s="15"/>
      <c r="SUI20" s="15"/>
      <c r="SUJ20" s="15"/>
      <c r="SUK20" s="15"/>
      <c r="SUL20" s="15"/>
      <c r="SUM20" s="15"/>
      <c r="SUN20" s="15"/>
      <c r="SUO20" s="15"/>
      <c r="SUP20" s="15"/>
      <c r="SUQ20" s="15"/>
      <c r="SUR20" s="15"/>
      <c r="SUS20" s="15"/>
      <c r="SUT20" s="15"/>
      <c r="SUU20" s="15"/>
      <c r="SUV20" s="15"/>
      <c r="SUW20" s="15"/>
      <c r="SUX20" s="15"/>
      <c r="SUY20" s="15"/>
      <c r="SUZ20" s="15"/>
      <c r="SVA20" s="15"/>
      <c r="SVB20" s="15"/>
      <c r="SVC20" s="15"/>
      <c r="SVD20" s="15"/>
      <c r="SVE20" s="15"/>
      <c r="SVF20" s="15"/>
      <c r="SVG20" s="15"/>
      <c r="SVH20" s="15"/>
      <c r="SVI20" s="15"/>
      <c r="SVJ20" s="15"/>
      <c r="SVK20" s="15"/>
      <c r="SVL20" s="15"/>
      <c r="SVM20" s="15"/>
      <c r="SVN20" s="15"/>
      <c r="SVO20" s="15"/>
      <c r="SVP20" s="15"/>
      <c r="SVQ20" s="15"/>
      <c r="SVR20" s="15"/>
      <c r="SVS20" s="15"/>
      <c r="SVT20" s="15"/>
      <c r="SVU20" s="15"/>
      <c r="SVV20" s="15"/>
      <c r="SVW20" s="15"/>
      <c r="SVX20" s="15"/>
      <c r="SVY20" s="15"/>
      <c r="SVZ20" s="15"/>
      <c r="SWA20" s="15"/>
      <c r="SWB20" s="15"/>
      <c r="SWC20" s="15"/>
      <c r="SWD20" s="15"/>
      <c r="SWE20" s="15"/>
      <c r="SWF20" s="15"/>
      <c r="SWG20" s="15"/>
      <c r="SWH20" s="15"/>
      <c r="SWI20" s="15"/>
      <c r="SWJ20" s="15"/>
      <c r="SWK20" s="15"/>
      <c r="SWL20" s="15"/>
      <c r="SWM20" s="15"/>
      <c r="SWN20" s="15"/>
      <c r="SWO20" s="15"/>
      <c r="SWP20" s="15"/>
      <c r="SWQ20" s="15"/>
      <c r="SWR20" s="15"/>
      <c r="SWS20" s="15"/>
      <c r="SWT20" s="15"/>
      <c r="SWU20" s="15"/>
      <c r="SWV20" s="15"/>
      <c r="SWW20" s="15"/>
      <c r="SWX20" s="15"/>
      <c r="SWY20" s="15"/>
      <c r="SWZ20" s="15"/>
      <c r="SXA20" s="15"/>
      <c r="SXB20" s="15"/>
      <c r="SXC20" s="15"/>
      <c r="SXD20" s="15"/>
      <c r="SXE20" s="15"/>
      <c r="SXF20" s="15"/>
      <c r="SXG20" s="15"/>
      <c r="SXH20" s="15"/>
      <c r="SXI20" s="15"/>
      <c r="SXJ20" s="15"/>
      <c r="SXK20" s="15"/>
      <c r="SXL20" s="15"/>
      <c r="SXM20" s="15"/>
      <c r="SXN20" s="15"/>
      <c r="SXO20" s="15"/>
      <c r="SXP20" s="15"/>
      <c r="SXQ20" s="15"/>
      <c r="SXR20" s="15"/>
      <c r="SXS20" s="15"/>
      <c r="SXT20" s="15"/>
      <c r="SXU20" s="15"/>
      <c r="SXV20" s="15"/>
      <c r="SXW20" s="15"/>
      <c r="SXX20" s="15"/>
      <c r="SXY20" s="15"/>
      <c r="SXZ20" s="15"/>
      <c r="SYA20" s="15"/>
      <c r="SYB20" s="15"/>
      <c r="SYC20" s="15"/>
      <c r="SYD20" s="15"/>
      <c r="SYE20" s="15"/>
      <c r="SYF20" s="15"/>
      <c r="SYG20" s="15"/>
      <c r="SYH20" s="15"/>
      <c r="SYI20" s="15"/>
      <c r="SYJ20" s="15"/>
      <c r="SYK20" s="15"/>
      <c r="SYL20" s="15"/>
      <c r="SYM20" s="15"/>
      <c r="SYN20" s="15"/>
      <c r="SYO20" s="15"/>
      <c r="SYP20" s="15"/>
      <c r="SYQ20" s="15"/>
      <c r="SYR20" s="15"/>
      <c r="SYS20" s="15"/>
      <c r="SYT20" s="15"/>
      <c r="SYU20" s="15"/>
      <c r="SYV20" s="15"/>
      <c r="SYW20" s="15"/>
      <c r="SYX20" s="15"/>
      <c r="SYY20" s="15"/>
      <c r="SYZ20" s="15"/>
      <c r="SZA20" s="15"/>
      <c r="SZB20" s="15"/>
      <c r="SZC20" s="15"/>
      <c r="SZD20" s="15"/>
      <c r="SZE20" s="15"/>
      <c r="SZF20" s="15"/>
      <c r="SZG20" s="15"/>
      <c r="SZH20" s="15"/>
      <c r="SZI20" s="15"/>
      <c r="SZJ20" s="15"/>
      <c r="SZK20" s="15"/>
      <c r="SZL20" s="15"/>
      <c r="SZM20" s="15"/>
      <c r="SZN20" s="15"/>
      <c r="SZO20" s="15"/>
      <c r="SZP20" s="15"/>
      <c r="SZQ20" s="15"/>
      <c r="SZR20" s="15"/>
      <c r="SZS20" s="15"/>
      <c r="SZT20" s="15"/>
      <c r="SZU20" s="15"/>
      <c r="SZV20" s="15"/>
      <c r="SZW20" s="15"/>
      <c r="SZX20" s="15"/>
      <c r="SZY20" s="15"/>
      <c r="SZZ20" s="15"/>
      <c r="TAA20" s="15"/>
      <c r="TAB20" s="15"/>
      <c r="TAC20" s="15"/>
      <c r="TAD20" s="15"/>
      <c r="TAE20" s="15"/>
      <c r="TAF20" s="15"/>
      <c r="TAG20" s="15"/>
      <c r="TAH20" s="15"/>
      <c r="TAI20" s="15"/>
      <c r="TAJ20" s="15"/>
      <c r="TAK20" s="15"/>
      <c r="TAL20" s="15"/>
      <c r="TAM20" s="15"/>
      <c r="TAN20" s="15"/>
      <c r="TAO20" s="15"/>
      <c r="TAP20" s="15"/>
      <c r="TAQ20" s="15"/>
      <c r="TAR20" s="15"/>
      <c r="TAS20" s="15"/>
      <c r="TAT20" s="15"/>
      <c r="TAU20" s="15"/>
      <c r="TAV20" s="15"/>
      <c r="TAW20" s="15"/>
      <c r="TAX20" s="15"/>
      <c r="TAY20" s="15"/>
      <c r="TAZ20" s="15"/>
      <c r="TBA20" s="15"/>
      <c r="TBB20" s="15"/>
      <c r="TBC20" s="15"/>
      <c r="TBD20" s="15"/>
      <c r="TBE20" s="15"/>
      <c r="TBF20" s="15"/>
      <c r="TBG20" s="15"/>
      <c r="TBH20" s="15"/>
      <c r="TBI20" s="15"/>
      <c r="TBJ20" s="15"/>
      <c r="TBK20" s="15"/>
      <c r="TBL20" s="15"/>
      <c r="TBM20" s="15"/>
      <c r="TBN20" s="15"/>
      <c r="TBO20" s="15"/>
      <c r="TBP20" s="15"/>
      <c r="TBQ20" s="15"/>
      <c r="TBR20" s="15"/>
      <c r="TBS20" s="15"/>
      <c r="TBT20" s="15"/>
      <c r="TBU20" s="15"/>
      <c r="TBV20" s="15"/>
      <c r="TBW20" s="15"/>
      <c r="TBX20" s="15"/>
      <c r="TBY20" s="15"/>
      <c r="TBZ20" s="15"/>
      <c r="TCA20" s="15"/>
      <c r="TCB20" s="15"/>
      <c r="TCC20" s="15"/>
      <c r="TCD20" s="15"/>
      <c r="TCE20" s="15"/>
      <c r="TCF20" s="15"/>
      <c r="TCG20" s="15"/>
      <c r="TCH20" s="15"/>
      <c r="TCI20" s="15"/>
      <c r="TCJ20" s="15"/>
      <c r="TCK20" s="15"/>
      <c r="TCL20" s="15"/>
      <c r="TCM20" s="15"/>
      <c r="TCN20" s="15"/>
      <c r="TCO20" s="15"/>
      <c r="TCP20" s="15"/>
      <c r="TCQ20" s="15"/>
      <c r="TCR20" s="15"/>
      <c r="TCS20" s="15"/>
      <c r="TCT20" s="15"/>
      <c r="TCU20" s="15"/>
      <c r="TCV20" s="15"/>
      <c r="TCW20" s="15"/>
      <c r="TCX20" s="15"/>
      <c r="TCY20" s="15"/>
      <c r="TCZ20" s="15"/>
      <c r="TDA20" s="15"/>
      <c r="TDB20" s="15"/>
      <c r="TDC20" s="15"/>
      <c r="TDD20" s="15"/>
      <c r="TDE20" s="15"/>
      <c r="TDF20" s="15"/>
      <c r="TDG20" s="15"/>
      <c r="TDH20" s="15"/>
      <c r="TDI20" s="15"/>
      <c r="TDJ20" s="15"/>
      <c r="TDK20" s="15"/>
      <c r="TDL20" s="15"/>
      <c r="TDM20" s="15"/>
      <c r="TDN20" s="15"/>
      <c r="TDO20" s="15"/>
      <c r="TDP20" s="15"/>
      <c r="TDQ20" s="15"/>
      <c r="TDR20" s="15"/>
      <c r="TDS20" s="15"/>
      <c r="TDT20" s="15"/>
      <c r="TDU20" s="15"/>
      <c r="TDV20" s="15"/>
      <c r="TDW20" s="15"/>
      <c r="TDX20" s="15"/>
      <c r="TDY20" s="15"/>
      <c r="TDZ20" s="15"/>
      <c r="TEA20" s="15"/>
      <c r="TEB20" s="15"/>
      <c r="TEC20" s="15"/>
      <c r="TED20" s="15"/>
      <c r="TEE20" s="15"/>
      <c r="TEF20" s="15"/>
      <c r="TEG20" s="15"/>
      <c r="TEH20" s="15"/>
      <c r="TEI20" s="15"/>
      <c r="TEJ20" s="15"/>
      <c r="TEK20" s="15"/>
      <c r="TEL20" s="15"/>
      <c r="TEM20" s="15"/>
      <c r="TEN20" s="15"/>
      <c r="TEO20" s="15"/>
      <c r="TEP20" s="15"/>
      <c r="TEQ20" s="15"/>
      <c r="TER20" s="15"/>
      <c r="TES20" s="15"/>
      <c r="TET20" s="15"/>
      <c r="TEU20" s="15"/>
      <c r="TEV20" s="15"/>
      <c r="TEW20" s="15"/>
      <c r="TEX20" s="15"/>
      <c r="TEY20" s="15"/>
      <c r="TEZ20" s="15"/>
      <c r="TFA20" s="15"/>
      <c r="TFB20" s="15"/>
      <c r="TFC20" s="15"/>
      <c r="TFD20" s="15"/>
      <c r="TFE20" s="15"/>
      <c r="TFF20" s="15"/>
      <c r="TFG20" s="15"/>
      <c r="TFH20" s="15"/>
      <c r="TFI20" s="15"/>
      <c r="TFJ20" s="15"/>
      <c r="TFK20" s="15"/>
      <c r="TFL20" s="15"/>
      <c r="TFM20" s="15"/>
      <c r="TFN20" s="15"/>
      <c r="TFO20" s="15"/>
      <c r="TFP20" s="15"/>
      <c r="TFQ20" s="15"/>
      <c r="TFR20" s="15"/>
      <c r="TFS20" s="15"/>
      <c r="TFT20" s="15"/>
      <c r="TFU20" s="15"/>
      <c r="TFV20" s="15"/>
      <c r="TFW20" s="15"/>
      <c r="TFX20" s="15"/>
      <c r="TFY20" s="15"/>
      <c r="TFZ20" s="15"/>
      <c r="TGA20" s="15"/>
      <c r="TGB20" s="15"/>
      <c r="TGC20" s="15"/>
      <c r="TGD20" s="15"/>
      <c r="TGE20" s="15"/>
      <c r="TGF20" s="15"/>
      <c r="TGG20" s="15"/>
      <c r="TGH20" s="15"/>
      <c r="TGI20" s="15"/>
      <c r="TGJ20" s="15"/>
      <c r="TGK20" s="15"/>
      <c r="TGL20" s="15"/>
      <c r="TGM20" s="15"/>
      <c r="TGN20" s="15"/>
      <c r="TGO20" s="15"/>
      <c r="TGP20" s="15"/>
      <c r="TGQ20" s="15"/>
      <c r="TGR20" s="15"/>
      <c r="TGS20" s="15"/>
      <c r="TGT20" s="15"/>
      <c r="TGU20" s="15"/>
      <c r="TGV20" s="15"/>
      <c r="TGW20" s="15"/>
      <c r="TGX20" s="15"/>
      <c r="TGY20" s="15"/>
      <c r="TGZ20" s="15"/>
      <c r="THA20" s="15"/>
      <c r="THB20" s="15"/>
      <c r="THC20" s="15"/>
      <c r="THD20" s="15"/>
      <c r="THE20" s="15"/>
      <c r="THF20" s="15"/>
      <c r="THG20" s="15"/>
      <c r="THH20" s="15"/>
      <c r="THI20" s="15"/>
      <c r="THJ20" s="15"/>
      <c r="THK20" s="15"/>
      <c r="THL20" s="15"/>
      <c r="THM20" s="15"/>
      <c r="THN20" s="15"/>
      <c r="THO20" s="15"/>
      <c r="THP20" s="15"/>
      <c r="THQ20" s="15"/>
      <c r="THR20" s="15"/>
      <c r="THS20" s="15"/>
      <c r="THT20" s="15"/>
      <c r="THU20" s="15"/>
      <c r="THV20" s="15"/>
      <c r="THW20" s="15"/>
      <c r="THX20" s="15"/>
      <c r="THY20" s="15"/>
      <c r="THZ20" s="15"/>
      <c r="TIA20" s="15"/>
      <c r="TIB20" s="15"/>
      <c r="TIC20" s="15"/>
      <c r="TID20" s="15"/>
      <c r="TIE20" s="15"/>
      <c r="TIF20" s="15"/>
      <c r="TIG20" s="15"/>
      <c r="TIH20" s="15"/>
      <c r="TII20" s="15"/>
      <c r="TIJ20" s="15"/>
      <c r="TIK20" s="15"/>
      <c r="TIL20" s="15"/>
      <c r="TIM20" s="15"/>
      <c r="TIN20" s="15"/>
      <c r="TIO20" s="15"/>
      <c r="TIP20" s="15"/>
      <c r="TIQ20" s="15"/>
      <c r="TIR20" s="15"/>
      <c r="TIS20" s="15"/>
      <c r="TIT20" s="15"/>
      <c r="TIU20" s="15"/>
      <c r="TIV20" s="15"/>
      <c r="TIW20" s="15"/>
      <c r="TIX20" s="15"/>
      <c r="TIY20" s="15"/>
      <c r="TIZ20" s="15"/>
      <c r="TJA20" s="15"/>
      <c r="TJB20" s="15"/>
      <c r="TJC20" s="15"/>
      <c r="TJD20" s="15"/>
      <c r="TJE20" s="15"/>
      <c r="TJF20" s="15"/>
      <c r="TJG20" s="15"/>
      <c r="TJH20" s="15"/>
      <c r="TJI20" s="15"/>
      <c r="TJJ20" s="15"/>
      <c r="TJK20" s="15"/>
      <c r="TJL20" s="15"/>
      <c r="TJM20" s="15"/>
      <c r="TJN20" s="15"/>
      <c r="TJO20" s="15"/>
      <c r="TJP20" s="15"/>
      <c r="TJQ20" s="15"/>
      <c r="TJR20" s="15"/>
      <c r="TJS20" s="15"/>
      <c r="TJT20" s="15"/>
      <c r="TJU20" s="15"/>
      <c r="TJV20" s="15"/>
      <c r="TJW20" s="15"/>
      <c r="TJX20" s="15"/>
      <c r="TJY20" s="15"/>
      <c r="TJZ20" s="15"/>
      <c r="TKA20" s="15"/>
      <c r="TKB20" s="15"/>
      <c r="TKC20" s="15"/>
      <c r="TKD20" s="15"/>
      <c r="TKE20" s="15"/>
      <c r="TKF20" s="15"/>
      <c r="TKG20" s="15"/>
      <c r="TKH20" s="15"/>
      <c r="TKI20" s="15"/>
      <c r="TKJ20" s="15"/>
      <c r="TKK20" s="15"/>
      <c r="TKL20" s="15"/>
      <c r="TKM20" s="15"/>
      <c r="TKN20" s="15"/>
      <c r="TKO20" s="15"/>
      <c r="TKP20" s="15"/>
      <c r="TKQ20" s="15"/>
      <c r="TKR20" s="15"/>
      <c r="TKS20" s="15"/>
      <c r="TKT20" s="15"/>
      <c r="TKU20" s="15"/>
      <c r="TKV20" s="15"/>
      <c r="TKW20" s="15"/>
      <c r="TKX20" s="15"/>
      <c r="TKY20" s="15"/>
      <c r="TKZ20" s="15"/>
      <c r="TLA20" s="15"/>
      <c r="TLB20" s="15"/>
      <c r="TLC20" s="15"/>
      <c r="TLD20" s="15"/>
      <c r="TLE20" s="15"/>
      <c r="TLF20" s="15"/>
      <c r="TLG20" s="15"/>
      <c r="TLH20" s="15"/>
      <c r="TLI20" s="15"/>
      <c r="TLJ20" s="15"/>
      <c r="TLK20" s="15"/>
      <c r="TLL20" s="15"/>
      <c r="TLM20" s="15"/>
      <c r="TLN20" s="15"/>
      <c r="TLO20" s="15"/>
      <c r="TLP20" s="15"/>
      <c r="TLQ20" s="15"/>
      <c r="TLR20" s="15"/>
      <c r="TLS20" s="15"/>
      <c r="TLT20" s="15"/>
      <c r="TLU20" s="15"/>
      <c r="TLV20" s="15"/>
      <c r="TLW20" s="15"/>
      <c r="TLX20" s="15"/>
      <c r="TLY20" s="15"/>
      <c r="TLZ20" s="15"/>
      <c r="TMA20" s="15"/>
      <c r="TMB20" s="15"/>
      <c r="TMC20" s="15"/>
      <c r="TMD20" s="15"/>
      <c r="TME20" s="15"/>
      <c r="TMF20" s="15"/>
      <c r="TMG20" s="15"/>
      <c r="TMH20" s="15"/>
      <c r="TMI20" s="15"/>
      <c r="TMJ20" s="15"/>
      <c r="TMK20" s="15"/>
      <c r="TML20" s="15"/>
      <c r="TMM20" s="15"/>
      <c r="TMN20" s="15"/>
      <c r="TMO20" s="15"/>
      <c r="TMP20" s="15"/>
      <c r="TMQ20" s="15"/>
      <c r="TMR20" s="15"/>
      <c r="TMS20" s="15"/>
      <c r="TMT20" s="15"/>
      <c r="TMU20" s="15"/>
      <c r="TMV20" s="15"/>
      <c r="TMW20" s="15"/>
      <c r="TMX20" s="15"/>
      <c r="TMY20" s="15"/>
      <c r="TMZ20" s="15"/>
      <c r="TNA20" s="15"/>
      <c r="TNB20" s="15"/>
      <c r="TNC20" s="15"/>
      <c r="TND20" s="15"/>
      <c r="TNE20" s="15"/>
      <c r="TNF20" s="15"/>
      <c r="TNG20" s="15"/>
      <c r="TNH20" s="15"/>
      <c r="TNI20" s="15"/>
      <c r="TNJ20" s="15"/>
      <c r="TNK20" s="15"/>
      <c r="TNL20" s="15"/>
      <c r="TNM20" s="15"/>
      <c r="TNN20" s="15"/>
      <c r="TNO20" s="15"/>
      <c r="TNP20" s="15"/>
      <c r="TNQ20" s="15"/>
      <c r="TNR20" s="15"/>
      <c r="TNS20" s="15"/>
      <c r="TNT20" s="15"/>
      <c r="TNU20" s="15"/>
      <c r="TNV20" s="15"/>
      <c r="TNW20" s="15"/>
      <c r="TNX20" s="15"/>
      <c r="TNY20" s="15"/>
      <c r="TNZ20" s="15"/>
      <c r="TOA20" s="15"/>
      <c r="TOB20" s="15"/>
      <c r="TOC20" s="15"/>
      <c r="TOD20" s="15"/>
      <c r="TOE20" s="15"/>
      <c r="TOF20" s="15"/>
      <c r="TOG20" s="15"/>
      <c r="TOH20" s="15"/>
      <c r="TOI20" s="15"/>
      <c r="TOJ20" s="15"/>
      <c r="TOK20" s="15"/>
      <c r="TOL20" s="15"/>
      <c r="TOM20" s="15"/>
      <c r="TON20" s="15"/>
      <c r="TOO20" s="15"/>
      <c r="TOP20" s="15"/>
      <c r="TOQ20" s="15"/>
      <c r="TOR20" s="15"/>
      <c r="TOS20" s="15"/>
      <c r="TOT20" s="15"/>
      <c r="TOU20" s="15"/>
      <c r="TOV20" s="15"/>
      <c r="TOW20" s="15"/>
      <c r="TOX20" s="15"/>
      <c r="TOY20" s="15"/>
      <c r="TOZ20" s="15"/>
      <c r="TPA20" s="15"/>
      <c r="TPB20" s="15"/>
      <c r="TPC20" s="15"/>
      <c r="TPD20" s="15"/>
      <c r="TPE20" s="15"/>
      <c r="TPF20" s="15"/>
      <c r="TPG20" s="15"/>
      <c r="TPH20" s="15"/>
      <c r="TPI20" s="15"/>
      <c r="TPJ20" s="15"/>
      <c r="TPK20" s="15"/>
      <c r="TPL20" s="15"/>
      <c r="TPM20" s="15"/>
      <c r="TPN20" s="15"/>
      <c r="TPO20" s="15"/>
      <c r="TPP20" s="15"/>
      <c r="TPQ20" s="15"/>
      <c r="TPR20" s="15"/>
      <c r="TPS20" s="15"/>
      <c r="TPT20" s="15"/>
      <c r="TPU20" s="15"/>
      <c r="TPV20" s="15"/>
      <c r="TPW20" s="15"/>
      <c r="TPX20" s="15"/>
      <c r="TPY20" s="15"/>
      <c r="TPZ20" s="15"/>
      <c r="TQA20" s="15"/>
      <c r="TQB20" s="15"/>
      <c r="TQC20" s="15"/>
      <c r="TQD20" s="15"/>
      <c r="TQE20" s="15"/>
      <c r="TQF20" s="15"/>
      <c r="TQG20" s="15"/>
      <c r="TQH20" s="15"/>
      <c r="TQI20" s="15"/>
      <c r="TQJ20" s="15"/>
      <c r="TQK20" s="15"/>
      <c r="TQL20" s="15"/>
      <c r="TQM20" s="15"/>
      <c r="TQN20" s="15"/>
      <c r="TQO20" s="15"/>
      <c r="TQP20" s="15"/>
      <c r="TQQ20" s="15"/>
      <c r="TQR20" s="15"/>
      <c r="TQS20" s="15"/>
      <c r="TQT20" s="15"/>
      <c r="TQU20" s="15"/>
      <c r="TQV20" s="15"/>
      <c r="TQW20" s="15"/>
      <c r="TQX20" s="15"/>
      <c r="TQY20" s="15"/>
      <c r="TQZ20" s="15"/>
      <c r="TRA20" s="15"/>
      <c r="TRB20" s="15"/>
      <c r="TRC20" s="15"/>
      <c r="TRD20" s="15"/>
      <c r="TRE20" s="15"/>
      <c r="TRF20" s="15"/>
      <c r="TRG20" s="15"/>
      <c r="TRH20" s="15"/>
      <c r="TRI20" s="15"/>
      <c r="TRJ20" s="15"/>
      <c r="TRK20" s="15"/>
      <c r="TRL20" s="15"/>
      <c r="TRM20" s="15"/>
      <c r="TRN20" s="15"/>
      <c r="TRO20" s="15"/>
      <c r="TRP20" s="15"/>
      <c r="TRQ20" s="15"/>
      <c r="TRR20" s="15"/>
      <c r="TRS20" s="15"/>
      <c r="TRT20" s="15"/>
      <c r="TRU20" s="15"/>
      <c r="TRV20" s="15"/>
      <c r="TRW20" s="15"/>
      <c r="TRX20" s="15"/>
      <c r="TRY20" s="15"/>
      <c r="TRZ20" s="15"/>
      <c r="TSA20" s="15"/>
      <c r="TSB20" s="15"/>
      <c r="TSC20" s="15"/>
      <c r="TSD20" s="15"/>
      <c r="TSE20" s="15"/>
      <c r="TSF20" s="15"/>
      <c r="TSG20" s="15"/>
      <c r="TSH20" s="15"/>
      <c r="TSI20" s="15"/>
      <c r="TSJ20" s="15"/>
      <c r="TSK20" s="15"/>
      <c r="TSL20" s="15"/>
      <c r="TSM20" s="15"/>
      <c r="TSN20" s="15"/>
      <c r="TSO20" s="15"/>
      <c r="TSP20" s="15"/>
      <c r="TSQ20" s="15"/>
      <c r="TSR20" s="15"/>
      <c r="TSS20" s="15"/>
      <c r="TST20" s="15"/>
      <c r="TSU20" s="15"/>
      <c r="TSV20" s="15"/>
      <c r="TSW20" s="15"/>
      <c r="TSX20" s="15"/>
      <c r="TSY20" s="15"/>
      <c r="TSZ20" s="15"/>
      <c r="TTA20" s="15"/>
      <c r="TTB20" s="15"/>
      <c r="TTC20" s="15"/>
      <c r="TTD20" s="15"/>
      <c r="TTE20" s="15"/>
      <c r="TTF20" s="15"/>
      <c r="TTG20" s="15"/>
      <c r="TTH20" s="15"/>
      <c r="TTI20" s="15"/>
      <c r="TTJ20" s="15"/>
      <c r="TTK20" s="15"/>
      <c r="TTL20" s="15"/>
      <c r="TTM20" s="15"/>
      <c r="TTN20" s="15"/>
      <c r="TTO20" s="15"/>
      <c r="TTP20" s="15"/>
      <c r="TTQ20" s="15"/>
      <c r="TTR20" s="15"/>
      <c r="TTS20" s="15"/>
      <c r="TTT20" s="15"/>
      <c r="TTU20" s="15"/>
      <c r="TTV20" s="15"/>
      <c r="TTW20" s="15"/>
      <c r="TTX20" s="15"/>
      <c r="TTY20" s="15"/>
      <c r="TTZ20" s="15"/>
      <c r="TUA20" s="15"/>
      <c r="TUB20" s="15"/>
      <c r="TUC20" s="15"/>
      <c r="TUD20" s="15"/>
      <c r="TUE20" s="15"/>
      <c r="TUF20" s="15"/>
      <c r="TUG20" s="15"/>
      <c r="TUH20" s="15"/>
      <c r="TUI20" s="15"/>
      <c r="TUJ20" s="15"/>
      <c r="TUK20" s="15"/>
      <c r="TUL20" s="15"/>
      <c r="TUM20" s="15"/>
      <c r="TUN20" s="15"/>
      <c r="TUO20" s="15"/>
      <c r="TUP20" s="15"/>
      <c r="TUQ20" s="15"/>
      <c r="TUR20" s="15"/>
      <c r="TUS20" s="15"/>
      <c r="TUT20" s="15"/>
      <c r="TUU20" s="15"/>
      <c r="TUV20" s="15"/>
      <c r="TUW20" s="15"/>
      <c r="TUX20" s="15"/>
      <c r="TUY20" s="15"/>
      <c r="TUZ20" s="15"/>
      <c r="TVA20" s="15"/>
      <c r="TVB20" s="15"/>
      <c r="TVC20" s="15"/>
      <c r="TVD20" s="15"/>
      <c r="TVE20" s="15"/>
      <c r="TVF20" s="15"/>
      <c r="TVG20" s="15"/>
      <c r="TVH20" s="15"/>
      <c r="TVI20" s="15"/>
      <c r="TVJ20" s="15"/>
      <c r="TVK20" s="15"/>
      <c r="TVL20" s="15"/>
      <c r="TVM20" s="15"/>
      <c r="TVN20" s="15"/>
      <c r="TVO20" s="15"/>
      <c r="TVP20" s="15"/>
      <c r="TVQ20" s="15"/>
      <c r="TVR20" s="15"/>
      <c r="TVS20" s="15"/>
      <c r="TVT20" s="15"/>
      <c r="TVU20" s="15"/>
      <c r="TVV20" s="15"/>
      <c r="TVW20" s="15"/>
      <c r="TVX20" s="15"/>
      <c r="TVY20" s="15"/>
      <c r="TVZ20" s="15"/>
      <c r="TWA20" s="15"/>
      <c r="TWB20" s="15"/>
      <c r="TWC20" s="15"/>
      <c r="TWD20" s="15"/>
      <c r="TWE20" s="15"/>
      <c r="TWF20" s="15"/>
      <c r="TWG20" s="15"/>
      <c r="TWH20" s="15"/>
      <c r="TWI20" s="15"/>
      <c r="TWJ20" s="15"/>
      <c r="TWK20" s="15"/>
      <c r="TWL20" s="15"/>
      <c r="TWM20" s="15"/>
      <c r="TWN20" s="15"/>
      <c r="TWO20" s="15"/>
      <c r="TWP20" s="15"/>
      <c r="TWQ20" s="15"/>
      <c r="TWR20" s="15"/>
      <c r="TWS20" s="15"/>
      <c r="TWT20" s="15"/>
      <c r="TWU20" s="15"/>
      <c r="TWV20" s="15"/>
      <c r="TWW20" s="15"/>
      <c r="TWX20" s="15"/>
      <c r="TWY20" s="15"/>
      <c r="TWZ20" s="15"/>
      <c r="TXA20" s="15"/>
      <c r="TXB20" s="15"/>
      <c r="TXC20" s="15"/>
      <c r="TXD20" s="15"/>
      <c r="TXE20" s="15"/>
      <c r="TXF20" s="15"/>
      <c r="TXG20" s="15"/>
      <c r="TXH20" s="15"/>
      <c r="TXI20" s="15"/>
      <c r="TXJ20" s="15"/>
      <c r="TXK20" s="15"/>
      <c r="TXL20" s="15"/>
      <c r="TXM20" s="15"/>
      <c r="TXN20" s="15"/>
      <c r="TXO20" s="15"/>
      <c r="TXP20" s="15"/>
      <c r="TXQ20" s="15"/>
      <c r="TXR20" s="15"/>
      <c r="TXS20" s="15"/>
      <c r="TXT20" s="15"/>
      <c r="TXU20" s="15"/>
      <c r="TXV20" s="15"/>
      <c r="TXW20" s="15"/>
      <c r="TXX20" s="15"/>
      <c r="TXY20" s="15"/>
      <c r="TXZ20" s="15"/>
      <c r="TYA20" s="15"/>
      <c r="TYB20" s="15"/>
      <c r="TYC20" s="15"/>
      <c r="TYD20" s="15"/>
      <c r="TYE20" s="15"/>
      <c r="TYF20" s="15"/>
      <c r="TYG20" s="15"/>
      <c r="TYH20" s="15"/>
      <c r="TYI20" s="15"/>
      <c r="TYJ20" s="15"/>
      <c r="TYK20" s="15"/>
      <c r="TYL20" s="15"/>
      <c r="TYM20" s="15"/>
      <c r="TYN20" s="15"/>
      <c r="TYO20" s="15"/>
      <c r="TYP20" s="15"/>
      <c r="TYQ20" s="15"/>
      <c r="TYR20" s="15"/>
      <c r="TYS20" s="15"/>
      <c r="TYT20" s="15"/>
      <c r="TYU20" s="15"/>
      <c r="TYV20" s="15"/>
      <c r="TYW20" s="15"/>
      <c r="TYX20" s="15"/>
      <c r="TYY20" s="15"/>
      <c r="TYZ20" s="15"/>
      <c r="TZA20" s="15"/>
      <c r="TZB20" s="15"/>
      <c r="TZC20" s="15"/>
      <c r="TZD20" s="15"/>
      <c r="TZE20" s="15"/>
      <c r="TZF20" s="15"/>
      <c r="TZG20" s="15"/>
      <c r="TZH20" s="15"/>
      <c r="TZI20" s="15"/>
      <c r="TZJ20" s="15"/>
      <c r="TZK20" s="15"/>
      <c r="TZL20" s="15"/>
      <c r="TZM20" s="15"/>
      <c r="TZN20" s="15"/>
      <c r="TZO20" s="15"/>
      <c r="TZP20" s="15"/>
      <c r="TZQ20" s="15"/>
      <c r="TZR20" s="15"/>
      <c r="TZS20" s="15"/>
      <c r="TZT20" s="15"/>
      <c r="TZU20" s="15"/>
      <c r="TZV20" s="15"/>
      <c r="TZW20" s="15"/>
      <c r="TZX20" s="15"/>
      <c r="TZY20" s="15"/>
      <c r="TZZ20" s="15"/>
      <c r="UAA20" s="15"/>
      <c r="UAB20" s="15"/>
      <c r="UAC20" s="15"/>
      <c r="UAD20" s="15"/>
      <c r="UAE20" s="15"/>
      <c r="UAF20" s="15"/>
      <c r="UAG20" s="15"/>
      <c r="UAH20" s="15"/>
      <c r="UAI20" s="15"/>
      <c r="UAJ20" s="15"/>
      <c r="UAK20" s="15"/>
      <c r="UAL20" s="15"/>
      <c r="UAM20" s="15"/>
      <c r="UAN20" s="15"/>
      <c r="UAO20" s="15"/>
      <c r="UAP20" s="15"/>
      <c r="UAQ20" s="15"/>
      <c r="UAR20" s="15"/>
      <c r="UAS20" s="15"/>
      <c r="UAT20" s="15"/>
      <c r="UAU20" s="15"/>
      <c r="UAV20" s="15"/>
      <c r="UAW20" s="15"/>
      <c r="UAX20" s="15"/>
      <c r="UAY20" s="15"/>
      <c r="UAZ20" s="15"/>
      <c r="UBA20" s="15"/>
      <c r="UBB20" s="15"/>
      <c r="UBC20" s="15"/>
      <c r="UBD20" s="15"/>
      <c r="UBE20" s="15"/>
      <c r="UBF20" s="15"/>
      <c r="UBG20" s="15"/>
      <c r="UBH20" s="15"/>
      <c r="UBI20" s="15"/>
      <c r="UBJ20" s="15"/>
      <c r="UBK20" s="15"/>
      <c r="UBL20" s="15"/>
      <c r="UBM20" s="15"/>
      <c r="UBN20" s="15"/>
      <c r="UBO20" s="15"/>
      <c r="UBP20" s="15"/>
      <c r="UBQ20" s="15"/>
      <c r="UBR20" s="15"/>
      <c r="UBS20" s="15"/>
      <c r="UBT20" s="15"/>
      <c r="UBU20" s="15"/>
      <c r="UBV20" s="15"/>
      <c r="UBW20" s="15"/>
      <c r="UBX20" s="15"/>
      <c r="UBY20" s="15"/>
      <c r="UBZ20" s="15"/>
      <c r="UCA20" s="15"/>
      <c r="UCB20" s="15"/>
      <c r="UCC20" s="15"/>
      <c r="UCD20" s="15"/>
      <c r="UCE20" s="15"/>
      <c r="UCF20" s="15"/>
      <c r="UCG20" s="15"/>
      <c r="UCH20" s="15"/>
      <c r="UCI20" s="15"/>
      <c r="UCJ20" s="15"/>
      <c r="UCK20" s="15"/>
      <c r="UCL20" s="15"/>
      <c r="UCM20" s="15"/>
      <c r="UCN20" s="15"/>
      <c r="UCO20" s="15"/>
      <c r="UCP20" s="15"/>
      <c r="UCQ20" s="15"/>
      <c r="UCR20" s="15"/>
      <c r="UCS20" s="15"/>
      <c r="UCT20" s="15"/>
      <c r="UCU20" s="15"/>
      <c r="UCV20" s="15"/>
      <c r="UCW20" s="15"/>
      <c r="UCX20" s="15"/>
      <c r="UCY20" s="15"/>
      <c r="UCZ20" s="15"/>
      <c r="UDA20" s="15"/>
      <c r="UDB20" s="15"/>
      <c r="UDC20" s="15"/>
      <c r="UDD20" s="15"/>
      <c r="UDE20" s="15"/>
      <c r="UDF20" s="15"/>
      <c r="UDG20" s="15"/>
      <c r="UDH20" s="15"/>
      <c r="UDI20" s="15"/>
      <c r="UDJ20" s="15"/>
      <c r="UDK20" s="15"/>
      <c r="UDL20" s="15"/>
      <c r="UDM20" s="15"/>
      <c r="UDN20" s="15"/>
      <c r="UDO20" s="15"/>
      <c r="UDP20" s="15"/>
      <c r="UDQ20" s="15"/>
      <c r="UDR20" s="15"/>
      <c r="UDS20" s="15"/>
      <c r="UDT20" s="15"/>
      <c r="UDU20" s="15"/>
      <c r="UDV20" s="15"/>
      <c r="UDW20" s="15"/>
      <c r="UDX20" s="15"/>
      <c r="UDY20" s="15"/>
      <c r="UDZ20" s="15"/>
      <c r="UEA20" s="15"/>
      <c r="UEB20" s="15"/>
      <c r="UEC20" s="15"/>
      <c r="UED20" s="15"/>
      <c r="UEE20" s="15"/>
      <c r="UEF20" s="15"/>
      <c r="UEG20" s="15"/>
      <c r="UEH20" s="15"/>
      <c r="UEI20" s="15"/>
      <c r="UEJ20" s="15"/>
      <c r="UEK20" s="15"/>
      <c r="UEL20" s="15"/>
      <c r="UEM20" s="15"/>
      <c r="UEN20" s="15"/>
      <c r="UEO20" s="15"/>
      <c r="UEP20" s="15"/>
      <c r="UEQ20" s="15"/>
      <c r="UER20" s="15"/>
      <c r="UES20" s="15"/>
      <c r="UET20" s="15"/>
      <c r="UEU20" s="15"/>
      <c r="UEV20" s="15"/>
      <c r="UEW20" s="15"/>
      <c r="UEX20" s="15"/>
      <c r="UEY20" s="15"/>
      <c r="UEZ20" s="15"/>
      <c r="UFA20" s="15"/>
      <c r="UFB20" s="15"/>
      <c r="UFC20" s="15"/>
      <c r="UFD20" s="15"/>
      <c r="UFE20" s="15"/>
      <c r="UFF20" s="15"/>
      <c r="UFG20" s="15"/>
      <c r="UFH20" s="15"/>
      <c r="UFI20" s="15"/>
      <c r="UFJ20" s="15"/>
      <c r="UFK20" s="15"/>
      <c r="UFL20" s="15"/>
      <c r="UFM20" s="15"/>
      <c r="UFN20" s="15"/>
      <c r="UFO20" s="15"/>
      <c r="UFP20" s="15"/>
      <c r="UFQ20" s="15"/>
      <c r="UFR20" s="15"/>
      <c r="UFS20" s="15"/>
      <c r="UFT20" s="15"/>
      <c r="UFU20" s="15"/>
      <c r="UFV20" s="15"/>
      <c r="UFW20" s="15"/>
      <c r="UFX20" s="15"/>
      <c r="UFY20" s="15"/>
      <c r="UFZ20" s="15"/>
      <c r="UGA20" s="15"/>
      <c r="UGB20" s="15"/>
      <c r="UGC20" s="15"/>
      <c r="UGD20" s="15"/>
      <c r="UGE20" s="15"/>
      <c r="UGF20" s="15"/>
      <c r="UGG20" s="15"/>
      <c r="UGH20" s="15"/>
      <c r="UGI20" s="15"/>
      <c r="UGJ20" s="15"/>
      <c r="UGK20" s="15"/>
      <c r="UGL20" s="15"/>
      <c r="UGM20" s="15"/>
      <c r="UGN20" s="15"/>
      <c r="UGO20" s="15"/>
      <c r="UGP20" s="15"/>
      <c r="UGQ20" s="15"/>
      <c r="UGR20" s="15"/>
      <c r="UGS20" s="15"/>
      <c r="UGT20" s="15"/>
      <c r="UGU20" s="15"/>
      <c r="UGV20" s="15"/>
      <c r="UGW20" s="15"/>
      <c r="UGX20" s="15"/>
      <c r="UGY20" s="15"/>
      <c r="UGZ20" s="15"/>
      <c r="UHA20" s="15"/>
      <c r="UHB20" s="15"/>
      <c r="UHC20" s="15"/>
      <c r="UHD20" s="15"/>
      <c r="UHE20" s="15"/>
      <c r="UHF20" s="15"/>
      <c r="UHG20" s="15"/>
      <c r="UHH20" s="15"/>
      <c r="UHI20" s="15"/>
      <c r="UHJ20" s="15"/>
      <c r="UHK20" s="15"/>
      <c r="UHL20" s="15"/>
      <c r="UHM20" s="15"/>
      <c r="UHN20" s="15"/>
      <c r="UHO20" s="15"/>
      <c r="UHP20" s="15"/>
      <c r="UHQ20" s="15"/>
      <c r="UHR20" s="15"/>
      <c r="UHS20" s="15"/>
      <c r="UHT20" s="15"/>
      <c r="UHU20" s="15"/>
      <c r="UHV20" s="15"/>
      <c r="UHW20" s="15"/>
      <c r="UHX20" s="15"/>
      <c r="UHY20" s="15"/>
      <c r="UHZ20" s="15"/>
      <c r="UIA20" s="15"/>
      <c r="UIB20" s="15"/>
      <c r="UIC20" s="15"/>
      <c r="UID20" s="15"/>
      <c r="UIE20" s="15"/>
      <c r="UIF20" s="15"/>
      <c r="UIG20" s="15"/>
      <c r="UIH20" s="15"/>
      <c r="UII20" s="15"/>
      <c r="UIJ20" s="15"/>
      <c r="UIK20" s="15"/>
      <c r="UIL20" s="15"/>
      <c r="UIM20" s="15"/>
      <c r="UIN20" s="15"/>
      <c r="UIO20" s="15"/>
      <c r="UIP20" s="15"/>
      <c r="UIQ20" s="15"/>
      <c r="UIR20" s="15"/>
      <c r="UIS20" s="15"/>
      <c r="UIT20" s="15"/>
      <c r="UIU20" s="15"/>
      <c r="UIV20" s="15"/>
      <c r="UIW20" s="15"/>
      <c r="UIX20" s="15"/>
      <c r="UIY20" s="15"/>
      <c r="UIZ20" s="15"/>
      <c r="UJA20" s="15"/>
      <c r="UJB20" s="15"/>
      <c r="UJC20" s="15"/>
      <c r="UJD20" s="15"/>
      <c r="UJE20" s="15"/>
      <c r="UJF20" s="15"/>
      <c r="UJG20" s="15"/>
      <c r="UJH20" s="15"/>
      <c r="UJI20" s="15"/>
      <c r="UJJ20" s="15"/>
      <c r="UJK20" s="15"/>
      <c r="UJL20" s="15"/>
      <c r="UJM20" s="15"/>
      <c r="UJN20" s="15"/>
      <c r="UJO20" s="15"/>
      <c r="UJP20" s="15"/>
      <c r="UJQ20" s="15"/>
      <c r="UJR20" s="15"/>
      <c r="UJS20" s="15"/>
      <c r="UJT20" s="15"/>
      <c r="UJU20" s="15"/>
      <c r="UJV20" s="15"/>
      <c r="UJW20" s="15"/>
      <c r="UJX20" s="15"/>
      <c r="UJY20" s="15"/>
      <c r="UJZ20" s="15"/>
      <c r="UKA20" s="15"/>
      <c r="UKB20" s="15"/>
      <c r="UKC20" s="15"/>
      <c r="UKD20" s="15"/>
      <c r="UKE20" s="15"/>
      <c r="UKF20" s="15"/>
      <c r="UKG20" s="15"/>
      <c r="UKH20" s="15"/>
      <c r="UKI20" s="15"/>
      <c r="UKJ20" s="15"/>
      <c r="UKK20" s="15"/>
      <c r="UKL20" s="15"/>
      <c r="UKM20" s="15"/>
      <c r="UKN20" s="15"/>
      <c r="UKO20" s="15"/>
      <c r="UKP20" s="15"/>
      <c r="UKQ20" s="15"/>
      <c r="UKR20" s="15"/>
      <c r="UKS20" s="15"/>
      <c r="UKT20" s="15"/>
      <c r="UKU20" s="15"/>
      <c r="UKV20" s="15"/>
      <c r="UKW20" s="15"/>
      <c r="UKX20" s="15"/>
      <c r="UKY20" s="15"/>
      <c r="UKZ20" s="15"/>
      <c r="ULA20" s="15"/>
      <c r="ULB20" s="15"/>
      <c r="ULC20" s="15"/>
      <c r="ULD20" s="15"/>
      <c r="ULE20" s="15"/>
      <c r="ULF20" s="15"/>
      <c r="ULG20" s="15"/>
      <c r="ULH20" s="15"/>
      <c r="ULI20" s="15"/>
      <c r="ULJ20" s="15"/>
      <c r="ULK20" s="15"/>
      <c r="ULL20" s="15"/>
      <c r="ULM20" s="15"/>
      <c r="ULN20" s="15"/>
      <c r="ULO20" s="15"/>
      <c r="ULP20" s="15"/>
      <c r="ULQ20" s="15"/>
      <c r="ULR20" s="15"/>
      <c r="ULS20" s="15"/>
      <c r="ULT20" s="15"/>
      <c r="ULU20" s="15"/>
      <c r="ULV20" s="15"/>
      <c r="ULW20" s="15"/>
      <c r="ULX20" s="15"/>
      <c r="ULY20" s="15"/>
      <c r="ULZ20" s="15"/>
      <c r="UMA20" s="15"/>
      <c r="UMB20" s="15"/>
      <c r="UMC20" s="15"/>
      <c r="UMD20" s="15"/>
      <c r="UME20" s="15"/>
      <c r="UMF20" s="15"/>
      <c r="UMG20" s="15"/>
      <c r="UMH20" s="15"/>
      <c r="UMI20" s="15"/>
      <c r="UMJ20" s="15"/>
      <c r="UMK20" s="15"/>
      <c r="UML20" s="15"/>
      <c r="UMM20" s="15"/>
      <c r="UMN20" s="15"/>
      <c r="UMO20" s="15"/>
      <c r="UMP20" s="15"/>
      <c r="UMQ20" s="15"/>
      <c r="UMR20" s="15"/>
      <c r="UMS20" s="15"/>
      <c r="UMT20" s="15"/>
      <c r="UMU20" s="15"/>
      <c r="UMV20" s="15"/>
      <c r="UMW20" s="15"/>
      <c r="UMX20" s="15"/>
      <c r="UMY20" s="15"/>
      <c r="UMZ20" s="15"/>
      <c r="UNA20" s="15"/>
      <c r="UNB20" s="15"/>
      <c r="UNC20" s="15"/>
      <c r="UND20" s="15"/>
      <c r="UNE20" s="15"/>
      <c r="UNF20" s="15"/>
      <c r="UNG20" s="15"/>
      <c r="UNH20" s="15"/>
      <c r="UNI20" s="15"/>
      <c r="UNJ20" s="15"/>
      <c r="UNK20" s="15"/>
      <c r="UNL20" s="15"/>
      <c r="UNM20" s="15"/>
      <c r="UNN20" s="15"/>
      <c r="UNO20" s="15"/>
      <c r="UNP20" s="15"/>
      <c r="UNQ20" s="15"/>
      <c r="UNR20" s="15"/>
      <c r="UNS20" s="15"/>
      <c r="UNT20" s="15"/>
      <c r="UNU20" s="15"/>
      <c r="UNV20" s="15"/>
      <c r="UNW20" s="15"/>
      <c r="UNX20" s="15"/>
      <c r="UNY20" s="15"/>
      <c r="UNZ20" s="15"/>
      <c r="UOA20" s="15"/>
      <c r="UOB20" s="15"/>
      <c r="UOC20" s="15"/>
      <c r="UOD20" s="15"/>
      <c r="UOE20" s="15"/>
      <c r="UOF20" s="15"/>
      <c r="UOG20" s="15"/>
      <c r="UOH20" s="15"/>
      <c r="UOI20" s="15"/>
      <c r="UOJ20" s="15"/>
      <c r="UOK20" s="15"/>
      <c r="UOL20" s="15"/>
      <c r="UOM20" s="15"/>
      <c r="UON20" s="15"/>
      <c r="UOO20" s="15"/>
      <c r="UOP20" s="15"/>
      <c r="UOQ20" s="15"/>
      <c r="UOR20" s="15"/>
      <c r="UOS20" s="15"/>
      <c r="UOT20" s="15"/>
      <c r="UOU20" s="15"/>
      <c r="UOV20" s="15"/>
      <c r="UOW20" s="15"/>
      <c r="UOX20" s="15"/>
      <c r="UOY20" s="15"/>
      <c r="UOZ20" s="15"/>
      <c r="UPA20" s="15"/>
      <c r="UPB20" s="15"/>
      <c r="UPC20" s="15"/>
      <c r="UPD20" s="15"/>
      <c r="UPE20" s="15"/>
      <c r="UPF20" s="15"/>
      <c r="UPG20" s="15"/>
      <c r="UPH20" s="15"/>
      <c r="UPI20" s="15"/>
      <c r="UPJ20" s="15"/>
      <c r="UPK20" s="15"/>
      <c r="UPL20" s="15"/>
      <c r="UPM20" s="15"/>
      <c r="UPN20" s="15"/>
      <c r="UPO20" s="15"/>
      <c r="UPP20" s="15"/>
      <c r="UPQ20" s="15"/>
      <c r="UPR20" s="15"/>
      <c r="UPS20" s="15"/>
      <c r="UPT20" s="15"/>
      <c r="UPU20" s="15"/>
      <c r="UPV20" s="15"/>
      <c r="UPW20" s="15"/>
      <c r="UPX20" s="15"/>
      <c r="UPY20" s="15"/>
      <c r="UPZ20" s="15"/>
      <c r="UQA20" s="15"/>
      <c r="UQB20" s="15"/>
      <c r="UQC20" s="15"/>
      <c r="UQD20" s="15"/>
      <c r="UQE20" s="15"/>
      <c r="UQF20" s="15"/>
      <c r="UQG20" s="15"/>
      <c r="UQH20" s="15"/>
      <c r="UQI20" s="15"/>
      <c r="UQJ20" s="15"/>
      <c r="UQK20" s="15"/>
      <c r="UQL20" s="15"/>
      <c r="UQM20" s="15"/>
      <c r="UQN20" s="15"/>
      <c r="UQO20" s="15"/>
      <c r="UQP20" s="15"/>
      <c r="UQQ20" s="15"/>
      <c r="UQR20" s="15"/>
      <c r="UQS20" s="15"/>
      <c r="UQT20" s="15"/>
      <c r="UQU20" s="15"/>
      <c r="UQV20" s="15"/>
      <c r="UQW20" s="15"/>
      <c r="UQX20" s="15"/>
      <c r="UQY20" s="15"/>
      <c r="UQZ20" s="15"/>
      <c r="URA20" s="15"/>
      <c r="URB20" s="15"/>
      <c r="URC20" s="15"/>
      <c r="URD20" s="15"/>
      <c r="URE20" s="15"/>
      <c r="URF20" s="15"/>
      <c r="URG20" s="15"/>
      <c r="URH20" s="15"/>
      <c r="URI20" s="15"/>
      <c r="URJ20" s="15"/>
      <c r="URK20" s="15"/>
      <c r="URL20" s="15"/>
      <c r="URM20" s="15"/>
      <c r="URN20" s="15"/>
      <c r="URO20" s="15"/>
      <c r="URP20" s="15"/>
      <c r="URQ20" s="15"/>
      <c r="URR20" s="15"/>
      <c r="URS20" s="15"/>
      <c r="URT20" s="15"/>
      <c r="URU20" s="15"/>
      <c r="URV20" s="15"/>
      <c r="URW20" s="15"/>
      <c r="URX20" s="15"/>
      <c r="URY20" s="15"/>
      <c r="URZ20" s="15"/>
      <c r="USA20" s="15"/>
      <c r="USB20" s="15"/>
      <c r="USC20" s="15"/>
      <c r="USD20" s="15"/>
      <c r="USE20" s="15"/>
      <c r="USF20" s="15"/>
      <c r="USG20" s="15"/>
      <c r="USH20" s="15"/>
      <c r="USI20" s="15"/>
      <c r="USJ20" s="15"/>
      <c r="USK20" s="15"/>
      <c r="USL20" s="15"/>
      <c r="USM20" s="15"/>
      <c r="USN20" s="15"/>
      <c r="USO20" s="15"/>
      <c r="USP20" s="15"/>
      <c r="USQ20" s="15"/>
      <c r="USR20" s="15"/>
      <c r="USS20" s="15"/>
      <c r="UST20" s="15"/>
      <c r="USU20" s="15"/>
      <c r="USV20" s="15"/>
      <c r="USW20" s="15"/>
      <c r="USX20" s="15"/>
      <c r="USY20" s="15"/>
      <c r="USZ20" s="15"/>
      <c r="UTA20" s="15"/>
      <c r="UTB20" s="15"/>
      <c r="UTC20" s="15"/>
      <c r="UTD20" s="15"/>
      <c r="UTE20" s="15"/>
      <c r="UTF20" s="15"/>
      <c r="UTG20" s="15"/>
      <c r="UTH20" s="15"/>
      <c r="UTI20" s="15"/>
      <c r="UTJ20" s="15"/>
      <c r="UTK20" s="15"/>
      <c r="UTL20" s="15"/>
      <c r="UTM20" s="15"/>
      <c r="UTN20" s="15"/>
      <c r="UTO20" s="15"/>
      <c r="UTP20" s="15"/>
      <c r="UTQ20" s="15"/>
      <c r="UTR20" s="15"/>
      <c r="UTS20" s="15"/>
      <c r="UTT20" s="15"/>
      <c r="UTU20" s="15"/>
      <c r="UTV20" s="15"/>
      <c r="UTW20" s="15"/>
      <c r="UTX20" s="15"/>
      <c r="UTY20" s="15"/>
      <c r="UTZ20" s="15"/>
      <c r="UUA20" s="15"/>
      <c r="UUB20" s="15"/>
      <c r="UUC20" s="15"/>
      <c r="UUD20" s="15"/>
      <c r="UUE20" s="15"/>
      <c r="UUF20" s="15"/>
      <c r="UUG20" s="15"/>
      <c r="UUH20" s="15"/>
      <c r="UUI20" s="15"/>
      <c r="UUJ20" s="15"/>
      <c r="UUK20" s="15"/>
      <c r="UUL20" s="15"/>
      <c r="UUM20" s="15"/>
      <c r="UUN20" s="15"/>
      <c r="UUO20" s="15"/>
      <c r="UUP20" s="15"/>
      <c r="UUQ20" s="15"/>
      <c r="UUR20" s="15"/>
      <c r="UUS20" s="15"/>
      <c r="UUT20" s="15"/>
      <c r="UUU20" s="15"/>
      <c r="UUV20" s="15"/>
      <c r="UUW20" s="15"/>
      <c r="UUX20" s="15"/>
      <c r="UUY20" s="15"/>
      <c r="UUZ20" s="15"/>
      <c r="UVA20" s="15"/>
      <c r="UVB20" s="15"/>
      <c r="UVC20" s="15"/>
      <c r="UVD20" s="15"/>
      <c r="UVE20" s="15"/>
      <c r="UVF20" s="15"/>
      <c r="UVG20" s="15"/>
      <c r="UVH20" s="15"/>
      <c r="UVI20" s="15"/>
      <c r="UVJ20" s="15"/>
      <c r="UVK20" s="15"/>
      <c r="UVL20" s="15"/>
      <c r="UVM20" s="15"/>
      <c r="UVN20" s="15"/>
      <c r="UVO20" s="15"/>
      <c r="UVP20" s="15"/>
      <c r="UVQ20" s="15"/>
      <c r="UVR20" s="15"/>
      <c r="UVS20" s="15"/>
      <c r="UVT20" s="15"/>
      <c r="UVU20" s="15"/>
      <c r="UVV20" s="15"/>
      <c r="UVW20" s="15"/>
      <c r="UVX20" s="15"/>
      <c r="UVY20" s="15"/>
      <c r="UVZ20" s="15"/>
      <c r="UWA20" s="15"/>
      <c r="UWB20" s="15"/>
      <c r="UWC20" s="15"/>
      <c r="UWD20" s="15"/>
      <c r="UWE20" s="15"/>
      <c r="UWF20" s="15"/>
      <c r="UWG20" s="15"/>
      <c r="UWH20" s="15"/>
      <c r="UWI20" s="15"/>
      <c r="UWJ20" s="15"/>
      <c r="UWK20" s="15"/>
      <c r="UWL20" s="15"/>
      <c r="UWM20" s="15"/>
      <c r="UWN20" s="15"/>
      <c r="UWO20" s="15"/>
      <c r="UWP20" s="15"/>
      <c r="UWQ20" s="15"/>
      <c r="UWR20" s="15"/>
      <c r="UWS20" s="15"/>
      <c r="UWT20" s="15"/>
      <c r="UWU20" s="15"/>
      <c r="UWV20" s="15"/>
      <c r="UWW20" s="15"/>
      <c r="UWX20" s="15"/>
      <c r="UWY20" s="15"/>
      <c r="UWZ20" s="15"/>
      <c r="UXA20" s="15"/>
      <c r="UXB20" s="15"/>
      <c r="UXC20" s="15"/>
      <c r="UXD20" s="15"/>
      <c r="UXE20" s="15"/>
      <c r="UXF20" s="15"/>
      <c r="UXG20" s="15"/>
      <c r="UXH20" s="15"/>
      <c r="UXI20" s="15"/>
      <c r="UXJ20" s="15"/>
      <c r="UXK20" s="15"/>
      <c r="UXL20" s="15"/>
      <c r="UXM20" s="15"/>
      <c r="UXN20" s="15"/>
      <c r="UXO20" s="15"/>
      <c r="UXP20" s="15"/>
      <c r="UXQ20" s="15"/>
      <c r="UXR20" s="15"/>
      <c r="UXS20" s="15"/>
      <c r="UXT20" s="15"/>
      <c r="UXU20" s="15"/>
      <c r="UXV20" s="15"/>
      <c r="UXW20" s="15"/>
      <c r="UXX20" s="15"/>
      <c r="UXY20" s="15"/>
      <c r="UXZ20" s="15"/>
      <c r="UYA20" s="15"/>
      <c r="UYB20" s="15"/>
      <c r="UYC20" s="15"/>
      <c r="UYD20" s="15"/>
      <c r="UYE20" s="15"/>
      <c r="UYF20" s="15"/>
      <c r="UYG20" s="15"/>
      <c r="UYH20" s="15"/>
      <c r="UYI20" s="15"/>
      <c r="UYJ20" s="15"/>
      <c r="UYK20" s="15"/>
      <c r="UYL20" s="15"/>
      <c r="UYM20" s="15"/>
      <c r="UYN20" s="15"/>
      <c r="UYO20" s="15"/>
      <c r="UYP20" s="15"/>
      <c r="UYQ20" s="15"/>
      <c r="UYR20" s="15"/>
      <c r="UYS20" s="15"/>
      <c r="UYT20" s="15"/>
      <c r="UYU20" s="15"/>
      <c r="UYV20" s="15"/>
      <c r="UYW20" s="15"/>
      <c r="UYX20" s="15"/>
      <c r="UYY20" s="15"/>
      <c r="UYZ20" s="15"/>
      <c r="UZA20" s="15"/>
      <c r="UZB20" s="15"/>
      <c r="UZC20" s="15"/>
      <c r="UZD20" s="15"/>
      <c r="UZE20" s="15"/>
      <c r="UZF20" s="15"/>
      <c r="UZG20" s="15"/>
      <c r="UZH20" s="15"/>
      <c r="UZI20" s="15"/>
      <c r="UZJ20" s="15"/>
      <c r="UZK20" s="15"/>
      <c r="UZL20" s="15"/>
      <c r="UZM20" s="15"/>
      <c r="UZN20" s="15"/>
      <c r="UZO20" s="15"/>
      <c r="UZP20" s="15"/>
      <c r="UZQ20" s="15"/>
      <c r="UZR20" s="15"/>
      <c r="UZS20" s="15"/>
      <c r="UZT20" s="15"/>
      <c r="UZU20" s="15"/>
      <c r="UZV20" s="15"/>
      <c r="UZW20" s="15"/>
      <c r="UZX20" s="15"/>
      <c r="UZY20" s="15"/>
      <c r="UZZ20" s="15"/>
      <c r="VAA20" s="15"/>
      <c r="VAB20" s="15"/>
      <c r="VAC20" s="15"/>
      <c r="VAD20" s="15"/>
      <c r="VAE20" s="15"/>
      <c r="VAF20" s="15"/>
      <c r="VAG20" s="15"/>
      <c r="VAH20" s="15"/>
      <c r="VAI20" s="15"/>
      <c r="VAJ20" s="15"/>
      <c r="VAK20" s="15"/>
      <c r="VAL20" s="15"/>
      <c r="VAM20" s="15"/>
      <c r="VAN20" s="15"/>
      <c r="VAO20" s="15"/>
      <c r="VAP20" s="15"/>
      <c r="VAQ20" s="15"/>
      <c r="VAR20" s="15"/>
      <c r="VAS20" s="15"/>
      <c r="VAT20" s="15"/>
      <c r="VAU20" s="15"/>
      <c r="VAV20" s="15"/>
      <c r="VAW20" s="15"/>
      <c r="VAX20" s="15"/>
      <c r="VAY20" s="15"/>
      <c r="VAZ20" s="15"/>
      <c r="VBA20" s="15"/>
      <c r="VBB20" s="15"/>
      <c r="VBC20" s="15"/>
      <c r="VBD20" s="15"/>
      <c r="VBE20" s="15"/>
      <c r="VBF20" s="15"/>
      <c r="VBG20" s="15"/>
      <c r="VBH20" s="15"/>
      <c r="VBI20" s="15"/>
      <c r="VBJ20" s="15"/>
      <c r="VBK20" s="15"/>
      <c r="VBL20" s="15"/>
      <c r="VBM20" s="15"/>
      <c r="VBN20" s="15"/>
      <c r="VBO20" s="15"/>
      <c r="VBP20" s="15"/>
      <c r="VBQ20" s="15"/>
      <c r="VBR20" s="15"/>
      <c r="VBS20" s="15"/>
      <c r="VBT20" s="15"/>
      <c r="VBU20" s="15"/>
      <c r="VBV20" s="15"/>
      <c r="VBW20" s="15"/>
      <c r="VBX20" s="15"/>
      <c r="VBY20" s="15"/>
      <c r="VBZ20" s="15"/>
      <c r="VCA20" s="15"/>
      <c r="VCB20" s="15"/>
      <c r="VCC20" s="15"/>
      <c r="VCD20" s="15"/>
      <c r="VCE20" s="15"/>
      <c r="VCF20" s="15"/>
      <c r="VCG20" s="15"/>
      <c r="VCH20" s="15"/>
      <c r="VCI20" s="15"/>
      <c r="VCJ20" s="15"/>
      <c r="VCK20" s="15"/>
      <c r="VCL20" s="15"/>
      <c r="VCM20" s="15"/>
      <c r="VCN20" s="15"/>
      <c r="VCO20" s="15"/>
      <c r="VCP20" s="15"/>
      <c r="VCQ20" s="15"/>
      <c r="VCR20" s="15"/>
      <c r="VCS20" s="15"/>
      <c r="VCT20" s="15"/>
      <c r="VCU20" s="15"/>
      <c r="VCV20" s="15"/>
      <c r="VCW20" s="15"/>
      <c r="VCX20" s="15"/>
      <c r="VCY20" s="15"/>
      <c r="VCZ20" s="15"/>
      <c r="VDA20" s="15"/>
      <c r="VDB20" s="15"/>
      <c r="VDC20" s="15"/>
      <c r="VDD20" s="15"/>
      <c r="VDE20" s="15"/>
      <c r="VDF20" s="15"/>
      <c r="VDG20" s="15"/>
      <c r="VDH20" s="15"/>
      <c r="VDI20" s="15"/>
      <c r="VDJ20" s="15"/>
      <c r="VDK20" s="15"/>
      <c r="VDL20" s="15"/>
      <c r="VDM20" s="15"/>
      <c r="VDN20" s="15"/>
      <c r="VDO20" s="15"/>
      <c r="VDP20" s="15"/>
      <c r="VDQ20" s="15"/>
      <c r="VDR20" s="15"/>
      <c r="VDS20" s="15"/>
      <c r="VDT20" s="15"/>
      <c r="VDU20" s="15"/>
      <c r="VDV20" s="15"/>
      <c r="VDW20" s="15"/>
      <c r="VDX20" s="15"/>
      <c r="VDY20" s="15"/>
      <c r="VDZ20" s="15"/>
      <c r="VEA20" s="15"/>
      <c r="VEB20" s="15"/>
      <c r="VEC20" s="15"/>
      <c r="VED20" s="15"/>
      <c r="VEE20" s="15"/>
      <c r="VEF20" s="15"/>
      <c r="VEG20" s="15"/>
      <c r="VEH20" s="15"/>
      <c r="VEI20" s="15"/>
      <c r="VEJ20" s="15"/>
      <c r="VEK20" s="15"/>
      <c r="VEL20" s="15"/>
      <c r="VEM20" s="15"/>
      <c r="VEN20" s="15"/>
      <c r="VEO20" s="15"/>
      <c r="VEP20" s="15"/>
      <c r="VEQ20" s="15"/>
      <c r="VER20" s="15"/>
      <c r="VES20" s="15"/>
      <c r="VET20" s="15"/>
      <c r="VEU20" s="15"/>
      <c r="VEV20" s="15"/>
      <c r="VEW20" s="15"/>
      <c r="VEX20" s="15"/>
      <c r="VEY20" s="15"/>
      <c r="VEZ20" s="15"/>
      <c r="VFA20" s="15"/>
      <c r="VFB20" s="15"/>
      <c r="VFC20" s="15"/>
      <c r="VFD20" s="15"/>
      <c r="VFE20" s="15"/>
      <c r="VFF20" s="15"/>
      <c r="VFG20" s="15"/>
      <c r="VFH20" s="15"/>
      <c r="VFI20" s="15"/>
      <c r="VFJ20" s="15"/>
      <c r="VFK20" s="15"/>
      <c r="VFL20" s="15"/>
      <c r="VFM20" s="15"/>
      <c r="VFN20" s="15"/>
      <c r="VFO20" s="15"/>
      <c r="VFP20" s="15"/>
      <c r="VFQ20" s="15"/>
      <c r="VFR20" s="15"/>
      <c r="VFS20" s="15"/>
      <c r="VFT20" s="15"/>
      <c r="VFU20" s="15"/>
      <c r="VFV20" s="15"/>
      <c r="VFW20" s="15"/>
      <c r="VFX20" s="15"/>
      <c r="VFY20" s="15"/>
      <c r="VFZ20" s="15"/>
      <c r="VGA20" s="15"/>
      <c r="VGB20" s="15"/>
      <c r="VGC20" s="15"/>
      <c r="VGD20" s="15"/>
      <c r="VGE20" s="15"/>
      <c r="VGF20" s="15"/>
      <c r="VGG20" s="15"/>
      <c r="VGH20" s="15"/>
      <c r="VGI20" s="15"/>
      <c r="VGJ20" s="15"/>
      <c r="VGK20" s="15"/>
      <c r="VGL20" s="15"/>
      <c r="VGM20" s="15"/>
      <c r="VGN20" s="15"/>
      <c r="VGO20" s="15"/>
      <c r="VGP20" s="15"/>
      <c r="VGQ20" s="15"/>
      <c r="VGR20" s="15"/>
      <c r="VGS20" s="15"/>
      <c r="VGT20" s="15"/>
      <c r="VGU20" s="15"/>
      <c r="VGV20" s="15"/>
      <c r="VGW20" s="15"/>
      <c r="VGX20" s="15"/>
      <c r="VGY20" s="15"/>
      <c r="VGZ20" s="15"/>
      <c r="VHA20" s="15"/>
      <c r="VHB20" s="15"/>
      <c r="VHC20" s="15"/>
      <c r="VHD20" s="15"/>
      <c r="VHE20" s="15"/>
      <c r="VHF20" s="15"/>
      <c r="VHG20" s="15"/>
      <c r="VHH20" s="15"/>
      <c r="VHI20" s="15"/>
      <c r="VHJ20" s="15"/>
      <c r="VHK20" s="15"/>
      <c r="VHL20" s="15"/>
      <c r="VHM20" s="15"/>
      <c r="VHN20" s="15"/>
      <c r="VHO20" s="15"/>
      <c r="VHP20" s="15"/>
      <c r="VHQ20" s="15"/>
      <c r="VHR20" s="15"/>
      <c r="VHS20" s="15"/>
      <c r="VHT20" s="15"/>
      <c r="VHU20" s="15"/>
      <c r="VHV20" s="15"/>
      <c r="VHW20" s="15"/>
      <c r="VHX20" s="15"/>
      <c r="VHY20" s="15"/>
      <c r="VHZ20" s="15"/>
      <c r="VIA20" s="15"/>
      <c r="VIB20" s="15"/>
      <c r="VIC20" s="15"/>
      <c r="VID20" s="15"/>
      <c r="VIE20" s="15"/>
      <c r="VIF20" s="15"/>
      <c r="VIG20" s="15"/>
      <c r="VIH20" s="15"/>
      <c r="VII20" s="15"/>
      <c r="VIJ20" s="15"/>
      <c r="VIK20" s="15"/>
      <c r="VIL20" s="15"/>
      <c r="VIM20" s="15"/>
      <c r="VIN20" s="15"/>
      <c r="VIO20" s="15"/>
      <c r="VIP20" s="15"/>
      <c r="VIQ20" s="15"/>
      <c r="VIR20" s="15"/>
      <c r="VIS20" s="15"/>
      <c r="VIT20" s="15"/>
      <c r="VIU20" s="15"/>
      <c r="VIV20" s="15"/>
      <c r="VIW20" s="15"/>
      <c r="VIX20" s="15"/>
      <c r="VIY20" s="15"/>
      <c r="VIZ20" s="15"/>
      <c r="VJA20" s="15"/>
      <c r="VJB20" s="15"/>
      <c r="VJC20" s="15"/>
      <c r="VJD20" s="15"/>
      <c r="VJE20" s="15"/>
      <c r="VJF20" s="15"/>
      <c r="VJG20" s="15"/>
      <c r="VJH20" s="15"/>
      <c r="VJI20" s="15"/>
      <c r="VJJ20" s="15"/>
      <c r="VJK20" s="15"/>
      <c r="VJL20" s="15"/>
      <c r="VJM20" s="15"/>
      <c r="VJN20" s="15"/>
      <c r="VJO20" s="15"/>
      <c r="VJP20" s="15"/>
      <c r="VJQ20" s="15"/>
      <c r="VJR20" s="15"/>
      <c r="VJS20" s="15"/>
      <c r="VJT20" s="15"/>
      <c r="VJU20" s="15"/>
      <c r="VJV20" s="15"/>
      <c r="VJW20" s="15"/>
      <c r="VJX20" s="15"/>
      <c r="VJY20" s="15"/>
      <c r="VJZ20" s="15"/>
      <c r="VKA20" s="15"/>
      <c r="VKB20" s="15"/>
      <c r="VKC20" s="15"/>
      <c r="VKD20" s="15"/>
      <c r="VKE20" s="15"/>
      <c r="VKF20" s="15"/>
      <c r="VKG20" s="15"/>
      <c r="VKH20" s="15"/>
      <c r="VKI20" s="15"/>
      <c r="VKJ20" s="15"/>
      <c r="VKK20" s="15"/>
      <c r="VKL20" s="15"/>
      <c r="VKM20" s="15"/>
      <c r="VKN20" s="15"/>
      <c r="VKO20" s="15"/>
      <c r="VKP20" s="15"/>
      <c r="VKQ20" s="15"/>
      <c r="VKR20" s="15"/>
      <c r="VKS20" s="15"/>
      <c r="VKT20" s="15"/>
      <c r="VKU20" s="15"/>
      <c r="VKV20" s="15"/>
      <c r="VKW20" s="15"/>
      <c r="VKX20" s="15"/>
      <c r="VKY20" s="15"/>
      <c r="VKZ20" s="15"/>
      <c r="VLA20" s="15"/>
      <c r="VLB20" s="15"/>
      <c r="VLC20" s="15"/>
      <c r="VLD20" s="15"/>
      <c r="VLE20" s="15"/>
      <c r="VLF20" s="15"/>
      <c r="VLG20" s="15"/>
      <c r="VLH20" s="15"/>
      <c r="VLI20" s="15"/>
      <c r="VLJ20" s="15"/>
      <c r="VLK20" s="15"/>
      <c r="VLL20" s="15"/>
      <c r="VLM20" s="15"/>
      <c r="VLN20" s="15"/>
      <c r="VLO20" s="15"/>
      <c r="VLP20" s="15"/>
      <c r="VLQ20" s="15"/>
      <c r="VLR20" s="15"/>
      <c r="VLS20" s="15"/>
      <c r="VLT20" s="15"/>
      <c r="VLU20" s="15"/>
      <c r="VLV20" s="15"/>
      <c r="VLW20" s="15"/>
      <c r="VLX20" s="15"/>
      <c r="VLY20" s="15"/>
      <c r="VLZ20" s="15"/>
      <c r="VMA20" s="15"/>
      <c r="VMB20" s="15"/>
      <c r="VMC20" s="15"/>
      <c r="VMD20" s="15"/>
      <c r="VME20" s="15"/>
      <c r="VMF20" s="15"/>
      <c r="VMG20" s="15"/>
      <c r="VMH20" s="15"/>
      <c r="VMI20" s="15"/>
      <c r="VMJ20" s="15"/>
      <c r="VMK20" s="15"/>
      <c r="VML20" s="15"/>
      <c r="VMM20" s="15"/>
      <c r="VMN20" s="15"/>
      <c r="VMO20" s="15"/>
      <c r="VMP20" s="15"/>
      <c r="VMQ20" s="15"/>
      <c r="VMR20" s="15"/>
      <c r="VMS20" s="15"/>
      <c r="VMT20" s="15"/>
      <c r="VMU20" s="15"/>
      <c r="VMV20" s="15"/>
      <c r="VMW20" s="15"/>
      <c r="VMX20" s="15"/>
      <c r="VMY20" s="15"/>
      <c r="VMZ20" s="15"/>
      <c r="VNA20" s="15"/>
      <c r="VNB20" s="15"/>
      <c r="VNC20" s="15"/>
      <c r="VND20" s="15"/>
      <c r="VNE20" s="15"/>
      <c r="VNF20" s="15"/>
      <c r="VNG20" s="15"/>
      <c r="VNH20" s="15"/>
      <c r="VNI20" s="15"/>
      <c r="VNJ20" s="15"/>
      <c r="VNK20" s="15"/>
      <c r="VNL20" s="15"/>
      <c r="VNM20" s="15"/>
      <c r="VNN20" s="15"/>
      <c r="VNO20" s="15"/>
      <c r="VNP20" s="15"/>
      <c r="VNQ20" s="15"/>
      <c r="VNR20" s="15"/>
      <c r="VNS20" s="15"/>
      <c r="VNT20" s="15"/>
      <c r="VNU20" s="15"/>
      <c r="VNV20" s="15"/>
      <c r="VNW20" s="15"/>
      <c r="VNX20" s="15"/>
      <c r="VNY20" s="15"/>
      <c r="VNZ20" s="15"/>
      <c r="VOA20" s="15"/>
      <c r="VOB20" s="15"/>
      <c r="VOC20" s="15"/>
      <c r="VOD20" s="15"/>
      <c r="VOE20" s="15"/>
      <c r="VOF20" s="15"/>
      <c r="VOG20" s="15"/>
      <c r="VOH20" s="15"/>
      <c r="VOI20" s="15"/>
      <c r="VOJ20" s="15"/>
      <c r="VOK20" s="15"/>
      <c r="VOL20" s="15"/>
      <c r="VOM20" s="15"/>
      <c r="VON20" s="15"/>
      <c r="VOO20" s="15"/>
      <c r="VOP20" s="15"/>
      <c r="VOQ20" s="15"/>
      <c r="VOR20" s="15"/>
      <c r="VOS20" s="15"/>
      <c r="VOT20" s="15"/>
      <c r="VOU20" s="15"/>
      <c r="VOV20" s="15"/>
      <c r="VOW20" s="15"/>
      <c r="VOX20" s="15"/>
      <c r="VOY20" s="15"/>
      <c r="VOZ20" s="15"/>
      <c r="VPA20" s="15"/>
      <c r="VPB20" s="15"/>
      <c r="VPC20" s="15"/>
      <c r="VPD20" s="15"/>
      <c r="VPE20" s="15"/>
      <c r="VPF20" s="15"/>
      <c r="VPG20" s="15"/>
      <c r="VPH20" s="15"/>
      <c r="VPI20" s="15"/>
      <c r="VPJ20" s="15"/>
      <c r="VPK20" s="15"/>
      <c r="VPL20" s="15"/>
      <c r="VPM20" s="15"/>
      <c r="VPN20" s="15"/>
      <c r="VPO20" s="15"/>
      <c r="VPP20" s="15"/>
      <c r="VPQ20" s="15"/>
      <c r="VPR20" s="15"/>
      <c r="VPS20" s="15"/>
      <c r="VPT20" s="15"/>
      <c r="VPU20" s="15"/>
      <c r="VPV20" s="15"/>
      <c r="VPW20" s="15"/>
      <c r="VPX20" s="15"/>
      <c r="VPY20" s="15"/>
      <c r="VPZ20" s="15"/>
      <c r="VQA20" s="15"/>
      <c r="VQB20" s="15"/>
      <c r="VQC20" s="15"/>
      <c r="VQD20" s="15"/>
      <c r="VQE20" s="15"/>
      <c r="VQF20" s="15"/>
      <c r="VQG20" s="15"/>
      <c r="VQH20" s="15"/>
      <c r="VQI20" s="15"/>
      <c r="VQJ20" s="15"/>
      <c r="VQK20" s="15"/>
      <c r="VQL20" s="15"/>
      <c r="VQM20" s="15"/>
      <c r="VQN20" s="15"/>
      <c r="VQO20" s="15"/>
      <c r="VQP20" s="15"/>
      <c r="VQQ20" s="15"/>
      <c r="VQR20" s="15"/>
      <c r="VQS20" s="15"/>
      <c r="VQT20" s="15"/>
      <c r="VQU20" s="15"/>
      <c r="VQV20" s="15"/>
      <c r="VQW20" s="15"/>
      <c r="VQX20" s="15"/>
      <c r="VQY20" s="15"/>
      <c r="VQZ20" s="15"/>
      <c r="VRA20" s="15"/>
      <c r="VRB20" s="15"/>
      <c r="VRC20" s="15"/>
      <c r="VRD20" s="15"/>
      <c r="VRE20" s="15"/>
      <c r="VRF20" s="15"/>
      <c r="VRG20" s="15"/>
      <c r="VRH20" s="15"/>
      <c r="VRI20" s="15"/>
      <c r="VRJ20" s="15"/>
      <c r="VRK20" s="15"/>
      <c r="VRL20" s="15"/>
      <c r="VRM20" s="15"/>
      <c r="VRN20" s="15"/>
      <c r="VRO20" s="15"/>
      <c r="VRP20" s="15"/>
      <c r="VRQ20" s="15"/>
      <c r="VRR20" s="15"/>
      <c r="VRS20" s="15"/>
      <c r="VRT20" s="15"/>
      <c r="VRU20" s="15"/>
      <c r="VRV20" s="15"/>
      <c r="VRW20" s="15"/>
      <c r="VRX20" s="15"/>
      <c r="VRY20" s="15"/>
      <c r="VRZ20" s="15"/>
      <c r="VSA20" s="15"/>
      <c r="VSB20" s="15"/>
      <c r="VSC20" s="15"/>
      <c r="VSD20" s="15"/>
      <c r="VSE20" s="15"/>
      <c r="VSF20" s="15"/>
      <c r="VSG20" s="15"/>
      <c r="VSH20" s="15"/>
      <c r="VSI20" s="15"/>
      <c r="VSJ20" s="15"/>
      <c r="VSK20" s="15"/>
      <c r="VSL20" s="15"/>
      <c r="VSM20" s="15"/>
      <c r="VSN20" s="15"/>
      <c r="VSO20" s="15"/>
      <c r="VSP20" s="15"/>
      <c r="VSQ20" s="15"/>
      <c r="VSR20" s="15"/>
      <c r="VSS20" s="15"/>
      <c r="VST20" s="15"/>
      <c r="VSU20" s="15"/>
      <c r="VSV20" s="15"/>
      <c r="VSW20" s="15"/>
      <c r="VSX20" s="15"/>
      <c r="VSY20" s="15"/>
      <c r="VSZ20" s="15"/>
      <c r="VTA20" s="15"/>
      <c r="VTB20" s="15"/>
      <c r="VTC20" s="15"/>
      <c r="VTD20" s="15"/>
      <c r="VTE20" s="15"/>
      <c r="VTF20" s="15"/>
      <c r="VTG20" s="15"/>
      <c r="VTH20" s="15"/>
      <c r="VTI20" s="15"/>
      <c r="VTJ20" s="15"/>
      <c r="VTK20" s="15"/>
      <c r="VTL20" s="15"/>
      <c r="VTM20" s="15"/>
      <c r="VTN20" s="15"/>
      <c r="VTO20" s="15"/>
      <c r="VTP20" s="15"/>
      <c r="VTQ20" s="15"/>
      <c r="VTR20" s="15"/>
      <c r="VTS20" s="15"/>
      <c r="VTT20" s="15"/>
      <c r="VTU20" s="15"/>
      <c r="VTV20" s="15"/>
      <c r="VTW20" s="15"/>
      <c r="VTX20" s="15"/>
      <c r="VTY20" s="15"/>
      <c r="VTZ20" s="15"/>
      <c r="VUA20" s="15"/>
      <c r="VUB20" s="15"/>
      <c r="VUC20" s="15"/>
      <c r="VUD20" s="15"/>
      <c r="VUE20" s="15"/>
      <c r="VUF20" s="15"/>
      <c r="VUG20" s="15"/>
      <c r="VUH20" s="15"/>
      <c r="VUI20" s="15"/>
      <c r="VUJ20" s="15"/>
      <c r="VUK20" s="15"/>
      <c r="VUL20" s="15"/>
      <c r="VUM20" s="15"/>
      <c r="VUN20" s="15"/>
      <c r="VUO20" s="15"/>
      <c r="VUP20" s="15"/>
      <c r="VUQ20" s="15"/>
      <c r="VUR20" s="15"/>
      <c r="VUS20" s="15"/>
      <c r="VUT20" s="15"/>
      <c r="VUU20" s="15"/>
      <c r="VUV20" s="15"/>
      <c r="VUW20" s="15"/>
      <c r="VUX20" s="15"/>
      <c r="VUY20" s="15"/>
      <c r="VUZ20" s="15"/>
      <c r="VVA20" s="15"/>
      <c r="VVB20" s="15"/>
      <c r="VVC20" s="15"/>
      <c r="VVD20" s="15"/>
      <c r="VVE20" s="15"/>
      <c r="VVF20" s="15"/>
      <c r="VVG20" s="15"/>
      <c r="VVH20" s="15"/>
      <c r="VVI20" s="15"/>
      <c r="VVJ20" s="15"/>
      <c r="VVK20" s="15"/>
      <c r="VVL20" s="15"/>
      <c r="VVM20" s="15"/>
      <c r="VVN20" s="15"/>
      <c r="VVO20" s="15"/>
      <c r="VVP20" s="15"/>
      <c r="VVQ20" s="15"/>
      <c r="VVR20" s="15"/>
      <c r="VVS20" s="15"/>
      <c r="VVT20" s="15"/>
      <c r="VVU20" s="15"/>
      <c r="VVV20" s="15"/>
      <c r="VVW20" s="15"/>
      <c r="VVX20" s="15"/>
      <c r="VVY20" s="15"/>
      <c r="VVZ20" s="15"/>
      <c r="VWA20" s="15"/>
      <c r="VWB20" s="15"/>
      <c r="VWC20" s="15"/>
      <c r="VWD20" s="15"/>
      <c r="VWE20" s="15"/>
      <c r="VWF20" s="15"/>
      <c r="VWG20" s="15"/>
      <c r="VWH20" s="15"/>
      <c r="VWI20" s="15"/>
      <c r="VWJ20" s="15"/>
      <c r="VWK20" s="15"/>
      <c r="VWL20" s="15"/>
      <c r="VWM20" s="15"/>
      <c r="VWN20" s="15"/>
      <c r="VWO20" s="15"/>
      <c r="VWP20" s="15"/>
      <c r="VWQ20" s="15"/>
      <c r="VWR20" s="15"/>
      <c r="VWS20" s="15"/>
      <c r="VWT20" s="15"/>
      <c r="VWU20" s="15"/>
      <c r="VWV20" s="15"/>
      <c r="VWW20" s="15"/>
      <c r="VWX20" s="15"/>
      <c r="VWY20" s="15"/>
      <c r="VWZ20" s="15"/>
      <c r="VXA20" s="15"/>
      <c r="VXB20" s="15"/>
      <c r="VXC20" s="15"/>
      <c r="VXD20" s="15"/>
      <c r="VXE20" s="15"/>
      <c r="VXF20" s="15"/>
      <c r="VXG20" s="15"/>
      <c r="VXH20" s="15"/>
      <c r="VXI20" s="15"/>
      <c r="VXJ20" s="15"/>
      <c r="VXK20" s="15"/>
      <c r="VXL20" s="15"/>
      <c r="VXM20" s="15"/>
      <c r="VXN20" s="15"/>
      <c r="VXO20" s="15"/>
      <c r="VXP20" s="15"/>
      <c r="VXQ20" s="15"/>
      <c r="VXR20" s="15"/>
      <c r="VXS20" s="15"/>
      <c r="VXT20" s="15"/>
      <c r="VXU20" s="15"/>
      <c r="VXV20" s="15"/>
      <c r="VXW20" s="15"/>
      <c r="VXX20" s="15"/>
      <c r="VXY20" s="15"/>
      <c r="VXZ20" s="15"/>
      <c r="VYA20" s="15"/>
      <c r="VYB20" s="15"/>
      <c r="VYC20" s="15"/>
      <c r="VYD20" s="15"/>
      <c r="VYE20" s="15"/>
      <c r="VYF20" s="15"/>
      <c r="VYG20" s="15"/>
      <c r="VYH20" s="15"/>
      <c r="VYI20" s="15"/>
      <c r="VYJ20" s="15"/>
      <c r="VYK20" s="15"/>
      <c r="VYL20" s="15"/>
      <c r="VYM20" s="15"/>
      <c r="VYN20" s="15"/>
      <c r="VYO20" s="15"/>
      <c r="VYP20" s="15"/>
      <c r="VYQ20" s="15"/>
      <c r="VYR20" s="15"/>
      <c r="VYS20" s="15"/>
      <c r="VYT20" s="15"/>
      <c r="VYU20" s="15"/>
      <c r="VYV20" s="15"/>
      <c r="VYW20" s="15"/>
      <c r="VYX20" s="15"/>
      <c r="VYY20" s="15"/>
      <c r="VYZ20" s="15"/>
      <c r="VZA20" s="15"/>
      <c r="VZB20" s="15"/>
      <c r="VZC20" s="15"/>
      <c r="VZD20" s="15"/>
      <c r="VZE20" s="15"/>
      <c r="VZF20" s="15"/>
      <c r="VZG20" s="15"/>
      <c r="VZH20" s="15"/>
      <c r="VZI20" s="15"/>
      <c r="VZJ20" s="15"/>
      <c r="VZK20" s="15"/>
      <c r="VZL20" s="15"/>
      <c r="VZM20" s="15"/>
      <c r="VZN20" s="15"/>
      <c r="VZO20" s="15"/>
      <c r="VZP20" s="15"/>
      <c r="VZQ20" s="15"/>
      <c r="VZR20" s="15"/>
      <c r="VZS20" s="15"/>
      <c r="VZT20" s="15"/>
      <c r="VZU20" s="15"/>
      <c r="VZV20" s="15"/>
      <c r="VZW20" s="15"/>
      <c r="VZX20" s="15"/>
      <c r="VZY20" s="15"/>
      <c r="VZZ20" s="15"/>
      <c r="WAA20" s="15"/>
      <c r="WAB20" s="15"/>
      <c r="WAC20" s="15"/>
      <c r="WAD20" s="15"/>
      <c r="WAE20" s="15"/>
      <c r="WAF20" s="15"/>
      <c r="WAG20" s="15"/>
      <c r="WAH20" s="15"/>
      <c r="WAI20" s="15"/>
      <c r="WAJ20" s="15"/>
      <c r="WAK20" s="15"/>
      <c r="WAL20" s="15"/>
      <c r="WAM20" s="15"/>
      <c r="WAN20" s="15"/>
      <c r="WAO20" s="15"/>
      <c r="WAP20" s="15"/>
      <c r="WAQ20" s="15"/>
      <c r="WAR20" s="15"/>
      <c r="WAS20" s="15"/>
      <c r="WAT20" s="15"/>
      <c r="WAU20" s="15"/>
      <c r="WAV20" s="15"/>
      <c r="WAW20" s="15"/>
      <c r="WAX20" s="15"/>
      <c r="WAY20" s="15"/>
      <c r="WAZ20" s="15"/>
      <c r="WBA20" s="15"/>
      <c r="WBB20" s="15"/>
      <c r="WBC20" s="15"/>
      <c r="WBD20" s="15"/>
      <c r="WBE20" s="15"/>
      <c r="WBF20" s="15"/>
      <c r="WBG20" s="15"/>
      <c r="WBH20" s="15"/>
      <c r="WBI20" s="15"/>
      <c r="WBJ20" s="15"/>
      <c r="WBK20" s="15"/>
      <c r="WBL20" s="15"/>
      <c r="WBM20" s="15"/>
      <c r="WBN20" s="15"/>
      <c r="WBO20" s="15"/>
      <c r="WBP20" s="15"/>
      <c r="WBQ20" s="15"/>
      <c r="WBR20" s="15"/>
      <c r="WBS20" s="15"/>
      <c r="WBT20" s="15"/>
      <c r="WBU20" s="15"/>
      <c r="WBV20" s="15"/>
      <c r="WBW20" s="15"/>
      <c r="WBX20" s="15"/>
      <c r="WBY20" s="15"/>
      <c r="WBZ20" s="15"/>
      <c r="WCA20" s="15"/>
      <c r="WCB20" s="15"/>
      <c r="WCC20" s="15"/>
      <c r="WCD20" s="15"/>
      <c r="WCE20" s="15"/>
      <c r="WCF20" s="15"/>
      <c r="WCG20" s="15"/>
      <c r="WCH20" s="15"/>
      <c r="WCI20" s="15"/>
      <c r="WCJ20" s="15"/>
      <c r="WCK20" s="15"/>
      <c r="WCL20" s="15"/>
      <c r="WCM20" s="15"/>
      <c r="WCN20" s="15"/>
      <c r="WCO20" s="15"/>
      <c r="WCP20" s="15"/>
      <c r="WCQ20" s="15"/>
      <c r="WCR20" s="15"/>
      <c r="WCS20" s="15"/>
      <c r="WCT20" s="15"/>
      <c r="WCU20" s="15"/>
      <c r="WCV20" s="15"/>
      <c r="WCW20" s="15"/>
      <c r="WCX20" s="15"/>
      <c r="WCY20" s="15"/>
      <c r="WCZ20" s="15"/>
      <c r="WDA20" s="15"/>
      <c r="WDB20" s="15"/>
      <c r="WDC20" s="15"/>
      <c r="WDD20" s="15"/>
      <c r="WDE20" s="15"/>
      <c r="WDF20" s="15"/>
      <c r="WDG20" s="15"/>
      <c r="WDH20" s="15"/>
      <c r="WDI20" s="15"/>
      <c r="WDJ20" s="15"/>
      <c r="WDK20" s="15"/>
      <c r="WDL20" s="15"/>
      <c r="WDM20" s="15"/>
      <c r="WDN20" s="15"/>
      <c r="WDO20" s="15"/>
      <c r="WDP20" s="15"/>
      <c r="WDQ20" s="15"/>
      <c r="WDR20" s="15"/>
      <c r="WDS20" s="15"/>
      <c r="WDT20" s="15"/>
      <c r="WDU20" s="15"/>
      <c r="WDV20" s="15"/>
      <c r="WDW20" s="15"/>
      <c r="WDX20" s="15"/>
      <c r="WDY20" s="15"/>
      <c r="WDZ20" s="15"/>
      <c r="WEA20" s="15"/>
      <c r="WEB20" s="15"/>
      <c r="WEC20" s="15"/>
      <c r="WED20" s="15"/>
      <c r="WEE20" s="15"/>
      <c r="WEF20" s="15"/>
      <c r="WEG20" s="15"/>
      <c r="WEH20" s="15"/>
      <c r="WEI20" s="15"/>
      <c r="WEJ20" s="15"/>
      <c r="WEK20" s="15"/>
      <c r="WEL20" s="15"/>
      <c r="WEM20" s="15"/>
      <c r="WEN20" s="15"/>
      <c r="WEO20" s="15"/>
      <c r="WEP20" s="15"/>
      <c r="WEQ20" s="15"/>
      <c r="WER20" s="15"/>
      <c r="WES20" s="15"/>
      <c r="WET20" s="15"/>
      <c r="WEU20" s="15"/>
      <c r="WEV20" s="15"/>
      <c r="WEW20" s="15"/>
      <c r="WEX20" s="15"/>
      <c r="WEY20" s="15"/>
      <c r="WEZ20" s="15"/>
      <c r="WFA20" s="15"/>
      <c r="WFB20" s="15"/>
      <c r="WFC20" s="15"/>
      <c r="WFD20" s="15"/>
      <c r="WFE20" s="15"/>
      <c r="WFF20" s="15"/>
      <c r="WFG20" s="15"/>
      <c r="WFH20" s="15"/>
      <c r="WFI20" s="15"/>
      <c r="WFJ20" s="15"/>
      <c r="WFK20" s="15"/>
      <c r="WFL20" s="15"/>
      <c r="WFM20" s="15"/>
      <c r="WFN20" s="15"/>
      <c r="WFO20" s="15"/>
      <c r="WFP20" s="15"/>
      <c r="WFQ20" s="15"/>
      <c r="WFR20" s="15"/>
      <c r="WFS20" s="15"/>
      <c r="WFT20" s="15"/>
      <c r="WFU20" s="15"/>
      <c r="WFV20" s="15"/>
      <c r="WFW20" s="15"/>
      <c r="WFX20" s="15"/>
      <c r="WFY20" s="15"/>
      <c r="WFZ20" s="15"/>
      <c r="WGA20" s="15"/>
      <c r="WGB20" s="15"/>
      <c r="WGC20" s="15"/>
      <c r="WGD20" s="15"/>
      <c r="WGE20" s="15"/>
      <c r="WGF20" s="15"/>
      <c r="WGG20" s="15"/>
      <c r="WGH20" s="15"/>
      <c r="WGI20" s="15"/>
      <c r="WGJ20" s="15"/>
      <c r="WGK20" s="15"/>
      <c r="WGL20" s="15"/>
      <c r="WGM20" s="15"/>
      <c r="WGN20" s="15"/>
      <c r="WGO20" s="15"/>
      <c r="WGP20" s="15"/>
      <c r="WGQ20" s="15"/>
      <c r="WGR20" s="15"/>
      <c r="WGS20" s="15"/>
      <c r="WGT20" s="15"/>
      <c r="WGU20" s="15"/>
      <c r="WGV20" s="15"/>
      <c r="WGW20" s="15"/>
      <c r="WGX20" s="15"/>
      <c r="WGY20" s="15"/>
      <c r="WGZ20" s="15"/>
      <c r="WHA20" s="15"/>
      <c r="WHB20" s="15"/>
      <c r="WHC20" s="15"/>
      <c r="WHD20" s="15"/>
      <c r="WHE20" s="15"/>
      <c r="WHF20" s="15"/>
      <c r="WHG20" s="15"/>
      <c r="WHH20" s="15"/>
      <c r="WHI20" s="15"/>
      <c r="WHJ20" s="15"/>
      <c r="WHK20" s="15"/>
      <c r="WHL20" s="15"/>
      <c r="WHM20" s="15"/>
      <c r="WHN20" s="15"/>
      <c r="WHO20" s="15"/>
      <c r="WHP20" s="15"/>
      <c r="WHQ20" s="15"/>
      <c r="WHR20" s="15"/>
      <c r="WHS20" s="15"/>
      <c r="WHT20" s="15"/>
      <c r="WHU20" s="15"/>
      <c r="WHV20" s="15"/>
      <c r="WHW20" s="15"/>
      <c r="WHX20" s="15"/>
      <c r="WHY20" s="15"/>
      <c r="WHZ20" s="15"/>
      <c r="WIA20" s="15"/>
      <c r="WIB20" s="15"/>
      <c r="WIC20" s="15"/>
      <c r="WID20" s="15"/>
      <c r="WIE20" s="15"/>
      <c r="WIF20" s="15"/>
      <c r="WIG20" s="15"/>
      <c r="WIH20" s="15"/>
      <c r="WII20" s="15"/>
      <c r="WIJ20" s="15"/>
      <c r="WIK20" s="15"/>
      <c r="WIL20" s="15"/>
      <c r="WIM20" s="15"/>
      <c r="WIN20" s="15"/>
      <c r="WIO20" s="15"/>
      <c r="WIP20" s="15"/>
      <c r="WIQ20" s="15"/>
      <c r="WIR20" s="15"/>
      <c r="WIS20" s="15"/>
      <c r="WIT20" s="15"/>
      <c r="WIU20" s="15"/>
      <c r="WIV20" s="15"/>
      <c r="WIW20" s="15"/>
      <c r="WIX20" s="15"/>
      <c r="WIY20" s="15"/>
      <c r="WIZ20" s="15"/>
      <c r="WJA20" s="15"/>
      <c r="WJB20" s="15"/>
      <c r="WJC20" s="15"/>
      <c r="WJD20" s="15"/>
      <c r="WJE20" s="15"/>
      <c r="WJF20" s="15"/>
      <c r="WJG20" s="15"/>
      <c r="WJH20" s="15"/>
      <c r="WJI20" s="15"/>
      <c r="WJJ20" s="15"/>
      <c r="WJK20" s="15"/>
      <c r="WJL20" s="15"/>
      <c r="WJM20" s="15"/>
      <c r="WJN20" s="15"/>
      <c r="WJO20" s="15"/>
      <c r="WJP20" s="15"/>
      <c r="WJQ20" s="15"/>
      <c r="WJR20" s="15"/>
      <c r="WJS20" s="15"/>
      <c r="WJT20" s="15"/>
      <c r="WJU20" s="15"/>
      <c r="WJV20" s="15"/>
      <c r="WJW20" s="15"/>
      <c r="WJX20" s="15"/>
      <c r="WJY20" s="15"/>
      <c r="WJZ20" s="15"/>
      <c r="WKA20" s="15"/>
      <c r="WKB20" s="15"/>
      <c r="WKC20" s="15"/>
      <c r="WKD20" s="15"/>
      <c r="WKE20" s="15"/>
      <c r="WKF20" s="15"/>
      <c r="WKG20" s="15"/>
      <c r="WKH20" s="15"/>
      <c r="WKI20" s="15"/>
      <c r="WKJ20" s="15"/>
      <c r="WKK20" s="15"/>
      <c r="WKL20" s="15"/>
      <c r="WKM20" s="15"/>
      <c r="WKN20" s="15"/>
      <c r="WKO20" s="15"/>
      <c r="WKP20" s="15"/>
      <c r="WKQ20" s="15"/>
      <c r="WKR20" s="15"/>
      <c r="WKS20" s="15"/>
      <c r="WKT20" s="15"/>
      <c r="WKU20" s="15"/>
      <c r="WKV20" s="15"/>
      <c r="WKW20" s="15"/>
      <c r="WKX20" s="15"/>
      <c r="WKY20" s="15"/>
      <c r="WKZ20" s="15"/>
      <c r="WLA20" s="15"/>
      <c r="WLB20" s="15"/>
      <c r="WLC20" s="15"/>
      <c r="WLD20" s="15"/>
      <c r="WLE20" s="15"/>
      <c r="WLF20" s="15"/>
      <c r="WLG20" s="15"/>
      <c r="WLH20" s="15"/>
      <c r="WLI20" s="15"/>
      <c r="WLJ20" s="15"/>
      <c r="WLK20" s="15"/>
      <c r="WLL20" s="15"/>
      <c r="WLM20" s="15"/>
      <c r="WLN20" s="15"/>
      <c r="WLO20" s="15"/>
      <c r="WLP20" s="15"/>
      <c r="WLQ20" s="15"/>
      <c r="WLR20" s="15"/>
      <c r="WLS20" s="15"/>
      <c r="WLT20" s="15"/>
      <c r="WLU20" s="15"/>
      <c r="WLV20" s="15"/>
      <c r="WLW20" s="15"/>
      <c r="WLX20" s="15"/>
      <c r="WLY20" s="15"/>
      <c r="WLZ20" s="15"/>
      <c r="WMA20" s="15"/>
      <c r="WMB20" s="15"/>
      <c r="WMC20" s="15"/>
      <c r="WMD20" s="15"/>
      <c r="WME20" s="15"/>
      <c r="WMF20" s="15"/>
      <c r="WMG20" s="15"/>
      <c r="WMH20" s="15"/>
      <c r="WMI20" s="15"/>
      <c r="WMJ20" s="15"/>
      <c r="WMK20" s="15"/>
      <c r="WML20" s="15"/>
      <c r="WMM20" s="15"/>
      <c r="WMN20" s="15"/>
      <c r="WMO20" s="15"/>
      <c r="WMP20" s="15"/>
      <c r="WMQ20" s="15"/>
      <c r="WMR20" s="15"/>
      <c r="WMS20" s="15"/>
      <c r="WMT20" s="15"/>
      <c r="WMU20" s="15"/>
      <c r="WMV20" s="15"/>
      <c r="WMW20" s="15"/>
      <c r="WMX20" s="15"/>
      <c r="WMY20" s="15"/>
      <c r="WMZ20" s="15"/>
      <c r="WNA20" s="15"/>
      <c r="WNB20" s="15"/>
      <c r="WNC20" s="15"/>
      <c r="WND20" s="15"/>
      <c r="WNE20" s="15"/>
      <c r="WNF20" s="15"/>
      <c r="WNG20" s="15"/>
      <c r="WNH20" s="15"/>
      <c r="WNI20" s="15"/>
      <c r="WNJ20" s="15"/>
      <c r="WNK20" s="15"/>
      <c r="WNL20" s="15"/>
      <c r="WNM20" s="15"/>
      <c r="WNN20" s="15"/>
      <c r="WNO20" s="15"/>
      <c r="WNP20" s="15"/>
      <c r="WNQ20" s="15"/>
      <c r="WNR20" s="15"/>
      <c r="WNS20" s="15"/>
      <c r="WNT20" s="15"/>
      <c r="WNU20" s="15"/>
      <c r="WNV20" s="15"/>
      <c r="WNW20" s="15"/>
      <c r="WNX20" s="15"/>
      <c r="WNY20" s="15"/>
      <c r="WNZ20" s="15"/>
      <c r="WOA20" s="15"/>
      <c r="WOB20" s="15"/>
      <c r="WOC20" s="15"/>
      <c r="WOD20" s="15"/>
      <c r="WOE20" s="15"/>
      <c r="WOF20" s="15"/>
      <c r="WOG20" s="15"/>
      <c r="WOH20" s="15"/>
      <c r="WOI20" s="15"/>
      <c r="WOJ20" s="15"/>
      <c r="WOK20" s="15"/>
      <c r="WOL20" s="15"/>
      <c r="WOM20" s="15"/>
      <c r="WON20" s="15"/>
      <c r="WOO20" s="15"/>
      <c r="WOP20" s="15"/>
      <c r="WOQ20" s="15"/>
      <c r="WOR20" s="15"/>
      <c r="WOS20" s="15"/>
      <c r="WOT20" s="15"/>
      <c r="WOU20" s="15"/>
      <c r="WOV20" s="15"/>
      <c r="WOW20" s="15"/>
      <c r="WOX20" s="15"/>
      <c r="WOY20" s="15"/>
      <c r="WOZ20" s="15"/>
      <c r="WPA20" s="15"/>
      <c r="WPB20" s="15"/>
      <c r="WPC20" s="15"/>
      <c r="WPD20" s="15"/>
      <c r="WPE20" s="15"/>
      <c r="WPF20" s="15"/>
      <c r="WPG20" s="15"/>
      <c r="WPH20" s="15"/>
      <c r="WPI20" s="15"/>
      <c r="WPJ20" s="15"/>
      <c r="WPK20" s="15"/>
      <c r="WPL20" s="15"/>
      <c r="WPM20" s="15"/>
      <c r="WPN20" s="15"/>
      <c r="WPO20" s="15"/>
      <c r="WPP20" s="15"/>
      <c r="WPQ20" s="15"/>
      <c r="WPR20" s="15"/>
      <c r="WPS20" s="15"/>
      <c r="WPT20" s="15"/>
      <c r="WPU20" s="15"/>
      <c r="WPV20" s="15"/>
      <c r="WPW20" s="15"/>
      <c r="WPX20" s="15"/>
      <c r="WPY20" s="15"/>
      <c r="WPZ20" s="15"/>
      <c r="WQA20" s="15"/>
      <c r="WQB20" s="15"/>
      <c r="WQC20" s="15"/>
      <c r="WQD20" s="15"/>
      <c r="WQE20" s="15"/>
      <c r="WQF20" s="15"/>
      <c r="WQG20" s="15"/>
      <c r="WQH20" s="15"/>
      <c r="WQI20" s="15"/>
      <c r="WQJ20" s="15"/>
      <c r="WQK20" s="15"/>
      <c r="WQL20" s="15"/>
      <c r="WQM20" s="15"/>
      <c r="WQN20" s="15"/>
      <c r="WQO20" s="15"/>
      <c r="WQP20" s="15"/>
      <c r="WQQ20" s="15"/>
      <c r="WQR20" s="15"/>
      <c r="WQS20" s="15"/>
      <c r="WQT20" s="15"/>
      <c r="WQU20" s="15"/>
      <c r="WQV20" s="15"/>
      <c r="WQW20" s="15"/>
      <c r="WQX20" s="15"/>
      <c r="WQY20" s="15"/>
      <c r="WQZ20" s="15"/>
      <c r="WRA20" s="15"/>
      <c r="WRB20" s="15"/>
      <c r="WRC20" s="15"/>
      <c r="WRD20" s="15"/>
      <c r="WRE20" s="15"/>
      <c r="WRF20" s="15"/>
      <c r="WRG20" s="15"/>
      <c r="WRH20" s="15"/>
      <c r="WRI20" s="15"/>
      <c r="WRJ20" s="15"/>
      <c r="WRK20" s="15"/>
      <c r="WRL20" s="15"/>
      <c r="WRM20" s="15"/>
      <c r="WRN20" s="15"/>
      <c r="WRO20" s="15"/>
      <c r="WRP20" s="15"/>
      <c r="WRQ20" s="15"/>
      <c r="WRR20" s="15"/>
      <c r="WRS20" s="15"/>
      <c r="WRT20" s="15"/>
      <c r="WRU20" s="15"/>
      <c r="WRV20" s="15"/>
      <c r="WRW20" s="15"/>
      <c r="WRX20" s="15"/>
      <c r="WRY20" s="15"/>
      <c r="WRZ20" s="15"/>
      <c r="WSA20" s="15"/>
      <c r="WSB20" s="15"/>
      <c r="WSC20" s="15"/>
      <c r="WSD20" s="15"/>
      <c r="WSE20" s="15"/>
      <c r="WSF20" s="15"/>
      <c r="WSG20" s="15"/>
      <c r="WSH20" s="15"/>
      <c r="WSI20" s="15"/>
      <c r="WSJ20" s="15"/>
      <c r="WSK20" s="15"/>
      <c r="WSL20" s="15"/>
      <c r="WSM20" s="15"/>
      <c r="WSN20" s="15"/>
      <c r="WSO20" s="15"/>
      <c r="WSP20" s="15"/>
      <c r="WSQ20" s="15"/>
      <c r="WSR20" s="15"/>
      <c r="WSS20" s="15"/>
      <c r="WST20" s="15"/>
      <c r="WSU20" s="15"/>
      <c r="WSV20" s="15"/>
      <c r="WSW20" s="15"/>
      <c r="WSX20" s="15"/>
      <c r="WSY20" s="15"/>
      <c r="WSZ20" s="15"/>
      <c r="WTA20" s="15"/>
      <c r="WTB20" s="15"/>
      <c r="WTC20" s="15"/>
      <c r="WTD20" s="15"/>
      <c r="WTE20" s="15"/>
      <c r="WTF20" s="15"/>
      <c r="WTG20" s="15"/>
      <c r="WTH20" s="15"/>
      <c r="WTI20" s="15"/>
      <c r="WTJ20" s="15"/>
      <c r="WTK20" s="15"/>
      <c r="WTL20" s="15"/>
      <c r="WTM20" s="15"/>
      <c r="WTN20" s="15"/>
      <c r="WTO20" s="15"/>
      <c r="WTP20" s="15"/>
      <c r="WTQ20" s="15"/>
      <c r="WTR20" s="15"/>
      <c r="WTS20" s="15"/>
      <c r="WTT20" s="15"/>
      <c r="WTU20" s="15"/>
      <c r="WTV20" s="15"/>
      <c r="WTW20" s="15"/>
      <c r="WTX20" s="15"/>
      <c r="WTY20" s="15"/>
      <c r="WTZ20" s="15"/>
      <c r="WUA20" s="15"/>
      <c r="WUB20" s="15"/>
      <c r="WUC20" s="15"/>
      <c r="WUD20" s="15"/>
      <c r="WUE20" s="15"/>
      <c r="WUF20" s="15"/>
      <c r="WUG20" s="15"/>
      <c r="WUH20" s="15"/>
      <c r="WUI20" s="15"/>
      <c r="WUJ20" s="15"/>
      <c r="WUK20" s="15"/>
      <c r="WUL20" s="15"/>
      <c r="WUM20" s="15"/>
      <c r="WUN20" s="15"/>
      <c r="WUO20" s="15"/>
      <c r="WUP20" s="15"/>
      <c r="WUQ20" s="15"/>
      <c r="WUR20" s="15"/>
      <c r="WUS20" s="15"/>
      <c r="WUT20" s="15"/>
      <c r="WUU20" s="15"/>
      <c r="WUV20" s="15"/>
      <c r="WUW20" s="15"/>
      <c r="WUX20" s="15"/>
      <c r="WUY20" s="15"/>
      <c r="WUZ20" s="15"/>
      <c r="WVA20" s="15"/>
      <c r="WVB20" s="15"/>
      <c r="WVC20" s="15"/>
      <c r="WVD20" s="15"/>
      <c r="WVE20" s="15"/>
      <c r="WVF20" s="15"/>
      <c r="WVG20" s="15"/>
      <c r="WVH20" s="15"/>
      <c r="WVI20" s="15"/>
      <c r="WVJ20" s="15"/>
      <c r="WVK20" s="15"/>
      <c r="WVL20" s="15"/>
      <c r="WVM20" s="15"/>
      <c r="WVN20" s="15"/>
      <c r="WVO20" s="15"/>
      <c r="WVP20" s="15"/>
      <c r="WVQ20" s="15"/>
      <c r="WVR20" s="15"/>
      <c r="WVS20" s="15"/>
      <c r="WVT20" s="15"/>
      <c r="WVU20" s="15"/>
      <c r="WVV20" s="15"/>
      <c r="WVW20" s="15"/>
      <c r="WVX20" s="15"/>
      <c r="WVY20" s="15"/>
      <c r="WVZ20" s="15"/>
      <c r="WWA20" s="15"/>
      <c r="WWB20" s="15"/>
      <c r="WWC20" s="15"/>
      <c r="WWD20" s="15"/>
      <c r="WWE20" s="15"/>
      <c r="WWF20" s="15"/>
      <c r="WWG20" s="15"/>
      <c r="WWH20" s="15"/>
      <c r="WWI20" s="15"/>
      <c r="WWJ20" s="15"/>
      <c r="WWK20" s="15"/>
      <c r="WWL20" s="15"/>
      <c r="WWM20" s="15"/>
      <c r="WWN20" s="15"/>
      <c r="WWO20" s="15"/>
      <c r="WWP20" s="15"/>
      <c r="WWQ20" s="15"/>
      <c r="WWR20" s="15"/>
      <c r="WWS20" s="15"/>
      <c r="WWT20" s="15"/>
      <c r="WWU20" s="15"/>
      <c r="WWV20" s="15"/>
      <c r="WWW20" s="15"/>
      <c r="WWX20" s="15"/>
      <c r="WWY20" s="15"/>
      <c r="WWZ20" s="15"/>
      <c r="WXA20" s="15"/>
      <c r="WXB20" s="15"/>
      <c r="WXC20" s="15"/>
      <c r="WXD20" s="15"/>
      <c r="WXE20" s="15"/>
      <c r="WXF20" s="15"/>
      <c r="WXG20" s="15"/>
      <c r="WXH20" s="15"/>
      <c r="WXI20" s="15"/>
      <c r="WXJ20" s="15"/>
      <c r="WXK20" s="15"/>
      <c r="WXL20" s="15"/>
      <c r="WXM20" s="15"/>
      <c r="WXN20" s="15"/>
      <c r="WXO20" s="15"/>
      <c r="WXP20" s="15"/>
      <c r="WXQ20" s="15"/>
      <c r="WXR20" s="15"/>
      <c r="WXS20" s="15"/>
      <c r="WXT20" s="15"/>
      <c r="WXU20" s="15"/>
      <c r="WXV20" s="15"/>
      <c r="WXW20" s="15"/>
      <c r="WXX20" s="15"/>
      <c r="WXY20" s="15"/>
      <c r="WXZ20" s="15"/>
      <c r="WYA20" s="15"/>
      <c r="WYB20" s="15"/>
      <c r="WYC20" s="15"/>
      <c r="WYD20" s="15"/>
      <c r="WYE20" s="15"/>
      <c r="WYF20" s="15"/>
      <c r="WYG20" s="15"/>
      <c r="WYH20" s="15"/>
      <c r="WYI20" s="15"/>
      <c r="WYJ20" s="15"/>
      <c r="WYK20" s="15"/>
      <c r="WYL20" s="15"/>
      <c r="WYM20" s="15"/>
      <c r="WYN20" s="15"/>
      <c r="WYO20" s="15"/>
      <c r="WYP20" s="15"/>
      <c r="WYQ20" s="15"/>
      <c r="WYR20" s="15"/>
      <c r="WYS20" s="15"/>
      <c r="WYT20" s="15"/>
      <c r="WYU20" s="15"/>
      <c r="WYV20" s="15"/>
      <c r="WYW20" s="15"/>
      <c r="WYX20" s="15"/>
      <c r="WYY20" s="15"/>
      <c r="WYZ20" s="15"/>
      <c r="WZA20" s="15"/>
      <c r="WZB20" s="15"/>
      <c r="WZC20" s="15"/>
      <c r="WZD20" s="15"/>
      <c r="WZE20" s="15"/>
      <c r="WZF20" s="15"/>
      <c r="WZG20" s="15"/>
      <c r="WZH20" s="15"/>
      <c r="WZI20" s="15"/>
      <c r="WZJ20" s="15"/>
      <c r="WZK20" s="15"/>
      <c r="WZL20" s="15"/>
      <c r="WZM20" s="15"/>
      <c r="WZN20" s="15"/>
      <c r="WZO20" s="15"/>
      <c r="WZP20" s="15"/>
      <c r="WZQ20" s="15"/>
      <c r="WZR20" s="15"/>
      <c r="WZS20" s="15"/>
      <c r="WZT20" s="15"/>
      <c r="WZU20" s="15"/>
      <c r="WZV20" s="15"/>
      <c r="WZW20" s="15"/>
      <c r="WZX20" s="15"/>
      <c r="WZY20" s="15"/>
      <c r="WZZ20" s="15"/>
      <c r="XAA20" s="15"/>
      <c r="XAB20" s="15"/>
      <c r="XAC20" s="15"/>
      <c r="XAD20" s="15"/>
      <c r="XAE20" s="15"/>
      <c r="XAF20" s="15"/>
      <c r="XAG20" s="15"/>
      <c r="XAH20" s="15"/>
      <c r="XAI20" s="15"/>
      <c r="XAJ20" s="15"/>
      <c r="XAK20" s="15"/>
      <c r="XAL20" s="15"/>
      <c r="XAM20" s="15"/>
      <c r="XAN20" s="15"/>
      <c r="XAO20" s="15"/>
      <c r="XAP20" s="15"/>
      <c r="XAQ20" s="15"/>
      <c r="XAR20" s="15"/>
      <c r="XAS20" s="15"/>
      <c r="XAT20" s="15"/>
      <c r="XAU20" s="15"/>
      <c r="XAV20" s="15"/>
      <c r="XAW20" s="15"/>
      <c r="XAX20" s="15"/>
      <c r="XAY20" s="15"/>
      <c r="XAZ20" s="15"/>
      <c r="XBA20" s="15"/>
      <c r="XBB20" s="15"/>
      <c r="XBC20" s="15"/>
      <c r="XBD20" s="15"/>
      <c r="XBE20" s="15"/>
      <c r="XBF20" s="15"/>
      <c r="XBG20" s="15"/>
      <c r="XBH20" s="15"/>
      <c r="XBI20" s="15"/>
      <c r="XBJ20" s="15"/>
      <c r="XBK20" s="15"/>
      <c r="XBL20" s="15"/>
      <c r="XBM20" s="15"/>
      <c r="XBN20" s="15"/>
      <c r="XBO20" s="15"/>
      <c r="XBP20" s="15"/>
      <c r="XBQ20" s="15"/>
      <c r="XBR20" s="15"/>
      <c r="XBS20" s="15"/>
      <c r="XBT20" s="15"/>
      <c r="XBU20" s="15"/>
      <c r="XBV20" s="15"/>
      <c r="XBW20" s="15"/>
      <c r="XBX20" s="15"/>
      <c r="XBY20" s="15"/>
      <c r="XBZ20" s="15"/>
      <c r="XCA20" s="15"/>
      <c r="XCB20" s="15"/>
      <c r="XCC20" s="15"/>
      <c r="XCD20" s="15"/>
      <c r="XCE20" s="15"/>
      <c r="XCF20" s="15"/>
      <c r="XCG20" s="15"/>
      <c r="XCH20" s="15"/>
      <c r="XCI20" s="15"/>
      <c r="XCJ20" s="15"/>
      <c r="XCK20" s="15"/>
      <c r="XCL20" s="15"/>
      <c r="XCM20" s="15"/>
      <c r="XCN20" s="15"/>
      <c r="XCO20" s="15"/>
      <c r="XCP20" s="15"/>
      <c r="XCQ20" s="15"/>
      <c r="XCR20" s="15"/>
      <c r="XCS20" s="15"/>
      <c r="XCT20" s="15"/>
      <c r="XCU20" s="15"/>
      <c r="XCV20" s="15"/>
      <c r="XCW20" s="15"/>
      <c r="XCX20" s="15"/>
      <c r="XCY20" s="15"/>
      <c r="XCZ20" s="15"/>
      <c r="XDA20" s="15"/>
      <c r="XDB20" s="15"/>
      <c r="XDC20" s="15"/>
      <c r="XDD20" s="15"/>
      <c r="XDE20" s="15"/>
      <c r="XDF20" s="15"/>
      <c r="XDG20" s="15"/>
      <c r="XDH20" s="15"/>
      <c r="XDI20" s="15"/>
      <c r="XDJ20" s="15"/>
      <c r="XDK20" s="15"/>
      <c r="XDL20" s="15"/>
      <c r="XDM20" s="15"/>
      <c r="XDN20" s="15"/>
      <c r="XDO20" s="15"/>
      <c r="XDP20" s="15"/>
      <c r="XDQ20" s="15"/>
      <c r="XDR20" s="15"/>
      <c r="XDS20" s="15"/>
      <c r="XDT20" s="15"/>
      <c r="XDU20" s="15"/>
      <c r="XDV20" s="15"/>
      <c r="XDW20" s="15"/>
      <c r="XDX20" s="15"/>
      <c r="XDY20" s="15"/>
      <c r="XDZ20" s="15"/>
      <c r="XEA20" s="15"/>
      <c r="XEB20" s="15"/>
      <c r="XEC20" s="15"/>
      <c r="XED20" s="15"/>
      <c r="XEE20" s="15"/>
      <c r="XEF20" s="15"/>
      <c r="XEG20" s="15"/>
      <c r="XEH20" s="15"/>
      <c r="XEI20" s="15"/>
      <c r="XEJ20" s="15"/>
      <c r="XEK20" s="15"/>
      <c r="XEL20" s="15"/>
      <c r="XEM20" s="15"/>
      <c r="XEN20" s="15"/>
      <c r="XEO20" s="15"/>
      <c r="XEP20" s="15"/>
      <c r="XEQ20" s="15"/>
      <c r="XER20" s="15"/>
      <c r="XES20" s="15"/>
      <c r="XET20" s="15"/>
      <c r="XEU20" s="15"/>
      <c r="XEV20" s="15"/>
      <c r="XEW20" s="15"/>
      <c r="XEX20" s="15"/>
      <c r="XEY20" s="15"/>
      <c r="XEZ20" s="15"/>
    </row>
    <row r="21" spans="2:16380" outlineLevel="1" x14ac:dyDescent="0.25">
      <c r="B21" s="10" t="s">
        <v>73</v>
      </c>
      <c r="C21" s="17"/>
      <c r="D21" s="17"/>
      <c r="E21" s="17"/>
      <c r="F21" s="17"/>
      <c r="G21" s="17">
        <v>0.45400000000000001</v>
      </c>
      <c r="H21" s="17"/>
      <c r="I21" s="17">
        <v>0.53600000000000003</v>
      </c>
      <c r="J21" s="17"/>
      <c r="K21" s="17">
        <v>0.76200000000000001</v>
      </c>
      <c r="L21" s="17">
        <v>1.042</v>
      </c>
      <c r="M21" s="17">
        <v>4.03</v>
      </c>
      <c r="N21" s="17">
        <f>6.831-SUM(K21:M21)</f>
        <v>0.99699999999999989</v>
      </c>
      <c r="O21" s="17">
        <v>4.0369999999999999</v>
      </c>
      <c r="P21" s="17">
        <v>5.6219999999999999</v>
      </c>
      <c r="Q21" s="17">
        <v>5.4160000000000004</v>
      </c>
      <c r="R21" s="17">
        <f>23.684-SUM(O21:Q21)</f>
        <v>8.6090000000000018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5"/>
      <c r="AWE21" s="15"/>
      <c r="AWF21" s="15"/>
      <c r="AWG21" s="15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5"/>
      <c r="AWU21" s="15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  <c r="BAE21" s="15"/>
      <c r="BAF21" s="15"/>
      <c r="BAG21" s="15"/>
      <c r="BAH21" s="15"/>
      <c r="BAI21" s="15"/>
      <c r="BAJ21" s="15"/>
      <c r="BAK21" s="15"/>
      <c r="BAL21" s="15"/>
      <c r="BAM21" s="15"/>
      <c r="BAN21" s="15"/>
      <c r="BAO21" s="15"/>
      <c r="BAP21" s="15"/>
      <c r="BAQ21" s="15"/>
      <c r="BAR21" s="15"/>
      <c r="BAS21" s="15"/>
      <c r="BAT21" s="15"/>
      <c r="BAU21" s="15"/>
      <c r="BAV21" s="15"/>
      <c r="BAW21" s="15"/>
      <c r="BAX21" s="15"/>
      <c r="BAY21" s="15"/>
      <c r="BAZ21" s="15"/>
      <c r="BBA21" s="15"/>
      <c r="BBB21" s="15"/>
      <c r="BBC21" s="15"/>
      <c r="BBD21" s="15"/>
      <c r="BBE21" s="15"/>
      <c r="BBF21" s="15"/>
      <c r="BBG21" s="15"/>
      <c r="BBH21" s="15"/>
      <c r="BBI21" s="15"/>
      <c r="BBJ21" s="15"/>
      <c r="BBK21" s="15"/>
      <c r="BBL21" s="15"/>
      <c r="BBM21" s="15"/>
      <c r="BBN21" s="15"/>
      <c r="BBO21" s="15"/>
      <c r="BBP21" s="15"/>
      <c r="BBQ21" s="15"/>
      <c r="BBR21" s="15"/>
      <c r="BBS21" s="15"/>
      <c r="BBT21" s="15"/>
      <c r="BBU21" s="15"/>
      <c r="BBV21" s="15"/>
      <c r="BBW21" s="15"/>
      <c r="BBX21" s="15"/>
      <c r="BBY21" s="15"/>
      <c r="BBZ21" s="15"/>
      <c r="BCA21" s="15"/>
      <c r="BCB21" s="15"/>
      <c r="BCC21" s="15"/>
      <c r="BCD21" s="15"/>
      <c r="BCE21" s="15"/>
      <c r="BCF21" s="15"/>
      <c r="BCG21" s="15"/>
      <c r="BCH21" s="15"/>
      <c r="BCI21" s="15"/>
      <c r="BCJ21" s="15"/>
      <c r="BCK21" s="15"/>
      <c r="BCL21" s="15"/>
      <c r="BCM21" s="15"/>
      <c r="BCN21" s="15"/>
      <c r="BCO21" s="15"/>
      <c r="BCP21" s="15"/>
      <c r="BCQ21" s="15"/>
      <c r="BCR21" s="15"/>
      <c r="BCS21" s="15"/>
      <c r="BCT21" s="15"/>
      <c r="BCU21" s="15"/>
      <c r="BCV21" s="15"/>
      <c r="BCW21" s="15"/>
      <c r="BCX21" s="15"/>
      <c r="BCY21" s="15"/>
      <c r="BCZ21" s="15"/>
      <c r="BDA21" s="15"/>
      <c r="BDB21" s="15"/>
      <c r="BDC21" s="15"/>
      <c r="BDD21" s="15"/>
      <c r="BDE21" s="15"/>
      <c r="BDF21" s="15"/>
      <c r="BDG21" s="15"/>
      <c r="BDH21" s="15"/>
      <c r="BDI21" s="15"/>
      <c r="BDJ21" s="15"/>
      <c r="BDK21" s="15"/>
      <c r="BDL21" s="15"/>
      <c r="BDM21" s="15"/>
      <c r="BDN21" s="15"/>
      <c r="BDO21" s="15"/>
      <c r="BDP21" s="15"/>
      <c r="BDQ21" s="15"/>
      <c r="BDR21" s="15"/>
      <c r="BDS21" s="15"/>
      <c r="BDT21" s="15"/>
      <c r="BDU21" s="15"/>
      <c r="BDV21" s="15"/>
      <c r="BDW21" s="15"/>
      <c r="BDX21" s="15"/>
      <c r="BDY21" s="15"/>
      <c r="BDZ21" s="15"/>
      <c r="BEA21" s="15"/>
      <c r="BEB21" s="15"/>
      <c r="BEC21" s="15"/>
      <c r="BED21" s="15"/>
      <c r="BEE21" s="15"/>
      <c r="BEF21" s="15"/>
      <c r="BEG21" s="15"/>
      <c r="BEH21" s="15"/>
      <c r="BEI21" s="15"/>
      <c r="BEJ21" s="15"/>
      <c r="BEK21" s="15"/>
      <c r="BEL21" s="15"/>
      <c r="BEM21" s="15"/>
      <c r="BEN21" s="15"/>
      <c r="BEO21" s="15"/>
      <c r="BEP21" s="15"/>
      <c r="BEQ21" s="15"/>
      <c r="BER21" s="15"/>
      <c r="BES21" s="15"/>
      <c r="BET21" s="15"/>
      <c r="BEU21" s="15"/>
      <c r="BEV21" s="15"/>
      <c r="BEW21" s="15"/>
      <c r="BEX21" s="15"/>
      <c r="BEY21" s="15"/>
      <c r="BEZ21" s="15"/>
      <c r="BFA21" s="15"/>
      <c r="BFB21" s="15"/>
      <c r="BFC21" s="15"/>
      <c r="BFD21" s="15"/>
      <c r="BFE21" s="15"/>
      <c r="BFF21" s="15"/>
      <c r="BFG21" s="15"/>
      <c r="BFH21" s="15"/>
      <c r="BFI21" s="15"/>
      <c r="BFJ21" s="15"/>
      <c r="BFK21" s="15"/>
      <c r="BFL21" s="15"/>
      <c r="BFM21" s="15"/>
      <c r="BFN21" s="15"/>
      <c r="BFO21" s="15"/>
      <c r="BFP21" s="15"/>
      <c r="BFQ21" s="15"/>
      <c r="BFR21" s="15"/>
      <c r="BFS21" s="15"/>
      <c r="BFT21" s="15"/>
      <c r="BFU21" s="15"/>
      <c r="BFV21" s="15"/>
      <c r="BFW21" s="15"/>
      <c r="BFX21" s="15"/>
      <c r="BFY21" s="15"/>
      <c r="BFZ21" s="15"/>
      <c r="BGA21" s="15"/>
      <c r="BGB21" s="15"/>
      <c r="BGC21" s="15"/>
      <c r="BGD21" s="15"/>
      <c r="BGE21" s="15"/>
      <c r="BGF21" s="15"/>
      <c r="BGG21" s="15"/>
      <c r="BGH21" s="15"/>
      <c r="BGI21" s="15"/>
      <c r="BGJ21" s="15"/>
      <c r="BGK21" s="15"/>
      <c r="BGL21" s="15"/>
      <c r="BGM21" s="15"/>
      <c r="BGN21" s="15"/>
      <c r="BGO21" s="15"/>
      <c r="BGP21" s="15"/>
      <c r="BGQ21" s="15"/>
      <c r="BGR21" s="15"/>
      <c r="BGS21" s="15"/>
      <c r="BGT21" s="15"/>
      <c r="BGU21" s="15"/>
      <c r="BGV21" s="15"/>
      <c r="BGW21" s="15"/>
      <c r="BGX21" s="15"/>
      <c r="BGY21" s="15"/>
      <c r="BGZ21" s="15"/>
      <c r="BHA21" s="15"/>
      <c r="BHB21" s="15"/>
      <c r="BHC21" s="15"/>
      <c r="BHD21" s="15"/>
      <c r="BHE21" s="15"/>
      <c r="BHF21" s="15"/>
      <c r="BHG21" s="15"/>
      <c r="BHH21" s="15"/>
      <c r="BHI21" s="15"/>
      <c r="BHJ21" s="15"/>
      <c r="BHK21" s="15"/>
      <c r="BHL21" s="15"/>
      <c r="BHM21" s="15"/>
      <c r="BHN21" s="15"/>
      <c r="BHO21" s="15"/>
      <c r="BHP21" s="15"/>
      <c r="BHQ21" s="15"/>
      <c r="BHR21" s="15"/>
      <c r="BHS21" s="15"/>
      <c r="BHT21" s="15"/>
      <c r="BHU21" s="15"/>
      <c r="BHV21" s="15"/>
      <c r="BHW21" s="15"/>
      <c r="BHX21" s="15"/>
      <c r="BHY21" s="15"/>
      <c r="BHZ21" s="15"/>
      <c r="BIA21" s="15"/>
      <c r="BIB21" s="15"/>
      <c r="BIC21" s="15"/>
      <c r="BID21" s="15"/>
      <c r="BIE21" s="15"/>
      <c r="BIF21" s="15"/>
      <c r="BIG21" s="15"/>
      <c r="BIH21" s="15"/>
      <c r="BII21" s="15"/>
      <c r="BIJ21" s="15"/>
      <c r="BIK21" s="15"/>
      <c r="BIL21" s="15"/>
      <c r="BIM21" s="15"/>
      <c r="BIN21" s="15"/>
      <c r="BIO21" s="15"/>
      <c r="BIP21" s="15"/>
      <c r="BIQ21" s="15"/>
      <c r="BIR21" s="15"/>
      <c r="BIS21" s="15"/>
      <c r="BIT21" s="15"/>
      <c r="BIU21" s="15"/>
      <c r="BIV21" s="15"/>
      <c r="BIW21" s="15"/>
      <c r="BIX21" s="15"/>
      <c r="BIY21" s="15"/>
      <c r="BIZ21" s="15"/>
      <c r="BJA21" s="15"/>
      <c r="BJB21" s="15"/>
      <c r="BJC21" s="15"/>
      <c r="BJD21" s="15"/>
      <c r="BJE21" s="15"/>
      <c r="BJF21" s="15"/>
      <c r="BJG21" s="15"/>
      <c r="BJH21" s="15"/>
      <c r="BJI21" s="15"/>
      <c r="BJJ21" s="15"/>
      <c r="BJK21" s="15"/>
      <c r="BJL21" s="15"/>
      <c r="BJM21" s="15"/>
      <c r="BJN21" s="15"/>
      <c r="BJO21" s="15"/>
      <c r="BJP21" s="15"/>
      <c r="BJQ21" s="15"/>
      <c r="BJR21" s="15"/>
      <c r="BJS21" s="15"/>
      <c r="BJT21" s="15"/>
      <c r="BJU21" s="15"/>
      <c r="BJV21" s="15"/>
      <c r="BJW21" s="15"/>
      <c r="BJX21" s="15"/>
      <c r="BJY21" s="15"/>
      <c r="BJZ21" s="15"/>
      <c r="BKA21" s="15"/>
      <c r="BKB21" s="15"/>
      <c r="BKC21" s="15"/>
      <c r="BKD21" s="15"/>
      <c r="BKE21" s="15"/>
      <c r="BKF21" s="15"/>
      <c r="BKG21" s="15"/>
      <c r="BKH21" s="15"/>
      <c r="BKI21" s="15"/>
      <c r="BKJ21" s="15"/>
      <c r="BKK21" s="15"/>
      <c r="BKL21" s="15"/>
      <c r="BKM21" s="15"/>
      <c r="BKN21" s="15"/>
      <c r="BKO21" s="15"/>
      <c r="BKP21" s="15"/>
      <c r="BKQ21" s="15"/>
      <c r="BKR21" s="15"/>
      <c r="BKS21" s="15"/>
      <c r="BKT21" s="15"/>
      <c r="BKU21" s="15"/>
      <c r="BKV21" s="15"/>
      <c r="BKW21" s="15"/>
      <c r="BKX21" s="15"/>
      <c r="BKY21" s="15"/>
      <c r="BKZ21" s="15"/>
      <c r="BLA21" s="15"/>
      <c r="BLB21" s="15"/>
      <c r="BLC21" s="15"/>
      <c r="BLD21" s="15"/>
      <c r="BLE21" s="15"/>
      <c r="BLF21" s="15"/>
      <c r="BLG21" s="15"/>
      <c r="BLH21" s="15"/>
      <c r="BLI21" s="15"/>
      <c r="BLJ21" s="15"/>
      <c r="BLK21" s="15"/>
      <c r="BLL21" s="15"/>
      <c r="BLM21" s="15"/>
      <c r="BLN21" s="15"/>
      <c r="BLO21" s="15"/>
      <c r="BLP21" s="15"/>
      <c r="BLQ21" s="15"/>
      <c r="BLR21" s="15"/>
      <c r="BLS21" s="15"/>
      <c r="BLT21" s="15"/>
      <c r="BLU21" s="15"/>
      <c r="BLV21" s="15"/>
      <c r="BLW21" s="15"/>
      <c r="BLX21" s="15"/>
      <c r="BLY21" s="15"/>
      <c r="BLZ21" s="15"/>
      <c r="BMA21" s="15"/>
      <c r="BMB21" s="15"/>
      <c r="BMC21" s="15"/>
      <c r="BMD21" s="15"/>
      <c r="BME21" s="15"/>
      <c r="BMF21" s="15"/>
      <c r="BMG21" s="15"/>
      <c r="BMH21" s="15"/>
      <c r="BMI21" s="15"/>
      <c r="BMJ21" s="15"/>
      <c r="BMK21" s="15"/>
      <c r="BML21" s="15"/>
      <c r="BMM21" s="15"/>
      <c r="BMN21" s="15"/>
      <c r="BMO21" s="15"/>
      <c r="BMP21" s="15"/>
      <c r="BMQ21" s="15"/>
      <c r="BMR21" s="15"/>
      <c r="BMS21" s="15"/>
      <c r="BMT21" s="15"/>
      <c r="BMU21" s="15"/>
      <c r="BMV21" s="15"/>
      <c r="BMW21" s="15"/>
      <c r="BMX21" s="15"/>
      <c r="BMY21" s="15"/>
      <c r="BMZ21" s="15"/>
      <c r="BNA21" s="15"/>
      <c r="BNB21" s="15"/>
      <c r="BNC21" s="15"/>
      <c r="BND21" s="15"/>
      <c r="BNE21" s="15"/>
      <c r="BNF21" s="15"/>
      <c r="BNG21" s="15"/>
      <c r="BNH21" s="15"/>
      <c r="BNI21" s="15"/>
      <c r="BNJ21" s="15"/>
      <c r="BNK21" s="15"/>
      <c r="BNL21" s="15"/>
      <c r="BNM21" s="15"/>
      <c r="BNN21" s="15"/>
      <c r="BNO21" s="15"/>
      <c r="BNP21" s="15"/>
      <c r="BNQ21" s="15"/>
      <c r="BNR21" s="15"/>
      <c r="BNS21" s="15"/>
      <c r="BNT21" s="15"/>
      <c r="BNU21" s="15"/>
      <c r="BNV21" s="15"/>
      <c r="BNW21" s="15"/>
      <c r="BNX21" s="15"/>
      <c r="BNY21" s="15"/>
      <c r="BNZ21" s="15"/>
      <c r="BOA21" s="15"/>
      <c r="BOB21" s="15"/>
      <c r="BOC21" s="15"/>
      <c r="BOD21" s="15"/>
      <c r="BOE21" s="15"/>
      <c r="BOF21" s="15"/>
      <c r="BOG21" s="15"/>
      <c r="BOH21" s="15"/>
      <c r="BOI21" s="15"/>
      <c r="BOJ21" s="15"/>
      <c r="BOK21" s="15"/>
      <c r="BOL21" s="15"/>
      <c r="BOM21" s="15"/>
      <c r="BON21" s="15"/>
      <c r="BOO21" s="15"/>
      <c r="BOP21" s="15"/>
      <c r="BOQ21" s="15"/>
      <c r="BOR21" s="15"/>
      <c r="BOS21" s="15"/>
      <c r="BOT21" s="15"/>
      <c r="BOU21" s="15"/>
      <c r="BOV21" s="15"/>
      <c r="BOW21" s="15"/>
      <c r="BOX21" s="15"/>
      <c r="BOY21" s="15"/>
      <c r="BOZ21" s="15"/>
      <c r="BPA21" s="15"/>
      <c r="BPB21" s="15"/>
      <c r="BPC21" s="15"/>
      <c r="BPD21" s="15"/>
      <c r="BPE21" s="15"/>
      <c r="BPF21" s="15"/>
      <c r="BPG21" s="15"/>
      <c r="BPH21" s="15"/>
      <c r="BPI21" s="15"/>
      <c r="BPJ21" s="15"/>
      <c r="BPK21" s="15"/>
      <c r="BPL21" s="15"/>
      <c r="BPM21" s="15"/>
      <c r="BPN21" s="15"/>
      <c r="BPO21" s="15"/>
      <c r="BPP21" s="15"/>
      <c r="BPQ21" s="15"/>
      <c r="BPR21" s="15"/>
      <c r="BPS21" s="15"/>
      <c r="BPT21" s="15"/>
      <c r="BPU21" s="15"/>
      <c r="BPV21" s="15"/>
      <c r="BPW21" s="15"/>
      <c r="BPX21" s="15"/>
      <c r="BPY21" s="15"/>
      <c r="BPZ21" s="15"/>
      <c r="BQA21" s="15"/>
      <c r="BQB21" s="15"/>
      <c r="BQC21" s="15"/>
      <c r="BQD21" s="15"/>
      <c r="BQE21" s="15"/>
      <c r="BQF21" s="15"/>
      <c r="BQG21" s="15"/>
      <c r="BQH21" s="15"/>
      <c r="BQI21" s="15"/>
      <c r="BQJ21" s="15"/>
      <c r="BQK21" s="15"/>
      <c r="BQL21" s="15"/>
      <c r="BQM21" s="15"/>
      <c r="BQN21" s="15"/>
      <c r="BQO21" s="15"/>
      <c r="BQP21" s="15"/>
      <c r="BQQ21" s="15"/>
      <c r="BQR21" s="15"/>
      <c r="BQS21" s="15"/>
      <c r="BQT21" s="15"/>
      <c r="BQU21" s="15"/>
      <c r="BQV21" s="15"/>
      <c r="BQW21" s="15"/>
      <c r="BQX21" s="15"/>
      <c r="BQY21" s="15"/>
      <c r="BQZ21" s="15"/>
      <c r="BRA21" s="15"/>
      <c r="BRB21" s="15"/>
      <c r="BRC21" s="15"/>
      <c r="BRD21" s="15"/>
      <c r="BRE21" s="15"/>
      <c r="BRF21" s="15"/>
      <c r="BRG21" s="15"/>
      <c r="BRH21" s="15"/>
      <c r="BRI21" s="15"/>
      <c r="BRJ21" s="15"/>
      <c r="BRK21" s="15"/>
      <c r="BRL21" s="15"/>
      <c r="BRM21" s="15"/>
      <c r="BRN21" s="15"/>
      <c r="BRO21" s="15"/>
      <c r="BRP21" s="15"/>
      <c r="BRQ21" s="15"/>
      <c r="BRR21" s="15"/>
      <c r="BRS21" s="15"/>
      <c r="BRT21" s="15"/>
      <c r="BRU21" s="15"/>
      <c r="BRV21" s="15"/>
      <c r="BRW21" s="15"/>
      <c r="BRX21" s="15"/>
      <c r="BRY21" s="15"/>
      <c r="BRZ21" s="15"/>
      <c r="BSA21" s="15"/>
      <c r="BSB21" s="15"/>
      <c r="BSC21" s="15"/>
      <c r="BSD21" s="15"/>
      <c r="BSE21" s="15"/>
      <c r="BSF21" s="15"/>
      <c r="BSG21" s="15"/>
      <c r="BSH21" s="15"/>
      <c r="BSI21" s="15"/>
      <c r="BSJ21" s="15"/>
      <c r="BSK21" s="15"/>
      <c r="BSL21" s="15"/>
      <c r="BSM21" s="15"/>
      <c r="BSN21" s="15"/>
      <c r="BSO21" s="15"/>
      <c r="BSP21" s="15"/>
      <c r="BSQ21" s="15"/>
      <c r="BSR21" s="15"/>
      <c r="BSS21" s="15"/>
      <c r="BST21" s="15"/>
      <c r="BSU21" s="15"/>
      <c r="BSV21" s="15"/>
      <c r="BSW21" s="15"/>
      <c r="BSX21" s="15"/>
      <c r="BSY21" s="15"/>
      <c r="BSZ21" s="15"/>
      <c r="BTA21" s="15"/>
      <c r="BTB21" s="15"/>
      <c r="BTC21" s="15"/>
      <c r="BTD21" s="15"/>
      <c r="BTE21" s="15"/>
      <c r="BTF21" s="15"/>
      <c r="BTG21" s="15"/>
      <c r="BTH21" s="15"/>
      <c r="BTI21" s="15"/>
      <c r="BTJ21" s="15"/>
      <c r="BTK21" s="15"/>
      <c r="BTL21" s="15"/>
      <c r="BTM21" s="15"/>
      <c r="BTN21" s="15"/>
      <c r="BTO21" s="15"/>
      <c r="BTP21" s="15"/>
      <c r="BTQ21" s="15"/>
      <c r="BTR21" s="15"/>
      <c r="BTS21" s="15"/>
      <c r="BTT21" s="15"/>
      <c r="BTU21" s="15"/>
      <c r="BTV21" s="15"/>
      <c r="BTW21" s="15"/>
      <c r="BTX21" s="15"/>
      <c r="BTY21" s="15"/>
      <c r="BTZ21" s="15"/>
      <c r="BUA21" s="15"/>
      <c r="BUB21" s="15"/>
      <c r="BUC21" s="15"/>
      <c r="BUD21" s="15"/>
      <c r="BUE21" s="15"/>
      <c r="BUF21" s="15"/>
      <c r="BUG21" s="15"/>
      <c r="BUH21" s="15"/>
      <c r="BUI21" s="15"/>
      <c r="BUJ21" s="15"/>
      <c r="BUK21" s="15"/>
      <c r="BUL21" s="15"/>
      <c r="BUM21" s="15"/>
      <c r="BUN21" s="15"/>
      <c r="BUO21" s="15"/>
      <c r="BUP21" s="15"/>
      <c r="BUQ21" s="15"/>
      <c r="BUR21" s="15"/>
      <c r="BUS21" s="15"/>
      <c r="BUT21" s="15"/>
      <c r="BUU21" s="15"/>
      <c r="BUV21" s="15"/>
      <c r="BUW21" s="15"/>
      <c r="BUX21" s="15"/>
      <c r="BUY21" s="15"/>
      <c r="BUZ21" s="15"/>
      <c r="BVA21" s="15"/>
      <c r="BVB21" s="15"/>
      <c r="BVC21" s="15"/>
      <c r="BVD21" s="15"/>
      <c r="BVE21" s="15"/>
      <c r="BVF21" s="15"/>
      <c r="BVG21" s="15"/>
      <c r="BVH21" s="15"/>
      <c r="BVI21" s="15"/>
      <c r="BVJ21" s="15"/>
      <c r="BVK21" s="15"/>
      <c r="BVL21" s="15"/>
      <c r="BVM21" s="15"/>
      <c r="BVN21" s="15"/>
      <c r="BVO21" s="15"/>
      <c r="BVP21" s="15"/>
      <c r="BVQ21" s="15"/>
      <c r="BVR21" s="15"/>
      <c r="BVS21" s="15"/>
      <c r="BVT21" s="15"/>
      <c r="BVU21" s="15"/>
      <c r="BVV21" s="15"/>
      <c r="BVW21" s="15"/>
      <c r="BVX21" s="15"/>
      <c r="BVY21" s="15"/>
      <c r="BVZ21" s="15"/>
      <c r="BWA21" s="15"/>
      <c r="BWB21" s="15"/>
      <c r="BWC21" s="15"/>
      <c r="BWD21" s="15"/>
      <c r="BWE21" s="15"/>
      <c r="BWF21" s="15"/>
      <c r="BWG21" s="15"/>
      <c r="BWH21" s="15"/>
      <c r="BWI21" s="15"/>
      <c r="BWJ21" s="15"/>
      <c r="BWK21" s="15"/>
      <c r="BWL21" s="15"/>
      <c r="BWM21" s="15"/>
      <c r="BWN21" s="15"/>
      <c r="BWO21" s="15"/>
      <c r="BWP21" s="15"/>
      <c r="BWQ21" s="15"/>
      <c r="BWR21" s="15"/>
      <c r="BWS21" s="15"/>
      <c r="BWT21" s="15"/>
      <c r="BWU21" s="15"/>
      <c r="BWV21" s="15"/>
      <c r="BWW21" s="15"/>
      <c r="BWX21" s="15"/>
      <c r="BWY21" s="15"/>
      <c r="BWZ21" s="15"/>
      <c r="BXA21" s="15"/>
      <c r="BXB21" s="15"/>
      <c r="BXC21" s="15"/>
      <c r="BXD21" s="15"/>
      <c r="BXE21" s="15"/>
      <c r="BXF21" s="15"/>
      <c r="BXG21" s="15"/>
      <c r="BXH21" s="15"/>
      <c r="BXI21" s="15"/>
      <c r="BXJ21" s="15"/>
      <c r="BXK21" s="15"/>
      <c r="BXL21" s="15"/>
      <c r="BXM21" s="15"/>
      <c r="BXN21" s="15"/>
      <c r="BXO21" s="15"/>
      <c r="BXP21" s="15"/>
      <c r="BXQ21" s="15"/>
      <c r="BXR21" s="15"/>
      <c r="BXS21" s="15"/>
      <c r="BXT21" s="15"/>
      <c r="BXU21" s="15"/>
      <c r="BXV21" s="15"/>
      <c r="BXW21" s="15"/>
      <c r="BXX21" s="15"/>
      <c r="BXY21" s="15"/>
      <c r="BXZ21" s="15"/>
      <c r="BYA21" s="15"/>
      <c r="BYB21" s="15"/>
      <c r="BYC21" s="15"/>
      <c r="BYD21" s="15"/>
      <c r="BYE21" s="15"/>
      <c r="BYF21" s="15"/>
      <c r="BYG21" s="15"/>
      <c r="BYH21" s="15"/>
      <c r="BYI21" s="15"/>
      <c r="BYJ21" s="15"/>
      <c r="BYK21" s="15"/>
      <c r="BYL21" s="15"/>
      <c r="BYM21" s="15"/>
      <c r="BYN21" s="15"/>
      <c r="BYO21" s="15"/>
      <c r="BYP21" s="15"/>
      <c r="BYQ21" s="15"/>
      <c r="BYR21" s="15"/>
      <c r="BYS21" s="15"/>
      <c r="BYT21" s="15"/>
      <c r="BYU21" s="15"/>
      <c r="BYV21" s="15"/>
      <c r="BYW21" s="15"/>
      <c r="BYX21" s="15"/>
      <c r="BYY21" s="15"/>
      <c r="BYZ21" s="15"/>
      <c r="BZA21" s="15"/>
      <c r="BZB21" s="15"/>
      <c r="BZC21" s="15"/>
      <c r="BZD21" s="15"/>
      <c r="BZE21" s="15"/>
      <c r="BZF21" s="15"/>
      <c r="BZG21" s="15"/>
      <c r="BZH21" s="15"/>
      <c r="BZI21" s="15"/>
      <c r="BZJ21" s="15"/>
      <c r="BZK21" s="15"/>
      <c r="BZL21" s="15"/>
      <c r="BZM21" s="15"/>
      <c r="BZN21" s="15"/>
      <c r="BZO21" s="15"/>
      <c r="BZP21" s="15"/>
      <c r="BZQ21" s="15"/>
      <c r="BZR21" s="15"/>
      <c r="BZS21" s="15"/>
      <c r="BZT21" s="15"/>
      <c r="BZU21" s="15"/>
      <c r="BZV21" s="15"/>
      <c r="BZW21" s="15"/>
      <c r="BZX21" s="15"/>
      <c r="BZY21" s="15"/>
      <c r="BZZ21" s="15"/>
      <c r="CAA21" s="15"/>
      <c r="CAB21" s="15"/>
      <c r="CAC21" s="15"/>
      <c r="CAD21" s="15"/>
      <c r="CAE21" s="15"/>
      <c r="CAF21" s="15"/>
      <c r="CAG21" s="15"/>
      <c r="CAH21" s="15"/>
      <c r="CAI21" s="15"/>
      <c r="CAJ21" s="15"/>
      <c r="CAK21" s="15"/>
      <c r="CAL21" s="15"/>
      <c r="CAM21" s="15"/>
      <c r="CAN21" s="15"/>
      <c r="CAO21" s="15"/>
      <c r="CAP21" s="15"/>
      <c r="CAQ21" s="15"/>
      <c r="CAR21" s="15"/>
      <c r="CAS21" s="15"/>
      <c r="CAT21" s="15"/>
      <c r="CAU21" s="15"/>
      <c r="CAV21" s="15"/>
      <c r="CAW21" s="15"/>
      <c r="CAX21" s="15"/>
      <c r="CAY21" s="15"/>
      <c r="CAZ21" s="15"/>
      <c r="CBA21" s="15"/>
      <c r="CBB21" s="15"/>
      <c r="CBC21" s="15"/>
      <c r="CBD21" s="15"/>
      <c r="CBE21" s="15"/>
      <c r="CBF21" s="15"/>
      <c r="CBG21" s="15"/>
      <c r="CBH21" s="15"/>
      <c r="CBI21" s="15"/>
      <c r="CBJ21" s="15"/>
      <c r="CBK21" s="15"/>
      <c r="CBL21" s="15"/>
      <c r="CBM21" s="15"/>
      <c r="CBN21" s="15"/>
      <c r="CBO21" s="15"/>
      <c r="CBP21" s="15"/>
      <c r="CBQ21" s="15"/>
      <c r="CBR21" s="15"/>
      <c r="CBS21" s="15"/>
      <c r="CBT21" s="15"/>
      <c r="CBU21" s="15"/>
      <c r="CBV21" s="15"/>
      <c r="CBW21" s="15"/>
      <c r="CBX21" s="15"/>
      <c r="CBY21" s="15"/>
      <c r="CBZ21" s="15"/>
      <c r="CCA21" s="15"/>
      <c r="CCB21" s="15"/>
      <c r="CCC21" s="15"/>
      <c r="CCD21" s="15"/>
      <c r="CCE21" s="15"/>
      <c r="CCF21" s="15"/>
      <c r="CCG21" s="15"/>
      <c r="CCH21" s="15"/>
      <c r="CCI21" s="15"/>
      <c r="CCJ21" s="15"/>
      <c r="CCK21" s="15"/>
      <c r="CCL21" s="15"/>
      <c r="CCM21" s="15"/>
      <c r="CCN21" s="15"/>
      <c r="CCO21" s="15"/>
      <c r="CCP21" s="15"/>
      <c r="CCQ21" s="15"/>
      <c r="CCR21" s="15"/>
      <c r="CCS21" s="15"/>
      <c r="CCT21" s="15"/>
      <c r="CCU21" s="15"/>
      <c r="CCV21" s="15"/>
      <c r="CCW21" s="15"/>
      <c r="CCX21" s="15"/>
      <c r="CCY21" s="15"/>
      <c r="CCZ21" s="15"/>
      <c r="CDA21" s="15"/>
      <c r="CDB21" s="15"/>
      <c r="CDC21" s="15"/>
      <c r="CDD21" s="15"/>
      <c r="CDE21" s="15"/>
      <c r="CDF21" s="15"/>
      <c r="CDG21" s="15"/>
      <c r="CDH21" s="15"/>
      <c r="CDI21" s="15"/>
      <c r="CDJ21" s="15"/>
      <c r="CDK21" s="15"/>
      <c r="CDL21" s="15"/>
      <c r="CDM21" s="15"/>
      <c r="CDN21" s="15"/>
      <c r="CDO21" s="15"/>
      <c r="CDP21" s="15"/>
      <c r="CDQ21" s="15"/>
      <c r="CDR21" s="15"/>
      <c r="CDS21" s="15"/>
      <c r="CDT21" s="15"/>
      <c r="CDU21" s="15"/>
      <c r="CDV21" s="15"/>
      <c r="CDW21" s="15"/>
      <c r="CDX21" s="15"/>
      <c r="CDY21" s="15"/>
      <c r="CDZ21" s="15"/>
      <c r="CEA21" s="15"/>
      <c r="CEB21" s="15"/>
      <c r="CEC21" s="15"/>
      <c r="CED21" s="15"/>
      <c r="CEE21" s="15"/>
      <c r="CEF21" s="15"/>
      <c r="CEG21" s="15"/>
      <c r="CEH21" s="15"/>
      <c r="CEI21" s="15"/>
      <c r="CEJ21" s="15"/>
      <c r="CEK21" s="15"/>
      <c r="CEL21" s="15"/>
      <c r="CEM21" s="15"/>
      <c r="CEN21" s="15"/>
      <c r="CEO21" s="15"/>
      <c r="CEP21" s="15"/>
      <c r="CEQ21" s="15"/>
      <c r="CER21" s="15"/>
      <c r="CES21" s="15"/>
      <c r="CET21" s="15"/>
      <c r="CEU21" s="15"/>
      <c r="CEV21" s="15"/>
      <c r="CEW21" s="15"/>
      <c r="CEX21" s="15"/>
      <c r="CEY21" s="15"/>
      <c r="CEZ21" s="15"/>
      <c r="CFA21" s="15"/>
      <c r="CFB21" s="15"/>
      <c r="CFC21" s="15"/>
      <c r="CFD21" s="15"/>
      <c r="CFE21" s="15"/>
      <c r="CFF21" s="15"/>
      <c r="CFG21" s="15"/>
      <c r="CFH21" s="15"/>
      <c r="CFI21" s="15"/>
      <c r="CFJ21" s="15"/>
      <c r="CFK21" s="15"/>
      <c r="CFL21" s="15"/>
      <c r="CFM21" s="15"/>
      <c r="CFN21" s="15"/>
      <c r="CFO21" s="15"/>
      <c r="CFP21" s="15"/>
      <c r="CFQ21" s="15"/>
      <c r="CFR21" s="15"/>
      <c r="CFS21" s="15"/>
      <c r="CFT21" s="15"/>
      <c r="CFU21" s="15"/>
      <c r="CFV21" s="15"/>
      <c r="CFW21" s="15"/>
      <c r="CFX21" s="15"/>
      <c r="CFY21" s="15"/>
      <c r="CFZ21" s="15"/>
      <c r="CGA21" s="15"/>
      <c r="CGB21" s="15"/>
      <c r="CGC21" s="15"/>
      <c r="CGD21" s="15"/>
      <c r="CGE21" s="15"/>
      <c r="CGF21" s="15"/>
      <c r="CGG21" s="15"/>
      <c r="CGH21" s="15"/>
      <c r="CGI21" s="15"/>
      <c r="CGJ21" s="15"/>
      <c r="CGK21" s="15"/>
      <c r="CGL21" s="15"/>
      <c r="CGM21" s="15"/>
      <c r="CGN21" s="15"/>
      <c r="CGO21" s="15"/>
      <c r="CGP21" s="15"/>
      <c r="CGQ21" s="15"/>
      <c r="CGR21" s="15"/>
      <c r="CGS21" s="15"/>
      <c r="CGT21" s="15"/>
      <c r="CGU21" s="15"/>
      <c r="CGV21" s="15"/>
      <c r="CGW21" s="15"/>
      <c r="CGX21" s="15"/>
      <c r="CGY21" s="15"/>
      <c r="CGZ21" s="15"/>
      <c r="CHA21" s="15"/>
      <c r="CHB21" s="15"/>
      <c r="CHC21" s="15"/>
      <c r="CHD21" s="15"/>
      <c r="CHE21" s="15"/>
      <c r="CHF21" s="15"/>
      <c r="CHG21" s="15"/>
      <c r="CHH21" s="15"/>
      <c r="CHI21" s="15"/>
      <c r="CHJ21" s="15"/>
      <c r="CHK21" s="15"/>
      <c r="CHL21" s="15"/>
      <c r="CHM21" s="15"/>
      <c r="CHN21" s="15"/>
      <c r="CHO21" s="15"/>
      <c r="CHP21" s="15"/>
      <c r="CHQ21" s="15"/>
      <c r="CHR21" s="15"/>
      <c r="CHS21" s="15"/>
      <c r="CHT21" s="15"/>
      <c r="CHU21" s="15"/>
      <c r="CHV21" s="15"/>
      <c r="CHW21" s="15"/>
      <c r="CHX21" s="15"/>
      <c r="CHY21" s="15"/>
      <c r="CHZ21" s="15"/>
      <c r="CIA21" s="15"/>
      <c r="CIB21" s="15"/>
      <c r="CIC21" s="15"/>
      <c r="CID21" s="15"/>
      <c r="CIE21" s="15"/>
      <c r="CIF21" s="15"/>
      <c r="CIG21" s="15"/>
      <c r="CIH21" s="15"/>
      <c r="CII21" s="15"/>
      <c r="CIJ21" s="15"/>
      <c r="CIK21" s="15"/>
      <c r="CIL21" s="15"/>
      <c r="CIM21" s="15"/>
      <c r="CIN21" s="15"/>
      <c r="CIO21" s="15"/>
      <c r="CIP21" s="15"/>
      <c r="CIQ21" s="15"/>
      <c r="CIR21" s="15"/>
      <c r="CIS21" s="15"/>
      <c r="CIT21" s="15"/>
      <c r="CIU21" s="15"/>
      <c r="CIV21" s="15"/>
      <c r="CIW21" s="15"/>
      <c r="CIX21" s="15"/>
      <c r="CIY21" s="15"/>
      <c r="CIZ21" s="15"/>
      <c r="CJA21" s="15"/>
      <c r="CJB21" s="15"/>
      <c r="CJC21" s="15"/>
      <c r="CJD21" s="15"/>
      <c r="CJE21" s="15"/>
      <c r="CJF21" s="15"/>
      <c r="CJG21" s="15"/>
      <c r="CJH21" s="15"/>
      <c r="CJI21" s="15"/>
      <c r="CJJ21" s="15"/>
      <c r="CJK21" s="15"/>
      <c r="CJL21" s="15"/>
      <c r="CJM21" s="15"/>
      <c r="CJN21" s="15"/>
      <c r="CJO21" s="15"/>
      <c r="CJP21" s="15"/>
      <c r="CJQ21" s="15"/>
      <c r="CJR21" s="15"/>
      <c r="CJS21" s="15"/>
      <c r="CJT21" s="15"/>
      <c r="CJU21" s="15"/>
      <c r="CJV21" s="15"/>
      <c r="CJW21" s="15"/>
      <c r="CJX21" s="15"/>
      <c r="CJY21" s="15"/>
      <c r="CJZ21" s="15"/>
      <c r="CKA21" s="15"/>
      <c r="CKB21" s="15"/>
      <c r="CKC21" s="15"/>
      <c r="CKD21" s="15"/>
      <c r="CKE21" s="15"/>
      <c r="CKF21" s="15"/>
      <c r="CKG21" s="15"/>
      <c r="CKH21" s="15"/>
      <c r="CKI21" s="15"/>
      <c r="CKJ21" s="15"/>
      <c r="CKK21" s="15"/>
      <c r="CKL21" s="15"/>
      <c r="CKM21" s="15"/>
      <c r="CKN21" s="15"/>
      <c r="CKO21" s="15"/>
      <c r="CKP21" s="15"/>
      <c r="CKQ21" s="15"/>
      <c r="CKR21" s="15"/>
      <c r="CKS21" s="15"/>
      <c r="CKT21" s="15"/>
      <c r="CKU21" s="15"/>
      <c r="CKV21" s="15"/>
      <c r="CKW21" s="15"/>
      <c r="CKX21" s="15"/>
      <c r="CKY21" s="15"/>
      <c r="CKZ21" s="15"/>
      <c r="CLA21" s="15"/>
      <c r="CLB21" s="15"/>
      <c r="CLC21" s="15"/>
      <c r="CLD21" s="15"/>
      <c r="CLE21" s="15"/>
      <c r="CLF21" s="15"/>
      <c r="CLG21" s="15"/>
      <c r="CLH21" s="15"/>
      <c r="CLI21" s="15"/>
      <c r="CLJ21" s="15"/>
      <c r="CLK21" s="15"/>
      <c r="CLL21" s="15"/>
      <c r="CLM21" s="15"/>
      <c r="CLN21" s="15"/>
      <c r="CLO21" s="15"/>
      <c r="CLP21" s="15"/>
      <c r="CLQ21" s="15"/>
      <c r="CLR21" s="15"/>
      <c r="CLS21" s="15"/>
      <c r="CLT21" s="15"/>
      <c r="CLU21" s="15"/>
      <c r="CLV21" s="15"/>
      <c r="CLW21" s="15"/>
      <c r="CLX21" s="15"/>
      <c r="CLY21" s="15"/>
      <c r="CLZ21" s="15"/>
      <c r="CMA21" s="15"/>
      <c r="CMB21" s="15"/>
      <c r="CMC21" s="15"/>
      <c r="CMD21" s="15"/>
      <c r="CME21" s="15"/>
      <c r="CMF21" s="15"/>
      <c r="CMG21" s="15"/>
      <c r="CMH21" s="15"/>
      <c r="CMI21" s="15"/>
      <c r="CMJ21" s="15"/>
      <c r="CMK21" s="15"/>
      <c r="CML21" s="15"/>
      <c r="CMM21" s="15"/>
      <c r="CMN21" s="15"/>
      <c r="CMO21" s="15"/>
      <c r="CMP21" s="15"/>
      <c r="CMQ21" s="15"/>
      <c r="CMR21" s="15"/>
      <c r="CMS21" s="15"/>
      <c r="CMT21" s="15"/>
      <c r="CMU21" s="15"/>
      <c r="CMV21" s="15"/>
      <c r="CMW21" s="15"/>
      <c r="CMX21" s="15"/>
      <c r="CMY21" s="15"/>
      <c r="CMZ21" s="15"/>
      <c r="CNA21" s="15"/>
      <c r="CNB21" s="15"/>
      <c r="CNC21" s="15"/>
      <c r="CND21" s="15"/>
      <c r="CNE21" s="15"/>
      <c r="CNF21" s="15"/>
      <c r="CNG21" s="15"/>
      <c r="CNH21" s="15"/>
      <c r="CNI21" s="15"/>
      <c r="CNJ21" s="15"/>
      <c r="CNK21" s="15"/>
      <c r="CNL21" s="15"/>
      <c r="CNM21" s="15"/>
      <c r="CNN21" s="15"/>
      <c r="CNO21" s="15"/>
      <c r="CNP21" s="15"/>
      <c r="CNQ21" s="15"/>
      <c r="CNR21" s="15"/>
      <c r="CNS21" s="15"/>
      <c r="CNT21" s="15"/>
      <c r="CNU21" s="15"/>
      <c r="CNV21" s="15"/>
      <c r="CNW21" s="15"/>
      <c r="CNX21" s="15"/>
      <c r="CNY21" s="15"/>
      <c r="CNZ21" s="15"/>
      <c r="COA21" s="15"/>
      <c r="COB21" s="15"/>
      <c r="COC21" s="15"/>
      <c r="COD21" s="15"/>
      <c r="COE21" s="15"/>
      <c r="COF21" s="15"/>
      <c r="COG21" s="15"/>
      <c r="COH21" s="15"/>
      <c r="COI21" s="15"/>
      <c r="COJ21" s="15"/>
      <c r="COK21" s="15"/>
      <c r="COL21" s="15"/>
      <c r="COM21" s="15"/>
      <c r="CON21" s="15"/>
      <c r="COO21" s="15"/>
      <c r="COP21" s="15"/>
      <c r="COQ21" s="15"/>
      <c r="COR21" s="15"/>
      <c r="COS21" s="15"/>
      <c r="COT21" s="15"/>
      <c r="COU21" s="15"/>
      <c r="COV21" s="15"/>
      <c r="COW21" s="15"/>
      <c r="COX21" s="15"/>
      <c r="COY21" s="15"/>
      <c r="COZ21" s="15"/>
      <c r="CPA21" s="15"/>
      <c r="CPB21" s="15"/>
      <c r="CPC21" s="15"/>
      <c r="CPD21" s="15"/>
      <c r="CPE21" s="15"/>
      <c r="CPF21" s="15"/>
      <c r="CPG21" s="15"/>
      <c r="CPH21" s="15"/>
      <c r="CPI21" s="15"/>
      <c r="CPJ21" s="15"/>
      <c r="CPK21" s="15"/>
      <c r="CPL21" s="15"/>
      <c r="CPM21" s="15"/>
      <c r="CPN21" s="15"/>
      <c r="CPO21" s="15"/>
      <c r="CPP21" s="15"/>
      <c r="CPQ21" s="15"/>
      <c r="CPR21" s="15"/>
      <c r="CPS21" s="15"/>
      <c r="CPT21" s="15"/>
      <c r="CPU21" s="15"/>
      <c r="CPV21" s="15"/>
      <c r="CPW21" s="15"/>
      <c r="CPX21" s="15"/>
      <c r="CPY21" s="15"/>
      <c r="CPZ21" s="15"/>
      <c r="CQA21" s="15"/>
      <c r="CQB21" s="15"/>
      <c r="CQC21" s="15"/>
      <c r="CQD21" s="15"/>
      <c r="CQE21" s="15"/>
      <c r="CQF21" s="15"/>
      <c r="CQG21" s="15"/>
      <c r="CQH21" s="15"/>
      <c r="CQI21" s="15"/>
      <c r="CQJ21" s="15"/>
      <c r="CQK21" s="15"/>
      <c r="CQL21" s="15"/>
      <c r="CQM21" s="15"/>
      <c r="CQN21" s="15"/>
      <c r="CQO21" s="15"/>
      <c r="CQP21" s="15"/>
      <c r="CQQ21" s="15"/>
      <c r="CQR21" s="15"/>
      <c r="CQS21" s="15"/>
      <c r="CQT21" s="15"/>
      <c r="CQU21" s="15"/>
      <c r="CQV21" s="15"/>
      <c r="CQW21" s="15"/>
      <c r="CQX21" s="15"/>
      <c r="CQY21" s="15"/>
      <c r="CQZ21" s="15"/>
      <c r="CRA21" s="15"/>
      <c r="CRB21" s="15"/>
      <c r="CRC21" s="15"/>
      <c r="CRD21" s="15"/>
      <c r="CRE21" s="15"/>
      <c r="CRF21" s="15"/>
      <c r="CRG21" s="15"/>
      <c r="CRH21" s="15"/>
      <c r="CRI21" s="15"/>
      <c r="CRJ21" s="15"/>
      <c r="CRK21" s="15"/>
      <c r="CRL21" s="15"/>
      <c r="CRM21" s="15"/>
      <c r="CRN21" s="15"/>
      <c r="CRO21" s="15"/>
      <c r="CRP21" s="15"/>
      <c r="CRQ21" s="15"/>
      <c r="CRR21" s="15"/>
      <c r="CRS21" s="15"/>
      <c r="CRT21" s="15"/>
      <c r="CRU21" s="15"/>
      <c r="CRV21" s="15"/>
      <c r="CRW21" s="15"/>
      <c r="CRX21" s="15"/>
      <c r="CRY21" s="15"/>
      <c r="CRZ21" s="15"/>
      <c r="CSA21" s="15"/>
      <c r="CSB21" s="15"/>
      <c r="CSC21" s="15"/>
      <c r="CSD21" s="15"/>
      <c r="CSE21" s="15"/>
      <c r="CSF21" s="15"/>
      <c r="CSG21" s="15"/>
      <c r="CSH21" s="15"/>
      <c r="CSI21" s="15"/>
      <c r="CSJ21" s="15"/>
      <c r="CSK21" s="15"/>
      <c r="CSL21" s="15"/>
      <c r="CSM21" s="15"/>
      <c r="CSN21" s="15"/>
      <c r="CSO21" s="15"/>
      <c r="CSP21" s="15"/>
      <c r="CSQ21" s="15"/>
      <c r="CSR21" s="15"/>
      <c r="CSS21" s="15"/>
      <c r="CST21" s="15"/>
      <c r="CSU21" s="15"/>
      <c r="CSV21" s="15"/>
      <c r="CSW21" s="15"/>
      <c r="CSX21" s="15"/>
      <c r="CSY21" s="15"/>
      <c r="CSZ21" s="15"/>
      <c r="CTA21" s="15"/>
      <c r="CTB21" s="15"/>
      <c r="CTC21" s="15"/>
      <c r="CTD21" s="15"/>
      <c r="CTE21" s="15"/>
      <c r="CTF21" s="15"/>
      <c r="CTG21" s="15"/>
      <c r="CTH21" s="15"/>
      <c r="CTI21" s="15"/>
      <c r="CTJ21" s="15"/>
      <c r="CTK21" s="15"/>
      <c r="CTL21" s="15"/>
      <c r="CTM21" s="15"/>
      <c r="CTN21" s="15"/>
      <c r="CTO21" s="15"/>
      <c r="CTP21" s="15"/>
      <c r="CTQ21" s="15"/>
      <c r="CTR21" s="15"/>
      <c r="CTS21" s="15"/>
      <c r="CTT21" s="15"/>
      <c r="CTU21" s="15"/>
      <c r="CTV21" s="15"/>
      <c r="CTW21" s="15"/>
      <c r="CTX21" s="15"/>
      <c r="CTY21" s="15"/>
      <c r="CTZ21" s="15"/>
      <c r="CUA21" s="15"/>
      <c r="CUB21" s="15"/>
      <c r="CUC21" s="15"/>
      <c r="CUD21" s="15"/>
      <c r="CUE21" s="15"/>
      <c r="CUF21" s="15"/>
      <c r="CUG21" s="15"/>
      <c r="CUH21" s="15"/>
      <c r="CUI21" s="15"/>
      <c r="CUJ21" s="15"/>
      <c r="CUK21" s="15"/>
      <c r="CUL21" s="15"/>
      <c r="CUM21" s="15"/>
      <c r="CUN21" s="15"/>
      <c r="CUO21" s="15"/>
      <c r="CUP21" s="15"/>
      <c r="CUQ21" s="15"/>
      <c r="CUR21" s="15"/>
      <c r="CUS21" s="15"/>
      <c r="CUT21" s="15"/>
      <c r="CUU21" s="15"/>
      <c r="CUV21" s="15"/>
      <c r="CUW21" s="15"/>
      <c r="CUX21" s="15"/>
      <c r="CUY21" s="15"/>
      <c r="CUZ21" s="15"/>
      <c r="CVA21" s="15"/>
      <c r="CVB21" s="15"/>
      <c r="CVC21" s="15"/>
      <c r="CVD21" s="15"/>
      <c r="CVE21" s="15"/>
      <c r="CVF21" s="15"/>
      <c r="CVG21" s="15"/>
      <c r="CVH21" s="15"/>
      <c r="CVI21" s="15"/>
      <c r="CVJ21" s="15"/>
      <c r="CVK21" s="15"/>
      <c r="CVL21" s="15"/>
      <c r="CVM21" s="15"/>
      <c r="CVN21" s="15"/>
      <c r="CVO21" s="15"/>
      <c r="CVP21" s="15"/>
      <c r="CVQ21" s="15"/>
      <c r="CVR21" s="15"/>
      <c r="CVS21" s="15"/>
      <c r="CVT21" s="15"/>
      <c r="CVU21" s="15"/>
      <c r="CVV21" s="15"/>
      <c r="CVW21" s="15"/>
      <c r="CVX21" s="15"/>
      <c r="CVY21" s="15"/>
      <c r="CVZ21" s="15"/>
      <c r="CWA21" s="15"/>
      <c r="CWB21" s="15"/>
      <c r="CWC21" s="15"/>
      <c r="CWD21" s="15"/>
      <c r="CWE21" s="15"/>
      <c r="CWF21" s="15"/>
      <c r="CWG21" s="15"/>
      <c r="CWH21" s="15"/>
      <c r="CWI21" s="15"/>
      <c r="CWJ21" s="15"/>
      <c r="CWK21" s="15"/>
      <c r="CWL21" s="15"/>
      <c r="CWM21" s="15"/>
      <c r="CWN21" s="15"/>
      <c r="CWO21" s="15"/>
      <c r="CWP21" s="15"/>
      <c r="CWQ21" s="15"/>
      <c r="CWR21" s="15"/>
      <c r="CWS21" s="15"/>
      <c r="CWT21" s="15"/>
      <c r="CWU21" s="15"/>
      <c r="CWV21" s="15"/>
      <c r="CWW21" s="15"/>
      <c r="CWX21" s="15"/>
      <c r="CWY21" s="15"/>
      <c r="CWZ21" s="15"/>
      <c r="CXA21" s="15"/>
      <c r="CXB21" s="15"/>
      <c r="CXC21" s="15"/>
      <c r="CXD21" s="15"/>
      <c r="CXE21" s="15"/>
      <c r="CXF21" s="15"/>
      <c r="CXG21" s="15"/>
      <c r="CXH21" s="15"/>
      <c r="CXI21" s="15"/>
      <c r="CXJ21" s="15"/>
      <c r="CXK21" s="15"/>
      <c r="CXL21" s="15"/>
      <c r="CXM21" s="15"/>
      <c r="CXN21" s="15"/>
      <c r="CXO21" s="15"/>
      <c r="CXP21" s="15"/>
      <c r="CXQ21" s="15"/>
      <c r="CXR21" s="15"/>
      <c r="CXS21" s="15"/>
      <c r="CXT21" s="15"/>
      <c r="CXU21" s="15"/>
      <c r="CXV21" s="15"/>
      <c r="CXW21" s="15"/>
      <c r="CXX21" s="15"/>
      <c r="CXY21" s="15"/>
      <c r="CXZ21" s="15"/>
      <c r="CYA21" s="15"/>
      <c r="CYB21" s="15"/>
      <c r="CYC21" s="15"/>
      <c r="CYD21" s="15"/>
      <c r="CYE21" s="15"/>
      <c r="CYF21" s="15"/>
      <c r="CYG21" s="15"/>
      <c r="CYH21" s="15"/>
      <c r="CYI21" s="15"/>
      <c r="CYJ21" s="15"/>
      <c r="CYK21" s="15"/>
      <c r="CYL21" s="15"/>
      <c r="CYM21" s="15"/>
      <c r="CYN21" s="15"/>
      <c r="CYO21" s="15"/>
      <c r="CYP21" s="15"/>
      <c r="CYQ21" s="15"/>
      <c r="CYR21" s="15"/>
      <c r="CYS21" s="15"/>
      <c r="CYT21" s="15"/>
      <c r="CYU21" s="15"/>
      <c r="CYV21" s="15"/>
      <c r="CYW21" s="15"/>
      <c r="CYX21" s="15"/>
      <c r="CYY21" s="15"/>
      <c r="CYZ21" s="15"/>
      <c r="CZA21" s="15"/>
      <c r="CZB21" s="15"/>
      <c r="CZC21" s="15"/>
      <c r="CZD21" s="15"/>
      <c r="CZE21" s="15"/>
      <c r="CZF21" s="15"/>
      <c r="CZG21" s="15"/>
      <c r="CZH21" s="15"/>
      <c r="CZI21" s="15"/>
      <c r="CZJ21" s="15"/>
      <c r="CZK21" s="15"/>
      <c r="CZL21" s="15"/>
      <c r="CZM21" s="15"/>
      <c r="CZN21" s="15"/>
      <c r="CZO21" s="15"/>
      <c r="CZP21" s="15"/>
      <c r="CZQ21" s="15"/>
      <c r="CZR21" s="15"/>
      <c r="CZS21" s="15"/>
      <c r="CZT21" s="15"/>
      <c r="CZU21" s="15"/>
      <c r="CZV21" s="15"/>
      <c r="CZW21" s="15"/>
      <c r="CZX21" s="15"/>
      <c r="CZY21" s="15"/>
      <c r="CZZ21" s="15"/>
      <c r="DAA21" s="15"/>
      <c r="DAB21" s="15"/>
      <c r="DAC21" s="15"/>
      <c r="DAD21" s="15"/>
      <c r="DAE21" s="15"/>
      <c r="DAF21" s="15"/>
      <c r="DAG21" s="15"/>
      <c r="DAH21" s="15"/>
      <c r="DAI21" s="15"/>
      <c r="DAJ21" s="15"/>
      <c r="DAK21" s="15"/>
      <c r="DAL21" s="15"/>
      <c r="DAM21" s="15"/>
      <c r="DAN21" s="15"/>
      <c r="DAO21" s="15"/>
      <c r="DAP21" s="15"/>
      <c r="DAQ21" s="15"/>
      <c r="DAR21" s="15"/>
      <c r="DAS21" s="15"/>
      <c r="DAT21" s="15"/>
      <c r="DAU21" s="15"/>
      <c r="DAV21" s="15"/>
      <c r="DAW21" s="15"/>
      <c r="DAX21" s="15"/>
      <c r="DAY21" s="15"/>
      <c r="DAZ21" s="15"/>
      <c r="DBA21" s="15"/>
      <c r="DBB21" s="15"/>
      <c r="DBC21" s="15"/>
      <c r="DBD21" s="15"/>
      <c r="DBE21" s="15"/>
      <c r="DBF21" s="15"/>
      <c r="DBG21" s="15"/>
      <c r="DBH21" s="15"/>
      <c r="DBI21" s="15"/>
      <c r="DBJ21" s="15"/>
      <c r="DBK21" s="15"/>
      <c r="DBL21" s="15"/>
      <c r="DBM21" s="15"/>
      <c r="DBN21" s="15"/>
      <c r="DBO21" s="15"/>
      <c r="DBP21" s="15"/>
      <c r="DBQ21" s="15"/>
      <c r="DBR21" s="15"/>
      <c r="DBS21" s="15"/>
      <c r="DBT21" s="15"/>
      <c r="DBU21" s="15"/>
      <c r="DBV21" s="15"/>
      <c r="DBW21" s="15"/>
      <c r="DBX21" s="15"/>
      <c r="DBY21" s="15"/>
      <c r="DBZ21" s="15"/>
      <c r="DCA21" s="15"/>
      <c r="DCB21" s="15"/>
      <c r="DCC21" s="15"/>
      <c r="DCD21" s="15"/>
      <c r="DCE21" s="15"/>
      <c r="DCF21" s="15"/>
      <c r="DCG21" s="15"/>
      <c r="DCH21" s="15"/>
      <c r="DCI21" s="15"/>
      <c r="DCJ21" s="15"/>
      <c r="DCK21" s="15"/>
      <c r="DCL21" s="15"/>
      <c r="DCM21" s="15"/>
      <c r="DCN21" s="15"/>
      <c r="DCO21" s="15"/>
      <c r="DCP21" s="15"/>
      <c r="DCQ21" s="15"/>
      <c r="DCR21" s="15"/>
      <c r="DCS21" s="15"/>
      <c r="DCT21" s="15"/>
      <c r="DCU21" s="15"/>
      <c r="DCV21" s="15"/>
      <c r="DCW21" s="15"/>
      <c r="DCX21" s="15"/>
      <c r="DCY21" s="15"/>
      <c r="DCZ21" s="15"/>
      <c r="DDA21" s="15"/>
      <c r="DDB21" s="15"/>
      <c r="DDC21" s="15"/>
      <c r="DDD21" s="15"/>
      <c r="DDE21" s="15"/>
      <c r="DDF21" s="15"/>
      <c r="DDG21" s="15"/>
      <c r="DDH21" s="15"/>
      <c r="DDI21" s="15"/>
      <c r="DDJ21" s="15"/>
      <c r="DDK21" s="15"/>
      <c r="DDL21" s="15"/>
      <c r="DDM21" s="15"/>
      <c r="DDN21" s="15"/>
      <c r="DDO21" s="15"/>
      <c r="DDP21" s="15"/>
      <c r="DDQ21" s="15"/>
      <c r="DDR21" s="15"/>
      <c r="DDS21" s="15"/>
      <c r="DDT21" s="15"/>
      <c r="DDU21" s="15"/>
      <c r="DDV21" s="15"/>
      <c r="DDW21" s="15"/>
      <c r="DDX21" s="15"/>
      <c r="DDY21" s="15"/>
      <c r="DDZ21" s="15"/>
      <c r="DEA21" s="15"/>
      <c r="DEB21" s="15"/>
      <c r="DEC21" s="15"/>
      <c r="DED21" s="15"/>
      <c r="DEE21" s="15"/>
      <c r="DEF21" s="15"/>
      <c r="DEG21" s="15"/>
      <c r="DEH21" s="15"/>
      <c r="DEI21" s="15"/>
      <c r="DEJ21" s="15"/>
      <c r="DEK21" s="15"/>
      <c r="DEL21" s="15"/>
      <c r="DEM21" s="15"/>
      <c r="DEN21" s="15"/>
      <c r="DEO21" s="15"/>
      <c r="DEP21" s="15"/>
      <c r="DEQ21" s="15"/>
      <c r="DER21" s="15"/>
      <c r="DES21" s="15"/>
      <c r="DET21" s="15"/>
      <c r="DEU21" s="15"/>
      <c r="DEV21" s="15"/>
      <c r="DEW21" s="15"/>
      <c r="DEX21" s="15"/>
      <c r="DEY21" s="15"/>
      <c r="DEZ21" s="15"/>
      <c r="DFA21" s="15"/>
      <c r="DFB21" s="15"/>
      <c r="DFC21" s="15"/>
      <c r="DFD21" s="15"/>
      <c r="DFE21" s="15"/>
      <c r="DFF21" s="15"/>
      <c r="DFG21" s="15"/>
      <c r="DFH21" s="15"/>
      <c r="DFI21" s="15"/>
      <c r="DFJ21" s="15"/>
      <c r="DFK21" s="15"/>
      <c r="DFL21" s="15"/>
      <c r="DFM21" s="15"/>
      <c r="DFN21" s="15"/>
      <c r="DFO21" s="15"/>
      <c r="DFP21" s="15"/>
      <c r="DFQ21" s="15"/>
      <c r="DFR21" s="15"/>
      <c r="DFS21" s="15"/>
      <c r="DFT21" s="15"/>
      <c r="DFU21" s="15"/>
      <c r="DFV21" s="15"/>
      <c r="DFW21" s="15"/>
      <c r="DFX21" s="15"/>
      <c r="DFY21" s="15"/>
      <c r="DFZ21" s="15"/>
      <c r="DGA21" s="15"/>
      <c r="DGB21" s="15"/>
      <c r="DGC21" s="15"/>
      <c r="DGD21" s="15"/>
      <c r="DGE21" s="15"/>
      <c r="DGF21" s="15"/>
      <c r="DGG21" s="15"/>
      <c r="DGH21" s="15"/>
      <c r="DGI21" s="15"/>
      <c r="DGJ21" s="15"/>
      <c r="DGK21" s="15"/>
      <c r="DGL21" s="15"/>
      <c r="DGM21" s="15"/>
      <c r="DGN21" s="15"/>
      <c r="DGO21" s="15"/>
      <c r="DGP21" s="15"/>
      <c r="DGQ21" s="15"/>
      <c r="DGR21" s="15"/>
      <c r="DGS21" s="15"/>
      <c r="DGT21" s="15"/>
      <c r="DGU21" s="15"/>
      <c r="DGV21" s="15"/>
      <c r="DGW21" s="15"/>
      <c r="DGX21" s="15"/>
      <c r="DGY21" s="15"/>
      <c r="DGZ21" s="15"/>
      <c r="DHA21" s="15"/>
      <c r="DHB21" s="15"/>
      <c r="DHC21" s="15"/>
      <c r="DHD21" s="15"/>
      <c r="DHE21" s="15"/>
      <c r="DHF21" s="15"/>
      <c r="DHG21" s="15"/>
      <c r="DHH21" s="15"/>
      <c r="DHI21" s="15"/>
      <c r="DHJ21" s="15"/>
      <c r="DHK21" s="15"/>
      <c r="DHL21" s="15"/>
      <c r="DHM21" s="15"/>
      <c r="DHN21" s="15"/>
      <c r="DHO21" s="15"/>
      <c r="DHP21" s="15"/>
      <c r="DHQ21" s="15"/>
      <c r="DHR21" s="15"/>
      <c r="DHS21" s="15"/>
      <c r="DHT21" s="15"/>
      <c r="DHU21" s="15"/>
      <c r="DHV21" s="15"/>
      <c r="DHW21" s="15"/>
      <c r="DHX21" s="15"/>
      <c r="DHY21" s="15"/>
      <c r="DHZ21" s="15"/>
      <c r="DIA21" s="15"/>
      <c r="DIB21" s="15"/>
      <c r="DIC21" s="15"/>
      <c r="DID21" s="15"/>
      <c r="DIE21" s="15"/>
      <c r="DIF21" s="15"/>
      <c r="DIG21" s="15"/>
      <c r="DIH21" s="15"/>
      <c r="DII21" s="15"/>
      <c r="DIJ21" s="15"/>
      <c r="DIK21" s="15"/>
      <c r="DIL21" s="15"/>
      <c r="DIM21" s="15"/>
      <c r="DIN21" s="15"/>
      <c r="DIO21" s="15"/>
      <c r="DIP21" s="15"/>
      <c r="DIQ21" s="15"/>
      <c r="DIR21" s="15"/>
      <c r="DIS21" s="15"/>
      <c r="DIT21" s="15"/>
      <c r="DIU21" s="15"/>
      <c r="DIV21" s="15"/>
      <c r="DIW21" s="15"/>
      <c r="DIX21" s="15"/>
      <c r="DIY21" s="15"/>
      <c r="DIZ21" s="15"/>
      <c r="DJA21" s="15"/>
      <c r="DJB21" s="15"/>
      <c r="DJC21" s="15"/>
      <c r="DJD21" s="15"/>
      <c r="DJE21" s="15"/>
      <c r="DJF21" s="15"/>
      <c r="DJG21" s="15"/>
      <c r="DJH21" s="15"/>
      <c r="DJI21" s="15"/>
      <c r="DJJ21" s="15"/>
      <c r="DJK21" s="15"/>
      <c r="DJL21" s="15"/>
      <c r="DJM21" s="15"/>
      <c r="DJN21" s="15"/>
      <c r="DJO21" s="15"/>
      <c r="DJP21" s="15"/>
      <c r="DJQ21" s="15"/>
      <c r="DJR21" s="15"/>
      <c r="DJS21" s="15"/>
      <c r="DJT21" s="15"/>
      <c r="DJU21" s="15"/>
      <c r="DJV21" s="15"/>
      <c r="DJW21" s="15"/>
      <c r="DJX21" s="15"/>
      <c r="DJY21" s="15"/>
      <c r="DJZ21" s="15"/>
      <c r="DKA21" s="15"/>
      <c r="DKB21" s="15"/>
      <c r="DKC21" s="15"/>
      <c r="DKD21" s="15"/>
      <c r="DKE21" s="15"/>
      <c r="DKF21" s="15"/>
      <c r="DKG21" s="15"/>
      <c r="DKH21" s="15"/>
      <c r="DKI21" s="15"/>
      <c r="DKJ21" s="15"/>
      <c r="DKK21" s="15"/>
      <c r="DKL21" s="15"/>
      <c r="DKM21" s="15"/>
      <c r="DKN21" s="15"/>
      <c r="DKO21" s="15"/>
      <c r="DKP21" s="15"/>
      <c r="DKQ21" s="15"/>
      <c r="DKR21" s="15"/>
      <c r="DKS21" s="15"/>
      <c r="DKT21" s="15"/>
      <c r="DKU21" s="15"/>
      <c r="DKV21" s="15"/>
      <c r="DKW21" s="15"/>
      <c r="DKX21" s="15"/>
      <c r="DKY21" s="15"/>
      <c r="DKZ21" s="15"/>
      <c r="DLA21" s="15"/>
      <c r="DLB21" s="15"/>
      <c r="DLC21" s="15"/>
      <c r="DLD21" s="15"/>
      <c r="DLE21" s="15"/>
      <c r="DLF21" s="15"/>
      <c r="DLG21" s="15"/>
      <c r="DLH21" s="15"/>
      <c r="DLI21" s="15"/>
      <c r="DLJ21" s="15"/>
      <c r="DLK21" s="15"/>
      <c r="DLL21" s="15"/>
      <c r="DLM21" s="15"/>
      <c r="DLN21" s="15"/>
      <c r="DLO21" s="15"/>
      <c r="DLP21" s="15"/>
      <c r="DLQ21" s="15"/>
      <c r="DLR21" s="15"/>
      <c r="DLS21" s="15"/>
      <c r="DLT21" s="15"/>
      <c r="DLU21" s="15"/>
      <c r="DLV21" s="15"/>
      <c r="DLW21" s="15"/>
      <c r="DLX21" s="15"/>
      <c r="DLY21" s="15"/>
      <c r="DLZ21" s="15"/>
      <c r="DMA21" s="15"/>
      <c r="DMB21" s="15"/>
      <c r="DMC21" s="15"/>
      <c r="DMD21" s="15"/>
      <c r="DME21" s="15"/>
      <c r="DMF21" s="15"/>
      <c r="DMG21" s="15"/>
      <c r="DMH21" s="15"/>
      <c r="DMI21" s="15"/>
      <c r="DMJ21" s="15"/>
      <c r="DMK21" s="15"/>
      <c r="DML21" s="15"/>
      <c r="DMM21" s="15"/>
      <c r="DMN21" s="15"/>
      <c r="DMO21" s="15"/>
      <c r="DMP21" s="15"/>
      <c r="DMQ21" s="15"/>
      <c r="DMR21" s="15"/>
      <c r="DMS21" s="15"/>
      <c r="DMT21" s="15"/>
      <c r="DMU21" s="15"/>
      <c r="DMV21" s="15"/>
      <c r="DMW21" s="15"/>
      <c r="DMX21" s="15"/>
      <c r="DMY21" s="15"/>
      <c r="DMZ21" s="15"/>
      <c r="DNA21" s="15"/>
      <c r="DNB21" s="15"/>
      <c r="DNC21" s="15"/>
      <c r="DND21" s="15"/>
      <c r="DNE21" s="15"/>
      <c r="DNF21" s="15"/>
      <c r="DNG21" s="15"/>
      <c r="DNH21" s="15"/>
      <c r="DNI21" s="15"/>
      <c r="DNJ21" s="15"/>
      <c r="DNK21" s="15"/>
      <c r="DNL21" s="15"/>
      <c r="DNM21" s="15"/>
      <c r="DNN21" s="15"/>
      <c r="DNO21" s="15"/>
      <c r="DNP21" s="15"/>
      <c r="DNQ21" s="15"/>
      <c r="DNR21" s="15"/>
      <c r="DNS21" s="15"/>
      <c r="DNT21" s="15"/>
      <c r="DNU21" s="15"/>
      <c r="DNV21" s="15"/>
      <c r="DNW21" s="15"/>
      <c r="DNX21" s="15"/>
      <c r="DNY21" s="15"/>
      <c r="DNZ21" s="15"/>
      <c r="DOA21" s="15"/>
      <c r="DOB21" s="15"/>
      <c r="DOC21" s="15"/>
      <c r="DOD21" s="15"/>
      <c r="DOE21" s="15"/>
      <c r="DOF21" s="15"/>
      <c r="DOG21" s="15"/>
      <c r="DOH21" s="15"/>
      <c r="DOI21" s="15"/>
      <c r="DOJ21" s="15"/>
      <c r="DOK21" s="15"/>
      <c r="DOL21" s="15"/>
      <c r="DOM21" s="15"/>
      <c r="DON21" s="15"/>
      <c r="DOO21" s="15"/>
      <c r="DOP21" s="15"/>
      <c r="DOQ21" s="15"/>
      <c r="DOR21" s="15"/>
      <c r="DOS21" s="15"/>
      <c r="DOT21" s="15"/>
      <c r="DOU21" s="15"/>
      <c r="DOV21" s="15"/>
      <c r="DOW21" s="15"/>
      <c r="DOX21" s="15"/>
      <c r="DOY21" s="15"/>
      <c r="DOZ21" s="15"/>
      <c r="DPA21" s="15"/>
      <c r="DPB21" s="15"/>
      <c r="DPC21" s="15"/>
      <c r="DPD21" s="15"/>
      <c r="DPE21" s="15"/>
      <c r="DPF21" s="15"/>
      <c r="DPG21" s="15"/>
      <c r="DPH21" s="15"/>
      <c r="DPI21" s="15"/>
      <c r="DPJ21" s="15"/>
      <c r="DPK21" s="15"/>
      <c r="DPL21" s="15"/>
      <c r="DPM21" s="15"/>
      <c r="DPN21" s="15"/>
      <c r="DPO21" s="15"/>
      <c r="DPP21" s="15"/>
      <c r="DPQ21" s="15"/>
      <c r="DPR21" s="15"/>
      <c r="DPS21" s="15"/>
      <c r="DPT21" s="15"/>
      <c r="DPU21" s="15"/>
      <c r="DPV21" s="15"/>
      <c r="DPW21" s="15"/>
      <c r="DPX21" s="15"/>
      <c r="DPY21" s="15"/>
      <c r="DPZ21" s="15"/>
      <c r="DQA21" s="15"/>
      <c r="DQB21" s="15"/>
      <c r="DQC21" s="15"/>
      <c r="DQD21" s="15"/>
      <c r="DQE21" s="15"/>
      <c r="DQF21" s="15"/>
      <c r="DQG21" s="15"/>
      <c r="DQH21" s="15"/>
      <c r="DQI21" s="15"/>
      <c r="DQJ21" s="15"/>
      <c r="DQK21" s="15"/>
      <c r="DQL21" s="15"/>
      <c r="DQM21" s="15"/>
      <c r="DQN21" s="15"/>
      <c r="DQO21" s="15"/>
      <c r="DQP21" s="15"/>
      <c r="DQQ21" s="15"/>
      <c r="DQR21" s="15"/>
      <c r="DQS21" s="15"/>
      <c r="DQT21" s="15"/>
      <c r="DQU21" s="15"/>
      <c r="DQV21" s="15"/>
      <c r="DQW21" s="15"/>
      <c r="DQX21" s="15"/>
      <c r="DQY21" s="15"/>
      <c r="DQZ21" s="15"/>
      <c r="DRA21" s="15"/>
      <c r="DRB21" s="15"/>
      <c r="DRC21" s="15"/>
      <c r="DRD21" s="15"/>
      <c r="DRE21" s="15"/>
      <c r="DRF21" s="15"/>
      <c r="DRG21" s="15"/>
      <c r="DRH21" s="15"/>
      <c r="DRI21" s="15"/>
      <c r="DRJ21" s="15"/>
      <c r="DRK21" s="15"/>
      <c r="DRL21" s="15"/>
      <c r="DRM21" s="15"/>
      <c r="DRN21" s="15"/>
      <c r="DRO21" s="15"/>
      <c r="DRP21" s="15"/>
      <c r="DRQ21" s="15"/>
      <c r="DRR21" s="15"/>
      <c r="DRS21" s="15"/>
      <c r="DRT21" s="15"/>
      <c r="DRU21" s="15"/>
      <c r="DRV21" s="15"/>
      <c r="DRW21" s="15"/>
      <c r="DRX21" s="15"/>
      <c r="DRY21" s="15"/>
      <c r="DRZ21" s="15"/>
      <c r="DSA21" s="15"/>
      <c r="DSB21" s="15"/>
      <c r="DSC21" s="15"/>
      <c r="DSD21" s="15"/>
      <c r="DSE21" s="15"/>
      <c r="DSF21" s="15"/>
      <c r="DSG21" s="15"/>
      <c r="DSH21" s="15"/>
      <c r="DSI21" s="15"/>
      <c r="DSJ21" s="15"/>
      <c r="DSK21" s="15"/>
      <c r="DSL21" s="15"/>
      <c r="DSM21" s="15"/>
      <c r="DSN21" s="15"/>
      <c r="DSO21" s="15"/>
      <c r="DSP21" s="15"/>
      <c r="DSQ21" s="15"/>
      <c r="DSR21" s="15"/>
      <c r="DSS21" s="15"/>
      <c r="DST21" s="15"/>
      <c r="DSU21" s="15"/>
      <c r="DSV21" s="15"/>
      <c r="DSW21" s="15"/>
      <c r="DSX21" s="15"/>
      <c r="DSY21" s="15"/>
      <c r="DSZ21" s="15"/>
      <c r="DTA21" s="15"/>
      <c r="DTB21" s="15"/>
      <c r="DTC21" s="15"/>
      <c r="DTD21" s="15"/>
      <c r="DTE21" s="15"/>
      <c r="DTF21" s="15"/>
      <c r="DTG21" s="15"/>
      <c r="DTH21" s="15"/>
      <c r="DTI21" s="15"/>
      <c r="DTJ21" s="15"/>
      <c r="DTK21" s="15"/>
      <c r="DTL21" s="15"/>
      <c r="DTM21" s="15"/>
      <c r="DTN21" s="15"/>
      <c r="DTO21" s="15"/>
      <c r="DTP21" s="15"/>
      <c r="DTQ21" s="15"/>
      <c r="DTR21" s="15"/>
      <c r="DTS21" s="15"/>
      <c r="DTT21" s="15"/>
      <c r="DTU21" s="15"/>
      <c r="DTV21" s="15"/>
      <c r="DTW21" s="15"/>
      <c r="DTX21" s="15"/>
      <c r="DTY21" s="15"/>
      <c r="DTZ21" s="15"/>
      <c r="DUA21" s="15"/>
      <c r="DUB21" s="15"/>
      <c r="DUC21" s="15"/>
      <c r="DUD21" s="15"/>
      <c r="DUE21" s="15"/>
      <c r="DUF21" s="15"/>
      <c r="DUG21" s="15"/>
      <c r="DUH21" s="15"/>
      <c r="DUI21" s="15"/>
      <c r="DUJ21" s="15"/>
      <c r="DUK21" s="15"/>
      <c r="DUL21" s="15"/>
      <c r="DUM21" s="15"/>
      <c r="DUN21" s="15"/>
      <c r="DUO21" s="15"/>
      <c r="DUP21" s="15"/>
      <c r="DUQ21" s="15"/>
      <c r="DUR21" s="15"/>
      <c r="DUS21" s="15"/>
      <c r="DUT21" s="15"/>
      <c r="DUU21" s="15"/>
      <c r="DUV21" s="15"/>
      <c r="DUW21" s="15"/>
      <c r="DUX21" s="15"/>
      <c r="DUY21" s="15"/>
      <c r="DUZ21" s="15"/>
      <c r="DVA21" s="15"/>
      <c r="DVB21" s="15"/>
      <c r="DVC21" s="15"/>
      <c r="DVD21" s="15"/>
      <c r="DVE21" s="15"/>
      <c r="DVF21" s="15"/>
      <c r="DVG21" s="15"/>
      <c r="DVH21" s="15"/>
      <c r="DVI21" s="15"/>
      <c r="DVJ21" s="15"/>
      <c r="DVK21" s="15"/>
      <c r="DVL21" s="15"/>
      <c r="DVM21" s="15"/>
      <c r="DVN21" s="15"/>
      <c r="DVO21" s="15"/>
      <c r="DVP21" s="15"/>
      <c r="DVQ21" s="15"/>
      <c r="DVR21" s="15"/>
      <c r="DVS21" s="15"/>
      <c r="DVT21" s="15"/>
      <c r="DVU21" s="15"/>
      <c r="DVV21" s="15"/>
      <c r="DVW21" s="15"/>
      <c r="DVX21" s="15"/>
      <c r="DVY21" s="15"/>
      <c r="DVZ21" s="15"/>
      <c r="DWA21" s="15"/>
      <c r="DWB21" s="15"/>
      <c r="DWC21" s="15"/>
      <c r="DWD21" s="15"/>
      <c r="DWE21" s="15"/>
      <c r="DWF21" s="15"/>
      <c r="DWG21" s="15"/>
      <c r="DWH21" s="15"/>
      <c r="DWI21" s="15"/>
      <c r="DWJ21" s="15"/>
      <c r="DWK21" s="15"/>
      <c r="DWL21" s="15"/>
      <c r="DWM21" s="15"/>
      <c r="DWN21" s="15"/>
      <c r="DWO21" s="15"/>
      <c r="DWP21" s="15"/>
      <c r="DWQ21" s="15"/>
      <c r="DWR21" s="15"/>
      <c r="DWS21" s="15"/>
      <c r="DWT21" s="15"/>
      <c r="DWU21" s="15"/>
      <c r="DWV21" s="15"/>
      <c r="DWW21" s="15"/>
      <c r="DWX21" s="15"/>
      <c r="DWY21" s="15"/>
      <c r="DWZ21" s="15"/>
      <c r="DXA21" s="15"/>
      <c r="DXB21" s="15"/>
      <c r="DXC21" s="15"/>
      <c r="DXD21" s="15"/>
      <c r="DXE21" s="15"/>
      <c r="DXF21" s="15"/>
      <c r="DXG21" s="15"/>
      <c r="DXH21" s="15"/>
      <c r="DXI21" s="15"/>
      <c r="DXJ21" s="15"/>
      <c r="DXK21" s="15"/>
      <c r="DXL21" s="15"/>
      <c r="DXM21" s="15"/>
      <c r="DXN21" s="15"/>
      <c r="DXO21" s="15"/>
      <c r="DXP21" s="15"/>
      <c r="DXQ21" s="15"/>
      <c r="DXR21" s="15"/>
      <c r="DXS21" s="15"/>
      <c r="DXT21" s="15"/>
      <c r="DXU21" s="15"/>
      <c r="DXV21" s="15"/>
      <c r="DXW21" s="15"/>
      <c r="DXX21" s="15"/>
      <c r="DXY21" s="15"/>
      <c r="DXZ21" s="15"/>
      <c r="DYA21" s="15"/>
      <c r="DYB21" s="15"/>
      <c r="DYC21" s="15"/>
      <c r="DYD21" s="15"/>
      <c r="DYE21" s="15"/>
      <c r="DYF21" s="15"/>
      <c r="DYG21" s="15"/>
      <c r="DYH21" s="15"/>
      <c r="DYI21" s="15"/>
      <c r="DYJ21" s="15"/>
      <c r="DYK21" s="15"/>
      <c r="DYL21" s="15"/>
      <c r="DYM21" s="15"/>
      <c r="DYN21" s="15"/>
      <c r="DYO21" s="15"/>
      <c r="DYP21" s="15"/>
      <c r="DYQ21" s="15"/>
      <c r="DYR21" s="15"/>
      <c r="DYS21" s="15"/>
      <c r="DYT21" s="15"/>
      <c r="DYU21" s="15"/>
      <c r="DYV21" s="15"/>
      <c r="DYW21" s="15"/>
      <c r="DYX21" s="15"/>
      <c r="DYY21" s="15"/>
      <c r="DYZ21" s="15"/>
      <c r="DZA21" s="15"/>
      <c r="DZB21" s="15"/>
      <c r="DZC21" s="15"/>
      <c r="DZD21" s="15"/>
      <c r="DZE21" s="15"/>
      <c r="DZF21" s="15"/>
      <c r="DZG21" s="15"/>
      <c r="DZH21" s="15"/>
      <c r="DZI21" s="15"/>
      <c r="DZJ21" s="15"/>
      <c r="DZK21" s="15"/>
      <c r="DZL21" s="15"/>
      <c r="DZM21" s="15"/>
      <c r="DZN21" s="15"/>
      <c r="DZO21" s="15"/>
      <c r="DZP21" s="15"/>
      <c r="DZQ21" s="15"/>
      <c r="DZR21" s="15"/>
      <c r="DZS21" s="15"/>
      <c r="DZT21" s="15"/>
      <c r="DZU21" s="15"/>
      <c r="DZV21" s="15"/>
      <c r="DZW21" s="15"/>
      <c r="DZX21" s="15"/>
      <c r="DZY21" s="15"/>
      <c r="DZZ21" s="15"/>
      <c r="EAA21" s="15"/>
      <c r="EAB21" s="15"/>
      <c r="EAC21" s="15"/>
      <c r="EAD21" s="15"/>
      <c r="EAE21" s="15"/>
      <c r="EAF21" s="15"/>
      <c r="EAG21" s="15"/>
      <c r="EAH21" s="15"/>
      <c r="EAI21" s="15"/>
      <c r="EAJ21" s="15"/>
      <c r="EAK21" s="15"/>
      <c r="EAL21" s="15"/>
      <c r="EAM21" s="15"/>
      <c r="EAN21" s="15"/>
      <c r="EAO21" s="15"/>
      <c r="EAP21" s="15"/>
      <c r="EAQ21" s="15"/>
      <c r="EAR21" s="15"/>
      <c r="EAS21" s="15"/>
      <c r="EAT21" s="15"/>
      <c r="EAU21" s="15"/>
      <c r="EAV21" s="15"/>
      <c r="EAW21" s="15"/>
      <c r="EAX21" s="15"/>
      <c r="EAY21" s="15"/>
      <c r="EAZ21" s="15"/>
      <c r="EBA21" s="15"/>
      <c r="EBB21" s="15"/>
      <c r="EBC21" s="15"/>
      <c r="EBD21" s="15"/>
      <c r="EBE21" s="15"/>
      <c r="EBF21" s="15"/>
      <c r="EBG21" s="15"/>
      <c r="EBH21" s="15"/>
      <c r="EBI21" s="15"/>
      <c r="EBJ21" s="15"/>
      <c r="EBK21" s="15"/>
      <c r="EBL21" s="15"/>
      <c r="EBM21" s="15"/>
      <c r="EBN21" s="15"/>
      <c r="EBO21" s="15"/>
      <c r="EBP21" s="15"/>
      <c r="EBQ21" s="15"/>
      <c r="EBR21" s="15"/>
      <c r="EBS21" s="15"/>
      <c r="EBT21" s="15"/>
      <c r="EBU21" s="15"/>
      <c r="EBV21" s="15"/>
      <c r="EBW21" s="15"/>
      <c r="EBX21" s="15"/>
      <c r="EBY21" s="15"/>
      <c r="EBZ21" s="15"/>
      <c r="ECA21" s="15"/>
      <c r="ECB21" s="15"/>
      <c r="ECC21" s="15"/>
      <c r="ECD21" s="15"/>
      <c r="ECE21" s="15"/>
      <c r="ECF21" s="15"/>
      <c r="ECG21" s="15"/>
      <c r="ECH21" s="15"/>
      <c r="ECI21" s="15"/>
      <c r="ECJ21" s="15"/>
      <c r="ECK21" s="15"/>
      <c r="ECL21" s="15"/>
      <c r="ECM21" s="15"/>
      <c r="ECN21" s="15"/>
      <c r="ECO21" s="15"/>
      <c r="ECP21" s="15"/>
      <c r="ECQ21" s="15"/>
      <c r="ECR21" s="15"/>
      <c r="ECS21" s="15"/>
      <c r="ECT21" s="15"/>
      <c r="ECU21" s="15"/>
      <c r="ECV21" s="15"/>
      <c r="ECW21" s="15"/>
      <c r="ECX21" s="15"/>
      <c r="ECY21" s="15"/>
      <c r="ECZ21" s="15"/>
      <c r="EDA21" s="15"/>
      <c r="EDB21" s="15"/>
      <c r="EDC21" s="15"/>
      <c r="EDD21" s="15"/>
      <c r="EDE21" s="15"/>
      <c r="EDF21" s="15"/>
      <c r="EDG21" s="15"/>
      <c r="EDH21" s="15"/>
      <c r="EDI21" s="15"/>
      <c r="EDJ21" s="15"/>
      <c r="EDK21" s="15"/>
      <c r="EDL21" s="15"/>
      <c r="EDM21" s="15"/>
      <c r="EDN21" s="15"/>
      <c r="EDO21" s="15"/>
      <c r="EDP21" s="15"/>
      <c r="EDQ21" s="15"/>
      <c r="EDR21" s="15"/>
      <c r="EDS21" s="15"/>
      <c r="EDT21" s="15"/>
      <c r="EDU21" s="15"/>
      <c r="EDV21" s="15"/>
      <c r="EDW21" s="15"/>
      <c r="EDX21" s="15"/>
      <c r="EDY21" s="15"/>
      <c r="EDZ21" s="15"/>
      <c r="EEA21" s="15"/>
      <c r="EEB21" s="15"/>
      <c r="EEC21" s="15"/>
      <c r="EED21" s="15"/>
      <c r="EEE21" s="15"/>
      <c r="EEF21" s="15"/>
      <c r="EEG21" s="15"/>
      <c r="EEH21" s="15"/>
      <c r="EEI21" s="15"/>
      <c r="EEJ21" s="15"/>
      <c r="EEK21" s="15"/>
      <c r="EEL21" s="15"/>
      <c r="EEM21" s="15"/>
      <c r="EEN21" s="15"/>
      <c r="EEO21" s="15"/>
      <c r="EEP21" s="15"/>
      <c r="EEQ21" s="15"/>
      <c r="EER21" s="15"/>
      <c r="EES21" s="15"/>
      <c r="EET21" s="15"/>
      <c r="EEU21" s="15"/>
      <c r="EEV21" s="15"/>
      <c r="EEW21" s="15"/>
      <c r="EEX21" s="15"/>
      <c r="EEY21" s="15"/>
      <c r="EEZ21" s="15"/>
      <c r="EFA21" s="15"/>
      <c r="EFB21" s="15"/>
      <c r="EFC21" s="15"/>
      <c r="EFD21" s="15"/>
      <c r="EFE21" s="15"/>
      <c r="EFF21" s="15"/>
      <c r="EFG21" s="15"/>
      <c r="EFH21" s="15"/>
      <c r="EFI21" s="15"/>
      <c r="EFJ21" s="15"/>
      <c r="EFK21" s="15"/>
      <c r="EFL21" s="15"/>
      <c r="EFM21" s="15"/>
      <c r="EFN21" s="15"/>
      <c r="EFO21" s="15"/>
      <c r="EFP21" s="15"/>
      <c r="EFQ21" s="15"/>
      <c r="EFR21" s="15"/>
      <c r="EFS21" s="15"/>
      <c r="EFT21" s="15"/>
      <c r="EFU21" s="15"/>
      <c r="EFV21" s="15"/>
      <c r="EFW21" s="15"/>
      <c r="EFX21" s="15"/>
      <c r="EFY21" s="15"/>
      <c r="EFZ21" s="15"/>
      <c r="EGA21" s="15"/>
      <c r="EGB21" s="15"/>
      <c r="EGC21" s="15"/>
      <c r="EGD21" s="15"/>
      <c r="EGE21" s="15"/>
      <c r="EGF21" s="15"/>
      <c r="EGG21" s="15"/>
      <c r="EGH21" s="15"/>
      <c r="EGI21" s="15"/>
      <c r="EGJ21" s="15"/>
      <c r="EGK21" s="15"/>
      <c r="EGL21" s="15"/>
      <c r="EGM21" s="15"/>
      <c r="EGN21" s="15"/>
      <c r="EGO21" s="15"/>
      <c r="EGP21" s="15"/>
      <c r="EGQ21" s="15"/>
      <c r="EGR21" s="15"/>
      <c r="EGS21" s="15"/>
      <c r="EGT21" s="15"/>
      <c r="EGU21" s="15"/>
      <c r="EGV21" s="15"/>
      <c r="EGW21" s="15"/>
      <c r="EGX21" s="15"/>
      <c r="EGY21" s="15"/>
      <c r="EGZ21" s="15"/>
      <c r="EHA21" s="15"/>
      <c r="EHB21" s="15"/>
      <c r="EHC21" s="15"/>
      <c r="EHD21" s="15"/>
      <c r="EHE21" s="15"/>
      <c r="EHF21" s="15"/>
      <c r="EHG21" s="15"/>
      <c r="EHH21" s="15"/>
      <c r="EHI21" s="15"/>
      <c r="EHJ21" s="15"/>
      <c r="EHK21" s="15"/>
      <c r="EHL21" s="15"/>
      <c r="EHM21" s="15"/>
      <c r="EHN21" s="15"/>
      <c r="EHO21" s="15"/>
      <c r="EHP21" s="15"/>
      <c r="EHQ21" s="15"/>
      <c r="EHR21" s="15"/>
      <c r="EHS21" s="15"/>
      <c r="EHT21" s="15"/>
      <c r="EHU21" s="15"/>
      <c r="EHV21" s="15"/>
      <c r="EHW21" s="15"/>
      <c r="EHX21" s="15"/>
      <c r="EHY21" s="15"/>
      <c r="EHZ21" s="15"/>
      <c r="EIA21" s="15"/>
      <c r="EIB21" s="15"/>
      <c r="EIC21" s="15"/>
      <c r="EID21" s="15"/>
      <c r="EIE21" s="15"/>
      <c r="EIF21" s="15"/>
      <c r="EIG21" s="15"/>
      <c r="EIH21" s="15"/>
      <c r="EII21" s="15"/>
      <c r="EIJ21" s="15"/>
      <c r="EIK21" s="15"/>
      <c r="EIL21" s="15"/>
      <c r="EIM21" s="15"/>
      <c r="EIN21" s="15"/>
      <c r="EIO21" s="15"/>
      <c r="EIP21" s="15"/>
      <c r="EIQ21" s="15"/>
      <c r="EIR21" s="15"/>
      <c r="EIS21" s="15"/>
      <c r="EIT21" s="15"/>
      <c r="EIU21" s="15"/>
      <c r="EIV21" s="15"/>
      <c r="EIW21" s="15"/>
      <c r="EIX21" s="15"/>
      <c r="EIY21" s="15"/>
      <c r="EIZ21" s="15"/>
      <c r="EJA21" s="15"/>
      <c r="EJB21" s="15"/>
      <c r="EJC21" s="15"/>
      <c r="EJD21" s="15"/>
      <c r="EJE21" s="15"/>
      <c r="EJF21" s="15"/>
      <c r="EJG21" s="15"/>
      <c r="EJH21" s="15"/>
      <c r="EJI21" s="15"/>
      <c r="EJJ21" s="15"/>
      <c r="EJK21" s="15"/>
      <c r="EJL21" s="15"/>
      <c r="EJM21" s="15"/>
      <c r="EJN21" s="15"/>
      <c r="EJO21" s="15"/>
      <c r="EJP21" s="15"/>
      <c r="EJQ21" s="15"/>
      <c r="EJR21" s="15"/>
      <c r="EJS21" s="15"/>
      <c r="EJT21" s="15"/>
      <c r="EJU21" s="15"/>
      <c r="EJV21" s="15"/>
      <c r="EJW21" s="15"/>
      <c r="EJX21" s="15"/>
      <c r="EJY21" s="15"/>
      <c r="EJZ21" s="15"/>
      <c r="EKA21" s="15"/>
      <c r="EKB21" s="15"/>
      <c r="EKC21" s="15"/>
      <c r="EKD21" s="15"/>
      <c r="EKE21" s="15"/>
      <c r="EKF21" s="15"/>
      <c r="EKG21" s="15"/>
      <c r="EKH21" s="15"/>
      <c r="EKI21" s="15"/>
      <c r="EKJ21" s="15"/>
      <c r="EKK21" s="15"/>
      <c r="EKL21" s="15"/>
      <c r="EKM21" s="15"/>
      <c r="EKN21" s="15"/>
      <c r="EKO21" s="15"/>
      <c r="EKP21" s="15"/>
      <c r="EKQ21" s="15"/>
      <c r="EKR21" s="15"/>
      <c r="EKS21" s="15"/>
      <c r="EKT21" s="15"/>
      <c r="EKU21" s="15"/>
      <c r="EKV21" s="15"/>
      <c r="EKW21" s="15"/>
      <c r="EKX21" s="15"/>
      <c r="EKY21" s="15"/>
      <c r="EKZ21" s="15"/>
      <c r="ELA21" s="15"/>
      <c r="ELB21" s="15"/>
      <c r="ELC21" s="15"/>
      <c r="ELD21" s="15"/>
      <c r="ELE21" s="15"/>
      <c r="ELF21" s="15"/>
      <c r="ELG21" s="15"/>
      <c r="ELH21" s="15"/>
      <c r="ELI21" s="15"/>
      <c r="ELJ21" s="15"/>
      <c r="ELK21" s="15"/>
      <c r="ELL21" s="15"/>
      <c r="ELM21" s="15"/>
      <c r="ELN21" s="15"/>
      <c r="ELO21" s="15"/>
      <c r="ELP21" s="15"/>
      <c r="ELQ21" s="15"/>
      <c r="ELR21" s="15"/>
      <c r="ELS21" s="15"/>
      <c r="ELT21" s="15"/>
      <c r="ELU21" s="15"/>
      <c r="ELV21" s="15"/>
      <c r="ELW21" s="15"/>
      <c r="ELX21" s="15"/>
      <c r="ELY21" s="15"/>
      <c r="ELZ21" s="15"/>
      <c r="EMA21" s="15"/>
      <c r="EMB21" s="15"/>
      <c r="EMC21" s="15"/>
      <c r="EMD21" s="15"/>
      <c r="EME21" s="15"/>
      <c r="EMF21" s="15"/>
      <c r="EMG21" s="15"/>
      <c r="EMH21" s="15"/>
      <c r="EMI21" s="15"/>
      <c r="EMJ21" s="15"/>
      <c r="EMK21" s="15"/>
      <c r="EML21" s="15"/>
      <c r="EMM21" s="15"/>
      <c r="EMN21" s="15"/>
      <c r="EMO21" s="15"/>
      <c r="EMP21" s="15"/>
      <c r="EMQ21" s="15"/>
      <c r="EMR21" s="15"/>
      <c r="EMS21" s="15"/>
      <c r="EMT21" s="15"/>
      <c r="EMU21" s="15"/>
      <c r="EMV21" s="15"/>
      <c r="EMW21" s="15"/>
      <c r="EMX21" s="15"/>
      <c r="EMY21" s="15"/>
      <c r="EMZ21" s="15"/>
      <c r="ENA21" s="15"/>
      <c r="ENB21" s="15"/>
      <c r="ENC21" s="15"/>
      <c r="END21" s="15"/>
      <c r="ENE21" s="15"/>
      <c r="ENF21" s="15"/>
      <c r="ENG21" s="15"/>
      <c r="ENH21" s="15"/>
      <c r="ENI21" s="15"/>
      <c r="ENJ21" s="15"/>
      <c r="ENK21" s="15"/>
      <c r="ENL21" s="15"/>
      <c r="ENM21" s="15"/>
      <c r="ENN21" s="15"/>
      <c r="ENO21" s="15"/>
      <c r="ENP21" s="15"/>
      <c r="ENQ21" s="15"/>
      <c r="ENR21" s="15"/>
      <c r="ENS21" s="15"/>
      <c r="ENT21" s="15"/>
      <c r="ENU21" s="15"/>
      <c r="ENV21" s="15"/>
      <c r="ENW21" s="15"/>
      <c r="ENX21" s="15"/>
      <c r="ENY21" s="15"/>
      <c r="ENZ21" s="15"/>
      <c r="EOA21" s="15"/>
      <c r="EOB21" s="15"/>
      <c r="EOC21" s="15"/>
      <c r="EOD21" s="15"/>
      <c r="EOE21" s="15"/>
      <c r="EOF21" s="15"/>
      <c r="EOG21" s="15"/>
      <c r="EOH21" s="15"/>
      <c r="EOI21" s="15"/>
      <c r="EOJ21" s="15"/>
      <c r="EOK21" s="15"/>
      <c r="EOL21" s="15"/>
      <c r="EOM21" s="15"/>
      <c r="EON21" s="15"/>
      <c r="EOO21" s="15"/>
      <c r="EOP21" s="15"/>
      <c r="EOQ21" s="15"/>
      <c r="EOR21" s="15"/>
      <c r="EOS21" s="15"/>
      <c r="EOT21" s="15"/>
      <c r="EOU21" s="15"/>
      <c r="EOV21" s="15"/>
      <c r="EOW21" s="15"/>
      <c r="EOX21" s="15"/>
      <c r="EOY21" s="15"/>
      <c r="EOZ21" s="15"/>
      <c r="EPA21" s="15"/>
      <c r="EPB21" s="15"/>
      <c r="EPC21" s="15"/>
      <c r="EPD21" s="15"/>
      <c r="EPE21" s="15"/>
      <c r="EPF21" s="15"/>
      <c r="EPG21" s="15"/>
      <c r="EPH21" s="15"/>
      <c r="EPI21" s="15"/>
      <c r="EPJ21" s="15"/>
      <c r="EPK21" s="15"/>
      <c r="EPL21" s="15"/>
      <c r="EPM21" s="15"/>
      <c r="EPN21" s="15"/>
      <c r="EPO21" s="15"/>
      <c r="EPP21" s="15"/>
      <c r="EPQ21" s="15"/>
      <c r="EPR21" s="15"/>
      <c r="EPS21" s="15"/>
      <c r="EPT21" s="15"/>
      <c r="EPU21" s="15"/>
      <c r="EPV21" s="15"/>
      <c r="EPW21" s="15"/>
      <c r="EPX21" s="15"/>
      <c r="EPY21" s="15"/>
      <c r="EPZ21" s="15"/>
      <c r="EQA21" s="15"/>
      <c r="EQB21" s="15"/>
      <c r="EQC21" s="15"/>
      <c r="EQD21" s="15"/>
      <c r="EQE21" s="15"/>
      <c r="EQF21" s="15"/>
      <c r="EQG21" s="15"/>
      <c r="EQH21" s="15"/>
      <c r="EQI21" s="15"/>
      <c r="EQJ21" s="15"/>
      <c r="EQK21" s="15"/>
      <c r="EQL21" s="15"/>
      <c r="EQM21" s="15"/>
      <c r="EQN21" s="15"/>
      <c r="EQO21" s="15"/>
      <c r="EQP21" s="15"/>
      <c r="EQQ21" s="15"/>
      <c r="EQR21" s="15"/>
      <c r="EQS21" s="15"/>
      <c r="EQT21" s="15"/>
      <c r="EQU21" s="15"/>
      <c r="EQV21" s="15"/>
      <c r="EQW21" s="15"/>
      <c r="EQX21" s="15"/>
      <c r="EQY21" s="15"/>
      <c r="EQZ21" s="15"/>
      <c r="ERA21" s="15"/>
      <c r="ERB21" s="15"/>
      <c r="ERC21" s="15"/>
      <c r="ERD21" s="15"/>
      <c r="ERE21" s="15"/>
      <c r="ERF21" s="15"/>
      <c r="ERG21" s="15"/>
      <c r="ERH21" s="15"/>
      <c r="ERI21" s="15"/>
      <c r="ERJ21" s="15"/>
      <c r="ERK21" s="15"/>
      <c r="ERL21" s="15"/>
      <c r="ERM21" s="15"/>
      <c r="ERN21" s="15"/>
      <c r="ERO21" s="15"/>
      <c r="ERP21" s="15"/>
      <c r="ERQ21" s="15"/>
      <c r="ERR21" s="15"/>
      <c r="ERS21" s="15"/>
      <c r="ERT21" s="15"/>
      <c r="ERU21" s="15"/>
      <c r="ERV21" s="15"/>
      <c r="ERW21" s="15"/>
      <c r="ERX21" s="15"/>
      <c r="ERY21" s="15"/>
      <c r="ERZ21" s="15"/>
      <c r="ESA21" s="15"/>
      <c r="ESB21" s="15"/>
      <c r="ESC21" s="15"/>
      <c r="ESD21" s="15"/>
      <c r="ESE21" s="15"/>
      <c r="ESF21" s="15"/>
      <c r="ESG21" s="15"/>
      <c r="ESH21" s="15"/>
      <c r="ESI21" s="15"/>
      <c r="ESJ21" s="15"/>
      <c r="ESK21" s="15"/>
      <c r="ESL21" s="15"/>
      <c r="ESM21" s="15"/>
      <c r="ESN21" s="15"/>
      <c r="ESO21" s="15"/>
      <c r="ESP21" s="15"/>
      <c r="ESQ21" s="15"/>
      <c r="ESR21" s="15"/>
      <c r="ESS21" s="15"/>
      <c r="EST21" s="15"/>
      <c r="ESU21" s="15"/>
      <c r="ESV21" s="15"/>
      <c r="ESW21" s="15"/>
      <c r="ESX21" s="15"/>
      <c r="ESY21" s="15"/>
      <c r="ESZ21" s="15"/>
      <c r="ETA21" s="15"/>
      <c r="ETB21" s="15"/>
      <c r="ETC21" s="15"/>
      <c r="ETD21" s="15"/>
      <c r="ETE21" s="15"/>
      <c r="ETF21" s="15"/>
      <c r="ETG21" s="15"/>
      <c r="ETH21" s="15"/>
      <c r="ETI21" s="15"/>
      <c r="ETJ21" s="15"/>
      <c r="ETK21" s="15"/>
      <c r="ETL21" s="15"/>
      <c r="ETM21" s="15"/>
      <c r="ETN21" s="15"/>
      <c r="ETO21" s="15"/>
      <c r="ETP21" s="15"/>
      <c r="ETQ21" s="15"/>
      <c r="ETR21" s="15"/>
      <c r="ETS21" s="15"/>
      <c r="ETT21" s="15"/>
      <c r="ETU21" s="15"/>
      <c r="ETV21" s="15"/>
      <c r="ETW21" s="15"/>
      <c r="ETX21" s="15"/>
      <c r="ETY21" s="15"/>
      <c r="ETZ21" s="15"/>
      <c r="EUA21" s="15"/>
      <c r="EUB21" s="15"/>
      <c r="EUC21" s="15"/>
      <c r="EUD21" s="15"/>
      <c r="EUE21" s="15"/>
      <c r="EUF21" s="15"/>
      <c r="EUG21" s="15"/>
      <c r="EUH21" s="15"/>
      <c r="EUI21" s="15"/>
      <c r="EUJ21" s="15"/>
      <c r="EUK21" s="15"/>
      <c r="EUL21" s="15"/>
      <c r="EUM21" s="15"/>
      <c r="EUN21" s="15"/>
      <c r="EUO21" s="15"/>
      <c r="EUP21" s="15"/>
      <c r="EUQ21" s="15"/>
      <c r="EUR21" s="15"/>
      <c r="EUS21" s="15"/>
      <c r="EUT21" s="15"/>
      <c r="EUU21" s="15"/>
      <c r="EUV21" s="15"/>
      <c r="EUW21" s="15"/>
      <c r="EUX21" s="15"/>
      <c r="EUY21" s="15"/>
      <c r="EUZ21" s="15"/>
      <c r="EVA21" s="15"/>
      <c r="EVB21" s="15"/>
      <c r="EVC21" s="15"/>
      <c r="EVD21" s="15"/>
      <c r="EVE21" s="15"/>
      <c r="EVF21" s="15"/>
      <c r="EVG21" s="15"/>
      <c r="EVH21" s="15"/>
      <c r="EVI21" s="15"/>
      <c r="EVJ21" s="15"/>
      <c r="EVK21" s="15"/>
      <c r="EVL21" s="15"/>
      <c r="EVM21" s="15"/>
      <c r="EVN21" s="15"/>
      <c r="EVO21" s="15"/>
      <c r="EVP21" s="15"/>
      <c r="EVQ21" s="15"/>
      <c r="EVR21" s="15"/>
      <c r="EVS21" s="15"/>
      <c r="EVT21" s="15"/>
      <c r="EVU21" s="15"/>
      <c r="EVV21" s="15"/>
      <c r="EVW21" s="15"/>
      <c r="EVX21" s="15"/>
      <c r="EVY21" s="15"/>
      <c r="EVZ21" s="15"/>
      <c r="EWA21" s="15"/>
      <c r="EWB21" s="15"/>
      <c r="EWC21" s="15"/>
      <c r="EWD21" s="15"/>
      <c r="EWE21" s="15"/>
      <c r="EWF21" s="15"/>
      <c r="EWG21" s="15"/>
      <c r="EWH21" s="15"/>
      <c r="EWI21" s="15"/>
      <c r="EWJ21" s="15"/>
      <c r="EWK21" s="15"/>
      <c r="EWL21" s="15"/>
      <c r="EWM21" s="15"/>
      <c r="EWN21" s="15"/>
      <c r="EWO21" s="15"/>
      <c r="EWP21" s="15"/>
      <c r="EWQ21" s="15"/>
      <c r="EWR21" s="15"/>
      <c r="EWS21" s="15"/>
      <c r="EWT21" s="15"/>
      <c r="EWU21" s="15"/>
      <c r="EWV21" s="15"/>
      <c r="EWW21" s="15"/>
      <c r="EWX21" s="15"/>
      <c r="EWY21" s="15"/>
      <c r="EWZ21" s="15"/>
      <c r="EXA21" s="15"/>
      <c r="EXB21" s="15"/>
      <c r="EXC21" s="15"/>
      <c r="EXD21" s="15"/>
      <c r="EXE21" s="15"/>
      <c r="EXF21" s="15"/>
      <c r="EXG21" s="15"/>
      <c r="EXH21" s="15"/>
      <c r="EXI21" s="15"/>
      <c r="EXJ21" s="15"/>
      <c r="EXK21" s="15"/>
      <c r="EXL21" s="15"/>
      <c r="EXM21" s="15"/>
      <c r="EXN21" s="15"/>
      <c r="EXO21" s="15"/>
      <c r="EXP21" s="15"/>
      <c r="EXQ21" s="15"/>
      <c r="EXR21" s="15"/>
      <c r="EXS21" s="15"/>
      <c r="EXT21" s="15"/>
      <c r="EXU21" s="15"/>
      <c r="EXV21" s="15"/>
      <c r="EXW21" s="15"/>
      <c r="EXX21" s="15"/>
      <c r="EXY21" s="15"/>
      <c r="EXZ21" s="15"/>
      <c r="EYA21" s="15"/>
      <c r="EYB21" s="15"/>
      <c r="EYC21" s="15"/>
      <c r="EYD21" s="15"/>
      <c r="EYE21" s="15"/>
      <c r="EYF21" s="15"/>
      <c r="EYG21" s="15"/>
      <c r="EYH21" s="15"/>
      <c r="EYI21" s="15"/>
      <c r="EYJ21" s="15"/>
      <c r="EYK21" s="15"/>
      <c r="EYL21" s="15"/>
      <c r="EYM21" s="15"/>
      <c r="EYN21" s="15"/>
      <c r="EYO21" s="15"/>
      <c r="EYP21" s="15"/>
      <c r="EYQ21" s="15"/>
      <c r="EYR21" s="15"/>
      <c r="EYS21" s="15"/>
      <c r="EYT21" s="15"/>
      <c r="EYU21" s="15"/>
      <c r="EYV21" s="15"/>
      <c r="EYW21" s="15"/>
      <c r="EYX21" s="15"/>
      <c r="EYY21" s="15"/>
      <c r="EYZ21" s="15"/>
      <c r="EZA21" s="15"/>
      <c r="EZB21" s="15"/>
      <c r="EZC21" s="15"/>
      <c r="EZD21" s="15"/>
      <c r="EZE21" s="15"/>
      <c r="EZF21" s="15"/>
      <c r="EZG21" s="15"/>
      <c r="EZH21" s="15"/>
      <c r="EZI21" s="15"/>
      <c r="EZJ21" s="15"/>
      <c r="EZK21" s="15"/>
      <c r="EZL21" s="15"/>
      <c r="EZM21" s="15"/>
      <c r="EZN21" s="15"/>
      <c r="EZO21" s="15"/>
      <c r="EZP21" s="15"/>
      <c r="EZQ21" s="15"/>
      <c r="EZR21" s="15"/>
      <c r="EZS21" s="15"/>
      <c r="EZT21" s="15"/>
      <c r="EZU21" s="15"/>
      <c r="EZV21" s="15"/>
      <c r="EZW21" s="15"/>
      <c r="EZX21" s="15"/>
      <c r="EZY21" s="15"/>
      <c r="EZZ21" s="15"/>
      <c r="FAA21" s="15"/>
      <c r="FAB21" s="15"/>
      <c r="FAC21" s="15"/>
      <c r="FAD21" s="15"/>
      <c r="FAE21" s="15"/>
      <c r="FAF21" s="15"/>
      <c r="FAG21" s="15"/>
      <c r="FAH21" s="15"/>
      <c r="FAI21" s="15"/>
      <c r="FAJ21" s="15"/>
      <c r="FAK21" s="15"/>
      <c r="FAL21" s="15"/>
      <c r="FAM21" s="15"/>
      <c r="FAN21" s="15"/>
      <c r="FAO21" s="15"/>
      <c r="FAP21" s="15"/>
      <c r="FAQ21" s="15"/>
      <c r="FAR21" s="15"/>
      <c r="FAS21" s="15"/>
      <c r="FAT21" s="15"/>
      <c r="FAU21" s="15"/>
      <c r="FAV21" s="15"/>
      <c r="FAW21" s="15"/>
      <c r="FAX21" s="15"/>
      <c r="FAY21" s="15"/>
      <c r="FAZ21" s="15"/>
      <c r="FBA21" s="15"/>
      <c r="FBB21" s="15"/>
      <c r="FBC21" s="15"/>
      <c r="FBD21" s="15"/>
      <c r="FBE21" s="15"/>
      <c r="FBF21" s="15"/>
      <c r="FBG21" s="15"/>
      <c r="FBH21" s="15"/>
      <c r="FBI21" s="15"/>
      <c r="FBJ21" s="15"/>
      <c r="FBK21" s="15"/>
      <c r="FBL21" s="15"/>
      <c r="FBM21" s="15"/>
      <c r="FBN21" s="15"/>
      <c r="FBO21" s="15"/>
      <c r="FBP21" s="15"/>
      <c r="FBQ21" s="15"/>
      <c r="FBR21" s="15"/>
      <c r="FBS21" s="15"/>
      <c r="FBT21" s="15"/>
      <c r="FBU21" s="15"/>
      <c r="FBV21" s="15"/>
      <c r="FBW21" s="15"/>
      <c r="FBX21" s="15"/>
      <c r="FBY21" s="15"/>
      <c r="FBZ21" s="15"/>
      <c r="FCA21" s="15"/>
      <c r="FCB21" s="15"/>
      <c r="FCC21" s="15"/>
      <c r="FCD21" s="15"/>
      <c r="FCE21" s="15"/>
      <c r="FCF21" s="15"/>
      <c r="FCG21" s="15"/>
      <c r="FCH21" s="15"/>
      <c r="FCI21" s="15"/>
      <c r="FCJ21" s="15"/>
      <c r="FCK21" s="15"/>
      <c r="FCL21" s="15"/>
      <c r="FCM21" s="15"/>
      <c r="FCN21" s="15"/>
      <c r="FCO21" s="15"/>
      <c r="FCP21" s="15"/>
      <c r="FCQ21" s="15"/>
      <c r="FCR21" s="15"/>
      <c r="FCS21" s="15"/>
      <c r="FCT21" s="15"/>
      <c r="FCU21" s="15"/>
      <c r="FCV21" s="15"/>
      <c r="FCW21" s="15"/>
      <c r="FCX21" s="15"/>
      <c r="FCY21" s="15"/>
      <c r="FCZ21" s="15"/>
      <c r="FDA21" s="15"/>
      <c r="FDB21" s="15"/>
      <c r="FDC21" s="15"/>
      <c r="FDD21" s="15"/>
      <c r="FDE21" s="15"/>
      <c r="FDF21" s="15"/>
      <c r="FDG21" s="15"/>
      <c r="FDH21" s="15"/>
      <c r="FDI21" s="15"/>
      <c r="FDJ21" s="15"/>
      <c r="FDK21" s="15"/>
      <c r="FDL21" s="15"/>
      <c r="FDM21" s="15"/>
      <c r="FDN21" s="15"/>
      <c r="FDO21" s="15"/>
      <c r="FDP21" s="15"/>
      <c r="FDQ21" s="15"/>
      <c r="FDR21" s="15"/>
      <c r="FDS21" s="15"/>
      <c r="FDT21" s="15"/>
      <c r="FDU21" s="15"/>
      <c r="FDV21" s="15"/>
      <c r="FDW21" s="15"/>
      <c r="FDX21" s="15"/>
      <c r="FDY21" s="15"/>
      <c r="FDZ21" s="15"/>
      <c r="FEA21" s="15"/>
      <c r="FEB21" s="15"/>
      <c r="FEC21" s="15"/>
      <c r="FED21" s="15"/>
      <c r="FEE21" s="15"/>
      <c r="FEF21" s="15"/>
      <c r="FEG21" s="15"/>
      <c r="FEH21" s="15"/>
      <c r="FEI21" s="15"/>
      <c r="FEJ21" s="15"/>
      <c r="FEK21" s="15"/>
      <c r="FEL21" s="15"/>
      <c r="FEM21" s="15"/>
      <c r="FEN21" s="15"/>
      <c r="FEO21" s="15"/>
      <c r="FEP21" s="15"/>
      <c r="FEQ21" s="15"/>
      <c r="FER21" s="15"/>
      <c r="FES21" s="15"/>
      <c r="FET21" s="15"/>
      <c r="FEU21" s="15"/>
      <c r="FEV21" s="15"/>
      <c r="FEW21" s="15"/>
      <c r="FEX21" s="15"/>
      <c r="FEY21" s="15"/>
      <c r="FEZ21" s="15"/>
      <c r="FFA21" s="15"/>
      <c r="FFB21" s="15"/>
      <c r="FFC21" s="15"/>
      <c r="FFD21" s="15"/>
      <c r="FFE21" s="15"/>
      <c r="FFF21" s="15"/>
      <c r="FFG21" s="15"/>
      <c r="FFH21" s="15"/>
      <c r="FFI21" s="15"/>
      <c r="FFJ21" s="15"/>
      <c r="FFK21" s="15"/>
      <c r="FFL21" s="15"/>
      <c r="FFM21" s="15"/>
      <c r="FFN21" s="15"/>
      <c r="FFO21" s="15"/>
      <c r="FFP21" s="15"/>
      <c r="FFQ21" s="15"/>
      <c r="FFR21" s="15"/>
      <c r="FFS21" s="15"/>
      <c r="FFT21" s="15"/>
      <c r="FFU21" s="15"/>
      <c r="FFV21" s="15"/>
      <c r="FFW21" s="15"/>
      <c r="FFX21" s="15"/>
      <c r="FFY21" s="15"/>
      <c r="FFZ21" s="15"/>
      <c r="FGA21" s="15"/>
      <c r="FGB21" s="15"/>
      <c r="FGC21" s="15"/>
      <c r="FGD21" s="15"/>
      <c r="FGE21" s="15"/>
      <c r="FGF21" s="15"/>
      <c r="FGG21" s="15"/>
      <c r="FGH21" s="15"/>
      <c r="FGI21" s="15"/>
      <c r="FGJ21" s="15"/>
      <c r="FGK21" s="15"/>
      <c r="FGL21" s="15"/>
      <c r="FGM21" s="15"/>
      <c r="FGN21" s="15"/>
      <c r="FGO21" s="15"/>
      <c r="FGP21" s="15"/>
      <c r="FGQ21" s="15"/>
      <c r="FGR21" s="15"/>
      <c r="FGS21" s="15"/>
      <c r="FGT21" s="15"/>
      <c r="FGU21" s="15"/>
      <c r="FGV21" s="15"/>
      <c r="FGW21" s="15"/>
      <c r="FGX21" s="15"/>
      <c r="FGY21" s="15"/>
      <c r="FGZ21" s="15"/>
      <c r="FHA21" s="15"/>
      <c r="FHB21" s="15"/>
      <c r="FHC21" s="15"/>
      <c r="FHD21" s="15"/>
      <c r="FHE21" s="15"/>
      <c r="FHF21" s="15"/>
      <c r="FHG21" s="15"/>
      <c r="FHH21" s="15"/>
      <c r="FHI21" s="15"/>
      <c r="FHJ21" s="15"/>
      <c r="FHK21" s="15"/>
      <c r="FHL21" s="15"/>
      <c r="FHM21" s="15"/>
      <c r="FHN21" s="15"/>
      <c r="FHO21" s="15"/>
      <c r="FHP21" s="15"/>
      <c r="FHQ21" s="15"/>
      <c r="FHR21" s="15"/>
      <c r="FHS21" s="15"/>
      <c r="FHT21" s="15"/>
      <c r="FHU21" s="15"/>
      <c r="FHV21" s="15"/>
      <c r="FHW21" s="15"/>
      <c r="FHX21" s="15"/>
      <c r="FHY21" s="15"/>
      <c r="FHZ21" s="15"/>
      <c r="FIA21" s="15"/>
      <c r="FIB21" s="15"/>
      <c r="FIC21" s="15"/>
      <c r="FID21" s="15"/>
      <c r="FIE21" s="15"/>
      <c r="FIF21" s="15"/>
      <c r="FIG21" s="15"/>
      <c r="FIH21" s="15"/>
      <c r="FII21" s="15"/>
      <c r="FIJ21" s="15"/>
      <c r="FIK21" s="15"/>
      <c r="FIL21" s="15"/>
      <c r="FIM21" s="15"/>
      <c r="FIN21" s="15"/>
      <c r="FIO21" s="15"/>
      <c r="FIP21" s="15"/>
      <c r="FIQ21" s="15"/>
      <c r="FIR21" s="15"/>
      <c r="FIS21" s="15"/>
      <c r="FIT21" s="15"/>
      <c r="FIU21" s="15"/>
      <c r="FIV21" s="15"/>
      <c r="FIW21" s="15"/>
      <c r="FIX21" s="15"/>
      <c r="FIY21" s="15"/>
      <c r="FIZ21" s="15"/>
      <c r="FJA21" s="15"/>
      <c r="FJB21" s="15"/>
      <c r="FJC21" s="15"/>
      <c r="FJD21" s="15"/>
      <c r="FJE21" s="15"/>
      <c r="FJF21" s="15"/>
      <c r="FJG21" s="15"/>
      <c r="FJH21" s="15"/>
      <c r="FJI21" s="15"/>
      <c r="FJJ21" s="15"/>
      <c r="FJK21" s="15"/>
      <c r="FJL21" s="15"/>
      <c r="FJM21" s="15"/>
      <c r="FJN21" s="15"/>
      <c r="FJO21" s="15"/>
      <c r="FJP21" s="15"/>
      <c r="FJQ21" s="15"/>
      <c r="FJR21" s="15"/>
      <c r="FJS21" s="15"/>
      <c r="FJT21" s="15"/>
      <c r="FJU21" s="15"/>
      <c r="FJV21" s="15"/>
      <c r="FJW21" s="15"/>
      <c r="FJX21" s="15"/>
      <c r="FJY21" s="15"/>
      <c r="FJZ21" s="15"/>
      <c r="FKA21" s="15"/>
      <c r="FKB21" s="15"/>
      <c r="FKC21" s="15"/>
      <c r="FKD21" s="15"/>
      <c r="FKE21" s="15"/>
      <c r="FKF21" s="15"/>
      <c r="FKG21" s="15"/>
      <c r="FKH21" s="15"/>
      <c r="FKI21" s="15"/>
      <c r="FKJ21" s="15"/>
      <c r="FKK21" s="15"/>
      <c r="FKL21" s="15"/>
      <c r="FKM21" s="15"/>
      <c r="FKN21" s="15"/>
      <c r="FKO21" s="15"/>
      <c r="FKP21" s="15"/>
      <c r="FKQ21" s="15"/>
      <c r="FKR21" s="15"/>
      <c r="FKS21" s="15"/>
      <c r="FKT21" s="15"/>
      <c r="FKU21" s="15"/>
      <c r="FKV21" s="15"/>
      <c r="FKW21" s="15"/>
      <c r="FKX21" s="15"/>
      <c r="FKY21" s="15"/>
      <c r="FKZ21" s="15"/>
      <c r="FLA21" s="15"/>
      <c r="FLB21" s="15"/>
      <c r="FLC21" s="15"/>
      <c r="FLD21" s="15"/>
      <c r="FLE21" s="15"/>
      <c r="FLF21" s="15"/>
      <c r="FLG21" s="15"/>
      <c r="FLH21" s="15"/>
      <c r="FLI21" s="15"/>
      <c r="FLJ21" s="15"/>
      <c r="FLK21" s="15"/>
      <c r="FLL21" s="15"/>
      <c r="FLM21" s="15"/>
      <c r="FLN21" s="15"/>
      <c r="FLO21" s="15"/>
      <c r="FLP21" s="15"/>
      <c r="FLQ21" s="15"/>
      <c r="FLR21" s="15"/>
      <c r="FLS21" s="15"/>
      <c r="FLT21" s="15"/>
      <c r="FLU21" s="15"/>
      <c r="FLV21" s="15"/>
      <c r="FLW21" s="15"/>
      <c r="FLX21" s="15"/>
      <c r="FLY21" s="15"/>
      <c r="FLZ21" s="15"/>
      <c r="FMA21" s="15"/>
      <c r="FMB21" s="15"/>
      <c r="FMC21" s="15"/>
      <c r="FMD21" s="15"/>
      <c r="FME21" s="15"/>
      <c r="FMF21" s="15"/>
      <c r="FMG21" s="15"/>
      <c r="FMH21" s="15"/>
      <c r="FMI21" s="15"/>
      <c r="FMJ21" s="15"/>
      <c r="FMK21" s="15"/>
      <c r="FML21" s="15"/>
      <c r="FMM21" s="15"/>
      <c r="FMN21" s="15"/>
      <c r="FMO21" s="15"/>
      <c r="FMP21" s="15"/>
      <c r="FMQ21" s="15"/>
      <c r="FMR21" s="15"/>
      <c r="FMS21" s="15"/>
      <c r="FMT21" s="15"/>
      <c r="FMU21" s="15"/>
      <c r="FMV21" s="15"/>
      <c r="FMW21" s="15"/>
      <c r="FMX21" s="15"/>
      <c r="FMY21" s="15"/>
      <c r="FMZ21" s="15"/>
      <c r="FNA21" s="15"/>
      <c r="FNB21" s="15"/>
      <c r="FNC21" s="15"/>
      <c r="FND21" s="15"/>
      <c r="FNE21" s="15"/>
      <c r="FNF21" s="15"/>
      <c r="FNG21" s="15"/>
      <c r="FNH21" s="15"/>
      <c r="FNI21" s="15"/>
      <c r="FNJ21" s="15"/>
      <c r="FNK21" s="15"/>
      <c r="FNL21" s="15"/>
      <c r="FNM21" s="15"/>
      <c r="FNN21" s="15"/>
      <c r="FNO21" s="15"/>
      <c r="FNP21" s="15"/>
      <c r="FNQ21" s="15"/>
      <c r="FNR21" s="15"/>
      <c r="FNS21" s="15"/>
      <c r="FNT21" s="15"/>
      <c r="FNU21" s="15"/>
      <c r="FNV21" s="15"/>
      <c r="FNW21" s="15"/>
      <c r="FNX21" s="15"/>
      <c r="FNY21" s="15"/>
      <c r="FNZ21" s="15"/>
      <c r="FOA21" s="15"/>
      <c r="FOB21" s="15"/>
      <c r="FOC21" s="15"/>
      <c r="FOD21" s="15"/>
      <c r="FOE21" s="15"/>
      <c r="FOF21" s="15"/>
      <c r="FOG21" s="15"/>
      <c r="FOH21" s="15"/>
      <c r="FOI21" s="15"/>
      <c r="FOJ21" s="15"/>
      <c r="FOK21" s="15"/>
      <c r="FOL21" s="15"/>
      <c r="FOM21" s="15"/>
      <c r="FON21" s="15"/>
      <c r="FOO21" s="15"/>
      <c r="FOP21" s="15"/>
      <c r="FOQ21" s="15"/>
      <c r="FOR21" s="15"/>
      <c r="FOS21" s="15"/>
      <c r="FOT21" s="15"/>
      <c r="FOU21" s="15"/>
      <c r="FOV21" s="15"/>
      <c r="FOW21" s="15"/>
      <c r="FOX21" s="15"/>
      <c r="FOY21" s="15"/>
      <c r="FOZ21" s="15"/>
      <c r="FPA21" s="15"/>
      <c r="FPB21" s="15"/>
      <c r="FPC21" s="15"/>
      <c r="FPD21" s="15"/>
      <c r="FPE21" s="15"/>
      <c r="FPF21" s="15"/>
      <c r="FPG21" s="15"/>
      <c r="FPH21" s="15"/>
      <c r="FPI21" s="15"/>
      <c r="FPJ21" s="15"/>
      <c r="FPK21" s="15"/>
      <c r="FPL21" s="15"/>
      <c r="FPM21" s="15"/>
      <c r="FPN21" s="15"/>
      <c r="FPO21" s="15"/>
      <c r="FPP21" s="15"/>
      <c r="FPQ21" s="15"/>
      <c r="FPR21" s="15"/>
      <c r="FPS21" s="15"/>
      <c r="FPT21" s="15"/>
      <c r="FPU21" s="15"/>
      <c r="FPV21" s="15"/>
      <c r="FPW21" s="15"/>
      <c r="FPX21" s="15"/>
      <c r="FPY21" s="15"/>
      <c r="FPZ21" s="15"/>
      <c r="FQA21" s="15"/>
      <c r="FQB21" s="15"/>
      <c r="FQC21" s="15"/>
      <c r="FQD21" s="15"/>
      <c r="FQE21" s="15"/>
      <c r="FQF21" s="15"/>
      <c r="FQG21" s="15"/>
      <c r="FQH21" s="15"/>
      <c r="FQI21" s="15"/>
      <c r="FQJ21" s="15"/>
      <c r="FQK21" s="15"/>
      <c r="FQL21" s="15"/>
      <c r="FQM21" s="15"/>
      <c r="FQN21" s="15"/>
      <c r="FQO21" s="15"/>
      <c r="FQP21" s="15"/>
      <c r="FQQ21" s="15"/>
      <c r="FQR21" s="15"/>
      <c r="FQS21" s="15"/>
      <c r="FQT21" s="15"/>
      <c r="FQU21" s="15"/>
      <c r="FQV21" s="15"/>
      <c r="FQW21" s="15"/>
      <c r="FQX21" s="15"/>
      <c r="FQY21" s="15"/>
      <c r="FQZ21" s="15"/>
      <c r="FRA21" s="15"/>
      <c r="FRB21" s="15"/>
      <c r="FRC21" s="15"/>
      <c r="FRD21" s="15"/>
      <c r="FRE21" s="15"/>
      <c r="FRF21" s="15"/>
      <c r="FRG21" s="15"/>
      <c r="FRH21" s="15"/>
      <c r="FRI21" s="15"/>
      <c r="FRJ21" s="15"/>
      <c r="FRK21" s="15"/>
      <c r="FRL21" s="15"/>
      <c r="FRM21" s="15"/>
      <c r="FRN21" s="15"/>
      <c r="FRO21" s="15"/>
      <c r="FRP21" s="15"/>
      <c r="FRQ21" s="15"/>
      <c r="FRR21" s="15"/>
      <c r="FRS21" s="15"/>
      <c r="FRT21" s="15"/>
      <c r="FRU21" s="15"/>
      <c r="FRV21" s="15"/>
      <c r="FRW21" s="15"/>
      <c r="FRX21" s="15"/>
      <c r="FRY21" s="15"/>
      <c r="FRZ21" s="15"/>
      <c r="FSA21" s="15"/>
      <c r="FSB21" s="15"/>
      <c r="FSC21" s="15"/>
      <c r="FSD21" s="15"/>
      <c r="FSE21" s="15"/>
      <c r="FSF21" s="15"/>
      <c r="FSG21" s="15"/>
      <c r="FSH21" s="15"/>
      <c r="FSI21" s="15"/>
      <c r="FSJ21" s="15"/>
      <c r="FSK21" s="15"/>
      <c r="FSL21" s="15"/>
      <c r="FSM21" s="15"/>
      <c r="FSN21" s="15"/>
      <c r="FSO21" s="15"/>
      <c r="FSP21" s="15"/>
      <c r="FSQ21" s="15"/>
      <c r="FSR21" s="15"/>
      <c r="FSS21" s="15"/>
      <c r="FST21" s="15"/>
      <c r="FSU21" s="15"/>
      <c r="FSV21" s="15"/>
      <c r="FSW21" s="15"/>
      <c r="FSX21" s="15"/>
      <c r="FSY21" s="15"/>
      <c r="FSZ21" s="15"/>
      <c r="FTA21" s="15"/>
      <c r="FTB21" s="15"/>
      <c r="FTC21" s="15"/>
      <c r="FTD21" s="15"/>
      <c r="FTE21" s="15"/>
      <c r="FTF21" s="15"/>
      <c r="FTG21" s="15"/>
      <c r="FTH21" s="15"/>
      <c r="FTI21" s="15"/>
      <c r="FTJ21" s="15"/>
      <c r="FTK21" s="15"/>
      <c r="FTL21" s="15"/>
      <c r="FTM21" s="15"/>
      <c r="FTN21" s="15"/>
      <c r="FTO21" s="15"/>
      <c r="FTP21" s="15"/>
      <c r="FTQ21" s="15"/>
      <c r="FTR21" s="15"/>
      <c r="FTS21" s="15"/>
      <c r="FTT21" s="15"/>
      <c r="FTU21" s="15"/>
      <c r="FTV21" s="15"/>
      <c r="FTW21" s="15"/>
      <c r="FTX21" s="15"/>
      <c r="FTY21" s="15"/>
      <c r="FTZ21" s="15"/>
      <c r="FUA21" s="15"/>
      <c r="FUB21" s="15"/>
      <c r="FUC21" s="15"/>
      <c r="FUD21" s="15"/>
      <c r="FUE21" s="15"/>
      <c r="FUF21" s="15"/>
      <c r="FUG21" s="15"/>
      <c r="FUH21" s="15"/>
      <c r="FUI21" s="15"/>
      <c r="FUJ21" s="15"/>
      <c r="FUK21" s="15"/>
      <c r="FUL21" s="15"/>
      <c r="FUM21" s="15"/>
      <c r="FUN21" s="15"/>
      <c r="FUO21" s="15"/>
      <c r="FUP21" s="15"/>
      <c r="FUQ21" s="15"/>
      <c r="FUR21" s="15"/>
      <c r="FUS21" s="15"/>
      <c r="FUT21" s="15"/>
      <c r="FUU21" s="15"/>
      <c r="FUV21" s="15"/>
      <c r="FUW21" s="15"/>
      <c r="FUX21" s="15"/>
      <c r="FUY21" s="15"/>
      <c r="FUZ21" s="15"/>
      <c r="FVA21" s="15"/>
      <c r="FVB21" s="15"/>
      <c r="FVC21" s="15"/>
      <c r="FVD21" s="15"/>
      <c r="FVE21" s="15"/>
      <c r="FVF21" s="15"/>
      <c r="FVG21" s="15"/>
      <c r="FVH21" s="15"/>
      <c r="FVI21" s="15"/>
      <c r="FVJ21" s="15"/>
      <c r="FVK21" s="15"/>
      <c r="FVL21" s="15"/>
      <c r="FVM21" s="15"/>
      <c r="FVN21" s="15"/>
      <c r="FVO21" s="15"/>
      <c r="FVP21" s="15"/>
      <c r="FVQ21" s="15"/>
      <c r="FVR21" s="15"/>
      <c r="FVS21" s="15"/>
      <c r="FVT21" s="15"/>
      <c r="FVU21" s="15"/>
      <c r="FVV21" s="15"/>
      <c r="FVW21" s="15"/>
      <c r="FVX21" s="15"/>
      <c r="FVY21" s="15"/>
      <c r="FVZ21" s="15"/>
      <c r="FWA21" s="15"/>
      <c r="FWB21" s="15"/>
      <c r="FWC21" s="15"/>
      <c r="FWD21" s="15"/>
      <c r="FWE21" s="15"/>
      <c r="FWF21" s="15"/>
      <c r="FWG21" s="15"/>
      <c r="FWH21" s="15"/>
      <c r="FWI21" s="15"/>
      <c r="FWJ21" s="15"/>
      <c r="FWK21" s="15"/>
      <c r="FWL21" s="15"/>
      <c r="FWM21" s="15"/>
      <c r="FWN21" s="15"/>
      <c r="FWO21" s="15"/>
      <c r="FWP21" s="15"/>
      <c r="FWQ21" s="15"/>
      <c r="FWR21" s="15"/>
      <c r="FWS21" s="15"/>
      <c r="FWT21" s="15"/>
      <c r="FWU21" s="15"/>
      <c r="FWV21" s="15"/>
      <c r="FWW21" s="15"/>
      <c r="FWX21" s="15"/>
      <c r="FWY21" s="15"/>
      <c r="FWZ21" s="15"/>
      <c r="FXA21" s="15"/>
      <c r="FXB21" s="15"/>
      <c r="FXC21" s="15"/>
      <c r="FXD21" s="15"/>
      <c r="FXE21" s="15"/>
      <c r="FXF21" s="15"/>
      <c r="FXG21" s="15"/>
      <c r="FXH21" s="15"/>
      <c r="FXI21" s="15"/>
      <c r="FXJ21" s="15"/>
      <c r="FXK21" s="15"/>
      <c r="FXL21" s="15"/>
      <c r="FXM21" s="15"/>
      <c r="FXN21" s="15"/>
      <c r="FXO21" s="15"/>
      <c r="FXP21" s="15"/>
      <c r="FXQ21" s="15"/>
      <c r="FXR21" s="15"/>
      <c r="FXS21" s="15"/>
      <c r="FXT21" s="15"/>
      <c r="FXU21" s="15"/>
      <c r="FXV21" s="15"/>
      <c r="FXW21" s="15"/>
      <c r="FXX21" s="15"/>
      <c r="FXY21" s="15"/>
      <c r="FXZ21" s="15"/>
      <c r="FYA21" s="15"/>
      <c r="FYB21" s="15"/>
      <c r="FYC21" s="15"/>
      <c r="FYD21" s="15"/>
      <c r="FYE21" s="15"/>
      <c r="FYF21" s="15"/>
      <c r="FYG21" s="15"/>
      <c r="FYH21" s="15"/>
      <c r="FYI21" s="15"/>
      <c r="FYJ21" s="15"/>
      <c r="FYK21" s="15"/>
      <c r="FYL21" s="15"/>
      <c r="FYM21" s="15"/>
      <c r="FYN21" s="15"/>
      <c r="FYO21" s="15"/>
      <c r="FYP21" s="15"/>
      <c r="FYQ21" s="15"/>
      <c r="FYR21" s="15"/>
      <c r="FYS21" s="15"/>
      <c r="FYT21" s="15"/>
      <c r="FYU21" s="15"/>
      <c r="FYV21" s="15"/>
      <c r="FYW21" s="15"/>
      <c r="FYX21" s="15"/>
      <c r="FYY21" s="15"/>
      <c r="FYZ21" s="15"/>
      <c r="FZA21" s="15"/>
      <c r="FZB21" s="15"/>
      <c r="FZC21" s="15"/>
      <c r="FZD21" s="15"/>
      <c r="FZE21" s="15"/>
      <c r="FZF21" s="15"/>
      <c r="FZG21" s="15"/>
      <c r="FZH21" s="15"/>
      <c r="FZI21" s="15"/>
      <c r="FZJ21" s="15"/>
      <c r="FZK21" s="15"/>
      <c r="FZL21" s="15"/>
      <c r="FZM21" s="15"/>
      <c r="FZN21" s="15"/>
      <c r="FZO21" s="15"/>
      <c r="FZP21" s="15"/>
      <c r="FZQ21" s="15"/>
      <c r="FZR21" s="15"/>
      <c r="FZS21" s="15"/>
      <c r="FZT21" s="15"/>
      <c r="FZU21" s="15"/>
      <c r="FZV21" s="15"/>
      <c r="FZW21" s="15"/>
      <c r="FZX21" s="15"/>
      <c r="FZY21" s="15"/>
      <c r="FZZ21" s="15"/>
      <c r="GAA21" s="15"/>
      <c r="GAB21" s="15"/>
      <c r="GAC21" s="15"/>
      <c r="GAD21" s="15"/>
      <c r="GAE21" s="15"/>
      <c r="GAF21" s="15"/>
      <c r="GAG21" s="15"/>
      <c r="GAH21" s="15"/>
      <c r="GAI21" s="15"/>
      <c r="GAJ21" s="15"/>
      <c r="GAK21" s="15"/>
      <c r="GAL21" s="15"/>
      <c r="GAM21" s="15"/>
      <c r="GAN21" s="15"/>
      <c r="GAO21" s="15"/>
      <c r="GAP21" s="15"/>
      <c r="GAQ21" s="15"/>
      <c r="GAR21" s="15"/>
      <c r="GAS21" s="15"/>
      <c r="GAT21" s="15"/>
      <c r="GAU21" s="15"/>
      <c r="GAV21" s="15"/>
      <c r="GAW21" s="15"/>
      <c r="GAX21" s="15"/>
      <c r="GAY21" s="15"/>
      <c r="GAZ21" s="15"/>
      <c r="GBA21" s="15"/>
      <c r="GBB21" s="15"/>
      <c r="GBC21" s="15"/>
      <c r="GBD21" s="15"/>
      <c r="GBE21" s="15"/>
      <c r="GBF21" s="15"/>
      <c r="GBG21" s="15"/>
      <c r="GBH21" s="15"/>
      <c r="GBI21" s="15"/>
      <c r="GBJ21" s="15"/>
      <c r="GBK21" s="15"/>
      <c r="GBL21" s="15"/>
      <c r="GBM21" s="15"/>
      <c r="GBN21" s="15"/>
      <c r="GBO21" s="15"/>
      <c r="GBP21" s="15"/>
      <c r="GBQ21" s="15"/>
      <c r="GBR21" s="15"/>
      <c r="GBS21" s="15"/>
      <c r="GBT21" s="15"/>
      <c r="GBU21" s="15"/>
      <c r="GBV21" s="15"/>
      <c r="GBW21" s="15"/>
      <c r="GBX21" s="15"/>
      <c r="GBY21" s="15"/>
      <c r="GBZ21" s="15"/>
      <c r="GCA21" s="15"/>
      <c r="GCB21" s="15"/>
      <c r="GCC21" s="15"/>
      <c r="GCD21" s="15"/>
      <c r="GCE21" s="15"/>
      <c r="GCF21" s="15"/>
      <c r="GCG21" s="15"/>
      <c r="GCH21" s="15"/>
      <c r="GCI21" s="15"/>
      <c r="GCJ21" s="15"/>
      <c r="GCK21" s="15"/>
      <c r="GCL21" s="15"/>
      <c r="GCM21" s="15"/>
      <c r="GCN21" s="15"/>
      <c r="GCO21" s="15"/>
      <c r="GCP21" s="15"/>
      <c r="GCQ21" s="15"/>
      <c r="GCR21" s="15"/>
      <c r="GCS21" s="15"/>
      <c r="GCT21" s="15"/>
      <c r="GCU21" s="15"/>
      <c r="GCV21" s="15"/>
      <c r="GCW21" s="15"/>
      <c r="GCX21" s="15"/>
      <c r="GCY21" s="15"/>
      <c r="GCZ21" s="15"/>
      <c r="GDA21" s="15"/>
      <c r="GDB21" s="15"/>
      <c r="GDC21" s="15"/>
      <c r="GDD21" s="15"/>
      <c r="GDE21" s="15"/>
      <c r="GDF21" s="15"/>
      <c r="GDG21" s="15"/>
      <c r="GDH21" s="15"/>
      <c r="GDI21" s="15"/>
      <c r="GDJ21" s="15"/>
      <c r="GDK21" s="15"/>
      <c r="GDL21" s="15"/>
      <c r="GDM21" s="15"/>
      <c r="GDN21" s="15"/>
      <c r="GDO21" s="15"/>
      <c r="GDP21" s="15"/>
      <c r="GDQ21" s="15"/>
      <c r="GDR21" s="15"/>
      <c r="GDS21" s="15"/>
      <c r="GDT21" s="15"/>
      <c r="GDU21" s="15"/>
      <c r="GDV21" s="15"/>
      <c r="GDW21" s="15"/>
      <c r="GDX21" s="15"/>
      <c r="GDY21" s="15"/>
      <c r="GDZ21" s="15"/>
      <c r="GEA21" s="15"/>
      <c r="GEB21" s="15"/>
      <c r="GEC21" s="15"/>
      <c r="GED21" s="15"/>
      <c r="GEE21" s="15"/>
      <c r="GEF21" s="15"/>
      <c r="GEG21" s="15"/>
      <c r="GEH21" s="15"/>
      <c r="GEI21" s="15"/>
      <c r="GEJ21" s="15"/>
      <c r="GEK21" s="15"/>
      <c r="GEL21" s="15"/>
      <c r="GEM21" s="15"/>
      <c r="GEN21" s="15"/>
      <c r="GEO21" s="15"/>
      <c r="GEP21" s="15"/>
      <c r="GEQ21" s="15"/>
      <c r="GER21" s="15"/>
      <c r="GES21" s="15"/>
      <c r="GET21" s="15"/>
      <c r="GEU21" s="15"/>
      <c r="GEV21" s="15"/>
      <c r="GEW21" s="15"/>
      <c r="GEX21" s="15"/>
      <c r="GEY21" s="15"/>
      <c r="GEZ21" s="15"/>
      <c r="GFA21" s="15"/>
      <c r="GFB21" s="15"/>
      <c r="GFC21" s="15"/>
      <c r="GFD21" s="15"/>
      <c r="GFE21" s="15"/>
      <c r="GFF21" s="15"/>
      <c r="GFG21" s="15"/>
      <c r="GFH21" s="15"/>
      <c r="GFI21" s="15"/>
      <c r="GFJ21" s="15"/>
      <c r="GFK21" s="15"/>
      <c r="GFL21" s="15"/>
      <c r="GFM21" s="15"/>
      <c r="GFN21" s="15"/>
      <c r="GFO21" s="15"/>
      <c r="GFP21" s="15"/>
      <c r="GFQ21" s="15"/>
      <c r="GFR21" s="15"/>
      <c r="GFS21" s="15"/>
      <c r="GFT21" s="15"/>
      <c r="GFU21" s="15"/>
      <c r="GFV21" s="15"/>
      <c r="GFW21" s="15"/>
      <c r="GFX21" s="15"/>
      <c r="GFY21" s="15"/>
      <c r="GFZ21" s="15"/>
      <c r="GGA21" s="15"/>
      <c r="GGB21" s="15"/>
      <c r="GGC21" s="15"/>
      <c r="GGD21" s="15"/>
      <c r="GGE21" s="15"/>
      <c r="GGF21" s="15"/>
      <c r="GGG21" s="15"/>
      <c r="GGH21" s="15"/>
      <c r="GGI21" s="15"/>
      <c r="GGJ21" s="15"/>
      <c r="GGK21" s="15"/>
      <c r="GGL21" s="15"/>
      <c r="GGM21" s="15"/>
      <c r="GGN21" s="15"/>
      <c r="GGO21" s="15"/>
      <c r="GGP21" s="15"/>
      <c r="GGQ21" s="15"/>
      <c r="GGR21" s="15"/>
      <c r="GGS21" s="15"/>
      <c r="GGT21" s="15"/>
      <c r="GGU21" s="15"/>
      <c r="GGV21" s="15"/>
      <c r="GGW21" s="15"/>
      <c r="GGX21" s="15"/>
      <c r="GGY21" s="15"/>
      <c r="GGZ21" s="15"/>
      <c r="GHA21" s="15"/>
      <c r="GHB21" s="15"/>
      <c r="GHC21" s="15"/>
      <c r="GHD21" s="15"/>
      <c r="GHE21" s="15"/>
      <c r="GHF21" s="15"/>
      <c r="GHG21" s="15"/>
      <c r="GHH21" s="15"/>
      <c r="GHI21" s="15"/>
      <c r="GHJ21" s="15"/>
      <c r="GHK21" s="15"/>
      <c r="GHL21" s="15"/>
      <c r="GHM21" s="15"/>
      <c r="GHN21" s="15"/>
      <c r="GHO21" s="15"/>
      <c r="GHP21" s="15"/>
      <c r="GHQ21" s="15"/>
      <c r="GHR21" s="15"/>
      <c r="GHS21" s="15"/>
      <c r="GHT21" s="15"/>
      <c r="GHU21" s="15"/>
      <c r="GHV21" s="15"/>
      <c r="GHW21" s="15"/>
      <c r="GHX21" s="15"/>
      <c r="GHY21" s="15"/>
      <c r="GHZ21" s="15"/>
      <c r="GIA21" s="15"/>
      <c r="GIB21" s="15"/>
      <c r="GIC21" s="15"/>
      <c r="GID21" s="15"/>
      <c r="GIE21" s="15"/>
      <c r="GIF21" s="15"/>
      <c r="GIG21" s="15"/>
      <c r="GIH21" s="15"/>
      <c r="GII21" s="15"/>
      <c r="GIJ21" s="15"/>
      <c r="GIK21" s="15"/>
      <c r="GIL21" s="15"/>
      <c r="GIM21" s="15"/>
      <c r="GIN21" s="15"/>
      <c r="GIO21" s="15"/>
      <c r="GIP21" s="15"/>
      <c r="GIQ21" s="15"/>
      <c r="GIR21" s="15"/>
      <c r="GIS21" s="15"/>
      <c r="GIT21" s="15"/>
      <c r="GIU21" s="15"/>
      <c r="GIV21" s="15"/>
      <c r="GIW21" s="15"/>
      <c r="GIX21" s="15"/>
      <c r="GIY21" s="15"/>
      <c r="GIZ21" s="15"/>
      <c r="GJA21" s="15"/>
      <c r="GJB21" s="15"/>
      <c r="GJC21" s="15"/>
      <c r="GJD21" s="15"/>
      <c r="GJE21" s="15"/>
      <c r="GJF21" s="15"/>
      <c r="GJG21" s="15"/>
      <c r="GJH21" s="15"/>
      <c r="GJI21" s="15"/>
      <c r="GJJ21" s="15"/>
      <c r="GJK21" s="15"/>
      <c r="GJL21" s="15"/>
      <c r="GJM21" s="15"/>
      <c r="GJN21" s="15"/>
      <c r="GJO21" s="15"/>
      <c r="GJP21" s="15"/>
      <c r="GJQ21" s="15"/>
      <c r="GJR21" s="15"/>
      <c r="GJS21" s="15"/>
      <c r="GJT21" s="15"/>
      <c r="GJU21" s="15"/>
      <c r="GJV21" s="15"/>
      <c r="GJW21" s="15"/>
      <c r="GJX21" s="15"/>
      <c r="GJY21" s="15"/>
      <c r="GJZ21" s="15"/>
      <c r="GKA21" s="15"/>
      <c r="GKB21" s="15"/>
      <c r="GKC21" s="15"/>
      <c r="GKD21" s="15"/>
      <c r="GKE21" s="15"/>
      <c r="GKF21" s="15"/>
      <c r="GKG21" s="15"/>
      <c r="GKH21" s="15"/>
      <c r="GKI21" s="15"/>
      <c r="GKJ21" s="15"/>
      <c r="GKK21" s="15"/>
      <c r="GKL21" s="15"/>
      <c r="GKM21" s="15"/>
      <c r="GKN21" s="15"/>
      <c r="GKO21" s="15"/>
      <c r="GKP21" s="15"/>
      <c r="GKQ21" s="15"/>
      <c r="GKR21" s="15"/>
      <c r="GKS21" s="15"/>
      <c r="GKT21" s="15"/>
      <c r="GKU21" s="15"/>
      <c r="GKV21" s="15"/>
      <c r="GKW21" s="15"/>
      <c r="GKX21" s="15"/>
      <c r="GKY21" s="15"/>
      <c r="GKZ21" s="15"/>
      <c r="GLA21" s="15"/>
      <c r="GLB21" s="15"/>
      <c r="GLC21" s="15"/>
      <c r="GLD21" s="15"/>
      <c r="GLE21" s="15"/>
      <c r="GLF21" s="15"/>
      <c r="GLG21" s="15"/>
      <c r="GLH21" s="15"/>
      <c r="GLI21" s="15"/>
      <c r="GLJ21" s="15"/>
      <c r="GLK21" s="15"/>
      <c r="GLL21" s="15"/>
      <c r="GLM21" s="15"/>
      <c r="GLN21" s="15"/>
      <c r="GLO21" s="15"/>
      <c r="GLP21" s="15"/>
      <c r="GLQ21" s="15"/>
      <c r="GLR21" s="15"/>
      <c r="GLS21" s="15"/>
      <c r="GLT21" s="15"/>
      <c r="GLU21" s="15"/>
      <c r="GLV21" s="15"/>
      <c r="GLW21" s="15"/>
      <c r="GLX21" s="15"/>
      <c r="GLY21" s="15"/>
      <c r="GLZ21" s="15"/>
      <c r="GMA21" s="15"/>
      <c r="GMB21" s="15"/>
      <c r="GMC21" s="15"/>
      <c r="GMD21" s="15"/>
      <c r="GME21" s="15"/>
      <c r="GMF21" s="15"/>
      <c r="GMG21" s="15"/>
      <c r="GMH21" s="15"/>
      <c r="GMI21" s="15"/>
      <c r="GMJ21" s="15"/>
      <c r="GMK21" s="15"/>
      <c r="GML21" s="15"/>
      <c r="GMM21" s="15"/>
      <c r="GMN21" s="15"/>
      <c r="GMO21" s="15"/>
      <c r="GMP21" s="15"/>
      <c r="GMQ21" s="15"/>
      <c r="GMR21" s="15"/>
      <c r="GMS21" s="15"/>
      <c r="GMT21" s="15"/>
      <c r="GMU21" s="15"/>
      <c r="GMV21" s="15"/>
      <c r="GMW21" s="15"/>
      <c r="GMX21" s="15"/>
      <c r="GMY21" s="15"/>
      <c r="GMZ21" s="15"/>
      <c r="GNA21" s="15"/>
      <c r="GNB21" s="15"/>
      <c r="GNC21" s="15"/>
      <c r="GND21" s="15"/>
      <c r="GNE21" s="15"/>
      <c r="GNF21" s="15"/>
      <c r="GNG21" s="15"/>
      <c r="GNH21" s="15"/>
      <c r="GNI21" s="15"/>
      <c r="GNJ21" s="15"/>
      <c r="GNK21" s="15"/>
      <c r="GNL21" s="15"/>
      <c r="GNM21" s="15"/>
      <c r="GNN21" s="15"/>
      <c r="GNO21" s="15"/>
      <c r="GNP21" s="15"/>
      <c r="GNQ21" s="15"/>
      <c r="GNR21" s="15"/>
      <c r="GNS21" s="15"/>
      <c r="GNT21" s="15"/>
      <c r="GNU21" s="15"/>
      <c r="GNV21" s="15"/>
      <c r="GNW21" s="15"/>
      <c r="GNX21" s="15"/>
      <c r="GNY21" s="15"/>
      <c r="GNZ21" s="15"/>
      <c r="GOA21" s="15"/>
      <c r="GOB21" s="15"/>
      <c r="GOC21" s="15"/>
      <c r="GOD21" s="15"/>
      <c r="GOE21" s="15"/>
      <c r="GOF21" s="15"/>
      <c r="GOG21" s="15"/>
      <c r="GOH21" s="15"/>
      <c r="GOI21" s="15"/>
      <c r="GOJ21" s="15"/>
      <c r="GOK21" s="15"/>
      <c r="GOL21" s="15"/>
      <c r="GOM21" s="15"/>
      <c r="GON21" s="15"/>
      <c r="GOO21" s="15"/>
      <c r="GOP21" s="15"/>
      <c r="GOQ21" s="15"/>
      <c r="GOR21" s="15"/>
      <c r="GOS21" s="15"/>
      <c r="GOT21" s="15"/>
      <c r="GOU21" s="15"/>
      <c r="GOV21" s="15"/>
      <c r="GOW21" s="15"/>
      <c r="GOX21" s="15"/>
      <c r="GOY21" s="15"/>
      <c r="GOZ21" s="15"/>
      <c r="GPA21" s="15"/>
      <c r="GPB21" s="15"/>
      <c r="GPC21" s="15"/>
      <c r="GPD21" s="15"/>
      <c r="GPE21" s="15"/>
      <c r="GPF21" s="15"/>
      <c r="GPG21" s="15"/>
      <c r="GPH21" s="15"/>
      <c r="GPI21" s="15"/>
      <c r="GPJ21" s="15"/>
      <c r="GPK21" s="15"/>
      <c r="GPL21" s="15"/>
      <c r="GPM21" s="15"/>
      <c r="GPN21" s="15"/>
      <c r="GPO21" s="15"/>
      <c r="GPP21" s="15"/>
      <c r="GPQ21" s="15"/>
      <c r="GPR21" s="15"/>
      <c r="GPS21" s="15"/>
      <c r="GPT21" s="15"/>
      <c r="GPU21" s="15"/>
      <c r="GPV21" s="15"/>
      <c r="GPW21" s="15"/>
      <c r="GPX21" s="15"/>
      <c r="GPY21" s="15"/>
      <c r="GPZ21" s="15"/>
      <c r="GQA21" s="15"/>
      <c r="GQB21" s="15"/>
      <c r="GQC21" s="15"/>
      <c r="GQD21" s="15"/>
      <c r="GQE21" s="15"/>
      <c r="GQF21" s="15"/>
      <c r="GQG21" s="15"/>
      <c r="GQH21" s="15"/>
      <c r="GQI21" s="15"/>
      <c r="GQJ21" s="15"/>
      <c r="GQK21" s="15"/>
      <c r="GQL21" s="15"/>
      <c r="GQM21" s="15"/>
      <c r="GQN21" s="15"/>
      <c r="GQO21" s="15"/>
      <c r="GQP21" s="15"/>
      <c r="GQQ21" s="15"/>
      <c r="GQR21" s="15"/>
      <c r="GQS21" s="15"/>
      <c r="GQT21" s="15"/>
      <c r="GQU21" s="15"/>
      <c r="GQV21" s="15"/>
      <c r="GQW21" s="15"/>
      <c r="GQX21" s="15"/>
      <c r="GQY21" s="15"/>
      <c r="GQZ21" s="15"/>
      <c r="GRA21" s="15"/>
      <c r="GRB21" s="15"/>
      <c r="GRC21" s="15"/>
      <c r="GRD21" s="15"/>
      <c r="GRE21" s="15"/>
      <c r="GRF21" s="15"/>
      <c r="GRG21" s="15"/>
      <c r="GRH21" s="15"/>
      <c r="GRI21" s="15"/>
      <c r="GRJ21" s="15"/>
      <c r="GRK21" s="15"/>
      <c r="GRL21" s="15"/>
      <c r="GRM21" s="15"/>
      <c r="GRN21" s="15"/>
      <c r="GRO21" s="15"/>
      <c r="GRP21" s="15"/>
      <c r="GRQ21" s="15"/>
      <c r="GRR21" s="15"/>
      <c r="GRS21" s="15"/>
      <c r="GRT21" s="15"/>
      <c r="GRU21" s="15"/>
      <c r="GRV21" s="15"/>
      <c r="GRW21" s="15"/>
      <c r="GRX21" s="15"/>
      <c r="GRY21" s="15"/>
      <c r="GRZ21" s="15"/>
      <c r="GSA21" s="15"/>
      <c r="GSB21" s="15"/>
      <c r="GSC21" s="15"/>
      <c r="GSD21" s="15"/>
      <c r="GSE21" s="15"/>
      <c r="GSF21" s="15"/>
      <c r="GSG21" s="15"/>
      <c r="GSH21" s="15"/>
      <c r="GSI21" s="15"/>
      <c r="GSJ21" s="15"/>
      <c r="GSK21" s="15"/>
      <c r="GSL21" s="15"/>
      <c r="GSM21" s="15"/>
      <c r="GSN21" s="15"/>
      <c r="GSO21" s="15"/>
      <c r="GSP21" s="15"/>
      <c r="GSQ21" s="15"/>
      <c r="GSR21" s="15"/>
      <c r="GSS21" s="15"/>
      <c r="GST21" s="15"/>
      <c r="GSU21" s="15"/>
      <c r="GSV21" s="15"/>
      <c r="GSW21" s="15"/>
      <c r="GSX21" s="15"/>
      <c r="GSY21" s="15"/>
      <c r="GSZ21" s="15"/>
      <c r="GTA21" s="15"/>
      <c r="GTB21" s="15"/>
      <c r="GTC21" s="15"/>
      <c r="GTD21" s="15"/>
      <c r="GTE21" s="15"/>
      <c r="GTF21" s="15"/>
      <c r="GTG21" s="15"/>
      <c r="GTH21" s="15"/>
      <c r="GTI21" s="15"/>
      <c r="GTJ21" s="15"/>
      <c r="GTK21" s="15"/>
      <c r="GTL21" s="15"/>
      <c r="GTM21" s="15"/>
      <c r="GTN21" s="15"/>
      <c r="GTO21" s="15"/>
      <c r="GTP21" s="15"/>
      <c r="GTQ21" s="15"/>
      <c r="GTR21" s="15"/>
      <c r="GTS21" s="15"/>
      <c r="GTT21" s="15"/>
      <c r="GTU21" s="15"/>
      <c r="GTV21" s="15"/>
      <c r="GTW21" s="15"/>
      <c r="GTX21" s="15"/>
      <c r="GTY21" s="15"/>
      <c r="GTZ21" s="15"/>
      <c r="GUA21" s="15"/>
      <c r="GUB21" s="15"/>
      <c r="GUC21" s="15"/>
      <c r="GUD21" s="15"/>
      <c r="GUE21" s="15"/>
      <c r="GUF21" s="15"/>
      <c r="GUG21" s="15"/>
      <c r="GUH21" s="15"/>
      <c r="GUI21" s="15"/>
      <c r="GUJ21" s="15"/>
      <c r="GUK21" s="15"/>
      <c r="GUL21" s="15"/>
      <c r="GUM21" s="15"/>
      <c r="GUN21" s="15"/>
      <c r="GUO21" s="15"/>
      <c r="GUP21" s="15"/>
      <c r="GUQ21" s="15"/>
      <c r="GUR21" s="15"/>
      <c r="GUS21" s="15"/>
      <c r="GUT21" s="15"/>
      <c r="GUU21" s="15"/>
      <c r="GUV21" s="15"/>
      <c r="GUW21" s="15"/>
      <c r="GUX21" s="15"/>
      <c r="GUY21" s="15"/>
      <c r="GUZ21" s="15"/>
      <c r="GVA21" s="15"/>
      <c r="GVB21" s="15"/>
      <c r="GVC21" s="15"/>
      <c r="GVD21" s="15"/>
      <c r="GVE21" s="15"/>
      <c r="GVF21" s="15"/>
      <c r="GVG21" s="15"/>
      <c r="GVH21" s="15"/>
      <c r="GVI21" s="15"/>
      <c r="GVJ21" s="15"/>
      <c r="GVK21" s="15"/>
      <c r="GVL21" s="15"/>
      <c r="GVM21" s="15"/>
      <c r="GVN21" s="15"/>
      <c r="GVO21" s="15"/>
      <c r="GVP21" s="15"/>
      <c r="GVQ21" s="15"/>
      <c r="GVR21" s="15"/>
      <c r="GVS21" s="15"/>
      <c r="GVT21" s="15"/>
      <c r="GVU21" s="15"/>
      <c r="GVV21" s="15"/>
      <c r="GVW21" s="15"/>
      <c r="GVX21" s="15"/>
      <c r="GVY21" s="15"/>
      <c r="GVZ21" s="15"/>
      <c r="GWA21" s="15"/>
      <c r="GWB21" s="15"/>
      <c r="GWC21" s="15"/>
      <c r="GWD21" s="15"/>
      <c r="GWE21" s="15"/>
      <c r="GWF21" s="15"/>
      <c r="GWG21" s="15"/>
      <c r="GWH21" s="15"/>
      <c r="GWI21" s="15"/>
      <c r="GWJ21" s="15"/>
      <c r="GWK21" s="15"/>
      <c r="GWL21" s="15"/>
      <c r="GWM21" s="15"/>
      <c r="GWN21" s="15"/>
      <c r="GWO21" s="15"/>
      <c r="GWP21" s="15"/>
      <c r="GWQ21" s="15"/>
      <c r="GWR21" s="15"/>
      <c r="GWS21" s="15"/>
      <c r="GWT21" s="15"/>
      <c r="GWU21" s="15"/>
      <c r="GWV21" s="15"/>
      <c r="GWW21" s="15"/>
      <c r="GWX21" s="15"/>
      <c r="GWY21" s="15"/>
      <c r="GWZ21" s="15"/>
      <c r="GXA21" s="15"/>
      <c r="GXB21" s="15"/>
      <c r="GXC21" s="15"/>
      <c r="GXD21" s="15"/>
      <c r="GXE21" s="15"/>
      <c r="GXF21" s="15"/>
      <c r="GXG21" s="15"/>
      <c r="GXH21" s="15"/>
      <c r="GXI21" s="15"/>
      <c r="GXJ21" s="15"/>
      <c r="GXK21" s="15"/>
      <c r="GXL21" s="15"/>
      <c r="GXM21" s="15"/>
      <c r="GXN21" s="15"/>
      <c r="GXO21" s="15"/>
      <c r="GXP21" s="15"/>
      <c r="GXQ21" s="15"/>
      <c r="GXR21" s="15"/>
      <c r="GXS21" s="15"/>
      <c r="GXT21" s="15"/>
      <c r="GXU21" s="15"/>
      <c r="GXV21" s="15"/>
      <c r="GXW21" s="15"/>
      <c r="GXX21" s="15"/>
      <c r="GXY21" s="15"/>
      <c r="GXZ21" s="15"/>
      <c r="GYA21" s="15"/>
      <c r="GYB21" s="15"/>
      <c r="GYC21" s="15"/>
      <c r="GYD21" s="15"/>
      <c r="GYE21" s="15"/>
      <c r="GYF21" s="15"/>
      <c r="GYG21" s="15"/>
      <c r="GYH21" s="15"/>
      <c r="GYI21" s="15"/>
      <c r="GYJ21" s="15"/>
      <c r="GYK21" s="15"/>
      <c r="GYL21" s="15"/>
      <c r="GYM21" s="15"/>
      <c r="GYN21" s="15"/>
      <c r="GYO21" s="15"/>
      <c r="GYP21" s="15"/>
      <c r="GYQ21" s="15"/>
      <c r="GYR21" s="15"/>
      <c r="GYS21" s="15"/>
      <c r="GYT21" s="15"/>
      <c r="GYU21" s="15"/>
      <c r="GYV21" s="15"/>
      <c r="GYW21" s="15"/>
      <c r="GYX21" s="15"/>
      <c r="GYY21" s="15"/>
      <c r="GYZ21" s="15"/>
      <c r="GZA21" s="15"/>
      <c r="GZB21" s="15"/>
      <c r="GZC21" s="15"/>
      <c r="GZD21" s="15"/>
      <c r="GZE21" s="15"/>
      <c r="GZF21" s="15"/>
      <c r="GZG21" s="15"/>
      <c r="GZH21" s="15"/>
      <c r="GZI21" s="15"/>
      <c r="GZJ21" s="15"/>
      <c r="GZK21" s="15"/>
      <c r="GZL21" s="15"/>
      <c r="GZM21" s="15"/>
      <c r="GZN21" s="15"/>
      <c r="GZO21" s="15"/>
      <c r="GZP21" s="15"/>
      <c r="GZQ21" s="15"/>
      <c r="GZR21" s="15"/>
      <c r="GZS21" s="15"/>
      <c r="GZT21" s="15"/>
      <c r="GZU21" s="15"/>
      <c r="GZV21" s="15"/>
      <c r="GZW21" s="15"/>
      <c r="GZX21" s="15"/>
      <c r="GZY21" s="15"/>
      <c r="GZZ21" s="15"/>
      <c r="HAA21" s="15"/>
      <c r="HAB21" s="15"/>
      <c r="HAC21" s="15"/>
      <c r="HAD21" s="15"/>
      <c r="HAE21" s="15"/>
      <c r="HAF21" s="15"/>
      <c r="HAG21" s="15"/>
      <c r="HAH21" s="15"/>
      <c r="HAI21" s="15"/>
      <c r="HAJ21" s="15"/>
      <c r="HAK21" s="15"/>
      <c r="HAL21" s="15"/>
      <c r="HAM21" s="15"/>
      <c r="HAN21" s="15"/>
      <c r="HAO21" s="15"/>
      <c r="HAP21" s="15"/>
      <c r="HAQ21" s="15"/>
      <c r="HAR21" s="15"/>
      <c r="HAS21" s="15"/>
      <c r="HAT21" s="15"/>
      <c r="HAU21" s="15"/>
      <c r="HAV21" s="15"/>
      <c r="HAW21" s="15"/>
      <c r="HAX21" s="15"/>
      <c r="HAY21" s="15"/>
      <c r="HAZ21" s="15"/>
      <c r="HBA21" s="15"/>
      <c r="HBB21" s="15"/>
      <c r="HBC21" s="15"/>
      <c r="HBD21" s="15"/>
      <c r="HBE21" s="15"/>
      <c r="HBF21" s="15"/>
      <c r="HBG21" s="15"/>
      <c r="HBH21" s="15"/>
      <c r="HBI21" s="15"/>
      <c r="HBJ21" s="15"/>
      <c r="HBK21" s="15"/>
      <c r="HBL21" s="15"/>
      <c r="HBM21" s="15"/>
      <c r="HBN21" s="15"/>
      <c r="HBO21" s="15"/>
      <c r="HBP21" s="15"/>
      <c r="HBQ21" s="15"/>
      <c r="HBR21" s="15"/>
      <c r="HBS21" s="15"/>
      <c r="HBT21" s="15"/>
      <c r="HBU21" s="15"/>
      <c r="HBV21" s="15"/>
      <c r="HBW21" s="15"/>
      <c r="HBX21" s="15"/>
      <c r="HBY21" s="15"/>
      <c r="HBZ21" s="15"/>
      <c r="HCA21" s="15"/>
      <c r="HCB21" s="15"/>
      <c r="HCC21" s="15"/>
      <c r="HCD21" s="15"/>
      <c r="HCE21" s="15"/>
      <c r="HCF21" s="15"/>
      <c r="HCG21" s="15"/>
      <c r="HCH21" s="15"/>
      <c r="HCI21" s="15"/>
      <c r="HCJ21" s="15"/>
      <c r="HCK21" s="15"/>
      <c r="HCL21" s="15"/>
      <c r="HCM21" s="15"/>
      <c r="HCN21" s="15"/>
      <c r="HCO21" s="15"/>
      <c r="HCP21" s="15"/>
      <c r="HCQ21" s="15"/>
      <c r="HCR21" s="15"/>
      <c r="HCS21" s="15"/>
      <c r="HCT21" s="15"/>
      <c r="HCU21" s="15"/>
      <c r="HCV21" s="15"/>
      <c r="HCW21" s="15"/>
      <c r="HCX21" s="15"/>
      <c r="HCY21" s="15"/>
      <c r="HCZ21" s="15"/>
      <c r="HDA21" s="15"/>
      <c r="HDB21" s="15"/>
      <c r="HDC21" s="15"/>
      <c r="HDD21" s="15"/>
      <c r="HDE21" s="15"/>
      <c r="HDF21" s="15"/>
      <c r="HDG21" s="15"/>
      <c r="HDH21" s="15"/>
      <c r="HDI21" s="15"/>
      <c r="HDJ21" s="15"/>
      <c r="HDK21" s="15"/>
      <c r="HDL21" s="15"/>
      <c r="HDM21" s="15"/>
      <c r="HDN21" s="15"/>
      <c r="HDO21" s="15"/>
      <c r="HDP21" s="15"/>
      <c r="HDQ21" s="15"/>
      <c r="HDR21" s="15"/>
      <c r="HDS21" s="15"/>
      <c r="HDT21" s="15"/>
      <c r="HDU21" s="15"/>
      <c r="HDV21" s="15"/>
      <c r="HDW21" s="15"/>
      <c r="HDX21" s="15"/>
      <c r="HDY21" s="15"/>
      <c r="HDZ21" s="15"/>
      <c r="HEA21" s="15"/>
      <c r="HEB21" s="15"/>
      <c r="HEC21" s="15"/>
      <c r="HED21" s="15"/>
      <c r="HEE21" s="15"/>
      <c r="HEF21" s="15"/>
      <c r="HEG21" s="15"/>
      <c r="HEH21" s="15"/>
      <c r="HEI21" s="15"/>
      <c r="HEJ21" s="15"/>
      <c r="HEK21" s="15"/>
      <c r="HEL21" s="15"/>
      <c r="HEM21" s="15"/>
      <c r="HEN21" s="15"/>
      <c r="HEO21" s="15"/>
      <c r="HEP21" s="15"/>
      <c r="HEQ21" s="15"/>
      <c r="HER21" s="15"/>
      <c r="HES21" s="15"/>
      <c r="HET21" s="15"/>
      <c r="HEU21" s="15"/>
      <c r="HEV21" s="15"/>
      <c r="HEW21" s="15"/>
      <c r="HEX21" s="15"/>
      <c r="HEY21" s="15"/>
      <c r="HEZ21" s="15"/>
      <c r="HFA21" s="15"/>
      <c r="HFB21" s="15"/>
      <c r="HFC21" s="15"/>
      <c r="HFD21" s="15"/>
      <c r="HFE21" s="15"/>
      <c r="HFF21" s="15"/>
      <c r="HFG21" s="15"/>
      <c r="HFH21" s="15"/>
      <c r="HFI21" s="15"/>
      <c r="HFJ21" s="15"/>
      <c r="HFK21" s="15"/>
      <c r="HFL21" s="15"/>
      <c r="HFM21" s="15"/>
      <c r="HFN21" s="15"/>
      <c r="HFO21" s="15"/>
      <c r="HFP21" s="15"/>
      <c r="HFQ21" s="15"/>
      <c r="HFR21" s="15"/>
      <c r="HFS21" s="15"/>
      <c r="HFT21" s="15"/>
      <c r="HFU21" s="15"/>
      <c r="HFV21" s="15"/>
      <c r="HFW21" s="15"/>
      <c r="HFX21" s="15"/>
      <c r="HFY21" s="15"/>
      <c r="HFZ21" s="15"/>
      <c r="HGA21" s="15"/>
      <c r="HGB21" s="15"/>
      <c r="HGC21" s="15"/>
      <c r="HGD21" s="15"/>
      <c r="HGE21" s="15"/>
      <c r="HGF21" s="15"/>
      <c r="HGG21" s="15"/>
      <c r="HGH21" s="15"/>
      <c r="HGI21" s="15"/>
      <c r="HGJ21" s="15"/>
      <c r="HGK21" s="15"/>
      <c r="HGL21" s="15"/>
      <c r="HGM21" s="15"/>
      <c r="HGN21" s="15"/>
      <c r="HGO21" s="15"/>
      <c r="HGP21" s="15"/>
      <c r="HGQ21" s="15"/>
      <c r="HGR21" s="15"/>
      <c r="HGS21" s="15"/>
      <c r="HGT21" s="15"/>
      <c r="HGU21" s="15"/>
      <c r="HGV21" s="15"/>
      <c r="HGW21" s="15"/>
      <c r="HGX21" s="15"/>
      <c r="HGY21" s="15"/>
      <c r="HGZ21" s="15"/>
      <c r="HHA21" s="15"/>
      <c r="HHB21" s="15"/>
      <c r="HHC21" s="15"/>
      <c r="HHD21" s="15"/>
      <c r="HHE21" s="15"/>
      <c r="HHF21" s="15"/>
      <c r="HHG21" s="15"/>
      <c r="HHH21" s="15"/>
      <c r="HHI21" s="15"/>
      <c r="HHJ21" s="15"/>
      <c r="HHK21" s="15"/>
      <c r="HHL21" s="15"/>
      <c r="HHM21" s="15"/>
      <c r="HHN21" s="15"/>
      <c r="HHO21" s="15"/>
      <c r="HHP21" s="15"/>
      <c r="HHQ21" s="15"/>
      <c r="HHR21" s="15"/>
      <c r="HHS21" s="15"/>
      <c r="HHT21" s="15"/>
      <c r="HHU21" s="15"/>
      <c r="HHV21" s="15"/>
      <c r="HHW21" s="15"/>
      <c r="HHX21" s="15"/>
      <c r="HHY21" s="15"/>
      <c r="HHZ21" s="15"/>
      <c r="HIA21" s="15"/>
      <c r="HIB21" s="15"/>
      <c r="HIC21" s="15"/>
      <c r="HID21" s="15"/>
      <c r="HIE21" s="15"/>
      <c r="HIF21" s="15"/>
      <c r="HIG21" s="15"/>
      <c r="HIH21" s="15"/>
      <c r="HII21" s="15"/>
      <c r="HIJ21" s="15"/>
      <c r="HIK21" s="15"/>
      <c r="HIL21" s="15"/>
      <c r="HIM21" s="15"/>
      <c r="HIN21" s="15"/>
      <c r="HIO21" s="15"/>
      <c r="HIP21" s="15"/>
      <c r="HIQ21" s="15"/>
      <c r="HIR21" s="15"/>
      <c r="HIS21" s="15"/>
      <c r="HIT21" s="15"/>
      <c r="HIU21" s="15"/>
      <c r="HIV21" s="15"/>
      <c r="HIW21" s="15"/>
      <c r="HIX21" s="15"/>
      <c r="HIY21" s="15"/>
      <c r="HIZ21" s="15"/>
      <c r="HJA21" s="15"/>
      <c r="HJB21" s="15"/>
      <c r="HJC21" s="15"/>
      <c r="HJD21" s="15"/>
      <c r="HJE21" s="15"/>
      <c r="HJF21" s="15"/>
      <c r="HJG21" s="15"/>
      <c r="HJH21" s="15"/>
      <c r="HJI21" s="15"/>
      <c r="HJJ21" s="15"/>
      <c r="HJK21" s="15"/>
      <c r="HJL21" s="15"/>
      <c r="HJM21" s="15"/>
      <c r="HJN21" s="15"/>
      <c r="HJO21" s="15"/>
      <c r="HJP21" s="15"/>
      <c r="HJQ21" s="15"/>
      <c r="HJR21" s="15"/>
      <c r="HJS21" s="15"/>
      <c r="HJT21" s="15"/>
      <c r="HJU21" s="15"/>
      <c r="HJV21" s="15"/>
      <c r="HJW21" s="15"/>
      <c r="HJX21" s="15"/>
      <c r="HJY21" s="15"/>
      <c r="HJZ21" s="15"/>
      <c r="HKA21" s="15"/>
      <c r="HKB21" s="15"/>
      <c r="HKC21" s="15"/>
      <c r="HKD21" s="15"/>
      <c r="HKE21" s="15"/>
      <c r="HKF21" s="15"/>
      <c r="HKG21" s="15"/>
      <c r="HKH21" s="15"/>
      <c r="HKI21" s="15"/>
      <c r="HKJ21" s="15"/>
      <c r="HKK21" s="15"/>
      <c r="HKL21" s="15"/>
      <c r="HKM21" s="15"/>
      <c r="HKN21" s="15"/>
      <c r="HKO21" s="15"/>
      <c r="HKP21" s="15"/>
      <c r="HKQ21" s="15"/>
      <c r="HKR21" s="15"/>
      <c r="HKS21" s="15"/>
      <c r="HKT21" s="15"/>
      <c r="HKU21" s="15"/>
      <c r="HKV21" s="15"/>
      <c r="HKW21" s="15"/>
      <c r="HKX21" s="15"/>
      <c r="HKY21" s="15"/>
      <c r="HKZ21" s="15"/>
      <c r="HLA21" s="15"/>
      <c r="HLB21" s="15"/>
      <c r="HLC21" s="15"/>
      <c r="HLD21" s="15"/>
      <c r="HLE21" s="15"/>
      <c r="HLF21" s="15"/>
      <c r="HLG21" s="15"/>
      <c r="HLH21" s="15"/>
      <c r="HLI21" s="15"/>
      <c r="HLJ21" s="15"/>
      <c r="HLK21" s="15"/>
      <c r="HLL21" s="15"/>
      <c r="HLM21" s="15"/>
      <c r="HLN21" s="15"/>
      <c r="HLO21" s="15"/>
      <c r="HLP21" s="15"/>
      <c r="HLQ21" s="15"/>
      <c r="HLR21" s="15"/>
      <c r="HLS21" s="15"/>
      <c r="HLT21" s="15"/>
      <c r="HLU21" s="15"/>
      <c r="HLV21" s="15"/>
      <c r="HLW21" s="15"/>
      <c r="HLX21" s="15"/>
      <c r="HLY21" s="15"/>
      <c r="HLZ21" s="15"/>
      <c r="HMA21" s="15"/>
      <c r="HMB21" s="15"/>
      <c r="HMC21" s="15"/>
      <c r="HMD21" s="15"/>
      <c r="HME21" s="15"/>
      <c r="HMF21" s="15"/>
      <c r="HMG21" s="15"/>
      <c r="HMH21" s="15"/>
      <c r="HMI21" s="15"/>
      <c r="HMJ21" s="15"/>
      <c r="HMK21" s="15"/>
      <c r="HML21" s="15"/>
      <c r="HMM21" s="15"/>
      <c r="HMN21" s="15"/>
      <c r="HMO21" s="15"/>
      <c r="HMP21" s="15"/>
      <c r="HMQ21" s="15"/>
      <c r="HMR21" s="15"/>
      <c r="HMS21" s="15"/>
      <c r="HMT21" s="15"/>
      <c r="HMU21" s="15"/>
      <c r="HMV21" s="15"/>
      <c r="HMW21" s="15"/>
      <c r="HMX21" s="15"/>
      <c r="HMY21" s="15"/>
      <c r="HMZ21" s="15"/>
      <c r="HNA21" s="15"/>
      <c r="HNB21" s="15"/>
      <c r="HNC21" s="15"/>
      <c r="HND21" s="15"/>
      <c r="HNE21" s="15"/>
      <c r="HNF21" s="15"/>
      <c r="HNG21" s="15"/>
      <c r="HNH21" s="15"/>
      <c r="HNI21" s="15"/>
      <c r="HNJ21" s="15"/>
      <c r="HNK21" s="15"/>
      <c r="HNL21" s="15"/>
      <c r="HNM21" s="15"/>
      <c r="HNN21" s="15"/>
      <c r="HNO21" s="15"/>
      <c r="HNP21" s="15"/>
      <c r="HNQ21" s="15"/>
      <c r="HNR21" s="15"/>
      <c r="HNS21" s="15"/>
      <c r="HNT21" s="15"/>
      <c r="HNU21" s="15"/>
      <c r="HNV21" s="15"/>
      <c r="HNW21" s="15"/>
      <c r="HNX21" s="15"/>
      <c r="HNY21" s="15"/>
      <c r="HNZ21" s="15"/>
      <c r="HOA21" s="15"/>
      <c r="HOB21" s="15"/>
      <c r="HOC21" s="15"/>
      <c r="HOD21" s="15"/>
      <c r="HOE21" s="15"/>
      <c r="HOF21" s="15"/>
      <c r="HOG21" s="15"/>
      <c r="HOH21" s="15"/>
      <c r="HOI21" s="15"/>
      <c r="HOJ21" s="15"/>
      <c r="HOK21" s="15"/>
      <c r="HOL21" s="15"/>
      <c r="HOM21" s="15"/>
      <c r="HON21" s="15"/>
      <c r="HOO21" s="15"/>
      <c r="HOP21" s="15"/>
      <c r="HOQ21" s="15"/>
      <c r="HOR21" s="15"/>
      <c r="HOS21" s="15"/>
      <c r="HOT21" s="15"/>
      <c r="HOU21" s="15"/>
      <c r="HOV21" s="15"/>
      <c r="HOW21" s="15"/>
      <c r="HOX21" s="15"/>
      <c r="HOY21" s="15"/>
      <c r="HOZ21" s="15"/>
      <c r="HPA21" s="15"/>
      <c r="HPB21" s="15"/>
      <c r="HPC21" s="15"/>
      <c r="HPD21" s="15"/>
      <c r="HPE21" s="15"/>
      <c r="HPF21" s="15"/>
      <c r="HPG21" s="15"/>
      <c r="HPH21" s="15"/>
      <c r="HPI21" s="15"/>
      <c r="HPJ21" s="15"/>
      <c r="HPK21" s="15"/>
      <c r="HPL21" s="15"/>
      <c r="HPM21" s="15"/>
      <c r="HPN21" s="15"/>
      <c r="HPO21" s="15"/>
      <c r="HPP21" s="15"/>
      <c r="HPQ21" s="15"/>
      <c r="HPR21" s="15"/>
      <c r="HPS21" s="15"/>
      <c r="HPT21" s="15"/>
      <c r="HPU21" s="15"/>
      <c r="HPV21" s="15"/>
      <c r="HPW21" s="15"/>
      <c r="HPX21" s="15"/>
      <c r="HPY21" s="15"/>
      <c r="HPZ21" s="15"/>
      <c r="HQA21" s="15"/>
      <c r="HQB21" s="15"/>
      <c r="HQC21" s="15"/>
      <c r="HQD21" s="15"/>
      <c r="HQE21" s="15"/>
      <c r="HQF21" s="15"/>
      <c r="HQG21" s="15"/>
      <c r="HQH21" s="15"/>
      <c r="HQI21" s="15"/>
      <c r="HQJ21" s="15"/>
      <c r="HQK21" s="15"/>
      <c r="HQL21" s="15"/>
      <c r="HQM21" s="15"/>
      <c r="HQN21" s="15"/>
      <c r="HQO21" s="15"/>
      <c r="HQP21" s="15"/>
      <c r="HQQ21" s="15"/>
      <c r="HQR21" s="15"/>
      <c r="HQS21" s="15"/>
      <c r="HQT21" s="15"/>
      <c r="HQU21" s="15"/>
      <c r="HQV21" s="15"/>
      <c r="HQW21" s="15"/>
      <c r="HQX21" s="15"/>
      <c r="HQY21" s="15"/>
      <c r="HQZ21" s="15"/>
      <c r="HRA21" s="15"/>
      <c r="HRB21" s="15"/>
      <c r="HRC21" s="15"/>
      <c r="HRD21" s="15"/>
      <c r="HRE21" s="15"/>
      <c r="HRF21" s="15"/>
      <c r="HRG21" s="15"/>
      <c r="HRH21" s="15"/>
      <c r="HRI21" s="15"/>
      <c r="HRJ21" s="15"/>
      <c r="HRK21" s="15"/>
      <c r="HRL21" s="15"/>
      <c r="HRM21" s="15"/>
      <c r="HRN21" s="15"/>
      <c r="HRO21" s="15"/>
      <c r="HRP21" s="15"/>
      <c r="HRQ21" s="15"/>
      <c r="HRR21" s="15"/>
      <c r="HRS21" s="15"/>
      <c r="HRT21" s="15"/>
      <c r="HRU21" s="15"/>
      <c r="HRV21" s="15"/>
      <c r="HRW21" s="15"/>
      <c r="HRX21" s="15"/>
      <c r="HRY21" s="15"/>
      <c r="HRZ21" s="15"/>
      <c r="HSA21" s="15"/>
      <c r="HSB21" s="15"/>
      <c r="HSC21" s="15"/>
      <c r="HSD21" s="15"/>
      <c r="HSE21" s="15"/>
      <c r="HSF21" s="15"/>
      <c r="HSG21" s="15"/>
      <c r="HSH21" s="15"/>
      <c r="HSI21" s="15"/>
      <c r="HSJ21" s="15"/>
      <c r="HSK21" s="15"/>
      <c r="HSL21" s="15"/>
      <c r="HSM21" s="15"/>
      <c r="HSN21" s="15"/>
      <c r="HSO21" s="15"/>
      <c r="HSP21" s="15"/>
      <c r="HSQ21" s="15"/>
      <c r="HSR21" s="15"/>
      <c r="HSS21" s="15"/>
      <c r="HST21" s="15"/>
      <c r="HSU21" s="15"/>
      <c r="HSV21" s="15"/>
      <c r="HSW21" s="15"/>
      <c r="HSX21" s="15"/>
      <c r="HSY21" s="15"/>
      <c r="HSZ21" s="15"/>
      <c r="HTA21" s="15"/>
      <c r="HTB21" s="15"/>
      <c r="HTC21" s="15"/>
      <c r="HTD21" s="15"/>
      <c r="HTE21" s="15"/>
      <c r="HTF21" s="15"/>
      <c r="HTG21" s="15"/>
      <c r="HTH21" s="15"/>
      <c r="HTI21" s="15"/>
      <c r="HTJ21" s="15"/>
      <c r="HTK21" s="15"/>
      <c r="HTL21" s="15"/>
      <c r="HTM21" s="15"/>
      <c r="HTN21" s="15"/>
      <c r="HTO21" s="15"/>
      <c r="HTP21" s="15"/>
      <c r="HTQ21" s="15"/>
      <c r="HTR21" s="15"/>
      <c r="HTS21" s="15"/>
      <c r="HTT21" s="15"/>
      <c r="HTU21" s="15"/>
      <c r="HTV21" s="15"/>
      <c r="HTW21" s="15"/>
      <c r="HTX21" s="15"/>
      <c r="HTY21" s="15"/>
      <c r="HTZ21" s="15"/>
      <c r="HUA21" s="15"/>
      <c r="HUB21" s="15"/>
      <c r="HUC21" s="15"/>
      <c r="HUD21" s="15"/>
      <c r="HUE21" s="15"/>
      <c r="HUF21" s="15"/>
      <c r="HUG21" s="15"/>
      <c r="HUH21" s="15"/>
      <c r="HUI21" s="15"/>
      <c r="HUJ21" s="15"/>
      <c r="HUK21" s="15"/>
      <c r="HUL21" s="15"/>
      <c r="HUM21" s="15"/>
      <c r="HUN21" s="15"/>
      <c r="HUO21" s="15"/>
      <c r="HUP21" s="15"/>
      <c r="HUQ21" s="15"/>
      <c r="HUR21" s="15"/>
      <c r="HUS21" s="15"/>
      <c r="HUT21" s="15"/>
      <c r="HUU21" s="15"/>
      <c r="HUV21" s="15"/>
      <c r="HUW21" s="15"/>
      <c r="HUX21" s="15"/>
      <c r="HUY21" s="15"/>
      <c r="HUZ21" s="15"/>
      <c r="HVA21" s="15"/>
      <c r="HVB21" s="15"/>
      <c r="HVC21" s="15"/>
      <c r="HVD21" s="15"/>
      <c r="HVE21" s="15"/>
      <c r="HVF21" s="15"/>
      <c r="HVG21" s="15"/>
      <c r="HVH21" s="15"/>
      <c r="HVI21" s="15"/>
      <c r="HVJ21" s="15"/>
      <c r="HVK21" s="15"/>
      <c r="HVL21" s="15"/>
      <c r="HVM21" s="15"/>
      <c r="HVN21" s="15"/>
      <c r="HVO21" s="15"/>
      <c r="HVP21" s="15"/>
      <c r="HVQ21" s="15"/>
      <c r="HVR21" s="15"/>
      <c r="HVS21" s="15"/>
      <c r="HVT21" s="15"/>
      <c r="HVU21" s="15"/>
      <c r="HVV21" s="15"/>
      <c r="HVW21" s="15"/>
      <c r="HVX21" s="15"/>
      <c r="HVY21" s="15"/>
      <c r="HVZ21" s="15"/>
      <c r="HWA21" s="15"/>
      <c r="HWB21" s="15"/>
      <c r="HWC21" s="15"/>
      <c r="HWD21" s="15"/>
      <c r="HWE21" s="15"/>
      <c r="HWF21" s="15"/>
      <c r="HWG21" s="15"/>
      <c r="HWH21" s="15"/>
      <c r="HWI21" s="15"/>
      <c r="HWJ21" s="15"/>
      <c r="HWK21" s="15"/>
      <c r="HWL21" s="15"/>
      <c r="HWM21" s="15"/>
      <c r="HWN21" s="15"/>
      <c r="HWO21" s="15"/>
      <c r="HWP21" s="15"/>
      <c r="HWQ21" s="15"/>
      <c r="HWR21" s="15"/>
      <c r="HWS21" s="15"/>
      <c r="HWT21" s="15"/>
      <c r="HWU21" s="15"/>
      <c r="HWV21" s="15"/>
      <c r="HWW21" s="15"/>
      <c r="HWX21" s="15"/>
      <c r="HWY21" s="15"/>
      <c r="HWZ21" s="15"/>
      <c r="HXA21" s="15"/>
      <c r="HXB21" s="15"/>
      <c r="HXC21" s="15"/>
      <c r="HXD21" s="15"/>
      <c r="HXE21" s="15"/>
      <c r="HXF21" s="15"/>
      <c r="HXG21" s="15"/>
      <c r="HXH21" s="15"/>
      <c r="HXI21" s="15"/>
      <c r="HXJ21" s="15"/>
      <c r="HXK21" s="15"/>
      <c r="HXL21" s="15"/>
      <c r="HXM21" s="15"/>
      <c r="HXN21" s="15"/>
      <c r="HXO21" s="15"/>
      <c r="HXP21" s="15"/>
      <c r="HXQ21" s="15"/>
      <c r="HXR21" s="15"/>
      <c r="HXS21" s="15"/>
      <c r="HXT21" s="15"/>
      <c r="HXU21" s="15"/>
      <c r="HXV21" s="15"/>
      <c r="HXW21" s="15"/>
      <c r="HXX21" s="15"/>
      <c r="HXY21" s="15"/>
      <c r="HXZ21" s="15"/>
      <c r="HYA21" s="15"/>
      <c r="HYB21" s="15"/>
      <c r="HYC21" s="15"/>
      <c r="HYD21" s="15"/>
      <c r="HYE21" s="15"/>
      <c r="HYF21" s="15"/>
      <c r="HYG21" s="15"/>
      <c r="HYH21" s="15"/>
      <c r="HYI21" s="15"/>
      <c r="HYJ21" s="15"/>
      <c r="HYK21" s="15"/>
      <c r="HYL21" s="15"/>
      <c r="HYM21" s="15"/>
      <c r="HYN21" s="15"/>
      <c r="HYO21" s="15"/>
      <c r="HYP21" s="15"/>
      <c r="HYQ21" s="15"/>
      <c r="HYR21" s="15"/>
      <c r="HYS21" s="15"/>
      <c r="HYT21" s="15"/>
      <c r="HYU21" s="15"/>
      <c r="HYV21" s="15"/>
      <c r="HYW21" s="15"/>
      <c r="HYX21" s="15"/>
      <c r="HYY21" s="15"/>
      <c r="HYZ21" s="15"/>
      <c r="HZA21" s="15"/>
      <c r="HZB21" s="15"/>
      <c r="HZC21" s="15"/>
      <c r="HZD21" s="15"/>
      <c r="HZE21" s="15"/>
      <c r="HZF21" s="15"/>
      <c r="HZG21" s="15"/>
      <c r="HZH21" s="15"/>
      <c r="HZI21" s="15"/>
      <c r="HZJ21" s="15"/>
      <c r="HZK21" s="15"/>
      <c r="HZL21" s="15"/>
      <c r="HZM21" s="15"/>
      <c r="HZN21" s="15"/>
      <c r="HZO21" s="15"/>
      <c r="HZP21" s="15"/>
      <c r="HZQ21" s="15"/>
      <c r="HZR21" s="15"/>
      <c r="HZS21" s="15"/>
      <c r="HZT21" s="15"/>
      <c r="HZU21" s="15"/>
      <c r="HZV21" s="15"/>
      <c r="HZW21" s="15"/>
      <c r="HZX21" s="15"/>
      <c r="HZY21" s="15"/>
      <c r="HZZ21" s="15"/>
      <c r="IAA21" s="15"/>
      <c r="IAB21" s="15"/>
      <c r="IAC21" s="15"/>
      <c r="IAD21" s="15"/>
      <c r="IAE21" s="15"/>
      <c r="IAF21" s="15"/>
      <c r="IAG21" s="15"/>
      <c r="IAH21" s="15"/>
      <c r="IAI21" s="15"/>
      <c r="IAJ21" s="15"/>
      <c r="IAK21" s="15"/>
      <c r="IAL21" s="15"/>
      <c r="IAM21" s="15"/>
      <c r="IAN21" s="15"/>
      <c r="IAO21" s="15"/>
      <c r="IAP21" s="15"/>
      <c r="IAQ21" s="15"/>
      <c r="IAR21" s="15"/>
      <c r="IAS21" s="15"/>
      <c r="IAT21" s="15"/>
      <c r="IAU21" s="15"/>
      <c r="IAV21" s="15"/>
      <c r="IAW21" s="15"/>
      <c r="IAX21" s="15"/>
      <c r="IAY21" s="15"/>
      <c r="IAZ21" s="15"/>
      <c r="IBA21" s="15"/>
      <c r="IBB21" s="15"/>
      <c r="IBC21" s="15"/>
      <c r="IBD21" s="15"/>
      <c r="IBE21" s="15"/>
      <c r="IBF21" s="15"/>
      <c r="IBG21" s="15"/>
      <c r="IBH21" s="15"/>
      <c r="IBI21" s="15"/>
      <c r="IBJ21" s="15"/>
      <c r="IBK21" s="15"/>
      <c r="IBL21" s="15"/>
      <c r="IBM21" s="15"/>
      <c r="IBN21" s="15"/>
      <c r="IBO21" s="15"/>
      <c r="IBP21" s="15"/>
      <c r="IBQ21" s="15"/>
      <c r="IBR21" s="15"/>
      <c r="IBS21" s="15"/>
      <c r="IBT21" s="15"/>
      <c r="IBU21" s="15"/>
      <c r="IBV21" s="15"/>
      <c r="IBW21" s="15"/>
      <c r="IBX21" s="15"/>
      <c r="IBY21" s="15"/>
      <c r="IBZ21" s="15"/>
      <c r="ICA21" s="15"/>
      <c r="ICB21" s="15"/>
      <c r="ICC21" s="15"/>
      <c r="ICD21" s="15"/>
      <c r="ICE21" s="15"/>
      <c r="ICF21" s="15"/>
      <c r="ICG21" s="15"/>
      <c r="ICH21" s="15"/>
      <c r="ICI21" s="15"/>
      <c r="ICJ21" s="15"/>
      <c r="ICK21" s="15"/>
      <c r="ICL21" s="15"/>
      <c r="ICM21" s="15"/>
      <c r="ICN21" s="15"/>
      <c r="ICO21" s="15"/>
      <c r="ICP21" s="15"/>
      <c r="ICQ21" s="15"/>
      <c r="ICR21" s="15"/>
      <c r="ICS21" s="15"/>
      <c r="ICT21" s="15"/>
      <c r="ICU21" s="15"/>
      <c r="ICV21" s="15"/>
      <c r="ICW21" s="15"/>
      <c r="ICX21" s="15"/>
      <c r="ICY21" s="15"/>
      <c r="ICZ21" s="15"/>
      <c r="IDA21" s="15"/>
      <c r="IDB21" s="15"/>
      <c r="IDC21" s="15"/>
      <c r="IDD21" s="15"/>
      <c r="IDE21" s="15"/>
      <c r="IDF21" s="15"/>
      <c r="IDG21" s="15"/>
      <c r="IDH21" s="15"/>
      <c r="IDI21" s="15"/>
      <c r="IDJ21" s="15"/>
      <c r="IDK21" s="15"/>
      <c r="IDL21" s="15"/>
      <c r="IDM21" s="15"/>
      <c r="IDN21" s="15"/>
      <c r="IDO21" s="15"/>
      <c r="IDP21" s="15"/>
      <c r="IDQ21" s="15"/>
      <c r="IDR21" s="15"/>
      <c r="IDS21" s="15"/>
      <c r="IDT21" s="15"/>
      <c r="IDU21" s="15"/>
      <c r="IDV21" s="15"/>
      <c r="IDW21" s="15"/>
      <c r="IDX21" s="15"/>
      <c r="IDY21" s="15"/>
      <c r="IDZ21" s="15"/>
      <c r="IEA21" s="15"/>
      <c r="IEB21" s="15"/>
      <c r="IEC21" s="15"/>
      <c r="IED21" s="15"/>
      <c r="IEE21" s="15"/>
      <c r="IEF21" s="15"/>
      <c r="IEG21" s="15"/>
      <c r="IEH21" s="15"/>
      <c r="IEI21" s="15"/>
      <c r="IEJ21" s="15"/>
      <c r="IEK21" s="15"/>
      <c r="IEL21" s="15"/>
      <c r="IEM21" s="15"/>
      <c r="IEN21" s="15"/>
      <c r="IEO21" s="15"/>
      <c r="IEP21" s="15"/>
      <c r="IEQ21" s="15"/>
      <c r="IER21" s="15"/>
      <c r="IES21" s="15"/>
      <c r="IET21" s="15"/>
      <c r="IEU21" s="15"/>
      <c r="IEV21" s="15"/>
      <c r="IEW21" s="15"/>
      <c r="IEX21" s="15"/>
      <c r="IEY21" s="15"/>
      <c r="IEZ21" s="15"/>
      <c r="IFA21" s="15"/>
      <c r="IFB21" s="15"/>
      <c r="IFC21" s="15"/>
      <c r="IFD21" s="15"/>
      <c r="IFE21" s="15"/>
      <c r="IFF21" s="15"/>
      <c r="IFG21" s="15"/>
      <c r="IFH21" s="15"/>
      <c r="IFI21" s="15"/>
      <c r="IFJ21" s="15"/>
      <c r="IFK21" s="15"/>
      <c r="IFL21" s="15"/>
      <c r="IFM21" s="15"/>
      <c r="IFN21" s="15"/>
      <c r="IFO21" s="15"/>
      <c r="IFP21" s="15"/>
      <c r="IFQ21" s="15"/>
      <c r="IFR21" s="15"/>
      <c r="IFS21" s="15"/>
      <c r="IFT21" s="15"/>
      <c r="IFU21" s="15"/>
      <c r="IFV21" s="15"/>
      <c r="IFW21" s="15"/>
      <c r="IFX21" s="15"/>
      <c r="IFY21" s="15"/>
      <c r="IFZ21" s="15"/>
      <c r="IGA21" s="15"/>
      <c r="IGB21" s="15"/>
      <c r="IGC21" s="15"/>
      <c r="IGD21" s="15"/>
      <c r="IGE21" s="15"/>
      <c r="IGF21" s="15"/>
      <c r="IGG21" s="15"/>
      <c r="IGH21" s="15"/>
      <c r="IGI21" s="15"/>
      <c r="IGJ21" s="15"/>
      <c r="IGK21" s="15"/>
      <c r="IGL21" s="15"/>
      <c r="IGM21" s="15"/>
      <c r="IGN21" s="15"/>
      <c r="IGO21" s="15"/>
      <c r="IGP21" s="15"/>
      <c r="IGQ21" s="15"/>
      <c r="IGR21" s="15"/>
      <c r="IGS21" s="15"/>
      <c r="IGT21" s="15"/>
      <c r="IGU21" s="15"/>
      <c r="IGV21" s="15"/>
      <c r="IGW21" s="15"/>
      <c r="IGX21" s="15"/>
      <c r="IGY21" s="15"/>
      <c r="IGZ21" s="15"/>
      <c r="IHA21" s="15"/>
      <c r="IHB21" s="15"/>
      <c r="IHC21" s="15"/>
      <c r="IHD21" s="15"/>
      <c r="IHE21" s="15"/>
      <c r="IHF21" s="15"/>
      <c r="IHG21" s="15"/>
      <c r="IHH21" s="15"/>
      <c r="IHI21" s="15"/>
      <c r="IHJ21" s="15"/>
      <c r="IHK21" s="15"/>
      <c r="IHL21" s="15"/>
      <c r="IHM21" s="15"/>
      <c r="IHN21" s="15"/>
      <c r="IHO21" s="15"/>
      <c r="IHP21" s="15"/>
      <c r="IHQ21" s="15"/>
      <c r="IHR21" s="15"/>
      <c r="IHS21" s="15"/>
      <c r="IHT21" s="15"/>
      <c r="IHU21" s="15"/>
      <c r="IHV21" s="15"/>
      <c r="IHW21" s="15"/>
      <c r="IHX21" s="15"/>
      <c r="IHY21" s="15"/>
      <c r="IHZ21" s="15"/>
      <c r="IIA21" s="15"/>
      <c r="IIB21" s="15"/>
      <c r="IIC21" s="15"/>
      <c r="IID21" s="15"/>
      <c r="IIE21" s="15"/>
      <c r="IIF21" s="15"/>
      <c r="IIG21" s="15"/>
      <c r="IIH21" s="15"/>
      <c r="III21" s="15"/>
      <c r="IIJ21" s="15"/>
      <c r="IIK21" s="15"/>
      <c r="IIL21" s="15"/>
      <c r="IIM21" s="15"/>
      <c r="IIN21" s="15"/>
      <c r="IIO21" s="15"/>
      <c r="IIP21" s="15"/>
      <c r="IIQ21" s="15"/>
      <c r="IIR21" s="15"/>
      <c r="IIS21" s="15"/>
      <c r="IIT21" s="15"/>
      <c r="IIU21" s="15"/>
      <c r="IIV21" s="15"/>
      <c r="IIW21" s="15"/>
      <c r="IIX21" s="15"/>
      <c r="IIY21" s="15"/>
      <c r="IIZ21" s="15"/>
      <c r="IJA21" s="15"/>
      <c r="IJB21" s="15"/>
      <c r="IJC21" s="15"/>
      <c r="IJD21" s="15"/>
      <c r="IJE21" s="15"/>
      <c r="IJF21" s="15"/>
      <c r="IJG21" s="15"/>
      <c r="IJH21" s="15"/>
      <c r="IJI21" s="15"/>
      <c r="IJJ21" s="15"/>
      <c r="IJK21" s="15"/>
      <c r="IJL21" s="15"/>
      <c r="IJM21" s="15"/>
      <c r="IJN21" s="15"/>
      <c r="IJO21" s="15"/>
      <c r="IJP21" s="15"/>
      <c r="IJQ21" s="15"/>
      <c r="IJR21" s="15"/>
      <c r="IJS21" s="15"/>
      <c r="IJT21" s="15"/>
      <c r="IJU21" s="15"/>
      <c r="IJV21" s="15"/>
      <c r="IJW21" s="15"/>
      <c r="IJX21" s="15"/>
      <c r="IJY21" s="15"/>
      <c r="IJZ21" s="15"/>
      <c r="IKA21" s="15"/>
      <c r="IKB21" s="15"/>
      <c r="IKC21" s="15"/>
      <c r="IKD21" s="15"/>
      <c r="IKE21" s="15"/>
      <c r="IKF21" s="15"/>
      <c r="IKG21" s="15"/>
      <c r="IKH21" s="15"/>
      <c r="IKI21" s="15"/>
      <c r="IKJ21" s="15"/>
      <c r="IKK21" s="15"/>
      <c r="IKL21" s="15"/>
      <c r="IKM21" s="15"/>
      <c r="IKN21" s="15"/>
      <c r="IKO21" s="15"/>
      <c r="IKP21" s="15"/>
      <c r="IKQ21" s="15"/>
      <c r="IKR21" s="15"/>
      <c r="IKS21" s="15"/>
      <c r="IKT21" s="15"/>
      <c r="IKU21" s="15"/>
      <c r="IKV21" s="15"/>
      <c r="IKW21" s="15"/>
      <c r="IKX21" s="15"/>
      <c r="IKY21" s="15"/>
      <c r="IKZ21" s="15"/>
      <c r="ILA21" s="15"/>
      <c r="ILB21" s="15"/>
      <c r="ILC21" s="15"/>
      <c r="ILD21" s="15"/>
      <c r="ILE21" s="15"/>
      <c r="ILF21" s="15"/>
      <c r="ILG21" s="15"/>
      <c r="ILH21" s="15"/>
      <c r="ILI21" s="15"/>
      <c r="ILJ21" s="15"/>
      <c r="ILK21" s="15"/>
      <c r="ILL21" s="15"/>
      <c r="ILM21" s="15"/>
      <c r="ILN21" s="15"/>
      <c r="ILO21" s="15"/>
      <c r="ILP21" s="15"/>
      <c r="ILQ21" s="15"/>
      <c r="ILR21" s="15"/>
      <c r="ILS21" s="15"/>
      <c r="ILT21" s="15"/>
      <c r="ILU21" s="15"/>
      <c r="ILV21" s="15"/>
      <c r="ILW21" s="15"/>
      <c r="ILX21" s="15"/>
      <c r="ILY21" s="15"/>
      <c r="ILZ21" s="15"/>
      <c r="IMA21" s="15"/>
      <c r="IMB21" s="15"/>
      <c r="IMC21" s="15"/>
      <c r="IMD21" s="15"/>
      <c r="IME21" s="15"/>
      <c r="IMF21" s="15"/>
      <c r="IMG21" s="15"/>
      <c r="IMH21" s="15"/>
      <c r="IMI21" s="15"/>
      <c r="IMJ21" s="15"/>
      <c r="IMK21" s="15"/>
      <c r="IML21" s="15"/>
      <c r="IMM21" s="15"/>
      <c r="IMN21" s="15"/>
      <c r="IMO21" s="15"/>
      <c r="IMP21" s="15"/>
      <c r="IMQ21" s="15"/>
      <c r="IMR21" s="15"/>
      <c r="IMS21" s="15"/>
      <c r="IMT21" s="15"/>
      <c r="IMU21" s="15"/>
      <c r="IMV21" s="15"/>
      <c r="IMW21" s="15"/>
      <c r="IMX21" s="15"/>
      <c r="IMY21" s="15"/>
      <c r="IMZ21" s="15"/>
      <c r="INA21" s="15"/>
      <c r="INB21" s="15"/>
      <c r="INC21" s="15"/>
      <c r="IND21" s="15"/>
      <c r="INE21" s="15"/>
      <c r="INF21" s="15"/>
      <c r="ING21" s="15"/>
      <c r="INH21" s="15"/>
      <c r="INI21" s="15"/>
      <c r="INJ21" s="15"/>
      <c r="INK21" s="15"/>
      <c r="INL21" s="15"/>
      <c r="INM21" s="15"/>
      <c r="INN21" s="15"/>
      <c r="INO21" s="15"/>
      <c r="INP21" s="15"/>
      <c r="INQ21" s="15"/>
      <c r="INR21" s="15"/>
      <c r="INS21" s="15"/>
      <c r="INT21" s="15"/>
      <c r="INU21" s="15"/>
      <c r="INV21" s="15"/>
      <c r="INW21" s="15"/>
      <c r="INX21" s="15"/>
      <c r="INY21" s="15"/>
      <c r="INZ21" s="15"/>
      <c r="IOA21" s="15"/>
      <c r="IOB21" s="15"/>
      <c r="IOC21" s="15"/>
      <c r="IOD21" s="15"/>
      <c r="IOE21" s="15"/>
      <c r="IOF21" s="15"/>
      <c r="IOG21" s="15"/>
      <c r="IOH21" s="15"/>
      <c r="IOI21" s="15"/>
      <c r="IOJ21" s="15"/>
      <c r="IOK21" s="15"/>
      <c r="IOL21" s="15"/>
      <c r="IOM21" s="15"/>
      <c r="ION21" s="15"/>
      <c r="IOO21" s="15"/>
      <c r="IOP21" s="15"/>
      <c r="IOQ21" s="15"/>
      <c r="IOR21" s="15"/>
      <c r="IOS21" s="15"/>
      <c r="IOT21" s="15"/>
      <c r="IOU21" s="15"/>
      <c r="IOV21" s="15"/>
      <c r="IOW21" s="15"/>
      <c r="IOX21" s="15"/>
      <c r="IOY21" s="15"/>
      <c r="IOZ21" s="15"/>
      <c r="IPA21" s="15"/>
      <c r="IPB21" s="15"/>
      <c r="IPC21" s="15"/>
      <c r="IPD21" s="15"/>
      <c r="IPE21" s="15"/>
      <c r="IPF21" s="15"/>
      <c r="IPG21" s="15"/>
      <c r="IPH21" s="15"/>
      <c r="IPI21" s="15"/>
      <c r="IPJ21" s="15"/>
      <c r="IPK21" s="15"/>
      <c r="IPL21" s="15"/>
      <c r="IPM21" s="15"/>
      <c r="IPN21" s="15"/>
      <c r="IPO21" s="15"/>
      <c r="IPP21" s="15"/>
      <c r="IPQ21" s="15"/>
      <c r="IPR21" s="15"/>
      <c r="IPS21" s="15"/>
      <c r="IPT21" s="15"/>
      <c r="IPU21" s="15"/>
      <c r="IPV21" s="15"/>
      <c r="IPW21" s="15"/>
      <c r="IPX21" s="15"/>
      <c r="IPY21" s="15"/>
      <c r="IPZ21" s="15"/>
      <c r="IQA21" s="15"/>
      <c r="IQB21" s="15"/>
      <c r="IQC21" s="15"/>
      <c r="IQD21" s="15"/>
      <c r="IQE21" s="15"/>
      <c r="IQF21" s="15"/>
      <c r="IQG21" s="15"/>
      <c r="IQH21" s="15"/>
      <c r="IQI21" s="15"/>
      <c r="IQJ21" s="15"/>
      <c r="IQK21" s="15"/>
      <c r="IQL21" s="15"/>
      <c r="IQM21" s="15"/>
      <c r="IQN21" s="15"/>
      <c r="IQO21" s="15"/>
      <c r="IQP21" s="15"/>
      <c r="IQQ21" s="15"/>
      <c r="IQR21" s="15"/>
      <c r="IQS21" s="15"/>
      <c r="IQT21" s="15"/>
      <c r="IQU21" s="15"/>
      <c r="IQV21" s="15"/>
      <c r="IQW21" s="15"/>
      <c r="IQX21" s="15"/>
      <c r="IQY21" s="15"/>
      <c r="IQZ21" s="15"/>
      <c r="IRA21" s="15"/>
      <c r="IRB21" s="15"/>
      <c r="IRC21" s="15"/>
      <c r="IRD21" s="15"/>
      <c r="IRE21" s="15"/>
      <c r="IRF21" s="15"/>
      <c r="IRG21" s="15"/>
      <c r="IRH21" s="15"/>
      <c r="IRI21" s="15"/>
      <c r="IRJ21" s="15"/>
      <c r="IRK21" s="15"/>
      <c r="IRL21" s="15"/>
      <c r="IRM21" s="15"/>
      <c r="IRN21" s="15"/>
      <c r="IRO21" s="15"/>
      <c r="IRP21" s="15"/>
      <c r="IRQ21" s="15"/>
      <c r="IRR21" s="15"/>
      <c r="IRS21" s="15"/>
      <c r="IRT21" s="15"/>
      <c r="IRU21" s="15"/>
      <c r="IRV21" s="15"/>
      <c r="IRW21" s="15"/>
      <c r="IRX21" s="15"/>
      <c r="IRY21" s="15"/>
      <c r="IRZ21" s="15"/>
      <c r="ISA21" s="15"/>
      <c r="ISB21" s="15"/>
      <c r="ISC21" s="15"/>
      <c r="ISD21" s="15"/>
      <c r="ISE21" s="15"/>
      <c r="ISF21" s="15"/>
      <c r="ISG21" s="15"/>
      <c r="ISH21" s="15"/>
      <c r="ISI21" s="15"/>
      <c r="ISJ21" s="15"/>
      <c r="ISK21" s="15"/>
      <c r="ISL21" s="15"/>
      <c r="ISM21" s="15"/>
      <c r="ISN21" s="15"/>
      <c r="ISO21" s="15"/>
      <c r="ISP21" s="15"/>
      <c r="ISQ21" s="15"/>
      <c r="ISR21" s="15"/>
      <c r="ISS21" s="15"/>
      <c r="IST21" s="15"/>
      <c r="ISU21" s="15"/>
      <c r="ISV21" s="15"/>
      <c r="ISW21" s="15"/>
      <c r="ISX21" s="15"/>
      <c r="ISY21" s="15"/>
      <c r="ISZ21" s="15"/>
      <c r="ITA21" s="15"/>
      <c r="ITB21" s="15"/>
      <c r="ITC21" s="15"/>
      <c r="ITD21" s="15"/>
      <c r="ITE21" s="15"/>
      <c r="ITF21" s="15"/>
      <c r="ITG21" s="15"/>
      <c r="ITH21" s="15"/>
      <c r="ITI21" s="15"/>
      <c r="ITJ21" s="15"/>
      <c r="ITK21" s="15"/>
      <c r="ITL21" s="15"/>
      <c r="ITM21" s="15"/>
      <c r="ITN21" s="15"/>
      <c r="ITO21" s="15"/>
      <c r="ITP21" s="15"/>
      <c r="ITQ21" s="15"/>
      <c r="ITR21" s="15"/>
      <c r="ITS21" s="15"/>
      <c r="ITT21" s="15"/>
      <c r="ITU21" s="15"/>
      <c r="ITV21" s="15"/>
      <c r="ITW21" s="15"/>
      <c r="ITX21" s="15"/>
      <c r="ITY21" s="15"/>
      <c r="ITZ21" s="15"/>
      <c r="IUA21" s="15"/>
      <c r="IUB21" s="15"/>
      <c r="IUC21" s="15"/>
      <c r="IUD21" s="15"/>
      <c r="IUE21" s="15"/>
      <c r="IUF21" s="15"/>
      <c r="IUG21" s="15"/>
      <c r="IUH21" s="15"/>
      <c r="IUI21" s="15"/>
      <c r="IUJ21" s="15"/>
      <c r="IUK21" s="15"/>
      <c r="IUL21" s="15"/>
      <c r="IUM21" s="15"/>
      <c r="IUN21" s="15"/>
      <c r="IUO21" s="15"/>
      <c r="IUP21" s="15"/>
      <c r="IUQ21" s="15"/>
      <c r="IUR21" s="15"/>
      <c r="IUS21" s="15"/>
      <c r="IUT21" s="15"/>
      <c r="IUU21" s="15"/>
      <c r="IUV21" s="15"/>
      <c r="IUW21" s="15"/>
      <c r="IUX21" s="15"/>
      <c r="IUY21" s="15"/>
      <c r="IUZ21" s="15"/>
      <c r="IVA21" s="15"/>
      <c r="IVB21" s="15"/>
      <c r="IVC21" s="15"/>
      <c r="IVD21" s="15"/>
      <c r="IVE21" s="15"/>
      <c r="IVF21" s="15"/>
      <c r="IVG21" s="15"/>
      <c r="IVH21" s="15"/>
      <c r="IVI21" s="15"/>
      <c r="IVJ21" s="15"/>
      <c r="IVK21" s="15"/>
      <c r="IVL21" s="15"/>
      <c r="IVM21" s="15"/>
      <c r="IVN21" s="15"/>
      <c r="IVO21" s="15"/>
      <c r="IVP21" s="15"/>
      <c r="IVQ21" s="15"/>
      <c r="IVR21" s="15"/>
      <c r="IVS21" s="15"/>
      <c r="IVT21" s="15"/>
      <c r="IVU21" s="15"/>
      <c r="IVV21" s="15"/>
      <c r="IVW21" s="15"/>
      <c r="IVX21" s="15"/>
      <c r="IVY21" s="15"/>
      <c r="IVZ21" s="15"/>
      <c r="IWA21" s="15"/>
      <c r="IWB21" s="15"/>
      <c r="IWC21" s="15"/>
      <c r="IWD21" s="15"/>
      <c r="IWE21" s="15"/>
      <c r="IWF21" s="15"/>
      <c r="IWG21" s="15"/>
      <c r="IWH21" s="15"/>
      <c r="IWI21" s="15"/>
      <c r="IWJ21" s="15"/>
      <c r="IWK21" s="15"/>
      <c r="IWL21" s="15"/>
      <c r="IWM21" s="15"/>
      <c r="IWN21" s="15"/>
      <c r="IWO21" s="15"/>
      <c r="IWP21" s="15"/>
      <c r="IWQ21" s="15"/>
      <c r="IWR21" s="15"/>
      <c r="IWS21" s="15"/>
      <c r="IWT21" s="15"/>
      <c r="IWU21" s="15"/>
      <c r="IWV21" s="15"/>
      <c r="IWW21" s="15"/>
      <c r="IWX21" s="15"/>
      <c r="IWY21" s="15"/>
      <c r="IWZ21" s="15"/>
      <c r="IXA21" s="15"/>
      <c r="IXB21" s="15"/>
      <c r="IXC21" s="15"/>
      <c r="IXD21" s="15"/>
      <c r="IXE21" s="15"/>
      <c r="IXF21" s="15"/>
      <c r="IXG21" s="15"/>
      <c r="IXH21" s="15"/>
      <c r="IXI21" s="15"/>
      <c r="IXJ21" s="15"/>
      <c r="IXK21" s="15"/>
      <c r="IXL21" s="15"/>
      <c r="IXM21" s="15"/>
      <c r="IXN21" s="15"/>
      <c r="IXO21" s="15"/>
      <c r="IXP21" s="15"/>
      <c r="IXQ21" s="15"/>
      <c r="IXR21" s="15"/>
      <c r="IXS21" s="15"/>
      <c r="IXT21" s="15"/>
      <c r="IXU21" s="15"/>
      <c r="IXV21" s="15"/>
      <c r="IXW21" s="15"/>
      <c r="IXX21" s="15"/>
      <c r="IXY21" s="15"/>
      <c r="IXZ21" s="15"/>
      <c r="IYA21" s="15"/>
      <c r="IYB21" s="15"/>
      <c r="IYC21" s="15"/>
      <c r="IYD21" s="15"/>
      <c r="IYE21" s="15"/>
      <c r="IYF21" s="15"/>
      <c r="IYG21" s="15"/>
      <c r="IYH21" s="15"/>
      <c r="IYI21" s="15"/>
      <c r="IYJ21" s="15"/>
      <c r="IYK21" s="15"/>
      <c r="IYL21" s="15"/>
      <c r="IYM21" s="15"/>
      <c r="IYN21" s="15"/>
      <c r="IYO21" s="15"/>
      <c r="IYP21" s="15"/>
      <c r="IYQ21" s="15"/>
      <c r="IYR21" s="15"/>
      <c r="IYS21" s="15"/>
      <c r="IYT21" s="15"/>
      <c r="IYU21" s="15"/>
      <c r="IYV21" s="15"/>
      <c r="IYW21" s="15"/>
      <c r="IYX21" s="15"/>
      <c r="IYY21" s="15"/>
      <c r="IYZ21" s="15"/>
      <c r="IZA21" s="15"/>
      <c r="IZB21" s="15"/>
      <c r="IZC21" s="15"/>
      <c r="IZD21" s="15"/>
      <c r="IZE21" s="15"/>
      <c r="IZF21" s="15"/>
      <c r="IZG21" s="15"/>
      <c r="IZH21" s="15"/>
      <c r="IZI21" s="15"/>
      <c r="IZJ21" s="15"/>
      <c r="IZK21" s="15"/>
      <c r="IZL21" s="15"/>
      <c r="IZM21" s="15"/>
      <c r="IZN21" s="15"/>
      <c r="IZO21" s="15"/>
      <c r="IZP21" s="15"/>
      <c r="IZQ21" s="15"/>
      <c r="IZR21" s="15"/>
      <c r="IZS21" s="15"/>
      <c r="IZT21" s="15"/>
      <c r="IZU21" s="15"/>
      <c r="IZV21" s="15"/>
      <c r="IZW21" s="15"/>
      <c r="IZX21" s="15"/>
      <c r="IZY21" s="15"/>
      <c r="IZZ21" s="15"/>
      <c r="JAA21" s="15"/>
      <c r="JAB21" s="15"/>
      <c r="JAC21" s="15"/>
      <c r="JAD21" s="15"/>
      <c r="JAE21" s="15"/>
      <c r="JAF21" s="15"/>
      <c r="JAG21" s="15"/>
      <c r="JAH21" s="15"/>
      <c r="JAI21" s="15"/>
      <c r="JAJ21" s="15"/>
      <c r="JAK21" s="15"/>
      <c r="JAL21" s="15"/>
      <c r="JAM21" s="15"/>
      <c r="JAN21" s="15"/>
      <c r="JAO21" s="15"/>
      <c r="JAP21" s="15"/>
      <c r="JAQ21" s="15"/>
      <c r="JAR21" s="15"/>
      <c r="JAS21" s="15"/>
      <c r="JAT21" s="15"/>
      <c r="JAU21" s="15"/>
      <c r="JAV21" s="15"/>
      <c r="JAW21" s="15"/>
      <c r="JAX21" s="15"/>
      <c r="JAY21" s="15"/>
      <c r="JAZ21" s="15"/>
      <c r="JBA21" s="15"/>
      <c r="JBB21" s="15"/>
      <c r="JBC21" s="15"/>
      <c r="JBD21" s="15"/>
      <c r="JBE21" s="15"/>
      <c r="JBF21" s="15"/>
      <c r="JBG21" s="15"/>
      <c r="JBH21" s="15"/>
      <c r="JBI21" s="15"/>
      <c r="JBJ21" s="15"/>
      <c r="JBK21" s="15"/>
      <c r="JBL21" s="15"/>
      <c r="JBM21" s="15"/>
      <c r="JBN21" s="15"/>
      <c r="JBO21" s="15"/>
      <c r="JBP21" s="15"/>
      <c r="JBQ21" s="15"/>
      <c r="JBR21" s="15"/>
      <c r="JBS21" s="15"/>
      <c r="JBT21" s="15"/>
      <c r="JBU21" s="15"/>
      <c r="JBV21" s="15"/>
      <c r="JBW21" s="15"/>
      <c r="JBX21" s="15"/>
      <c r="JBY21" s="15"/>
      <c r="JBZ21" s="15"/>
      <c r="JCA21" s="15"/>
      <c r="JCB21" s="15"/>
      <c r="JCC21" s="15"/>
      <c r="JCD21" s="15"/>
      <c r="JCE21" s="15"/>
      <c r="JCF21" s="15"/>
      <c r="JCG21" s="15"/>
      <c r="JCH21" s="15"/>
      <c r="JCI21" s="15"/>
      <c r="JCJ21" s="15"/>
      <c r="JCK21" s="15"/>
      <c r="JCL21" s="15"/>
      <c r="JCM21" s="15"/>
      <c r="JCN21" s="15"/>
      <c r="JCO21" s="15"/>
      <c r="JCP21" s="15"/>
      <c r="JCQ21" s="15"/>
      <c r="JCR21" s="15"/>
      <c r="JCS21" s="15"/>
      <c r="JCT21" s="15"/>
      <c r="JCU21" s="15"/>
      <c r="JCV21" s="15"/>
      <c r="JCW21" s="15"/>
      <c r="JCX21" s="15"/>
      <c r="JCY21" s="15"/>
      <c r="JCZ21" s="15"/>
      <c r="JDA21" s="15"/>
      <c r="JDB21" s="15"/>
      <c r="JDC21" s="15"/>
      <c r="JDD21" s="15"/>
      <c r="JDE21" s="15"/>
      <c r="JDF21" s="15"/>
      <c r="JDG21" s="15"/>
      <c r="JDH21" s="15"/>
      <c r="JDI21" s="15"/>
      <c r="JDJ21" s="15"/>
      <c r="JDK21" s="15"/>
      <c r="JDL21" s="15"/>
      <c r="JDM21" s="15"/>
      <c r="JDN21" s="15"/>
      <c r="JDO21" s="15"/>
      <c r="JDP21" s="15"/>
      <c r="JDQ21" s="15"/>
      <c r="JDR21" s="15"/>
      <c r="JDS21" s="15"/>
      <c r="JDT21" s="15"/>
      <c r="JDU21" s="15"/>
      <c r="JDV21" s="15"/>
      <c r="JDW21" s="15"/>
      <c r="JDX21" s="15"/>
      <c r="JDY21" s="15"/>
      <c r="JDZ21" s="15"/>
      <c r="JEA21" s="15"/>
      <c r="JEB21" s="15"/>
      <c r="JEC21" s="15"/>
      <c r="JED21" s="15"/>
      <c r="JEE21" s="15"/>
      <c r="JEF21" s="15"/>
      <c r="JEG21" s="15"/>
      <c r="JEH21" s="15"/>
      <c r="JEI21" s="15"/>
      <c r="JEJ21" s="15"/>
      <c r="JEK21" s="15"/>
      <c r="JEL21" s="15"/>
      <c r="JEM21" s="15"/>
      <c r="JEN21" s="15"/>
      <c r="JEO21" s="15"/>
      <c r="JEP21" s="15"/>
      <c r="JEQ21" s="15"/>
      <c r="JER21" s="15"/>
      <c r="JES21" s="15"/>
      <c r="JET21" s="15"/>
      <c r="JEU21" s="15"/>
      <c r="JEV21" s="15"/>
      <c r="JEW21" s="15"/>
      <c r="JEX21" s="15"/>
      <c r="JEY21" s="15"/>
      <c r="JEZ21" s="15"/>
      <c r="JFA21" s="15"/>
      <c r="JFB21" s="15"/>
      <c r="JFC21" s="15"/>
      <c r="JFD21" s="15"/>
      <c r="JFE21" s="15"/>
      <c r="JFF21" s="15"/>
      <c r="JFG21" s="15"/>
      <c r="JFH21" s="15"/>
      <c r="JFI21" s="15"/>
      <c r="JFJ21" s="15"/>
      <c r="JFK21" s="15"/>
      <c r="JFL21" s="15"/>
      <c r="JFM21" s="15"/>
      <c r="JFN21" s="15"/>
      <c r="JFO21" s="15"/>
      <c r="JFP21" s="15"/>
      <c r="JFQ21" s="15"/>
      <c r="JFR21" s="15"/>
      <c r="JFS21" s="15"/>
      <c r="JFT21" s="15"/>
      <c r="JFU21" s="15"/>
      <c r="JFV21" s="15"/>
      <c r="JFW21" s="15"/>
      <c r="JFX21" s="15"/>
      <c r="JFY21" s="15"/>
      <c r="JFZ21" s="15"/>
      <c r="JGA21" s="15"/>
      <c r="JGB21" s="15"/>
      <c r="JGC21" s="15"/>
      <c r="JGD21" s="15"/>
      <c r="JGE21" s="15"/>
      <c r="JGF21" s="15"/>
      <c r="JGG21" s="15"/>
      <c r="JGH21" s="15"/>
      <c r="JGI21" s="15"/>
      <c r="JGJ21" s="15"/>
      <c r="JGK21" s="15"/>
      <c r="JGL21" s="15"/>
      <c r="JGM21" s="15"/>
      <c r="JGN21" s="15"/>
      <c r="JGO21" s="15"/>
      <c r="JGP21" s="15"/>
      <c r="JGQ21" s="15"/>
      <c r="JGR21" s="15"/>
      <c r="JGS21" s="15"/>
      <c r="JGT21" s="15"/>
      <c r="JGU21" s="15"/>
      <c r="JGV21" s="15"/>
      <c r="JGW21" s="15"/>
      <c r="JGX21" s="15"/>
      <c r="JGY21" s="15"/>
      <c r="JGZ21" s="15"/>
      <c r="JHA21" s="15"/>
      <c r="JHB21" s="15"/>
      <c r="JHC21" s="15"/>
      <c r="JHD21" s="15"/>
      <c r="JHE21" s="15"/>
      <c r="JHF21" s="15"/>
      <c r="JHG21" s="15"/>
      <c r="JHH21" s="15"/>
      <c r="JHI21" s="15"/>
      <c r="JHJ21" s="15"/>
      <c r="JHK21" s="15"/>
      <c r="JHL21" s="15"/>
      <c r="JHM21" s="15"/>
      <c r="JHN21" s="15"/>
      <c r="JHO21" s="15"/>
      <c r="JHP21" s="15"/>
      <c r="JHQ21" s="15"/>
      <c r="JHR21" s="15"/>
      <c r="JHS21" s="15"/>
      <c r="JHT21" s="15"/>
      <c r="JHU21" s="15"/>
      <c r="JHV21" s="15"/>
      <c r="JHW21" s="15"/>
      <c r="JHX21" s="15"/>
      <c r="JHY21" s="15"/>
      <c r="JHZ21" s="15"/>
      <c r="JIA21" s="15"/>
      <c r="JIB21" s="15"/>
      <c r="JIC21" s="15"/>
      <c r="JID21" s="15"/>
      <c r="JIE21" s="15"/>
      <c r="JIF21" s="15"/>
      <c r="JIG21" s="15"/>
      <c r="JIH21" s="15"/>
      <c r="JII21" s="15"/>
      <c r="JIJ21" s="15"/>
      <c r="JIK21" s="15"/>
      <c r="JIL21" s="15"/>
      <c r="JIM21" s="15"/>
      <c r="JIN21" s="15"/>
      <c r="JIO21" s="15"/>
      <c r="JIP21" s="15"/>
      <c r="JIQ21" s="15"/>
      <c r="JIR21" s="15"/>
      <c r="JIS21" s="15"/>
      <c r="JIT21" s="15"/>
      <c r="JIU21" s="15"/>
      <c r="JIV21" s="15"/>
      <c r="JIW21" s="15"/>
      <c r="JIX21" s="15"/>
      <c r="JIY21" s="15"/>
      <c r="JIZ21" s="15"/>
      <c r="JJA21" s="15"/>
      <c r="JJB21" s="15"/>
      <c r="JJC21" s="15"/>
      <c r="JJD21" s="15"/>
      <c r="JJE21" s="15"/>
      <c r="JJF21" s="15"/>
      <c r="JJG21" s="15"/>
      <c r="JJH21" s="15"/>
      <c r="JJI21" s="15"/>
      <c r="JJJ21" s="15"/>
      <c r="JJK21" s="15"/>
      <c r="JJL21" s="15"/>
      <c r="JJM21" s="15"/>
      <c r="JJN21" s="15"/>
      <c r="JJO21" s="15"/>
      <c r="JJP21" s="15"/>
      <c r="JJQ21" s="15"/>
      <c r="JJR21" s="15"/>
      <c r="JJS21" s="15"/>
      <c r="JJT21" s="15"/>
      <c r="JJU21" s="15"/>
      <c r="JJV21" s="15"/>
      <c r="JJW21" s="15"/>
      <c r="JJX21" s="15"/>
      <c r="JJY21" s="15"/>
      <c r="JJZ21" s="15"/>
      <c r="JKA21" s="15"/>
      <c r="JKB21" s="15"/>
      <c r="JKC21" s="15"/>
      <c r="JKD21" s="15"/>
      <c r="JKE21" s="15"/>
      <c r="JKF21" s="15"/>
      <c r="JKG21" s="15"/>
      <c r="JKH21" s="15"/>
      <c r="JKI21" s="15"/>
      <c r="JKJ21" s="15"/>
      <c r="JKK21" s="15"/>
      <c r="JKL21" s="15"/>
      <c r="JKM21" s="15"/>
      <c r="JKN21" s="15"/>
      <c r="JKO21" s="15"/>
      <c r="JKP21" s="15"/>
      <c r="JKQ21" s="15"/>
      <c r="JKR21" s="15"/>
      <c r="JKS21" s="15"/>
      <c r="JKT21" s="15"/>
      <c r="JKU21" s="15"/>
      <c r="JKV21" s="15"/>
      <c r="JKW21" s="15"/>
      <c r="JKX21" s="15"/>
      <c r="JKY21" s="15"/>
      <c r="JKZ21" s="15"/>
      <c r="JLA21" s="15"/>
      <c r="JLB21" s="15"/>
      <c r="JLC21" s="15"/>
      <c r="JLD21" s="15"/>
      <c r="JLE21" s="15"/>
      <c r="JLF21" s="15"/>
      <c r="JLG21" s="15"/>
      <c r="JLH21" s="15"/>
      <c r="JLI21" s="15"/>
      <c r="JLJ21" s="15"/>
      <c r="JLK21" s="15"/>
      <c r="JLL21" s="15"/>
      <c r="JLM21" s="15"/>
      <c r="JLN21" s="15"/>
      <c r="JLO21" s="15"/>
      <c r="JLP21" s="15"/>
      <c r="JLQ21" s="15"/>
      <c r="JLR21" s="15"/>
      <c r="JLS21" s="15"/>
      <c r="JLT21" s="15"/>
      <c r="JLU21" s="15"/>
      <c r="JLV21" s="15"/>
      <c r="JLW21" s="15"/>
      <c r="JLX21" s="15"/>
      <c r="JLY21" s="15"/>
      <c r="JLZ21" s="15"/>
      <c r="JMA21" s="15"/>
      <c r="JMB21" s="15"/>
      <c r="JMC21" s="15"/>
      <c r="JMD21" s="15"/>
      <c r="JME21" s="15"/>
      <c r="JMF21" s="15"/>
      <c r="JMG21" s="15"/>
      <c r="JMH21" s="15"/>
      <c r="JMI21" s="15"/>
      <c r="JMJ21" s="15"/>
      <c r="JMK21" s="15"/>
      <c r="JML21" s="15"/>
      <c r="JMM21" s="15"/>
      <c r="JMN21" s="15"/>
      <c r="JMO21" s="15"/>
      <c r="JMP21" s="15"/>
      <c r="JMQ21" s="15"/>
      <c r="JMR21" s="15"/>
      <c r="JMS21" s="15"/>
      <c r="JMT21" s="15"/>
      <c r="JMU21" s="15"/>
      <c r="JMV21" s="15"/>
      <c r="JMW21" s="15"/>
      <c r="JMX21" s="15"/>
      <c r="JMY21" s="15"/>
      <c r="JMZ21" s="15"/>
      <c r="JNA21" s="15"/>
      <c r="JNB21" s="15"/>
      <c r="JNC21" s="15"/>
      <c r="JND21" s="15"/>
      <c r="JNE21" s="15"/>
      <c r="JNF21" s="15"/>
      <c r="JNG21" s="15"/>
      <c r="JNH21" s="15"/>
      <c r="JNI21" s="15"/>
      <c r="JNJ21" s="15"/>
      <c r="JNK21" s="15"/>
      <c r="JNL21" s="15"/>
      <c r="JNM21" s="15"/>
      <c r="JNN21" s="15"/>
      <c r="JNO21" s="15"/>
      <c r="JNP21" s="15"/>
      <c r="JNQ21" s="15"/>
      <c r="JNR21" s="15"/>
      <c r="JNS21" s="15"/>
      <c r="JNT21" s="15"/>
      <c r="JNU21" s="15"/>
      <c r="JNV21" s="15"/>
      <c r="JNW21" s="15"/>
      <c r="JNX21" s="15"/>
      <c r="JNY21" s="15"/>
      <c r="JNZ21" s="15"/>
      <c r="JOA21" s="15"/>
      <c r="JOB21" s="15"/>
      <c r="JOC21" s="15"/>
      <c r="JOD21" s="15"/>
      <c r="JOE21" s="15"/>
      <c r="JOF21" s="15"/>
      <c r="JOG21" s="15"/>
      <c r="JOH21" s="15"/>
      <c r="JOI21" s="15"/>
      <c r="JOJ21" s="15"/>
      <c r="JOK21" s="15"/>
      <c r="JOL21" s="15"/>
      <c r="JOM21" s="15"/>
      <c r="JON21" s="15"/>
      <c r="JOO21" s="15"/>
      <c r="JOP21" s="15"/>
      <c r="JOQ21" s="15"/>
      <c r="JOR21" s="15"/>
      <c r="JOS21" s="15"/>
      <c r="JOT21" s="15"/>
      <c r="JOU21" s="15"/>
      <c r="JOV21" s="15"/>
      <c r="JOW21" s="15"/>
      <c r="JOX21" s="15"/>
      <c r="JOY21" s="15"/>
      <c r="JOZ21" s="15"/>
      <c r="JPA21" s="15"/>
      <c r="JPB21" s="15"/>
      <c r="JPC21" s="15"/>
      <c r="JPD21" s="15"/>
      <c r="JPE21" s="15"/>
      <c r="JPF21" s="15"/>
      <c r="JPG21" s="15"/>
      <c r="JPH21" s="15"/>
      <c r="JPI21" s="15"/>
      <c r="JPJ21" s="15"/>
      <c r="JPK21" s="15"/>
      <c r="JPL21" s="15"/>
      <c r="JPM21" s="15"/>
      <c r="JPN21" s="15"/>
      <c r="JPO21" s="15"/>
      <c r="JPP21" s="15"/>
      <c r="JPQ21" s="15"/>
      <c r="JPR21" s="15"/>
      <c r="JPS21" s="15"/>
      <c r="JPT21" s="15"/>
      <c r="JPU21" s="15"/>
      <c r="JPV21" s="15"/>
      <c r="JPW21" s="15"/>
      <c r="JPX21" s="15"/>
      <c r="JPY21" s="15"/>
      <c r="JPZ21" s="15"/>
      <c r="JQA21" s="15"/>
      <c r="JQB21" s="15"/>
      <c r="JQC21" s="15"/>
      <c r="JQD21" s="15"/>
      <c r="JQE21" s="15"/>
      <c r="JQF21" s="15"/>
      <c r="JQG21" s="15"/>
      <c r="JQH21" s="15"/>
      <c r="JQI21" s="15"/>
      <c r="JQJ21" s="15"/>
      <c r="JQK21" s="15"/>
      <c r="JQL21" s="15"/>
      <c r="JQM21" s="15"/>
      <c r="JQN21" s="15"/>
      <c r="JQO21" s="15"/>
      <c r="JQP21" s="15"/>
      <c r="JQQ21" s="15"/>
      <c r="JQR21" s="15"/>
      <c r="JQS21" s="15"/>
      <c r="JQT21" s="15"/>
      <c r="JQU21" s="15"/>
      <c r="JQV21" s="15"/>
      <c r="JQW21" s="15"/>
      <c r="JQX21" s="15"/>
      <c r="JQY21" s="15"/>
      <c r="JQZ21" s="15"/>
      <c r="JRA21" s="15"/>
      <c r="JRB21" s="15"/>
      <c r="JRC21" s="15"/>
      <c r="JRD21" s="15"/>
      <c r="JRE21" s="15"/>
      <c r="JRF21" s="15"/>
      <c r="JRG21" s="15"/>
      <c r="JRH21" s="15"/>
      <c r="JRI21" s="15"/>
      <c r="JRJ21" s="15"/>
      <c r="JRK21" s="15"/>
      <c r="JRL21" s="15"/>
      <c r="JRM21" s="15"/>
      <c r="JRN21" s="15"/>
      <c r="JRO21" s="15"/>
      <c r="JRP21" s="15"/>
      <c r="JRQ21" s="15"/>
      <c r="JRR21" s="15"/>
      <c r="JRS21" s="15"/>
      <c r="JRT21" s="15"/>
      <c r="JRU21" s="15"/>
      <c r="JRV21" s="15"/>
      <c r="JRW21" s="15"/>
      <c r="JRX21" s="15"/>
      <c r="JRY21" s="15"/>
      <c r="JRZ21" s="15"/>
      <c r="JSA21" s="15"/>
      <c r="JSB21" s="15"/>
      <c r="JSC21" s="15"/>
      <c r="JSD21" s="15"/>
      <c r="JSE21" s="15"/>
      <c r="JSF21" s="15"/>
      <c r="JSG21" s="15"/>
      <c r="JSH21" s="15"/>
      <c r="JSI21" s="15"/>
      <c r="JSJ21" s="15"/>
      <c r="JSK21" s="15"/>
      <c r="JSL21" s="15"/>
      <c r="JSM21" s="15"/>
      <c r="JSN21" s="15"/>
      <c r="JSO21" s="15"/>
      <c r="JSP21" s="15"/>
      <c r="JSQ21" s="15"/>
      <c r="JSR21" s="15"/>
      <c r="JSS21" s="15"/>
      <c r="JST21" s="15"/>
      <c r="JSU21" s="15"/>
      <c r="JSV21" s="15"/>
      <c r="JSW21" s="15"/>
      <c r="JSX21" s="15"/>
      <c r="JSY21" s="15"/>
      <c r="JSZ21" s="15"/>
      <c r="JTA21" s="15"/>
      <c r="JTB21" s="15"/>
      <c r="JTC21" s="15"/>
      <c r="JTD21" s="15"/>
      <c r="JTE21" s="15"/>
      <c r="JTF21" s="15"/>
      <c r="JTG21" s="15"/>
      <c r="JTH21" s="15"/>
      <c r="JTI21" s="15"/>
      <c r="JTJ21" s="15"/>
      <c r="JTK21" s="15"/>
      <c r="JTL21" s="15"/>
      <c r="JTM21" s="15"/>
      <c r="JTN21" s="15"/>
      <c r="JTO21" s="15"/>
      <c r="JTP21" s="15"/>
      <c r="JTQ21" s="15"/>
      <c r="JTR21" s="15"/>
      <c r="JTS21" s="15"/>
      <c r="JTT21" s="15"/>
      <c r="JTU21" s="15"/>
      <c r="JTV21" s="15"/>
      <c r="JTW21" s="15"/>
      <c r="JTX21" s="15"/>
      <c r="JTY21" s="15"/>
      <c r="JTZ21" s="15"/>
      <c r="JUA21" s="15"/>
      <c r="JUB21" s="15"/>
      <c r="JUC21" s="15"/>
      <c r="JUD21" s="15"/>
      <c r="JUE21" s="15"/>
      <c r="JUF21" s="15"/>
      <c r="JUG21" s="15"/>
      <c r="JUH21" s="15"/>
      <c r="JUI21" s="15"/>
      <c r="JUJ21" s="15"/>
      <c r="JUK21" s="15"/>
      <c r="JUL21" s="15"/>
      <c r="JUM21" s="15"/>
      <c r="JUN21" s="15"/>
      <c r="JUO21" s="15"/>
      <c r="JUP21" s="15"/>
      <c r="JUQ21" s="15"/>
      <c r="JUR21" s="15"/>
      <c r="JUS21" s="15"/>
      <c r="JUT21" s="15"/>
      <c r="JUU21" s="15"/>
      <c r="JUV21" s="15"/>
      <c r="JUW21" s="15"/>
      <c r="JUX21" s="15"/>
      <c r="JUY21" s="15"/>
      <c r="JUZ21" s="15"/>
      <c r="JVA21" s="15"/>
      <c r="JVB21" s="15"/>
      <c r="JVC21" s="15"/>
      <c r="JVD21" s="15"/>
      <c r="JVE21" s="15"/>
      <c r="JVF21" s="15"/>
      <c r="JVG21" s="15"/>
      <c r="JVH21" s="15"/>
      <c r="JVI21" s="15"/>
      <c r="JVJ21" s="15"/>
      <c r="JVK21" s="15"/>
      <c r="JVL21" s="15"/>
      <c r="JVM21" s="15"/>
      <c r="JVN21" s="15"/>
      <c r="JVO21" s="15"/>
      <c r="JVP21" s="15"/>
      <c r="JVQ21" s="15"/>
      <c r="JVR21" s="15"/>
      <c r="JVS21" s="15"/>
      <c r="JVT21" s="15"/>
      <c r="JVU21" s="15"/>
      <c r="JVV21" s="15"/>
      <c r="JVW21" s="15"/>
      <c r="JVX21" s="15"/>
      <c r="JVY21" s="15"/>
      <c r="JVZ21" s="15"/>
      <c r="JWA21" s="15"/>
      <c r="JWB21" s="15"/>
      <c r="JWC21" s="15"/>
      <c r="JWD21" s="15"/>
      <c r="JWE21" s="15"/>
      <c r="JWF21" s="15"/>
      <c r="JWG21" s="15"/>
      <c r="JWH21" s="15"/>
      <c r="JWI21" s="15"/>
      <c r="JWJ21" s="15"/>
      <c r="JWK21" s="15"/>
      <c r="JWL21" s="15"/>
      <c r="JWM21" s="15"/>
      <c r="JWN21" s="15"/>
      <c r="JWO21" s="15"/>
      <c r="JWP21" s="15"/>
      <c r="JWQ21" s="15"/>
      <c r="JWR21" s="15"/>
      <c r="JWS21" s="15"/>
      <c r="JWT21" s="15"/>
      <c r="JWU21" s="15"/>
      <c r="JWV21" s="15"/>
      <c r="JWW21" s="15"/>
      <c r="JWX21" s="15"/>
      <c r="JWY21" s="15"/>
      <c r="JWZ21" s="15"/>
      <c r="JXA21" s="15"/>
      <c r="JXB21" s="15"/>
      <c r="JXC21" s="15"/>
      <c r="JXD21" s="15"/>
      <c r="JXE21" s="15"/>
      <c r="JXF21" s="15"/>
      <c r="JXG21" s="15"/>
      <c r="JXH21" s="15"/>
      <c r="JXI21" s="15"/>
      <c r="JXJ21" s="15"/>
      <c r="JXK21" s="15"/>
      <c r="JXL21" s="15"/>
      <c r="JXM21" s="15"/>
      <c r="JXN21" s="15"/>
      <c r="JXO21" s="15"/>
      <c r="JXP21" s="15"/>
      <c r="JXQ21" s="15"/>
      <c r="JXR21" s="15"/>
      <c r="JXS21" s="15"/>
      <c r="JXT21" s="15"/>
      <c r="JXU21" s="15"/>
      <c r="JXV21" s="15"/>
      <c r="JXW21" s="15"/>
      <c r="JXX21" s="15"/>
      <c r="JXY21" s="15"/>
      <c r="JXZ21" s="15"/>
      <c r="JYA21" s="15"/>
      <c r="JYB21" s="15"/>
      <c r="JYC21" s="15"/>
      <c r="JYD21" s="15"/>
      <c r="JYE21" s="15"/>
      <c r="JYF21" s="15"/>
      <c r="JYG21" s="15"/>
      <c r="JYH21" s="15"/>
      <c r="JYI21" s="15"/>
      <c r="JYJ21" s="15"/>
      <c r="JYK21" s="15"/>
      <c r="JYL21" s="15"/>
      <c r="JYM21" s="15"/>
      <c r="JYN21" s="15"/>
      <c r="JYO21" s="15"/>
      <c r="JYP21" s="15"/>
      <c r="JYQ21" s="15"/>
      <c r="JYR21" s="15"/>
      <c r="JYS21" s="15"/>
      <c r="JYT21" s="15"/>
      <c r="JYU21" s="15"/>
      <c r="JYV21" s="15"/>
      <c r="JYW21" s="15"/>
      <c r="JYX21" s="15"/>
      <c r="JYY21" s="15"/>
      <c r="JYZ21" s="15"/>
      <c r="JZA21" s="15"/>
      <c r="JZB21" s="15"/>
      <c r="JZC21" s="15"/>
      <c r="JZD21" s="15"/>
      <c r="JZE21" s="15"/>
      <c r="JZF21" s="15"/>
      <c r="JZG21" s="15"/>
      <c r="JZH21" s="15"/>
      <c r="JZI21" s="15"/>
      <c r="JZJ21" s="15"/>
      <c r="JZK21" s="15"/>
      <c r="JZL21" s="15"/>
      <c r="JZM21" s="15"/>
      <c r="JZN21" s="15"/>
      <c r="JZO21" s="15"/>
      <c r="JZP21" s="15"/>
      <c r="JZQ21" s="15"/>
      <c r="JZR21" s="15"/>
      <c r="JZS21" s="15"/>
      <c r="JZT21" s="15"/>
      <c r="JZU21" s="15"/>
      <c r="JZV21" s="15"/>
      <c r="JZW21" s="15"/>
      <c r="JZX21" s="15"/>
      <c r="JZY21" s="15"/>
      <c r="JZZ21" s="15"/>
      <c r="KAA21" s="15"/>
      <c r="KAB21" s="15"/>
      <c r="KAC21" s="15"/>
      <c r="KAD21" s="15"/>
      <c r="KAE21" s="15"/>
      <c r="KAF21" s="15"/>
      <c r="KAG21" s="15"/>
      <c r="KAH21" s="15"/>
      <c r="KAI21" s="15"/>
      <c r="KAJ21" s="15"/>
      <c r="KAK21" s="15"/>
      <c r="KAL21" s="15"/>
      <c r="KAM21" s="15"/>
      <c r="KAN21" s="15"/>
      <c r="KAO21" s="15"/>
      <c r="KAP21" s="15"/>
      <c r="KAQ21" s="15"/>
      <c r="KAR21" s="15"/>
      <c r="KAS21" s="15"/>
      <c r="KAT21" s="15"/>
      <c r="KAU21" s="15"/>
      <c r="KAV21" s="15"/>
      <c r="KAW21" s="15"/>
      <c r="KAX21" s="15"/>
      <c r="KAY21" s="15"/>
      <c r="KAZ21" s="15"/>
      <c r="KBA21" s="15"/>
      <c r="KBB21" s="15"/>
      <c r="KBC21" s="15"/>
      <c r="KBD21" s="15"/>
      <c r="KBE21" s="15"/>
      <c r="KBF21" s="15"/>
      <c r="KBG21" s="15"/>
      <c r="KBH21" s="15"/>
      <c r="KBI21" s="15"/>
      <c r="KBJ21" s="15"/>
      <c r="KBK21" s="15"/>
      <c r="KBL21" s="15"/>
      <c r="KBM21" s="15"/>
      <c r="KBN21" s="15"/>
      <c r="KBO21" s="15"/>
      <c r="KBP21" s="15"/>
      <c r="KBQ21" s="15"/>
      <c r="KBR21" s="15"/>
      <c r="KBS21" s="15"/>
      <c r="KBT21" s="15"/>
      <c r="KBU21" s="15"/>
      <c r="KBV21" s="15"/>
      <c r="KBW21" s="15"/>
      <c r="KBX21" s="15"/>
      <c r="KBY21" s="15"/>
      <c r="KBZ21" s="15"/>
      <c r="KCA21" s="15"/>
      <c r="KCB21" s="15"/>
      <c r="KCC21" s="15"/>
      <c r="KCD21" s="15"/>
      <c r="KCE21" s="15"/>
      <c r="KCF21" s="15"/>
      <c r="KCG21" s="15"/>
      <c r="KCH21" s="15"/>
      <c r="KCI21" s="15"/>
      <c r="KCJ21" s="15"/>
      <c r="KCK21" s="15"/>
      <c r="KCL21" s="15"/>
      <c r="KCM21" s="15"/>
      <c r="KCN21" s="15"/>
      <c r="KCO21" s="15"/>
      <c r="KCP21" s="15"/>
      <c r="KCQ21" s="15"/>
      <c r="KCR21" s="15"/>
      <c r="KCS21" s="15"/>
      <c r="KCT21" s="15"/>
      <c r="KCU21" s="15"/>
      <c r="KCV21" s="15"/>
      <c r="KCW21" s="15"/>
      <c r="KCX21" s="15"/>
      <c r="KCY21" s="15"/>
      <c r="KCZ21" s="15"/>
      <c r="KDA21" s="15"/>
      <c r="KDB21" s="15"/>
      <c r="KDC21" s="15"/>
      <c r="KDD21" s="15"/>
      <c r="KDE21" s="15"/>
      <c r="KDF21" s="15"/>
      <c r="KDG21" s="15"/>
      <c r="KDH21" s="15"/>
      <c r="KDI21" s="15"/>
      <c r="KDJ21" s="15"/>
      <c r="KDK21" s="15"/>
      <c r="KDL21" s="15"/>
      <c r="KDM21" s="15"/>
      <c r="KDN21" s="15"/>
      <c r="KDO21" s="15"/>
      <c r="KDP21" s="15"/>
      <c r="KDQ21" s="15"/>
      <c r="KDR21" s="15"/>
      <c r="KDS21" s="15"/>
      <c r="KDT21" s="15"/>
      <c r="KDU21" s="15"/>
      <c r="KDV21" s="15"/>
      <c r="KDW21" s="15"/>
      <c r="KDX21" s="15"/>
      <c r="KDY21" s="15"/>
      <c r="KDZ21" s="15"/>
      <c r="KEA21" s="15"/>
      <c r="KEB21" s="15"/>
      <c r="KEC21" s="15"/>
      <c r="KED21" s="15"/>
      <c r="KEE21" s="15"/>
      <c r="KEF21" s="15"/>
      <c r="KEG21" s="15"/>
      <c r="KEH21" s="15"/>
      <c r="KEI21" s="15"/>
      <c r="KEJ21" s="15"/>
      <c r="KEK21" s="15"/>
      <c r="KEL21" s="15"/>
      <c r="KEM21" s="15"/>
      <c r="KEN21" s="15"/>
      <c r="KEO21" s="15"/>
      <c r="KEP21" s="15"/>
      <c r="KEQ21" s="15"/>
      <c r="KER21" s="15"/>
      <c r="KES21" s="15"/>
      <c r="KET21" s="15"/>
      <c r="KEU21" s="15"/>
      <c r="KEV21" s="15"/>
      <c r="KEW21" s="15"/>
      <c r="KEX21" s="15"/>
      <c r="KEY21" s="15"/>
      <c r="KEZ21" s="15"/>
      <c r="KFA21" s="15"/>
      <c r="KFB21" s="15"/>
      <c r="KFC21" s="15"/>
      <c r="KFD21" s="15"/>
      <c r="KFE21" s="15"/>
      <c r="KFF21" s="15"/>
      <c r="KFG21" s="15"/>
      <c r="KFH21" s="15"/>
      <c r="KFI21" s="15"/>
      <c r="KFJ21" s="15"/>
      <c r="KFK21" s="15"/>
      <c r="KFL21" s="15"/>
      <c r="KFM21" s="15"/>
      <c r="KFN21" s="15"/>
      <c r="KFO21" s="15"/>
      <c r="KFP21" s="15"/>
      <c r="KFQ21" s="15"/>
      <c r="KFR21" s="15"/>
      <c r="KFS21" s="15"/>
      <c r="KFT21" s="15"/>
      <c r="KFU21" s="15"/>
      <c r="KFV21" s="15"/>
      <c r="KFW21" s="15"/>
      <c r="KFX21" s="15"/>
      <c r="KFY21" s="15"/>
      <c r="KFZ21" s="15"/>
      <c r="KGA21" s="15"/>
      <c r="KGB21" s="15"/>
      <c r="KGC21" s="15"/>
      <c r="KGD21" s="15"/>
      <c r="KGE21" s="15"/>
      <c r="KGF21" s="15"/>
      <c r="KGG21" s="15"/>
      <c r="KGH21" s="15"/>
      <c r="KGI21" s="15"/>
      <c r="KGJ21" s="15"/>
      <c r="KGK21" s="15"/>
      <c r="KGL21" s="15"/>
      <c r="KGM21" s="15"/>
      <c r="KGN21" s="15"/>
      <c r="KGO21" s="15"/>
      <c r="KGP21" s="15"/>
      <c r="KGQ21" s="15"/>
      <c r="KGR21" s="15"/>
      <c r="KGS21" s="15"/>
      <c r="KGT21" s="15"/>
      <c r="KGU21" s="15"/>
      <c r="KGV21" s="15"/>
      <c r="KGW21" s="15"/>
      <c r="KGX21" s="15"/>
      <c r="KGY21" s="15"/>
      <c r="KGZ21" s="15"/>
      <c r="KHA21" s="15"/>
      <c r="KHB21" s="15"/>
      <c r="KHC21" s="15"/>
      <c r="KHD21" s="15"/>
      <c r="KHE21" s="15"/>
      <c r="KHF21" s="15"/>
      <c r="KHG21" s="15"/>
      <c r="KHH21" s="15"/>
      <c r="KHI21" s="15"/>
      <c r="KHJ21" s="15"/>
      <c r="KHK21" s="15"/>
      <c r="KHL21" s="15"/>
      <c r="KHM21" s="15"/>
      <c r="KHN21" s="15"/>
      <c r="KHO21" s="15"/>
      <c r="KHP21" s="15"/>
      <c r="KHQ21" s="15"/>
      <c r="KHR21" s="15"/>
      <c r="KHS21" s="15"/>
      <c r="KHT21" s="15"/>
      <c r="KHU21" s="15"/>
      <c r="KHV21" s="15"/>
      <c r="KHW21" s="15"/>
      <c r="KHX21" s="15"/>
      <c r="KHY21" s="15"/>
      <c r="KHZ21" s="15"/>
      <c r="KIA21" s="15"/>
      <c r="KIB21" s="15"/>
      <c r="KIC21" s="15"/>
      <c r="KID21" s="15"/>
      <c r="KIE21" s="15"/>
      <c r="KIF21" s="15"/>
      <c r="KIG21" s="15"/>
      <c r="KIH21" s="15"/>
      <c r="KII21" s="15"/>
      <c r="KIJ21" s="15"/>
      <c r="KIK21" s="15"/>
      <c r="KIL21" s="15"/>
      <c r="KIM21" s="15"/>
      <c r="KIN21" s="15"/>
      <c r="KIO21" s="15"/>
      <c r="KIP21" s="15"/>
      <c r="KIQ21" s="15"/>
      <c r="KIR21" s="15"/>
      <c r="KIS21" s="15"/>
      <c r="KIT21" s="15"/>
      <c r="KIU21" s="15"/>
      <c r="KIV21" s="15"/>
      <c r="KIW21" s="15"/>
      <c r="KIX21" s="15"/>
      <c r="KIY21" s="15"/>
      <c r="KIZ21" s="15"/>
      <c r="KJA21" s="15"/>
      <c r="KJB21" s="15"/>
      <c r="KJC21" s="15"/>
      <c r="KJD21" s="15"/>
      <c r="KJE21" s="15"/>
      <c r="KJF21" s="15"/>
      <c r="KJG21" s="15"/>
      <c r="KJH21" s="15"/>
      <c r="KJI21" s="15"/>
      <c r="KJJ21" s="15"/>
      <c r="KJK21" s="15"/>
      <c r="KJL21" s="15"/>
      <c r="KJM21" s="15"/>
      <c r="KJN21" s="15"/>
      <c r="KJO21" s="15"/>
      <c r="KJP21" s="15"/>
      <c r="KJQ21" s="15"/>
      <c r="KJR21" s="15"/>
      <c r="KJS21" s="15"/>
      <c r="KJT21" s="15"/>
      <c r="KJU21" s="15"/>
      <c r="KJV21" s="15"/>
      <c r="KJW21" s="15"/>
      <c r="KJX21" s="15"/>
      <c r="KJY21" s="15"/>
      <c r="KJZ21" s="15"/>
      <c r="KKA21" s="15"/>
      <c r="KKB21" s="15"/>
      <c r="KKC21" s="15"/>
      <c r="KKD21" s="15"/>
      <c r="KKE21" s="15"/>
      <c r="KKF21" s="15"/>
      <c r="KKG21" s="15"/>
      <c r="KKH21" s="15"/>
      <c r="KKI21" s="15"/>
      <c r="KKJ21" s="15"/>
      <c r="KKK21" s="15"/>
      <c r="KKL21" s="15"/>
      <c r="KKM21" s="15"/>
      <c r="KKN21" s="15"/>
      <c r="KKO21" s="15"/>
      <c r="KKP21" s="15"/>
      <c r="KKQ21" s="15"/>
      <c r="KKR21" s="15"/>
      <c r="KKS21" s="15"/>
      <c r="KKT21" s="15"/>
      <c r="KKU21" s="15"/>
      <c r="KKV21" s="15"/>
      <c r="KKW21" s="15"/>
      <c r="KKX21" s="15"/>
      <c r="KKY21" s="15"/>
      <c r="KKZ21" s="15"/>
      <c r="KLA21" s="15"/>
      <c r="KLB21" s="15"/>
      <c r="KLC21" s="15"/>
      <c r="KLD21" s="15"/>
      <c r="KLE21" s="15"/>
      <c r="KLF21" s="15"/>
      <c r="KLG21" s="15"/>
      <c r="KLH21" s="15"/>
      <c r="KLI21" s="15"/>
      <c r="KLJ21" s="15"/>
      <c r="KLK21" s="15"/>
      <c r="KLL21" s="15"/>
      <c r="KLM21" s="15"/>
      <c r="KLN21" s="15"/>
      <c r="KLO21" s="15"/>
      <c r="KLP21" s="15"/>
      <c r="KLQ21" s="15"/>
      <c r="KLR21" s="15"/>
      <c r="KLS21" s="15"/>
      <c r="KLT21" s="15"/>
      <c r="KLU21" s="15"/>
      <c r="KLV21" s="15"/>
      <c r="KLW21" s="15"/>
      <c r="KLX21" s="15"/>
      <c r="KLY21" s="15"/>
      <c r="KLZ21" s="15"/>
      <c r="KMA21" s="15"/>
      <c r="KMB21" s="15"/>
      <c r="KMC21" s="15"/>
      <c r="KMD21" s="15"/>
      <c r="KME21" s="15"/>
      <c r="KMF21" s="15"/>
      <c r="KMG21" s="15"/>
      <c r="KMH21" s="15"/>
      <c r="KMI21" s="15"/>
      <c r="KMJ21" s="15"/>
      <c r="KMK21" s="15"/>
      <c r="KML21" s="15"/>
      <c r="KMM21" s="15"/>
      <c r="KMN21" s="15"/>
      <c r="KMO21" s="15"/>
      <c r="KMP21" s="15"/>
      <c r="KMQ21" s="15"/>
      <c r="KMR21" s="15"/>
      <c r="KMS21" s="15"/>
      <c r="KMT21" s="15"/>
      <c r="KMU21" s="15"/>
      <c r="KMV21" s="15"/>
      <c r="KMW21" s="15"/>
      <c r="KMX21" s="15"/>
      <c r="KMY21" s="15"/>
      <c r="KMZ21" s="15"/>
      <c r="KNA21" s="15"/>
      <c r="KNB21" s="15"/>
      <c r="KNC21" s="15"/>
      <c r="KND21" s="15"/>
      <c r="KNE21" s="15"/>
      <c r="KNF21" s="15"/>
      <c r="KNG21" s="15"/>
      <c r="KNH21" s="15"/>
      <c r="KNI21" s="15"/>
      <c r="KNJ21" s="15"/>
      <c r="KNK21" s="15"/>
      <c r="KNL21" s="15"/>
      <c r="KNM21" s="15"/>
      <c r="KNN21" s="15"/>
      <c r="KNO21" s="15"/>
      <c r="KNP21" s="15"/>
      <c r="KNQ21" s="15"/>
      <c r="KNR21" s="15"/>
      <c r="KNS21" s="15"/>
      <c r="KNT21" s="15"/>
      <c r="KNU21" s="15"/>
      <c r="KNV21" s="15"/>
      <c r="KNW21" s="15"/>
      <c r="KNX21" s="15"/>
      <c r="KNY21" s="15"/>
      <c r="KNZ21" s="15"/>
      <c r="KOA21" s="15"/>
      <c r="KOB21" s="15"/>
      <c r="KOC21" s="15"/>
      <c r="KOD21" s="15"/>
      <c r="KOE21" s="15"/>
      <c r="KOF21" s="15"/>
      <c r="KOG21" s="15"/>
      <c r="KOH21" s="15"/>
      <c r="KOI21" s="15"/>
      <c r="KOJ21" s="15"/>
      <c r="KOK21" s="15"/>
      <c r="KOL21" s="15"/>
      <c r="KOM21" s="15"/>
      <c r="KON21" s="15"/>
      <c r="KOO21" s="15"/>
      <c r="KOP21" s="15"/>
      <c r="KOQ21" s="15"/>
      <c r="KOR21" s="15"/>
      <c r="KOS21" s="15"/>
      <c r="KOT21" s="15"/>
      <c r="KOU21" s="15"/>
      <c r="KOV21" s="15"/>
      <c r="KOW21" s="15"/>
      <c r="KOX21" s="15"/>
      <c r="KOY21" s="15"/>
      <c r="KOZ21" s="15"/>
      <c r="KPA21" s="15"/>
      <c r="KPB21" s="15"/>
      <c r="KPC21" s="15"/>
      <c r="KPD21" s="15"/>
      <c r="KPE21" s="15"/>
      <c r="KPF21" s="15"/>
      <c r="KPG21" s="15"/>
      <c r="KPH21" s="15"/>
      <c r="KPI21" s="15"/>
      <c r="KPJ21" s="15"/>
      <c r="KPK21" s="15"/>
      <c r="KPL21" s="15"/>
      <c r="KPM21" s="15"/>
      <c r="KPN21" s="15"/>
      <c r="KPO21" s="15"/>
      <c r="KPP21" s="15"/>
      <c r="KPQ21" s="15"/>
      <c r="KPR21" s="15"/>
      <c r="KPS21" s="15"/>
      <c r="KPT21" s="15"/>
      <c r="KPU21" s="15"/>
      <c r="KPV21" s="15"/>
      <c r="KPW21" s="15"/>
      <c r="KPX21" s="15"/>
      <c r="KPY21" s="15"/>
      <c r="KPZ21" s="15"/>
      <c r="KQA21" s="15"/>
      <c r="KQB21" s="15"/>
      <c r="KQC21" s="15"/>
      <c r="KQD21" s="15"/>
      <c r="KQE21" s="15"/>
      <c r="KQF21" s="15"/>
      <c r="KQG21" s="15"/>
      <c r="KQH21" s="15"/>
      <c r="KQI21" s="15"/>
      <c r="KQJ21" s="15"/>
      <c r="KQK21" s="15"/>
      <c r="KQL21" s="15"/>
      <c r="KQM21" s="15"/>
      <c r="KQN21" s="15"/>
      <c r="KQO21" s="15"/>
      <c r="KQP21" s="15"/>
      <c r="KQQ21" s="15"/>
      <c r="KQR21" s="15"/>
      <c r="KQS21" s="15"/>
      <c r="KQT21" s="15"/>
      <c r="KQU21" s="15"/>
      <c r="KQV21" s="15"/>
      <c r="KQW21" s="15"/>
      <c r="KQX21" s="15"/>
      <c r="KQY21" s="15"/>
      <c r="KQZ21" s="15"/>
      <c r="KRA21" s="15"/>
      <c r="KRB21" s="15"/>
      <c r="KRC21" s="15"/>
      <c r="KRD21" s="15"/>
      <c r="KRE21" s="15"/>
      <c r="KRF21" s="15"/>
      <c r="KRG21" s="15"/>
      <c r="KRH21" s="15"/>
      <c r="KRI21" s="15"/>
      <c r="KRJ21" s="15"/>
      <c r="KRK21" s="15"/>
      <c r="KRL21" s="15"/>
      <c r="KRM21" s="15"/>
      <c r="KRN21" s="15"/>
      <c r="KRO21" s="15"/>
      <c r="KRP21" s="15"/>
      <c r="KRQ21" s="15"/>
      <c r="KRR21" s="15"/>
      <c r="KRS21" s="15"/>
      <c r="KRT21" s="15"/>
      <c r="KRU21" s="15"/>
      <c r="KRV21" s="15"/>
      <c r="KRW21" s="15"/>
      <c r="KRX21" s="15"/>
      <c r="KRY21" s="15"/>
      <c r="KRZ21" s="15"/>
      <c r="KSA21" s="15"/>
      <c r="KSB21" s="15"/>
      <c r="KSC21" s="15"/>
      <c r="KSD21" s="15"/>
      <c r="KSE21" s="15"/>
      <c r="KSF21" s="15"/>
      <c r="KSG21" s="15"/>
      <c r="KSH21" s="15"/>
      <c r="KSI21" s="15"/>
      <c r="KSJ21" s="15"/>
      <c r="KSK21" s="15"/>
      <c r="KSL21" s="15"/>
      <c r="KSM21" s="15"/>
      <c r="KSN21" s="15"/>
      <c r="KSO21" s="15"/>
      <c r="KSP21" s="15"/>
      <c r="KSQ21" s="15"/>
      <c r="KSR21" s="15"/>
      <c r="KSS21" s="15"/>
      <c r="KST21" s="15"/>
      <c r="KSU21" s="15"/>
      <c r="KSV21" s="15"/>
      <c r="KSW21" s="15"/>
      <c r="KSX21" s="15"/>
      <c r="KSY21" s="15"/>
      <c r="KSZ21" s="15"/>
      <c r="KTA21" s="15"/>
      <c r="KTB21" s="15"/>
      <c r="KTC21" s="15"/>
      <c r="KTD21" s="15"/>
      <c r="KTE21" s="15"/>
      <c r="KTF21" s="15"/>
      <c r="KTG21" s="15"/>
      <c r="KTH21" s="15"/>
      <c r="KTI21" s="15"/>
      <c r="KTJ21" s="15"/>
      <c r="KTK21" s="15"/>
      <c r="KTL21" s="15"/>
      <c r="KTM21" s="15"/>
      <c r="KTN21" s="15"/>
      <c r="KTO21" s="15"/>
      <c r="KTP21" s="15"/>
      <c r="KTQ21" s="15"/>
      <c r="KTR21" s="15"/>
      <c r="KTS21" s="15"/>
      <c r="KTT21" s="15"/>
      <c r="KTU21" s="15"/>
      <c r="KTV21" s="15"/>
      <c r="KTW21" s="15"/>
      <c r="KTX21" s="15"/>
      <c r="KTY21" s="15"/>
      <c r="KTZ21" s="15"/>
      <c r="KUA21" s="15"/>
      <c r="KUB21" s="15"/>
      <c r="KUC21" s="15"/>
      <c r="KUD21" s="15"/>
      <c r="KUE21" s="15"/>
      <c r="KUF21" s="15"/>
      <c r="KUG21" s="15"/>
      <c r="KUH21" s="15"/>
      <c r="KUI21" s="15"/>
      <c r="KUJ21" s="15"/>
      <c r="KUK21" s="15"/>
      <c r="KUL21" s="15"/>
      <c r="KUM21" s="15"/>
      <c r="KUN21" s="15"/>
      <c r="KUO21" s="15"/>
      <c r="KUP21" s="15"/>
      <c r="KUQ21" s="15"/>
      <c r="KUR21" s="15"/>
      <c r="KUS21" s="15"/>
      <c r="KUT21" s="15"/>
      <c r="KUU21" s="15"/>
      <c r="KUV21" s="15"/>
      <c r="KUW21" s="15"/>
      <c r="KUX21" s="15"/>
      <c r="KUY21" s="15"/>
      <c r="KUZ21" s="15"/>
      <c r="KVA21" s="15"/>
      <c r="KVB21" s="15"/>
      <c r="KVC21" s="15"/>
      <c r="KVD21" s="15"/>
      <c r="KVE21" s="15"/>
      <c r="KVF21" s="15"/>
      <c r="KVG21" s="15"/>
      <c r="KVH21" s="15"/>
      <c r="KVI21" s="15"/>
      <c r="KVJ21" s="15"/>
      <c r="KVK21" s="15"/>
      <c r="KVL21" s="15"/>
      <c r="KVM21" s="15"/>
      <c r="KVN21" s="15"/>
      <c r="KVO21" s="15"/>
      <c r="KVP21" s="15"/>
      <c r="KVQ21" s="15"/>
      <c r="KVR21" s="15"/>
      <c r="KVS21" s="15"/>
      <c r="KVT21" s="15"/>
      <c r="KVU21" s="15"/>
      <c r="KVV21" s="15"/>
      <c r="KVW21" s="15"/>
      <c r="KVX21" s="15"/>
      <c r="KVY21" s="15"/>
      <c r="KVZ21" s="15"/>
      <c r="KWA21" s="15"/>
      <c r="KWB21" s="15"/>
      <c r="KWC21" s="15"/>
      <c r="KWD21" s="15"/>
      <c r="KWE21" s="15"/>
      <c r="KWF21" s="15"/>
      <c r="KWG21" s="15"/>
      <c r="KWH21" s="15"/>
      <c r="KWI21" s="15"/>
      <c r="KWJ21" s="15"/>
      <c r="KWK21" s="15"/>
      <c r="KWL21" s="15"/>
      <c r="KWM21" s="15"/>
      <c r="KWN21" s="15"/>
      <c r="KWO21" s="15"/>
      <c r="KWP21" s="15"/>
      <c r="KWQ21" s="15"/>
      <c r="KWR21" s="15"/>
      <c r="KWS21" s="15"/>
      <c r="KWT21" s="15"/>
      <c r="KWU21" s="15"/>
      <c r="KWV21" s="15"/>
      <c r="KWW21" s="15"/>
      <c r="KWX21" s="15"/>
      <c r="KWY21" s="15"/>
      <c r="KWZ21" s="15"/>
      <c r="KXA21" s="15"/>
      <c r="KXB21" s="15"/>
      <c r="KXC21" s="15"/>
      <c r="KXD21" s="15"/>
      <c r="KXE21" s="15"/>
      <c r="KXF21" s="15"/>
      <c r="KXG21" s="15"/>
      <c r="KXH21" s="15"/>
      <c r="KXI21" s="15"/>
      <c r="KXJ21" s="15"/>
      <c r="KXK21" s="15"/>
      <c r="KXL21" s="15"/>
      <c r="KXM21" s="15"/>
      <c r="KXN21" s="15"/>
      <c r="KXO21" s="15"/>
      <c r="KXP21" s="15"/>
      <c r="KXQ21" s="15"/>
      <c r="KXR21" s="15"/>
      <c r="KXS21" s="15"/>
      <c r="KXT21" s="15"/>
      <c r="KXU21" s="15"/>
      <c r="KXV21" s="15"/>
      <c r="KXW21" s="15"/>
      <c r="KXX21" s="15"/>
      <c r="KXY21" s="15"/>
      <c r="KXZ21" s="15"/>
      <c r="KYA21" s="15"/>
      <c r="KYB21" s="15"/>
      <c r="KYC21" s="15"/>
      <c r="KYD21" s="15"/>
      <c r="KYE21" s="15"/>
      <c r="KYF21" s="15"/>
      <c r="KYG21" s="15"/>
      <c r="KYH21" s="15"/>
      <c r="KYI21" s="15"/>
      <c r="KYJ21" s="15"/>
      <c r="KYK21" s="15"/>
      <c r="KYL21" s="15"/>
      <c r="KYM21" s="15"/>
      <c r="KYN21" s="15"/>
      <c r="KYO21" s="15"/>
      <c r="KYP21" s="15"/>
      <c r="KYQ21" s="15"/>
      <c r="KYR21" s="15"/>
      <c r="KYS21" s="15"/>
      <c r="KYT21" s="15"/>
      <c r="KYU21" s="15"/>
      <c r="KYV21" s="15"/>
      <c r="KYW21" s="15"/>
      <c r="KYX21" s="15"/>
      <c r="KYY21" s="15"/>
      <c r="KYZ21" s="15"/>
      <c r="KZA21" s="15"/>
      <c r="KZB21" s="15"/>
      <c r="KZC21" s="15"/>
      <c r="KZD21" s="15"/>
      <c r="KZE21" s="15"/>
      <c r="KZF21" s="15"/>
      <c r="KZG21" s="15"/>
      <c r="KZH21" s="15"/>
      <c r="KZI21" s="15"/>
      <c r="KZJ21" s="15"/>
      <c r="KZK21" s="15"/>
      <c r="KZL21" s="15"/>
      <c r="KZM21" s="15"/>
      <c r="KZN21" s="15"/>
      <c r="KZO21" s="15"/>
      <c r="KZP21" s="15"/>
      <c r="KZQ21" s="15"/>
      <c r="KZR21" s="15"/>
      <c r="KZS21" s="15"/>
      <c r="KZT21" s="15"/>
      <c r="KZU21" s="15"/>
      <c r="KZV21" s="15"/>
      <c r="KZW21" s="15"/>
      <c r="KZX21" s="15"/>
      <c r="KZY21" s="15"/>
      <c r="KZZ21" s="15"/>
      <c r="LAA21" s="15"/>
      <c r="LAB21" s="15"/>
      <c r="LAC21" s="15"/>
      <c r="LAD21" s="15"/>
      <c r="LAE21" s="15"/>
      <c r="LAF21" s="15"/>
      <c r="LAG21" s="15"/>
      <c r="LAH21" s="15"/>
      <c r="LAI21" s="15"/>
      <c r="LAJ21" s="15"/>
      <c r="LAK21" s="15"/>
      <c r="LAL21" s="15"/>
      <c r="LAM21" s="15"/>
      <c r="LAN21" s="15"/>
      <c r="LAO21" s="15"/>
      <c r="LAP21" s="15"/>
      <c r="LAQ21" s="15"/>
      <c r="LAR21" s="15"/>
      <c r="LAS21" s="15"/>
      <c r="LAT21" s="15"/>
      <c r="LAU21" s="15"/>
      <c r="LAV21" s="15"/>
      <c r="LAW21" s="15"/>
      <c r="LAX21" s="15"/>
      <c r="LAY21" s="15"/>
      <c r="LAZ21" s="15"/>
      <c r="LBA21" s="15"/>
      <c r="LBB21" s="15"/>
      <c r="LBC21" s="15"/>
      <c r="LBD21" s="15"/>
      <c r="LBE21" s="15"/>
      <c r="LBF21" s="15"/>
      <c r="LBG21" s="15"/>
      <c r="LBH21" s="15"/>
      <c r="LBI21" s="15"/>
      <c r="LBJ21" s="15"/>
      <c r="LBK21" s="15"/>
      <c r="LBL21" s="15"/>
      <c r="LBM21" s="15"/>
      <c r="LBN21" s="15"/>
      <c r="LBO21" s="15"/>
      <c r="LBP21" s="15"/>
      <c r="LBQ21" s="15"/>
      <c r="LBR21" s="15"/>
      <c r="LBS21" s="15"/>
      <c r="LBT21" s="15"/>
      <c r="LBU21" s="15"/>
      <c r="LBV21" s="15"/>
      <c r="LBW21" s="15"/>
      <c r="LBX21" s="15"/>
      <c r="LBY21" s="15"/>
      <c r="LBZ21" s="15"/>
      <c r="LCA21" s="15"/>
      <c r="LCB21" s="15"/>
      <c r="LCC21" s="15"/>
      <c r="LCD21" s="15"/>
      <c r="LCE21" s="15"/>
      <c r="LCF21" s="15"/>
      <c r="LCG21" s="15"/>
      <c r="LCH21" s="15"/>
      <c r="LCI21" s="15"/>
      <c r="LCJ21" s="15"/>
      <c r="LCK21" s="15"/>
      <c r="LCL21" s="15"/>
      <c r="LCM21" s="15"/>
      <c r="LCN21" s="15"/>
      <c r="LCO21" s="15"/>
      <c r="LCP21" s="15"/>
      <c r="LCQ21" s="15"/>
      <c r="LCR21" s="15"/>
      <c r="LCS21" s="15"/>
      <c r="LCT21" s="15"/>
      <c r="LCU21" s="15"/>
      <c r="LCV21" s="15"/>
      <c r="LCW21" s="15"/>
      <c r="LCX21" s="15"/>
      <c r="LCY21" s="15"/>
      <c r="LCZ21" s="15"/>
      <c r="LDA21" s="15"/>
      <c r="LDB21" s="15"/>
      <c r="LDC21" s="15"/>
      <c r="LDD21" s="15"/>
      <c r="LDE21" s="15"/>
      <c r="LDF21" s="15"/>
      <c r="LDG21" s="15"/>
      <c r="LDH21" s="15"/>
      <c r="LDI21" s="15"/>
      <c r="LDJ21" s="15"/>
      <c r="LDK21" s="15"/>
      <c r="LDL21" s="15"/>
      <c r="LDM21" s="15"/>
      <c r="LDN21" s="15"/>
      <c r="LDO21" s="15"/>
      <c r="LDP21" s="15"/>
      <c r="LDQ21" s="15"/>
      <c r="LDR21" s="15"/>
      <c r="LDS21" s="15"/>
      <c r="LDT21" s="15"/>
      <c r="LDU21" s="15"/>
      <c r="LDV21" s="15"/>
      <c r="LDW21" s="15"/>
      <c r="LDX21" s="15"/>
      <c r="LDY21" s="15"/>
      <c r="LDZ21" s="15"/>
      <c r="LEA21" s="15"/>
      <c r="LEB21" s="15"/>
      <c r="LEC21" s="15"/>
      <c r="LED21" s="15"/>
      <c r="LEE21" s="15"/>
      <c r="LEF21" s="15"/>
      <c r="LEG21" s="15"/>
      <c r="LEH21" s="15"/>
      <c r="LEI21" s="15"/>
      <c r="LEJ21" s="15"/>
      <c r="LEK21" s="15"/>
      <c r="LEL21" s="15"/>
      <c r="LEM21" s="15"/>
      <c r="LEN21" s="15"/>
      <c r="LEO21" s="15"/>
      <c r="LEP21" s="15"/>
      <c r="LEQ21" s="15"/>
      <c r="LER21" s="15"/>
      <c r="LES21" s="15"/>
      <c r="LET21" s="15"/>
      <c r="LEU21" s="15"/>
      <c r="LEV21" s="15"/>
      <c r="LEW21" s="15"/>
      <c r="LEX21" s="15"/>
      <c r="LEY21" s="15"/>
      <c r="LEZ21" s="15"/>
      <c r="LFA21" s="15"/>
      <c r="LFB21" s="15"/>
      <c r="LFC21" s="15"/>
      <c r="LFD21" s="15"/>
      <c r="LFE21" s="15"/>
      <c r="LFF21" s="15"/>
      <c r="LFG21" s="15"/>
      <c r="LFH21" s="15"/>
      <c r="LFI21" s="15"/>
      <c r="LFJ21" s="15"/>
      <c r="LFK21" s="15"/>
      <c r="LFL21" s="15"/>
      <c r="LFM21" s="15"/>
      <c r="LFN21" s="15"/>
      <c r="LFO21" s="15"/>
      <c r="LFP21" s="15"/>
      <c r="LFQ21" s="15"/>
      <c r="LFR21" s="15"/>
      <c r="LFS21" s="15"/>
      <c r="LFT21" s="15"/>
      <c r="LFU21" s="15"/>
      <c r="LFV21" s="15"/>
      <c r="LFW21" s="15"/>
      <c r="LFX21" s="15"/>
      <c r="LFY21" s="15"/>
      <c r="LFZ21" s="15"/>
      <c r="LGA21" s="15"/>
      <c r="LGB21" s="15"/>
      <c r="LGC21" s="15"/>
      <c r="LGD21" s="15"/>
      <c r="LGE21" s="15"/>
      <c r="LGF21" s="15"/>
      <c r="LGG21" s="15"/>
      <c r="LGH21" s="15"/>
      <c r="LGI21" s="15"/>
      <c r="LGJ21" s="15"/>
      <c r="LGK21" s="15"/>
      <c r="LGL21" s="15"/>
      <c r="LGM21" s="15"/>
      <c r="LGN21" s="15"/>
      <c r="LGO21" s="15"/>
      <c r="LGP21" s="15"/>
      <c r="LGQ21" s="15"/>
      <c r="LGR21" s="15"/>
      <c r="LGS21" s="15"/>
      <c r="LGT21" s="15"/>
      <c r="LGU21" s="15"/>
      <c r="LGV21" s="15"/>
      <c r="LGW21" s="15"/>
      <c r="LGX21" s="15"/>
      <c r="LGY21" s="15"/>
      <c r="LGZ21" s="15"/>
      <c r="LHA21" s="15"/>
      <c r="LHB21" s="15"/>
      <c r="LHC21" s="15"/>
      <c r="LHD21" s="15"/>
      <c r="LHE21" s="15"/>
      <c r="LHF21" s="15"/>
      <c r="LHG21" s="15"/>
      <c r="LHH21" s="15"/>
      <c r="LHI21" s="15"/>
      <c r="LHJ21" s="15"/>
      <c r="LHK21" s="15"/>
      <c r="LHL21" s="15"/>
      <c r="LHM21" s="15"/>
      <c r="LHN21" s="15"/>
      <c r="LHO21" s="15"/>
      <c r="LHP21" s="15"/>
      <c r="LHQ21" s="15"/>
      <c r="LHR21" s="15"/>
      <c r="LHS21" s="15"/>
      <c r="LHT21" s="15"/>
      <c r="LHU21" s="15"/>
      <c r="LHV21" s="15"/>
      <c r="LHW21" s="15"/>
      <c r="LHX21" s="15"/>
      <c r="LHY21" s="15"/>
      <c r="LHZ21" s="15"/>
      <c r="LIA21" s="15"/>
      <c r="LIB21" s="15"/>
      <c r="LIC21" s="15"/>
      <c r="LID21" s="15"/>
      <c r="LIE21" s="15"/>
      <c r="LIF21" s="15"/>
      <c r="LIG21" s="15"/>
      <c r="LIH21" s="15"/>
      <c r="LII21" s="15"/>
      <c r="LIJ21" s="15"/>
      <c r="LIK21" s="15"/>
      <c r="LIL21" s="15"/>
      <c r="LIM21" s="15"/>
      <c r="LIN21" s="15"/>
      <c r="LIO21" s="15"/>
      <c r="LIP21" s="15"/>
      <c r="LIQ21" s="15"/>
      <c r="LIR21" s="15"/>
      <c r="LIS21" s="15"/>
      <c r="LIT21" s="15"/>
      <c r="LIU21" s="15"/>
      <c r="LIV21" s="15"/>
      <c r="LIW21" s="15"/>
      <c r="LIX21" s="15"/>
      <c r="LIY21" s="15"/>
      <c r="LIZ21" s="15"/>
      <c r="LJA21" s="15"/>
      <c r="LJB21" s="15"/>
      <c r="LJC21" s="15"/>
      <c r="LJD21" s="15"/>
      <c r="LJE21" s="15"/>
      <c r="LJF21" s="15"/>
      <c r="LJG21" s="15"/>
      <c r="LJH21" s="15"/>
      <c r="LJI21" s="15"/>
      <c r="LJJ21" s="15"/>
      <c r="LJK21" s="15"/>
      <c r="LJL21" s="15"/>
      <c r="LJM21" s="15"/>
      <c r="LJN21" s="15"/>
      <c r="LJO21" s="15"/>
      <c r="LJP21" s="15"/>
      <c r="LJQ21" s="15"/>
      <c r="LJR21" s="15"/>
      <c r="LJS21" s="15"/>
      <c r="LJT21" s="15"/>
      <c r="LJU21" s="15"/>
      <c r="LJV21" s="15"/>
      <c r="LJW21" s="15"/>
      <c r="LJX21" s="15"/>
      <c r="LJY21" s="15"/>
      <c r="LJZ21" s="15"/>
      <c r="LKA21" s="15"/>
      <c r="LKB21" s="15"/>
      <c r="LKC21" s="15"/>
      <c r="LKD21" s="15"/>
      <c r="LKE21" s="15"/>
      <c r="LKF21" s="15"/>
      <c r="LKG21" s="15"/>
      <c r="LKH21" s="15"/>
      <c r="LKI21" s="15"/>
      <c r="LKJ21" s="15"/>
      <c r="LKK21" s="15"/>
      <c r="LKL21" s="15"/>
      <c r="LKM21" s="15"/>
      <c r="LKN21" s="15"/>
      <c r="LKO21" s="15"/>
      <c r="LKP21" s="15"/>
      <c r="LKQ21" s="15"/>
      <c r="LKR21" s="15"/>
      <c r="LKS21" s="15"/>
      <c r="LKT21" s="15"/>
      <c r="LKU21" s="15"/>
      <c r="LKV21" s="15"/>
      <c r="LKW21" s="15"/>
      <c r="LKX21" s="15"/>
      <c r="LKY21" s="15"/>
      <c r="LKZ21" s="15"/>
      <c r="LLA21" s="15"/>
      <c r="LLB21" s="15"/>
      <c r="LLC21" s="15"/>
      <c r="LLD21" s="15"/>
      <c r="LLE21" s="15"/>
      <c r="LLF21" s="15"/>
      <c r="LLG21" s="15"/>
      <c r="LLH21" s="15"/>
      <c r="LLI21" s="15"/>
      <c r="LLJ21" s="15"/>
      <c r="LLK21" s="15"/>
      <c r="LLL21" s="15"/>
      <c r="LLM21" s="15"/>
      <c r="LLN21" s="15"/>
      <c r="LLO21" s="15"/>
      <c r="LLP21" s="15"/>
      <c r="LLQ21" s="15"/>
      <c r="LLR21" s="15"/>
      <c r="LLS21" s="15"/>
      <c r="LLT21" s="15"/>
      <c r="LLU21" s="15"/>
      <c r="LLV21" s="15"/>
      <c r="LLW21" s="15"/>
      <c r="LLX21" s="15"/>
      <c r="LLY21" s="15"/>
      <c r="LLZ21" s="15"/>
      <c r="LMA21" s="15"/>
      <c r="LMB21" s="15"/>
      <c r="LMC21" s="15"/>
      <c r="LMD21" s="15"/>
      <c r="LME21" s="15"/>
      <c r="LMF21" s="15"/>
      <c r="LMG21" s="15"/>
      <c r="LMH21" s="15"/>
      <c r="LMI21" s="15"/>
      <c r="LMJ21" s="15"/>
      <c r="LMK21" s="15"/>
      <c r="LML21" s="15"/>
      <c r="LMM21" s="15"/>
      <c r="LMN21" s="15"/>
      <c r="LMO21" s="15"/>
      <c r="LMP21" s="15"/>
      <c r="LMQ21" s="15"/>
      <c r="LMR21" s="15"/>
      <c r="LMS21" s="15"/>
      <c r="LMT21" s="15"/>
      <c r="LMU21" s="15"/>
      <c r="LMV21" s="15"/>
      <c r="LMW21" s="15"/>
      <c r="LMX21" s="15"/>
      <c r="LMY21" s="15"/>
      <c r="LMZ21" s="15"/>
      <c r="LNA21" s="15"/>
      <c r="LNB21" s="15"/>
      <c r="LNC21" s="15"/>
      <c r="LND21" s="15"/>
      <c r="LNE21" s="15"/>
      <c r="LNF21" s="15"/>
      <c r="LNG21" s="15"/>
      <c r="LNH21" s="15"/>
      <c r="LNI21" s="15"/>
      <c r="LNJ21" s="15"/>
      <c r="LNK21" s="15"/>
      <c r="LNL21" s="15"/>
      <c r="LNM21" s="15"/>
      <c r="LNN21" s="15"/>
      <c r="LNO21" s="15"/>
      <c r="LNP21" s="15"/>
      <c r="LNQ21" s="15"/>
      <c r="LNR21" s="15"/>
      <c r="LNS21" s="15"/>
      <c r="LNT21" s="15"/>
      <c r="LNU21" s="15"/>
      <c r="LNV21" s="15"/>
      <c r="LNW21" s="15"/>
      <c r="LNX21" s="15"/>
      <c r="LNY21" s="15"/>
      <c r="LNZ21" s="15"/>
      <c r="LOA21" s="15"/>
      <c r="LOB21" s="15"/>
      <c r="LOC21" s="15"/>
      <c r="LOD21" s="15"/>
      <c r="LOE21" s="15"/>
      <c r="LOF21" s="15"/>
      <c r="LOG21" s="15"/>
      <c r="LOH21" s="15"/>
      <c r="LOI21" s="15"/>
      <c r="LOJ21" s="15"/>
      <c r="LOK21" s="15"/>
      <c r="LOL21" s="15"/>
      <c r="LOM21" s="15"/>
      <c r="LON21" s="15"/>
      <c r="LOO21" s="15"/>
      <c r="LOP21" s="15"/>
      <c r="LOQ21" s="15"/>
      <c r="LOR21" s="15"/>
      <c r="LOS21" s="15"/>
      <c r="LOT21" s="15"/>
      <c r="LOU21" s="15"/>
      <c r="LOV21" s="15"/>
      <c r="LOW21" s="15"/>
      <c r="LOX21" s="15"/>
      <c r="LOY21" s="15"/>
      <c r="LOZ21" s="15"/>
      <c r="LPA21" s="15"/>
      <c r="LPB21" s="15"/>
      <c r="LPC21" s="15"/>
      <c r="LPD21" s="15"/>
      <c r="LPE21" s="15"/>
      <c r="LPF21" s="15"/>
      <c r="LPG21" s="15"/>
      <c r="LPH21" s="15"/>
      <c r="LPI21" s="15"/>
      <c r="LPJ21" s="15"/>
      <c r="LPK21" s="15"/>
      <c r="LPL21" s="15"/>
      <c r="LPM21" s="15"/>
      <c r="LPN21" s="15"/>
      <c r="LPO21" s="15"/>
      <c r="LPP21" s="15"/>
      <c r="LPQ21" s="15"/>
      <c r="LPR21" s="15"/>
      <c r="LPS21" s="15"/>
      <c r="LPT21" s="15"/>
      <c r="LPU21" s="15"/>
      <c r="LPV21" s="15"/>
      <c r="LPW21" s="15"/>
      <c r="LPX21" s="15"/>
      <c r="LPY21" s="15"/>
      <c r="LPZ21" s="15"/>
      <c r="LQA21" s="15"/>
      <c r="LQB21" s="15"/>
      <c r="LQC21" s="15"/>
      <c r="LQD21" s="15"/>
      <c r="LQE21" s="15"/>
      <c r="LQF21" s="15"/>
      <c r="LQG21" s="15"/>
      <c r="LQH21" s="15"/>
      <c r="LQI21" s="15"/>
      <c r="LQJ21" s="15"/>
      <c r="LQK21" s="15"/>
      <c r="LQL21" s="15"/>
      <c r="LQM21" s="15"/>
      <c r="LQN21" s="15"/>
      <c r="LQO21" s="15"/>
      <c r="LQP21" s="15"/>
      <c r="LQQ21" s="15"/>
      <c r="LQR21" s="15"/>
      <c r="LQS21" s="15"/>
      <c r="LQT21" s="15"/>
      <c r="LQU21" s="15"/>
      <c r="LQV21" s="15"/>
      <c r="LQW21" s="15"/>
      <c r="LQX21" s="15"/>
      <c r="LQY21" s="15"/>
      <c r="LQZ21" s="15"/>
      <c r="LRA21" s="15"/>
      <c r="LRB21" s="15"/>
      <c r="LRC21" s="15"/>
      <c r="LRD21" s="15"/>
      <c r="LRE21" s="15"/>
      <c r="LRF21" s="15"/>
      <c r="LRG21" s="15"/>
      <c r="LRH21" s="15"/>
      <c r="LRI21" s="15"/>
      <c r="LRJ21" s="15"/>
      <c r="LRK21" s="15"/>
      <c r="LRL21" s="15"/>
      <c r="LRM21" s="15"/>
      <c r="LRN21" s="15"/>
      <c r="LRO21" s="15"/>
      <c r="LRP21" s="15"/>
      <c r="LRQ21" s="15"/>
      <c r="LRR21" s="15"/>
      <c r="LRS21" s="15"/>
      <c r="LRT21" s="15"/>
      <c r="LRU21" s="15"/>
      <c r="LRV21" s="15"/>
      <c r="LRW21" s="15"/>
      <c r="LRX21" s="15"/>
      <c r="LRY21" s="15"/>
      <c r="LRZ21" s="15"/>
      <c r="LSA21" s="15"/>
      <c r="LSB21" s="15"/>
      <c r="LSC21" s="15"/>
      <c r="LSD21" s="15"/>
      <c r="LSE21" s="15"/>
      <c r="LSF21" s="15"/>
      <c r="LSG21" s="15"/>
      <c r="LSH21" s="15"/>
      <c r="LSI21" s="15"/>
      <c r="LSJ21" s="15"/>
      <c r="LSK21" s="15"/>
      <c r="LSL21" s="15"/>
      <c r="LSM21" s="15"/>
      <c r="LSN21" s="15"/>
      <c r="LSO21" s="15"/>
      <c r="LSP21" s="15"/>
      <c r="LSQ21" s="15"/>
      <c r="LSR21" s="15"/>
      <c r="LSS21" s="15"/>
      <c r="LST21" s="15"/>
      <c r="LSU21" s="15"/>
      <c r="LSV21" s="15"/>
      <c r="LSW21" s="15"/>
      <c r="LSX21" s="15"/>
      <c r="LSY21" s="15"/>
      <c r="LSZ21" s="15"/>
      <c r="LTA21" s="15"/>
      <c r="LTB21" s="15"/>
      <c r="LTC21" s="15"/>
      <c r="LTD21" s="15"/>
      <c r="LTE21" s="15"/>
      <c r="LTF21" s="15"/>
      <c r="LTG21" s="15"/>
      <c r="LTH21" s="15"/>
      <c r="LTI21" s="15"/>
      <c r="LTJ21" s="15"/>
      <c r="LTK21" s="15"/>
      <c r="LTL21" s="15"/>
      <c r="LTM21" s="15"/>
      <c r="LTN21" s="15"/>
      <c r="LTO21" s="15"/>
      <c r="LTP21" s="15"/>
      <c r="LTQ21" s="15"/>
      <c r="LTR21" s="15"/>
      <c r="LTS21" s="15"/>
      <c r="LTT21" s="15"/>
      <c r="LTU21" s="15"/>
      <c r="LTV21" s="15"/>
      <c r="LTW21" s="15"/>
      <c r="LTX21" s="15"/>
      <c r="LTY21" s="15"/>
      <c r="LTZ21" s="15"/>
      <c r="LUA21" s="15"/>
      <c r="LUB21" s="15"/>
      <c r="LUC21" s="15"/>
      <c r="LUD21" s="15"/>
      <c r="LUE21" s="15"/>
      <c r="LUF21" s="15"/>
      <c r="LUG21" s="15"/>
      <c r="LUH21" s="15"/>
      <c r="LUI21" s="15"/>
      <c r="LUJ21" s="15"/>
      <c r="LUK21" s="15"/>
      <c r="LUL21" s="15"/>
      <c r="LUM21" s="15"/>
      <c r="LUN21" s="15"/>
      <c r="LUO21" s="15"/>
      <c r="LUP21" s="15"/>
      <c r="LUQ21" s="15"/>
      <c r="LUR21" s="15"/>
      <c r="LUS21" s="15"/>
      <c r="LUT21" s="15"/>
      <c r="LUU21" s="15"/>
      <c r="LUV21" s="15"/>
      <c r="LUW21" s="15"/>
      <c r="LUX21" s="15"/>
      <c r="LUY21" s="15"/>
      <c r="LUZ21" s="15"/>
      <c r="LVA21" s="15"/>
      <c r="LVB21" s="15"/>
      <c r="LVC21" s="15"/>
      <c r="LVD21" s="15"/>
      <c r="LVE21" s="15"/>
      <c r="LVF21" s="15"/>
      <c r="LVG21" s="15"/>
      <c r="LVH21" s="15"/>
      <c r="LVI21" s="15"/>
      <c r="LVJ21" s="15"/>
      <c r="LVK21" s="15"/>
      <c r="LVL21" s="15"/>
      <c r="LVM21" s="15"/>
      <c r="LVN21" s="15"/>
      <c r="LVO21" s="15"/>
      <c r="LVP21" s="15"/>
      <c r="LVQ21" s="15"/>
      <c r="LVR21" s="15"/>
      <c r="LVS21" s="15"/>
      <c r="LVT21" s="15"/>
      <c r="LVU21" s="15"/>
      <c r="LVV21" s="15"/>
      <c r="LVW21" s="15"/>
      <c r="LVX21" s="15"/>
      <c r="LVY21" s="15"/>
      <c r="LVZ21" s="15"/>
      <c r="LWA21" s="15"/>
      <c r="LWB21" s="15"/>
      <c r="LWC21" s="15"/>
      <c r="LWD21" s="15"/>
      <c r="LWE21" s="15"/>
      <c r="LWF21" s="15"/>
      <c r="LWG21" s="15"/>
      <c r="LWH21" s="15"/>
      <c r="LWI21" s="15"/>
      <c r="LWJ21" s="15"/>
      <c r="LWK21" s="15"/>
      <c r="LWL21" s="15"/>
      <c r="LWM21" s="15"/>
      <c r="LWN21" s="15"/>
      <c r="LWO21" s="15"/>
      <c r="LWP21" s="15"/>
      <c r="LWQ21" s="15"/>
      <c r="LWR21" s="15"/>
      <c r="LWS21" s="15"/>
      <c r="LWT21" s="15"/>
      <c r="LWU21" s="15"/>
      <c r="LWV21" s="15"/>
      <c r="LWW21" s="15"/>
      <c r="LWX21" s="15"/>
      <c r="LWY21" s="15"/>
      <c r="LWZ21" s="15"/>
      <c r="LXA21" s="15"/>
      <c r="LXB21" s="15"/>
      <c r="LXC21" s="15"/>
      <c r="LXD21" s="15"/>
      <c r="LXE21" s="15"/>
      <c r="LXF21" s="15"/>
      <c r="LXG21" s="15"/>
      <c r="LXH21" s="15"/>
      <c r="LXI21" s="15"/>
      <c r="LXJ21" s="15"/>
      <c r="LXK21" s="15"/>
      <c r="LXL21" s="15"/>
      <c r="LXM21" s="15"/>
      <c r="LXN21" s="15"/>
      <c r="LXO21" s="15"/>
      <c r="LXP21" s="15"/>
      <c r="LXQ21" s="15"/>
      <c r="LXR21" s="15"/>
      <c r="LXS21" s="15"/>
      <c r="LXT21" s="15"/>
      <c r="LXU21" s="15"/>
      <c r="LXV21" s="15"/>
      <c r="LXW21" s="15"/>
      <c r="LXX21" s="15"/>
      <c r="LXY21" s="15"/>
      <c r="LXZ21" s="15"/>
      <c r="LYA21" s="15"/>
      <c r="LYB21" s="15"/>
      <c r="LYC21" s="15"/>
      <c r="LYD21" s="15"/>
      <c r="LYE21" s="15"/>
      <c r="LYF21" s="15"/>
      <c r="LYG21" s="15"/>
      <c r="LYH21" s="15"/>
      <c r="LYI21" s="15"/>
      <c r="LYJ21" s="15"/>
      <c r="LYK21" s="15"/>
      <c r="LYL21" s="15"/>
      <c r="LYM21" s="15"/>
      <c r="LYN21" s="15"/>
      <c r="LYO21" s="15"/>
      <c r="LYP21" s="15"/>
      <c r="LYQ21" s="15"/>
      <c r="LYR21" s="15"/>
      <c r="LYS21" s="15"/>
      <c r="LYT21" s="15"/>
      <c r="LYU21" s="15"/>
      <c r="LYV21" s="15"/>
      <c r="LYW21" s="15"/>
      <c r="LYX21" s="15"/>
      <c r="LYY21" s="15"/>
      <c r="LYZ21" s="15"/>
      <c r="LZA21" s="15"/>
      <c r="LZB21" s="15"/>
      <c r="LZC21" s="15"/>
      <c r="LZD21" s="15"/>
      <c r="LZE21" s="15"/>
      <c r="LZF21" s="15"/>
      <c r="LZG21" s="15"/>
      <c r="LZH21" s="15"/>
      <c r="LZI21" s="15"/>
      <c r="LZJ21" s="15"/>
      <c r="LZK21" s="15"/>
      <c r="LZL21" s="15"/>
      <c r="LZM21" s="15"/>
      <c r="LZN21" s="15"/>
      <c r="LZO21" s="15"/>
      <c r="LZP21" s="15"/>
      <c r="LZQ21" s="15"/>
      <c r="LZR21" s="15"/>
      <c r="LZS21" s="15"/>
      <c r="LZT21" s="15"/>
      <c r="LZU21" s="15"/>
      <c r="LZV21" s="15"/>
      <c r="LZW21" s="15"/>
      <c r="LZX21" s="15"/>
      <c r="LZY21" s="15"/>
      <c r="LZZ21" s="15"/>
      <c r="MAA21" s="15"/>
      <c r="MAB21" s="15"/>
      <c r="MAC21" s="15"/>
      <c r="MAD21" s="15"/>
      <c r="MAE21" s="15"/>
      <c r="MAF21" s="15"/>
      <c r="MAG21" s="15"/>
      <c r="MAH21" s="15"/>
      <c r="MAI21" s="15"/>
      <c r="MAJ21" s="15"/>
      <c r="MAK21" s="15"/>
      <c r="MAL21" s="15"/>
      <c r="MAM21" s="15"/>
      <c r="MAN21" s="15"/>
      <c r="MAO21" s="15"/>
      <c r="MAP21" s="15"/>
      <c r="MAQ21" s="15"/>
      <c r="MAR21" s="15"/>
      <c r="MAS21" s="15"/>
      <c r="MAT21" s="15"/>
      <c r="MAU21" s="15"/>
      <c r="MAV21" s="15"/>
      <c r="MAW21" s="15"/>
      <c r="MAX21" s="15"/>
      <c r="MAY21" s="15"/>
      <c r="MAZ21" s="15"/>
      <c r="MBA21" s="15"/>
      <c r="MBB21" s="15"/>
      <c r="MBC21" s="15"/>
      <c r="MBD21" s="15"/>
      <c r="MBE21" s="15"/>
      <c r="MBF21" s="15"/>
      <c r="MBG21" s="15"/>
      <c r="MBH21" s="15"/>
      <c r="MBI21" s="15"/>
      <c r="MBJ21" s="15"/>
      <c r="MBK21" s="15"/>
      <c r="MBL21" s="15"/>
      <c r="MBM21" s="15"/>
      <c r="MBN21" s="15"/>
      <c r="MBO21" s="15"/>
      <c r="MBP21" s="15"/>
      <c r="MBQ21" s="15"/>
      <c r="MBR21" s="15"/>
      <c r="MBS21" s="15"/>
      <c r="MBT21" s="15"/>
      <c r="MBU21" s="15"/>
      <c r="MBV21" s="15"/>
      <c r="MBW21" s="15"/>
      <c r="MBX21" s="15"/>
      <c r="MBY21" s="15"/>
      <c r="MBZ21" s="15"/>
      <c r="MCA21" s="15"/>
      <c r="MCB21" s="15"/>
      <c r="MCC21" s="15"/>
      <c r="MCD21" s="15"/>
      <c r="MCE21" s="15"/>
      <c r="MCF21" s="15"/>
      <c r="MCG21" s="15"/>
      <c r="MCH21" s="15"/>
      <c r="MCI21" s="15"/>
      <c r="MCJ21" s="15"/>
      <c r="MCK21" s="15"/>
      <c r="MCL21" s="15"/>
      <c r="MCM21" s="15"/>
      <c r="MCN21" s="15"/>
      <c r="MCO21" s="15"/>
      <c r="MCP21" s="15"/>
      <c r="MCQ21" s="15"/>
      <c r="MCR21" s="15"/>
      <c r="MCS21" s="15"/>
      <c r="MCT21" s="15"/>
      <c r="MCU21" s="15"/>
      <c r="MCV21" s="15"/>
      <c r="MCW21" s="15"/>
      <c r="MCX21" s="15"/>
      <c r="MCY21" s="15"/>
      <c r="MCZ21" s="15"/>
      <c r="MDA21" s="15"/>
      <c r="MDB21" s="15"/>
      <c r="MDC21" s="15"/>
      <c r="MDD21" s="15"/>
      <c r="MDE21" s="15"/>
      <c r="MDF21" s="15"/>
      <c r="MDG21" s="15"/>
      <c r="MDH21" s="15"/>
      <c r="MDI21" s="15"/>
      <c r="MDJ21" s="15"/>
      <c r="MDK21" s="15"/>
      <c r="MDL21" s="15"/>
      <c r="MDM21" s="15"/>
      <c r="MDN21" s="15"/>
      <c r="MDO21" s="15"/>
      <c r="MDP21" s="15"/>
      <c r="MDQ21" s="15"/>
      <c r="MDR21" s="15"/>
      <c r="MDS21" s="15"/>
      <c r="MDT21" s="15"/>
      <c r="MDU21" s="15"/>
      <c r="MDV21" s="15"/>
      <c r="MDW21" s="15"/>
      <c r="MDX21" s="15"/>
      <c r="MDY21" s="15"/>
      <c r="MDZ21" s="15"/>
      <c r="MEA21" s="15"/>
      <c r="MEB21" s="15"/>
      <c r="MEC21" s="15"/>
      <c r="MED21" s="15"/>
      <c r="MEE21" s="15"/>
      <c r="MEF21" s="15"/>
      <c r="MEG21" s="15"/>
      <c r="MEH21" s="15"/>
      <c r="MEI21" s="15"/>
      <c r="MEJ21" s="15"/>
      <c r="MEK21" s="15"/>
      <c r="MEL21" s="15"/>
      <c r="MEM21" s="15"/>
      <c r="MEN21" s="15"/>
      <c r="MEO21" s="15"/>
      <c r="MEP21" s="15"/>
      <c r="MEQ21" s="15"/>
      <c r="MER21" s="15"/>
      <c r="MES21" s="15"/>
      <c r="MET21" s="15"/>
      <c r="MEU21" s="15"/>
      <c r="MEV21" s="15"/>
      <c r="MEW21" s="15"/>
      <c r="MEX21" s="15"/>
      <c r="MEY21" s="15"/>
      <c r="MEZ21" s="15"/>
      <c r="MFA21" s="15"/>
      <c r="MFB21" s="15"/>
      <c r="MFC21" s="15"/>
      <c r="MFD21" s="15"/>
      <c r="MFE21" s="15"/>
      <c r="MFF21" s="15"/>
      <c r="MFG21" s="15"/>
      <c r="MFH21" s="15"/>
      <c r="MFI21" s="15"/>
      <c r="MFJ21" s="15"/>
      <c r="MFK21" s="15"/>
      <c r="MFL21" s="15"/>
      <c r="MFM21" s="15"/>
      <c r="MFN21" s="15"/>
      <c r="MFO21" s="15"/>
      <c r="MFP21" s="15"/>
      <c r="MFQ21" s="15"/>
      <c r="MFR21" s="15"/>
      <c r="MFS21" s="15"/>
      <c r="MFT21" s="15"/>
      <c r="MFU21" s="15"/>
      <c r="MFV21" s="15"/>
      <c r="MFW21" s="15"/>
      <c r="MFX21" s="15"/>
      <c r="MFY21" s="15"/>
      <c r="MFZ21" s="15"/>
      <c r="MGA21" s="15"/>
      <c r="MGB21" s="15"/>
      <c r="MGC21" s="15"/>
      <c r="MGD21" s="15"/>
      <c r="MGE21" s="15"/>
      <c r="MGF21" s="15"/>
      <c r="MGG21" s="15"/>
      <c r="MGH21" s="15"/>
      <c r="MGI21" s="15"/>
      <c r="MGJ21" s="15"/>
      <c r="MGK21" s="15"/>
      <c r="MGL21" s="15"/>
      <c r="MGM21" s="15"/>
      <c r="MGN21" s="15"/>
      <c r="MGO21" s="15"/>
      <c r="MGP21" s="15"/>
      <c r="MGQ21" s="15"/>
      <c r="MGR21" s="15"/>
      <c r="MGS21" s="15"/>
      <c r="MGT21" s="15"/>
      <c r="MGU21" s="15"/>
      <c r="MGV21" s="15"/>
      <c r="MGW21" s="15"/>
      <c r="MGX21" s="15"/>
      <c r="MGY21" s="15"/>
      <c r="MGZ21" s="15"/>
      <c r="MHA21" s="15"/>
      <c r="MHB21" s="15"/>
      <c r="MHC21" s="15"/>
      <c r="MHD21" s="15"/>
      <c r="MHE21" s="15"/>
      <c r="MHF21" s="15"/>
      <c r="MHG21" s="15"/>
      <c r="MHH21" s="15"/>
      <c r="MHI21" s="15"/>
      <c r="MHJ21" s="15"/>
      <c r="MHK21" s="15"/>
      <c r="MHL21" s="15"/>
      <c r="MHM21" s="15"/>
      <c r="MHN21" s="15"/>
      <c r="MHO21" s="15"/>
      <c r="MHP21" s="15"/>
      <c r="MHQ21" s="15"/>
      <c r="MHR21" s="15"/>
      <c r="MHS21" s="15"/>
      <c r="MHT21" s="15"/>
      <c r="MHU21" s="15"/>
      <c r="MHV21" s="15"/>
      <c r="MHW21" s="15"/>
      <c r="MHX21" s="15"/>
      <c r="MHY21" s="15"/>
      <c r="MHZ21" s="15"/>
      <c r="MIA21" s="15"/>
      <c r="MIB21" s="15"/>
      <c r="MIC21" s="15"/>
      <c r="MID21" s="15"/>
      <c r="MIE21" s="15"/>
      <c r="MIF21" s="15"/>
      <c r="MIG21" s="15"/>
      <c r="MIH21" s="15"/>
      <c r="MII21" s="15"/>
      <c r="MIJ21" s="15"/>
      <c r="MIK21" s="15"/>
      <c r="MIL21" s="15"/>
      <c r="MIM21" s="15"/>
      <c r="MIN21" s="15"/>
      <c r="MIO21" s="15"/>
      <c r="MIP21" s="15"/>
      <c r="MIQ21" s="15"/>
      <c r="MIR21" s="15"/>
      <c r="MIS21" s="15"/>
      <c r="MIT21" s="15"/>
      <c r="MIU21" s="15"/>
      <c r="MIV21" s="15"/>
      <c r="MIW21" s="15"/>
      <c r="MIX21" s="15"/>
      <c r="MIY21" s="15"/>
      <c r="MIZ21" s="15"/>
      <c r="MJA21" s="15"/>
      <c r="MJB21" s="15"/>
      <c r="MJC21" s="15"/>
      <c r="MJD21" s="15"/>
      <c r="MJE21" s="15"/>
      <c r="MJF21" s="15"/>
      <c r="MJG21" s="15"/>
      <c r="MJH21" s="15"/>
      <c r="MJI21" s="15"/>
      <c r="MJJ21" s="15"/>
      <c r="MJK21" s="15"/>
      <c r="MJL21" s="15"/>
      <c r="MJM21" s="15"/>
      <c r="MJN21" s="15"/>
      <c r="MJO21" s="15"/>
      <c r="MJP21" s="15"/>
      <c r="MJQ21" s="15"/>
      <c r="MJR21" s="15"/>
      <c r="MJS21" s="15"/>
      <c r="MJT21" s="15"/>
      <c r="MJU21" s="15"/>
      <c r="MJV21" s="15"/>
      <c r="MJW21" s="15"/>
      <c r="MJX21" s="15"/>
      <c r="MJY21" s="15"/>
      <c r="MJZ21" s="15"/>
      <c r="MKA21" s="15"/>
      <c r="MKB21" s="15"/>
      <c r="MKC21" s="15"/>
      <c r="MKD21" s="15"/>
      <c r="MKE21" s="15"/>
      <c r="MKF21" s="15"/>
      <c r="MKG21" s="15"/>
      <c r="MKH21" s="15"/>
      <c r="MKI21" s="15"/>
      <c r="MKJ21" s="15"/>
      <c r="MKK21" s="15"/>
      <c r="MKL21" s="15"/>
      <c r="MKM21" s="15"/>
      <c r="MKN21" s="15"/>
      <c r="MKO21" s="15"/>
      <c r="MKP21" s="15"/>
      <c r="MKQ21" s="15"/>
      <c r="MKR21" s="15"/>
      <c r="MKS21" s="15"/>
      <c r="MKT21" s="15"/>
      <c r="MKU21" s="15"/>
      <c r="MKV21" s="15"/>
      <c r="MKW21" s="15"/>
      <c r="MKX21" s="15"/>
      <c r="MKY21" s="15"/>
      <c r="MKZ21" s="15"/>
      <c r="MLA21" s="15"/>
      <c r="MLB21" s="15"/>
      <c r="MLC21" s="15"/>
      <c r="MLD21" s="15"/>
      <c r="MLE21" s="15"/>
      <c r="MLF21" s="15"/>
      <c r="MLG21" s="15"/>
      <c r="MLH21" s="15"/>
      <c r="MLI21" s="15"/>
      <c r="MLJ21" s="15"/>
      <c r="MLK21" s="15"/>
      <c r="MLL21" s="15"/>
      <c r="MLM21" s="15"/>
      <c r="MLN21" s="15"/>
      <c r="MLO21" s="15"/>
      <c r="MLP21" s="15"/>
      <c r="MLQ21" s="15"/>
      <c r="MLR21" s="15"/>
      <c r="MLS21" s="15"/>
      <c r="MLT21" s="15"/>
      <c r="MLU21" s="15"/>
      <c r="MLV21" s="15"/>
      <c r="MLW21" s="15"/>
      <c r="MLX21" s="15"/>
      <c r="MLY21" s="15"/>
      <c r="MLZ21" s="15"/>
      <c r="MMA21" s="15"/>
      <c r="MMB21" s="15"/>
      <c r="MMC21" s="15"/>
      <c r="MMD21" s="15"/>
      <c r="MME21" s="15"/>
      <c r="MMF21" s="15"/>
      <c r="MMG21" s="15"/>
      <c r="MMH21" s="15"/>
      <c r="MMI21" s="15"/>
      <c r="MMJ21" s="15"/>
      <c r="MMK21" s="15"/>
      <c r="MML21" s="15"/>
      <c r="MMM21" s="15"/>
      <c r="MMN21" s="15"/>
      <c r="MMO21" s="15"/>
      <c r="MMP21" s="15"/>
      <c r="MMQ21" s="15"/>
      <c r="MMR21" s="15"/>
      <c r="MMS21" s="15"/>
      <c r="MMT21" s="15"/>
      <c r="MMU21" s="15"/>
      <c r="MMV21" s="15"/>
      <c r="MMW21" s="15"/>
      <c r="MMX21" s="15"/>
      <c r="MMY21" s="15"/>
      <c r="MMZ21" s="15"/>
      <c r="MNA21" s="15"/>
      <c r="MNB21" s="15"/>
      <c r="MNC21" s="15"/>
      <c r="MND21" s="15"/>
      <c r="MNE21" s="15"/>
      <c r="MNF21" s="15"/>
      <c r="MNG21" s="15"/>
      <c r="MNH21" s="15"/>
      <c r="MNI21" s="15"/>
      <c r="MNJ21" s="15"/>
      <c r="MNK21" s="15"/>
      <c r="MNL21" s="15"/>
      <c r="MNM21" s="15"/>
      <c r="MNN21" s="15"/>
      <c r="MNO21" s="15"/>
      <c r="MNP21" s="15"/>
      <c r="MNQ21" s="15"/>
      <c r="MNR21" s="15"/>
      <c r="MNS21" s="15"/>
      <c r="MNT21" s="15"/>
      <c r="MNU21" s="15"/>
      <c r="MNV21" s="15"/>
      <c r="MNW21" s="15"/>
      <c r="MNX21" s="15"/>
      <c r="MNY21" s="15"/>
      <c r="MNZ21" s="15"/>
      <c r="MOA21" s="15"/>
      <c r="MOB21" s="15"/>
      <c r="MOC21" s="15"/>
      <c r="MOD21" s="15"/>
      <c r="MOE21" s="15"/>
      <c r="MOF21" s="15"/>
      <c r="MOG21" s="15"/>
      <c r="MOH21" s="15"/>
      <c r="MOI21" s="15"/>
      <c r="MOJ21" s="15"/>
      <c r="MOK21" s="15"/>
      <c r="MOL21" s="15"/>
      <c r="MOM21" s="15"/>
      <c r="MON21" s="15"/>
      <c r="MOO21" s="15"/>
      <c r="MOP21" s="15"/>
      <c r="MOQ21" s="15"/>
      <c r="MOR21" s="15"/>
      <c r="MOS21" s="15"/>
      <c r="MOT21" s="15"/>
      <c r="MOU21" s="15"/>
      <c r="MOV21" s="15"/>
      <c r="MOW21" s="15"/>
      <c r="MOX21" s="15"/>
      <c r="MOY21" s="15"/>
      <c r="MOZ21" s="15"/>
      <c r="MPA21" s="15"/>
      <c r="MPB21" s="15"/>
      <c r="MPC21" s="15"/>
      <c r="MPD21" s="15"/>
      <c r="MPE21" s="15"/>
      <c r="MPF21" s="15"/>
      <c r="MPG21" s="15"/>
      <c r="MPH21" s="15"/>
      <c r="MPI21" s="15"/>
      <c r="MPJ21" s="15"/>
      <c r="MPK21" s="15"/>
      <c r="MPL21" s="15"/>
      <c r="MPM21" s="15"/>
      <c r="MPN21" s="15"/>
      <c r="MPO21" s="15"/>
      <c r="MPP21" s="15"/>
      <c r="MPQ21" s="15"/>
      <c r="MPR21" s="15"/>
      <c r="MPS21" s="15"/>
      <c r="MPT21" s="15"/>
      <c r="MPU21" s="15"/>
      <c r="MPV21" s="15"/>
      <c r="MPW21" s="15"/>
      <c r="MPX21" s="15"/>
      <c r="MPY21" s="15"/>
      <c r="MPZ21" s="15"/>
      <c r="MQA21" s="15"/>
      <c r="MQB21" s="15"/>
      <c r="MQC21" s="15"/>
      <c r="MQD21" s="15"/>
      <c r="MQE21" s="15"/>
      <c r="MQF21" s="15"/>
      <c r="MQG21" s="15"/>
      <c r="MQH21" s="15"/>
      <c r="MQI21" s="15"/>
      <c r="MQJ21" s="15"/>
      <c r="MQK21" s="15"/>
      <c r="MQL21" s="15"/>
      <c r="MQM21" s="15"/>
      <c r="MQN21" s="15"/>
      <c r="MQO21" s="15"/>
      <c r="MQP21" s="15"/>
      <c r="MQQ21" s="15"/>
      <c r="MQR21" s="15"/>
      <c r="MQS21" s="15"/>
      <c r="MQT21" s="15"/>
      <c r="MQU21" s="15"/>
      <c r="MQV21" s="15"/>
      <c r="MQW21" s="15"/>
      <c r="MQX21" s="15"/>
      <c r="MQY21" s="15"/>
      <c r="MQZ21" s="15"/>
      <c r="MRA21" s="15"/>
      <c r="MRB21" s="15"/>
      <c r="MRC21" s="15"/>
      <c r="MRD21" s="15"/>
      <c r="MRE21" s="15"/>
      <c r="MRF21" s="15"/>
      <c r="MRG21" s="15"/>
      <c r="MRH21" s="15"/>
      <c r="MRI21" s="15"/>
      <c r="MRJ21" s="15"/>
      <c r="MRK21" s="15"/>
      <c r="MRL21" s="15"/>
      <c r="MRM21" s="15"/>
      <c r="MRN21" s="15"/>
      <c r="MRO21" s="15"/>
      <c r="MRP21" s="15"/>
      <c r="MRQ21" s="15"/>
      <c r="MRR21" s="15"/>
      <c r="MRS21" s="15"/>
      <c r="MRT21" s="15"/>
      <c r="MRU21" s="15"/>
      <c r="MRV21" s="15"/>
      <c r="MRW21" s="15"/>
      <c r="MRX21" s="15"/>
      <c r="MRY21" s="15"/>
      <c r="MRZ21" s="15"/>
      <c r="MSA21" s="15"/>
      <c r="MSB21" s="15"/>
      <c r="MSC21" s="15"/>
      <c r="MSD21" s="15"/>
      <c r="MSE21" s="15"/>
      <c r="MSF21" s="15"/>
      <c r="MSG21" s="15"/>
      <c r="MSH21" s="15"/>
      <c r="MSI21" s="15"/>
      <c r="MSJ21" s="15"/>
      <c r="MSK21" s="15"/>
      <c r="MSL21" s="15"/>
      <c r="MSM21" s="15"/>
      <c r="MSN21" s="15"/>
      <c r="MSO21" s="15"/>
      <c r="MSP21" s="15"/>
      <c r="MSQ21" s="15"/>
      <c r="MSR21" s="15"/>
      <c r="MSS21" s="15"/>
      <c r="MST21" s="15"/>
      <c r="MSU21" s="15"/>
      <c r="MSV21" s="15"/>
      <c r="MSW21" s="15"/>
      <c r="MSX21" s="15"/>
      <c r="MSY21" s="15"/>
      <c r="MSZ21" s="15"/>
      <c r="MTA21" s="15"/>
      <c r="MTB21" s="15"/>
      <c r="MTC21" s="15"/>
      <c r="MTD21" s="15"/>
      <c r="MTE21" s="15"/>
      <c r="MTF21" s="15"/>
      <c r="MTG21" s="15"/>
      <c r="MTH21" s="15"/>
      <c r="MTI21" s="15"/>
      <c r="MTJ21" s="15"/>
      <c r="MTK21" s="15"/>
      <c r="MTL21" s="15"/>
      <c r="MTM21" s="15"/>
      <c r="MTN21" s="15"/>
      <c r="MTO21" s="15"/>
      <c r="MTP21" s="15"/>
      <c r="MTQ21" s="15"/>
      <c r="MTR21" s="15"/>
      <c r="MTS21" s="15"/>
      <c r="MTT21" s="15"/>
      <c r="MTU21" s="15"/>
      <c r="MTV21" s="15"/>
      <c r="MTW21" s="15"/>
      <c r="MTX21" s="15"/>
      <c r="MTY21" s="15"/>
      <c r="MTZ21" s="15"/>
      <c r="MUA21" s="15"/>
      <c r="MUB21" s="15"/>
      <c r="MUC21" s="15"/>
      <c r="MUD21" s="15"/>
      <c r="MUE21" s="15"/>
      <c r="MUF21" s="15"/>
      <c r="MUG21" s="15"/>
      <c r="MUH21" s="15"/>
      <c r="MUI21" s="15"/>
      <c r="MUJ21" s="15"/>
      <c r="MUK21" s="15"/>
      <c r="MUL21" s="15"/>
      <c r="MUM21" s="15"/>
      <c r="MUN21" s="15"/>
      <c r="MUO21" s="15"/>
      <c r="MUP21" s="15"/>
      <c r="MUQ21" s="15"/>
      <c r="MUR21" s="15"/>
      <c r="MUS21" s="15"/>
      <c r="MUT21" s="15"/>
      <c r="MUU21" s="15"/>
      <c r="MUV21" s="15"/>
      <c r="MUW21" s="15"/>
      <c r="MUX21" s="15"/>
      <c r="MUY21" s="15"/>
      <c r="MUZ21" s="15"/>
      <c r="MVA21" s="15"/>
      <c r="MVB21" s="15"/>
      <c r="MVC21" s="15"/>
      <c r="MVD21" s="15"/>
      <c r="MVE21" s="15"/>
      <c r="MVF21" s="15"/>
      <c r="MVG21" s="15"/>
      <c r="MVH21" s="15"/>
      <c r="MVI21" s="15"/>
      <c r="MVJ21" s="15"/>
      <c r="MVK21" s="15"/>
      <c r="MVL21" s="15"/>
      <c r="MVM21" s="15"/>
      <c r="MVN21" s="15"/>
      <c r="MVO21" s="15"/>
      <c r="MVP21" s="15"/>
      <c r="MVQ21" s="15"/>
      <c r="MVR21" s="15"/>
      <c r="MVS21" s="15"/>
      <c r="MVT21" s="15"/>
      <c r="MVU21" s="15"/>
      <c r="MVV21" s="15"/>
      <c r="MVW21" s="15"/>
      <c r="MVX21" s="15"/>
      <c r="MVY21" s="15"/>
      <c r="MVZ21" s="15"/>
      <c r="MWA21" s="15"/>
      <c r="MWB21" s="15"/>
      <c r="MWC21" s="15"/>
      <c r="MWD21" s="15"/>
      <c r="MWE21" s="15"/>
      <c r="MWF21" s="15"/>
      <c r="MWG21" s="15"/>
      <c r="MWH21" s="15"/>
      <c r="MWI21" s="15"/>
      <c r="MWJ21" s="15"/>
      <c r="MWK21" s="15"/>
      <c r="MWL21" s="15"/>
      <c r="MWM21" s="15"/>
      <c r="MWN21" s="15"/>
      <c r="MWO21" s="15"/>
      <c r="MWP21" s="15"/>
      <c r="MWQ21" s="15"/>
      <c r="MWR21" s="15"/>
      <c r="MWS21" s="15"/>
      <c r="MWT21" s="15"/>
      <c r="MWU21" s="15"/>
      <c r="MWV21" s="15"/>
      <c r="MWW21" s="15"/>
      <c r="MWX21" s="15"/>
      <c r="MWY21" s="15"/>
      <c r="MWZ21" s="15"/>
      <c r="MXA21" s="15"/>
      <c r="MXB21" s="15"/>
      <c r="MXC21" s="15"/>
      <c r="MXD21" s="15"/>
      <c r="MXE21" s="15"/>
      <c r="MXF21" s="15"/>
      <c r="MXG21" s="15"/>
      <c r="MXH21" s="15"/>
      <c r="MXI21" s="15"/>
      <c r="MXJ21" s="15"/>
      <c r="MXK21" s="15"/>
      <c r="MXL21" s="15"/>
      <c r="MXM21" s="15"/>
      <c r="MXN21" s="15"/>
      <c r="MXO21" s="15"/>
      <c r="MXP21" s="15"/>
      <c r="MXQ21" s="15"/>
      <c r="MXR21" s="15"/>
      <c r="MXS21" s="15"/>
      <c r="MXT21" s="15"/>
      <c r="MXU21" s="15"/>
      <c r="MXV21" s="15"/>
      <c r="MXW21" s="15"/>
      <c r="MXX21" s="15"/>
      <c r="MXY21" s="15"/>
      <c r="MXZ21" s="15"/>
      <c r="MYA21" s="15"/>
      <c r="MYB21" s="15"/>
      <c r="MYC21" s="15"/>
      <c r="MYD21" s="15"/>
      <c r="MYE21" s="15"/>
      <c r="MYF21" s="15"/>
      <c r="MYG21" s="15"/>
      <c r="MYH21" s="15"/>
      <c r="MYI21" s="15"/>
      <c r="MYJ21" s="15"/>
      <c r="MYK21" s="15"/>
      <c r="MYL21" s="15"/>
      <c r="MYM21" s="15"/>
      <c r="MYN21" s="15"/>
      <c r="MYO21" s="15"/>
      <c r="MYP21" s="15"/>
      <c r="MYQ21" s="15"/>
      <c r="MYR21" s="15"/>
      <c r="MYS21" s="15"/>
      <c r="MYT21" s="15"/>
      <c r="MYU21" s="15"/>
      <c r="MYV21" s="15"/>
      <c r="MYW21" s="15"/>
      <c r="MYX21" s="15"/>
      <c r="MYY21" s="15"/>
      <c r="MYZ21" s="15"/>
      <c r="MZA21" s="15"/>
      <c r="MZB21" s="15"/>
      <c r="MZC21" s="15"/>
      <c r="MZD21" s="15"/>
      <c r="MZE21" s="15"/>
      <c r="MZF21" s="15"/>
      <c r="MZG21" s="15"/>
      <c r="MZH21" s="15"/>
      <c r="MZI21" s="15"/>
      <c r="MZJ21" s="15"/>
      <c r="MZK21" s="15"/>
      <c r="MZL21" s="15"/>
      <c r="MZM21" s="15"/>
      <c r="MZN21" s="15"/>
      <c r="MZO21" s="15"/>
      <c r="MZP21" s="15"/>
      <c r="MZQ21" s="15"/>
      <c r="MZR21" s="15"/>
      <c r="MZS21" s="15"/>
      <c r="MZT21" s="15"/>
      <c r="MZU21" s="15"/>
      <c r="MZV21" s="15"/>
      <c r="MZW21" s="15"/>
      <c r="MZX21" s="15"/>
      <c r="MZY21" s="15"/>
      <c r="MZZ21" s="15"/>
      <c r="NAA21" s="15"/>
      <c r="NAB21" s="15"/>
      <c r="NAC21" s="15"/>
      <c r="NAD21" s="15"/>
      <c r="NAE21" s="15"/>
      <c r="NAF21" s="15"/>
      <c r="NAG21" s="15"/>
      <c r="NAH21" s="15"/>
      <c r="NAI21" s="15"/>
      <c r="NAJ21" s="15"/>
      <c r="NAK21" s="15"/>
      <c r="NAL21" s="15"/>
      <c r="NAM21" s="15"/>
      <c r="NAN21" s="15"/>
      <c r="NAO21" s="15"/>
      <c r="NAP21" s="15"/>
      <c r="NAQ21" s="15"/>
      <c r="NAR21" s="15"/>
      <c r="NAS21" s="15"/>
      <c r="NAT21" s="15"/>
      <c r="NAU21" s="15"/>
      <c r="NAV21" s="15"/>
      <c r="NAW21" s="15"/>
      <c r="NAX21" s="15"/>
      <c r="NAY21" s="15"/>
      <c r="NAZ21" s="15"/>
      <c r="NBA21" s="15"/>
      <c r="NBB21" s="15"/>
      <c r="NBC21" s="15"/>
      <c r="NBD21" s="15"/>
      <c r="NBE21" s="15"/>
      <c r="NBF21" s="15"/>
      <c r="NBG21" s="15"/>
      <c r="NBH21" s="15"/>
      <c r="NBI21" s="15"/>
      <c r="NBJ21" s="15"/>
      <c r="NBK21" s="15"/>
      <c r="NBL21" s="15"/>
      <c r="NBM21" s="15"/>
      <c r="NBN21" s="15"/>
      <c r="NBO21" s="15"/>
      <c r="NBP21" s="15"/>
      <c r="NBQ21" s="15"/>
      <c r="NBR21" s="15"/>
      <c r="NBS21" s="15"/>
      <c r="NBT21" s="15"/>
      <c r="NBU21" s="15"/>
      <c r="NBV21" s="15"/>
      <c r="NBW21" s="15"/>
      <c r="NBX21" s="15"/>
      <c r="NBY21" s="15"/>
      <c r="NBZ21" s="15"/>
      <c r="NCA21" s="15"/>
      <c r="NCB21" s="15"/>
      <c r="NCC21" s="15"/>
      <c r="NCD21" s="15"/>
      <c r="NCE21" s="15"/>
      <c r="NCF21" s="15"/>
      <c r="NCG21" s="15"/>
      <c r="NCH21" s="15"/>
      <c r="NCI21" s="15"/>
      <c r="NCJ21" s="15"/>
      <c r="NCK21" s="15"/>
      <c r="NCL21" s="15"/>
      <c r="NCM21" s="15"/>
      <c r="NCN21" s="15"/>
      <c r="NCO21" s="15"/>
      <c r="NCP21" s="15"/>
      <c r="NCQ21" s="15"/>
      <c r="NCR21" s="15"/>
      <c r="NCS21" s="15"/>
      <c r="NCT21" s="15"/>
      <c r="NCU21" s="15"/>
      <c r="NCV21" s="15"/>
      <c r="NCW21" s="15"/>
      <c r="NCX21" s="15"/>
      <c r="NCY21" s="15"/>
      <c r="NCZ21" s="15"/>
      <c r="NDA21" s="15"/>
      <c r="NDB21" s="15"/>
      <c r="NDC21" s="15"/>
      <c r="NDD21" s="15"/>
      <c r="NDE21" s="15"/>
      <c r="NDF21" s="15"/>
      <c r="NDG21" s="15"/>
      <c r="NDH21" s="15"/>
      <c r="NDI21" s="15"/>
      <c r="NDJ21" s="15"/>
      <c r="NDK21" s="15"/>
      <c r="NDL21" s="15"/>
      <c r="NDM21" s="15"/>
      <c r="NDN21" s="15"/>
      <c r="NDO21" s="15"/>
      <c r="NDP21" s="15"/>
      <c r="NDQ21" s="15"/>
      <c r="NDR21" s="15"/>
      <c r="NDS21" s="15"/>
      <c r="NDT21" s="15"/>
      <c r="NDU21" s="15"/>
      <c r="NDV21" s="15"/>
      <c r="NDW21" s="15"/>
      <c r="NDX21" s="15"/>
      <c r="NDY21" s="15"/>
      <c r="NDZ21" s="15"/>
      <c r="NEA21" s="15"/>
      <c r="NEB21" s="15"/>
      <c r="NEC21" s="15"/>
      <c r="NED21" s="15"/>
      <c r="NEE21" s="15"/>
      <c r="NEF21" s="15"/>
      <c r="NEG21" s="15"/>
      <c r="NEH21" s="15"/>
      <c r="NEI21" s="15"/>
      <c r="NEJ21" s="15"/>
      <c r="NEK21" s="15"/>
      <c r="NEL21" s="15"/>
      <c r="NEM21" s="15"/>
      <c r="NEN21" s="15"/>
      <c r="NEO21" s="15"/>
      <c r="NEP21" s="15"/>
      <c r="NEQ21" s="15"/>
      <c r="NER21" s="15"/>
      <c r="NES21" s="15"/>
      <c r="NET21" s="15"/>
      <c r="NEU21" s="15"/>
      <c r="NEV21" s="15"/>
      <c r="NEW21" s="15"/>
      <c r="NEX21" s="15"/>
      <c r="NEY21" s="15"/>
      <c r="NEZ21" s="15"/>
      <c r="NFA21" s="15"/>
      <c r="NFB21" s="15"/>
      <c r="NFC21" s="15"/>
      <c r="NFD21" s="15"/>
      <c r="NFE21" s="15"/>
      <c r="NFF21" s="15"/>
      <c r="NFG21" s="15"/>
      <c r="NFH21" s="15"/>
      <c r="NFI21" s="15"/>
      <c r="NFJ21" s="15"/>
      <c r="NFK21" s="15"/>
      <c r="NFL21" s="15"/>
      <c r="NFM21" s="15"/>
      <c r="NFN21" s="15"/>
      <c r="NFO21" s="15"/>
      <c r="NFP21" s="15"/>
      <c r="NFQ21" s="15"/>
      <c r="NFR21" s="15"/>
      <c r="NFS21" s="15"/>
      <c r="NFT21" s="15"/>
      <c r="NFU21" s="15"/>
      <c r="NFV21" s="15"/>
      <c r="NFW21" s="15"/>
      <c r="NFX21" s="15"/>
      <c r="NFY21" s="15"/>
      <c r="NFZ21" s="15"/>
      <c r="NGA21" s="15"/>
      <c r="NGB21" s="15"/>
      <c r="NGC21" s="15"/>
      <c r="NGD21" s="15"/>
      <c r="NGE21" s="15"/>
      <c r="NGF21" s="15"/>
      <c r="NGG21" s="15"/>
      <c r="NGH21" s="15"/>
      <c r="NGI21" s="15"/>
      <c r="NGJ21" s="15"/>
      <c r="NGK21" s="15"/>
      <c r="NGL21" s="15"/>
      <c r="NGM21" s="15"/>
      <c r="NGN21" s="15"/>
      <c r="NGO21" s="15"/>
      <c r="NGP21" s="15"/>
      <c r="NGQ21" s="15"/>
      <c r="NGR21" s="15"/>
      <c r="NGS21" s="15"/>
      <c r="NGT21" s="15"/>
      <c r="NGU21" s="15"/>
      <c r="NGV21" s="15"/>
      <c r="NGW21" s="15"/>
      <c r="NGX21" s="15"/>
      <c r="NGY21" s="15"/>
      <c r="NGZ21" s="15"/>
      <c r="NHA21" s="15"/>
      <c r="NHB21" s="15"/>
      <c r="NHC21" s="15"/>
      <c r="NHD21" s="15"/>
      <c r="NHE21" s="15"/>
      <c r="NHF21" s="15"/>
      <c r="NHG21" s="15"/>
      <c r="NHH21" s="15"/>
      <c r="NHI21" s="15"/>
      <c r="NHJ21" s="15"/>
      <c r="NHK21" s="15"/>
      <c r="NHL21" s="15"/>
      <c r="NHM21" s="15"/>
      <c r="NHN21" s="15"/>
      <c r="NHO21" s="15"/>
      <c r="NHP21" s="15"/>
      <c r="NHQ21" s="15"/>
      <c r="NHR21" s="15"/>
      <c r="NHS21" s="15"/>
      <c r="NHT21" s="15"/>
      <c r="NHU21" s="15"/>
      <c r="NHV21" s="15"/>
      <c r="NHW21" s="15"/>
      <c r="NHX21" s="15"/>
      <c r="NHY21" s="15"/>
      <c r="NHZ21" s="15"/>
      <c r="NIA21" s="15"/>
      <c r="NIB21" s="15"/>
      <c r="NIC21" s="15"/>
      <c r="NID21" s="15"/>
      <c r="NIE21" s="15"/>
      <c r="NIF21" s="15"/>
      <c r="NIG21" s="15"/>
      <c r="NIH21" s="15"/>
      <c r="NII21" s="15"/>
      <c r="NIJ21" s="15"/>
      <c r="NIK21" s="15"/>
      <c r="NIL21" s="15"/>
      <c r="NIM21" s="15"/>
      <c r="NIN21" s="15"/>
      <c r="NIO21" s="15"/>
      <c r="NIP21" s="15"/>
      <c r="NIQ21" s="15"/>
      <c r="NIR21" s="15"/>
      <c r="NIS21" s="15"/>
      <c r="NIT21" s="15"/>
      <c r="NIU21" s="15"/>
      <c r="NIV21" s="15"/>
      <c r="NIW21" s="15"/>
      <c r="NIX21" s="15"/>
      <c r="NIY21" s="15"/>
      <c r="NIZ21" s="15"/>
      <c r="NJA21" s="15"/>
      <c r="NJB21" s="15"/>
      <c r="NJC21" s="15"/>
      <c r="NJD21" s="15"/>
      <c r="NJE21" s="15"/>
      <c r="NJF21" s="15"/>
      <c r="NJG21" s="15"/>
      <c r="NJH21" s="15"/>
      <c r="NJI21" s="15"/>
      <c r="NJJ21" s="15"/>
      <c r="NJK21" s="15"/>
      <c r="NJL21" s="15"/>
      <c r="NJM21" s="15"/>
      <c r="NJN21" s="15"/>
      <c r="NJO21" s="15"/>
      <c r="NJP21" s="15"/>
      <c r="NJQ21" s="15"/>
      <c r="NJR21" s="15"/>
      <c r="NJS21" s="15"/>
      <c r="NJT21" s="15"/>
      <c r="NJU21" s="15"/>
      <c r="NJV21" s="15"/>
      <c r="NJW21" s="15"/>
      <c r="NJX21" s="15"/>
      <c r="NJY21" s="15"/>
      <c r="NJZ21" s="15"/>
      <c r="NKA21" s="15"/>
      <c r="NKB21" s="15"/>
      <c r="NKC21" s="15"/>
      <c r="NKD21" s="15"/>
      <c r="NKE21" s="15"/>
      <c r="NKF21" s="15"/>
      <c r="NKG21" s="15"/>
      <c r="NKH21" s="15"/>
      <c r="NKI21" s="15"/>
      <c r="NKJ21" s="15"/>
      <c r="NKK21" s="15"/>
      <c r="NKL21" s="15"/>
      <c r="NKM21" s="15"/>
      <c r="NKN21" s="15"/>
      <c r="NKO21" s="15"/>
      <c r="NKP21" s="15"/>
      <c r="NKQ21" s="15"/>
      <c r="NKR21" s="15"/>
      <c r="NKS21" s="15"/>
      <c r="NKT21" s="15"/>
      <c r="NKU21" s="15"/>
      <c r="NKV21" s="15"/>
      <c r="NKW21" s="15"/>
      <c r="NKX21" s="15"/>
      <c r="NKY21" s="15"/>
      <c r="NKZ21" s="15"/>
      <c r="NLA21" s="15"/>
      <c r="NLB21" s="15"/>
      <c r="NLC21" s="15"/>
      <c r="NLD21" s="15"/>
      <c r="NLE21" s="15"/>
      <c r="NLF21" s="15"/>
      <c r="NLG21" s="15"/>
      <c r="NLH21" s="15"/>
      <c r="NLI21" s="15"/>
      <c r="NLJ21" s="15"/>
      <c r="NLK21" s="15"/>
      <c r="NLL21" s="15"/>
      <c r="NLM21" s="15"/>
      <c r="NLN21" s="15"/>
      <c r="NLO21" s="15"/>
      <c r="NLP21" s="15"/>
      <c r="NLQ21" s="15"/>
      <c r="NLR21" s="15"/>
      <c r="NLS21" s="15"/>
      <c r="NLT21" s="15"/>
      <c r="NLU21" s="15"/>
      <c r="NLV21" s="15"/>
      <c r="NLW21" s="15"/>
      <c r="NLX21" s="15"/>
      <c r="NLY21" s="15"/>
      <c r="NLZ21" s="15"/>
      <c r="NMA21" s="15"/>
      <c r="NMB21" s="15"/>
      <c r="NMC21" s="15"/>
      <c r="NMD21" s="15"/>
      <c r="NME21" s="15"/>
      <c r="NMF21" s="15"/>
      <c r="NMG21" s="15"/>
      <c r="NMH21" s="15"/>
      <c r="NMI21" s="15"/>
      <c r="NMJ21" s="15"/>
      <c r="NMK21" s="15"/>
      <c r="NML21" s="15"/>
      <c r="NMM21" s="15"/>
      <c r="NMN21" s="15"/>
      <c r="NMO21" s="15"/>
      <c r="NMP21" s="15"/>
      <c r="NMQ21" s="15"/>
      <c r="NMR21" s="15"/>
      <c r="NMS21" s="15"/>
      <c r="NMT21" s="15"/>
      <c r="NMU21" s="15"/>
      <c r="NMV21" s="15"/>
      <c r="NMW21" s="15"/>
      <c r="NMX21" s="15"/>
      <c r="NMY21" s="15"/>
      <c r="NMZ21" s="15"/>
      <c r="NNA21" s="15"/>
      <c r="NNB21" s="15"/>
      <c r="NNC21" s="15"/>
      <c r="NND21" s="15"/>
      <c r="NNE21" s="15"/>
      <c r="NNF21" s="15"/>
      <c r="NNG21" s="15"/>
      <c r="NNH21" s="15"/>
      <c r="NNI21" s="15"/>
      <c r="NNJ21" s="15"/>
      <c r="NNK21" s="15"/>
      <c r="NNL21" s="15"/>
      <c r="NNM21" s="15"/>
      <c r="NNN21" s="15"/>
      <c r="NNO21" s="15"/>
      <c r="NNP21" s="15"/>
      <c r="NNQ21" s="15"/>
      <c r="NNR21" s="15"/>
      <c r="NNS21" s="15"/>
      <c r="NNT21" s="15"/>
      <c r="NNU21" s="15"/>
      <c r="NNV21" s="15"/>
      <c r="NNW21" s="15"/>
      <c r="NNX21" s="15"/>
      <c r="NNY21" s="15"/>
      <c r="NNZ21" s="15"/>
      <c r="NOA21" s="15"/>
      <c r="NOB21" s="15"/>
      <c r="NOC21" s="15"/>
      <c r="NOD21" s="15"/>
      <c r="NOE21" s="15"/>
      <c r="NOF21" s="15"/>
      <c r="NOG21" s="15"/>
      <c r="NOH21" s="15"/>
      <c r="NOI21" s="15"/>
      <c r="NOJ21" s="15"/>
      <c r="NOK21" s="15"/>
      <c r="NOL21" s="15"/>
      <c r="NOM21" s="15"/>
      <c r="NON21" s="15"/>
      <c r="NOO21" s="15"/>
      <c r="NOP21" s="15"/>
      <c r="NOQ21" s="15"/>
      <c r="NOR21" s="15"/>
      <c r="NOS21" s="15"/>
      <c r="NOT21" s="15"/>
      <c r="NOU21" s="15"/>
      <c r="NOV21" s="15"/>
      <c r="NOW21" s="15"/>
      <c r="NOX21" s="15"/>
      <c r="NOY21" s="15"/>
      <c r="NOZ21" s="15"/>
      <c r="NPA21" s="15"/>
      <c r="NPB21" s="15"/>
      <c r="NPC21" s="15"/>
      <c r="NPD21" s="15"/>
      <c r="NPE21" s="15"/>
      <c r="NPF21" s="15"/>
      <c r="NPG21" s="15"/>
      <c r="NPH21" s="15"/>
      <c r="NPI21" s="15"/>
      <c r="NPJ21" s="15"/>
      <c r="NPK21" s="15"/>
      <c r="NPL21" s="15"/>
      <c r="NPM21" s="15"/>
      <c r="NPN21" s="15"/>
      <c r="NPO21" s="15"/>
      <c r="NPP21" s="15"/>
      <c r="NPQ21" s="15"/>
      <c r="NPR21" s="15"/>
      <c r="NPS21" s="15"/>
      <c r="NPT21" s="15"/>
      <c r="NPU21" s="15"/>
      <c r="NPV21" s="15"/>
      <c r="NPW21" s="15"/>
      <c r="NPX21" s="15"/>
      <c r="NPY21" s="15"/>
      <c r="NPZ21" s="15"/>
      <c r="NQA21" s="15"/>
      <c r="NQB21" s="15"/>
      <c r="NQC21" s="15"/>
      <c r="NQD21" s="15"/>
      <c r="NQE21" s="15"/>
      <c r="NQF21" s="15"/>
      <c r="NQG21" s="15"/>
      <c r="NQH21" s="15"/>
      <c r="NQI21" s="15"/>
      <c r="NQJ21" s="15"/>
      <c r="NQK21" s="15"/>
      <c r="NQL21" s="15"/>
      <c r="NQM21" s="15"/>
      <c r="NQN21" s="15"/>
      <c r="NQO21" s="15"/>
      <c r="NQP21" s="15"/>
      <c r="NQQ21" s="15"/>
      <c r="NQR21" s="15"/>
      <c r="NQS21" s="15"/>
      <c r="NQT21" s="15"/>
      <c r="NQU21" s="15"/>
      <c r="NQV21" s="15"/>
      <c r="NQW21" s="15"/>
      <c r="NQX21" s="15"/>
      <c r="NQY21" s="15"/>
      <c r="NQZ21" s="15"/>
      <c r="NRA21" s="15"/>
      <c r="NRB21" s="15"/>
      <c r="NRC21" s="15"/>
      <c r="NRD21" s="15"/>
      <c r="NRE21" s="15"/>
      <c r="NRF21" s="15"/>
      <c r="NRG21" s="15"/>
      <c r="NRH21" s="15"/>
      <c r="NRI21" s="15"/>
      <c r="NRJ21" s="15"/>
      <c r="NRK21" s="15"/>
      <c r="NRL21" s="15"/>
      <c r="NRM21" s="15"/>
      <c r="NRN21" s="15"/>
      <c r="NRO21" s="15"/>
      <c r="NRP21" s="15"/>
      <c r="NRQ21" s="15"/>
      <c r="NRR21" s="15"/>
      <c r="NRS21" s="15"/>
      <c r="NRT21" s="15"/>
      <c r="NRU21" s="15"/>
      <c r="NRV21" s="15"/>
      <c r="NRW21" s="15"/>
      <c r="NRX21" s="15"/>
      <c r="NRY21" s="15"/>
      <c r="NRZ21" s="15"/>
      <c r="NSA21" s="15"/>
      <c r="NSB21" s="15"/>
      <c r="NSC21" s="15"/>
      <c r="NSD21" s="15"/>
      <c r="NSE21" s="15"/>
      <c r="NSF21" s="15"/>
      <c r="NSG21" s="15"/>
      <c r="NSH21" s="15"/>
      <c r="NSI21" s="15"/>
      <c r="NSJ21" s="15"/>
      <c r="NSK21" s="15"/>
      <c r="NSL21" s="15"/>
      <c r="NSM21" s="15"/>
      <c r="NSN21" s="15"/>
      <c r="NSO21" s="15"/>
      <c r="NSP21" s="15"/>
      <c r="NSQ21" s="15"/>
      <c r="NSR21" s="15"/>
      <c r="NSS21" s="15"/>
      <c r="NST21" s="15"/>
      <c r="NSU21" s="15"/>
      <c r="NSV21" s="15"/>
      <c r="NSW21" s="15"/>
      <c r="NSX21" s="15"/>
      <c r="NSY21" s="15"/>
      <c r="NSZ21" s="15"/>
      <c r="NTA21" s="15"/>
      <c r="NTB21" s="15"/>
      <c r="NTC21" s="15"/>
      <c r="NTD21" s="15"/>
      <c r="NTE21" s="15"/>
      <c r="NTF21" s="15"/>
      <c r="NTG21" s="15"/>
      <c r="NTH21" s="15"/>
      <c r="NTI21" s="15"/>
      <c r="NTJ21" s="15"/>
      <c r="NTK21" s="15"/>
      <c r="NTL21" s="15"/>
      <c r="NTM21" s="15"/>
      <c r="NTN21" s="15"/>
      <c r="NTO21" s="15"/>
      <c r="NTP21" s="15"/>
      <c r="NTQ21" s="15"/>
      <c r="NTR21" s="15"/>
      <c r="NTS21" s="15"/>
      <c r="NTT21" s="15"/>
      <c r="NTU21" s="15"/>
      <c r="NTV21" s="15"/>
      <c r="NTW21" s="15"/>
      <c r="NTX21" s="15"/>
      <c r="NTY21" s="15"/>
      <c r="NTZ21" s="15"/>
      <c r="NUA21" s="15"/>
      <c r="NUB21" s="15"/>
      <c r="NUC21" s="15"/>
      <c r="NUD21" s="15"/>
      <c r="NUE21" s="15"/>
      <c r="NUF21" s="15"/>
      <c r="NUG21" s="15"/>
      <c r="NUH21" s="15"/>
      <c r="NUI21" s="15"/>
      <c r="NUJ21" s="15"/>
      <c r="NUK21" s="15"/>
      <c r="NUL21" s="15"/>
      <c r="NUM21" s="15"/>
      <c r="NUN21" s="15"/>
      <c r="NUO21" s="15"/>
      <c r="NUP21" s="15"/>
      <c r="NUQ21" s="15"/>
      <c r="NUR21" s="15"/>
      <c r="NUS21" s="15"/>
      <c r="NUT21" s="15"/>
      <c r="NUU21" s="15"/>
      <c r="NUV21" s="15"/>
      <c r="NUW21" s="15"/>
      <c r="NUX21" s="15"/>
      <c r="NUY21" s="15"/>
      <c r="NUZ21" s="15"/>
      <c r="NVA21" s="15"/>
      <c r="NVB21" s="15"/>
      <c r="NVC21" s="15"/>
      <c r="NVD21" s="15"/>
      <c r="NVE21" s="15"/>
      <c r="NVF21" s="15"/>
      <c r="NVG21" s="15"/>
      <c r="NVH21" s="15"/>
      <c r="NVI21" s="15"/>
      <c r="NVJ21" s="15"/>
      <c r="NVK21" s="15"/>
      <c r="NVL21" s="15"/>
      <c r="NVM21" s="15"/>
      <c r="NVN21" s="15"/>
      <c r="NVO21" s="15"/>
      <c r="NVP21" s="15"/>
      <c r="NVQ21" s="15"/>
      <c r="NVR21" s="15"/>
      <c r="NVS21" s="15"/>
      <c r="NVT21" s="15"/>
      <c r="NVU21" s="15"/>
      <c r="NVV21" s="15"/>
      <c r="NVW21" s="15"/>
      <c r="NVX21" s="15"/>
      <c r="NVY21" s="15"/>
      <c r="NVZ21" s="15"/>
      <c r="NWA21" s="15"/>
      <c r="NWB21" s="15"/>
      <c r="NWC21" s="15"/>
      <c r="NWD21" s="15"/>
      <c r="NWE21" s="15"/>
      <c r="NWF21" s="15"/>
      <c r="NWG21" s="15"/>
      <c r="NWH21" s="15"/>
      <c r="NWI21" s="15"/>
      <c r="NWJ21" s="15"/>
      <c r="NWK21" s="15"/>
      <c r="NWL21" s="15"/>
      <c r="NWM21" s="15"/>
      <c r="NWN21" s="15"/>
      <c r="NWO21" s="15"/>
      <c r="NWP21" s="15"/>
      <c r="NWQ21" s="15"/>
      <c r="NWR21" s="15"/>
      <c r="NWS21" s="15"/>
      <c r="NWT21" s="15"/>
      <c r="NWU21" s="15"/>
      <c r="NWV21" s="15"/>
      <c r="NWW21" s="15"/>
      <c r="NWX21" s="15"/>
      <c r="NWY21" s="15"/>
      <c r="NWZ21" s="15"/>
      <c r="NXA21" s="15"/>
      <c r="NXB21" s="15"/>
      <c r="NXC21" s="15"/>
      <c r="NXD21" s="15"/>
      <c r="NXE21" s="15"/>
      <c r="NXF21" s="15"/>
      <c r="NXG21" s="15"/>
      <c r="NXH21" s="15"/>
      <c r="NXI21" s="15"/>
      <c r="NXJ21" s="15"/>
      <c r="NXK21" s="15"/>
      <c r="NXL21" s="15"/>
      <c r="NXM21" s="15"/>
      <c r="NXN21" s="15"/>
      <c r="NXO21" s="15"/>
      <c r="NXP21" s="15"/>
      <c r="NXQ21" s="15"/>
      <c r="NXR21" s="15"/>
      <c r="NXS21" s="15"/>
      <c r="NXT21" s="15"/>
      <c r="NXU21" s="15"/>
      <c r="NXV21" s="15"/>
      <c r="NXW21" s="15"/>
      <c r="NXX21" s="15"/>
      <c r="NXY21" s="15"/>
      <c r="NXZ21" s="15"/>
      <c r="NYA21" s="15"/>
      <c r="NYB21" s="15"/>
      <c r="NYC21" s="15"/>
      <c r="NYD21" s="15"/>
      <c r="NYE21" s="15"/>
      <c r="NYF21" s="15"/>
      <c r="NYG21" s="15"/>
      <c r="NYH21" s="15"/>
      <c r="NYI21" s="15"/>
      <c r="NYJ21" s="15"/>
      <c r="NYK21" s="15"/>
      <c r="NYL21" s="15"/>
      <c r="NYM21" s="15"/>
      <c r="NYN21" s="15"/>
      <c r="NYO21" s="15"/>
      <c r="NYP21" s="15"/>
      <c r="NYQ21" s="15"/>
      <c r="NYR21" s="15"/>
      <c r="NYS21" s="15"/>
      <c r="NYT21" s="15"/>
      <c r="NYU21" s="15"/>
      <c r="NYV21" s="15"/>
      <c r="NYW21" s="15"/>
      <c r="NYX21" s="15"/>
      <c r="NYY21" s="15"/>
      <c r="NYZ21" s="15"/>
      <c r="NZA21" s="15"/>
      <c r="NZB21" s="15"/>
      <c r="NZC21" s="15"/>
      <c r="NZD21" s="15"/>
      <c r="NZE21" s="15"/>
      <c r="NZF21" s="15"/>
      <c r="NZG21" s="15"/>
      <c r="NZH21" s="15"/>
      <c r="NZI21" s="15"/>
      <c r="NZJ21" s="15"/>
      <c r="NZK21" s="15"/>
      <c r="NZL21" s="15"/>
      <c r="NZM21" s="15"/>
      <c r="NZN21" s="15"/>
      <c r="NZO21" s="15"/>
      <c r="NZP21" s="15"/>
      <c r="NZQ21" s="15"/>
      <c r="NZR21" s="15"/>
      <c r="NZS21" s="15"/>
      <c r="NZT21" s="15"/>
      <c r="NZU21" s="15"/>
      <c r="NZV21" s="15"/>
      <c r="NZW21" s="15"/>
      <c r="NZX21" s="15"/>
      <c r="NZY21" s="15"/>
      <c r="NZZ21" s="15"/>
      <c r="OAA21" s="15"/>
      <c r="OAB21" s="15"/>
      <c r="OAC21" s="15"/>
      <c r="OAD21" s="15"/>
      <c r="OAE21" s="15"/>
      <c r="OAF21" s="15"/>
      <c r="OAG21" s="15"/>
      <c r="OAH21" s="15"/>
      <c r="OAI21" s="15"/>
      <c r="OAJ21" s="15"/>
      <c r="OAK21" s="15"/>
      <c r="OAL21" s="15"/>
      <c r="OAM21" s="15"/>
      <c r="OAN21" s="15"/>
      <c r="OAO21" s="15"/>
      <c r="OAP21" s="15"/>
      <c r="OAQ21" s="15"/>
      <c r="OAR21" s="15"/>
      <c r="OAS21" s="15"/>
      <c r="OAT21" s="15"/>
      <c r="OAU21" s="15"/>
      <c r="OAV21" s="15"/>
      <c r="OAW21" s="15"/>
      <c r="OAX21" s="15"/>
      <c r="OAY21" s="15"/>
      <c r="OAZ21" s="15"/>
      <c r="OBA21" s="15"/>
      <c r="OBB21" s="15"/>
      <c r="OBC21" s="15"/>
      <c r="OBD21" s="15"/>
      <c r="OBE21" s="15"/>
      <c r="OBF21" s="15"/>
      <c r="OBG21" s="15"/>
      <c r="OBH21" s="15"/>
      <c r="OBI21" s="15"/>
      <c r="OBJ21" s="15"/>
      <c r="OBK21" s="15"/>
      <c r="OBL21" s="15"/>
      <c r="OBM21" s="15"/>
      <c r="OBN21" s="15"/>
      <c r="OBO21" s="15"/>
      <c r="OBP21" s="15"/>
      <c r="OBQ21" s="15"/>
      <c r="OBR21" s="15"/>
      <c r="OBS21" s="15"/>
      <c r="OBT21" s="15"/>
      <c r="OBU21" s="15"/>
      <c r="OBV21" s="15"/>
      <c r="OBW21" s="15"/>
      <c r="OBX21" s="15"/>
      <c r="OBY21" s="15"/>
      <c r="OBZ21" s="15"/>
      <c r="OCA21" s="15"/>
      <c r="OCB21" s="15"/>
      <c r="OCC21" s="15"/>
      <c r="OCD21" s="15"/>
      <c r="OCE21" s="15"/>
      <c r="OCF21" s="15"/>
      <c r="OCG21" s="15"/>
      <c r="OCH21" s="15"/>
      <c r="OCI21" s="15"/>
      <c r="OCJ21" s="15"/>
      <c r="OCK21" s="15"/>
      <c r="OCL21" s="15"/>
      <c r="OCM21" s="15"/>
      <c r="OCN21" s="15"/>
      <c r="OCO21" s="15"/>
      <c r="OCP21" s="15"/>
      <c r="OCQ21" s="15"/>
      <c r="OCR21" s="15"/>
      <c r="OCS21" s="15"/>
      <c r="OCT21" s="15"/>
      <c r="OCU21" s="15"/>
      <c r="OCV21" s="15"/>
      <c r="OCW21" s="15"/>
      <c r="OCX21" s="15"/>
      <c r="OCY21" s="15"/>
      <c r="OCZ21" s="15"/>
      <c r="ODA21" s="15"/>
      <c r="ODB21" s="15"/>
      <c r="ODC21" s="15"/>
      <c r="ODD21" s="15"/>
      <c r="ODE21" s="15"/>
      <c r="ODF21" s="15"/>
      <c r="ODG21" s="15"/>
      <c r="ODH21" s="15"/>
      <c r="ODI21" s="15"/>
      <c r="ODJ21" s="15"/>
      <c r="ODK21" s="15"/>
      <c r="ODL21" s="15"/>
      <c r="ODM21" s="15"/>
      <c r="ODN21" s="15"/>
      <c r="ODO21" s="15"/>
      <c r="ODP21" s="15"/>
      <c r="ODQ21" s="15"/>
      <c r="ODR21" s="15"/>
      <c r="ODS21" s="15"/>
      <c r="ODT21" s="15"/>
      <c r="ODU21" s="15"/>
      <c r="ODV21" s="15"/>
      <c r="ODW21" s="15"/>
      <c r="ODX21" s="15"/>
      <c r="ODY21" s="15"/>
      <c r="ODZ21" s="15"/>
      <c r="OEA21" s="15"/>
      <c r="OEB21" s="15"/>
      <c r="OEC21" s="15"/>
      <c r="OED21" s="15"/>
      <c r="OEE21" s="15"/>
      <c r="OEF21" s="15"/>
      <c r="OEG21" s="15"/>
      <c r="OEH21" s="15"/>
      <c r="OEI21" s="15"/>
      <c r="OEJ21" s="15"/>
      <c r="OEK21" s="15"/>
      <c r="OEL21" s="15"/>
      <c r="OEM21" s="15"/>
      <c r="OEN21" s="15"/>
      <c r="OEO21" s="15"/>
      <c r="OEP21" s="15"/>
      <c r="OEQ21" s="15"/>
      <c r="OER21" s="15"/>
      <c r="OES21" s="15"/>
      <c r="OET21" s="15"/>
      <c r="OEU21" s="15"/>
      <c r="OEV21" s="15"/>
      <c r="OEW21" s="15"/>
      <c r="OEX21" s="15"/>
      <c r="OEY21" s="15"/>
      <c r="OEZ21" s="15"/>
      <c r="OFA21" s="15"/>
      <c r="OFB21" s="15"/>
      <c r="OFC21" s="15"/>
      <c r="OFD21" s="15"/>
      <c r="OFE21" s="15"/>
      <c r="OFF21" s="15"/>
      <c r="OFG21" s="15"/>
      <c r="OFH21" s="15"/>
      <c r="OFI21" s="15"/>
      <c r="OFJ21" s="15"/>
      <c r="OFK21" s="15"/>
      <c r="OFL21" s="15"/>
      <c r="OFM21" s="15"/>
      <c r="OFN21" s="15"/>
      <c r="OFO21" s="15"/>
      <c r="OFP21" s="15"/>
      <c r="OFQ21" s="15"/>
      <c r="OFR21" s="15"/>
      <c r="OFS21" s="15"/>
      <c r="OFT21" s="15"/>
      <c r="OFU21" s="15"/>
      <c r="OFV21" s="15"/>
      <c r="OFW21" s="15"/>
      <c r="OFX21" s="15"/>
      <c r="OFY21" s="15"/>
      <c r="OFZ21" s="15"/>
      <c r="OGA21" s="15"/>
      <c r="OGB21" s="15"/>
      <c r="OGC21" s="15"/>
      <c r="OGD21" s="15"/>
      <c r="OGE21" s="15"/>
      <c r="OGF21" s="15"/>
      <c r="OGG21" s="15"/>
      <c r="OGH21" s="15"/>
      <c r="OGI21" s="15"/>
      <c r="OGJ21" s="15"/>
      <c r="OGK21" s="15"/>
      <c r="OGL21" s="15"/>
      <c r="OGM21" s="15"/>
      <c r="OGN21" s="15"/>
      <c r="OGO21" s="15"/>
      <c r="OGP21" s="15"/>
      <c r="OGQ21" s="15"/>
      <c r="OGR21" s="15"/>
      <c r="OGS21" s="15"/>
      <c r="OGT21" s="15"/>
      <c r="OGU21" s="15"/>
      <c r="OGV21" s="15"/>
      <c r="OGW21" s="15"/>
      <c r="OGX21" s="15"/>
      <c r="OGY21" s="15"/>
      <c r="OGZ21" s="15"/>
      <c r="OHA21" s="15"/>
      <c r="OHB21" s="15"/>
      <c r="OHC21" s="15"/>
      <c r="OHD21" s="15"/>
      <c r="OHE21" s="15"/>
      <c r="OHF21" s="15"/>
      <c r="OHG21" s="15"/>
      <c r="OHH21" s="15"/>
      <c r="OHI21" s="15"/>
      <c r="OHJ21" s="15"/>
      <c r="OHK21" s="15"/>
      <c r="OHL21" s="15"/>
      <c r="OHM21" s="15"/>
      <c r="OHN21" s="15"/>
      <c r="OHO21" s="15"/>
      <c r="OHP21" s="15"/>
      <c r="OHQ21" s="15"/>
      <c r="OHR21" s="15"/>
      <c r="OHS21" s="15"/>
      <c r="OHT21" s="15"/>
      <c r="OHU21" s="15"/>
      <c r="OHV21" s="15"/>
      <c r="OHW21" s="15"/>
      <c r="OHX21" s="15"/>
      <c r="OHY21" s="15"/>
      <c r="OHZ21" s="15"/>
      <c r="OIA21" s="15"/>
      <c r="OIB21" s="15"/>
      <c r="OIC21" s="15"/>
      <c r="OID21" s="15"/>
      <c r="OIE21" s="15"/>
      <c r="OIF21" s="15"/>
      <c r="OIG21" s="15"/>
      <c r="OIH21" s="15"/>
      <c r="OII21" s="15"/>
      <c r="OIJ21" s="15"/>
      <c r="OIK21" s="15"/>
      <c r="OIL21" s="15"/>
      <c r="OIM21" s="15"/>
      <c r="OIN21" s="15"/>
      <c r="OIO21" s="15"/>
      <c r="OIP21" s="15"/>
      <c r="OIQ21" s="15"/>
      <c r="OIR21" s="15"/>
      <c r="OIS21" s="15"/>
      <c r="OIT21" s="15"/>
      <c r="OIU21" s="15"/>
      <c r="OIV21" s="15"/>
      <c r="OIW21" s="15"/>
      <c r="OIX21" s="15"/>
      <c r="OIY21" s="15"/>
      <c r="OIZ21" s="15"/>
      <c r="OJA21" s="15"/>
      <c r="OJB21" s="15"/>
      <c r="OJC21" s="15"/>
      <c r="OJD21" s="15"/>
      <c r="OJE21" s="15"/>
      <c r="OJF21" s="15"/>
      <c r="OJG21" s="15"/>
      <c r="OJH21" s="15"/>
      <c r="OJI21" s="15"/>
      <c r="OJJ21" s="15"/>
      <c r="OJK21" s="15"/>
      <c r="OJL21" s="15"/>
      <c r="OJM21" s="15"/>
      <c r="OJN21" s="15"/>
      <c r="OJO21" s="15"/>
      <c r="OJP21" s="15"/>
      <c r="OJQ21" s="15"/>
      <c r="OJR21" s="15"/>
      <c r="OJS21" s="15"/>
      <c r="OJT21" s="15"/>
      <c r="OJU21" s="15"/>
      <c r="OJV21" s="15"/>
      <c r="OJW21" s="15"/>
      <c r="OJX21" s="15"/>
      <c r="OJY21" s="15"/>
      <c r="OJZ21" s="15"/>
      <c r="OKA21" s="15"/>
      <c r="OKB21" s="15"/>
      <c r="OKC21" s="15"/>
      <c r="OKD21" s="15"/>
      <c r="OKE21" s="15"/>
      <c r="OKF21" s="15"/>
      <c r="OKG21" s="15"/>
      <c r="OKH21" s="15"/>
      <c r="OKI21" s="15"/>
      <c r="OKJ21" s="15"/>
      <c r="OKK21" s="15"/>
      <c r="OKL21" s="15"/>
      <c r="OKM21" s="15"/>
      <c r="OKN21" s="15"/>
      <c r="OKO21" s="15"/>
      <c r="OKP21" s="15"/>
      <c r="OKQ21" s="15"/>
      <c r="OKR21" s="15"/>
      <c r="OKS21" s="15"/>
      <c r="OKT21" s="15"/>
      <c r="OKU21" s="15"/>
      <c r="OKV21" s="15"/>
      <c r="OKW21" s="15"/>
      <c r="OKX21" s="15"/>
      <c r="OKY21" s="15"/>
      <c r="OKZ21" s="15"/>
      <c r="OLA21" s="15"/>
      <c r="OLB21" s="15"/>
      <c r="OLC21" s="15"/>
      <c r="OLD21" s="15"/>
      <c r="OLE21" s="15"/>
      <c r="OLF21" s="15"/>
      <c r="OLG21" s="15"/>
      <c r="OLH21" s="15"/>
      <c r="OLI21" s="15"/>
      <c r="OLJ21" s="15"/>
      <c r="OLK21" s="15"/>
      <c r="OLL21" s="15"/>
      <c r="OLM21" s="15"/>
      <c r="OLN21" s="15"/>
      <c r="OLO21" s="15"/>
      <c r="OLP21" s="15"/>
      <c r="OLQ21" s="15"/>
      <c r="OLR21" s="15"/>
      <c r="OLS21" s="15"/>
      <c r="OLT21" s="15"/>
      <c r="OLU21" s="15"/>
      <c r="OLV21" s="15"/>
      <c r="OLW21" s="15"/>
      <c r="OLX21" s="15"/>
      <c r="OLY21" s="15"/>
      <c r="OLZ21" s="15"/>
      <c r="OMA21" s="15"/>
      <c r="OMB21" s="15"/>
      <c r="OMC21" s="15"/>
      <c r="OMD21" s="15"/>
      <c r="OME21" s="15"/>
      <c r="OMF21" s="15"/>
      <c r="OMG21" s="15"/>
      <c r="OMH21" s="15"/>
      <c r="OMI21" s="15"/>
      <c r="OMJ21" s="15"/>
      <c r="OMK21" s="15"/>
      <c r="OML21" s="15"/>
      <c r="OMM21" s="15"/>
      <c r="OMN21" s="15"/>
      <c r="OMO21" s="15"/>
      <c r="OMP21" s="15"/>
      <c r="OMQ21" s="15"/>
      <c r="OMR21" s="15"/>
      <c r="OMS21" s="15"/>
      <c r="OMT21" s="15"/>
      <c r="OMU21" s="15"/>
      <c r="OMV21" s="15"/>
      <c r="OMW21" s="15"/>
      <c r="OMX21" s="15"/>
      <c r="OMY21" s="15"/>
      <c r="OMZ21" s="15"/>
      <c r="ONA21" s="15"/>
      <c r="ONB21" s="15"/>
      <c r="ONC21" s="15"/>
      <c r="OND21" s="15"/>
      <c r="ONE21" s="15"/>
      <c r="ONF21" s="15"/>
      <c r="ONG21" s="15"/>
      <c r="ONH21" s="15"/>
      <c r="ONI21" s="15"/>
      <c r="ONJ21" s="15"/>
      <c r="ONK21" s="15"/>
      <c r="ONL21" s="15"/>
      <c r="ONM21" s="15"/>
      <c r="ONN21" s="15"/>
      <c r="ONO21" s="15"/>
      <c r="ONP21" s="15"/>
      <c r="ONQ21" s="15"/>
      <c r="ONR21" s="15"/>
      <c r="ONS21" s="15"/>
      <c r="ONT21" s="15"/>
      <c r="ONU21" s="15"/>
      <c r="ONV21" s="15"/>
      <c r="ONW21" s="15"/>
      <c r="ONX21" s="15"/>
      <c r="ONY21" s="15"/>
      <c r="ONZ21" s="15"/>
      <c r="OOA21" s="15"/>
      <c r="OOB21" s="15"/>
      <c r="OOC21" s="15"/>
      <c r="OOD21" s="15"/>
      <c r="OOE21" s="15"/>
      <c r="OOF21" s="15"/>
      <c r="OOG21" s="15"/>
      <c r="OOH21" s="15"/>
      <c r="OOI21" s="15"/>
      <c r="OOJ21" s="15"/>
      <c r="OOK21" s="15"/>
      <c r="OOL21" s="15"/>
      <c r="OOM21" s="15"/>
      <c r="OON21" s="15"/>
      <c r="OOO21" s="15"/>
      <c r="OOP21" s="15"/>
      <c r="OOQ21" s="15"/>
      <c r="OOR21" s="15"/>
      <c r="OOS21" s="15"/>
      <c r="OOT21" s="15"/>
      <c r="OOU21" s="15"/>
      <c r="OOV21" s="15"/>
      <c r="OOW21" s="15"/>
      <c r="OOX21" s="15"/>
      <c r="OOY21" s="15"/>
      <c r="OOZ21" s="15"/>
      <c r="OPA21" s="15"/>
      <c r="OPB21" s="15"/>
      <c r="OPC21" s="15"/>
      <c r="OPD21" s="15"/>
      <c r="OPE21" s="15"/>
      <c r="OPF21" s="15"/>
      <c r="OPG21" s="15"/>
      <c r="OPH21" s="15"/>
      <c r="OPI21" s="15"/>
      <c r="OPJ21" s="15"/>
      <c r="OPK21" s="15"/>
      <c r="OPL21" s="15"/>
      <c r="OPM21" s="15"/>
      <c r="OPN21" s="15"/>
      <c r="OPO21" s="15"/>
      <c r="OPP21" s="15"/>
      <c r="OPQ21" s="15"/>
      <c r="OPR21" s="15"/>
      <c r="OPS21" s="15"/>
      <c r="OPT21" s="15"/>
      <c r="OPU21" s="15"/>
      <c r="OPV21" s="15"/>
      <c r="OPW21" s="15"/>
      <c r="OPX21" s="15"/>
      <c r="OPY21" s="15"/>
      <c r="OPZ21" s="15"/>
      <c r="OQA21" s="15"/>
      <c r="OQB21" s="15"/>
      <c r="OQC21" s="15"/>
      <c r="OQD21" s="15"/>
      <c r="OQE21" s="15"/>
      <c r="OQF21" s="15"/>
      <c r="OQG21" s="15"/>
      <c r="OQH21" s="15"/>
      <c r="OQI21" s="15"/>
      <c r="OQJ21" s="15"/>
      <c r="OQK21" s="15"/>
      <c r="OQL21" s="15"/>
      <c r="OQM21" s="15"/>
      <c r="OQN21" s="15"/>
      <c r="OQO21" s="15"/>
      <c r="OQP21" s="15"/>
      <c r="OQQ21" s="15"/>
      <c r="OQR21" s="15"/>
      <c r="OQS21" s="15"/>
      <c r="OQT21" s="15"/>
      <c r="OQU21" s="15"/>
      <c r="OQV21" s="15"/>
      <c r="OQW21" s="15"/>
      <c r="OQX21" s="15"/>
      <c r="OQY21" s="15"/>
      <c r="OQZ21" s="15"/>
      <c r="ORA21" s="15"/>
      <c r="ORB21" s="15"/>
      <c r="ORC21" s="15"/>
      <c r="ORD21" s="15"/>
      <c r="ORE21" s="15"/>
      <c r="ORF21" s="15"/>
      <c r="ORG21" s="15"/>
      <c r="ORH21" s="15"/>
      <c r="ORI21" s="15"/>
      <c r="ORJ21" s="15"/>
      <c r="ORK21" s="15"/>
      <c r="ORL21" s="15"/>
      <c r="ORM21" s="15"/>
      <c r="ORN21" s="15"/>
      <c r="ORO21" s="15"/>
      <c r="ORP21" s="15"/>
      <c r="ORQ21" s="15"/>
      <c r="ORR21" s="15"/>
      <c r="ORS21" s="15"/>
      <c r="ORT21" s="15"/>
      <c r="ORU21" s="15"/>
      <c r="ORV21" s="15"/>
      <c r="ORW21" s="15"/>
      <c r="ORX21" s="15"/>
      <c r="ORY21" s="15"/>
      <c r="ORZ21" s="15"/>
      <c r="OSA21" s="15"/>
      <c r="OSB21" s="15"/>
      <c r="OSC21" s="15"/>
      <c r="OSD21" s="15"/>
      <c r="OSE21" s="15"/>
      <c r="OSF21" s="15"/>
      <c r="OSG21" s="15"/>
      <c r="OSH21" s="15"/>
      <c r="OSI21" s="15"/>
      <c r="OSJ21" s="15"/>
      <c r="OSK21" s="15"/>
      <c r="OSL21" s="15"/>
      <c r="OSM21" s="15"/>
      <c r="OSN21" s="15"/>
      <c r="OSO21" s="15"/>
      <c r="OSP21" s="15"/>
      <c r="OSQ21" s="15"/>
      <c r="OSR21" s="15"/>
      <c r="OSS21" s="15"/>
      <c r="OST21" s="15"/>
      <c r="OSU21" s="15"/>
      <c r="OSV21" s="15"/>
      <c r="OSW21" s="15"/>
      <c r="OSX21" s="15"/>
      <c r="OSY21" s="15"/>
      <c r="OSZ21" s="15"/>
      <c r="OTA21" s="15"/>
      <c r="OTB21" s="15"/>
      <c r="OTC21" s="15"/>
      <c r="OTD21" s="15"/>
      <c r="OTE21" s="15"/>
      <c r="OTF21" s="15"/>
      <c r="OTG21" s="15"/>
      <c r="OTH21" s="15"/>
      <c r="OTI21" s="15"/>
      <c r="OTJ21" s="15"/>
      <c r="OTK21" s="15"/>
      <c r="OTL21" s="15"/>
      <c r="OTM21" s="15"/>
      <c r="OTN21" s="15"/>
      <c r="OTO21" s="15"/>
      <c r="OTP21" s="15"/>
      <c r="OTQ21" s="15"/>
      <c r="OTR21" s="15"/>
      <c r="OTS21" s="15"/>
      <c r="OTT21" s="15"/>
      <c r="OTU21" s="15"/>
      <c r="OTV21" s="15"/>
      <c r="OTW21" s="15"/>
      <c r="OTX21" s="15"/>
      <c r="OTY21" s="15"/>
      <c r="OTZ21" s="15"/>
      <c r="OUA21" s="15"/>
      <c r="OUB21" s="15"/>
      <c r="OUC21" s="15"/>
      <c r="OUD21" s="15"/>
      <c r="OUE21" s="15"/>
      <c r="OUF21" s="15"/>
      <c r="OUG21" s="15"/>
      <c r="OUH21" s="15"/>
      <c r="OUI21" s="15"/>
      <c r="OUJ21" s="15"/>
      <c r="OUK21" s="15"/>
      <c r="OUL21" s="15"/>
      <c r="OUM21" s="15"/>
      <c r="OUN21" s="15"/>
      <c r="OUO21" s="15"/>
      <c r="OUP21" s="15"/>
      <c r="OUQ21" s="15"/>
      <c r="OUR21" s="15"/>
      <c r="OUS21" s="15"/>
      <c r="OUT21" s="15"/>
      <c r="OUU21" s="15"/>
      <c r="OUV21" s="15"/>
      <c r="OUW21" s="15"/>
      <c r="OUX21" s="15"/>
      <c r="OUY21" s="15"/>
      <c r="OUZ21" s="15"/>
      <c r="OVA21" s="15"/>
      <c r="OVB21" s="15"/>
      <c r="OVC21" s="15"/>
      <c r="OVD21" s="15"/>
      <c r="OVE21" s="15"/>
      <c r="OVF21" s="15"/>
      <c r="OVG21" s="15"/>
      <c r="OVH21" s="15"/>
      <c r="OVI21" s="15"/>
      <c r="OVJ21" s="15"/>
      <c r="OVK21" s="15"/>
      <c r="OVL21" s="15"/>
      <c r="OVM21" s="15"/>
      <c r="OVN21" s="15"/>
      <c r="OVO21" s="15"/>
      <c r="OVP21" s="15"/>
      <c r="OVQ21" s="15"/>
      <c r="OVR21" s="15"/>
      <c r="OVS21" s="15"/>
      <c r="OVT21" s="15"/>
      <c r="OVU21" s="15"/>
      <c r="OVV21" s="15"/>
      <c r="OVW21" s="15"/>
      <c r="OVX21" s="15"/>
      <c r="OVY21" s="15"/>
      <c r="OVZ21" s="15"/>
      <c r="OWA21" s="15"/>
      <c r="OWB21" s="15"/>
      <c r="OWC21" s="15"/>
      <c r="OWD21" s="15"/>
      <c r="OWE21" s="15"/>
      <c r="OWF21" s="15"/>
      <c r="OWG21" s="15"/>
      <c r="OWH21" s="15"/>
      <c r="OWI21" s="15"/>
      <c r="OWJ21" s="15"/>
      <c r="OWK21" s="15"/>
      <c r="OWL21" s="15"/>
      <c r="OWM21" s="15"/>
      <c r="OWN21" s="15"/>
      <c r="OWO21" s="15"/>
      <c r="OWP21" s="15"/>
      <c r="OWQ21" s="15"/>
      <c r="OWR21" s="15"/>
      <c r="OWS21" s="15"/>
      <c r="OWT21" s="15"/>
      <c r="OWU21" s="15"/>
      <c r="OWV21" s="15"/>
      <c r="OWW21" s="15"/>
      <c r="OWX21" s="15"/>
      <c r="OWY21" s="15"/>
      <c r="OWZ21" s="15"/>
      <c r="OXA21" s="15"/>
      <c r="OXB21" s="15"/>
      <c r="OXC21" s="15"/>
      <c r="OXD21" s="15"/>
      <c r="OXE21" s="15"/>
      <c r="OXF21" s="15"/>
      <c r="OXG21" s="15"/>
      <c r="OXH21" s="15"/>
      <c r="OXI21" s="15"/>
      <c r="OXJ21" s="15"/>
      <c r="OXK21" s="15"/>
      <c r="OXL21" s="15"/>
      <c r="OXM21" s="15"/>
      <c r="OXN21" s="15"/>
      <c r="OXO21" s="15"/>
      <c r="OXP21" s="15"/>
      <c r="OXQ21" s="15"/>
      <c r="OXR21" s="15"/>
      <c r="OXS21" s="15"/>
      <c r="OXT21" s="15"/>
      <c r="OXU21" s="15"/>
      <c r="OXV21" s="15"/>
      <c r="OXW21" s="15"/>
      <c r="OXX21" s="15"/>
      <c r="OXY21" s="15"/>
      <c r="OXZ21" s="15"/>
      <c r="OYA21" s="15"/>
      <c r="OYB21" s="15"/>
      <c r="OYC21" s="15"/>
      <c r="OYD21" s="15"/>
      <c r="OYE21" s="15"/>
      <c r="OYF21" s="15"/>
      <c r="OYG21" s="15"/>
      <c r="OYH21" s="15"/>
      <c r="OYI21" s="15"/>
      <c r="OYJ21" s="15"/>
      <c r="OYK21" s="15"/>
      <c r="OYL21" s="15"/>
      <c r="OYM21" s="15"/>
      <c r="OYN21" s="15"/>
      <c r="OYO21" s="15"/>
      <c r="OYP21" s="15"/>
      <c r="OYQ21" s="15"/>
      <c r="OYR21" s="15"/>
      <c r="OYS21" s="15"/>
      <c r="OYT21" s="15"/>
      <c r="OYU21" s="15"/>
      <c r="OYV21" s="15"/>
      <c r="OYW21" s="15"/>
      <c r="OYX21" s="15"/>
      <c r="OYY21" s="15"/>
      <c r="OYZ21" s="15"/>
      <c r="OZA21" s="15"/>
      <c r="OZB21" s="15"/>
      <c r="OZC21" s="15"/>
      <c r="OZD21" s="15"/>
      <c r="OZE21" s="15"/>
      <c r="OZF21" s="15"/>
      <c r="OZG21" s="15"/>
      <c r="OZH21" s="15"/>
      <c r="OZI21" s="15"/>
      <c r="OZJ21" s="15"/>
      <c r="OZK21" s="15"/>
      <c r="OZL21" s="15"/>
      <c r="OZM21" s="15"/>
      <c r="OZN21" s="15"/>
      <c r="OZO21" s="15"/>
      <c r="OZP21" s="15"/>
      <c r="OZQ21" s="15"/>
      <c r="OZR21" s="15"/>
      <c r="OZS21" s="15"/>
      <c r="OZT21" s="15"/>
      <c r="OZU21" s="15"/>
      <c r="OZV21" s="15"/>
      <c r="OZW21" s="15"/>
      <c r="OZX21" s="15"/>
      <c r="OZY21" s="15"/>
      <c r="OZZ21" s="15"/>
      <c r="PAA21" s="15"/>
      <c r="PAB21" s="15"/>
      <c r="PAC21" s="15"/>
      <c r="PAD21" s="15"/>
      <c r="PAE21" s="15"/>
      <c r="PAF21" s="15"/>
      <c r="PAG21" s="15"/>
      <c r="PAH21" s="15"/>
      <c r="PAI21" s="15"/>
      <c r="PAJ21" s="15"/>
      <c r="PAK21" s="15"/>
      <c r="PAL21" s="15"/>
      <c r="PAM21" s="15"/>
      <c r="PAN21" s="15"/>
      <c r="PAO21" s="15"/>
      <c r="PAP21" s="15"/>
      <c r="PAQ21" s="15"/>
      <c r="PAR21" s="15"/>
      <c r="PAS21" s="15"/>
      <c r="PAT21" s="15"/>
      <c r="PAU21" s="15"/>
      <c r="PAV21" s="15"/>
      <c r="PAW21" s="15"/>
      <c r="PAX21" s="15"/>
      <c r="PAY21" s="15"/>
      <c r="PAZ21" s="15"/>
      <c r="PBA21" s="15"/>
      <c r="PBB21" s="15"/>
      <c r="PBC21" s="15"/>
      <c r="PBD21" s="15"/>
      <c r="PBE21" s="15"/>
      <c r="PBF21" s="15"/>
      <c r="PBG21" s="15"/>
      <c r="PBH21" s="15"/>
      <c r="PBI21" s="15"/>
      <c r="PBJ21" s="15"/>
      <c r="PBK21" s="15"/>
      <c r="PBL21" s="15"/>
      <c r="PBM21" s="15"/>
      <c r="PBN21" s="15"/>
      <c r="PBO21" s="15"/>
      <c r="PBP21" s="15"/>
      <c r="PBQ21" s="15"/>
      <c r="PBR21" s="15"/>
      <c r="PBS21" s="15"/>
      <c r="PBT21" s="15"/>
      <c r="PBU21" s="15"/>
      <c r="PBV21" s="15"/>
      <c r="PBW21" s="15"/>
      <c r="PBX21" s="15"/>
      <c r="PBY21" s="15"/>
      <c r="PBZ21" s="15"/>
      <c r="PCA21" s="15"/>
      <c r="PCB21" s="15"/>
      <c r="PCC21" s="15"/>
      <c r="PCD21" s="15"/>
      <c r="PCE21" s="15"/>
      <c r="PCF21" s="15"/>
      <c r="PCG21" s="15"/>
      <c r="PCH21" s="15"/>
      <c r="PCI21" s="15"/>
      <c r="PCJ21" s="15"/>
      <c r="PCK21" s="15"/>
      <c r="PCL21" s="15"/>
      <c r="PCM21" s="15"/>
      <c r="PCN21" s="15"/>
      <c r="PCO21" s="15"/>
      <c r="PCP21" s="15"/>
      <c r="PCQ21" s="15"/>
      <c r="PCR21" s="15"/>
      <c r="PCS21" s="15"/>
      <c r="PCT21" s="15"/>
      <c r="PCU21" s="15"/>
      <c r="PCV21" s="15"/>
      <c r="PCW21" s="15"/>
      <c r="PCX21" s="15"/>
      <c r="PCY21" s="15"/>
      <c r="PCZ21" s="15"/>
      <c r="PDA21" s="15"/>
      <c r="PDB21" s="15"/>
      <c r="PDC21" s="15"/>
      <c r="PDD21" s="15"/>
      <c r="PDE21" s="15"/>
      <c r="PDF21" s="15"/>
      <c r="PDG21" s="15"/>
      <c r="PDH21" s="15"/>
      <c r="PDI21" s="15"/>
      <c r="PDJ21" s="15"/>
      <c r="PDK21" s="15"/>
      <c r="PDL21" s="15"/>
      <c r="PDM21" s="15"/>
      <c r="PDN21" s="15"/>
      <c r="PDO21" s="15"/>
      <c r="PDP21" s="15"/>
      <c r="PDQ21" s="15"/>
      <c r="PDR21" s="15"/>
      <c r="PDS21" s="15"/>
      <c r="PDT21" s="15"/>
      <c r="PDU21" s="15"/>
      <c r="PDV21" s="15"/>
      <c r="PDW21" s="15"/>
      <c r="PDX21" s="15"/>
      <c r="PDY21" s="15"/>
      <c r="PDZ21" s="15"/>
      <c r="PEA21" s="15"/>
      <c r="PEB21" s="15"/>
      <c r="PEC21" s="15"/>
      <c r="PED21" s="15"/>
      <c r="PEE21" s="15"/>
      <c r="PEF21" s="15"/>
      <c r="PEG21" s="15"/>
      <c r="PEH21" s="15"/>
      <c r="PEI21" s="15"/>
      <c r="PEJ21" s="15"/>
      <c r="PEK21" s="15"/>
      <c r="PEL21" s="15"/>
      <c r="PEM21" s="15"/>
      <c r="PEN21" s="15"/>
      <c r="PEO21" s="15"/>
      <c r="PEP21" s="15"/>
      <c r="PEQ21" s="15"/>
      <c r="PER21" s="15"/>
      <c r="PES21" s="15"/>
      <c r="PET21" s="15"/>
      <c r="PEU21" s="15"/>
      <c r="PEV21" s="15"/>
      <c r="PEW21" s="15"/>
      <c r="PEX21" s="15"/>
      <c r="PEY21" s="15"/>
      <c r="PEZ21" s="15"/>
      <c r="PFA21" s="15"/>
      <c r="PFB21" s="15"/>
      <c r="PFC21" s="15"/>
      <c r="PFD21" s="15"/>
      <c r="PFE21" s="15"/>
      <c r="PFF21" s="15"/>
      <c r="PFG21" s="15"/>
      <c r="PFH21" s="15"/>
      <c r="PFI21" s="15"/>
      <c r="PFJ21" s="15"/>
      <c r="PFK21" s="15"/>
      <c r="PFL21" s="15"/>
      <c r="PFM21" s="15"/>
      <c r="PFN21" s="15"/>
      <c r="PFO21" s="15"/>
      <c r="PFP21" s="15"/>
      <c r="PFQ21" s="15"/>
      <c r="PFR21" s="15"/>
      <c r="PFS21" s="15"/>
      <c r="PFT21" s="15"/>
      <c r="PFU21" s="15"/>
      <c r="PFV21" s="15"/>
      <c r="PFW21" s="15"/>
      <c r="PFX21" s="15"/>
      <c r="PFY21" s="15"/>
      <c r="PFZ21" s="15"/>
      <c r="PGA21" s="15"/>
      <c r="PGB21" s="15"/>
      <c r="PGC21" s="15"/>
      <c r="PGD21" s="15"/>
      <c r="PGE21" s="15"/>
      <c r="PGF21" s="15"/>
      <c r="PGG21" s="15"/>
      <c r="PGH21" s="15"/>
      <c r="PGI21" s="15"/>
      <c r="PGJ21" s="15"/>
      <c r="PGK21" s="15"/>
      <c r="PGL21" s="15"/>
      <c r="PGM21" s="15"/>
      <c r="PGN21" s="15"/>
      <c r="PGO21" s="15"/>
      <c r="PGP21" s="15"/>
      <c r="PGQ21" s="15"/>
      <c r="PGR21" s="15"/>
      <c r="PGS21" s="15"/>
      <c r="PGT21" s="15"/>
      <c r="PGU21" s="15"/>
      <c r="PGV21" s="15"/>
      <c r="PGW21" s="15"/>
      <c r="PGX21" s="15"/>
      <c r="PGY21" s="15"/>
      <c r="PGZ21" s="15"/>
      <c r="PHA21" s="15"/>
      <c r="PHB21" s="15"/>
      <c r="PHC21" s="15"/>
      <c r="PHD21" s="15"/>
      <c r="PHE21" s="15"/>
      <c r="PHF21" s="15"/>
      <c r="PHG21" s="15"/>
      <c r="PHH21" s="15"/>
      <c r="PHI21" s="15"/>
      <c r="PHJ21" s="15"/>
      <c r="PHK21" s="15"/>
      <c r="PHL21" s="15"/>
      <c r="PHM21" s="15"/>
      <c r="PHN21" s="15"/>
      <c r="PHO21" s="15"/>
      <c r="PHP21" s="15"/>
      <c r="PHQ21" s="15"/>
      <c r="PHR21" s="15"/>
      <c r="PHS21" s="15"/>
      <c r="PHT21" s="15"/>
      <c r="PHU21" s="15"/>
      <c r="PHV21" s="15"/>
      <c r="PHW21" s="15"/>
      <c r="PHX21" s="15"/>
      <c r="PHY21" s="15"/>
      <c r="PHZ21" s="15"/>
      <c r="PIA21" s="15"/>
      <c r="PIB21" s="15"/>
      <c r="PIC21" s="15"/>
      <c r="PID21" s="15"/>
      <c r="PIE21" s="15"/>
      <c r="PIF21" s="15"/>
      <c r="PIG21" s="15"/>
      <c r="PIH21" s="15"/>
      <c r="PII21" s="15"/>
      <c r="PIJ21" s="15"/>
      <c r="PIK21" s="15"/>
      <c r="PIL21" s="15"/>
      <c r="PIM21" s="15"/>
      <c r="PIN21" s="15"/>
      <c r="PIO21" s="15"/>
      <c r="PIP21" s="15"/>
      <c r="PIQ21" s="15"/>
      <c r="PIR21" s="15"/>
      <c r="PIS21" s="15"/>
      <c r="PIT21" s="15"/>
      <c r="PIU21" s="15"/>
      <c r="PIV21" s="15"/>
      <c r="PIW21" s="15"/>
      <c r="PIX21" s="15"/>
      <c r="PIY21" s="15"/>
      <c r="PIZ21" s="15"/>
      <c r="PJA21" s="15"/>
      <c r="PJB21" s="15"/>
      <c r="PJC21" s="15"/>
      <c r="PJD21" s="15"/>
      <c r="PJE21" s="15"/>
      <c r="PJF21" s="15"/>
      <c r="PJG21" s="15"/>
      <c r="PJH21" s="15"/>
      <c r="PJI21" s="15"/>
      <c r="PJJ21" s="15"/>
      <c r="PJK21" s="15"/>
      <c r="PJL21" s="15"/>
      <c r="PJM21" s="15"/>
      <c r="PJN21" s="15"/>
      <c r="PJO21" s="15"/>
      <c r="PJP21" s="15"/>
      <c r="PJQ21" s="15"/>
      <c r="PJR21" s="15"/>
      <c r="PJS21" s="15"/>
      <c r="PJT21" s="15"/>
      <c r="PJU21" s="15"/>
      <c r="PJV21" s="15"/>
      <c r="PJW21" s="15"/>
      <c r="PJX21" s="15"/>
      <c r="PJY21" s="15"/>
      <c r="PJZ21" s="15"/>
      <c r="PKA21" s="15"/>
      <c r="PKB21" s="15"/>
      <c r="PKC21" s="15"/>
      <c r="PKD21" s="15"/>
      <c r="PKE21" s="15"/>
      <c r="PKF21" s="15"/>
      <c r="PKG21" s="15"/>
      <c r="PKH21" s="15"/>
      <c r="PKI21" s="15"/>
      <c r="PKJ21" s="15"/>
      <c r="PKK21" s="15"/>
      <c r="PKL21" s="15"/>
      <c r="PKM21" s="15"/>
      <c r="PKN21" s="15"/>
      <c r="PKO21" s="15"/>
      <c r="PKP21" s="15"/>
      <c r="PKQ21" s="15"/>
      <c r="PKR21" s="15"/>
      <c r="PKS21" s="15"/>
      <c r="PKT21" s="15"/>
      <c r="PKU21" s="15"/>
      <c r="PKV21" s="15"/>
      <c r="PKW21" s="15"/>
      <c r="PKX21" s="15"/>
      <c r="PKY21" s="15"/>
      <c r="PKZ21" s="15"/>
      <c r="PLA21" s="15"/>
      <c r="PLB21" s="15"/>
      <c r="PLC21" s="15"/>
      <c r="PLD21" s="15"/>
      <c r="PLE21" s="15"/>
      <c r="PLF21" s="15"/>
      <c r="PLG21" s="15"/>
      <c r="PLH21" s="15"/>
      <c r="PLI21" s="15"/>
      <c r="PLJ21" s="15"/>
      <c r="PLK21" s="15"/>
      <c r="PLL21" s="15"/>
      <c r="PLM21" s="15"/>
      <c r="PLN21" s="15"/>
      <c r="PLO21" s="15"/>
      <c r="PLP21" s="15"/>
      <c r="PLQ21" s="15"/>
      <c r="PLR21" s="15"/>
      <c r="PLS21" s="15"/>
      <c r="PLT21" s="15"/>
      <c r="PLU21" s="15"/>
      <c r="PLV21" s="15"/>
      <c r="PLW21" s="15"/>
      <c r="PLX21" s="15"/>
      <c r="PLY21" s="15"/>
      <c r="PLZ21" s="15"/>
      <c r="PMA21" s="15"/>
      <c r="PMB21" s="15"/>
      <c r="PMC21" s="15"/>
      <c r="PMD21" s="15"/>
      <c r="PME21" s="15"/>
      <c r="PMF21" s="15"/>
      <c r="PMG21" s="15"/>
      <c r="PMH21" s="15"/>
      <c r="PMI21" s="15"/>
      <c r="PMJ21" s="15"/>
      <c r="PMK21" s="15"/>
      <c r="PML21" s="15"/>
      <c r="PMM21" s="15"/>
      <c r="PMN21" s="15"/>
      <c r="PMO21" s="15"/>
      <c r="PMP21" s="15"/>
      <c r="PMQ21" s="15"/>
      <c r="PMR21" s="15"/>
      <c r="PMS21" s="15"/>
      <c r="PMT21" s="15"/>
      <c r="PMU21" s="15"/>
      <c r="PMV21" s="15"/>
      <c r="PMW21" s="15"/>
      <c r="PMX21" s="15"/>
      <c r="PMY21" s="15"/>
      <c r="PMZ21" s="15"/>
      <c r="PNA21" s="15"/>
      <c r="PNB21" s="15"/>
      <c r="PNC21" s="15"/>
      <c r="PND21" s="15"/>
      <c r="PNE21" s="15"/>
      <c r="PNF21" s="15"/>
      <c r="PNG21" s="15"/>
      <c r="PNH21" s="15"/>
      <c r="PNI21" s="15"/>
      <c r="PNJ21" s="15"/>
      <c r="PNK21" s="15"/>
      <c r="PNL21" s="15"/>
      <c r="PNM21" s="15"/>
      <c r="PNN21" s="15"/>
      <c r="PNO21" s="15"/>
      <c r="PNP21" s="15"/>
      <c r="PNQ21" s="15"/>
      <c r="PNR21" s="15"/>
      <c r="PNS21" s="15"/>
      <c r="PNT21" s="15"/>
      <c r="PNU21" s="15"/>
      <c r="PNV21" s="15"/>
      <c r="PNW21" s="15"/>
      <c r="PNX21" s="15"/>
      <c r="PNY21" s="15"/>
      <c r="PNZ21" s="15"/>
      <c r="POA21" s="15"/>
      <c r="POB21" s="15"/>
      <c r="POC21" s="15"/>
      <c r="POD21" s="15"/>
      <c r="POE21" s="15"/>
      <c r="POF21" s="15"/>
      <c r="POG21" s="15"/>
      <c r="POH21" s="15"/>
      <c r="POI21" s="15"/>
      <c r="POJ21" s="15"/>
      <c r="POK21" s="15"/>
      <c r="POL21" s="15"/>
      <c r="POM21" s="15"/>
      <c r="PON21" s="15"/>
      <c r="POO21" s="15"/>
      <c r="POP21" s="15"/>
      <c r="POQ21" s="15"/>
      <c r="POR21" s="15"/>
      <c r="POS21" s="15"/>
      <c r="POT21" s="15"/>
      <c r="POU21" s="15"/>
      <c r="POV21" s="15"/>
      <c r="POW21" s="15"/>
      <c r="POX21" s="15"/>
      <c r="POY21" s="15"/>
      <c r="POZ21" s="15"/>
      <c r="PPA21" s="15"/>
      <c r="PPB21" s="15"/>
      <c r="PPC21" s="15"/>
      <c r="PPD21" s="15"/>
      <c r="PPE21" s="15"/>
      <c r="PPF21" s="15"/>
      <c r="PPG21" s="15"/>
      <c r="PPH21" s="15"/>
      <c r="PPI21" s="15"/>
      <c r="PPJ21" s="15"/>
      <c r="PPK21" s="15"/>
      <c r="PPL21" s="15"/>
      <c r="PPM21" s="15"/>
      <c r="PPN21" s="15"/>
      <c r="PPO21" s="15"/>
      <c r="PPP21" s="15"/>
      <c r="PPQ21" s="15"/>
      <c r="PPR21" s="15"/>
      <c r="PPS21" s="15"/>
      <c r="PPT21" s="15"/>
      <c r="PPU21" s="15"/>
      <c r="PPV21" s="15"/>
      <c r="PPW21" s="15"/>
      <c r="PPX21" s="15"/>
      <c r="PPY21" s="15"/>
      <c r="PPZ21" s="15"/>
      <c r="PQA21" s="15"/>
      <c r="PQB21" s="15"/>
      <c r="PQC21" s="15"/>
      <c r="PQD21" s="15"/>
      <c r="PQE21" s="15"/>
      <c r="PQF21" s="15"/>
      <c r="PQG21" s="15"/>
      <c r="PQH21" s="15"/>
      <c r="PQI21" s="15"/>
      <c r="PQJ21" s="15"/>
      <c r="PQK21" s="15"/>
      <c r="PQL21" s="15"/>
      <c r="PQM21" s="15"/>
      <c r="PQN21" s="15"/>
      <c r="PQO21" s="15"/>
      <c r="PQP21" s="15"/>
      <c r="PQQ21" s="15"/>
      <c r="PQR21" s="15"/>
      <c r="PQS21" s="15"/>
      <c r="PQT21" s="15"/>
      <c r="PQU21" s="15"/>
      <c r="PQV21" s="15"/>
      <c r="PQW21" s="15"/>
      <c r="PQX21" s="15"/>
      <c r="PQY21" s="15"/>
      <c r="PQZ21" s="15"/>
      <c r="PRA21" s="15"/>
      <c r="PRB21" s="15"/>
      <c r="PRC21" s="15"/>
      <c r="PRD21" s="15"/>
      <c r="PRE21" s="15"/>
      <c r="PRF21" s="15"/>
      <c r="PRG21" s="15"/>
      <c r="PRH21" s="15"/>
      <c r="PRI21" s="15"/>
      <c r="PRJ21" s="15"/>
      <c r="PRK21" s="15"/>
      <c r="PRL21" s="15"/>
      <c r="PRM21" s="15"/>
      <c r="PRN21" s="15"/>
      <c r="PRO21" s="15"/>
      <c r="PRP21" s="15"/>
      <c r="PRQ21" s="15"/>
      <c r="PRR21" s="15"/>
      <c r="PRS21" s="15"/>
      <c r="PRT21" s="15"/>
      <c r="PRU21" s="15"/>
      <c r="PRV21" s="15"/>
      <c r="PRW21" s="15"/>
      <c r="PRX21" s="15"/>
      <c r="PRY21" s="15"/>
      <c r="PRZ21" s="15"/>
      <c r="PSA21" s="15"/>
      <c r="PSB21" s="15"/>
      <c r="PSC21" s="15"/>
      <c r="PSD21" s="15"/>
      <c r="PSE21" s="15"/>
      <c r="PSF21" s="15"/>
      <c r="PSG21" s="15"/>
      <c r="PSH21" s="15"/>
      <c r="PSI21" s="15"/>
      <c r="PSJ21" s="15"/>
      <c r="PSK21" s="15"/>
      <c r="PSL21" s="15"/>
      <c r="PSM21" s="15"/>
      <c r="PSN21" s="15"/>
      <c r="PSO21" s="15"/>
      <c r="PSP21" s="15"/>
      <c r="PSQ21" s="15"/>
      <c r="PSR21" s="15"/>
      <c r="PSS21" s="15"/>
      <c r="PST21" s="15"/>
      <c r="PSU21" s="15"/>
      <c r="PSV21" s="15"/>
      <c r="PSW21" s="15"/>
      <c r="PSX21" s="15"/>
      <c r="PSY21" s="15"/>
      <c r="PSZ21" s="15"/>
      <c r="PTA21" s="15"/>
      <c r="PTB21" s="15"/>
      <c r="PTC21" s="15"/>
      <c r="PTD21" s="15"/>
      <c r="PTE21" s="15"/>
      <c r="PTF21" s="15"/>
      <c r="PTG21" s="15"/>
      <c r="PTH21" s="15"/>
      <c r="PTI21" s="15"/>
      <c r="PTJ21" s="15"/>
      <c r="PTK21" s="15"/>
      <c r="PTL21" s="15"/>
      <c r="PTM21" s="15"/>
      <c r="PTN21" s="15"/>
      <c r="PTO21" s="15"/>
      <c r="PTP21" s="15"/>
      <c r="PTQ21" s="15"/>
      <c r="PTR21" s="15"/>
      <c r="PTS21" s="15"/>
      <c r="PTT21" s="15"/>
      <c r="PTU21" s="15"/>
      <c r="PTV21" s="15"/>
      <c r="PTW21" s="15"/>
      <c r="PTX21" s="15"/>
      <c r="PTY21" s="15"/>
      <c r="PTZ21" s="15"/>
      <c r="PUA21" s="15"/>
      <c r="PUB21" s="15"/>
      <c r="PUC21" s="15"/>
      <c r="PUD21" s="15"/>
      <c r="PUE21" s="15"/>
      <c r="PUF21" s="15"/>
      <c r="PUG21" s="15"/>
      <c r="PUH21" s="15"/>
      <c r="PUI21" s="15"/>
      <c r="PUJ21" s="15"/>
      <c r="PUK21" s="15"/>
      <c r="PUL21" s="15"/>
      <c r="PUM21" s="15"/>
      <c r="PUN21" s="15"/>
      <c r="PUO21" s="15"/>
      <c r="PUP21" s="15"/>
      <c r="PUQ21" s="15"/>
      <c r="PUR21" s="15"/>
      <c r="PUS21" s="15"/>
      <c r="PUT21" s="15"/>
      <c r="PUU21" s="15"/>
      <c r="PUV21" s="15"/>
      <c r="PUW21" s="15"/>
      <c r="PUX21" s="15"/>
      <c r="PUY21" s="15"/>
      <c r="PUZ21" s="15"/>
      <c r="PVA21" s="15"/>
      <c r="PVB21" s="15"/>
      <c r="PVC21" s="15"/>
      <c r="PVD21" s="15"/>
      <c r="PVE21" s="15"/>
      <c r="PVF21" s="15"/>
      <c r="PVG21" s="15"/>
      <c r="PVH21" s="15"/>
      <c r="PVI21" s="15"/>
      <c r="PVJ21" s="15"/>
      <c r="PVK21" s="15"/>
      <c r="PVL21" s="15"/>
      <c r="PVM21" s="15"/>
      <c r="PVN21" s="15"/>
      <c r="PVO21" s="15"/>
      <c r="PVP21" s="15"/>
      <c r="PVQ21" s="15"/>
      <c r="PVR21" s="15"/>
      <c r="PVS21" s="15"/>
      <c r="PVT21" s="15"/>
      <c r="PVU21" s="15"/>
      <c r="PVV21" s="15"/>
      <c r="PVW21" s="15"/>
      <c r="PVX21" s="15"/>
      <c r="PVY21" s="15"/>
      <c r="PVZ21" s="15"/>
      <c r="PWA21" s="15"/>
      <c r="PWB21" s="15"/>
      <c r="PWC21" s="15"/>
      <c r="PWD21" s="15"/>
      <c r="PWE21" s="15"/>
      <c r="PWF21" s="15"/>
      <c r="PWG21" s="15"/>
      <c r="PWH21" s="15"/>
      <c r="PWI21" s="15"/>
      <c r="PWJ21" s="15"/>
      <c r="PWK21" s="15"/>
      <c r="PWL21" s="15"/>
      <c r="PWM21" s="15"/>
      <c r="PWN21" s="15"/>
      <c r="PWO21" s="15"/>
      <c r="PWP21" s="15"/>
      <c r="PWQ21" s="15"/>
      <c r="PWR21" s="15"/>
      <c r="PWS21" s="15"/>
      <c r="PWT21" s="15"/>
      <c r="PWU21" s="15"/>
      <c r="PWV21" s="15"/>
      <c r="PWW21" s="15"/>
      <c r="PWX21" s="15"/>
      <c r="PWY21" s="15"/>
      <c r="PWZ21" s="15"/>
      <c r="PXA21" s="15"/>
      <c r="PXB21" s="15"/>
      <c r="PXC21" s="15"/>
      <c r="PXD21" s="15"/>
      <c r="PXE21" s="15"/>
      <c r="PXF21" s="15"/>
      <c r="PXG21" s="15"/>
      <c r="PXH21" s="15"/>
      <c r="PXI21" s="15"/>
      <c r="PXJ21" s="15"/>
      <c r="PXK21" s="15"/>
      <c r="PXL21" s="15"/>
      <c r="PXM21" s="15"/>
      <c r="PXN21" s="15"/>
      <c r="PXO21" s="15"/>
      <c r="PXP21" s="15"/>
      <c r="PXQ21" s="15"/>
      <c r="PXR21" s="15"/>
      <c r="PXS21" s="15"/>
      <c r="PXT21" s="15"/>
      <c r="PXU21" s="15"/>
      <c r="PXV21" s="15"/>
      <c r="PXW21" s="15"/>
      <c r="PXX21" s="15"/>
      <c r="PXY21" s="15"/>
      <c r="PXZ21" s="15"/>
      <c r="PYA21" s="15"/>
      <c r="PYB21" s="15"/>
      <c r="PYC21" s="15"/>
      <c r="PYD21" s="15"/>
      <c r="PYE21" s="15"/>
      <c r="PYF21" s="15"/>
      <c r="PYG21" s="15"/>
      <c r="PYH21" s="15"/>
      <c r="PYI21" s="15"/>
      <c r="PYJ21" s="15"/>
      <c r="PYK21" s="15"/>
      <c r="PYL21" s="15"/>
      <c r="PYM21" s="15"/>
      <c r="PYN21" s="15"/>
      <c r="PYO21" s="15"/>
      <c r="PYP21" s="15"/>
      <c r="PYQ21" s="15"/>
      <c r="PYR21" s="15"/>
      <c r="PYS21" s="15"/>
      <c r="PYT21" s="15"/>
      <c r="PYU21" s="15"/>
      <c r="PYV21" s="15"/>
      <c r="PYW21" s="15"/>
      <c r="PYX21" s="15"/>
      <c r="PYY21" s="15"/>
      <c r="PYZ21" s="15"/>
      <c r="PZA21" s="15"/>
      <c r="PZB21" s="15"/>
      <c r="PZC21" s="15"/>
      <c r="PZD21" s="15"/>
      <c r="PZE21" s="15"/>
      <c r="PZF21" s="15"/>
      <c r="PZG21" s="15"/>
      <c r="PZH21" s="15"/>
      <c r="PZI21" s="15"/>
      <c r="PZJ21" s="15"/>
      <c r="PZK21" s="15"/>
      <c r="PZL21" s="15"/>
      <c r="PZM21" s="15"/>
      <c r="PZN21" s="15"/>
      <c r="PZO21" s="15"/>
      <c r="PZP21" s="15"/>
      <c r="PZQ21" s="15"/>
      <c r="PZR21" s="15"/>
      <c r="PZS21" s="15"/>
      <c r="PZT21" s="15"/>
      <c r="PZU21" s="15"/>
      <c r="PZV21" s="15"/>
      <c r="PZW21" s="15"/>
      <c r="PZX21" s="15"/>
      <c r="PZY21" s="15"/>
      <c r="PZZ21" s="15"/>
      <c r="QAA21" s="15"/>
      <c r="QAB21" s="15"/>
      <c r="QAC21" s="15"/>
      <c r="QAD21" s="15"/>
      <c r="QAE21" s="15"/>
      <c r="QAF21" s="15"/>
      <c r="QAG21" s="15"/>
      <c r="QAH21" s="15"/>
      <c r="QAI21" s="15"/>
      <c r="QAJ21" s="15"/>
      <c r="QAK21" s="15"/>
      <c r="QAL21" s="15"/>
      <c r="QAM21" s="15"/>
      <c r="QAN21" s="15"/>
      <c r="QAO21" s="15"/>
      <c r="QAP21" s="15"/>
      <c r="QAQ21" s="15"/>
      <c r="QAR21" s="15"/>
      <c r="QAS21" s="15"/>
      <c r="QAT21" s="15"/>
      <c r="QAU21" s="15"/>
      <c r="QAV21" s="15"/>
      <c r="QAW21" s="15"/>
      <c r="QAX21" s="15"/>
      <c r="QAY21" s="15"/>
      <c r="QAZ21" s="15"/>
      <c r="QBA21" s="15"/>
      <c r="QBB21" s="15"/>
      <c r="QBC21" s="15"/>
      <c r="QBD21" s="15"/>
      <c r="QBE21" s="15"/>
      <c r="QBF21" s="15"/>
      <c r="QBG21" s="15"/>
      <c r="QBH21" s="15"/>
      <c r="QBI21" s="15"/>
      <c r="QBJ21" s="15"/>
      <c r="QBK21" s="15"/>
      <c r="QBL21" s="15"/>
      <c r="QBM21" s="15"/>
      <c r="QBN21" s="15"/>
      <c r="QBO21" s="15"/>
      <c r="QBP21" s="15"/>
      <c r="QBQ21" s="15"/>
      <c r="QBR21" s="15"/>
      <c r="QBS21" s="15"/>
      <c r="QBT21" s="15"/>
      <c r="QBU21" s="15"/>
      <c r="QBV21" s="15"/>
      <c r="QBW21" s="15"/>
      <c r="QBX21" s="15"/>
      <c r="QBY21" s="15"/>
      <c r="QBZ21" s="15"/>
      <c r="QCA21" s="15"/>
      <c r="QCB21" s="15"/>
      <c r="QCC21" s="15"/>
      <c r="QCD21" s="15"/>
      <c r="QCE21" s="15"/>
      <c r="QCF21" s="15"/>
      <c r="QCG21" s="15"/>
      <c r="QCH21" s="15"/>
      <c r="QCI21" s="15"/>
      <c r="QCJ21" s="15"/>
      <c r="QCK21" s="15"/>
      <c r="QCL21" s="15"/>
      <c r="QCM21" s="15"/>
      <c r="QCN21" s="15"/>
      <c r="QCO21" s="15"/>
      <c r="QCP21" s="15"/>
      <c r="QCQ21" s="15"/>
      <c r="QCR21" s="15"/>
      <c r="QCS21" s="15"/>
      <c r="QCT21" s="15"/>
      <c r="QCU21" s="15"/>
      <c r="QCV21" s="15"/>
      <c r="QCW21" s="15"/>
      <c r="QCX21" s="15"/>
      <c r="QCY21" s="15"/>
      <c r="QCZ21" s="15"/>
      <c r="QDA21" s="15"/>
      <c r="QDB21" s="15"/>
      <c r="QDC21" s="15"/>
      <c r="QDD21" s="15"/>
      <c r="QDE21" s="15"/>
      <c r="QDF21" s="15"/>
      <c r="QDG21" s="15"/>
      <c r="QDH21" s="15"/>
      <c r="QDI21" s="15"/>
      <c r="QDJ21" s="15"/>
      <c r="QDK21" s="15"/>
      <c r="QDL21" s="15"/>
      <c r="QDM21" s="15"/>
      <c r="QDN21" s="15"/>
      <c r="QDO21" s="15"/>
      <c r="QDP21" s="15"/>
      <c r="QDQ21" s="15"/>
      <c r="QDR21" s="15"/>
      <c r="QDS21" s="15"/>
      <c r="QDT21" s="15"/>
      <c r="QDU21" s="15"/>
      <c r="QDV21" s="15"/>
      <c r="QDW21" s="15"/>
      <c r="QDX21" s="15"/>
      <c r="QDY21" s="15"/>
      <c r="QDZ21" s="15"/>
      <c r="QEA21" s="15"/>
      <c r="QEB21" s="15"/>
      <c r="QEC21" s="15"/>
      <c r="QED21" s="15"/>
      <c r="QEE21" s="15"/>
      <c r="QEF21" s="15"/>
      <c r="QEG21" s="15"/>
      <c r="QEH21" s="15"/>
      <c r="QEI21" s="15"/>
      <c r="QEJ21" s="15"/>
      <c r="QEK21" s="15"/>
      <c r="QEL21" s="15"/>
      <c r="QEM21" s="15"/>
      <c r="QEN21" s="15"/>
      <c r="QEO21" s="15"/>
      <c r="QEP21" s="15"/>
      <c r="QEQ21" s="15"/>
      <c r="QER21" s="15"/>
      <c r="QES21" s="15"/>
      <c r="QET21" s="15"/>
      <c r="QEU21" s="15"/>
      <c r="QEV21" s="15"/>
      <c r="QEW21" s="15"/>
      <c r="QEX21" s="15"/>
      <c r="QEY21" s="15"/>
      <c r="QEZ21" s="15"/>
      <c r="QFA21" s="15"/>
      <c r="QFB21" s="15"/>
      <c r="QFC21" s="15"/>
      <c r="QFD21" s="15"/>
      <c r="QFE21" s="15"/>
      <c r="QFF21" s="15"/>
      <c r="QFG21" s="15"/>
      <c r="QFH21" s="15"/>
      <c r="QFI21" s="15"/>
      <c r="QFJ21" s="15"/>
      <c r="QFK21" s="15"/>
      <c r="QFL21" s="15"/>
      <c r="QFM21" s="15"/>
      <c r="QFN21" s="15"/>
      <c r="QFO21" s="15"/>
      <c r="QFP21" s="15"/>
      <c r="QFQ21" s="15"/>
      <c r="QFR21" s="15"/>
      <c r="QFS21" s="15"/>
      <c r="QFT21" s="15"/>
      <c r="QFU21" s="15"/>
      <c r="QFV21" s="15"/>
      <c r="QFW21" s="15"/>
      <c r="QFX21" s="15"/>
      <c r="QFY21" s="15"/>
      <c r="QFZ21" s="15"/>
      <c r="QGA21" s="15"/>
      <c r="QGB21" s="15"/>
      <c r="QGC21" s="15"/>
      <c r="QGD21" s="15"/>
      <c r="QGE21" s="15"/>
      <c r="QGF21" s="15"/>
      <c r="QGG21" s="15"/>
      <c r="QGH21" s="15"/>
      <c r="QGI21" s="15"/>
      <c r="QGJ21" s="15"/>
      <c r="QGK21" s="15"/>
      <c r="QGL21" s="15"/>
      <c r="QGM21" s="15"/>
      <c r="QGN21" s="15"/>
      <c r="QGO21" s="15"/>
      <c r="QGP21" s="15"/>
      <c r="QGQ21" s="15"/>
      <c r="QGR21" s="15"/>
      <c r="QGS21" s="15"/>
      <c r="QGT21" s="15"/>
      <c r="QGU21" s="15"/>
      <c r="QGV21" s="15"/>
      <c r="QGW21" s="15"/>
      <c r="QGX21" s="15"/>
      <c r="QGY21" s="15"/>
      <c r="QGZ21" s="15"/>
      <c r="QHA21" s="15"/>
      <c r="QHB21" s="15"/>
      <c r="QHC21" s="15"/>
      <c r="QHD21" s="15"/>
      <c r="QHE21" s="15"/>
      <c r="QHF21" s="15"/>
      <c r="QHG21" s="15"/>
      <c r="QHH21" s="15"/>
      <c r="QHI21" s="15"/>
      <c r="QHJ21" s="15"/>
      <c r="QHK21" s="15"/>
      <c r="QHL21" s="15"/>
      <c r="QHM21" s="15"/>
      <c r="QHN21" s="15"/>
      <c r="QHO21" s="15"/>
      <c r="QHP21" s="15"/>
      <c r="QHQ21" s="15"/>
      <c r="QHR21" s="15"/>
      <c r="QHS21" s="15"/>
      <c r="QHT21" s="15"/>
      <c r="QHU21" s="15"/>
      <c r="QHV21" s="15"/>
      <c r="QHW21" s="15"/>
      <c r="QHX21" s="15"/>
      <c r="QHY21" s="15"/>
      <c r="QHZ21" s="15"/>
      <c r="QIA21" s="15"/>
      <c r="QIB21" s="15"/>
      <c r="QIC21" s="15"/>
      <c r="QID21" s="15"/>
      <c r="QIE21" s="15"/>
      <c r="QIF21" s="15"/>
      <c r="QIG21" s="15"/>
      <c r="QIH21" s="15"/>
      <c r="QII21" s="15"/>
      <c r="QIJ21" s="15"/>
      <c r="QIK21" s="15"/>
      <c r="QIL21" s="15"/>
      <c r="QIM21" s="15"/>
      <c r="QIN21" s="15"/>
      <c r="QIO21" s="15"/>
      <c r="QIP21" s="15"/>
      <c r="QIQ21" s="15"/>
      <c r="QIR21" s="15"/>
      <c r="QIS21" s="15"/>
      <c r="QIT21" s="15"/>
      <c r="QIU21" s="15"/>
      <c r="QIV21" s="15"/>
      <c r="QIW21" s="15"/>
      <c r="QIX21" s="15"/>
      <c r="QIY21" s="15"/>
      <c r="QIZ21" s="15"/>
      <c r="QJA21" s="15"/>
      <c r="QJB21" s="15"/>
      <c r="QJC21" s="15"/>
      <c r="QJD21" s="15"/>
      <c r="QJE21" s="15"/>
      <c r="QJF21" s="15"/>
      <c r="QJG21" s="15"/>
      <c r="QJH21" s="15"/>
      <c r="QJI21" s="15"/>
      <c r="QJJ21" s="15"/>
      <c r="QJK21" s="15"/>
      <c r="QJL21" s="15"/>
      <c r="QJM21" s="15"/>
      <c r="QJN21" s="15"/>
      <c r="QJO21" s="15"/>
      <c r="QJP21" s="15"/>
      <c r="QJQ21" s="15"/>
      <c r="QJR21" s="15"/>
      <c r="QJS21" s="15"/>
      <c r="QJT21" s="15"/>
      <c r="QJU21" s="15"/>
      <c r="QJV21" s="15"/>
      <c r="QJW21" s="15"/>
      <c r="QJX21" s="15"/>
      <c r="QJY21" s="15"/>
      <c r="QJZ21" s="15"/>
      <c r="QKA21" s="15"/>
      <c r="QKB21" s="15"/>
      <c r="QKC21" s="15"/>
      <c r="QKD21" s="15"/>
      <c r="QKE21" s="15"/>
      <c r="QKF21" s="15"/>
      <c r="QKG21" s="15"/>
      <c r="QKH21" s="15"/>
      <c r="QKI21" s="15"/>
      <c r="QKJ21" s="15"/>
      <c r="QKK21" s="15"/>
      <c r="QKL21" s="15"/>
      <c r="QKM21" s="15"/>
      <c r="QKN21" s="15"/>
      <c r="QKO21" s="15"/>
      <c r="QKP21" s="15"/>
      <c r="QKQ21" s="15"/>
      <c r="QKR21" s="15"/>
      <c r="QKS21" s="15"/>
      <c r="QKT21" s="15"/>
      <c r="QKU21" s="15"/>
      <c r="QKV21" s="15"/>
      <c r="QKW21" s="15"/>
      <c r="QKX21" s="15"/>
      <c r="QKY21" s="15"/>
      <c r="QKZ21" s="15"/>
      <c r="QLA21" s="15"/>
      <c r="QLB21" s="15"/>
      <c r="QLC21" s="15"/>
      <c r="QLD21" s="15"/>
      <c r="QLE21" s="15"/>
      <c r="QLF21" s="15"/>
      <c r="QLG21" s="15"/>
      <c r="QLH21" s="15"/>
      <c r="QLI21" s="15"/>
      <c r="QLJ21" s="15"/>
      <c r="QLK21" s="15"/>
      <c r="QLL21" s="15"/>
      <c r="QLM21" s="15"/>
      <c r="QLN21" s="15"/>
      <c r="QLO21" s="15"/>
      <c r="QLP21" s="15"/>
      <c r="QLQ21" s="15"/>
      <c r="QLR21" s="15"/>
      <c r="QLS21" s="15"/>
      <c r="QLT21" s="15"/>
      <c r="QLU21" s="15"/>
      <c r="QLV21" s="15"/>
      <c r="QLW21" s="15"/>
      <c r="QLX21" s="15"/>
      <c r="QLY21" s="15"/>
      <c r="QLZ21" s="15"/>
      <c r="QMA21" s="15"/>
      <c r="QMB21" s="15"/>
      <c r="QMC21" s="15"/>
      <c r="QMD21" s="15"/>
      <c r="QME21" s="15"/>
      <c r="QMF21" s="15"/>
      <c r="QMG21" s="15"/>
      <c r="QMH21" s="15"/>
      <c r="QMI21" s="15"/>
      <c r="QMJ21" s="15"/>
      <c r="QMK21" s="15"/>
      <c r="QML21" s="15"/>
      <c r="QMM21" s="15"/>
      <c r="QMN21" s="15"/>
      <c r="QMO21" s="15"/>
      <c r="QMP21" s="15"/>
      <c r="QMQ21" s="15"/>
      <c r="QMR21" s="15"/>
      <c r="QMS21" s="15"/>
      <c r="QMT21" s="15"/>
      <c r="QMU21" s="15"/>
      <c r="QMV21" s="15"/>
      <c r="QMW21" s="15"/>
      <c r="QMX21" s="15"/>
      <c r="QMY21" s="15"/>
      <c r="QMZ21" s="15"/>
      <c r="QNA21" s="15"/>
      <c r="QNB21" s="15"/>
      <c r="QNC21" s="15"/>
      <c r="QND21" s="15"/>
      <c r="QNE21" s="15"/>
      <c r="QNF21" s="15"/>
      <c r="QNG21" s="15"/>
      <c r="QNH21" s="15"/>
      <c r="QNI21" s="15"/>
      <c r="QNJ21" s="15"/>
      <c r="QNK21" s="15"/>
      <c r="QNL21" s="15"/>
      <c r="QNM21" s="15"/>
      <c r="QNN21" s="15"/>
      <c r="QNO21" s="15"/>
      <c r="QNP21" s="15"/>
      <c r="QNQ21" s="15"/>
      <c r="QNR21" s="15"/>
      <c r="QNS21" s="15"/>
      <c r="QNT21" s="15"/>
      <c r="QNU21" s="15"/>
      <c r="QNV21" s="15"/>
      <c r="QNW21" s="15"/>
      <c r="QNX21" s="15"/>
      <c r="QNY21" s="15"/>
      <c r="QNZ21" s="15"/>
      <c r="QOA21" s="15"/>
      <c r="QOB21" s="15"/>
      <c r="QOC21" s="15"/>
      <c r="QOD21" s="15"/>
      <c r="QOE21" s="15"/>
      <c r="QOF21" s="15"/>
      <c r="QOG21" s="15"/>
      <c r="QOH21" s="15"/>
      <c r="QOI21" s="15"/>
      <c r="QOJ21" s="15"/>
      <c r="QOK21" s="15"/>
      <c r="QOL21" s="15"/>
      <c r="QOM21" s="15"/>
      <c r="QON21" s="15"/>
      <c r="QOO21" s="15"/>
      <c r="QOP21" s="15"/>
      <c r="QOQ21" s="15"/>
      <c r="QOR21" s="15"/>
      <c r="QOS21" s="15"/>
      <c r="QOT21" s="15"/>
      <c r="QOU21" s="15"/>
      <c r="QOV21" s="15"/>
      <c r="QOW21" s="15"/>
      <c r="QOX21" s="15"/>
      <c r="QOY21" s="15"/>
      <c r="QOZ21" s="15"/>
      <c r="QPA21" s="15"/>
      <c r="QPB21" s="15"/>
      <c r="QPC21" s="15"/>
      <c r="QPD21" s="15"/>
      <c r="QPE21" s="15"/>
      <c r="QPF21" s="15"/>
      <c r="QPG21" s="15"/>
      <c r="QPH21" s="15"/>
      <c r="QPI21" s="15"/>
      <c r="QPJ21" s="15"/>
      <c r="QPK21" s="15"/>
      <c r="QPL21" s="15"/>
      <c r="QPM21" s="15"/>
      <c r="QPN21" s="15"/>
      <c r="QPO21" s="15"/>
      <c r="QPP21" s="15"/>
      <c r="QPQ21" s="15"/>
      <c r="QPR21" s="15"/>
      <c r="QPS21" s="15"/>
      <c r="QPT21" s="15"/>
      <c r="QPU21" s="15"/>
      <c r="QPV21" s="15"/>
      <c r="QPW21" s="15"/>
      <c r="QPX21" s="15"/>
      <c r="QPY21" s="15"/>
      <c r="QPZ21" s="15"/>
      <c r="QQA21" s="15"/>
      <c r="QQB21" s="15"/>
      <c r="QQC21" s="15"/>
      <c r="QQD21" s="15"/>
      <c r="QQE21" s="15"/>
      <c r="QQF21" s="15"/>
      <c r="QQG21" s="15"/>
      <c r="QQH21" s="15"/>
      <c r="QQI21" s="15"/>
      <c r="QQJ21" s="15"/>
      <c r="QQK21" s="15"/>
      <c r="QQL21" s="15"/>
      <c r="QQM21" s="15"/>
      <c r="QQN21" s="15"/>
      <c r="QQO21" s="15"/>
      <c r="QQP21" s="15"/>
      <c r="QQQ21" s="15"/>
      <c r="QQR21" s="15"/>
      <c r="QQS21" s="15"/>
      <c r="QQT21" s="15"/>
      <c r="QQU21" s="15"/>
      <c r="QQV21" s="15"/>
      <c r="QQW21" s="15"/>
      <c r="QQX21" s="15"/>
      <c r="QQY21" s="15"/>
      <c r="QQZ21" s="15"/>
      <c r="QRA21" s="15"/>
      <c r="QRB21" s="15"/>
      <c r="QRC21" s="15"/>
      <c r="QRD21" s="15"/>
      <c r="QRE21" s="15"/>
      <c r="QRF21" s="15"/>
      <c r="QRG21" s="15"/>
      <c r="QRH21" s="15"/>
      <c r="QRI21" s="15"/>
      <c r="QRJ21" s="15"/>
      <c r="QRK21" s="15"/>
      <c r="QRL21" s="15"/>
      <c r="QRM21" s="15"/>
      <c r="QRN21" s="15"/>
      <c r="QRO21" s="15"/>
      <c r="QRP21" s="15"/>
      <c r="QRQ21" s="15"/>
      <c r="QRR21" s="15"/>
      <c r="QRS21" s="15"/>
      <c r="QRT21" s="15"/>
      <c r="QRU21" s="15"/>
      <c r="QRV21" s="15"/>
      <c r="QRW21" s="15"/>
      <c r="QRX21" s="15"/>
      <c r="QRY21" s="15"/>
      <c r="QRZ21" s="15"/>
      <c r="QSA21" s="15"/>
      <c r="QSB21" s="15"/>
      <c r="QSC21" s="15"/>
      <c r="QSD21" s="15"/>
      <c r="QSE21" s="15"/>
      <c r="QSF21" s="15"/>
      <c r="QSG21" s="15"/>
      <c r="QSH21" s="15"/>
      <c r="QSI21" s="15"/>
      <c r="QSJ21" s="15"/>
      <c r="QSK21" s="15"/>
      <c r="QSL21" s="15"/>
      <c r="QSM21" s="15"/>
      <c r="QSN21" s="15"/>
      <c r="QSO21" s="15"/>
      <c r="QSP21" s="15"/>
      <c r="QSQ21" s="15"/>
      <c r="QSR21" s="15"/>
      <c r="QSS21" s="15"/>
      <c r="QST21" s="15"/>
      <c r="QSU21" s="15"/>
      <c r="QSV21" s="15"/>
      <c r="QSW21" s="15"/>
      <c r="QSX21" s="15"/>
      <c r="QSY21" s="15"/>
      <c r="QSZ21" s="15"/>
      <c r="QTA21" s="15"/>
      <c r="QTB21" s="15"/>
      <c r="QTC21" s="15"/>
      <c r="QTD21" s="15"/>
      <c r="QTE21" s="15"/>
      <c r="QTF21" s="15"/>
      <c r="QTG21" s="15"/>
      <c r="QTH21" s="15"/>
      <c r="QTI21" s="15"/>
      <c r="QTJ21" s="15"/>
      <c r="QTK21" s="15"/>
      <c r="QTL21" s="15"/>
      <c r="QTM21" s="15"/>
      <c r="QTN21" s="15"/>
      <c r="QTO21" s="15"/>
      <c r="QTP21" s="15"/>
      <c r="QTQ21" s="15"/>
      <c r="QTR21" s="15"/>
      <c r="QTS21" s="15"/>
      <c r="QTT21" s="15"/>
      <c r="QTU21" s="15"/>
      <c r="QTV21" s="15"/>
      <c r="QTW21" s="15"/>
      <c r="QTX21" s="15"/>
      <c r="QTY21" s="15"/>
      <c r="QTZ21" s="15"/>
      <c r="QUA21" s="15"/>
      <c r="QUB21" s="15"/>
      <c r="QUC21" s="15"/>
      <c r="QUD21" s="15"/>
      <c r="QUE21" s="15"/>
      <c r="QUF21" s="15"/>
      <c r="QUG21" s="15"/>
      <c r="QUH21" s="15"/>
      <c r="QUI21" s="15"/>
      <c r="QUJ21" s="15"/>
      <c r="QUK21" s="15"/>
      <c r="QUL21" s="15"/>
      <c r="QUM21" s="15"/>
      <c r="QUN21" s="15"/>
      <c r="QUO21" s="15"/>
      <c r="QUP21" s="15"/>
      <c r="QUQ21" s="15"/>
      <c r="QUR21" s="15"/>
      <c r="QUS21" s="15"/>
      <c r="QUT21" s="15"/>
      <c r="QUU21" s="15"/>
      <c r="QUV21" s="15"/>
      <c r="QUW21" s="15"/>
      <c r="QUX21" s="15"/>
      <c r="QUY21" s="15"/>
      <c r="QUZ21" s="15"/>
      <c r="QVA21" s="15"/>
      <c r="QVB21" s="15"/>
      <c r="QVC21" s="15"/>
      <c r="QVD21" s="15"/>
      <c r="QVE21" s="15"/>
      <c r="QVF21" s="15"/>
      <c r="QVG21" s="15"/>
      <c r="QVH21" s="15"/>
      <c r="QVI21" s="15"/>
      <c r="QVJ21" s="15"/>
      <c r="QVK21" s="15"/>
      <c r="QVL21" s="15"/>
      <c r="QVM21" s="15"/>
      <c r="QVN21" s="15"/>
      <c r="QVO21" s="15"/>
      <c r="QVP21" s="15"/>
      <c r="QVQ21" s="15"/>
      <c r="QVR21" s="15"/>
      <c r="QVS21" s="15"/>
      <c r="QVT21" s="15"/>
      <c r="QVU21" s="15"/>
      <c r="QVV21" s="15"/>
      <c r="QVW21" s="15"/>
      <c r="QVX21" s="15"/>
      <c r="QVY21" s="15"/>
      <c r="QVZ21" s="15"/>
      <c r="QWA21" s="15"/>
      <c r="QWB21" s="15"/>
      <c r="QWC21" s="15"/>
      <c r="QWD21" s="15"/>
      <c r="QWE21" s="15"/>
      <c r="QWF21" s="15"/>
      <c r="QWG21" s="15"/>
      <c r="QWH21" s="15"/>
      <c r="QWI21" s="15"/>
      <c r="QWJ21" s="15"/>
      <c r="QWK21" s="15"/>
      <c r="QWL21" s="15"/>
      <c r="QWM21" s="15"/>
      <c r="QWN21" s="15"/>
      <c r="QWO21" s="15"/>
      <c r="QWP21" s="15"/>
      <c r="QWQ21" s="15"/>
      <c r="QWR21" s="15"/>
      <c r="QWS21" s="15"/>
      <c r="QWT21" s="15"/>
      <c r="QWU21" s="15"/>
      <c r="QWV21" s="15"/>
      <c r="QWW21" s="15"/>
      <c r="QWX21" s="15"/>
      <c r="QWY21" s="15"/>
      <c r="QWZ21" s="15"/>
      <c r="QXA21" s="15"/>
      <c r="QXB21" s="15"/>
      <c r="QXC21" s="15"/>
      <c r="QXD21" s="15"/>
      <c r="QXE21" s="15"/>
      <c r="QXF21" s="15"/>
      <c r="QXG21" s="15"/>
      <c r="QXH21" s="15"/>
      <c r="QXI21" s="15"/>
      <c r="QXJ21" s="15"/>
      <c r="QXK21" s="15"/>
      <c r="QXL21" s="15"/>
      <c r="QXM21" s="15"/>
      <c r="QXN21" s="15"/>
      <c r="QXO21" s="15"/>
      <c r="QXP21" s="15"/>
      <c r="QXQ21" s="15"/>
      <c r="QXR21" s="15"/>
      <c r="QXS21" s="15"/>
      <c r="QXT21" s="15"/>
      <c r="QXU21" s="15"/>
      <c r="QXV21" s="15"/>
      <c r="QXW21" s="15"/>
      <c r="QXX21" s="15"/>
      <c r="QXY21" s="15"/>
      <c r="QXZ21" s="15"/>
      <c r="QYA21" s="15"/>
      <c r="QYB21" s="15"/>
      <c r="QYC21" s="15"/>
      <c r="QYD21" s="15"/>
      <c r="QYE21" s="15"/>
      <c r="QYF21" s="15"/>
      <c r="QYG21" s="15"/>
      <c r="QYH21" s="15"/>
      <c r="QYI21" s="15"/>
      <c r="QYJ21" s="15"/>
      <c r="QYK21" s="15"/>
      <c r="QYL21" s="15"/>
      <c r="QYM21" s="15"/>
      <c r="QYN21" s="15"/>
      <c r="QYO21" s="15"/>
      <c r="QYP21" s="15"/>
      <c r="QYQ21" s="15"/>
      <c r="QYR21" s="15"/>
      <c r="QYS21" s="15"/>
      <c r="QYT21" s="15"/>
      <c r="QYU21" s="15"/>
      <c r="QYV21" s="15"/>
      <c r="QYW21" s="15"/>
      <c r="QYX21" s="15"/>
      <c r="QYY21" s="15"/>
      <c r="QYZ21" s="15"/>
      <c r="QZA21" s="15"/>
      <c r="QZB21" s="15"/>
      <c r="QZC21" s="15"/>
      <c r="QZD21" s="15"/>
      <c r="QZE21" s="15"/>
      <c r="QZF21" s="15"/>
      <c r="QZG21" s="15"/>
      <c r="QZH21" s="15"/>
      <c r="QZI21" s="15"/>
      <c r="QZJ21" s="15"/>
      <c r="QZK21" s="15"/>
      <c r="QZL21" s="15"/>
      <c r="QZM21" s="15"/>
      <c r="QZN21" s="15"/>
      <c r="QZO21" s="15"/>
      <c r="QZP21" s="15"/>
      <c r="QZQ21" s="15"/>
      <c r="QZR21" s="15"/>
      <c r="QZS21" s="15"/>
      <c r="QZT21" s="15"/>
      <c r="QZU21" s="15"/>
      <c r="QZV21" s="15"/>
      <c r="QZW21" s="15"/>
      <c r="QZX21" s="15"/>
      <c r="QZY21" s="15"/>
      <c r="QZZ21" s="15"/>
      <c r="RAA21" s="15"/>
      <c r="RAB21" s="15"/>
      <c r="RAC21" s="15"/>
      <c r="RAD21" s="15"/>
      <c r="RAE21" s="15"/>
      <c r="RAF21" s="15"/>
      <c r="RAG21" s="15"/>
      <c r="RAH21" s="15"/>
      <c r="RAI21" s="15"/>
      <c r="RAJ21" s="15"/>
      <c r="RAK21" s="15"/>
      <c r="RAL21" s="15"/>
      <c r="RAM21" s="15"/>
      <c r="RAN21" s="15"/>
      <c r="RAO21" s="15"/>
      <c r="RAP21" s="15"/>
      <c r="RAQ21" s="15"/>
      <c r="RAR21" s="15"/>
      <c r="RAS21" s="15"/>
      <c r="RAT21" s="15"/>
      <c r="RAU21" s="15"/>
      <c r="RAV21" s="15"/>
      <c r="RAW21" s="15"/>
      <c r="RAX21" s="15"/>
      <c r="RAY21" s="15"/>
      <c r="RAZ21" s="15"/>
      <c r="RBA21" s="15"/>
      <c r="RBB21" s="15"/>
      <c r="RBC21" s="15"/>
      <c r="RBD21" s="15"/>
      <c r="RBE21" s="15"/>
      <c r="RBF21" s="15"/>
      <c r="RBG21" s="15"/>
      <c r="RBH21" s="15"/>
      <c r="RBI21" s="15"/>
      <c r="RBJ21" s="15"/>
      <c r="RBK21" s="15"/>
      <c r="RBL21" s="15"/>
      <c r="RBM21" s="15"/>
      <c r="RBN21" s="15"/>
      <c r="RBO21" s="15"/>
      <c r="RBP21" s="15"/>
      <c r="RBQ21" s="15"/>
      <c r="RBR21" s="15"/>
      <c r="RBS21" s="15"/>
      <c r="RBT21" s="15"/>
      <c r="RBU21" s="15"/>
      <c r="RBV21" s="15"/>
      <c r="RBW21" s="15"/>
      <c r="RBX21" s="15"/>
      <c r="RBY21" s="15"/>
      <c r="RBZ21" s="15"/>
      <c r="RCA21" s="15"/>
      <c r="RCB21" s="15"/>
      <c r="RCC21" s="15"/>
      <c r="RCD21" s="15"/>
      <c r="RCE21" s="15"/>
      <c r="RCF21" s="15"/>
      <c r="RCG21" s="15"/>
      <c r="RCH21" s="15"/>
      <c r="RCI21" s="15"/>
      <c r="RCJ21" s="15"/>
      <c r="RCK21" s="15"/>
      <c r="RCL21" s="15"/>
      <c r="RCM21" s="15"/>
      <c r="RCN21" s="15"/>
      <c r="RCO21" s="15"/>
      <c r="RCP21" s="15"/>
      <c r="RCQ21" s="15"/>
      <c r="RCR21" s="15"/>
      <c r="RCS21" s="15"/>
      <c r="RCT21" s="15"/>
      <c r="RCU21" s="15"/>
      <c r="RCV21" s="15"/>
      <c r="RCW21" s="15"/>
      <c r="RCX21" s="15"/>
      <c r="RCY21" s="15"/>
      <c r="RCZ21" s="15"/>
      <c r="RDA21" s="15"/>
      <c r="RDB21" s="15"/>
      <c r="RDC21" s="15"/>
      <c r="RDD21" s="15"/>
      <c r="RDE21" s="15"/>
      <c r="RDF21" s="15"/>
      <c r="RDG21" s="15"/>
      <c r="RDH21" s="15"/>
      <c r="RDI21" s="15"/>
      <c r="RDJ21" s="15"/>
      <c r="RDK21" s="15"/>
      <c r="RDL21" s="15"/>
      <c r="RDM21" s="15"/>
      <c r="RDN21" s="15"/>
      <c r="RDO21" s="15"/>
      <c r="RDP21" s="15"/>
      <c r="RDQ21" s="15"/>
      <c r="RDR21" s="15"/>
      <c r="RDS21" s="15"/>
      <c r="RDT21" s="15"/>
      <c r="RDU21" s="15"/>
      <c r="RDV21" s="15"/>
      <c r="RDW21" s="15"/>
      <c r="RDX21" s="15"/>
      <c r="RDY21" s="15"/>
      <c r="RDZ21" s="15"/>
      <c r="REA21" s="15"/>
      <c r="REB21" s="15"/>
      <c r="REC21" s="15"/>
      <c r="RED21" s="15"/>
      <c r="REE21" s="15"/>
      <c r="REF21" s="15"/>
      <c r="REG21" s="15"/>
      <c r="REH21" s="15"/>
      <c r="REI21" s="15"/>
      <c r="REJ21" s="15"/>
      <c r="REK21" s="15"/>
      <c r="REL21" s="15"/>
      <c r="REM21" s="15"/>
      <c r="REN21" s="15"/>
      <c r="REO21" s="15"/>
      <c r="REP21" s="15"/>
      <c r="REQ21" s="15"/>
      <c r="RER21" s="15"/>
      <c r="RES21" s="15"/>
      <c r="RET21" s="15"/>
      <c r="REU21" s="15"/>
      <c r="REV21" s="15"/>
      <c r="REW21" s="15"/>
      <c r="REX21" s="15"/>
      <c r="REY21" s="15"/>
      <c r="REZ21" s="15"/>
      <c r="RFA21" s="15"/>
      <c r="RFB21" s="15"/>
      <c r="RFC21" s="15"/>
      <c r="RFD21" s="15"/>
      <c r="RFE21" s="15"/>
      <c r="RFF21" s="15"/>
      <c r="RFG21" s="15"/>
      <c r="RFH21" s="15"/>
      <c r="RFI21" s="15"/>
      <c r="RFJ21" s="15"/>
      <c r="RFK21" s="15"/>
      <c r="RFL21" s="15"/>
      <c r="RFM21" s="15"/>
      <c r="RFN21" s="15"/>
      <c r="RFO21" s="15"/>
      <c r="RFP21" s="15"/>
      <c r="RFQ21" s="15"/>
      <c r="RFR21" s="15"/>
      <c r="RFS21" s="15"/>
      <c r="RFT21" s="15"/>
      <c r="RFU21" s="15"/>
      <c r="RFV21" s="15"/>
      <c r="RFW21" s="15"/>
      <c r="RFX21" s="15"/>
      <c r="RFY21" s="15"/>
      <c r="RFZ21" s="15"/>
      <c r="RGA21" s="15"/>
      <c r="RGB21" s="15"/>
      <c r="RGC21" s="15"/>
      <c r="RGD21" s="15"/>
      <c r="RGE21" s="15"/>
      <c r="RGF21" s="15"/>
      <c r="RGG21" s="15"/>
      <c r="RGH21" s="15"/>
      <c r="RGI21" s="15"/>
      <c r="RGJ21" s="15"/>
      <c r="RGK21" s="15"/>
      <c r="RGL21" s="15"/>
      <c r="RGM21" s="15"/>
      <c r="RGN21" s="15"/>
      <c r="RGO21" s="15"/>
      <c r="RGP21" s="15"/>
      <c r="RGQ21" s="15"/>
      <c r="RGR21" s="15"/>
      <c r="RGS21" s="15"/>
      <c r="RGT21" s="15"/>
      <c r="RGU21" s="15"/>
      <c r="RGV21" s="15"/>
      <c r="RGW21" s="15"/>
      <c r="RGX21" s="15"/>
      <c r="RGY21" s="15"/>
      <c r="RGZ21" s="15"/>
      <c r="RHA21" s="15"/>
      <c r="RHB21" s="15"/>
      <c r="RHC21" s="15"/>
      <c r="RHD21" s="15"/>
      <c r="RHE21" s="15"/>
      <c r="RHF21" s="15"/>
      <c r="RHG21" s="15"/>
      <c r="RHH21" s="15"/>
      <c r="RHI21" s="15"/>
      <c r="RHJ21" s="15"/>
      <c r="RHK21" s="15"/>
      <c r="RHL21" s="15"/>
      <c r="RHM21" s="15"/>
      <c r="RHN21" s="15"/>
      <c r="RHO21" s="15"/>
      <c r="RHP21" s="15"/>
      <c r="RHQ21" s="15"/>
      <c r="RHR21" s="15"/>
      <c r="RHS21" s="15"/>
      <c r="RHT21" s="15"/>
      <c r="RHU21" s="15"/>
      <c r="RHV21" s="15"/>
      <c r="RHW21" s="15"/>
      <c r="RHX21" s="15"/>
      <c r="RHY21" s="15"/>
      <c r="RHZ21" s="15"/>
      <c r="RIA21" s="15"/>
      <c r="RIB21" s="15"/>
      <c r="RIC21" s="15"/>
      <c r="RID21" s="15"/>
      <c r="RIE21" s="15"/>
      <c r="RIF21" s="15"/>
      <c r="RIG21" s="15"/>
      <c r="RIH21" s="15"/>
      <c r="RII21" s="15"/>
      <c r="RIJ21" s="15"/>
      <c r="RIK21" s="15"/>
      <c r="RIL21" s="15"/>
      <c r="RIM21" s="15"/>
      <c r="RIN21" s="15"/>
      <c r="RIO21" s="15"/>
      <c r="RIP21" s="15"/>
      <c r="RIQ21" s="15"/>
      <c r="RIR21" s="15"/>
      <c r="RIS21" s="15"/>
      <c r="RIT21" s="15"/>
      <c r="RIU21" s="15"/>
      <c r="RIV21" s="15"/>
      <c r="RIW21" s="15"/>
      <c r="RIX21" s="15"/>
      <c r="RIY21" s="15"/>
      <c r="RIZ21" s="15"/>
      <c r="RJA21" s="15"/>
      <c r="RJB21" s="15"/>
      <c r="RJC21" s="15"/>
      <c r="RJD21" s="15"/>
      <c r="RJE21" s="15"/>
      <c r="RJF21" s="15"/>
      <c r="RJG21" s="15"/>
      <c r="RJH21" s="15"/>
      <c r="RJI21" s="15"/>
      <c r="RJJ21" s="15"/>
      <c r="RJK21" s="15"/>
      <c r="RJL21" s="15"/>
      <c r="RJM21" s="15"/>
      <c r="RJN21" s="15"/>
      <c r="RJO21" s="15"/>
      <c r="RJP21" s="15"/>
      <c r="RJQ21" s="15"/>
      <c r="RJR21" s="15"/>
      <c r="RJS21" s="15"/>
      <c r="RJT21" s="15"/>
      <c r="RJU21" s="15"/>
      <c r="RJV21" s="15"/>
      <c r="RJW21" s="15"/>
      <c r="RJX21" s="15"/>
      <c r="RJY21" s="15"/>
      <c r="RJZ21" s="15"/>
      <c r="RKA21" s="15"/>
      <c r="RKB21" s="15"/>
      <c r="RKC21" s="15"/>
      <c r="RKD21" s="15"/>
      <c r="RKE21" s="15"/>
      <c r="RKF21" s="15"/>
      <c r="RKG21" s="15"/>
      <c r="RKH21" s="15"/>
      <c r="RKI21" s="15"/>
      <c r="RKJ21" s="15"/>
      <c r="RKK21" s="15"/>
      <c r="RKL21" s="15"/>
      <c r="RKM21" s="15"/>
      <c r="RKN21" s="15"/>
      <c r="RKO21" s="15"/>
      <c r="RKP21" s="15"/>
      <c r="RKQ21" s="15"/>
      <c r="RKR21" s="15"/>
      <c r="RKS21" s="15"/>
      <c r="RKT21" s="15"/>
      <c r="RKU21" s="15"/>
      <c r="RKV21" s="15"/>
      <c r="RKW21" s="15"/>
      <c r="RKX21" s="15"/>
      <c r="RKY21" s="15"/>
      <c r="RKZ21" s="15"/>
      <c r="RLA21" s="15"/>
      <c r="RLB21" s="15"/>
      <c r="RLC21" s="15"/>
      <c r="RLD21" s="15"/>
      <c r="RLE21" s="15"/>
      <c r="RLF21" s="15"/>
      <c r="RLG21" s="15"/>
      <c r="RLH21" s="15"/>
      <c r="RLI21" s="15"/>
      <c r="RLJ21" s="15"/>
      <c r="RLK21" s="15"/>
      <c r="RLL21" s="15"/>
      <c r="RLM21" s="15"/>
      <c r="RLN21" s="15"/>
      <c r="RLO21" s="15"/>
      <c r="RLP21" s="15"/>
      <c r="RLQ21" s="15"/>
      <c r="RLR21" s="15"/>
      <c r="RLS21" s="15"/>
      <c r="RLT21" s="15"/>
      <c r="RLU21" s="15"/>
      <c r="RLV21" s="15"/>
      <c r="RLW21" s="15"/>
      <c r="RLX21" s="15"/>
      <c r="RLY21" s="15"/>
      <c r="RLZ21" s="15"/>
      <c r="RMA21" s="15"/>
      <c r="RMB21" s="15"/>
      <c r="RMC21" s="15"/>
      <c r="RMD21" s="15"/>
      <c r="RME21" s="15"/>
      <c r="RMF21" s="15"/>
      <c r="RMG21" s="15"/>
      <c r="RMH21" s="15"/>
      <c r="RMI21" s="15"/>
      <c r="RMJ21" s="15"/>
      <c r="RMK21" s="15"/>
      <c r="RML21" s="15"/>
      <c r="RMM21" s="15"/>
      <c r="RMN21" s="15"/>
      <c r="RMO21" s="15"/>
      <c r="RMP21" s="15"/>
      <c r="RMQ21" s="15"/>
      <c r="RMR21" s="15"/>
      <c r="RMS21" s="15"/>
      <c r="RMT21" s="15"/>
      <c r="RMU21" s="15"/>
      <c r="RMV21" s="15"/>
      <c r="RMW21" s="15"/>
      <c r="RMX21" s="15"/>
      <c r="RMY21" s="15"/>
      <c r="RMZ21" s="15"/>
      <c r="RNA21" s="15"/>
      <c r="RNB21" s="15"/>
      <c r="RNC21" s="15"/>
      <c r="RND21" s="15"/>
      <c r="RNE21" s="15"/>
      <c r="RNF21" s="15"/>
      <c r="RNG21" s="15"/>
      <c r="RNH21" s="15"/>
      <c r="RNI21" s="15"/>
      <c r="RNJ21" s="15"/>
      <c r="RNK21" s="15"/>
      <c r="RNL21" s="15"/>
      <c r="RNM21" s="15"/>
      <c r="RNN21" s="15"/>
      <c r="RNO21" s="15"/>
      <c r="RNP21" s="15"/>
      <c r="RNQ21" s="15"/>
      <c r="RNR21" s="15"/>
      <c r="RNS21" s="15"/>
      <c r="RNT21" s="15"/>
      <c r="RNU21" s="15"/>
      <c r="RNV21" s="15"/>
      <c r="RNW21" s="15"/>
      <c r="RNX21" s="15"/>
      <c r="RNY21" s="15"/>
      <c r="RNZ21" s="15"/>
      <c r="ROA21" s="15"/>
      <c r="ROB21" s="15"/>
      <c r="ROC21" s="15"/>
      <c r="ROD21" s="15"/>
      <c r="ROE21" s="15"/>
      <c r="ROF21" s="15"/>
      <c r="ROG21" s="15"/>
      <c r="ROH21" s="15"/>
      <c r="ROI21" s="15"/>
      <c r="ROJ21" s="15"/>
      <c r="ROK21" s="15"/>
      <c r="ROL21" s="15"/>
      <c r="ROM21" s="15"/>
      <c r="RON21" s="15"/>
      <c r="ROO21" s="15"/>
      <c r="ROP21" s="15"/>
      <c r="ROQ21" s="15"/>
      <c r="ROR21" s="15"/>
      <c r="ROS21" s="15"/>
      <c r="ROT21" s="15"/>
      <c r="ROU21" s="15"/>
      <c r="ROV21" s="15"/>
      <c r="ROW21" s="15"/>
      <c r="ROX21" s="15"/>
      <c r="ROY21" s="15"/>
      <c r="ROZ21" s="15"/>
      <c r="RPA21" s="15"/>
      <c r="RPB21" s="15"/>
      <c r="RPC21" s="15"/>
      <c r="RPD21" s="15"/>
      <c r="RPE21" s="15"/>
      <c r="RPF21" s="15"/>
      <c r="RPG21" s="15"/>
      <c r="RPH21" s="15"/>
      <c r="RPI21" s="15"/>
      <c r="RPJ21" s="15"/>
      <c r="RPK21" s="15"/>
      <c r="RPL21" s="15"/>
      <c r="RPM21" s="15"/>
      <c r="RPN21" s="15"/>
      <c r="RPO21" s="15"/>
      <c r="RPP21" s="15"/>
      <c r="RPQ21" s="15"/>
      <c r="RPR21" s="15"/>
      <c r="RPS21" s="15"/>
      <c r="RPT21" s="15"/>
      <c r="RPU21" s="15"/>
      <c r="RPV21" s="15"/>
      <c r="RPW21" s="15"/>
      <c r="RPX21" s="15"/>
      <c r="RPY21" s="15"/>
      <c r="RPZ21" s="15"/>
      <c r="RQA21" s="15"/>
      <c r="RQB21" s="15"/>
      <c r="RQC21" s="15"/>
      <c r="RQD21" s="15"/>
      <c r="RQE21" s="15"/>
      <c r="RQF21" s="15"/>
      <c r="RQG21" s="15"/>
      <c r="RQH21" s="15"/>
      <c r="RQI21" s="15"/>
      <c r="RQJ21" s="15"/>
      <c r="RQK21" s="15"/>
      <c r="RQL21" s="15"/>
      <c r="RQM21" s="15"/>
      <c r="RQN21" s="15"/>
      <c r="RQO21" s="15"/>
      <c r="RQP21" s="15"/>
      <c r="RQQ21" s="15"/>
      <c r="RQR21" s="15"/>
      <c r="RQS21" s="15"/>
      <c r="RQT21" s="15"/>
      <c r="RQU21" s="15"/>
      <c r="RQV21" s="15"/>
      <c r="RQW21" s="15"/>
      <c r="RQX21" s="15"/>
      <c r="RQY21" s="15"/>
      <c r="RQZ21" s="15"/>
      <c r="RRA21" s="15"/>
      <c r="RRB21" s="15"/>
      <c r="RRC21" s="15"/>
      <c r="RRD21" s="15"/>
      <c r="RRE21" s="15"/>
      <c r="RRF21" s="15"/>
      <c r="RRG21" s="15"/>
      <c r="RRH21" s="15"/>
      <c r="RRI21" s="15"/>
      <c r="RRJ21" s="15"/>
      <c r="RRK21" s="15"/>
      <c r="RRL21" s="15"/>
      <c r="RRM21" s="15"/>
      <c r="RRN21" s="15"/>
      <c r="RRO21" s="15"/>
      <c r="RRP21" s="15"/>
      <c r="RRQ21" s="15"/>
      <c r="RRR21" s="15"/>
      <c r="RRS21" s="15"/>
      <c r="RRT21" s="15"/>
      <c r="RRU21" s="15"/>
      <c r="RRV21" s="15"/>
      <c r="RRW21" s="15"/>
      <c r="RRX21" s="15"/>
      <c r="RRY21" s="15"/>
      <c r="RRZ21" s="15"/>
      <c r="RSA21" s="15"/>
      <c r="RSB21" s="15"/>
      <c r="RSC21" s="15"/>
      <c r="RSD21" s="15"/>
      <c r="RSE21" s="15"/>
      <c r="RSF21" s="15"/>
      <c r="RSG21" s="15"/>
      <c r="RSH21" s="15"/>
      <c r="RSI21" s="15"/>
      <c r="RSJ21" s="15"/>
      <c r="RSK21" s="15"/>
      <c r="RSL21" s="15"/>
      <c r="RSM21" s="15"/>
      <c r="RSN21" s="15"/>
      <c r="RSO21" s="15"/>
      <c r="RSP21" s="15"/>
      <c r="RSQ21" s="15"/>
      <c r="RSR21" s="15"/>
      <c r="RSS21" s="15"/>
      <c r="RST21" s="15"/>
      <c r="RSU21" s="15"/>
      <c r="RSV21" s="15"/>
      <c r="RSW21" s="15"/>
      <c r="RSX21" s="15"/>
      <c r="RSY21" s="15"/>
      <c r="RSZ21" s="15"/>
      <c r="RTA21" s="15"/>
      <c r="RTB21" s="15"/>
      <c r="RTC21" s="15"/>
      <c r="RTD21" s="15"/>
      <c r="RTE21" s="15"/>
      <c r="RTF21" s="15"/>
      <c r="RTG21" s="15"/>
      <c r="RTH21" s="15"/>
      <c r="RTI21" s="15"/>
      <c r="RTJ21" s="15"/>
      <c r="RTK21" s="15"/>
      <c r="RTL21" s="15"/>
      <c r="RTM21" s="15"/>
      <c r="RTN21" s="15"/>
      <c r="RTO21" s="15"/>
      <c r="RTP21" s="15"/>
      <c r="RTQ21" s="15"/>
      <c r="RTR21" s="15"/>
      <c r="RTS21" s="15"/>
      <c r="RTT21" s="15"/>
      <c r="RTU21" s="15"/>
      <c r="RTV21" s="15"/>
      <c r="RTW21" s="15"/>
      <c r="RTX21" s="15"/>
      <c r="RTY21" s="15"/>
      <c r="RTZ21" s="15"/>
      <c r="RUA21" s="15"/>
      <c r="RUB21" s="15"/>
      <c r="RUC21" s="15"/>
      <c r="RUD21" s="15"/>
      <c r="RUE21" s="15"/>
      <c r="RUF21" s="15"/>
      <c r="RUG21" s="15"/>
      <c r="RUH21" s="15"/>
      <c r="RUI21" s="15"/>
      <c r="RUJ21" s="15"/>
      <c r="RUK21" s="15"/>
      <c r="RUL21" s="15"/>
      <c r="RUM21" s="15"/>
      <c r="RUN21" s="15"/>
      <c r="RUO21" s="15"/>
      <c r="RUP21" s="15"/>
      <c r="RUQ21" s="15"/>
      <c r="RUR21" s="15"/>
      <c r="RUS21" s="15"/>
      <c r="RUT21" s="15"/>
      <c r="RUU21" s="15"/>
      <c r="RUV21" s="15"/>
      <c r="RUW21" s="15"/>
      <c r="RUX21" s="15"/>
      <c r="RUY21" s="15"/>
      <c r="RUZ21" s="15"/>
      <c r="RVA21" s="15"/>
      <c r="RVB21" s="15"/>
      <c r="RVC21" s="15"/>
      <c r="RVD21" s="15"/>
      <c r="RVE21" s="15"/>
      <c r="RVF21" s="15"/>
      <c r="RVG21" s="15"/>
      <c r="RVH21" s="15"/>
      <c r="RVI21" s="15"/>
      <c r="RVJ21" s="15"/>
      <c r="RVK21" s="15"/>
      <c r="RVL21" s="15"/>
      <c r="RVM21" s="15"/>
      <c r="RVN21" s="15"/>
      <c r="RVO21" s="15"/>
      <c r="RVP21" s="15"/>
      <c r="RVQ21" s="15"/>
      <c r="RVR21" s="15"/>
      <c r="RVS21" s="15"/>
      <c r="RVT21" s="15"/>
      <c r="RVU21" s="15"/>
      <c r="RVV21" s="15"/>
      <c r="RVW21" s="15"/>
      <c r="RVX21" s="15"/>
      <c r="RVY21" s="15"/>
      <c r="RVZ21" s="15"/>
      <c r="RWA21" s="15"/>
      <c r="RWB21" s="15"/>
      <c r="RWC21" s="15"/>
      <c r="RWD21" s="15"/>
      <c r="RWE21" s="15"/>
      <c r="RWF21" s="15"/>
      <c r="RWG21" s="15"/>
      <c r="RWH21" s="15"/>
      <c r="RWI21" s="15"/>
      <c r="RWJ21" s="15"/>
      <c r="RWK21" s="15"/>
      <c r="RWL21" s="15"/>
      <c r="RWM21" s="15"/>
      <c r="RWN21" s="15"/>
      <c r="RWO21" s="15"/>
      <c r="RWP21" s="15"/>
      <c r="RWQ21" s="15"/>
      <c r="RWR21" s="15"/>
      <c r="RWS21" s="15"/>
      <c r="RWT21" s="15"/>
      <c r="RWU21" s="15"/>
      <c r="RWV21" s="15"/>
      <c r="RWW21" s="15"/>
      <c r="RWX21" s="15"/>
      <c r="RWY21" s="15"/>
      <c r="RWZ21" s="15"/>
      <c r="RXA21" s="15"/>
      <c r="RXB21" s="15"/>
      <c r="RXC21" s="15"/>
      <c r="RXD21" s="15"/>
      <c r="RXE21" s="15"/>
      <c r="RXF21" s="15"/>
      <c r="RXG21" s="15"/>
      <c r="RXH21" s="15"/>
      <c r="RXI21" s="15"/>
      <c r="RXJ21" s="15"/>
      <c r="RXK21" s="15"/>
      <c r="RXL21" s="15"/>
      <c r="RXM21" s="15"/>
      <c r="RXN21" s="15"/>
      <c r="RXO21" s="15"/>
      <c r="RXP21" s="15"/>
      <c r="RXQ21" s="15"/>
      <c r="RXR21" s="15"/>
      <c r="RXS21" s="15"/>
      <c r="RXT21" s="15"/>
      <c r="RXU21" s="15"/>
      <c r="RXV21" s="15"/>
      <c r="RXW21" s="15"/>
      <c r="RXX21" s="15"/>
      <c r="RXY21" s="15"/>
      <c r="RXZ21" s="15"/>
      <c r="RYA21" s="15"/>
      <c r="RYB21" s="15"/>
      <c r="RYC21" s="15"/>
      <c r="RYD21" s="15"/>
      <c r="RYE21" s="15"/>
      <c r="RYF21" s="15"/>
      <c r="RYG21" s="15"/>
      <c r="RYH21" s="15"/>
      <c r="RYI21" s="15"/>
      <c r="RYJ21" s="15"/>
      <c r="RYK21" s="15"/>
      <c r="RYL21" s="15"/>
      <c r="RYM21" s="15"/>
      <c r="RYN21" s="15"/>
      <c r="RYO21" s="15"/>
      <c r="RYP21" s="15"/>
      <c r="RYQ21" s="15"/>
      <c r="RYR21" s="15"/>
      <c r="RYS21" s="15"/>
      <c r="RYT21" s="15"/>
      <c r="RYU21" s="15"/>
      <c r="RYV21" s="15"/>
      <c r="RYW21" s="15"/>
      <c r="RYX21" s="15"/>
      <c r="RYY21" s="15"/>
      <c r="RYZ21" s="15"/>
      <c r="RZA21" s="15"/>
      <c r="RZB21" s="15"/>
      <c r="RZC21" s="15"/>
      <c r="RZD21" s="15"/>
      <c r="RZE21" s="15"/>
      <c r="RZF21" s="15"/>
      <c r="RZG21" s="15"/>
      <c r="RZH21" s="15"/>
      <c r="RZI21" s="15"/>
      <c r="RZJ21" s="15"/>
      <c r="RZK21" s="15"/>
      <c r="RZL21" s="15"/>
      <c r="RZM21" s="15"/>
      <c r="RZN21" s="15"/>
      <c r="RZO21" s="15"/>
      <c r="RZP21" s="15"/>
      <c r="RZQ21" s="15"/>
      <c r="RZR21" s="15"/>
      <c r="RZS21" s="15"/>
      <c r="RZT21" s="15"/>
      <c r="RZU21" s="15"/>
      <c r="RZV21" s="15"/>
      <c r="RZW21" s="15"/>
      <c r="RZX21" s="15"/>
      <c r="RZY21" s="15"/>
      <c r="RZZ21" s="15"/>
      <c r="SAA21" s="15"/>
      <c r="SAB21" s="15"/>
      <c r="SAC21" s="15"/>
      <c r="SAD21" s="15"/>
      <c r="SAE21" s="15"/>
      <c r="SAF21" s="15"/>
      <c r="SAG21" s="15"/>
      <c r="SAH21" s="15"/>
      <c r="SAI21" s="15"/>
      <c r="SAJ21" s="15"/>
      <c r="SAK21" s="15"/>
      <c r="SAL21" s="15"/>
      <c r="SAM21" s="15"/>
      <c r="SAN21" s="15"/>
      <c r="SAO21" s="15"/>
      <c r="SAP21" s="15"/>
      <c r="SAQ21" s="15"/>
      <c r="SAR21" s="15"/>
      <c r="SAS21" s="15"/>
      <c r="SAT21" s="15"/>
      <c r="SAU21" s="15"/>
      <c r="SAV21" s="15"/>
      <c r="SAW21" s="15"/>
      <c r="SAX21" s="15"/>
      <c r="SAY21" s="15"/>
      <c r="SAZ21" s="15"/>
      <c r="SBA21" s="15"/>
      <c r="SBB21" s="15"/>
      <c r="SBC21" s="15"/>
      <c r="SBD21" s="15"/>
      <c r="SBE21" s="15"/>
      <c r="SBF21" s="15"/>
      <c r="SBG21" s="15"/>
      <c r="SBH21" s="15"/>
      <c r="SBI21" s="15"/>
      <c r="SBJ21" s="15"/>
      <c r="SBK21" s="15"/>
      <c r="SBL21" s="15"/>
      <c r="SBM21" s="15"/>
      <c r="SBN21" s="15"/>
      <c r="SBO21" s="15"/>
      <c r="SBP21" s="15"/>
      <c r="SBQ21" s="15"/>
      <c r="SBR21" s="15"/>
      <c r="SBS21" s="15"/>
      <c r="SBT21" s="15"/>
      <c r="SBU21" s="15"/>
      <c r="SBV21" s="15"/>
      <c r="SBW21" s="15"/>
      <c r="SBX21" s="15"/>
      <c r="SBY21" s="15"/>
      <c r="SBZ21" s="15"/>
      <c r="SCA21" s="15"/>
      <c r="SCB21" s="15"/>
      <c r="SCC21" s="15"/>
      <c r="SCD21" s="15"/>
      <c r="SCE21" s="15"/>
      <c r="SCF21" s="15"/>
      <c r="SCG21" s="15"/>
      <c r="SCH21" s="15"/>
      <c r="SCI21" s="15"/>
      <c r="SCJ21" s="15"/>
      <c r="SCK21" s="15"/>
      <c r="SCL21" s="15"/>
      <c r="SCM21" s="15"/>
      <c r="SCN21" s="15"/>
      <c r="SCO21" s="15"/>
      <c r="SCP21" s="15"/>
      <c r="SCQ21" s="15"/>
      <c r="SCR21" s="15"/>
      <c r="SCS21" s="15"/>
      <c r="SCT21" s="15"/>
      <c r="SCU21" s="15"/>
      <c r="SCV21" s="15"/>
      <c r="SCW21" s="15"/>
      <c r="SCX21" s="15"/>
      <c r="SCY21" s="15"/>
      <c r="SCZ21" s="15"/>
      <c r="SDA21" s="15"/>
      <c r="SDB21" s="15"/>
      <c r="SDC21" s="15"/>
      <c r="SDD21" s="15"/>
      <c r="SDE21" s="15"/>
      <c r="SDF21" s="15"/>
      <c r="SDG21" s="15"/>
      <c r="SDH21" s="15"/>
      <c r="SDI21" s="15"/>
      <c r="SDJ21" s="15"/>
      <c r="SDK21" s="15"/>
      <c r="SDL21" s="15"/>
      <c r="SDM21" s="15"/>
      <c r="SDN21" s="15"/>
      <c r="SDO21" s="15"/>
      <c r="SDP21" s="15"/>
      <c r="SDQ21" s="15"/>
      <c r="SDR21" s="15"/>
      <c r="SDS21" s="15"/>
      <c r="SDT21" s="15"/>
      <c r="SDU21" s="15"/>
      <c r="SDV21" s="15"/>
      <c r="SDW21" s="15"/>
      <c r="SDX21" s="15"/>
      <c r="SDY21" s="15"/>
      <c r="SDZ21" s="15"/>
      <c r="SEA21" s="15"/>
      <c r="SEB21" s="15"/>
      <c r="SEC21" s="15"/>
      <c r="SED21" s="15"/>
      <c r="SEE21" s="15"/>
      <c r="SEF21" s="15"/>
      <c r="SEG21" s="15"/>
      <c r="SEH21" s="15"/>
      <c r="SEI21" s="15"/>
      <c r="SEJ21" s="15"/>
      <c r="SEK21" s="15"/>
      <c r="SEL21" s="15"/>
      <c r="SEM21" s="15"/>
      <c r="SEN21" s="15"/>
      <c r="SEO21" s="15"/>
      <c r="SEP21" s="15"/>
      <c r="SEQ21" s="15"/>
      <c r="SER21" s="15"/>
      <c r="SES21" s="15"/>
      <c r="SET21" s="15"/>
      <c r="SEU21" s="15"/>
      <c r="SEV21" s="15"/>
      <c r="SEW21" s="15"/>
      <c r="SEX21" s="15"/>
      <c r="SEY21" s="15"/>
      <c r="SEZ21" s="15"/>
      <c r="SFA21" s="15"/>
      <c r="SFB21" s="15"/>
      <c r="SFC21" s="15"/>
      <c r="SFD21" s="15"/>
      <c r="SFE21" s="15"/>
      <c r="SFF21" s="15"/>
      <c r="SFG21" s="15"/>
      <c r="SFH21" s="15"/>
      <c r="SFI21" s="15"/>
      <c r="SFJ21" s="15"/>
      <c r="SFK21" s="15"/>
      <c r="SFL21" s="15"/>
      <c r="SFM21" s="15"/>
      <c r="SFN21" s="15"/>
      <c r="SFO21" s="15"/>
      <c r="SFP21" s="15"/>
      <c r="SFQ21" s="15"/>
      <c r="SFR21" s="15"/>
      <c r="SFS21" s="15"/>
      <c r="SFT21" s="15"/>
      <c r="SFU21" s="15"/>
      <c r="SFV21" s="15"/>
      <c r="SFW21" s="15"/>
      <c r="SFX21" s="15"/>
      <c r="SFY21" s="15"/>
      <c r="SFZ21" s="15"/>
      <c r="SGA21" s="15"/>
      <c r="SGB21" s="15"/>
      <c r="SGC21" s="15"/>
      <c r="SGD21" s="15"/>
      <c r="SGE21" s="15"/>
      <c r="SGF21" s="15"/>
      <c r="SGG21" s="15"/>
      <c r="SGH21" s="15"/>
      <c r="SGI21" s="15"/>
      <c r="SGJ21" s="15"/>
      <c r="SGK21" s="15"/>
      <c r="SGL21" s="15"/>
      <c r="SGM21" s="15"/>
      <c r="SGN21" s="15"/>
      <c r="SGO21" s="15"/>
      <c r="SGP21" s="15"/>
      <c r="SGQ21" s="15"/>
      <c r="SGR21" s="15"/>
      <c r="SGS21" s="15"/>
      <c r="SGT21" s="15"/>
      <c r="SGU21" s="15"/>
      <c r="SGV21" s="15"/>
      <c r="SGW21" s="15"/>
      <c r="SGX21" s="15"/>
      <c r="SGY21" s="15"/>
      <c r="SGZ21" s="15"/>
      <c r="SHA21" s="15"/>
      <c r="SHB21" s="15"/>
      <c r="SHC21" s="15"/>
      <c r="SHD21" s="15"/>
      <c r="SHE21" s="15"/>
      <c r="SHF21" s="15"/>
      <c r="SHG21" s="15"/>
      <c r="SHH21" s="15"/>
      <c r="SHI21" s="15"/>
      <c r="SHJ21" s="15"/>
      <c r="SHK21" s="15"/>
      <c r="SHL21" s="15"/>
      <c r="SHM21" s="15"/>
      <c r="SHN21" s="15"/>
      <c r="SHO21" s="15"/>
      <c r="SHP21" s="15"/>
      <c r="SHQ21" s="15"/>
      <c r="SHR21" s="15"/>
      <c r="SHS21" s="15"/>
      <c r="SHT21" s="15"/>
      <c r="SHU21" s="15"/>
      <c r="SHV21" s="15"/>
      <c r="SHW21" s="15"/>
      <c r="SHX21" s="15"/>
      <c r="SHY21" s="15"/>
      <c r="SHZ21" s="15"/>
      <c r="SIA21" s="15"/>
      <c r="SIB21" s="15"/>
      <c r="SIC21" s="15"/>
      <c r="SID21" s="15"/>
      <c r="SIE21" s="15"/>
      <c r="SIF21" s="15"/>
      <c r="SIG21" s="15"/>
      <c r="SIH21" s="15"/>
      <c r="SII21" s="15"/>
      <c r="SIJ21" s="15"/>
      <c r="SIK21" s="15"/>
      <c r="SIL21" s="15"/>
      <c r="SIM21" s="15"/>
      <c r="SIN21" s="15"/>
      <c r="SIO21" s="15"/>
      <c r="SIP21" s="15"/>
      <c r="SIQ21" s="15"/>
      <c r="SIR21" s="15"/>
      <c r="SIS21" s="15"/>
      <c r="SIT21" s="15"/>
      <c r="SIU21" s="15"/>
      <c r="SIV21" s="15"/>
      <c r="SIW21" s="15"/>
      <c r="SIX21" s="15"/>
      <c r="SIY21" s="15"/>
      <c r="SIZ21" s="15"/>
      <c r="SJA21" s="15"/>
      <c r="SJB21" s="15"/>
      <c r="SJC21" s="15"/>
      <c r="SJD21" s="15"/>
      <c r="SJE21" s="15"/>
      <c r="SJF21" s="15"/>
      <c r="SJG21" s="15"/>
      <c r="SJH21" s="15"/>
      <c r="SJI21" s="15"/>
      <c r="SJJ21" s="15"/>
      <c r="SJK21" s="15"/>
      <c r="SJL21" s="15"/>
      <c r="SJM21" s="15"/>
      <c r="SJN21" s="15"/>
      <c r="SJO21" s="15"/>
      <c r="SJP21" s="15"/>
      <c r="SJQ21" s="15"/>
      <c r="SJR21" s="15"/>
      <c r="SJS21" s="15"/>
      <c r="SJT21" s="15"/>
      <c r="SJU21" s="15"/>
      <c r="SJV21" s="15"/>
      <c r="SJW21" s="15"/>
      <c r="SJX21" s="15"/>
      <c r="SJY21" s="15"/>
      <c r="SJZ21" s="15"/>
      <c r="SKA21" s="15"/>
      <c r="SKB21" s="15"/>
      <c r="SKC21" s="15"/>
      <c r="SKD21" s="15"/>
      <c r="SKE21" s="15"/>
      <c r="SKF21" s="15"/>
      <c r="SKG21" s="15"/>
      <c r="SKH21" s="15"/>
      <c r="SKI21" s="15"/>
      <c r="SKJ21" s="15"/>
      <c r="SKK21" s="15"/>
      <c r="SKL21" s="15"/>
      <c r="SKM21" s="15"/>
      <c r="SKN21" s="15"/>
      <c r="SKO21" s="15"/>
      <c r="SKP21" s="15"/>
      <c r="SKQ21" s="15"/>
      <c r="SKR21" s="15"/>
      <c r="SKS21" s="15"/>
      <c r="SKT21" s="15"/>
      <c r="SKU21" s="15"/>
      <c r="SKV21" s="15"/>
      <c r="SKW21" s="15"/>
      <c r="SKX21" s="15"/>
      <c r="SKY21" s="15"/>
      <c r="SKZ21" s="15"/>
      <c r="SLA21" s="15"/>
      <c r="SLB21" s="15"/>
      <c r="SLC21" s="15"/>
      <c r="SLD21" s="15"/>
      <c r="SLE21" s="15"/>
      <c r="SLF21" s="15"/>
      <c r="SLG21" s="15"/>
      <c r="SLH21" s="15"/>
      <c r="SLI21" s="15"/>
      <c r="SLJ21" s="15"/>
      <c r="SLK21" s="15"/>
      <c r="SLL21" s="15"/>
      <c r="SLM21" s="15"/>
      <c r="SLN21" s="15"/>
      <c r="SLO21" s="15"/>
      <c r="SLP21" s="15"/>
      <c r="SLQ21" s="15"/>
      <c r="SLR21" s="15"/>
      <c r="SLS21" s="15"/>
      <c r="SLT21" s="15"/>
      <c r="SLU21" s="15"/>
      <c r="SLV21" s="15"/>
      <c r="SLW21" s="15"/>
      <c r="SLX21" s="15"/>
      <c r="SLY21" s="15"/>
      <c r="SLZ21" s="15"/>
      <c r="SMA21" s="15"/>
      <c r="SMB21" s="15"/>
      <c r="SMC21" s="15"/>
      <c r="SMD21" s="15"/>
      <c r="SME21" s="15"/>
      <c r="SMF21" s="15"/>
      <c r="SMG21" s="15"/>
      <c r="SMH21" s="15"/>
      <c r="SMI21" s="15"/>
      <c r="SMJ21" s="15"/>
      <c r="SMK21" s="15"/>
      <c r="SML21" s="15"/>
      <c r="SMM21" s="15"/>
      <c r="SMN21" s="15"/>
      <c r="SMO21" s="15"/>
      <c r="SMP21" s="15"/>
      <c r="SMQ21" s="15"/>
      <c r="SMR21" s="15"/>
      <c r="SMS21" s="15"/>
      <c r="SMT21" s="15"/>
      <c r="SMU21" s="15"/>
      <c r="SMV21" s="15"/>
      <c r="SMW21" s="15"/>
      <c r="SMX21" s="15"/>
      <c r="SMY21" s="15"/>
      <c r="SMZ21" s="15"/>
      <c r="SNA21" s="15"/>
      <c r="SNB21" s="15"/>
      <c r="SNC21" s="15"/>
      <c r="SND21" s="15"/>
      <c r="SNE21" s="15"/>
      <c r="SNF21" s="15"/>
      <c r="SNG21" s="15"/>
      <c r="SNH21" s="15"/>
      <c r="SNI21" s="15"/>
      <c r="SNJ21" s="15"/>
      <c r="SNK21" s="15"/>
      <c r="SNL21" s="15"/>
      <c r="SNM21" s="15"/>
      <c r="SNN21" s="15"/>
      <c r="SNO21" s="15"/>
      <c r="SNP21" s="15"/>
      <c r="SNQ21" s="15"/>
      <c r="SNR21" s="15"/>
      <c r="SNS21" s="15"/>
      <c r="SNT21" s="15"/>
      <c r="SNU21" s="15"/>
      <c r="SNV21" s="15"/>
      <c r="SNW21" s="15"/>
      <c r="SNX21" s="15"/>
      <c r="SNY21" s="15"/>
      <c r="SNZ21" s="15"/>
      <c r="SOA21" s="15"/>
      <c r="SOB21" s="15"/>
      <c r="SOC21" s="15"/>
      <c r="SOD21" s="15"/>
      <c r="SOE21" s="15"/>
      <c r="SOF21" s="15"/>
      <c r="SOG21" s="15"/>
      <c r="SOH21" s="15"/>
      <c r="SOI21" s="15"/>
      <c r="SOJ21" s="15"/>
      <c r="SOK21" s="15"/>
      <c r="SOL21" s="15"/>
      <c r="SOM21" s="15"/>
      <c r="SON21" s="15"/>
      <c r="SOO21" s="15"/>
      <c r="SOP21" s="15"/>
      <c r="SOQ21" s="15"/>
      <c r="SOR21" s="15"/>
      <c r="SOS21" s="15"/>
      <c r="SOT21" s="15"/>
      <c r="SOU21" s="15"/>
      <c r="SOV21" s="15"/>
      <c r="SOW21" s="15"/>
      <c r="SOX21" s="15"/>
      <c r="SOY21" s="15"/>
      <c r="SOZ21" s="15"/>
      <c r="SPA21" s="15"/>
      <c r="SPB21" s="15"/>
      <c r="SPC21" s="15"/>
      <c r="SPD21" s="15"/>
      <c r="SPE21" s="15"/>
      <c r="SPF21" s="15"/>
      <c r="SPG21" s="15"/>
      <c r="SPH21" s="15"/>
      <c r="SPI21" s="15"/>
      <c r="SPJ21" s="15"/>
      <c r="SPK21" s="15"/>
      <c r="SPL21" s="15"/>
      <c r="SPM21" s="15"/>
      <c r="SPN21" s="15"/>
      <c r="SPO21" s="15"/>
      <c r="SPP21" s="15"/>
      <c r="SPQ21" s="15"/>
      <c r="SPR21" s="15"/>
      <c r="SPS21" s="15"/>
      <c r="SPT21" s="15"/>
      <c r="SPU21" s="15"/>
      <c r="SPV21" s="15"/>
      <c r="SPW21" s="15"/>
      <c r="SPX21" s="15"/>
      <c r="SPY21" s="15"/>
      <c r="SPZ21" s="15"/>
      <c r="SQA21" s="15"/>
      <c r="SQB21" s="15"/>
      <c r="SQC21" s="15"/>
      <c r="SQD21" s="15"/>
      <c r="SQE21" s="15"/>
      <c r="SQF21" s="15"/>
      <c r="SQG21" s="15"/>
      <c r="SQH21" s="15"/>
      <c r="SQI21" s="15"/>
      <c r="SQJ21" s="15"/>
      <c r="SQK21" s="15"/>
      <c r="SQL21" s="15"/>
      <c r="SQM21" s="15"/>
      <c r="SQN21" s="15"/>
      <c r="SQO21" s="15"/>
      <c r="SQP21" s="15"/>
      <c r="SQQ21" s="15"/>
      <c r="SQR21" s="15"/>
      <c r="SQS21" s="15"/>
      <c r="SQT21" s="15"/>
      <c r="SQU21" s="15"/>
      <c r="SQV21" s="15"/>
      <c r="SQW21" s="15"/>
      <c r="SQX21" s="15"/>
      <c r="SQY21" s="15"/>
      <c r="SQZ21" s="15"/>
      <c r="SRA21" s="15"/>
      <c r="SRB21" s="15"/>
      <c r="SRC21" s="15"/>
      <c r="SRD21" s="15"/>
      <c r="SRE21" s="15"/>
      <c r="SRF21" s="15"/>
      <c r="SRG21" s="15"/>
      <c r="SRH21" s="15"/>
      <c r="SRI21" s="15"/>
      <c r="SRJ21" s="15"/>
      <c r="SRK21" s="15"/>
      <c r="SRL21" s="15"/>
      <c r="SRM21" s="15"/>
      <c r="SRN21" s="15"/>
      <c r="SRO21" s="15"/>
      <c r="SRP21" s="15"/>
      <c r="SRQ21" s="15"/>
      <c r="SRR21" s="15"/>
      <c r="SRS21" s="15"/>
      <c r="SRT21" s="15"/>
      <c r="SRU21" s="15"/>
      <c r="SRV21" s="15"/>
      <c r="SRW21" s="15"/>
      <c r="SRX21" s="15"/>
      <c r="SRY21" s="15"/>
      <c r="SRZ21" s="15"/>
      <c r="SSA21" s="15"/>
      <c r="SSB21" s="15"/>
      <c r="SSC21" s="15"/>
      <c r="SSD21" s="15"/>
      <c r="SSE21" s="15"/>
      <c r="SSF21" s="15"/>
      <c r="SSG21" s="15"/>
      <c r="SSH21" s="15"/>
      <c r="SSI21" s="15"/>
      <c r="SSJ21" s="15"/>
      <c r="SSK21" s="15"/>
      <c r="SSL21" s="15"/>
      <c r="SSM21" s="15"/>
      <c r="SSN21" s="15"/>
      <c r="SSO21" s="15"/>
      <c r="SSP21" s="15"/>
      <c r="SSQ21" s="15"/>
      <c r="SSR21" s="15"/>
      <c r="SSS21" s="15"/>
      <c r="SST21" s="15"/>
      <c r="SSU21" s="15"/>
      <c r="SSV21" s="15"/>
      <c r="SSW21" s="15"/>
      <c r="SSX21" s="15"/>
      <c r="SSY21" s="15"/>
      <c r="SSZ21" s="15"/>
      <c r="STA21" s="15"/>
      <c r="STB21" s="15"/>
      <c r="STC21" s="15"/>
      <c r="STD21" s="15"/>
      <c r="STE21" s="15"/>
      <c r="STF21" s="15"/>
      <c r="STG21" s="15"/>
      <c r="STH21" s="15"/>
      <c r="STI21" s="15"/>
      <c r="STJ21" s="15"/>
      <c r="STK21" s="15"/>
      <c r="STL21" s="15"/>
      <c r="STM21" s="15"/>
      <c r="STN21" s="15"/>
      <c r="STO21" s="15"/>
      <c r="STP21" s="15"/>
      <c r="STQ21" s="15"/>
      <c r="STR21" s="15"/>
      <c r="STS21" s="15"/>
      <c r="STT21" s="15"/>
      <c r="STU21" s="15"/>
      <c r="STV21" s="15"/>
      <c r="STW21" s="15"/>
      <c r="STX21" s="15"/>
      <c r="STY21" s="15"/>
      <c r="STZ21" s="15"/>
      <c r="SUA21" s="15"/>
      <c r="SUB21" s="15"/>
      <c r="SUC21" s="15"/>
      <c r="SUD21" s="15"/>
      <c r="SUE21" s="15"/>
      <c r="SUF21" s="15"/>
      <c r="SUG21" s="15"/>
      <c r="SUH21" s="15"/>
      <c r="SUI21" s="15"/>
      <c r="SUJ21" s="15"/>
      <c r="SUK21" s="15"/>
      <c r="SUL21" s="15"/>
      <c r="SUM21" s="15"/>
      <c r="SUN21" s="15"/>
      <c r="SUO21" s="15"/>
      <c r="SUP21" s="15"/>
      <c r="SUQ21" s="15"/>
      <c r="SUR21" s="15"/>
      <c r="SUS21" s="15"/>
      <c r="SUT21" s="15"/>
      <c r="SUU21" s="15"/>
      <c r="SUV21" s="15"/>
      <c r="SUW21" s="15"/>
      <c r="SUX21" s="15"/>
      <c r="SUY21" s="15"/>
      <c r="SUZ21" s="15"/>
      <c r="SVA21" s="15"/>
      <c r="SVB21" s="15"/>
      <c r="SVC21" s="15"/>
      <c r="SVD21" s="15"/>
      <c r="SVE21" s="15"/>
      <c r="SVF21" s="15"/>
      <c r="SVG21" s="15"/>
      <c r="SVH21" s="15"/>
      <c r="SVI21" s="15"/>
      <c r="SVJ21" s="15"/>
      <c r="SVK21" s="15"/>
      <c r="SVL21" s="15"/>
      <c r="SVM21" s="15"/>
      <c r="SVN21" s="15"/>
      <c r="SVO21" s="15"/>
      <c r="SVP21" s="15"/>
      <c r="SVQ21" s="15"/>
      <c r="SVR21" s="15"/>
      <c r="SVS21" s="15"/>
      <c r="SVT21" s="15"/>
      <c r="SVU21" s="15"/>
      <c r="SVV21" s="15"/>
      <c r="SVW21" s="15"/>
      <c r="SVX21" s="15"/>
      <c r="SVY21" s="15"/>
      <c r="SVZ21" s="15"/>
      <c r="SWA21" s="15"/>
      <c r="SWB21" s="15"/>
      <c r="SWC21" s="15"/>
      <c r="SWD21" s="15"/>
      <c r="SWE21" s="15"/>
      <c r="SWF21" s="15"/>
      <c r="SWG21" s="15"/>
      <c r="SWH21" s="15"/>
      <c r="SWI21" s="15"/>
      <c r="SWJ21" s="15"/>
      <c r="SWK21" s="15"/>
      <c r="SWL21" s="15"/>
      <c r="SWM21" s="15"/>
      <c r="SWN21" s="15"/>
      <c r="SWO21" s="15"/>
      <c r="SWP21" s="15"/>
      <c r="SWQ21" s="15"/>
      <c r="SWR21" s="15"/>
      <c r="SWS21" s="15"/>
      <c r="SWT21" s="15"/>
      <c r="SWU21" s="15"/>
      <c r="SWV21" s="15"/>
      <c r="SWW21" s="15"/>
      <c r="SWX21" s="15"/>
      <c r="SWY21" s="15"/>
      <c r="SWZ21" s="15"/>
      <c r="SXA21" s="15"/>
      <c r="SXB21" s="15"/>
      <c r="SXC21" s="15"/>
      <c r="SXD21" s="15"/>
      <c r="SXE21" s="15"/>
      <c r="SXF21" s="15"/>
      <c r="SXG21" s="15"/>
      <c r="SXH21" s="15"/>
      <c r="SXI21" s="15"/>
      <c r="SXJ21" s="15"/>
      <c r="SXK21" s="15"/>
      <c r="SXL21" s="15"/>
      <c r="SXM21" s="15"/>
      <c r="SXN21" s="15"/>
      <c r="SXO21" s="15"/>
      <c r="SXP21" s="15"/>
      <c r="SXQ21" s="15"/>
      <c r="SXR21" s="15"/>
      <c r="SXS21" s="15"/>
      <c r="SXT21" s="15"/>
      <c r="SXU21" s="15"/>
      <c r="SXV21" s="15"/>
      <c r="SXW21" s="15"/>
      <c r="SXX21" s="15"/>
      <c r="SXY21" s="15"/>
      <c r="SXZ21" s="15"/>
      <c r="SYA21" s="15"/>
      <c r="SYB21" s="15"/>
      <c r="SYC21" s="15"/>
      <c r="SYD21" s="15"/>
      <c r="SYE21" s="15"/>
      <c r="SYF21" s="15"/>
      <c r="SYG21" s="15"/>
      <c r="SYH21" s="15"/>
      <c r="SYI21" s="15"/>
      <c r="SYJ21" s="15"/>
      <c r="SYK21" s="15"/>
      <c r="SYL21" s="15"/>
      <c r="SYM21" s="15"/>
      <c r="SYN21" s="15"/>
      <c r="SYO21" s="15"/>
      <c r="SYP21" s="15"/>
      <c r="SYQ21" s="15"/>
      <c r="SYR21" s="15"/>
      <c r="SYS21" s="15"/>
      <c r="SYT21" s="15"/>
      <c r="SYU21" s="15"/>
      <c r="SYV21" s="15"/>
      <c r="SYW21" s="15"/>
      <c r="SYX21" s="15"/>
      <c r="SYY21" s="15"/>
      <c r="SYZ21" s="15"/>
      <c r="SZA21" s="15"/>
      <c r="SZB21" s="15"/>
      <c r="SZC21" s="15"/>
      <c r="SZD21" s="15"/>
      <c r="SZE21" s="15"/>
      <c r="SZF21" s="15"/>
      <c r="SZG21" s="15"/>
      <c r="SZH21" s="15"/>
      <c r="SZI21" s="15"/>
      <c r="SZJ21" s="15"/>
      <c r="SZK21" s="15"/>
      <c r="SZL21" s="15"/>
      <c r="SZM21" s="15"/>
      <c r="SZN21" s="15"/>
      <c r="SZO21" s="15"/>
      <c r="SZP21" s="15"/>
      <c r="SZQ21" s="15"/>
      <c r="SZR21" s="15"/>
      <c r="SZS21" s="15"/>
      <c r="SZT21" s="15"/>
      <c r="SZU21" s="15"/>
      <c r="SZV21" s="15"/>
      <c r="SZW21" s="15"/>
      <c r="SZX21" s="15"/>
      <c r="SZY21" s="15"/>
      <c r="SZZ21" s="15"/>
      <c r="TAA21" s="15"/>
      <c r="TAB21" s="15"/>
      <c r="TAC21" s="15"/>
      <c r="TAD21" s="15"/>
      <c r="TAE21" s="15"/>
      <c r="TAF21" s="15"/>
      <c r="TAG21" s="15"/>
      <c r="TAH21" s="15"/>
      <c r="TAI21" s="15"/>
      <c r="TAJ21" s="15"/>
      <c r="TAK21" s="15"/>
      <c r="TAL21" s="15"/>
      <c r="TAM21" s="15"/>
      <c r="TAN21" s="15"/>
      <c r="TAO21" s="15"/>
      <c r="TAP21" s="15"/>
      <c r="TAQ21" s="15"/>
      <c r="TAR21" s="15"/>
      <c r="TAS21" s="15"/>
      <c r="TAT21" s="15"/>
      <c r="TAU21" s="15"/>
      <c r="TAV21" s="15"/>
      <c r="TAW21" s="15"/>
      <c r="TAX21" s="15"/>
      <c r="TAY21" s="15"/>
      <c r="TAZ21" s="15"/>
      <c r="TBA21" s="15"/>
      <c r="TBB21" s="15"/>
      <c r="TBC21" s="15"/>
      <c r="TBD21" s="15"/>
      <c r="TBE21" s="15"/>
      <c r="TBF21" s="15"/>
      <c r="TBG21" s="15"/>
      <c r="TBH21" s="15"/>
      <c r="TBI21" s="15"/>
      <c r="TBJ21" s="15"/>
      <c r="TBK21" s="15"/>
      <c r="TBL21" s="15"/>
      <c r="TBM21" s="15"/>
      <c r="TBN21" s="15"/>
      <c r="TBO21" s="15"/>
      <c r="TBP21" s="15"/>
      <c r="TBQ21" s="15"/>
      <c r="TBR21" s="15"/>
      <c r="TBS21" s="15"/>
      <c r="TBT21" s="15"/>
      <c r="TBU21" s="15"/>
      <c r="TBV21" s="15"/>
      <c r="TBW21" s="15"/>
      <c r="TBX21" s="15"/>
      <c r="TBY21" s="15"/>
      <c r="TBZ21" s="15"/>
      <c r="TCA21" s="15"/>
      <c r="TCB21" s="15"/>
      <c r="TCC21" s="15"/>
      <c r="TCD21" s="15"/>
      <c r="TCE21" s="15"/>
      <c r="TCF21" s="15"/>
      <c r="TCG21" s="15"/>
      <c r="TCH21" s="15"/>
      <c r="TCI21" s="15"/>
      <c r="TCJ21" s="15"/>
      <c r="TCK21" s="15"/>
      <c r="TCL21" s="15"/>
      <c r="TCM21" s="15"/>
      <c r="TCN21" s="15"/>
      <c r="TCO21" s="15"/>
      <c r="TCP21" s="15"/>
      <c r="TCQ21" s="15"/>
      <c r="TCR21" s="15"/>
      <c r="TCS21" s="15"/>
      <c r="TCT21" s="15"/>
      <c r="TCU21" s="15"/>
      <c r="TCV21" s="15"/>
      <c r="TCW21" s="15"/>
      <c r="TCX21" s="15"/>
      <c r="TCY21" s="15"/>
      <c r="TCZ21" s="15"/>
      <c r="TDA21" s="15"/>
      <c r="TDB21" s="15"/>
      <c r="TDC21" s="15"/>
      <c r="TDD21" s="15"/>
      <c r="TDE21" s="15"/>
      <c r="TDF21" s="15"/>
      <c r="TDG21" s="15"/>
      <c r="TDH21" s="15"/>
      <c r="TDI21" s="15"/>
      <c r="TDJ21" s="15"/>
      <c r="TDK21" s="15"/>
      <c r="TDL21" s="15"/>
      <c r="TDM21" s="15"/>
      <c r="TDN21" s="15"/>
      <c r="TDO21" s="15"/>
      <c r="TDP21" s="15"/>
      <c r="TDQ21" s="15"/>
      <c r="TDR21" s="15"/>
      <c r="TDS21" s="15"/>
      <c r="TDT21" s="15"/>
      <c r="TDU21" s="15"/>
      <c r="TDV21" s="15"/>
      <c r="TDW21" s="15"/>
      <c r="TDX21" s="15"/>
      <c r="TDY21" s="15"/>
      <c r="TDZ21" s="15"/>
      <c r="TEA21" s="15"/>
      <c r="TEB21" s="15"/>
      <c r="TEC21" s="15"/>
      <c r="TED21" s="15"/>
      <c r="TEE21" s="15"/>
      <c r="TEF21" s="15"/>
      <c r="TEG21" s="15"/>
      <c r="TEH21" s="15"/>
      <c r="TEI21" s="15"/>
      <c r="TEJ21" s="15"/>
      <c r="TEK21" s="15"/>
      <c r="TEL21" s="15"/>
      <c r="TEM21" s="15"/>
      <c r="TEN21" s="15"/>
      <c r="TEO21" s="15"/>
      <c r="TEP21" s="15"/>
      <c r="TEQ21" s="15"/>
      <c r="TER21" s="15"/>
      <c r="TES21" s="15"/>
      <c r="TET21" s="15"/>
      <c r="TEU21" s="15"/>
      <c r="TEV21" s="15"/>
      <c r="TEW21" s="15"/>
      <c r="TEX21" s="15"/>
      <c r="TEY21" s="15"/>
      <c r="TEZ21" s="15"/>
      <c r="TFA21" s="15"/>
      <c r="TFB21" s="15"/>
      <c r="TFC21" s="15"/>
      <c r="TFD21" s="15"/>
      <c r="TFE21" s="15"/>
      <c r="TFF21" s="15"/>
      <c r="TFG21" s="15"/>
      <c r="TFH21" s="15"/>
      <c r="TFI21" s="15"/>
      <c r="TFJ21" s="15"/>
      <c r="TFK21" s="15"/>
      <c r="TFL21" s="15"/>
      <c r="TFM21" s="15"/>
      <c r="TFN21" s="15"/>
      <c r="TFO21" s="15"/>
      <c r="TFP21" s="15"/>
      <c r="TFQ21" s="15"/>
      <c r="TFR21" s="15"/>
      <c r="TFS21" s="15"/>
      <c r="TFT21" s="15"/>
      <c r="TFU21" s="15"/>
      <c r="TFV21" s="15"/>
      <c r="TFW21" s="15"/>
      <c r="TFX21" s="15"/>
      <c r="TFY21" s="15"/>
      <c r="TFZ21" s="15"/>
      <c r="TGA21" s="15"/>
      <c r="TGB21" s="15"/>
      <c r="TGC21" s="15"/>
      <c r="TGD21" s="15"/>
      <c r="TGE21" s="15"/>
      <c r="TGF21" s="15"/>
      <c r="TGG21" s="15"/>
      <c r="TGH21" s="15"/>
      <c r="TGI21" s="15"/>
      <c r="TGJ21" s="15"/>
      <c r="TGK21" s="15"/>
      <c r="TGL21" s="15"/>
      <c r="TGM21" s="15"/>
      <c r="TGN21" s="15"/>
      <c r="TGO21" s="15"/>
      <c r="TGP21" s="15"/>
      <c r="TGQ21" s="15"/>
      <c r="TGR21" s="15"/>
      <c r="TGS21" s="15"/>
      <c r="TGT21" s="15"/>
      <c r="TGU21" s="15"/>
      <c r="TGV21" s="15"/>
      <c r="TGW21" s="15"/>
      <c r="TGX21" s="15"/>
      <c r="TGY21" s="15"/>
      <c r="TGZ21" s="15"/>
      <c r="THA21" s="15"/>
      <c r="THB21" s="15"/>
      <c r="THC21" s="15"/>
      <c r="THD21" s="15"/>
      <c r="THE21" s="15"/>
      <c r="THF21" s="15"/>
      <c r="THG21" s="15"/>
      <c r="THH21" s="15"/>
      <c r="THI21" s="15"/>
      <c r="THJ21" s="15"/>
      <c r="THK21" s="15"/>
      <c r="THL21" s="15"/>
      <c r="THM21" s="15"/>
      <c r="THN21" s="15"/>
      <c r="THO21" s="15"/>
      <c r="THP21" s="15"/>
      <c r="THQ21" s="15"/>
      <c r="THR21" s="15"/>
      <c r="THS21" s="15"/>
      <c r="THT21" s="15"/>
      <c r="THU21" s="15"/>
      <c r="THV21" s="15"/>
      <c r="THW21" s="15"/>
      <c r="THX21" s="15"/>
      <c r="THY21" s="15"/>
      <c r="THZ21" s="15"/>
      <c r="TIA21" s="15"/>
      <c r="TIB21" s="15"/>
      <c r="TIC21" s="15"/>
      <c r="TID21" s="15"/>
      <c r="TIE21" s="15"/>
      <c r="TIF21" s="15"/>
      <c r="TIG21" s="15"/>
      <c r="TIH21" s="15"/>
      <c r="TII21" s="15"/>
      <c r="TIJ21" s="15"/>
      <c r="TIK21" s="15"/>
      <c r="TIL21" s="15"/>
      <c r="TIM21" s="15"/>
      <c r="TIN21" s="15"/>
      <c r="TIO21" s="15"/>
      <c r="TIP21" s="15"/>
      <c r="TIQ21" s="15"/>
      <c r="TIR21" s="15"/>
      <c r="TIS21" s="15"/>
      <c r="TIT21" s="15"/>
      <c r="TIU21" s="15"/>
      <c r="TIV21" s="15"/>
      <c r="TIW21" s="15"/>
      <c r="TIX21" s="15"/>
      <c r="TIY21" s="15"/>
      <c r="TIZ21" s="15"/>
      <c r="TJA21" s="15"/>
      <c r="TJB21" s="15"/>
      <c r="TJC21" s="15"/>
      <c r="TJD21" s="15"/>
      <c r="TJE21" s="15"/>
      <c r="TJF21" s="15"/>
      <c r="TJG21" s="15"/>
      <c r="TJH21" s="15"/>
      <c r="TJI21" s="15"/>
      <c r="TJJ21" s="15"/>
      <c r="TJK21" s="15"/>
      <c r="TJL21" s="15"/>
      <c r="TJM21" s="15"/>
      <c r="TJN21" s="15"/>
      <c r="TJO21" s="15"/>
      <c r="TJP21" s="15"/>
      <c r="TJQ21" s="15"/>
      <c r="TJR21" s="15"/>
      <c r="TJS21" s="15"/>
      <c r="TJT21" s="15"/>
      <c r="TJU21" s="15"/>
      <c r="TJV21" s="15"/>
      <c r="TJW21" s="15"/>
      <c r="TJX21" s="15"/>
      <c r="TJY21" s="15"/>
      <c r="TJZ21" s="15"/>
      <c r="TKA21" s="15"/>
      <c r="TKB21" s="15"/>
      <c r="TKC21" s="15"/>
      <c r="TKD21" s="15"/>
      <c r="TKE21" s="15"/>
      <c r="TKF21" s="15"/>
      <c r="TKG21" s="15"/>
      <c r="TKH21" s="15"/>
      <c r="TKI21" s="15"/>
      <c r="TKJ21" s="15"/>
      <c r="TKK21" s="15"/>
      <c r="TKL21" s="15"/>
      <c r="TKM21" s="15"/>
      <c r="TKN21" s="15"/>
      <c r="TKO21" s="15"/>
      <c r="TKP21" s="15"/>
      <c r="TKQ21" s="15"/>
      <c r="TKR21" s="15"/>
      <c r="TKS21" s="15"/>
      <c r="TKT21" s="15"/>
      <c r="TKU21" s="15"/>
      <c r="TKV21" s="15"/>
      <c r="TKW21" s="15"/>
      <c r="TKX21" s="15"/>
      <c r="TKY21" s="15"/>
      <c r="TKZ21" s="15"/>
      <c r="TLA21" s="15"/>
      <c r="TLB21" s="15"/>
      <c r="TLC21" s="15"/>
      <c r="TLD21" s="15"/>
      <c r="TLE21" s="15"/>
      <c r="TLF21" s="15"/>
      <c r="TLG21" s="15"/>
      <c r="TLH21" s="15"/>
      <c r="TLI21" s="15"/>
      <c r="TLJ21" s="15"/>
      <c r="TLK21" s="15"/>
      <c r="TLL21" s="15"/>
      <c r="TLM21" s="15"/>
      <c r="TLN21" s="15"/>
      <c r="TLO21" s="15"/>
      <c r="TLP21" s="15"/>
      <c r="TLQ21" s="15"/>
      <c r="TLR21" s="15"/>
      <c r="TLS21" s="15"/>
      <c r="TLT21" s="15"/>
      <c r="TLU21" s="15"/>
      <c r="TLV21" s="15"/>
      <c r="TLW21" s="15"/>
      <c r="TLX21" s="15"/>
      <c r="TLY21" s="15"/>
      <c r="TLZ21" s="15"/>
      <c r="TMA21" s="15"/>
      <c r="TMB21" s="15"/>
      <c r="TMC21" s="15"/>
      <c r="TMD21" s="15"/>
      <c r="TME21" s="15"/>
      <c r="TMF21" s="15"/>
      <c r="TMG21" s="15"/>
      <c r="TMH21" s="15"/>
      <c r="TMI21" s="15"/>
      <c r="TMJ21" s="15"/>
      <c r="TMK21" s="15"/>
      <c r="TML21" s="15"/>
      <c r="TMM21" s="15"/>
      <c r="TMN21" s="15"/>
      <c r="TMO21" s="15"/>
      <c r="TMP21" s="15"/>
      <c r="TMQ21" s="15"/>
      <c r="TMR21" s="15"/>
      <c r="TMS21" s="15"/>
      <c r="TMT21" s="15"/>
      <c r="TMU21" s="15"/>
      <c r="TMV21" s="15"/>
      <c r="TMW21" s="15"/>
      <c r="TMX21" s="15"/>
      <c r="TMY21" s="15"/>
      <c r="TMZ21" s="15"/>
      <c r="TNA21" s="15"/>
      <c r="TNB21" s="15"/>
      <c r="TNC21" s="15"/>
      <c r="TND21" s="15"/>
      <c r="TNE21" s="15"/>
      <c r="TNF21" s="15"/>
      <c r="TNG21" s="15"/>
      <c r="TNH21" s="15"/>
      <c r="TNI21" s="15"/>
      <c r="TNJ21" s="15"/>
      <c r="TNK21" s="15"/>
      <c r="TNL21" s="15"/>
      <c r="TNM21" s="15"/>
      <c r="TNN21" s="15"/>
      <c r="TNO21" s="15"/>
      <c r="TNP21" s="15"/>
      <c r="TNQ21" s="15"/>
      <c r="TNR21" s="15"/>
      <c r="TNS21" s="15"/>
      <c r="TNT21" s="15"/>
      <c r="TNU21" s="15"/>
      <c r="TNV21" s="15"/>
      <c r="TNW21" s="15"/>
      <c r="TNX21" s="15"/>
      <c r="TNY21" s="15"/>
      <c r="TNZ21" s="15"/>
      <c r="TOA21" s="15"/>
      <c r="TOB21" s="15"/>
      <c r="TOC21" s="15"/>
      <c r="TOD21" s="15"/>
      <c r="TOE21" s="15"/>
      <c r="TOF21" s="15"/>
      <c r="TOG21" s="15"/>
      <c r="TOH21" s="15"/>
      <c r="TOI21" s="15"/>
      <c r="TOJ21" s="15"/>
      <c r="TOK21" s="15"/>
      <c r="TOL21" s="15"/>
      <c r="TOM21" s="15"/>
      <c r="TON21" s="15"/>
      <c r="TOO21" s="15"/>
      <c r="TOP21" s="15"/>
      <c r="TOQ21" s="15"/>
      <c r="TOR21" s="15"/>
      <c r="TOS21" s="15"/>
      <c r="TOT21" s="15"/>
      <c r="TOU21" s="15"/>
      <c r="TOV21" s="15"/>
      <c r="TOW21" s="15"/>
      <c r="TOX21" s="15"/>
      <c r="TOY21" s="15"/>
      <c r="TOZ21" s="15"/>
      <c r="TPA21" s="15"/>
      <c r="TPB21" s="15"/>
      <c r="TPC21" s="15"/>
      <c r="TPD21" s="15"/>
      <c r="TPE21" s="15"/>
      <c r="TPF21" s="15"/>
      <c r="TPG21" s="15"/>
      <c r="TPH21" s="15"/>
      <c r="TPI21" s="15"/>
      <c r="TPJ21" s="15"/>
      <c r="TPK21" s="15"/>
      <c r="TPL21" s="15"/>
      <c r="TPM21" s="15"/>
      <c r="TPN21" s="15"/>
      <c r="TPO21" s="15"/>
      <c r="TPP21" s="15"/>
      <c r="TPQ21" s="15"/>
      <c r="TPR21" s="15"/>
      <c r="TPS21" s="15"/>
      <c r="TPT21" s="15"/>
      <c r="TPU21" s="15"/>
      <c r="TPV21" s="15"/>
      <c r="TPW21" s="15"/>
      <c r="TPX21" s="15"/>
      <c r="TPY21" s="15"/>
      <c r="TPZ21" s="15"/>
      <c r="TQA21" s="15"/>
      <c r="TQB21" s="15"/>
      <c r="TQC21" s="15"/>
      <c r="TQD21" s="15"/>
      <c r="TQE21" s="15"/>
      <c r="TQF21" s="15"/>
      <c r="TQG21" s="15"/>
      <c r="TQH21" s="15"/>
      <c r="TQI21" s="15"/>
      <c r="TQJ21" s="15"/>
      <c r="TQK21" s="15"/>
      <c r="TQL21" s="15"/>
      <c r="TQM21" s="15"/>
      <c r="TQN21" s="15"/>
      <c r="TQO21" s="15"/>
      <c r="TQP21" s="15"/>
      <c r="TQQ21" s="15"/>
      <c r="TQR21" s="15"/>
      <c r="TQS21" s="15"/>
      <c r="TQT21" s="15"/>
      <c r="TQU21" s="15"/>
      <c r="TQV21" s="15"/>
      <c r="TQW21" s="15"/>
      <c r="TQX21" s="15"/>
      <c r="TQY21" s="15"/>
      <c r="TQZ21" s="15"/>
      <c r="TRA21" s="15"/>
      <c r="TRB21" s="15"/>
      <c r="TRC21" s="15"/>
      <c r="TRD21" s="15"/>
      <c r="TRE21" s="15"/>
      <c r="TRF21" s="15"/>
      <c r="TRG21" s="15"/>
      <c r="TRH21" s="15"/>
      <c r="TRI21" s="15"/>
      <c r="TRJ21" s="15"/>
      <c r="TRK21" s="15"/>
      <c r="TRL21" s="15"/>
      <c r="TRM21" s="15"/>
      <c r="TRN21" s="15"/>
      <c r="TRO21" s="15"/>
      <c r="TRP21" s="15"/>
      <c r="TRQ21" s="15"/>
      <c r="TRR21" s="15"/>
      <c r="TRS21" s="15"/>
      <c r="TRT21" s="15"/>
      <c r="TRU21" s="15"/>
      <c r="TRV21" s="15"/>
      <c r="TRW21" s="15"/>
      <c r="TRX21" s="15"/>
      <c r="TRY21" s="15"/>
      <c r="TRZ21" s="15"/>
      <c r="TSA21" s="15"/>
      <c r="TSB21" s="15"/>
      <c r="TSC21" s="15"/>
      <c r="TSD21" s="15"/>
      <c r="TSE21" s="15"/>
      <c r="TSF21" s="15"/>
      <c r="TSG21" s="15"/>
      <c r="TSH21" s="15"/>
      <c r="TSI21" s="15"/>
      <c r="TSJ21" s="15"/>
      <c r="TSK21" s="15"/>
      <c r="TSL21" s="15"/>
      <c r="TSM21" s="15"/>
      <c r="TSN21" s="15"/>
      <c r="TSO21" s="15"/>
      <c r="TSP21" s="15"/>
      <c r="TSQ21" s="15"/>
      <c r="TSR21" s="15"/>
      <c r="TSS21" s="15"/>
      <c r="TST21" s="15"/>
      <c r="TSU21" s="15"/>
      <c r="TSV21" s="15"/>
      <c r="TSW21" s="15"/>
      <c r="TSX21" s="15"/>
      <c r="TSY21" s="15"/>
      <c r="TSZ21" s="15"/>
      <c r="TTA21" s="15"/>
      <c r="TTB21" s="15"/>
      <c r="TTC21" s="15"/>
      <c r="TTD21" s="15"/>
      <c r="TTE21" s="15"/>
      <c r="TTF21" s="15"/>
      <c r="TTG21" s="15"/>
      <c r="TTH21" s="15"/>
      <c r="TTI21" s="15"/>
      <c r="TTJ21" s="15"/>
      <c r="TTK21" s="15"/>
      <c r="TTL21" s="15"/>
      <c r="TTM21" s="15"/>
      <c r="TTN21" s="15"/>
      <c r="TTO21" s="15"/>
      <c r="TTP21" s="15"/>
      <c r="TTQ21" s="15"/>
      <c r="TTR21" s="15"/>
      <c r="TTS21" s="15"/>
      <c r="TTT21" s="15"/>
      <c r="TTU21" s="15"/>
      <c r="TTV21" s="15"/>
      <c r="TTW21" s="15"/>
      <c r="TTX21" s="15"/>
      <c r="TTY21" s="15"/>
      <c r="TTZ21" s="15"/>
      <c r="TUA21" s="15"/>
      <c r="TUB21" s="15"/>
      <c r="TUC21" s="15"/>
      <c r="TUD21" s="15"/>
      <c r="TUE21" s="15"/>
      <c r="TUF21" s="15"/>
      <c r="TUG21" s="15"/>
      <c r="TUH21" s="15"/>
      <c r="TUI21" s="15"/>
      <c r="TUJ21" s="15"/>
      <c r="TUK21" s="15"/>
      <c r="TUL21" s="15"/>
      <c r="TUM21" s="15"/>
      <c r="TUN21" s="15"/>
      <c r="TUO21" s="15"/>
      <c r="TUP21" s="15"/>
      <c r="TUQ21" s="15"/>
      <c r="TUR21" s="15"/>
      <c r="TUS21" s="15"/>
      <c r="TUT21" s="15"/>
      <c r="TUU21" s="15"/>
      <c r="TUV21" s="15"/>
      <c r="TUW21" s="15"/>
      <c r="TUX21" s="15"/>
      <c r="TUY21" s="15"/>
      <c r="TUZ21" s="15"/>
      <c r="TVA21" s="15"/>
      <c r="TVB21" s="15"/>
      <c r="TVC21" s="15"/>
      <c r="TVD21" s="15"/>
      <c r="TVE21" s="15"/>
      <c r="TVF21" s="15"/>
      <c r="TVG21" s="15"/>
      <c r="TVH21" s="15"/>
      <c r="TVI21" s="15"/>
      <c r="TVJ21" s="15"/>
      <c r="TVK21" s="15"/>
      <c r="TVL21" s="15"/>
      <c r="TVM21" s="15"/>
      <c r="TVN21" s="15"/>
      <c r="TVO21" s="15"/>
      <c r="TVP21" s="15"/>
      <c r="TVQ21" s="15"/>
      <c r="TVR21" s="15"/>
      <c r="TVS21" s="15"/>
      <c r="TVT21" s="15"/>
      <c r="TVU21" s="15"/>
      <c r="TVV21" s="15"/>
      <c r="TVW21" s="15"/>
      <c r="TVX21" s="15"/>
      <c r="TVY21" s="15"/>
      <c r="TVZ21" s="15"/>
      <c r="TWA21" s="15"/>
      <c r="TWB21" s="15"/>
      <c r="TWC21" s="15"/>
      <c r="TWD21" s="15"/>
      <c r="TWE21" s="15"/>
      <c r="TWF21" s="15"/>
      <c r="TWG21" s="15"/>
      <c r="TWH21" s="15"/>
      <c r="TWI21" s="15"/>
      <c r="TWJ21" s="15"/>
      <c r="TWK21" s="15"/>
      <c r="TWL21" s="15"/>
      <c r="TWM21" s="15"/>
      <c r="TWN21" s="15"/>
      <c r="TWO21" s="15"/>
      <c r="TWP21" s="15"/>
      <c r="TWQ21" s="15"/>
      <c r="TWR21" s="15"/>
      <c r="TWS21" s="15"/>
      <c r="TWT21" s="15"/>
      <c r="TWU21" s="15"/>
      <c r="TWV21" s="15"/>
      <c r="TWW21" s="15"/>
      <c r="TWX21" s="15"/>
      <c r="TWY21" s="15"/>
      <c r="TWZ21" s="15"/>
      <c r="TXA21" s="15"/>
      <c r="TXB21" s="15"/>
      <c r="TXC21" s="15"/>
      <c r="TXD21" s="15"/>
      <c r="TXE21" s="15"/>
      <c r="TXF21" s="15"/>
      <c r="TXG21" s="15"/>
      <c r="TXH21" s="15"/>
      <c r="TXI21" s="15"/>
      <c r="TXJ21" s="15"/>
      <c r="TXK21" s="15"/>
      <c r="TXL21" s="15"/>
      <c r="TXM21" s="15"/>
      <c r="TXN21" s="15"/>
      <c r="TXO21" s="15"/>
      <c r="TXP21" s="15"/>
      <c r="TXQ21" s="15"/>
      <c r="TXR21" s="15"/>
      <c r="TXS21" s="15"/>
      <c r="TXT21" s="15"/>
      <c r="TXU21" s="15"/>
      <c r="TXV21" s="15"/>
      <c r="TXW21" s="15"/>
      <c r="TXX21" s="15"/>
      <c r="TXY21" s="15"/>
      <c r="TXZ21" s="15"/>
      <c r="TYA21" s="15"/>
      <c r="TYB21" s="15"/>
      <c r="TYC21" s="15"/>
      <c r="TYD21" s="15"/>
      <c r="TYE21" s="15"/>
      <c r="TYF21" s="15"/>
      <c r="TYG21" s="15"/>
      <c r="TYH21" s="15"/>
      <c r="TYI21" s="15"/>
      <c r="TYJ21" s="15"/>
      <c r="TYK21" s="15"/>
      <c r="TYL21" s="15"/>
      <c r="TYM21" s="15"/>
      <c r="TYN21" s="15"/>
      <c r="TYO21" s="15"/>
      <c r="TYP21" s="15"/>
      <c r="TYQ21" s="15"/>
      <c r="TYR21" s="15"/>
      <c r="TYS21" s="15"/>
      <c r="TYT21" s="15"/>
      <c r="TYU21" s="15"/>
      <c r="TYV21" s="15"/>
      <c r="TYW21" s="15"/>
      <c r="TYX21" s="15"/>
      <c r="TYY21" s="15"/>
      <c r="TYZ21" s="15"/>
      <c r="TZA21" s="15"/>
      <c r="TZB21" s="15"/>
      <c r="TZC21" s="15"/>
      <c r="TZD21" s="15"/>
      <c r="TZE21" s="15"/>
      <c r="TZF21" s="15"/>
      <c r="TZG21" s="15"/>
      <c r="TZH21" s="15"/>
      <c r="TZI21" s="15"/>
      <c r="TZJ21" s="15"/>
      <c r="TZK21" s="15"/>
      <c r="TZL21" s="15"/>
      <c r="TZM21" s="15"/>
      <c r="TZN21" s="15"/>
      <c r="TZO21" s="15"/>
      <c r="TZP21" s="15"/>
      <c r="TZQ21" s="15"/>
      <c r="TZR21" s="15"/>
      <c r="TZS21" s="15"/>
      <c r="TZT21" s="15"/>
      <c r="TZU21" s="15"/>
      <c r="TZV21" s="15"/>
      <c r="TZW21" s="15"/>
      <c r="TZX21" s="15"/>
      <c r="TZY21" s="15"/>
      <c r="TZZ21" s="15"/>
      <c r="UAA21" s="15"/>
      <c r="UAB21" s="15"/>
      <c r="UAC21" s="15"/>
      <c r="UAD21" s="15"/>
      <c r="UAE21" s="15"/>
      <c r="UAF21" s="15"/>
      <c r="UAG21" s="15"/>
      <c r="UAH21" s="15"/>
      <c r="UAI21" s="15"/>
      <c r="UAJ21" s="15"/>
      <c r="UAK21" s="15"/>
      <c r="UAL21" s="15"/>
      <c r="UAM21" s="15"/>
      <c r="UAN21" s="15"/>
      <c r="UAO21" s="15"/>
      <c r="UAP21" s="15"/>
      <c r="UAQ21" s="15"/>
      <c r="UAR21" s="15"/>
      <c r="UAS21" s="15"/>
      <c r="UAT21" s="15"/>
      <c r="UAU21" s="15"/>
      <c r="UAV21" s="15"/>
      <c r="UAW21" s="15"/>
      <c r="UAX21" s="15"/>
      <c r="UAY21" s="15"/>
      <c r="UAZ21" s="15"/>
      <c r="UBA21" s="15"/>
      <c r="UBB21" s="15"/>
      <c r="UBC21" s="15"/>
      <c r="UBD21" s="15"/>
      <c r="UBE21" s="15"/>
      <c r="UBF21" s="15"/>
      <c r="UBG21" s="15"/>
      <c r="UBH21" s="15"/>
      <c r="UBI21" s="15"/>
      <c r="UBJ21" s="15"/>
      <c r="UBK21" s="15"/>
      <c r="UBL21" s="15"/>
      <c r="UBM21" s="15"/>
      <c r="UBN21" s="15"/>
      <c r="UBO21" s="15"/>
      <c r="UBP21" s="15"/>
      <c r="UBQ21" s="15"/>
      <c r="UBR21" s="15"/>
      <c r="UBS21" s="15"/>
      <c r="UBT21" s="15"/>
      <c r="UBU21" s="15"/>
      <c r="UBV21" s="15"/>
      <c r="UBW21" s="15"/>
      <c r="UBX21" s="15"/>
      <c r="UBY21" s="15"/>
      <c r="UBZ21" s="15"/>
      <c r="UCA21" s="15"/>
      <c r="UCB21" s="15"/>
      <c r="UCC21" s="15"/>
      <c r="UCD21" s="15"/>
      <c r="UCE21" s="15"/>
      <c r="UCF21" s="15"/>
      <c r="UCG21" s="15"/>
      <c r="UCH21" s="15"/>
      <c r="UCI21" s="15"/>
      <c r="UCJ21" s="15"/>
      <c r="UCK21" s="15"/>
      <c r="UCL21" s="15"/>
      <c r="UCM21" s="15"/>
      <c r="UCN21" s="15"/>
      <c r="UCO21" s="15"/>
      <c r="UCP21" s="15"/>
      <c r="UCQ21" s="15"/>
      <c r="UCR21" s="15"/>
      <c r="UCS21" s="15"/>
      <c r="UCT21" s="15"/>
      <c r="UCU21" s="15"/>
      <c r="UCV21" s="15"/>
      <c r="UCW21" s="15"/>
      <c r="UCX21" s="15"/>
      <c r="UCY21" s="15"/>
      <c r="UCZ21" s="15"/>
      <c r="UDA21" s="15"/>
      <c r="UDB21" s="15"/>
      <c r="UDC21" s="15"/>
      <c r="UDD21" s="15"/>
      <c r="UDE21" s="15"/>
      <c r="UDF21" s="15"/>
      <c r="UDG21" s="15"/>
      <c r="UDH21" s="15"/>
      <c r="UDI21" s="15"/>
      <c r="UDJ21" s="15"/>
      <c r="UDK21" s="15"/>
      <c r="UDL21" s="15"/>
      <c r="UDM21" s="15"/>
      <c r="UDN21" s="15"/>
      <c r="UDO21" s="15"/>
      <c r="UDP21" s="15"/>
      <c r="UDQ21" s="15"/>
      <c r="UDR21" s="15"/>
      <c r="UDS21" s="15"/>
      <c r="UDT21" s="15"/>
      <c r="UDU21" s="15"/>
      <c r="UDV21" s="15"/>
      <c r="UDW21" s="15"/>
      <c r="UDX21" s="15"/>
      <c r="UDY21" s="15"/>
      <c r="UDZ21" s="15"/>
      <c r="UEA21" s="15"/>
      <c r="UEB21" s="15"/>
      <c r="UEC21" s="15"/>
      <c r="UED21" s="15"/>
      <c r="UEE21" s="15"/>
      <c r="UEF21" s="15"/>
      <c r="UEG21" s="15"/>
      <c r="UEH21" s="15"/>
      <c r="UEI21" s="15"/>
      <c r="UEJ21" s="15"/>
      <c r="UEK21" s="15"/>
      <c r="UEL21" s="15"/>
      <c r="UEM21" s="15"/>
      <c r="UEN21" s="15"/>
      <c r="UEO21" s="15"/>
      <c r="UEP21" s="15"/>
      <c r="UEQ21" s="15"/>
      <c r="UER21" s="15"/>
      <c r="UES21" s="15"/>
      <c r="UET21" s="15"/>
      <c r="UEU21" s="15"/>
      <c r="UEV21" s="15"/>
      <c r="UEW21" s="15"/>
      <c r="UEX21" s="15"/>
      <c r="UEY21" s="15"/>
      <c r="UEZ21" s="15"/>
      <c r="UFA21" s="15"/>
      <c r="UFB21" s="15"/>
      <c r="UFC21" s="15"/>
      <c r="UFD21" s="15"/>
      <c r="UFE21" s="15"/>
      <c r="UFF21" s="15"/>
      <c r="UFG21" s="15"/>
      <c r="UFH21" s="15"/>
      <c r="UFI21" s="15"/>
      <c r="UFJ21" s="15"/>
      <c r="UFK21" s="15"/>
      <c r="UFL21" s="15"/>
      <c r="UFM21" s="15"/>
      <c r="UFN21" s="15"/>
      <c r="UFO21" s="15"/>
      <c r="UFP21" s="15"/>
      <c r="UFQ21" s="15"/>
      <c r="UFR21" s="15"/>
      <c r="UFS21" s="15"/>
      <c r="UFT21" s="15"/>
      <c r="UFU21" s="15"/>
      <c r="UFV21" s="15"/>
      <c r="UFW21" s="15"/>
      <c r="UFX21" s="15"/>
      <c r="UFY21" s="15"/>
      <c r="UFZ21" s="15"/>
      <c r="UGA21" s="15"/>
      <c r="UGB21" s="15"/>
      <c r="UGC21" s="15"/>
      <c r="UGD21" s="15"/>
      <c r="UGE21" s="15"/>
      <c r="UGF21" s="15"/>
      <c r="UGG21" s="15"/>
      <c r="UGH21" s="15"/>
      <c r="UGI21" s="15"/>
      <c r="UGJ21" s="15"/>
      <c r="UGK21" s="15"/>
      <c r="UGL21" s="15"/>
      <c r="UGM21" s="15"/>
      <c r="UGN21" s="15"/>
      <c r="UGO21" s="15"/>
      <c r="UGP21" s="15"/>
      <c r="UGQ21" s="15"/>
      <c r="UGR21" s="15"/>
      <c r="UGS21" s="15"/>
      <c r="UGT21" s="15"/>
      <c r="UGU21" s="15"/>
      <c r="UGV21" s="15"/>
      <c r="UGW21" s="15"/>
      <c r="UGX21" s="15"/>
      <c r="UGY21" s="15"/>
      <c r="UGZ21" s="15"/>
      <c r="UHA21" s="15"/>
      <c r="UHB21" s="15"/>
      <c r="UHC21" s="15"/>
      <c r="UHD21" s="15"/>
      <c r="UHE21" s="15"/>
      <c r="UHF21" s="15"/>
      <c r="UHG21" s="15"/>
      <c r="UHH21" s="15"/>
      <c r="UHI21" s="15"/>
      <c r="UHJ21" s="15"/>
      <c r="UHK21" s="15"/>
      <c r="UHL21" s="15"/>
      <c r="UHM21" s="15"/>
      <c r="UHN21" s="15"/>
      <c r="UHO21" s="15"/>
      <c r="UHP21" s="15"/>
      <c r="UHQ21" s="15"/>
      <c r="UHR21" s="15"/>
      <c r="UHS21" s="15"/>
      <c r="UHT21" s="15"/>
      <c r="UHU21" s="15"/>
      <c r="UHV21" s="15"/>
      <c r="UHW21" s="15"/>
      <c r="UHX21" s="15"/>
      <c r="UHY21" s="15"/>
      <c r="UHZ21" s="15"/>
      <c r="UIA21" s="15"/>
      <c r="UIB21" s="15"/>
      <c r="UIC21" s="15"/>
      <c r="UID21" s="15"/>
      <c r="UIE21" s="15"/>
      <c r="UIF21" s="15"/>
      <c r="UIG21" s="15"/>
      <c r="UIH21" s="15"/>
      <c r="UII21" s="15"/>
      <c r="UIJ21" s="15"/>
      <c r="UIK21" s="15"/>
      <c r="UIL21" s="15"/>
      <c r="UIM21" s="15"/>
      <c r="UIN21" s="15"/>
      <c r="UIO21" s="15"/>
      <c r="UIP21" s="15"/>
      <c r="UIQ21" s="15"/>
      <c r="UIR21" s="15"/>
      <c r="UIS21" s="15"/>
      <c r="UIT21" s="15"/>
      <c r="UIU21" s="15"/>
      <c r="UIV21" s="15"/>
      <c r="UIW21" s="15"/>
      <c r="UIX21" s="15"/>
      <c r="UIY21" s="15"/>
      <c r="UIZ21" s="15"/>
      <c r="UJA21" s="15"/>
      <c r="UJB21" s="15"/>
      <c r="UJC21" s="15"/>
      <c r="UJD21" s="15"/>
      <c r="UJE21" s="15"/>
      <c r="UJF21" s="15"/>
      <c r="UJG21" s="15"/>
      <c r="UJH21" s="15"/>
      <c r="UJI21" s="15"/>
      <c r="UJJ21" s="15"/>
      <c r="UJK21" s="15"/>
      <c r="UJL21" s="15"/>
      <c r="UJM21" s="15"/>
      <c r="UJN21" s="15"/>
      <c r="UJO21" s="15"/>
      <c r="UJP21" s="15"/>
      <c r="UJQ21" s="15"/>
      <c r="UJR21" s="15"/>
      <c r="UJS21" s="15"/>
      <c r="UJT21" s="15"/>
      <c r="UJU21" s="15"/>
      <c r="UJV21" s="15"/>
      <c r="UJW21" s="15"/>
      <c r="UJX21" s="15"/>
      <c r="UJY21" s="15"/>
      <c r="UJZ21" s="15"/>
      <c r="UKA21" s="15"/>
      <c r="UKB21" s="15"/>
      <c r="UKC21" s="15"/>
      <c r="UKD21" s="15"/>
      <c r="UKE21" s="15"/>
      <c r="UKF21" s="15"/>
      <c r="UKG21" s="15"/>
      <c r="UKH21" s="15"/>
      <c r="UKI21" s="15"/>
      <c r="UKJ21" s="15"/>
      <c r="UKK21" s="15"/>
      <c r="UKL21" s="15"/>
      <c r="UKM21" s="15"/>
      <c r="UKN21" s="15"/>
      <c r="UKO21" s="15"/>
      <c r="UKP21" s="15"/>
      <c r="UKQ21" s="15"/>
      <c r="UKR21" s="15"/>
      <c r="UKS21" s="15"/>
      <c r="UKT21" s="15"/>
      <c r="UKU21" s="15"/>
      <c r="UKV21" s="15"/>
      <c r="UKW21" s="15"/>
      <c r="UKX21" s="15"/>
      <c r="UKY21" s="15"/>
      <c r="UKZ21" s="15"/>
      <c r="ULA21" s="15"/>
      <c r="ULB21" s="15"/>
      <c r="ULC21" s="15"/>
      <c r="ULD21" s="15"/>
      <c r="ULE21" s="15"/>
      <c r="ULF21" s="15"/>
      <c r="ULG21" s="15"/>
      <c r="ULH21" s="15"/>
      <c r="ULI21" s="15"/>
      <c r="ULJ21" s="15"/>
      <c r="ULK21" s="15"/>
      <c r="ULL21" s="15"/>
      <c r="ULM21" s="15"/>
      <c r="ULN21" s="15"/>
      <c r="ULO21" s="15"/>
      <c r="ULP21" s="15"/>
      <c r="ULQ21" s="15"/>
      <c r="ULR21" s="15"/>
      <c r="ULS21" s="15"/>
      <c r="ULT21" s="15"/>
      <c r="ULU21" s="15"/>
      <c r="ULV21" s="15"/>
      <c r="ULW21" s="15"/>
      <c r="ULX21" s="15"/>
      <c r="ULY21" s="15"/>
      <c r="ULZ21" s="15"/>
      <c r="UMA21" s="15"/>
      <c r="UMB21" s="15"/>
      <c r="UMC21" s="15"/>
      <c r="UMD21" s="15"/>
      <c r="UME21" s="15"/>
      <c r="UMF21" s="15"/>
      <c r="UMG21" s="15"/>
      <c r="UMH21" s="15"/>
      <c r="UMI21" s="15"/>
      <c r="UMJ21" s="15"/>
      <c r="UMK21" s="15"/>
      <c r="UML21" s="15"/>
      <c r="UMM21" s="15"/>
      <c r="UMN21" s="15"/>
      <c r="UMO21" s="15"/>
      <c r="UMP21" s="15"/>
      <c r="UMQ21" s="15"/>
      <c r="UMR21" s="15"/>
      <c r="UMS21" s="15"/>
      <c r="UMT21" s="15"/>
      <c r="UMU21" s="15"/>
      <c r="UMV21" s="15"/>
      <c r="UMW21" s="15"/>
      <c r="UMX21" s="15"/>
      <c r="UMY21" s="15"/>
      <c r="UMZ21" s="15"/>
      <c r="UNA21" s="15"/>
      <c r="UNB21" s="15"/>
      <c r="UNC21" s="15"/>
      <c r="UND21" s="15"/>
      <c r="UNE21" s="15"/>
      <c r="UNF21" s="15"/>
      <c r="UNG21" s="15"/>
      <c r="UNH21" s="15"/>
      <c r="UNI21" s="15"/>
      <c r="UNJ21" s="15"/>
      <c r="UNK21" s="15"/>
      <c r="UNL21" s="15"/>
      <c r="UNM21" s="15"/>
      <c r="UNN21" s="15"/>
      <c r="UNO21" s="15"/>
      <c r="UNP21" s="15"/>
      <c r="UNQ21" s="15"/>
      <c r="UNR21" s="15"/>
      <c r="UNS21" s="15"/>
      <c r="UNT21" s="15"/>
      <c r="UNU21" s="15"/>
      <c r="UNV21" s="15"/>
      <c r="UNW21" s="15"/>
      <c r="UNX21" s="15"/>
      <c r="UNY21" s="15"/>
      <c r="UNZ21" s="15"/>
      <c r="UOA21" s="15"/>
      <c r="UOB21" s="15"/>
      <c r="UOC21" s="15"/>
      <c r="UOD21" s="15"/>
      <c r="UOE21" s="15"/>
      <c r="UOF21" s="15"/>
      <c r="UOG21" s="15"/>
      <c r="UOH21" s="15"/>
      <c r="UOI21" s="15"/>
      <c r="UOJ21" s="15"/>
      <c r="UOK21" s="15"/>
      <c r="UOL21" s="15"/>
      <c r="UOM21" s="15"/>
      <c r="UON21" s="15"/>
      <c r="UOO21" s="15"/>
      <c r="UOP21" s="15"/>
      <c r="UOQ21" s="15"/>
      <c r="UOR21" s="15"/>
      <c r="UOS21" s="15"/>
      <c r="UOT21" s="15"/>
      <c r="UOU21" s="15"/>
      <c r="UOV21" s="15"/>
      <c r="UOW21" s="15"/>
      <c r="UOX21" s="15"/>
      <c r="UOY21" s="15"/>
      <c r="UOZ21" s="15"/>
      <c r="UPA21" s="15"/>
      <c r="UPB21" s="15"/>
      <c r="UPC21" s="15"/>
      <c r="UPD21" s="15"/>
      <c r="UPE21" s="15"/>
      <c r="UPF21" s="15"/>
      <c r="UPG21" s="15"/>
      <c r="UPH21" s="15"/>
      <c r="UPI21" s="15"/>
      <c r="UPJ21" s="15"/>
      <c r="UPK21" s="15"/>
      <c r="UPL21" s="15"/>
      <c r="UPM21" s="15"/>
      <c r="UPN21" s="15"/>
      <c r="UPO21" s="15"/>
      <c r="UPP21" s="15"/>
      <c r="UPQ21" s="15"/>
      <c r="UPR21" s="15"/>
      <c r="UPS21" s="15"/>
      <c r="UPT21" s="15"/>
      <c r="UPU21" s="15"/>
      <c r="UPV21" s="15"/>
      <c r="UPW21" s="15"/>
      <c r="UPX21" s="15"/>
      <c r="UPY21" s="15"/>
      <c r="UPZ21" s="15"/>
      <c r="UQA21" s="15"/>
      <c r="UQB21" s="15"/>
      <c r="UQC21" s="15"/>
      <c r="UQD21" s="15"/>
      <c r="UQE21" s="15"/>
      <c r="UQF21" s="15"/>
      <c r="UQG21" s="15"/>
      <c r="UQH21" s="15"/>
      <c r="UQI21" s="15"/>
      <c r="UQJ21" s="15"/>
      <c r="UQK21" s="15"/>
      <c r="UQL21" s="15"/>
      <c r="UQM21" s="15"/>
      <c r="UQN21" s="15"/>
      <c r="UQO21" s="15"/>
      <c r="UQP21" s="15"/>
      <c r="UQQ21" s="15"/>
      <c r="UQR21" s="15"/>
      <c r="UQS21" s="15"/>
      <c r="UQT21" s="15"/>
      <c r="UQU21" s="15"/>
      <c r="UQV21" s="15"/>
      <c r="UQW21" s="15"/>
      <c r="UQX21" s="15"/>
      <c r="UQY21" s="15"/>
      <c r="UQZ21" s="15"/>
      <c r="URA21" s="15"/>
      <c r="URB21" s="15"/>
      <c r="URC21" s="15"/>
      <c r="URD21" s="15"/>
      <c r="URE21" s="15"/>
      <c r="URF21" s="15"/>
      <c r="URG21" s="15"/>
      <c r="URH21" s="15"/>
      <c r="URI21" s="15"/>
      <c r="URJ21" s="15"/>
      <c r="URK21" s="15"/>
      <c r="URL21" s="15"/>
      <c r="URM21" s="15"/>
      <c r="URN21" s="15"/>
      <c r="URO21" s="15"/>
      <c r="URP21" s="15"/>
      <c r="URQ21" s="15"/>
      <c r="URR21" s="15"/>
      <c r="URS21" s="15"/>
      <c r="URT21" s="15"/>
      <c r="URU21" s="15"/>
      <c r="URV21" s="15"/>
      <c r="URW21" s="15"/>
      <c r="URX21" s="15"/>
      <c r="URY21" s="15"/>
      <c r="URZ21" s="15"/>
      <c r="USA21" s="15"/>
      <c r="USB21" s="15"/>
      <c r="USC21" s="15"/>
      <c r="USD21" s="15"/>
      <c r="USE21" s="15"/>
      <c r="USF21" s="15"/>
      <c r="USG21" s="15"/>
      <c r="USH21" s="15"/>
      <c r="USI21" s="15"/>
      <c r="USJ21" s="15"/>
      <c r="USK21" s="15"/>
      <c r="USL21" s="15"/>
      <c r="USM21" s="15"/>
      <c r="USN21" s="15"/>
      <c r="USO21" s="15"/>
      <c r="USP21" s="15"/>
      <c r="USQ21" s="15"/>
      <c r="USR21" s="15"/>
      <c r="USS21" s="15"/>
      <c r="UST21" s="15"/>
      <c r="USU21" s="15"/>
      <c r="USV21" s="15"/>
      <c r="USW21" s="15"/>
      <c r="USX21" s="15"/>
      <c r="USY21" s="15"/>
      <c r="USZ21" s="15"/>
      <c r="UTA21" s="15"/>
      <c r="UTB21" s="15"/>
      <c r="UTC21" s="15"/>
      <c r="UTD21" s="15"/>
      <c r="UTE21" s="15"/>
      <c r="UTF21" s="15"/>
      <c r="UTG21" s="15"/>
      <c r="UTH21" s="15"/>
      <c r="UTI21" s="15"/>
      <c r="UTJ21" s="15"/>
      <c r="UTK21" s="15"/>
      <c r="UTL21" s="15"/>
      <c r="UTM21" s="15"/>
      <c r="UTN21" s="15"/>
      <c r="UTO21" s="15"/>
      <c r="UTP21" s="15"/>
      <c r="UTQ21" s="15"/>
      <c r="UTR21" s="15"/>
      <c r="UTS21" s="15"/>
      <c r="UTT21" s="15"/>
      <c r="UTU21" s="15"/>
      <c r="UTV21" s="15"/>
      <c r="UTW21" s="15"/>
      <c r="UTX21" s="15"/>
      <c r="UTY21" s="15"/>
      <c r="UTZ21" s="15"/>
      <c r="UUA21" s="15"/>
      <c r="UUB21" s="15"/>
      <c r="UUC21" s="15"/>
      <c r="UUD21" s="15"/>
      <c r="UUE21" s="15"/>
      <c r="UUF21" s="15"/>
      <c r="UUG21" s="15"/>
      <c r="UUH21" s="15"/>
      <c r="UUI21" s="15"/>
      <c r="UUJ21" s="15"/>
      <c r="UUK21" s="15"/>
      <c r="UUL21" s="15"/>
      <c r="UUM21" s="15"/>
      <c r="UUN21" s="15"/>
      <c r="UUO21" s="15"/>
      <c r="UUP21" s="15"/>
      <c r="UUQ21" s="15"/>
      <c r="UUR21" s="15"/>
      <c r="UUS21" s="15"/>
      <c r="UUT21" s="15"/>
      <c r="UUU21" s="15"/>
      <c r="UUV21" s="15"/>
      <c r="UUW21" s="15"/>
      <c r="UUX21" s="15"/>
      <c r="UUY21" s="15"/>
      <c r="UUZ21" s="15"/>
      <c r="UVA21" s="15"/>
      <c r="UVB21" s="15"/>
      <c r="UVC21" s="15"/>
      <c r="UVD21" s="15"/>
      <c r="UVE21" s="15"/>
      <c r="UVF21" s="15"/>
      <c r="UVG21" s="15"/>
      <c r="UVH21" s="15"/>
      <c r="UVI21" s="15"/>
      <c r="UVJ21" s="15"/>
      <c r="UVK21" s="15"/>
      <c r="UVL21" s="15"/>
      <c r="UVM21" s="15"/>
      <c r="UVN21" s="15"/>
      <c r="UVO21" s="15"/>
      <c r="UVP21" s="15"/>
      <c r="UVQ21" s="15"/>
      <c r="UVR21" s="15"/>
      <c r="UVS21" s="15"/>
      <c r="UVT21" s="15"/>
      <c r="UVU21" s="15"/>
      <c r="UVV21" s="15"/>
      <c r="UVW21" s="15"/>
      <c r="UVX21" s="15"/>
      <c r="UVY21" s="15"/>
      <c r="UVZ21" s="15"/>
      <c r="UWA21" s="15"/>
      <c r="UWB21" s="15"/>
      <c r="UWC21" s="15"/>
      <c r="UWD21" s="15"/>
      <c r="UWE21" s="15"/>
      <c r="UWF21" s="15"/>
      <c r="UWG21" s="15"/>
      <c r="UWH21" s="15"/>
      <c r="UWI21" s="15"/>
      <c r="UWJ21" s="15"/>
      <c r="UWK21" s="15"/>
      <c r="UWL21" s="15"/>
      <c r="UWM21" s="15"/>
      <c r="UWN21" s="15"/>
      <c r="UWO21" s="15"/>
      <c r="UWP21" s="15"/>
      <c r="UWQ21" s="15"/>
      <c r="UWR21" s="15"/>
      <c r="UWS21" s="15"/>
      <c r="UWT21" s="15"/>
      <c r="UWU21" s="15"/>
      <c r="UWV21" s="15"/>
      <c r="UWW21" s="15"/>
      <c r="UWX21" s="15"/>
      <c r="UWY21" s="15"/>
      <c r="UWZ21" s="15"/>
      <c r="UXA21" s="15"/>
      <c r="UXB21" s="15"/>
      <c r="UXC21" s="15"/>
      <c r="UXD21" s="15"/>
      <c r="UXE21" s="15"/>
      <c r="UXF21" s="15"/>
      <c r="UXG21" s="15"/>
      <c r="UXH21" s="15"/>
      <c r="UXI21" s="15"/>
      <c r="UXJ21" s="15"/>
      <c r="UXK21" s="15"/>
      <c r="UXL21" s="15"/>
      <c r="UXM21" s="15"/>
      <c r="UXN21" s="15"/>
      <c r="UXO21" s="15"/>
      <c r="UXP21" s="15"/>
      <c r="UXQ21" s="15"/>
      <c r="UXR21" s="15"/>
      <c r="UXS21" s="15"/>
      <c r="UXT21" s="15"/>
      <c r="UXU21" s="15"/>
      <c r="UXV21" s="15"/>
      <c r="UXW21" s="15"/>
      <c r="UXX21" s="15"/>
      <c r="UXY21" s="15"/>
      <c r="UXZ21" s="15"/>
      <c r="UYA21" s="15"/>
      <c r="UYB21" s="15"/>
      <c r="UYC21" s="15"/>
      <c r="UYD21" s="15"/>
      <c r="UYE21" s="15"/>
      <c r="UYF21" s="15"/>
      <c r="UYG21" s="15"/>
      <c r="UYH21" s="15"/>
      <c r="UYI21" s="15"/>
      <c r="UYJ21" s="15"/>
      <c r="UYK21" s="15"/>
      <c r="UYL21" s="15"/>
      <c r="UYM21" s="15"/>
      <c r="UYN21" s="15"/>
      <c r="UYO21" s="15"/>
      <c r="UYP21" s="15"/>
      <c r="UYQ21" s="15"/>
      <c r="UYR21" s="15"/>
      <c r="UYS21" s="15"/>
      <c r="UYT21" s="15"/>
      <c r="UYU21" s="15"/>
      <c r="UYV21" s="15"/>
      <c r="UYW21" s="15"/>
      <c r="UYX21" s="15"/>
      <c r="UYY21" s="15"/>
      <c r="UYZ21" s="15"/>
      <c r="UZA21" s="15"/>
      <c r="UZB21" s="15"/>
      <c r="UZC21" s="15"/>
      <c r="UZD21" s="15"/>
      <c r="UZE21" s="15"/>
      <c r="UZF21" s="15"/>
      <c r="UZG21" s="15"/>
      <c r="UZH21" s="15"/>
      <c r="UZI21" s="15"/>
      <c r="UZJ21" s="15"/>
      <c r="UZK21" s="15"/>
      <c r="UZL21" s="15"/>
      <c r="UZM21" s="15"/>
      <c r="UZN21" s="15"/>
      <c r="UZO21" s="15"/>
      <c r="UZP21" s="15"/>
      <c r="UZQ21" s="15"/>
      <c r="UZR21" s="15"/>
      <c r="UZS21" s="15"/>
      <c r="UZT21" s="15"/>
      <c r="UZU21" s="15"/>
      <c r="UZV21" s="15"/>
      <c r="UZW21" s="15"/>
      <c r="UZX21" s="15"/>
      <c r="UZY21" s="15"/>
      <c r="UZZ21" s="15"/>
      <c r="VAA21" s="15"/>
      <c r="VAB21" s="15"/>
      <c r="VAC21" s="15"/>
      <c r="VAD21" s="15"/>
      <c r="VAE21" s="15"/>
      <c r="VAF21" s="15"/>
      <c r="VAG21" s="15"/>
      <c r="VAH21" s="15"/>
      <c r="VAI21" s="15"/>
      <c r="VAJ21" s="15"/>
      <c r="VAK21" s="15"/>
      <c r="VAL21" s="15"/>
      <c r="VAM21" s="15"/>
      <c r="VAN21" s="15"/>
      <c r="VAO21" s="15"/>
      <c r="VAP21" s="15"/>
      <c r="VAQ21" s="15"/>
      <c r="VAR21" s="15"/>
      <c r="VAS21" s="15"/>
      <c r="VAT21" s="15"/>
      <c r="VAU21" s="15"/>
      <c r="VAV21" s="15"/>
      <c r="VAW21" s="15"/>
      <c r="VAX21" s="15"/>
      <c r="VAY21" s="15"/>
      <c r="VAZ21" s="15"/>
      <c r="VBA21" s="15"/>
      <c r="VBB21" s="15"/>
      <c r="VBC21" s="15"/>
      <c r="VBD21" s="15"/>
      <c r="VBE21" s="15"/>
      <c r="VBF21" s="15"/>
      <c r="VBG21" s="15"/>
      <c r="VBH21" s="15"/>
      <c r="VBI21" s="15"/>
      <c r="VBJ21" s="15"/>
      <c r="VBK21" s="15"/>
      <c r="VBL21" s="15"/>
      <c r="VBM21" s="15"/>
      <c r="VBN21" s="15"/>
      <c r="VBO21" s="15"/>
      <c r="VBP21" s="15"/>
      <c r="VBQ21" s="15"/>
      <c r="VBR21" s="15"/>
      <c r="VBS21" s="15"/>
      <c r="VBT21" s="15"/>
      <c r="VBU21" s="15"/>
      <c r="VBV21" s="15"/>
      <c r="VBW21" s="15"/>
      <c r="VBX21" s="15"/>
      <c r="VBY21" s="15"/>
      <c r="VBZ21" s="15"/>
      <c r="VCA21" s="15"/>
      <c r="VCB21" s="15"/>
      <c r="VCC21" s="15"/>
      <c r="VCD21" s="15"/>
      <c r="VCE21" s="15"/>
      <c r="VCF21" s="15"/>
      <c r="VCG21" s="15"/>
      <c r="VCH21" s="15"/>
      <c r="VCI21" s="15"/>
      <c r="VCJ21" s="15"/>
      <c r="VCK21" s="15"/>
      <c r="VCL21" s="15"/>
      <c r="VCM21" s="15"/>
      <c r="VCN21" s="15"/>
      <c r="VCO21" s="15"/>
      <c r="VCP21" s="15"/>
      <c r="VCQ21" s="15"/>
      <c r="VCR21" s="15"/>
      <c r="VCS21" s="15"/>
      <c r="VCT21" s="15"/>
      <c r="VCU21" s="15"/>
      <c r="VCV21" s="15"/>
      <c r="VCW21" s="15"/>
      <c r="VCX21" s="15"/>
      <c r="VCY21" s="15"/>
      <c r="VCZ21" s="15"/>
      <c r="VDA21" s="15"/>
      <c r="VDB21" s="15"/>
      <c r="VDC21" s="15"/>
      <c r="VDD21" s="15"/>
      <c r="VDE21" s="15"/>
      <c r="VDF21" s="15"/>
      <c r="VDG21" s="15"/>
      <c r="VDH21" s="15"/>
      <c r="VDI21" s="15"/>
      <c r="VDJ21" s="15"/>
      <c r="VDK21" s="15"/>
      <c r="VDL21" s="15"/>
      <c r="VDM21" s="15"/>
      <c r="VDN21" s="15"/>
      <c r="VDO21" s="15"/>
      <c r="VDP21" s="15"/>
      <c r="VDQ21" s="15"/>
      <c r="VDR21" s="15"/>
      <c r="VDS21" s="15"/>
      <c r="VDT21" s="15"/>
      <c r="VDU21" s="15"/>
      <c r="VDV21" s="15"/>
      <c r="VDW21" s="15"/>
      <c r="VDX21" s="15"/>
      <c r="VDY21" s="15"/>
      <c r="VDZ21" s="15"/>
      <c r="VEA21" s="15"/>
      <c r="VEB21" s="15"/>
      <c r="VEC21" s="15"/>
      <c r="VED21" s="15"/>
      <c r="VEE21" s="15"/>
      <c r="VEF21" s="15"/>
      <c r="VEG21" s="15"/>
      <c r="VEH21" s="15"/>
      <c r="VEI21" s="15"/>
      <c r="VEJ21" s="15"/>
      <c r="VEK21" s="15"/>
      <c r="VEL21" s="15"/>
      <c r="VEM21" s="15"/>
      <c r="VEN21" s="15"/>
      <c r="VEO21" s="15"/>
      <c r="VEP21" s="15"/>
      <c r="VEQ21" s="15"/>
      <c r="VER21" s="15"/>
      <c r="VES21" s="15"/>
      <c r="VET21" s="15"/>
      <c r="VEU21" s="15"/>
      <c r="VEV21" s="15"/>
      <c r="VEW21" s="15"/>
      <c r="VEX21" s="15"/>
      <c r="VEY21" s="15"/>
      <c r="VEZ21" s="15"/>
      <c r="VFA21" s="15"/>
      <c r="VFB21" s="15"/>
      <c r="VFC21" s="15"/>
      <c r="VFD21" s="15"/>
      <c r="VFE21" s="15"/>
      <c r="VFF21" s="15"/>
      <c r="VFG21" s="15"/>
      <c r="VFH21" s="15"/>
      <c r="VFI21" s="15"/>
      <c r="VFJ21" s="15"/>
      <c r="VFK21" s="15"/>
      <c r="VFL21" s="15"/>
      <c r="VFM21" s="15"/>
      <c r="VFN21" s="15"/>
      <c r="VFO21" s="15"/>
      <c r="VFP21" s="15"/>
      <c r="VFQ21" s="15"/>
      <c r="VFR21" s="15"/>
      <c r="VFS21" s="15"/>
      <c r="VFT21" s="15"/>
      <c r="VFU21" s="15"/>
      <c r="VFV21" s="15"/>
      <c r="VFW21" s="15"/>
      <c r="VFX21" s="15"/>
      <c r="VFY21" s="15"/>
      <c r="VFZ21" s="15"/>
      <c r="VGA21" s="15"/>
      <c r="VGB21" s="15"/>
      <c r="VGC21" s="15"/>
      <c r="VGD21" s="15"/>
      <c r="VGE21" s="15"/>
      <c r="VGF21" s="15"/>
      <c r="VGG21" s="15"/>
      <c r="VGH21" s="15"/>
      <c r="VGI21" s="15"/>
      <c r="VGJ21" s="15"/>
      <c r="VGK21" s="15"/>
      <c r="VGL21" s="15"/>
      <c r="VGM21" s="15"/>
      <c r="VGN21" s="15"/>
      <c r="VGO21" s="15"/>
      <c r="VGP21" s="15"/>
      <c r="VGQ21" s="15"/>
      <c r="VGR21" s="15"/>
      <c r="VGS21" s="15"/>
      <c r="VGT21" s="15"/>
      <c r="VGU21" s="15"/>
      <c r="VGV21" s="15"/>
      <c r="VGW21" s="15"/>
      <c r="VGX21" s="15"/>
      <c r="VGY21" s="15"/>
      <c r="VGZ21" s="15"/>
      <c r="VHA21" s="15"/>
      <c r="VHB21" s="15"/>
      <c r="VHC21" s="15"/>
      <c r="VHD21" s="15"/>
      <c r="VHE21" s="15"/>
      <c r="VHF21" s="15"/>
      <c r="VHG21" s="15"/>
      <c r="VHH21" s="15"/>
      <c r="VHI21" s="15"/>
      <c r="VHJ21" s="15"/>
      <c r="VHK21" s="15"/>
      <c r="VHL21" s="15"/>
      <c r="VHM21" s="15"/>
      <c r="VHN21" s="15"/>
      <c r="VHO21" s="15"/>
      <c r="VHP21" s="15"/>
      <c r="VHQ21" s="15"/>
      <c r="VHR21" s="15"/>
      <c r="VHS21" s="15"/>
      <c r="VHT21" s="15"/>
      <c r="VHU21" s="15"/>
      <c r="VHV21" s="15"/>
      <c r="VHW21" s="15"/>
      <c r="VHX21" s="15"/>
      <c r="VHY21" s="15"/>
      <c r="VHZ21" s="15"/>
      <c r="VIA21" s="15"/>
      <c r="VIB21" s="15"/>
      <c r="VIC21" s="15"/>
      <c r="VID21" s="15"/>
      <c r="VIE21" s="15"/>
      <c r="VIF21" s="15"/>
      <c r="VIG21" s="15"/>
      <c r="VIH21" s="15"/>
      <c r="VII21" s="15"/>
      <c r="VIJ21" s="15"/>
      <c r="VIK21" s="15"/>
      <c r="VIL21" s="15"/>
      <c r="VIM21" s="15"/>
      <c r="VIN21" s="15"/>
      <c r="VIO21" s="15"/>
      <c r="VIP21" s="15"/>
      <c r="VIQ21" s="15"/>
      <c r="VIR21" s="15"/>
      <c r="VIS21" s="15"/>
      <c r="VIT21" s="15"/>
      <c r="VIU21" s="15"/>
      <c r="VIV21" s="15"/>
      <c r="VIW21" s="15"/>
      <c r="VIX21" s="15"/>
      <c r="VIY21" s="15"/>
      <c r="VIZ21" s="15"/>
      <c r="VJA21" s="15"/>
      <c r="VJB21" s="15"/>
      <c r="VJC21" s="15"/>
      <c r="VJD21" s="15"/>
      <c r="VJE21" s="15"/>
      <c r="VJF21" s="15"/>
      <c r="VJG21" s="15"/>
      <c r="VJH21" s="15"/>
      <c r="VJI21" s="15"/>
      <c r="VJJ21" s="15"/>
      <c r="VJK21" s="15"/>
      <c r="VJL21" s="15"/>
      <c r="VJM21" s="15"/>
      <c r="VJN21" s="15"/>
      <c r="VJO21" s="15"/>
      <c r="VJP21" s="15"/>
      <c r="VJQ21" s="15"/>
      <c r="VJR21" s="15"/>
      <c r="VJS21" s="15"/>
      <c r="VJT21" s="15"/>
      <c r="VJU21" s="15"/>
      <c r="VJV21" s="15"/>
      <c r="VJW21" s="15"/>
      <c r="VJX21" s="15"/>
      <c r="VJY21" s="15"/>
      <c r="VJZ21" s="15"/>
      <c r="VKA21" s="15"/>
      <c r="VKB21" s="15"/>
      <c r="VKC21" s="15"/>
      <c r="VKD21" s="15"/>
      <c r="VKE21" s="15"/>
      <c r="VKF21" s="15"/>
      <c r="VKG21" s="15"/>
      <c r="VKH21" s="15"/>
      <c r="VKI21" s="15"/>
      <c r="VKJ21" s="15"/>
      <c r="VKK21" s="15"/>
      <c r="VKL21" s="15"/>
      <c r="VKM21" s="15"/>
      <c r="VKN21" s="15"/>
      <c r="VKO21" s="15"/>
      <c r="VKP21" s="15"/>
      <c r="VKQ21" s="15"/>
      <c r="VKR21" s="15"/>
      <c r="VKS21" s="15"/>
      <c r="VKT21" s="15"/>
      <c r="VKU21" s="15"/>
      <c r="VKV21" s="15"/>
      <c r="VKW21" s="15"/>
      <c r="VKX21" s="15"/>
      <c r="VKY21" s="15"/>
      <c r="VKZ21" s="15"/>
      <c r="VLA21" s="15"/>
      <c r="VLB21" s="15"/>
      <c r="VLC21" s="15"/>
      <c r="VLD21" s="15"/>
      <c r="VLE21" s="15"/>
      <c r="VLF21" s="15"/>
      <c r="VLG21" s="15"/>
      <c r="VLH21" s="15"/>
      <c r="VLI21" s="15"/>
      <c r="VLJ21" s="15"/>
      <c r="VLK21" s="15"/>
      <c r="VLL21" s="15"/>
      <c r="VLM21" s="15"/>
      <c r="VLN21" s="15"/>
      <c r="VLO21" s="15"/>
      <c r="VLP21" s="15"/>
      <c r="VLQ21" s="15"/>
      <c r="VLR21" s="15"/>
      <c r="VLS21" s="15"/>
      <c r="VLT21" s="15"/>
      <c r="VLU21" s="15"/>
      <c r="VLV21" s="15"/>
      <c r="VLW21" s="15"/>
      <c r="VLX21" s="15"/>
      <c r="VLY21" s="15"/>
      <c r="VLZ21" s="15"/>
      <c r="VMA21" s="15"/>
      <c r="VMB21" s="15"/>
      <c r="VMC21" s="15"/>
      <c r="VMD21" s="15"/>
      <c r="VME21" s="15"/>
      <c r="VMF21" s="15"/>
      <c r="VMG21" s="15"/>
      <c r="VMH21" s="15"/>
      <c r="VMI21" s="15"/>
      <c r="VMJ21" s="15"/>
      <c r="VMK21" s="15"/>
      <c r="VML21" s="15"/>
      <c r="VMM21" s="15"/>
      <c r="VMN21" s="15"/>
      <c r="VMO21" s="15"/>
      <c r="VMP21" s="15"/>
      <c r="VMQ21" s="15"/>
      <c r="VMR21" s="15"/>
      <c r="VMS21" s="15"/>
      <c r="VMT21" s="15"/>
      <c r="VMU21" s="15"/>
      <c r="VMV21" s="15"/>
      <c r="VMW21" s="15"/>
      <c r="VMX21" s="15"/>
      <c r="VMY21" s="15"/>
      <c r="VMZ21" s="15"/>
      <c r="VNA21" s="15"/>
      <c r="VNB21" s="15"/>
      <c r="VNC21" s="15"/>
      <c r="VND21" s="15"/>
      <c r="VNE21" s="15"/>
      <c r="VNF21" s="15"/>
      <c r="VNG21" s="15"/>
      <c r="VNH21" s="15"/>
      <c r="VNI21" s="15"/>
      <c r="VNJ21" s="15"/>
      <c r="VNK21" s="15"/>
      <c r="VNL21" s="15"/>
      <c r="VNM21" s="15"/>
      <c r="VNN21" s="15"/>
      <c r="VNO21" s="15"/>
      <c r="VNP21" s="15"/>
      <c r="VNQ21" s="15"/>
      <c r="VNR21" s="15"/>
      <c r="VNS21" s="15"/>
      <c r="VNT21" s="15"/>
      <c r="VNU21" s="15"/>
      <c r="VNV21" s="15"/>
      <c r="VNW21" s="15"/>
      <c r="VNX21" s="15"/>
      <c r="VNY21" s="15"/>
      <c r="VNZ21" s="15"/>
      <c r="VOA21" s="15"/>
      <c r="VOB21" s="15"/>
      <c r="VOC21" s="15"/>
      <c r="VOD21" s="15"/>
      <c r="VOE21" s="15"/>
      <c r="VOF21" s="15"/>
      <c r="VOG21" s="15"/>
      <c r="VOH21" s="15"/>
      <c r="VOI21" s="15"/>
      <c r="VOJ21" s="15"/>
      <c r="VOK21" s="15"/>
      <c r="VOL21" s="15"/>
      <c r="VOM21" s="15"/>
      <c r="VON21" s="15"/>
      <c r="VOO21" s="15"/>
      <c r="VOP21" s="15"/>
      <c r="VOQ21" s="15"/>
      <c r="VOR21" s="15"/>
      <c r="VOS21" s="15"/>
      <c r="VOT21" s="15"/>
      <c r="VOU21" s="15"/>
      <c r="VOV21" s="15"/>
      <c r="VOW21" s="15"/>
      <c r="VOX21" s="15"/>
      <c r="VOY21" s="15"/>
      <c r="VOZ21" s="15"/>
      <c r="VPA21" s="15"/>
      <c r="VPB21" s="15"/>
      <c r="VPC21" s="15"/>
      <c r="VPD21" s="15"/>
      <c r="VPE21" s="15"/>
      <c r="VPF21" s="15"/>
      <c r="VPG21" s="15"/>
      <c r="VPH21" s="15"/>
      <c r="VPI21" s="15"/>
      <c r="VPJ21" s="15"/>
      <c r="VPK21" s="15"/>
      <c r="VPL21" s="15"/>
      <c r="VPM21" s="15"/>
      <c r="VPN21" s="15"/>
      <c r="VPO21" s="15"/>
      <c r="VPP21" s="15"/>
      <c r="VPQ21" s="15"/>
      <c r="VPR21" s="15"/>
      <c r="VPS21" s="15"/>
      <c r="VPT21" s="15"/>
      <c r="VPU21" s="15"/>
      <c r="VPV21" s="15"/>
      <c r="VPW21" s="15"/>
      <c r="VPX21" s="15"/>
      <c r="VPY21" s="15"/>
      <c r="VPZ21" s="15"/>
      <c r="VQA21" s="15"/>
      <c r="VQB21" s="15"/>
      <c r="VQC21" s="15"/>
      <c r="VQD21" s="15"/>
      <c r="VQE21" s="15"/>
      <c r="VQF21" s="15"/>
      <c r="VQG21" s="15"/>
      <c r="VQH21" s="15"/>
      <c r="VQI21" s="15"/>
      <c r="VQJ21" s="15"/>
      <c r="VQK21" s="15"/>
      <c r="VQL21" s="15"/>
      <c r="VQM21" s="15"/>
      <c r="VQN21" s="15"/>
      <c r="VQO21" s="15"/>
      <c r="VQP21" s="15"/>
      <c r="VQQ21" s="15"/>
      <c r="VQR21" s="15"/>
      <c r="VQS21" s="15"/>
      <c r="VQT21" s="15"/>
      <c r="VQU21" s="15"/>
      <c r="VQV21" s="15"/>
      <c r="VQW21" s="15"/>
      <c r="VQX21" s="15"/>
      <c r="VQY21" s="15"/>
      <c r="VQZ21" s="15"/>
      <c r="VRA21" s="15"/>
      <c r="VRB21" s="15"/>
      <c r="VRC21" s="15"/>
      <c r="VRD21" s="15"/>
      <c r="VRE21" s="15"/>
      <c r="VRF21" s="15"/>
      <c r="VRG21" s="15"/>
      <c r="VRH21" s="15"/>
      <c r="VRI21" s="15"/>
      <c r="VRJ21" s="15"/>
      <c r="VRK21" s="15"/>
      <c r="VRL21" s="15"/>
      <c r="VRM21" s="15"/>
      <c r="VRN21" s="15"/>
      <c r="VRO21" s="15"/>
      <c r="VRP21" s="15"/>
      <c r="VRQ21" s="15"/>
      <c r="VRR21" s="15"/>
      <c r="VRS21" s="15"/>
      <c r="VRT21" s="15"/>
      <c r="VRU21" s="15"/>
      <c r="VRV21" s="15"/>
      <c r="VRW21" s="15"/>
      <c r="VRX21" s="15"/>
      <c r="VRY21" s="15"/>
      <c r="VRZ21" s="15"/>
      <c r="VSA21" s="15"/>
      <c r="VSB21" s="15"/>
      <c r="VSC21" s="15"/>
      <c r="VSD21" s="15"/>
      <c r="VSE21" s="15"/>
      <c r="VSF21" s="15"/>
      <c r="VSG21" s="15"/>
      <c r="VSH21" s="15"/>
      <c r="VSI21" s="15"/>
      <c r="VSJ21" s="15"/>
      <c r="VSK21" s="15"/>
      <c r="VSL21" s="15"/>
      <c r="VSM21" s="15"/>
      <c r="VSN21" s="15"/>
      <c r="VSO21" s="15"/>
      <c r="VSP21" s="15"/>
      <c r="VSQ21" s="15"/>
      <c r="VSR21" s="15"/>
      <c r="VSS21" s="15"/>
      <c r="VST21" s="15"/>
      <c r="VSU21" s="15"/>
      <c r="VSV21" s="15"/>
      <c r="VSW21" s="15"/>
      <c r="VSX21" s="15"/>
      <c r="VSY21" s="15"/>
      <c r="VSZ21" s="15"/>
      <c r="VTA21" s="15"/>
      <c r="VTB21" s="15"/>
      <c r="VTC21" s="15"/>
      <c r="VTD21" s="15"/>
      <c r="VTE21" s="15"/>
      <c r="VTF21" s="15"/>
      <c r="VTG21" s="15"/>
      <c r="VTH21" s="15"/>
      <c r="VTI21" s="15"/>
      <c r="VTJ21" s="15"/>
      <c r="VTK21" s="15"/>
      <c r="VTL21" s="15"/>
      <c r="VTM21" s="15"/>
      <c r="VTN21" s="15"/>
      <c r="VTO21" s="15"/>
      <c r="VTP21" s="15"/>
      <c r="VTQ21" s="15"/>
      <c r="VTR21" s="15"/>
      <c r="VTS21" s="15"/>
      <c r="VTT21" s="15"/>
      <c r="VTU21" s="15"/>
      <c r="VTV21" s="15"/>
      <c r="VTW21" s="15"/>
      <c r="VTX21" s="15"/>
      <c r="VTY21" s="15"/>
      <c r="VTZ21" s="15"/>
      <c r="VUA21" s="15"/>
      <c r="VUB21" s="15"/>
      <c r="VUC21" s="15"/>
      <c r="VUD21" s="15"/>
      <c r="VUE21" s="15"/>
      <c r="VUF21" s="15"/>
      <c r="VUG21" s="15"/>
      <c r="VUH21" s="15"/>
      <c r="VUI21" s="15"/>
      <c r="VUJ21" s="15"/>
      <c r="VUK21" s="15"/>
      <c r="VUL21" s="15"/>
      <c r="VUM21" s="15"/>
      <c r="VUN21" s="15"/>
      <c r="VUO21" s="15"/>
      <c r="VUP21" s="15"/>
      <c r="VUQ21" s="15"/>
      <c r="VUR21" s="15"/>
      <c r="VUS21" s="15"/>
      <c r="VUT21" s="15"/>
      <c r="VUU21" s="15"/>
      <c r="VUV21" s="15"/>
      <c r="VUW21" s="15"/>
      <c r="VUX21" s="15"/>
      <c r="VUY21" s="15"/>
      <c r="VUZ21" s="15"/>
      <c r="VVA21" s="15"/>
      <c r="VVB21" s="15"/>
      <c r="VVC21" s="15"/>
      <c r="VVD21" s="15"/>
      <c r="VVE21" s="15"/>
      <c r="VVF21" s="15"/>
      <c r="VVG21" s="15"/>
      <c r="VVH21" s="15"/>
      <c r="VVI21" s="15"/>
      <c r="VVJ21" s="15"/>
      <c r="VVK21" s="15"/>
      <c r="VVL21" s="15"/>
      <c r="VVM21" s="15"/>
      <c r="VVN21" s="15"/>
      <c r="VVO21" s="15"/>
      <c r="VVP21" s="15"/>
      <c r="VVQ21" s="15"/>
      <c r="VVR21" s="15"/>
      <c r="VVS21" s="15"/>
      <c r="VVT21" s="15"/>
      <c r="VVU21" s="15"/>
      <c r="VVV21" s="15"/>
      <c r="VVW21" s="15"/>
      <c r="VVX21" s="15"/>
      <c r="VVY21" s="15"/>
      <c r="VVZ21" s="15"/>
      <c r="VWA21" s="15"/>
      <c r="VWB21" s="15"/>
      <c r="VWC21" s="15"/>
      <c r="VWD21" s="15"/>
      <c r="VWE21" s="15"/>
      <c r="VWF21" s="15"/>
      <c r="VWG21" s="15"/>
      <c r="VWH21" s="15"/>
      <c r="VWI21" s="15"/>
      <c r="VWJ21" s="15"/>
      <c r="VWK21" s="15"/>
      <c r="VWL21" s="15"/>
      <c r="VWM21" s="15"/>
      <c r="VWN21" s="15"/>
      <c r="VWO21" s="15"/>
      <c r="VWP21" s="15"/>
      <c r="VWQ21" s="15"/>
      <c r="VWR21" s="15"/>
      <c r="VWS21" s="15"/>
      <c r="VWT21" s="15"/>
      <c r="VWU21" s="15"/>
      <c r="VWV21" s="15"/>
      <c r="VWW21" s="15"/>
      <c r="VWX21" s="15"/>
      <c r="VWY21" s="15"/>
      <c r="VWZ21" s="15"/>
      <c r="VXA21" s="15"/>
      <c r="VXB21" s="15"/>
      <c r="VXC21" s="15"/>
      <c r="VXD21" s="15"/>
      <c r="VXE21" s="15"/>
      <c r="VXF21" s="15"/>
      <c r="VXG21" s="15"/>
      <c r="VXH21" s="15"/>
      <c r="VXI21" s="15"/>
      <c r="VXJ21" s="15"/>
      <c r="VXK21" s="15"/>
      <c r="VXL21" s="15"/>
      <c r="VXM21" s="15"/>
      <c r="VXN21" s="15"/>
      <c r="VXO21" s="15"/>
      <c r="VXP21" s="15"/>
      <c r="VXQ21" s="15"/>
      <c r="VXR21" s="15"/>
      <c r="VXS21" s="15"/>
      <c r="VXT21" s="15"/>
      <c r="VXU21" s="15"/>
      <c r="VXV21" s="15"/>
      <c r="VXW21" s="15"/>
      <c r="VXX21" s="15"/>
      <c r="VXY21" s="15"/>
      <c r="VXZ21" s="15"/>
      <c r="VYA21" s="15"/>
      <c r="VYB21" s="15"/>
      <c r="VYC21" s="15"/>
      <c r="VYD21" s="15"/>
      <c r="VYE21" s="15"/>
      <c r="VYF21" s="15"/>
      <c r="VYG21" s="15"/>
      <c r="VYH21" s="15"/>
      <c r="VYI21" s="15"/>
      <c r="VYJ21" s="15"/>
      <c r="VYK21" s="15"/>
      <c r="VYL21" s="15"/>
      <c r="VYM21" s="15"/>
      <c r="VYN21" s="15"/>
      <c r="VYO21" s="15"/>
      <c r="VYP21" s="15"/>
      <c r="VYQ21" s="15"/>
      <c r="VYR21" s="15"/>
      <c r="VYS21" s="15"/>
      <c r="VYT21" s="15"/>
      <c r="VYU21" s="15"/>
      <c r="VYV21" s="15"/>
      <c r="VYW21" s="15"/>
      <c r="VYX21" s="15"/>
      <c r="VYY21" s="15"/>
      <c r="VYZ21" s="15"/>
      <c r="VZA21" s="15"/>
      <c r="VZB21" s="15"/>
      <c r="VZC21" s="15"/>
      <c r="VZD21" s="15"/>
      <c r="VZE21" s="15"/>
      <c r="VZF21" s="15"/>
      <c r="VZG21" s="15"/>
      <c r="VZH21" s="15"/>
      <c r="VZI21" s="15"/>
      <c r="VZJ21" s="15"/>
      <c r="VZK21" s="15"/>
      <c r="VZL21" s="15"/>
      <c r="VZM21" s="15"/>
      <c r="VZN21" s="15"/>
      <c r="VZO21" s="15"/>
      <c r="VZP21" s="15"/>
      <c r="VZQ21" s="15"/>
      <c r="VZR21" s="15"/>
      <c r="VZS21" s="15"/>
      <c r="VZT21" s="15"/>
      <c r="VZU21" s="15"/>
      <c r="VZV21" s="15"/>
      <c r="VZW21" s="15"/>
      <c r="VZX21" s="15"/>
      <c r="VZY21" s="15"/>
      <c r="VZZ21" s="15"/>
      <c r="WAA21" s="15"/>
      <c r="WAB21" s="15"/>
      <c r="WAC21" s="15"/>
      <c r="WAD21" s="15"/>
      <c r="WAE21" s="15"/>
      <c r="WAF21" s="15"/>
      <c r="WAG21" s="15"/>
      <c r="WAH21" s="15"/>
      <c r="WAI21" s="15"/>
      <c r="WAJ21" s="15"/>
      <c r="WAK21" s="15"/>
      <c r="WAL21" s="15"/>
      <c r="WAM21" s="15"/>
      <c r="WAN21" s="15"/>
      <c r="WAO21" s="15"/>
      <c r="WAP21" s="15"/>
      <c r="WAQ21" s="15"/>
      <c r="WAR21" s="15"/>
      <c r="WAS21" s="15"/>
      <c r="WAT21" s="15"/>
      <c r="WAU21" s="15"/>
      <c r="WAV21" s="15"/>
      <c r="WAW21" s="15"/>
      <c r="WAX21" s="15"/>
      <c r="WAY21" s="15"/>
      <c r="WAZ21" s="15"/>
      <c r="WBA21" s="15"/>
      <c r="WBB21" s="15"/>
      <c r="WBC21" s="15"/>
      <c r="WBD21" s="15"/>
      <c r="WBE21" s="15"/>
      <c r="WBF21" s="15"/>
      <c r="WBG21" s="15"/>
      <c r="WBH21" s="15"/>
      <c r="WBI21" s="15"/>
      <c r="WBJ21" s="15"/>
      <c r="WBK21" s="15"/>
      <c r="WBL21" s="15"/>
      <c r="WBM21" s="15"/>
      <c r="WBN21" s="15"/>
      <c r="WBO21" s="15"/>
      <c r="WBP21" s="15"/>
      <c r="WBQ21" s="15"/>
      <c r="WBR21" s="15"/>
      <c r="WBS21" s="15"/>
      <c r="WBT21" s="15"/>
      <c r="WBU21" s="15"/>
      <c r="WBV21" s="15"/>
      <c r="WBW21" s="15"/>
      <c r="WBX21" s="15"/>
      <c r="WBY21" s="15"/>
      <c r="WBZ21" s="15"/>
      <c r="WCA21" s="15"/>
      <c r="WCB21" s="15"/>
      <c r="WCC21" s="15"/>
      <c r="WCD21" s="15"/>
      <c r="WCE21" s="15"/>
      <c r="WCF21" s="15"/>
      <c r="WCG21" s="15"/>
      <c r="WCH21" s="15"/>
      <c r="WCI21" s="15"/>
      <c r="WCJ21" s="15"/>
      <c r="WCK21" s="15"/>
      <c r="WCL21" s="15"/>
      <c r="WCM21" s="15"/>
      <c r="WCN21" s="15"/>
      <c r="WCO21" s="15"/>
      <c r="WCP21" s="15"/>
      <c r="WCQ21" s="15"/>
      <c r="WCR21" s="15"/>
      <c r="WCS21" s="15"/>
      <c r="WCT21" s="15"/>
      <c r="WCU21" s="15"/>
      <c r="WCV21" s="15"/>
      <c r="WCW21" s="15"/>
      <c r="WCX21" s="15"/>
      <c r="WCY21" s="15"/>
      <c r="WCZ21" s="15"/>
      <c r="WDA21" s="15"/>
      <c r="WDB21" s="15"/>
      <c r="WDC21" s="15"/>
      <c r="WDD21" s="15"/>
      <c r="WDE21" s="15"/>
      <c r="WDF21" s="15"/>
      <c r="WDG21" s="15"/>
      <c r="WDH21" s="15"/>
      <c r="WDI21" s="15"/>
      <c r="WDJ21" s="15"/>
      <c r="WDK21" s="15"/>
      <c r="WDL21" s="15"/>
      <c r="WDM21" s="15"/>
      <c r="WDN21" s="15"/>
      <c r="WDO21" s="15"/>
      <c r="WDP21" s="15"/>
      <c r="WDQ21" s="15"/>
      <c r="WDR21" s="15"/>
      <c r="WDS21" s="15"/>
      <c r="WDT21" s="15"/>
      <c r="WDU21" s="15"/>
      <c r="WDV21" s="15"/>
      <c r="WDW21" s="15"/>
      <c r="WDX21" s="15"/>
      <c r="WDY21" s="15"/>
      <c r="WDZ21" s="15"/>
      <c r="WEA21" s="15"/>
      <c r="WEB21" s="15"/>
      <c r="WEC21" s="15"/>
      <c r="WED21" s="15"/>
      <c r="WEE21" s="15"/>
      <c r="WEF21" s="15"/>
      <c r="WEG21" s="15"/>
      <c r="WEH21" s="15"/>
      <c r="WEI21" s="15"/>
      <c r="WEJ21" s="15"/>
      <c r="WEK21" s="15"/>
      <c r="WEL21" s="15"/>
      <c r="WEM21" s="15"/>
      <c r="WEN21" s="15"/>
      <c r="WEO21" s="15"/>
      <c r="WEP21" s="15"/>
      <c r="WEQ21" s="15"/>
      <c r="WER21" s="15"/>
      <c r="WES21" s="15"/>
      <c r="WET21" s="15"/>
      <c r="WEU21" s="15"/>
      <c r="WEV21" s="15"/>
      <c r="WEW21" s="15"/>
      <c r="WEX21" s="15"/>
      <c r="WEY21" s="15"/>
      <c r="WEZ21" s="15"/>
      <c r="WFA21" s="15"/>
      <c r="WFB21" s="15"/>
      <c r="WFC21" s="15"/>
      <c r="WFD21" s="15"/>
      <c r="WFE21" s="15"/>
      <c r="WFF21" s="15"/>
      <c r="WFG21" s="15"/>
      <c r="WFH21" s="15"/>
      <c r="WFI21" s="15"/>
      <c r="WFJ21" s="15"/>
      <c r="WFK21" s="15"/>
      <c r="WFL21" s="15"/>
      <c r="WFM21" s="15"/>
      <c r="WFN21" s="15"/>
      <c r="WFO21" s="15"/>
      <c r="WFP21" s="15"/>
      <c r="WFQ21" s="15"/>
      <c r="WFR21" s="15"/>
      <c r="WFS21" s="15"/>
      <c r="WFT21" s="15"/>
      <c r="WFU21" s="15"/>
      <c r="WFV21" s="15"/>
      <c r="WFW21" s="15"/>
      <c r="WFX21" s="15"/>
      <c r="WFY21" s="15"/>
      <c r="WFZ21" s="15"/>
      <c r="WGA21" s="15"/>
      <c r="WGB21" s="15"/>
      <c r="WGC21" s="15"/>
      <c r="WGD21" s="15"/>
      <c r="WGE21" s="15"/>
      <c r="WGF21" s="15"/>
      <c r="WGG21" s="15"/>
      <c r="WGH21" s="15"/>
      <c r="WGI21" s="15"/>
      <c r="WGJ21" s="15"/>
      <c r="WGK21" s="15"/>
      <c r="WGL21" s="15"/>
      <c r="WGM21" s="15"/>
      <c r="WGN21" s="15"/>
      <c r="WGO21" s="15"/>
      <c r="WGP21" s="15"/>
      <c r="WGQ21" s="15"/>
      <c r="WGR21" s="15"/>
      <c r="WGS21" s="15"/>
      <c r="WGT21" s="15"/>
      <c r="WGU21" s="15"/>
      <c r="WGV21" s="15"/>
      <c r="WGW21" s="15"/>
      <c r="WGX21" s="15"/>
      <c r="WGY21" s="15"/>
      <c r="WGZ21" s="15"/>
      <c r="WHA21" s="15"/>
      <c r="WHB21" s="15"/>
      <c r="WHC21" s="15"/>
      <c r="WHD21" s="15"/>
      <c r="WHE21" s="15"/>
      <c r="WHF21" s="15"/>
      <c r="WHG21" s="15"/>
      <c r="WHH21" s="15"/>
      <c r="WHI21" s="15"/>
      <c r="WHJ21" s="15"/>
      <c r="WHK21" s="15"/>
      <c r="WHL21" s="15"/>
      <c r="WHM21" s="15"/>
      <c r="WHN21" s="15"/>
      <c r="WHO21" s="15"/>
      <c r="WHP21" s="15"/>
      <c r="WHQ21" s="15"/>
      <c r="WHR21" s="15"/>
      <c r="WHS21" s="15"/>
      <c r="WHT21" s="15"/>
      <c r="WHU21" s="15"/>
      <c r="WHV21" s="15"/>
      <c r="WHW21" s="15"/>
      <c r="WHX21" s="15"/>
      <c r="WHY21" s="15"/>
      <c r="WHZ21" s="15"/>
      <c r="WIA21" s="15"/>
      <c r="WIB21" s="15"/>
      <c r="WIC21" s="15"/>
      <c r="WID21" s="15"/>
      <c r="WIE21" s="15"/>
      <c r="WIF21" s="15"/>
      <c r="WIG21" s="15"/>
      <c r="WIH21" s="15"/>
      <c r="WII21" s="15"/>
      <c r="WIJ21" s="15"/>
      <c r="WIK21" s="15"/>
      <c r="WIL21" s="15"/>
      <c r="WIM21" s="15"/>
      <c r="WIN21" s="15"/>
      <c r="WIO21" s="15"/>
      <c r="WIP21" s="15"/>
      <c r="WIQ21" s="15"/>
      <c r="WIR21" s="15"/>
      <c r="WIS21" s="15"/>
      <c r="WIT21" s="15"/>
      <c r="WIU21" s="15"/>
      <c r="WIV21" s="15"/>
      <c r="WIW21" s="15"/>
      <c r="WIX21" s="15"/>
      <c r="WIY21" s="15"/>
      <c r="WIZ21" s="15"/>
      <c r="WJA21" s="15"/>
      <c r="WJB21" s="15"/>
      <c r="WJC21" s="15"/>
      <c r="WJD21" s="15"/>
      <c r="WJE21" s="15"/>
      <c r="WJF21" s="15"/>
      <c r="WJG21" s="15"/>
      <c r="WJH21" s="15"/>
      <c r="WJI21" s="15"/>
      <c r="WJJ21" s="15"/>
      <c r="WJK21" s="15"/>
      <c r="WJL21" s="15"/>
      <c r="WJM21" s="15"/>
      <c r="WJN21" s="15"/>
      <c r="WJO21" s="15"/>
      <c r="WJP21" s="15"/>
      <c r="WJQ21" s="15"/>
      <c r="WJR21" s="15"/>
      <c r="WJS21" s="15"/>
      <c r="WJT21" s="15"/>
      <c r="WJU21" s="15"/>
      <c r="WJV21" s="15"/>
      <c r="WJW21" s="15"/>
      <c r="WJX21" s="15"/>
      <c r="WJY21" s="15"/>
      <c r="WJZ21" s="15"/>
      <c r="WKA21" s="15"/>
      <c r="WKB21" s="15"/>
      <c r="WKC21" s="15"/>
      <c r="WKD21" s="15"/>
      <c r="WKE21" s="15"/>
      <c r="WKF21" s="15"/>
      <c r="WKG21" s="15"/>
      <c r="WKH21" s="15"/>
      <c r="WKI21" s="15"/>
      <c r="WKJ21" s="15"/>
      <c r="WKK21" s="15"/>
      <c r="WKL21" s="15"/>
      <c r="WKM21" s="15"/>
      <c r="WKN21" s="15"/>
      <c r="WKO21" s="15"/>
      <c r="WKP21" s="15"/>
      <c r="WKQ21" s="15"/>
      <c r="WKR21" s="15"/>
      <c r="WKS21" s="15"/>
      <c r="WKT21" s="15"/>
      <c r="WKU21" s="15"/>
      <c r="WKV21" s="15"/>
      <c r="WKW21" s="15"/>
      <c r="WKX21" s="15"/>
      <c r="WKY21" s="15"/>
      <c r="WKZ21" s="15"/>
      <c r="WLA21" s="15"/>
      <c r="WLB21" s="15"/>
      <c r="WLC21" s="15"/>
      <c r="WLD21" s="15"/>
      <c r="WLE21" s="15"/>
      <c r="WLF21" s="15"/>
      <c r="WLG21" s="15"/>
      <c r="WLH21" s="15"/>
      <c r="WLI21" s="15"/>
      <c r="WLJ21" s="15"/>
      <c r="WLK21" s="15"/>
      <c r="WLL21" s="15"/>
      <c r="WLM21" s="15"/>
      <c r="WLN21" s="15"/>
      <c r="WLO21" s="15"/>
      <c r="WLP21" s="15"/>
      <c r="WLQ21" s="15"/>
      <c r="WLR21" s="15"/>
      <c r="WLS21" s="15"/>
      <c r="WLT21" s="15"/>
      <c r="WLU21" s="15"/>
      <c r="WLV21" s="15"/>
      <c r="WLW21" s="15"/>
      <c r="WLX21" s="15"/>
      <c r="WLY21" s="15"/>
      <c r="WLZ21" s="15"/>
      <c r="WMA21" s="15"/>
      <c r="WMB21" s="15"/>
      <c r="WMC21" s="15"/>
      <c r="WMD21" s="15"/>
      <c r="WME21" s="15"/>
      <c r="WMF21" s="15"/>
      <c r="WMG21" s="15"/>
      <c r="WMH21" s="15"/>
      <c r="WMI21" s="15"/>
      <c r="WMJ21" s="15"/>
      <c r="WMK21" s="15"/>
      <c r="WML21" s="15"/>
      <c r="WMM21" s="15"/>
      <c r="WMN21" s="15"/>
      <c r="WMO21" s="15"/>
      <c r="WMP21" s="15"/>
      <c r="WMQ21" s="15"/>
      <c r="WMR21" s="15"/>
      <c r="WMS21" s="15"/>
      <c r="WMT21" s="15"/>
      <c r="WMU21" s="15"/>
      <c r="WMV21" s="15"/>
      <c r="WMW21" s="15"/>
      <c r="WMX21" s="15"/>
      <c r="WMY21" s="15"/>
      <c r="WMZ21" s="15"/>
      <c r="WNA21" s="15"/>
      <c r="WNB21" s="15"/>
      <c r="WNC21" s="15"/>
      <c r="WND21" s="15"/>
      <c r="WNE21" s="15"/>
      <c r="WNF21" s="15"/>
      <c r="WNG21" s="15"/>
      <c r="WNH21" s="15"/>
      <c r="WNI21" s="15"/>
      <c r="WNJ21" s="15"/>
      <c r="WNK21" s="15"/>
      <c r="WNL21" s="15"/>
      <c r="WNM21" s="15"/>
      <c r="WNN21" s="15"/>
      <c r="WNO21" s="15"/>
      <c r="WNP21" s="15"/>
      <c r="WNQ21" s="15"/>
      <c r="WNR21" s="15"/>
      <c r="WNS21" s="15"/>
      <c r="WNT21" s="15"/>
      <c r="WNU21" s="15"/>
      <c r="WNV21" s="15"/>
      <c r="WNW21" s="15"/>
      <c r="WNX21" s="15"/>
      <c r="WNY21" s="15"/>
      <c r="WNZ21" s="15"/>
      <c r="WOA21" s="15"/>
      <c r="WOB21" s="15"/>
      <c r="WOC21" s="15"/>
      <c r="WOD21" s="15"/>
      <c r="WOE21" s="15"/>
      <c r="WOF21" s="15"/>
      <c r="WOG21" s="15"/>
      <c r="WOH21" s="15"/>
      <c r="WOI21" s="15"/>
      <c r="WOJ21" s="15"/>
      <c r="WOK21" s="15"/>
      <c r="WOL21" s="15"/>
      <c r="WOM21" s="15"/>
      <c r="WON21" s="15"/>
      <c r="WOO21" s="15"/>
      <c r="WOP21" s="15"/>
      <c r="WOQ21" s="15"/>
      <c r="WOR21" s="15"/>
      <c r="WOS21" s="15"/>
      <c r="WOT21" s="15"/>
      <c r="WOU21" s="15"/>
      <c r="WOV21" s="15"/>
      <c r="WOW21" s="15"/>
      <c r="WOX21" s="15"/>
      <c r="WOY21" s="15"/>
      <c r="WOZ21" s="15"/>
      <c r="WPA21" s="15"/>
      <c r="WPB21" s="15"/>
      <c r="WPC21" s="15"/>
      <c r="WPD21" s="15"/>
      <c r="WPE21" s="15"/>
      <c r="WPF21" s="15"/>
      <c r="WPG21" s="15"/>
      <c r="WPH21" s="15"/>
      <c r="WPI21" s="15"/>
      <c r="WPJ21" s="15"/>
      <c r="WPK21" s="15"/>
      <c r="WPL21" s="15"/>
      <c r="WPM21" s="15"/>
      <c r="WPN21" s="15"/>
      <c r="WPO21" s="15"/>
      <c r="WPP21" s="15"/>
      <c r="WPQ21" s="15"/>
      <c r="WPR21" s="15"/>
      <c r="WPS21" s="15"/>
      <c r="WPT21" s="15"/>
      <c r="WPU21" s="15"/>
      <c r="WPV21" s="15"/>
      <c r="WPW21" s="15"/>
      <c r="WPX21" s="15"/>
      <c r="WPY21" s="15"/>
      <c r="WPZ21" s="15"/>
      <c r="WQA21" s="15"/>
      <c r="WQB21" s="15"/>
      <c r="WQC21" s="15"/>
      <c r="WQD21" s="15"/>
      <c r="WQE21" s="15"/>
      <c r="WQF21" s="15"/>
      <c r="WQG21" s="15"/>
      <c r="WQH21" s="15"/>
      <c r="WQI21" s="15"/>
      <c r="WQJ21" s="15"/>
      <c r="WQK21" s="15"/>
      <c r="WQL21" s="15"/>
      <c r="WQM21" s="15"/>
      <c r="WQN21" s="15"/>
      <c r="WQO21" s="15"/>
      <c r="WQP21" s="15"/>
      <c r="WQQ21" s="15"/>
      <c r="WQR21" s="15"/>
      <c r="WQS21" s="15"/>
      <c r="WQT21" s="15"/>
      <c r="WQU21" s="15"/>
      <c r="WQV21" s="15"/>
      <c r="WQW21" s="15"/>
      <c r="WQX21" s="15"/>
      <c r="WQY21" s="15"/>
      <c r="WQZ21" s="15"/>
      <c r="WRA21" s="15"/>
      <c r="WRB21" s="15"/>
      <c r="WRC21" s="15"/>
      <c r="WRD21" s="15"/>
      <c r="WRE21" s="15"/>
      <c r="WRF21" s="15"/>
      <c r="WRG21" s="15"/>
      <c r="WRH21" s="15"/>
      <c r="WRI21" s="15"/>
      <c r="WRJ21" s="15"/>
      <c r="WRK21" s="15"/>
      <c r="WRL21" s="15"/>
      <c r="WRM21" s="15"/>
      <c r="WRN21" s="15"/>
      <c r="WRO21" s="15"/>
      <c r="WRP21" s="15"/>
      <c r="WRQ21" s="15"/>
      <c r="WRR21" s="15"/>
      <c r="WRS21" s="15"/>
      <c r="WRT21" s="15"/>
      <c r="WRU21" s="15"/>
      <c r="WRV21" s="15"/>
      <c r="WRW21" s="15"/>
      <c r="WRX21" s="15"/>
      <c r="WRY21" s="15"/>
      <c r="WRZ21" s="15"/>
      <c r="WSA21" s="15"/>
      <c r="WSB21" s="15"/>
      <c r="WSC21" s="15"/>
      <c r="WSD21" s="15"/>
      <c r="WSE21" s="15"/>
      <c r="WSF21" s="15"/>
      <c r="WSG21" s="15"/>
      <c r="WSH21" s="15"/>
      <c r="WSI21" s="15"/>
      <c r="WSJ21" s="15"/>
      <c r="WSK21" s="15"/>
      <c r="WSL21" s="15"/>
      <c r="WSM21" s="15"/>
      <c r="WSN21" s="15"/>
      <c r="WSO21" s="15"/>
      <c r="WSP21" s="15"/>
      <c r="WSQ21" s="15"/>
      <c r="WSR21" s="15"/>
      <c r="WSS21" s="15"/>
      <c r="WST21" s="15"/>
      <c r="WSU21" s="15"/>
      <c r="WSV21" s="15"/>
      <c r="WSW21" s="15"/>
      <c r="WSX21" s="15"/>
      <c r="WSY21" s="15"/>
      <c r="WSZ21" s="15"/>
      <c r="WTA21" s="15"/>
      <c r="WTB21" s="15"/>
      <c r="WTC21" s="15"/>
      <c r="WTD21" s="15"/>
      <c r="WTE21" s="15"/>
      <c r="WTF21" s="15"/>
      <c r="WTG21" s="15"/>
      <c r="WTH21" s="15"/>
      <c r="WTI21" s="15"/>
      <c r="WTJ21" s="15"/>
      <c r="WTK21" s="15"/>
      <c r="WTL21" s="15"/>
      <c r="WTM21" s="15"/>
      <c r="WTN21" s="15"/>
      <c r="WTO21" s="15"/>
      <c r="WTP21" s="15"/>
      <c r="WTQ21" s="15"/>
      <c r="WTR21" s="15"/>
      <c r="WTS21" s="15"/>
      <c r="WTT21" s="15"/>
      <c r="WTU21" s="15"/>
      <c r="WTV21" s="15"/>
      <c r="WTW21" s="15"/>
      <c r="WTX21" s="15"/>
      <c r="WTY21" s="15"/>
      <c r="WTZ21" s="15"/>
      <c r="WUA21" s="15"/>
      <c r="WUB21" s="15"/>
      <c r="WUC21" s="15"/>
      <c r="WUD21" s="15"/>
      <c r="WUE21" s="15"/>
      <c r="WUF21" s="15"/>
      <c r="WUG21" s="15"/>
      <c r="WUH21" s="15"/>
      <c r="WUI21" s="15"/>
      <c r="WUJ21" s="15"/>
      <c r="WUK21" s="15"/>
      <c r="WUL21" s="15"/>
      <c r="WUM21" s="15"/>
      <c r="WUN21" s="15"/>
      <c r="WUO21" s="15"/>
      <c r="WUP21" s="15"/>
      <c r="WUQ21" s="15"/>
      <c r="WUR21" s="15"/>
      <c r="WUS21" s="15"/>
      <c r="WUT21" s="15"/>
      <c r="WUU21" s="15"/>
      <c r="WUV21" s="15"/>
      <c r="WUW21" s="15"/>
      <c r="WUX21" s="15"/>
      <c r="WUY21" s="15"/>
      <c r="WUZ21" s="15"/>
      <c r="WVA21" s="15"/>
      <c r="WVB21" s="15"/>
      <c r="WVC21" s="15"/>
      <c r="WVD21" s="15"/>
      <c r="WVE21" s="15"/>
      <c r="WVF21" s="15"/>
      <c r="WVG21" s="15"/>
      <c r="WVH21" s="15"/>
      <c r="WVI21" s="15"/>
      <c r="WVJ21" s="15"/>
      <c r="WVK21" s="15"/>
      <c r="WVL21" s="15"/>
      <c r="WVM21" s="15"/>
      <c r="WVN21" s="15"/>
      <c r="WVO21" s="15"/>
      <c r="WVP21" s="15"/>
      <c r="WVQ21" s="15"/>
      <c r="WVR21" s="15"/>
      <c r="WVS21" s="15"/>
      <c r="WVT21" s="15"/>
      <c r="WVU21" s="15"/>
      <c r="WVV21" s="15"/>
      <c r="WVW21" s="15"/>
      <c r="WVX21" s="15"/>
      <c r="WVY21" s="15"/>
      <c r="WVZ21" s="15"/>
      <c r="WWA21" s="15"/>
      <c r="WWB21" s="15"/>
      <c r="WWC21" s="15"/>
      <c r="WWD21" s="15"/>
      <c r="WWE21" s="15"/>
      <c r="WWF21" s="15"/>
      <c r="WWG21" s="15"/>
      <c r="WWH21" s="15"/>
      <c r="WWI21" s="15"/>
      <c r="WWJ21" s="15"/>
      <c r="WWK21" s="15"/>
      <c r="WWL21" s="15"/>
      <c r="WWM21" s="15"/>
      <c r="WWN21" s="15"/>
      <c r="WWO21" s="15"/>
      <c r="WWP21" s="15"/>
      <c r="WWQ21" s="15"/>
      <c r="WWR21" s="15"/>
      <c r="WWS21" s="15"/>
      <c r="WWT21" s="15"/>
      <c r="WWU21" s="15"/>
      <c r="WWV21" s="15"/>
      <c r="WWW21" s="15"/>
      <c r="WWX21" s="15"/>
      <c r="WWY21" s="15"/>
      <c r="WWZ21" s="15"/>
      <c r="WXA21" s="15"/>
      <c r="WXB21" s="15"/>
      <c r="WXC21" s="15"/>
      <c r="WXD21" s="15"/>
      <c r="WXE21" s="15"/>
      <c r="WXF21" s="15"/>
      <c r="WXG21" s="15"/>
      <c r="WXH21" s="15"/>
      <c r="WXI21" s="15"/>
      <c r="WXJ21" s="15"/>
      <c r="WXK21" s="15"/>
      <c r="WXL21" s="15"/>
      <c r="WXM21" s="15"/>
      <c r="WXN21" s="15"/>
      <c r="WXO21" s="15"/>
      <c r="WXP21" s="15"/>
      <c r="WXQ21" s="15"/>
      <c r="WXR21" s="15"/>
      <c r="WXS21" s="15"/>
      <c r="WXT21" s="15"/>
      <c r="WXU21" s="15"/>
      <c r="WXV21" s="15"/>
      <c r="WXW21" s="15"/>
      <c r="WXX21" s="15"/>
      <c r="WXY21" s="15"/>
      <c r="WXZ21" s="15"/>
      <c r="WYA21" s="15"/>
      <c r="WYB21" s="15"/>
      <c r="WYC21" s="15"/>
      <c r="WYD21" s="15"/>
      <c r="WYE21" s="15"/>
      <c r="WYF21" s="15"/>
      <c r="WYG21" s="15"/>
      <c r="WYH21" s="15"/>
      <c r="WYI21" s="15"/>
      <c r="WYJ21" s="15"/>
      <c r="WYK21" s="15"/>
      <c r="WYL21" s="15"/>
      <c r="WYM21" s="15"/>
      <c r="WYN21" s="15"/>
      <c r="WYO21" s="15"/>
      <c r="WYP21" s="15"/>
      <c r="WYQ21" s="15"/>
      <c r="WYR21" s="15"/>
      <c r="WYS21" s="15"/>
      <c r="WYT21" s="15"/>
      <c r="WYU21" s="15"/>
      <c r="WYV21" s="15"/>
      <c r="WYW21" s="15"/>
      <c r="WYX21" s="15"/>
      <c r="WYY21" s="15"/>
      <c r="WYZ21" s="15"/>
      <c r="WZA21" s="15"/>
      <c r="WZB21" s="15"/>
      <c r="WZC21" s="15"/>
      <c r="WZD21" s="15"/>
      <c r="WZE21" s="15"/>
      <c r="WZF21" s="15"/>
      <c r="WZG21" s="15"/>
      <c r="WZH21" s="15"/>
      <c r="WZI21" s="15"/>
      <c r="WZJ21" s="15"/>
      <c r="WZK21" s="15"/>
      <c r="WZL21" s="15"/>
      <c r="WZM21" s="15"/>
      <c r="WZN21" s="15"/>
      <c r="WZO21" s="15"/>
      <c r="WZP21" s="15"/>
      <c r="WZQ21" s="15"/>
      <c r="WZR21" s="15"/>
      <c r="WZS21" s="15"/>
      <c r="WZT21" s="15"/>
      <c r="WZU21" s="15"/>
      <c r="WZV21" s="15"/>
      <c r="WZW21" s="15"/>
      <c r="WZX21" s="15"/>
      <c r="WZY21" s="15"/>
      <c r="WZZ21" s="15"/>
      <c r="XAA21" s="15"/>
      <c r="XAB21" s="15"/>
      <c r="XAC21" s="15"/>
      <c r="XAD21" s="15"/>
      <c r="XAE21" s="15"/>
      <c r="XAF21" s="15"/>
      <c r="XAG21" s="15"/>
      <c r="XAH21" s="15"/>
      <c r="XAI21" s="15"/>
      <c r="XAJ21" s="15"/>
      <c r="XAK21" s="15"/>
      <c r="XAL21" s="15"/>
      <c r="XAM21" s="15"/>
      <c r="XAN21" s="15"/>
      <c r="XAO21" s="15"/>
      <c r="XAP21" s="15"/>
      <c r="XAQ21" s="15"/>
      <c r="XAR21" s="15"/>
      <c r="XAS21" s="15"/>
      <c r="XAT21" s="15"/>
      <c r="XAU21" s="15"/>
      <c r="XAV21" s="15"/>
      <c r="XAW21" s="15"/>
      <c r="XAX21" s="15"/>
      <c r="XAY21" s="15"/>
      <c r="XAZ21" s="15"/>
      <c r="XBA21" s="15"/>
      <c r="XBB21" s="15"/>
      <c r="XBC21" s="15"/>
      <c r="XBD21" s="15"/>
      <c r="XBE21" s="15"/>
      <c r="XBF21" s="15"/>
      <c r="XBG21" s="15"/>
      <c r="XBH21" s="15"/>
      <c r="XBI21" s="15"/>
      <c r="XBJ21" s="15"/>
      <c r="XBK21" s="15"/>
      <c r="XBL21" s="15"/>
      <c r="XBM21" s="15"/>
      <c r="XBN21" s="15"/>
      <c r="XBO21" s="15"/>
      <c r="XBP21" s="15"/>
      <c r="XBQ21" s="15"/>
      <c r="XBR21" s="15"/>
      <c r="XBS21" s="15"/>
      <c r="XBT21" s="15"/>
      <c r="XBU21" s="15"/>
      <c r="XBV21" s="15"/>
      <c r="XBW21" s="15"/>
      <c r="XBX21" s="15"/>
      <c r="XBY21" s="15"/>
      <c r="XBZ21" s="15"/>
      <c r="XCA21" s="15"/>
      <c r="XCB21" s="15"/>
      <c r="XCC21" s="15"/>
      <c r="XCD21" s="15"/>
      <c r="XCE21" s="15"/>
      <c r="XCF21" s="15"/>
      <c r="XCG21" s="15"/>
      <c r="XCH21" s="15"/>
      <c r="XCI21" s="15"/>
      <c r="XCJ21" s="15"/>
      <c r="XCK21" s="15"/>
      <c r="XCL21" s="15"/>
      <c r="XCM21" s="15"/>
      <c r="XCN21" s="15"/>
      <c r="XCO21" s="15"/>
      <c r="XCP21" s="15"/>
      <c r="XCQ21" s="15"/>
      <c r="XCR21" s="15"/>
      <c r="XCS21" s="15"/>
      <c r="XCT21" s="15"/>
      <c r="XCU21" s="15"/>
      <c r="XCV21" s="15"/>
      <c r="XCW21" s="15"/>
      <c r="XCX21" s="15"/>
      <c r="XCY21" s="15"/>
      <c r="XCZ21" s="15"/>
      <c r="XDA21" s="15"/>
      <c r="XDB21" s="15"/>
      <c r="XDC21" s="15"/>
      <c r="XDD21" s="15"/>
      <c r="XDE21" s="15"/>
      <c r="XDF21" s="15"/>
      <c r="XDG21" s="15"/>
      <c r="XDH21" s="15"/>
      <c r="XDI21" s="15"/>
      <c r="XDJ21" s="15"/>
      <c r="XDK21" s="15"/>
      <c r="XDL21" s="15"/>
      <c r="XDM21" s="15"/>
      <c r="XDN21" s="15"/>
      <c r="XDO21" s="15"/>
      <c r="XDP21" s="15"/>
      <c r="XDQ21" s="15"/>
      <c r="XDR21" s="15"/>
      <c r="XDS21" s="15"/>
      <c r="XDT21" s="15"/>
      <c r="XDU21" s="15"/>
      <c r="XDV21" s="15"/>
      <c r="XDW21" s="15"/>
      <c r="XDX21" s="15"/>
      <c r="XDY21" s="15"/>
      <c r="XDZ21" s="15"/>
      <c r="XEA21" s="15"/>
      <c r="XEB21" s="15"/>
      <c r="XEC21" s="15"/>
      <c r="XED21" s="15"/>
      <c r="XEE21" s="15"/>
      <c r="XEF21" s="15"/>
      <c r="XEG21" s="15"/>
      <c r="XEH21" s="15"/>
      <c r="XEI21" s="15"/>
      <c r="XEJ21" s="15"/>
      <c r="XEK21" s="15"/>
      <c r="XEL21" s="15"/>
      <c r="XEM21" s="15"/>
      <c r="XEN21" s="15"/>
      <c r="XEO21" s="15"/>
      <c r="XEP21" s="15"/>
      <c r="XEQ21" s="15"/>
      <c r="XER21" s="15"/>
      <c r="XES21" s="15"/>
      <c r="XET21" s="15"/>
      <c r="XEU21" s="15"/>
      <c r="XEV21" s="15"/>
      <c r="XEW21" s="15"/>
      <c r="XEX21" s="15"/>
      <c r="XEY21" s="15"/>
      <c r="XEZ21" s="15"/>
    </row>
    <row r="22" spans="2:16380" outlineLevel="1" x14ac:dyDescent="0.25">
      <c r="B22" s="10" t="s">
        <v>75</v>
      </c>
      <c r="C22" s="17">
        <v>1.718</v>
      </c>
      <c r="D22" s="17">
        <v>1.83</v>
      </c>
      <c r="E22" s="17">
        <v>1.7729999999999999</v>
      </c>
      <c r="F22" s="17">
        <f>6.91-SUM(C22:E22)</f>
        <v>1.5890000000000004</v>
      </c>
      <c r="G22" s="17">
        <v>1.044</v>
      </c>
      <c r="H22" s="17">
        <v>1.91</v>
      </c>
      <c r="I22" s="17">
        <v>0.94599999999999995</v>
      </c>
      <c r="J22" s="17">
        <f>10.245-SUM(G22:I22)</f>
        <v>6.3449999999999998</v>
      </c>
      <c r="K22" s="17">
        <v>0.65900000000000003</v>
      </c>
      <c r="L22" s="17">
        <v>0.84299999999999997</v>
      </c>
      <c r="M22" s="17">
        <v>0.753</v>
      </c>
      <c r="N22" s="17">
        <f>3.414-SUM(K22:M22)</f>
        <v>1.1590000000000003</v>
      </c>
      <c r="O22" s="17">
        <v>1.647</v>
      </c>
      <c r="P22" s="17">
        <v>1.9890000000000001</v>
      </c>
      <c r="Q22" s="17">
        <v>2.016</v>
      </c>
      <c r="R22" s="17">
        <f>7.875-SUM(O22:Q22)</f>
        <v>2.2229999999999999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  <c r="XBC22" s="15"/>
      <c r="XBD22" s="15"/>
      <c r="XBE22" s="15"/>
      <c r="XBF22" s="15"/>
      <c r="XBG22" s="15"/>
      <c r="XBH22" s="15"/>
      <c r="XBI22" s="15"/>
      <c r="XBJ22" s="15"/>
      <c r="XBK22" s="15"/>
      <c r="XBL22" s="15"/>
      <c r="XBM22" s="15"/>
      <c r="XBN22" s="15"/>
      <c r="XBO22" s="15"/>
      <c r="XBP22" s="15"/>
      <c r="XBQ22" s="15"/>
      <c r="XBR22" s="15"/>
      <c r="XBS22" s="15"/>
      <c r="XBT22" s="15"/>
      <c r="XBU22" s="15"/>
      <c r="XBV22" s="15"/>
      <c r="XBW22" s="15"/>
      <c r="XBX22" s="15"/>
      <c r="XBY22" s="15"/>
      <c r="XBZ22" s="15"/>
      <c r="XCA22" s="15"/>
      <c r="XCB22" s="15"/>
      <c r="XCC22" s="15"/>
      <c r="XCD22" s="15"/>
      <c r="XCE22" s="15"/>
      <c r="XCF22" s="15"/>
      <c r="XCG22" s="15"/>
      <c r="XCH22" s="15"/>
      <c r="XCI22" s="15"/>
      <c r="XCJ22" s="15"/>
      <c r="XCK22" s="15"/>
      <c r="XCL22" s="15"/>
      <c r="XCM22" s="15"/>
      <c r="XCN22" s="15"/>
      <c r="XCO22" s="15"/>
      <c r="XCP22" s="15"/>
      <c r="XCQ22" s="15"/>
      <c r="XCR22" s="15"/>
      <c r="XCS22" s="15"/>
      <c r="XCT22" s="15"/>
      <c r="XCU22" s="15"/>
      <c r="XCV22" s="15"/>
      <c r="XCW22" s="15"/>
      <c r="XCX22" s="15"/>
      <c r="XCY22" s="15"/>
      <c r="XCZ22" s="15"/>
      <c r="XDA22" s="15"/>
      <c r="XDB22" s="15"/>
      <c r="XDC22" s="15"/>
      <c r="XDD22" s="15"/>
      <c r="XDE22" s="15"/>
      <c r="XDF22" s="15"/>
      <c r="XDG22" s="15"/>
      <c r="XDH22" s="15"/>
      <c r="XDI22" s="15"/>
      <c r="XDJ22" s="15"/>
      <c r="XDK22" s="15"/>
      <c r="XDL22" s="15"/>
      <c r="XDM22" s="15"/>
      <c r="XDN22" s="15"/>
      <c r="XDO22" s="15"/>
      <c r="XDP22" s="15"/>
      <c r="XDQ22" s="15"/>
      <c r="XDR22" s="15"/>
      <c r="XDS22" s="15"/>
      <c r="XDT22" s="15"/>
      <c r="XDU22" s="15"/>
      <c r="XDV22" s="15"/>
      <c r="XDW22" s="15"/>
      <c r="XDX22" s="15"/>
      <c r="XDY22" s="15"/>
      <c r="XDZ22" s="15"/>
      <c r="XEA22" s="15"/>
      <c r="XEB22" s="15"/>
      <c r="XEC22" s="15"/>
      <c r="XED22" s="15"/>
      <c r="XEE22" s="15"/>
      <c r="XEF22" s="15"/>
      <c r="XEG22" s="15"/>
      <c r="XEH22" s="15"/>
      <c r="XEI22" s="15"/>
      <c r="XEJ22" s="15"/>
      <c r="XEK22" s="15"/>
      <c r="XEL22" s="15"/>
      <c r="XEM22" s="15"/>
      <c r="XEN22" s="15"/>
      <c r="XEO22" s="15"/>
      <c r="XEP22" s="15"/>
      <c r="XEQ22" s="15"/>
      <c r="XER22" s="15"/>
      <c r="XES22" s="15"/>
      <c r="XET22" s="15"/>
      <c r="XEU22" s="15"/>
      <c r="XEV22" s="15"/>
      <c r="XEW22" s="15"/>
      <c r="XEX22" s="15"/>
      <c r="XEY22" s="15"/>
      <c r="XEZ22" s="15"/>
    </row>
    <row r="23" spans="2:16380" outlineLevel="1" x14ac:dyDescent="0.25">
      <c r="B23" s="8" t="s">
        <v>76</v>
      </c>
      <c r="C23" s="21">
        <f t="shared" ref="C23:AP23" si="20">SUM(C18:C22)</f>
        <v>5.6609999999999996</v>
      </c>
      <c r="D23" s="21">
        <f t="shared" si="20"/>
        <v>6.5069999999999997</v>
      </c>
      <c r="E23" s="21">
        <f t="shared" si="20"/>
        <v>7.1029999999999998</v>
      </c>
      <c r="F23" s="21">
        <f t="shared" si="20"/>
        <v>7.7329999999999997</v>
      </c>
      <c r="G23" s="21">
        <f t="shared" si="20"/>
        <v>8.2879999999999985</v>
      </c>
      <c r="H23" s="21">
        <f t="shared" si="20"/>
        <v>6.7040000000000006</v>
      </c>
      <c r="I23" s="21">
        <f t="shared" si="20"/>
        <v>5.9309999999999992</v>
      </c>
      <c r="J23" s="21">
        <f t="shared" si="20"/>
        <v>15.895999999999997</v>
      </c>
      <c r="K23" s="21">
        <f t="shared" si="20"/>
        <v>7.1919999999999993</v>
      </c>
      <c r="L23" s="21">
        <f t="shared" si="20"/>
        <v>13.507</v>
      </c>
      <c r="M23" s="21">
        <f t="shared" si="20"/>
        <v>18.12</v>
      </c>
      <c r="N23" s="21">
        <f t="shared" si="20"/>
        <v>22.103000000000002</v>
      </c>
      <c r="O23" s="21">
        <f t="shared" si="20"/>
        <v>26.043999999999997</v>
      </c>
      <c r="P23" s="21">
        <f t="shared" si="20"/>
        <v>30.040000000000003</v>
      </c>
      <c r="Q23" s="21">
        <f t="shared" si="20"/>
        <v>35.082000000000001</v>
      </c>
      <c r="R23" s="21">
        <f t="shared" si="20"/>
        <v>39.331000000000003</v>
      </c>
      <c r="S23" s="21">
        <f t="shared" si="20"/>
        <v>0</v>
      </c>
      <c r="T23" s="21">
        <f t="shared" si="20"/>
        <v>0</v>
      </c>
      <c r="U23" s="21">
        <f t="shared" si="20"/>
        <v>0</v>
      </c>
      <c r="V23" s="21">
        <f t="shared" si="20"/>
        <v>0</v>
      </c>
      <c r="W23" s="21">
        <f t="shared" si="20"/>
        <v>0</v>
      </c>
      <c r="X23" s="21">
        <f t="shared" si="20"/>
        <v>0</v>
      </c>
      <c r="Y23" s="21">
        <f t="shared" si="20"/>
        <v>0</v>
      </c>
      <c r="Z23" s="21">
        <f t="shared" si="20"/>
        <v>0</v>
      </c>
      <c r="AA23" s="21">
        <f t="shared" si="20"/>
        <v>0</v>
      </c>
      <c r="AB23" s="21">
        <f t="shared" si="20"/>
        <v>0</v>
      </c>
      <c r="AC23" s="21">
        <f t="shared" si="20"/>
        <v>0</v>
      </c>
      <c r="AD23" s="21">
        <f t="shared" si="20"/>
        <v>0</v>
      </c>
      <c r="AE23" s="21">
        <f t="shared" si="20"/>
        <v>0</v>
      </c>
      <c r="AF23" s="21">
        <f t="shared" si="20"/>
        <v>0</v>
      </c>
      <c r="AG23" s="21">
        <f t="shared" si="20"/>
        <v>0</v>
      </c>
      <c r="AH23" s="21">
        <f t="shared" si="20"/>
        <v>0</v>
      </c>
      <c r="AI23" s="21">
        <f t="shared" si="20"/>
        <v>0</v>
      </c>
      <c r="AJ23" s="21">
        <f t="shared" si="20"/>
        <v>0</v>
      </c>
      <c r="AK23" s="21">
        <f t="shared" si="20"/>
        <v>0</v>
      </c>
      <c r="AL23" s="21">
        <f t="shared" si="20"/>
        <v>0</v>
      </c>
      <c r="AM23" s="21">
        <f t="shared" si="20"/>
        <v>0</v>
      </c>
      <c r="AN23" s="21">
        <f t="shared" si="20"/>
        <v>0</v>
      </c>
      <c r="AO23" s="21">
        <f t="shared" si="20"/>
        <v>0</v>
      </c>
      <c r="AP23" s="21">
        <f t="shared" si="20"/>
        <v>0</v>
      </c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21">
        <v>0</v>
      </c>
      <c r="BD23" s="21">
        <f>S23-BC23</f>
        <v>0</v>
      </c>
      <c r="BE23" s="39" t="e">
        <f>BD23/BC23</f>
        <v>#DIV/0!</v>
      </c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5"/>
      <c r="AWF23" s="15"/>
      <c r="AWG23" s="15"/>
      <c r="AWH23" s="15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5"/>
      <c r="AWW23" s="15"/>
      <c r="AWX23" s="15"/>
      <c r="AWY23" s="15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  <c r="BAE23" s="15"/>
      <c r="BAF23" s="15"/>
      <c r="BAG23" s="15"/>
      <c r="BAH23" s="15"/>
      <c r="BAI23" s="15"/>
      <c r="BAJ23" s="15"/>
      <c r="BAK23" s="15"/>
      <c r="BAL23" s="15"/>
      <c r="BAM23" s="15"/>
      <c r="BAN23" s="15"/>
      <c r="BAO23" s="15"/>
      <c r="BAP23" s="15"/>
      <c r="BAQ23" s="15"/>
      <c r="BAR23" s="15"/>
      <c r="BAS23" s="15"/>
      <c r="BAT23" s="15"/>
      <c r="BAU23" s="15"/>
      <c r="BAV23" s="15"/>
      <c r="BAW23" s="15"/>
      <c r="BAX23" s="15"/>
      <c r="BAY23" s="15"/>
      <c r="BAZ23" s="15"/>
      <c r="BBA23" s="15"/>
      <c r="BBB23" s="15"/>
      <c r="BBC23" s="15"/>
      <c r="BBD23" s="15"/>
      <c r="BBE23" s="15"/>
      <c r="BBF23" s="15"/>
      <c r="BBG23" s="15"/>
      <c r="BBH23" s="15"/>
      <c r="BBI23" s="15"/>
      <c r="BBJ23" s="15"/>
      <c r="BBK23" s="15"/>
      <c r="BBL23" s="15"/>
      <c r="BBM23" s="15"/>
      <c r="BBN23" s="15"/>
      <c r="BBO23" s="15"/>
      <c r="BBP23" s="15"/>
      <c r="BBQ23" s="15"/>
      <c r="BBR23" s="15"/>
      <c r="BBS23" s="15"/>
      <c r="BBT23" s="15"/>
      <c r="BBU23" s="15"/>
      <c r="BBV23" s="15"/>
      <c r="BBW23" s="15"/>
      <c r="BBX23" s="15"/>
      <c r="BBY23" s="15"/>
      <c r="BBZ23" s="15"/>
      <c r="BCA23" s="15"/>
      <c r="BCB23" s="15"/>
      <c r="BCC23" s="15"/>
      <c r="BCD23" s="15"/>
      <c r="BCE23" s="15"/>
      <c r="BCF23" s="15"/>
      <c r="BCG23" s="15"/>
      <c r="BCH23" s="15"/>
      <c r="BCI23" s="15"/>
      <c r="BCJ23" s="15"/>
      <c r="BCK23" s="15"/>
      <c r="BCL23" s="15"/>
      <c r="BCM23" s="15"/>
      <c r="BCN23" s="15"/>
      <c r="BCO23" s="15"/>
      <c r="BCP23" s="15"/>
      <c r="BCQ23" s="15"/>
      <c r="BCR23" s="15"/>
      <c r="BCS23" s="15"/>
      <c r="BCT23" s="15"/>
      <c r="BCU23" s="15"/>
      <c r="BCV23" s="15"/>
      <c r="BCW23" s="15"/>
      <c r="BCX23" s="15"/>
      <c r="BCY23" s="15"/>
      <c r="BCZ23" s="15"/>
      <c r="BDA23" s="15"/>
      <c r="BDB23" s="15"/>
      <c r="BDC23" s="15"/>
      <c r="BDD23" s="15"/>
      <c r="BDE23" s="15"/>
      <c r="BDF23" s="15"/>
      <c r="BDG23" s="15"/>
      <c r="BDH23" s="15"/>
      <c r="BDI23" s="15"/>
      <c r="BDJ23" s="15"/>
      <c r="BDK23" s="15"/>
      <c r="BDL23" s="15"/>
      <c r="BDM23" s="15"/>
      <c r="BDN23" s="15"/>
      <c r="BDO23" s="15"/>
      <c r="BDP23" s="15"/>
      <c r="BDQ23" s="15"/>
      <c r="BDR23" s="15"/>
      <c r="BDS23" s="15"/>
      <c r="BDT23" s="15"/>
      <c r="BDU23" s="15"/>
      <c r="BDV23" s="15"/>
      <c r="BDW23" s="15"/>
      <c r="BDX23" s="15"/>
      <c r="BDY23" s="15"/>
      <c r="BDZ23" s="15"/>
      <c r="BEA23" s="15"/>
      <c r="BEB23" s="15"/>
      <c r="BEC23" s="15"/>
      <c r="BED23" s="15"/>
      <c r="BEE23" s="15"/>
      <c r="BEF23" s="15"/>
      <c r="BEG23" s="15"/>
      <c r="BEH23" s="15"/>
      <c r="BEI23" s="15"/>
      <c r="BEJ23" s="15"/>
      <c r="BEK23" s="15"/>
      <c r="BEL23" s="15"/>
      <c r="BEM23" s="15"/>
      <c r="BEN23" s="15"/>
      <c r="BEO23" s="15"/>
      <c r="BEP23" s="15"/>
      <c r="BEQ23" s="15"/>
      <c r="BER23" s="15"/>
      <c r="BES23" s="15"/>
      <c r="BET23" s="15"/>
      <c r="BEU23" s="15"/>
      <c r="BEV23" s="15"/>
      <c r="BEW23" s="15"/>
      <c r="BEX23" s="15"/>
      <c r="BEY23" s="15"/>
      <c r="BEZ23" s="15"/>
      <c r="BFA23" s="15"/>
      <c r="BFB23" s="15"/>
      <c r="BFC23" s="15"/>
      <c r="BFD23" s="15"/>
      <c r="BFE23" s="15"/>
      <c r="BFF23" s="15"/>
      <c r="BFG23" s="15"/>
      <c r="BFH23" s="15"/>
      <c r="BFI23" s="15"/>
      <c r="BFJ23" s="15"/>
      <c r="BFK23" s="15"/>
      <c r="BFL23" s="15"/>
      <c r="BFM23" s="15"/>
      <c r="BFN23" s="15"/>
      <c r="BFO23" s="15"/>
      <c r="BFP23" s="15"/>
      <c r="BFQ23" s="15"/>
      <c r="BFR23" s="15"/>
      <c r="BFS23" s="15"/>
      <c r="BFT23" s="15"/>
      <c r="BFU23" s="15"/>
      <c r="BFV23" s="15"/>
      <c r="BFW23" s="15"/>
      <c r="BFX23" s="15"/>
      <c r="BFY23" s="15"/>
      <c r="BFZ23" s="15"/>
      <c r="BGA23" s="15"/>
      <c r="BGB23" s="15"/>
      <c r="BGC23" s="15"/>
      <c r="BGD23" s="15"/>
      <c r="BGE23" s="15"/>
      <c r="BGF23" s="15"/>
      <c r="BGG23" s="15"/>
      <c r="BGH23" s="15"/>
      <c r="BGI23" s="15"/>
      <c r="BGJ23" s="15"/>
      <c r="BGK23" s="15"/>
      <c r="BGL23" s="15"/>
      <c r="BGM23" s="15"/>
      <c r="BGN23" s="15"/>
      <c r="BGO23" s="15"/>
      <c r="BGP23" s="15"/>
      <c r="BGQ23" s="15"/>
      <c r="BGR23" s="15"/>
      <c r="BGS23" s="15"/>
      <c r="BGT23" s="15"/>
      <c r="BGU23" s="15"/>
      <c r="BGV23" s="15"/>
      <c r="BGW23" s="15"/>
      <c r="BGX23" s="15"/>
      <c r="BGY23" s="15"/>
      <c r="BGZ23" s="15"/>
      <c r="BHA23" s="15"/>
      <c r="BHB23" s="15"/>
      <c r="BHC23" s="15"/>
      <c r="BHD23" s="15"/>
      <c r="BHE23" s="15"/>
      <c r="BHF23" s="15"/>
      <c r="BHG23" s="15"/>
      <c r="BHH23" s="15"/>
      <c r="BHI23" s="15"/>
      <c r="BHJ23" s="15"/>
      <c r="BHK23" s="15"/>
      <c r="BHL23" s="15"/>
      <c r="BHM23" s="15"/>
      <c r="BHN23" s="15"/>
      <c r="BHO23" s="15"/>
      <c r="BHP23" s="15"/>
      <c r="BHQ23" s="15"/>
      <c r="BHR23" s="15"/>
      <c r="BHS23" s="15"/>
      <c r="BHT23" s="15"/>
      <c r="BHU23" s="15"/>
      <c r="BHV23" s="15"/>
      <c r="BHW23" s="15"/>
      <c r="BHX23" s="15"/>
      <c r="BHY23" s="15"/>
      <c r="BHZ23" s="15"/>
      <c r="BIA23" s="15"/>
      <c r="BIB23" s="15"/>
      <c r="BIC23" s="15"/>
      <c r="BID23" s="15"/>
      <c r="BIE23" s="15"/>
      <c r="BIF23" s="15"/>
      <c r="BIG23" s="15"/>
      <c r="BIH23" s="15"/>
      <c r="BII23" s="15"/>
      <c r="BIJ23" s="15"/>
      <c r="BIK23" s="15"/>
      <c r="BIL23" s="15"/>
      <c r="BIM23" s="15"/>
      <c r="BIN23" s="15"/>
      <c r="BIO23" s="15"/>
      <c r="BIP23" s="15"/>
      <c r="BIQ23" s="15"/>
      <c r="BIR23" s="15"/>
      <c r="BIS23" s="15"/>
      <c r="BIT23" s="15"/>
      <c r="BIU23" s="15"/>
      <c r="BIV23" s="15"/>
      <c r="BIW23" s="15"/>
      <c r="BIX23" s="15"/>
      <c r="BIY23" s="15"/>
      <c r="BIZ23" s="15"/>
      <c r="BJA23" s="15"/>
      <c r="BJB23" s="15"/>
      <c r="BJC23" s="15"/>
      <c r="BJD23" s="15"/>
      <c r="BJE23" s="15"/>
      <c r="BJF23" s="15"/>
      <c r="BJG23" s="15"/>
      <c r="BJH23" s="15"/>
      <c r="BJI23" s="15"/>
      <c r="BJJ23" s="15"/>
      <c r="BJK23" s="15"/>
      <c r="BJL23" s="15"/>
      <c r="BJM23" s="15"/>
      <c r="BJN23" s="15"/>
      <c r="BJO23" s="15"/>
      <c r="BJP23" s="15"/>
      <c r="BJQ23" s="15"/>
      <c r="BJR23" s="15"/>
      <c r="BJS23" s="15"/>
      <c r="BJT23" s="15"/>
      <c r="BJU23" s="15"/>
      <c r="BJV23" s="15"/>
      <c r="BJW23" s="15"/>
      <c r="BJX23" s="15"/>
      <c r="BJY23" s="15"/>
      <c r="BJZ23" s="15"/>
      <c r="BKA23" s="15"/>
      <c r="BKB23" s="15"/>
      <c r="BKC23" s="15"/>
      <c r="BKD23" s="15"/>
      <c r="BKE23" s="15"/>
      <c r="BKF23" s="15"/>
      <c r="BKG23" s="15"/>
      <c r="BKH23" s="15"/>
      <c r="BKI23" s="15"/>
      <c r="BKJ23" s="15"/>
      <c r="BKK23" s="15"/>
      <c r="BKL23" s="15"/>
      <c r="BKM23" s="15"/>
      <c r="BKN23" s="15"/>
      <c r="BKO23" s="15"/>
      <c r="BKP23" s="15"/>
      <c r="BKQ23" s="15"/>
      <c r="BKR23" s="15"/>
      <c r="BKS23" s="15"/>
      <c r="BKT23" s="15"/>
      <c r="BKU23" s="15"/>
      <c r="BKV23" s="15"/>
      <c r="BKW23" s="15"/>
      <c r="BKX23" s="15"/>
      <c r="BKY23" s="15"/>
      <c r="BKZ23" s="15"/>
      <c r="BLA23" s="15"/>
      <c r="BLB23" s="15"/>
      <c r="BLC23" s="15"/>
      <c r="BLD23" s="15"/>
      <c r="BLE23" s="15"/>
      <c r="BLF23" s="15"/>
      <c r="BLG23" s="15"/>
      <c r="BLH23" s="15"/>
      <c r="BLI23" s="15"/>
      <c r="BLJ23" s="15"/>
      <c r="BLK23" s="15"/>
      <c r="BLL23" s="15"/>
      <c r="BLM23" s="15"/>
      <c r="BLN23" s="15"/>
      <c r="BLO23" s="15"/>
      <c r="BLP23" s="15"/>
      <c r="BLQ23" s="15"/>
      <c r="BLR23" s="15"/>
      <c r="BLS23" s="15"/>
      <c r="BLT23" s="15"/>
      <c r="BLU23" s="15"/>
      <c r="BLV23" s="15"/>
      <c r="BLW23" s="15"/>
      <c r="BLX23" s="15"/>
      <c r="BLY23" s="15"/>
      <c r="BLZ23" s="15"/>
      <c r="BMA23" s="15"/>
      <c r="BMB23" s="15"/>
      <c r="BMC23" s="15"/>
      <c r="BMD23" s="15"/>
      <c r="BME23" s="15"/>
      <c r="BMF23" s="15"/>
      <c r="BMG23" s="15"/>
      <c r="BMH23" s="15"/>
      <c r="BMI23" s="15"/>
      <c r="BMJ23" s="15"/>
      <c r="BMK23" s="15"/>
      <c r="BML23" s="15"/>
      <c r="BMM23" s="15"/>
      <c r="BMN23" s="15"/>
      <c r="BMO23" s="15"/>
      <c r="BMP23" s="15"/>
      <c r="BMQ23" s="15"/>
      <c r="BMR23" s="15"/>
      <c r="BMS23" s="15"/>
      <c r="BMT23" s="15"/>
      <c r="BMU23" s="15"/>
      <c r="BMV23" s="15"/>
      <c r="BMW23" s="15"/>
      <c r="BMX23" s="15"/>
      <c r="BMY23" s="15"/>
      <c r="BMZ23" s="15"/>
      <c r="BNA23" s="15"/>
      <c r="BNB23" s="15"/>
      <c r="BNC23" s="15"/>
      <c r="BND23" s="15"/>
      <c r="BNE23" s="15"/>
      <c r="BNF23" s="15"/>
      <c r="BNG23" s="15"/>
      <c r="BNH23" s="15"/>
      <c r="BNI23" s="15"/>
      <c r="BNJ23" s="15"/>
      <c r="BNK23" s="15"/>
      <c r="BNL23" s="15"/>
      <c r="BNM23" s="15"/>
      <c r="BNN23" s="15"/>
      <c r="BNO23" s="15"/>
      <c r="BNP23" s="15"/>
      <c r="BNQ23" s="15"/>
      <c r="BNR23" s="15"/>
      <c r="BNS23" s="15"/>
      <c r="BNT23" s="15"/>
      <c r="BNU23" s="15"/>
      <c r="BNV23" s="15"/>
      <c r="BNW23" s="15"/>
      <c r="BNX23" s="15"/>
      <c r="BNY23" s="15"/>
      <c r="BNZ23" s="15"/>
      <c r="BOA23" s="15"/>
      <c r="BOB23" s="15"/>
      <c r="BOC23" s="15"/>
      <c r="BOD23" s="15"/>
      <c r="BOE23" s="15"/>
      <c r="BOF23" s="15"/>
      <c r="BOG23" s="15"/>
      <c r="BOH23" s="15"/>
      <c r="BOI23" s="15"/>
      <c r="BOJ23" s="15"/>
      <c r="BOK23" s="15"/>
      <c r="BOL23" s="15"/>
      <c r="BOM23" s="15"/>
      <c r="BON23" s="15"/>
      <c r="BOO23" s="15"/>
      <c r="BOP23" s="15"/>
      <c r="BOQ23" s="15"/>
      <c r="BOR23" s="15"/>
      <c r="BOS23" s="15"/>
      <c r="BOT23" s="15"/>
      <c r="BOU23" s="15"/>
      <c r="BOV23" s="15"/>
      <c r="BOW23" s="15"/>
      <c r="BOX23" s="15"/>
      <c r="BOY23" s="15"/>
      <c r="BOZ23" s="15"/>
      <c r="BPA23" s="15"/>
      <c r="BPB23" s="15"/>
      <c r="BPC23" s="15"/>
      <c r="BPD23" s="15"/>
      <c r="BPE23" s="15"/>
      <c r="BPF23" s="15"/>
      <c r="BPG23" s="15"/>
      <c r="BPH23" s="15"/>
      <c r="BPI23" s="15"/>
      <c r="BPJ23" s="15"/>
      <c r="BPK23" s="15"/>
      <c r="BPL23" s="15"/>
      <c r="BPM23" s="15"/>
      <c r="BPN23" s="15"/>
      <c r="BPO23" s="15"/>
      <c r="BPP23" s="15"/>
      <c r="BPQ23" s="15"/>
      <c r="BPR23" s="15"/>
      <c r="BPS23" s="15"/>
      <c r="BPT23" s="15"/>
      <c r="BPU23" s="15"/>
      <c r="BPV23" s="15"/>
      <c r="BPW23" s="15"/>
      <c r="BPX23" s="15"/>
      <c r="BPY23" s="15"/>
      <c r="BPZ23" s="15"/>
      <c r="BQA23" s="15"/>
      <c r="BQB23" s="15"/>
      <c r="BQC23" s="15"/>
      <c r="BQD23" s="15"/>
      <c r="BQE23" s="15"/>
      <c r="BQF23" s="15"/>
      <c r="BQG23" s="15"/>
      <c r="BQH23" s="15"/>
      <c r="BQI23" s="15"/>
      <c r="BQJ23" s="15"/>
      <c r="BQK23" s="15"/>
      <c r="BQL23" s="15"/>
      <c r="BQM23" s="15"/>
      <c r="BQN23" s="15"/>
      <c r="BQO23" s="15"/>
      <c r="BQP23" s="15"/>
      <c r="BQQ23" s="15"/>
      <c r="BQR23" s="15"/>
      <c r="BQS23" s="15"/>
      <c r="BQT23" s="15"/>
      <c r="BQU23" s="15"/>
      <c r="BQV23" s="15"/>
      <c r="BQW23" s="15"/>
      <c r="BQX23" s="15"/>
      <c r="BQY23" s="15"/>
      <c r="BQZ23" s="15"/>
      <c r="BRA23" s="15"/>
      <c r="BRB23" s="15"/>
      <c r="BRC23" s="15"/>
      <c r="BRD23" s="15"/>
      <c r="BRE23" s="15"/>
      <c r="BRF23" s="15"/>
      <c r="BRG23" s="15"/>
      <c r="BRH23" s="15"/>
      <c r="BRI23" s="15"/>
      <c r="BRJ23" s="15"/>
      <c r="BRK23" s="15"/>
      <c r="BRL23" s="15"/>
      <c r="BRM23" s="15"/>
      <c r="BRN23" s="15"/>
      <c r="BRO23" s="15"/>
      <c r="BRP23" s="15"/>
      <c r="BRQ23" s="15"/>
      <c r="BRR23" s="15"/>
      <c r="BRS23" s="15"/>
      <c r="BRT23" s="15"/>
      <c r="BRU23" s="15"/>
      <c r="BRV23" s="15"/>
      <c r="BRW23" s="15"/>
      <c r="BRX23" s="15"/>
      <c r="BRY23" s="15"/>
      <c r="BRZ23" s="15"/>
      <c r="BSA23" s="15"/>
      <c r="BSB23" s="15"/>
      <c r="BSC23" s="15"/>
      <c r="BSD23" s="15"/>
      <c r="BSE23" s="15"/>
      <c r="BSF23" s="15"/>
      <c r="BSG23" s="15"/>
      <c r="BSH23" s="15"/>
      <c r="BSI23" s="15"/>
      <c r="BSJ23" s="15"/>
      <c r="BSK23" s="15"/>
      <c r="BSL23" s="15"/>
      <c r="BSM23" s="15"/>
      <c r="BSN23" s="15"/>
      <c r="BSO23" s="15"/>
      <c r="BSP23" s="15"/>
      <c r="BSQ23" s="15"/>
      <c r="BSR23" s="15"/>
      <c r="BSS23" s="15"/>
      <c r="BST23" s="15"/>
      <c r="BSU23" s="15"/>
      <c r="BSV23" s="15"/>
      <c r="BSW23" s="15"/>
      <c r="BSX23" s="15"/>
      <c r="BSY23" s="15"/>
      <c r="BSZ23" s="15"/>
      <c r="BTA23" s="15"/>
      <c r="BTB23" s="15"/>
      <c r="BTC23" s="15"/>
      <c r="BTD23" s="15"/>
      <c r="BTE23" s="15"/>
      <c r="BTF23" s="15"/>
      <c r="BTG23" s="15"/>
      <c r="BTH23" s="15"/>
      <c r="BTI23" s="15"/>
      <c r="BTJ23" s="15"/>
      <c r="BTK23" s="15"/>
      <c r="BTL23" s="15"/>
      <c r="BTM23" s="15"/>
      <c r="BTN23" s="15"/>
      <c r="BTO23" s="15"/>
      <c r="BTP23" s="15"/>
      <c r="BTQ23" s="15"/>
      <c r="BTR23" s="15"/>
      <c r="BTS23" s="15"/>
      <c r="BTT23" s="15"/>
      <c r="BTU23" s="15"/>
      <c r="BTV23" s="15"/>
      <c r="BTW23" s="15"/>
      <c r="BTX23" s="15"/>
      <c r="BTY23" s="15"/>
      <c r="BTZ23" s="15"/>
      <c r="BUA23" s="15"/>
      <c r="BUB23" s="15"/>
      <c r="BUC23" s="15"/>
      <c r="BUD23" s="15"/>
      <c r="BUE23" s="15"/>
      <c r="BUF23" s="15"/>
      <c r="BUG23" s="15"/>
      <c r="BUH23" s="15"/>
      <c r="BUI23" s="15"/>
      <c r="BUJ23" s="15"/>
      <c r="BUK23" s="15"/>
      <c r="BUL23" s="15"/>
      <c r="BUM23" s="15"/>
      <c r="BUN23" s="15"/>
      <c r="BUO23" s="15"/>
      <c r="BUP23" s="15"/>
      <c r="BUQ23" s="15"/>
      <c r="BUR23" s="15"/>
      <c r="BUS23" s="15"/>
      <c r="BUT23" s="15"/>
      <c r="BUU23" s="15"/>
      <c r="BUV23" s="15"/>
      <c r="BUW23" s="15"/>
      <c r="BUX23" s="15"/>
      <c r="BUY23" s="15"/>
      <c r="BUZ23" s="15"/>
      <c r="BVA23" s="15"/>
      <c r="BVB23" s="15"/>
      <c r="BVC23" s="15"/>
      <c r="BVD23" s="15"/>
      <c r="BVE23" s="15"/>
      <c r="BVF23" s="15"/>
      <c r="BVG23" s="15"/>
      <c r="BVH23" s="15"/>
      <c r="BVI23" s="15"/>
      <c r="BVJ23" s="15"/>
      <c r="BVK23" s="15"/>
      <c r="BVL23" s="15"/>
      <c r="BVM23" s="15"/>
      <c r="BVN23" s="15"/>
      <c r="BVO23" s="15"/>
      <c r="BVP23" s="15"/>
      <c r="BVQ23" s="15"/>
      <c r="BVR23" s="15"/>
      <c r="BVS23" s="15"/>
      <c r="BVT23" s="15"/>
      <c r="BVU23" s="15"/>
      <c r="BVV23" s="15"/>
      <c r="BVW23" s="15"/>
      <c r="BVX23" s="15"/>
      <c r="BVY23" s="15"/>
      <c r="BVZ23" s="15"/>
      <c r="BWA23" s="15"/>
      <c r="BWB23" s="15"/>
      <c r="BWC23" s="15"/>
      <c r="BWD23" s="15"/>
      <c r="BWE23" s="15"/>
      <c r="BWF23" s="15"/>
      <c r="BWG23" s="15"/>
      <c r="BWH23" s="15"/>
      <c r="BWI23" s="15"/>
      <c r="BWJ23" s="15"/>
      <c r="BWK23" s="15"/>
      <c r="BWL23" s="15"/>
      <c r="BWM23" s="15"/>
      <c r="BWN23" s="15"/>
      <c r="BWO23" s="15"/>
      <c r="BWP23" s="15"/>
      <c r="BWQ23" s="15"/>
      <c r="BWR23" s="15"/>
      <c r="BWS23" s="15"/>
      <c r="BWT23" s="15"/>
      <c r="BWU23" s="15"/>
      <c r="BWV23" s="15"/>
      <c r="BWW23" s="15"/>
      <c r="BWX23" s="15"/>
      <c r="BWY23" s="15"/>
      <c r="BWZ23" s="15"/>
      <c r="BXA23" s="15"/>
      <c r="BXB23" s="15"/>
      <c r="BXC23" s="15"/>
      <c r="BXD23" s="15"/>
      <c r="BXE23" s="15"/>
      <c r="BXF23" s="15"/>
      <c r="BXG23" s="15"/>
      <c r="BXH23" s="15"/>
      <c r="BXI23" s="15"/>
      <c r="BXJ23" s="15"/>
      <c r="BXK23" s="15"/>
      <c r="BXL23" s="15"/>
      <c r="BXM23" s="15"/>
      <c r="BXN23" s="15"/>
      <c r="BXO23" s="15"/>
      <c r="BXP23" s="15"/>
      <c r="BXQ23" s="15"/>
      <c r="BXR23" s="15"/>
      <c r="BXS23" s="15"/>
      <c r="BXT23" s="15"/>
      <c r="BXU23" s="15"/>
      <c r="BXV23" s="15"/>
      <c r="BXW23" s="15"/>
      <c r="BXX23" s="15"/>
      <c r="BXY23" s="15"/>
      <c r="BXZ23" s="15"/>
      <c r="BYA23" s="15"/>
      <c r="BYB23" s="15"/>
      <c r="BYC23" s="15"/>
      <c r="BYD23" s="15"/>
      <c r="BYE23" s="15"/>
      <c r="BYF23" s="15"/>
      <c r="BYG23" s="15"/>
      <c r="BYH23" s="15"/>
      <c r="BYI23" s="15"/>
      <c r="BYJ23" s="15"/>
      <c r="BYK23" s="15"/>
      <c r="BYL23" s="15"/>
      <c r="BYM23" s="15"/>
      <c r="BYN23" s="15"/>
      <c r="BYO23" s="15"/>
      <c r="BYP23" s="15"/>
      <c r="BYQ23" s="15"/>
      <c r="BYR23" s="15"/>
      <c r="BYS23" s="15"/>
      <c r="BYT23" s="15"/>
      <c r="BYU23" s="15"/>
      <c r="BYV23" s="15"/>
      <c r="BYW23" s="15"/>
      <c r="BYX23" s="15"/>
      <c r="BYY23" s="15"/>
      <c r="BYZ23" s="15"/>
      <c r="BZA23" s="15"/>
      <c r="BZB23" s="15"/>
      <c r="BZC23" s="15"/>
      <c r="BZD23" s="15"/>
      <c r="BZE23" s="15"/>
      <c r="BZF23" s="15"/>
      <c r="BZG23" s="15"/>
      <c r="BZH23" s="15"/>
      <c r="BZI23" s="15"/>
      <c r="BZJ23" s="15"/>
      <c r="BZK23" s="15"/>
      <c r="BZL23" s="15"/>
      <c r="BZM23" s="15"/>
      <c r="BZN23" s="15"/>
      <c r="BZO23" s="15"/>
      <c r="BZP23" s="15"/>
      <c r="BZQ23" s="15"/>
      <c r="BZR23" s="15"/>
      <c r="BZS23" s="15"/>
      <c r="BZT23" s="15"/>
      <c r="BZU23" s="15"/>
      <c r="BZV23" s="15"/>
      <c r="BZW23" s="15"/>
      <c r="BZX23" s="15"/>
      <c r="BZY23" s="15"/>
      <c r="BZZ23" s="15"/>
      <c r="CAA23" s="15"/>
      <c r="CAB23" s="15"/>
      <c r="CAC23" s="15"/>
      <c r="CAD23" s="15"/>
      <c r="CAE23" s="15"/>
      <c r="CAF23" s="15"/>
      <c r="CAG23" s="15"/>
      <c r="CAH23" s="15"/>
      <c r="CAI23" s="15"/>
      <c r="CAJ23" s="15"/>
      <c r="CAK23" s="15"/>
      <c r="CAL23" s="15"/>
      <c r="CAM23" s="15"/>
      <c r="CAN23" s="15"/>
      <c r="CAO23" s="15"/>
      <c r="CAP23" s="15"/>
      <c r="CAQ23" s="15"/>
      <c r="CAR23" s="15"/>
      <c r="CAS23" s="15"/>
      <c r="CAT23" s="15"/>
      <c r="CAU23" s="15"/>
      <c r="CAV23" s="15"/>
      <c r="CAW23" s="15"/>
      <c r="CAX23" s="15"/>
      <c r="CAY23" s="15"/>
      <c r="CAZ23" s="15"/>
      <c r="CBA23" s="15"/>
      <c r="CBB23" s="15"/>
      <c r="CBC23" s="15"/>
      <c r="CBD23" s="15"/>
      <c r="CBE23" s="15"/>
      <c r="CBF23" s="15"/>
      <c r="CBG23" s="15"/>
      <c r="CBH23" s="15"/>
      <c r="CBI23" s="15"/>
      <c r="CBJ23" s="15"/>
      <c r="CBK23" s="15"/>
      <c r="CBL23" s="15"/>
      <c r="CBM23" s="15"/>
      <c r="CBN23" s="15"/>
      <c r="CBO23" s="15"/>
      <c r="CBP23" s="15"/>
      <c r="CBQ23" s="15"/>
      <c r="CBR23" s="15"/>
      <c r="CBS23" s="15"/>
      <c r="CBT23" s="15"/>
      <c r="CBU23" s="15"/>
      <c r="CBV23" s="15"/>
      <c r="CBW23" s="15"/>
      <c r="CBX23" s="15"/>
      <c r="CBY23" s="15"/>
      <c r="CBZ23" s="15"/>
      <c r="CCA23" s="15"/>
      <c r="CCB23" s="15"/>
      <c r="CCC23" s="15"/>
      <c r="CCD23" s="15"/>
      <c r="CCE23" s="15"/>
      <c r="CCF23" s="15"/>
      <c r="CCG23" s="15"/>
      <c r="CCH23" s="15"/>
      <c r="CCI23" s="15"/>
      <c r="CCJ23" s="15"/>
      <c r="CCK23" s="15"/>
      <c r="CCL23" s="15"/>
      <c r="CCM23" s="15"/>
      <c r="CCN23" s="15"/>
      <c r="CCO23" s="15"/>
      <c r="CCP23" s="15"/>
      <c r="CCQ23" s="15"/>
      <c r="CCR23" s="15"/>
      <c r="CCS23" s="15"/>
      <c r="CCT23" s="15"/>
      <c r="CCU23" s="15"/>
      <c r="CCV23" s="15"/>
      <c r="CCW23" s="15"/>
      <c r="CCX23" s="15"/>
      <c r="CCY23" s="15"/>
      <c r="CCZ23" s="15"/>
      <c r="CDA23" s="15"/>
      <c r="CDB23" s="15"/>
      <c r="CDC23" s="15"/>
      <c r="CDD23" s="15"/>
      <c r="CDE23" s="15"/>
      <c r="CDF23" s="15"/>
      <c r="CDG23" s="15"/>
      <c r="CDH23" s="15"/>
      <c r="CDI23" s="15"/>
      <c r="CDJ23" s="15"/>
      <c r="CDK23" s="15"/>
      <c r="CDL23" s="15"/>
      <c r="CDM23" s="15"/>
      <c r="CDN23" s="15"/>
      <c r="CDO23" s="15"/>
      <c r="CDP23" s="15"/>
      <c r="CDQ23" s="15"/>
      <c r="CDR23" s="15"/>
      <c r="CDS23" s="15"/>
      <c r="CDT23" s="15"/>
      <c r="CDU23" s="15"/>
      <c r="CDV23" s="15"/>
      <c r="CDW23" s="15"/>
      <c r="CDX23" s="15"/>
      <c r="CDY23" s="15"/>
      <c r="CDZ23" s="15"/>
      <c r="CEA23" s="15"/>
      <c r="CEB23" s="15"/>
      <c r="CEC23" s="15"/>
      <c r="CED23" s="15"/>
      <c r="CEE23" s="15"/>
      <c r="CEF23" s="15"/>
      <c r="CEG23" s="15"/>
      <c r="CEH23" s="15"/>
      <c r="CEI23" s="15"/>
      <c r="CEJ23" s="15"/>
      <c r="CEK23" s="15"/>
      <c r="CEL23" s="15"/>
      <c r="CEM23" s="15"/>
      <c r="CEN23" s="15"/>
      <c r="CEO23" s="15"/>
      <c r="CEP23" s="15"/>
      <c r="CEQ23" s="15"/>
      <c r="CER23" s="15"/>
      <c r="CES23" s="15"/>
      <c r="CET23" s="15"/>
      <c r="CEU23" s="15"/>
      <c r="CEV23" s="15"/>
      <c r="CEW23" s="15"/>
      <c r="CEX23" s="15"/>
      <c r="CEY23" s="15"/>
      <c r="CEZ23" s="15"/>
      <c r="CFA23" s="15"/>
      <c r="CFB23" s="15"/>
      <c r="CFC23" s="15"/>
      <c r="CFD23" s="15"/>
      <c r="CFE23" s="15"/>
      <c r="CFF23" s="15"/>
      <c r="CFG23" s="15"/>
      <c r="CFH23" s="15"/>
      <c r="CFI23" s="15"/>
      <c r="CFJ23" s="15"/>
      <c r="CFK23" s="15"/>
      <c r="CFL23" s="15"/>
      <c r="CFM23" s="15"/>
      <c r="CFN23" s="15"/>
      <c r="CFO23" s="15"/>
      <c r="CFP23" s="15"/>
      <c r="CFQ23" s="15"/>
      <c r="CFR23" s="15"/>
      <c r="CFS23" s="15"/>
      <c r="CFT23" s="15"/>
      <c r="CFU23" s="15"/>
      <c r="CFV23" s="15"/>
      <c r="CFW23" s="15"/>
      <c r="CFX23" s="15"/>
      <c r="CFY23" s="15"/>
      <c r="CFZ23" s="15"/>
      <c r="CGA23" s="15"/>
      <c r="CGB23" s="15"/>
      <c r="CGC23" s="15"/>
      <c r="CGD23" s="15"/>
      <c r="CGE23" s="15"/>
      <c r="CGF23" s="15"/>
      <c r="CGG23" s="15"/>
      <c r="CGH23" s="15"/>
      <c r="CGI23" s="15"/>
      <c r="CGJ23" s="15"/>
      <c r="CGK23" s="15"/>
      <c r="CGL23" s="15"/>
      <c r="CGM23" s="15"/>
      <c r="CGN23" s="15"/>
      <c r="CGO23" s="15"/>
      <c r="CGP23" s="15"/>
      <c r="CGQ23" s="15"/>
      <c r="CGR23" s="15"/>
      <c r="CGS23" s="15"/>
      <c r="CGT23" s="15"/>
      <c r="CGU23" s="15"/>
      <c r="CGV23" s="15"/>
      <c r="CGW23" s="15"/>
      <c r="CGX23" s="15"/>
      <c r="CGY23" s="15"/>
      <c r="CGZ23" s="15"/>
      <c r="CHA23" s="15"/>
      <c r="CHB23" s="15"/>
      <c r="CHC23" s="15"/>
      <c r="CHD23" s="15"/>
      <c r="CHE23" s="15"/>
      <c r="CHF23" s="15"/>
      <c r="CHG23" s="15"/>
      <c r="CHH23" s="15"/>
      <c r="CHI23" s="15"/>
      <c r="CHJ23" s="15"/>
      <c r="CHK23" s="15"/>
      <c r="CHL23" s="15"/>
      <c r="CHM23" s="15"/>
      <c r="CHN23" s="15"/>
      <c r="CHO23" s="15"/>
      <c r="CHP23" s="15"/>
      <c r="CHQ23" s="15"/>
      <c r="CHR23" s="15"/>
      <c r="CHS23" s="15"/>
      <c r="CHT23" s="15"/>
      <c r="CHU23" s="15"/>
      <c r="CHV23" s="15"/>
      <c r="CHW23" s="15"/>
      <c r="CHX23" s="15"/>
      <c r="CHY23" s="15"/>
      <c r="CHZ23" s="15"/>
      <c r="CIA23" s="15"/>
      <c r="CIB23" s="15"/>
      <c r="CIC23" s="15"/>
      <c r="CID23" s="15"/>
      <c r="CIE23" s="15"/>
      <c r="CIF23" s="15"/>
      <c r="CIG23" s="15"/>
      <c r="CIH23" s="15"/>
      <c r="CII23" s="15"/>
      <c r="CIJ23" s="15"/>
      <c r="CIK23" s="15"/>
      <c r="CIL23" s="15"/>
      <c r="CIM23" s="15"/>
      <c r="CIN23" s="15"/>
      <c r="CIO23" s="15"/>
      <c r="CIP23" s="15"/>
      <c r="CIQ23" s="15"/>
      <c r="CIR23" s="15"/>
      <c r="CIS23" s="15"/>
      <c r="CIT23" s="15"/>
      <c r="CIU23" s="15"/>
      <c r="CIV23" s="15"/>
      <c r="CIW23" s="15"/>
      <c r="CIX23" s="15"/>
      <c r="CIY23" s="15"/>
      <c r="CIZ23" s="15"/>
      <c r="CJA23" s="15"/>
      <c r="CJB23" s="15"/>
      <c r="CJC23" s="15"/>
      <c r="CJD23" s="15"/>
      <c r="CJE23" s="15"/>
      <c r="CJF23" s="15"/>
      <c r="CJG23" s="15"/>
      <c r="CJH23" s="15"/>
      <c r="CJI23" s="15"/>
      <c r="CJJ23" s="15"/>
      <c r="CJK23" s="15"/>
      <c r="CJL23" s="15"/>
      <c r="CJM23" s="15"/>
      <c r="CJN23" s="15"/>
      <c r="CJO23" s="15"/>
      <c r="CJP23" s="15"/>
      <c r="CJQ23" s="15"/>
      <c r="CJR23" s="15"/>
      <c r="CJS23" s="15"/>
      <c r="CJT23" s="15"/>
      <c r="CJU23" s="15"/>
      <c r="CJV23" s="15"/>
      <c r="CJW23" s="15"/>
      <c r="CJX23" s="15"/>
      <c r="CJY23" s="15"/>
      <c r="CJZ23" s="15"/>
      <c r="CKA23" s="15"/>
      <c r="CKB23" s="15"/>
      <c r="CKC23" s="15"/>
      <c r="CKD23" s="15"/>
      <c r="CKE23" s="15"/>
      <c r="CKF23" s="15"/>
      <c r="CKG23" s="15"/>
      <c r="CKH23" s="15"/>
      <c r="CKI23" s="15"/>
      <c r="CKJ23" s="15"/>
      <c r="CKK23" s="15"/>
      <c r="CKL23" s="15"/>
      <c r="CKM23" s="15"/>
      <c r="CKN23" s="15"/>
      <c r="CKO23" s="15"/>
      <c r="CKP23" s="15"/>
      <c r="CKQ23" s="15"/>
      <c r="CKR23" s="15"/>
      <c r="CKS23" s="15"/>
      <c r="CKT23" s="15"/>
      <c r="CKU23" s="15"/>
      <c r="CKV23" s="15"/>
      <c r="CKW23" s="15"/>
      <c r="CKX23" s="15"/>
      <c r="CKY23" s="15"/>
      <c r="CKZ23" s="15"/>
      <c r="CLA23" s="15"/>
      <c r="CLB23" s="15"/>
      <c r="CLC23" s="15"/>
      <c r="CLD23" s="15"/>
      <c r="CLE23" s="15"/>
      <c r="CLF23" s="15"/>
      <c r="CLG23" s="15"/>
      <c r="CLH23" s="15"/>
      <c r="CLI23" s="15"/>
      <c r="CLJ23" s="15"/>
      <c r="CLK23" s="15"/>
      <c r="CLL23" s="15"/>
      <c r="CLM23" s="15"/>
      <c r="CLN23" s="15"/>
      <c r="CLO23" s="15"/>
      <c r="CLP23" s="15"/>
      <c r="CLQ23" s="15"/>
      <c r="CLR23" s="15"/>
      <c r="CLS23" s="15"/>
      <c r="CLT23" s="15"/>
      <c r="CLU23" s="15"/>
      <c r="CLV23" s="15"/>
      <c r="CLW23" s="15"/>
      <c r="CLX23" s="15"/>
      <c r="CLY23" s="15"/>
      <c r="CLZ23" s="15"/>
      <c r="CMA23" s="15"/>
      <c r="CMB23" s="15"/>
      <c r="CMC23" s="15"/>
      <c r="CMD23" s="15"/>
      <c r="CME23" s="15"/>
      <c r="CMF23" s="15"/>
      <c r="CMG23" s="15"/>
      <c r="CMH23" s="15"/>
      <c r="CMI23" s="15"/>
      <c r="CMJ23" s="15"/>
      <c r="CMK23" s="15"/>
      <c r="CML23" s="15"/>
      <c r="CMM23" s="15"/>
      <c r="CMN23" s="15"/>
      <c r="CMO23" s="15"/>
      <c r="CMP23" s="15"/>
      <c r="CMQ23" s="15"/>
      <c r="CMR23" s="15"/>
      <c r="CMS23" s="15"/>
      <c r="CMT23" s="15"/>
      <c r="CMU23" s="15"/>
      <c r="CMV23" s="15"/>
      <c r="CMW23" s="15"/>
      <c r="CMX23" s="15"/>
      <c r="CMY23" s="15"/>
      <c r="CMZ23" s="15"/>
      <c r="CNA23" s="15"/>
      <c r="CNB23" s="15"/>
      <c r="CNC23" s="15"/>
      <c r="CND23" s="15"/>
      <c r="CNE23" s="15"/>
      <c r="CNF23" s="15"/>
      <c r="CNG23" s="15"/>
      <c r="CNH23" s="15"/>
      <c r="CNI23" s="15"/>
      <c r="CNJ23" s="15"/>
      <c r="CNK23" s="15"/>
      <c r="CNL23" s="15"/>
      <c r="CNM23" s="15"/>
      <c r="CNN23" s="15"/>
      <c r="CNO23" s="15"/>
      <c r="CNP23" s="15"/>
      <c r="CNQ23" s="15"/>
      <c r="CNR23" s="15"/>
      <c r="CNS23" s="15"/>
      <c r="CNT23" s="15"/>
      <c r="CNU23" s="15"/>
      <c r="CNV23" s="15"/>
      <c r="CNW23" s="15"/>
      <c r="CNX23" s="15"/>
      <c r="CNY23" s="15"/>
      <c r="CNZ23" s="15"/>
      <c r="COA23" s="15"/>
      <c r="COB23" s="15"/>
      <c r="COC23" s="15"/>
      <c r="COD23" s="15"/>
      <c r="COE23" s="15"/>
      <c r="COF23" s="15"/>
      <c r="COG23" s="15"/>
      <c r="COH23" s="15"/>
      <c r="COI23" s="15"/>
      <c r="COJ23" s="15"/>
      <c r="COK23" s="15"/>
      <c r="COL23" s="15"/>
      <c r="COM23" s="15"/>
      <c r="CON23" s="15"/>
      <c r="COO23" s="15"/>
      <c r="COP23" s="15"/>
      <c r="COQ23" s="15"/>
      <c r="COR23" s="15"/>
      <c r="COS23" s="15"/>
      <c r="COT23" s="15"/>
      <c r="COU23" s="15"/>
      <c r="COV23" s="15"/>
      <c r="COW23" s="15"/>
      <c r="COX23" s="15"/>
      <c r="COY23" s="15"/>
      <c r="COZ23" s="15"/>
      <c r="CPA23" s="15"/>
      <c r="CPB23" s="15"/>
      <c r="CPC23" s="15"/>
      <c r="CPD23" s="15"/>
      <c r="CPE23" s="15"/>
      <c r="CPF23" s="15"/>
      <c r="CPG23" s="15"/>
      <c r="CPH23" s="15"/>
      <c r="CPI23" s="15"/>
      <c r="CPJ23" s="15"/>
      <c r="CPK23" s="15"/>
      <c r="CPL23" s="15"/>
      <c r="CPM23" s="15"/>
      <c r="CPN23" s="15"/>
      <c r="CPO23" s="15"/>
      <c r="CPP23" s="15"/>
      <c r="CPQ23" s="15"/>
      <c r="CPR23" s="15"/>
      <c r="CPS23" s="15"/>
      <c r="CPT23" s="15"/>
      <c r="CPU23" s="15"/>
      <c r="CPV23" s="15"/>
      <c r="CPW23" s="15"/>
      <c r="CPX23" s="15"/>
      <c r="CPY23" s="15"/>
      <c r="CPZ23" s="15"/>
      <c r="CQA23" s="15"/>
      <c r="CQB23" s="15"/>
      <c r="CQC23" s="15"/>
      <c r="CQD23" s="15"/>
      <c r="CQE23" s="15"/>
      <c r="CQF23" s="15"/>
      <c r="CQG23" s="15"/>
      <c r="CQH23" s="15"/>
      <c r="CQI23" s="15"/>
      <c r="CQJ23" s="15"/>
      <c r="CQK23" s="15"/>
      <c r="CQL23" s="15"/>
      <c r="CQM23" s="15"/>
      <c r="CQN23" s="15"/>
      <c r="CQO23" s="15"/>
      <c r="CQP23" s="15"/>
      <c r="CQQ23" s="15"/>
      <c r="CQR23" s="15"/>
      <c r="CQS23" s="15"/>
      <c r="CQT23" s="15"/>
      <c r="CQU23" s="15"/>
      <c r="CQV23" s="15"/>
      <c r="CQW23" s="15"/>
      <c r="CQX23" s="15"/>
      <c r="CQY23" s="15"/>
      <c r="CQZ23" s="15"/>
      <c r="CRA23" s="15"/>
      <c r="CRB23" s="15"/>
      <c r="CRC23" s="15"/>
      <c r="CRD23" s="15"/>
      <c r="CRE23" s="15"/>
      <c r="CRF23" s="15"/>
      <c r="CRG23" s="15"/>
      <c r="CRH23" s="15"/>
      <c r="CRI23" s="15"/>
      <c r="CRJ23" s="15"/>
      <c r="CRK23" s="15"/>
      <c r="CRL23" s="15"/>
      <c r="CRM23" s="15"/>
      <c r="CRN23" s="15"/>
      <c r="CRO23" s="15"/>
      <c r="CRP23" s="15"/>
      <c r="CRQ23" s="15"/>
      <c r="CRR23" s="15"/>
      <c r="CRS23" s="15"/>
      <c r="CRT23" s="15"/>
      <c r="CRU23" s="15"/>
      <c r="CRV23" s="15"/>
      <c r="CRW23" s="15"/>
      <c r="CRX23" s="15"/>
      <c r="CRY23" s="15"/>
      <c r="CRZ23" s="15"/>
      <c r="CSA23" s="15"/>
      <c r="CSB23" s="15"/>
      <c r="CSC23" s="15"/>
      <c r="CSD23" s="15"/>
      <c r="CSE23" s="15"/>
      <c r="CSF23" s="15"/>
      <c r="CSG23" s="15"/>
      <c r="CSH23" s="15"/>
      <c r="CSI23" s="15"/>
      <c r="CSJ23" s="15"/>
      <c r="CSK23" s="15"/>
      <c r="CSL23" s="15"/>
      <c r="CSM23" s="15"/>
      <c r="CSN23" s="15"/>
      <c r="CSO23" s="15"/>
      <c r="CSP23" s="15"/>
      <c r="CSQ23" s="15"/>
      <c r="CSR23" s="15"/>
      <c r="CSS23" s="15"/>
      <c r="CST23" s="15"/>
      <c r="CSU23" s="15"/>
      <c r="CSV23" s="15"/>
      <c r="CSW23" s="15"/>
      <c r="CSX23" s="15"/>
      <c r="CSY23" s="15"/>
      <c r="CSZ23" s="15"/>
      <c r="CTA23" s="15"/>
      <c r="CTB23" s="15"/>
      <c r="CTC23" s="15"/>
      <c r="CTD23" s="15"/>
      <c r="CTE23" s="15"/>
      <c r="CTF23" s="15"/>
      <c r="CTG23" s="15"/>
      <c r="CTH23" s="15"/>
      <c r="CTI23" s="15"/>
      <c r="CTJ23" s="15"/>
      <c r="CTK23" s="15"/>
      <c r="CTL23" s="15"/>
      <c r="CTM23" s="15"/>
      <c r="CTN23" s="15"/>
      <c r="CTO23" s="15"/>
      <c r="CTP23" s="15"/>
      <c r="CTQ23" s="15"/>
      <c r="CTR23" s="15"/>
      <c r="CTS23" s="15"/>
      <c r="CTT23" s="15"/>
      <c r="CTU23" s="15"/>
      <c r="CTV23" s="15"/>
      <c r="CTW23" s="15"/>
      <c r="CTX23" s="15"/>
      <c r="CTY23" s="15"/>
      <c r="CTZ23" s="15"/>
      <c r="CUA23" s="15"/>
      <c r="CUB23" s="15"/>
      <c r="CUC23" s="15"/>
      <c r="CUD23" s="15"/>
      <c r="CUE23" s="15"/>
      <c r="CUF23" s="15"/>
      <c r="CUG23" s="15"/>
      <c r="CUH23" s="15"/>
      <c r="CUI23" s="15"/>
      <c r="CUJ23" s="15"/>
      <c r="CUK23" s="15"/>
      <c r="CUL23" s="15"/>
      <c r="CUM23" s="15"/>
      <c r="CUN23" s="15"/>
      <c r="CUO23" s="15"/>
      <c r="CUP23" s="15"/>
      <c r="CUQ23" s="15"/>
      <c r="CUR23" s="15"/>
      <c r="CUS23" s="15"/>
      <c r="CUT23" s="15"/>
      <c r="CUU23" s="15"/>
      <c r="CUV23" s="15"/>
      <c r="CUW23" s="15"/>
      <c r="CUX23" s="15"/>
      <c r="CUY23" s="15"/>
      <c r="CUZ23" s="15"/>
      <c r="CVA23" s="15"/>
      <c r="CVB23" s="15"/>
      <c r="CVC23" s="15"/>
      <c r="CVD23" s="15"/>
      <c r="CVE23" s="15"/>
      <c r="CVF23" s="15"/>
      <c r="CVG23" s="15"/>
      <c r="CVH23" s="15"/>
      <c r="CVI23" s="15"/>
      <c r="CVJ23" s="15"/>
      <c r="CVK23" s="15"/>
      <c r="CVL23" s="15"/>
      <c r="CVM23" s="15"/>
      <c r="CVN23" s="15"/>
      <c r="CVO23" s="15"/>
      <c r="CVP23" s="15"/>
      <c r="CVQ23" s="15"/>
      <c r="CVR23" s="15"/>
      <c r="CVS23" s="15"/>
      <c r="CVT23" s="15"/>
      <c r="CVU23" s="15"/>
      <c r="CVV23" s="15"/>
      <c r="CVW23" s="15"/>
      <c r="CVX23" s="15"/>
      <c r="CVY23" s="15"/>
      <c r="CVZ23" s="15"/>
      <c r="CWA23" s="15"/>
      <c r="CWB23" s="15"/>
      <c r="CWC23" s="15"/>
      <c r="CWD23" s="15"/>
      <c r="CWE23" s="15"/>
      <c r="CWF23" s="15"/>
      <c r="CWG23" s="15"/>
      <c r="CWH23" s="15"/>
      <c r="CWI23" s="15"/>
      <c r="CWJ23" s="15"/>
      <c r="CWK23" s="15"/>
      <c r="CWL23" s="15"/>
      <c r="CWM23" s="15"/>
      <c r="CWN23" s="15"/>
      <c r="CWO23" s="15"/>
      <c r="CWP23" s="15"/>
      <c r="CWQ23" s="15"/>
      <c r="CWR23" s="15"/>
      <c r="CWS23" s="15"/>
      <c r="CWT23" s="15"/>
      <c r="CWU23" s="15"/>
      <c r="CWV23" s="15"/>
      <c r="CWW23" s="15"/>
      <c r="CWX23" s="15"/>
      <c r="CWY23" s="15"/>
      <c r="CWZ23" s="15"/>
      <c r="CXA23" s="15"/>
      <c r="CXB23" s="15"/>
      <c r="CXC23" s="15"/>
      <c r="CXD23" s="15"/>
      <c r="CXE23" s="15"/>
      <c r="CXF23" s="15"/>
      <c r="CXG23" s="15"/>
      <c r="CXH23" s="15"/>
      <c r="CXI23" s="15"/>
      <c r="CXJ23" s="15"/>
      <c r="CXK23" s="15"/>
      <c r="CXL23" s="15"/>
      <c r="CXM23" s="15"/>
      <c r="CXN23" s="15"/>
      <c r="CXO23" s="15"/>
      <c r="CXP23" s="15"/>
      <c r="CXQ23" s="15"/>
      <c r="CXR23" s="15"/>
      <c r="CXS23" s="15"/>
      <c r="CXT23" s="15"/>
      <c r="CXU23" s="15"/>
      <c r="CXV23" s="15"/>
      <c r="CXW23" s="15"/>
      <c r="CXX23" s="15"/>
      <c r="CXY23" s="15"/>
      <c r="CXZ23" s="15"/>
      <c r="CYA23" s="15"/>
      <c r="CYB23" s="15"/>
      <c r="CYC23" s="15"/>
      <c r="CYD23" s="15"/>
      <c r="CYE23" s="15"/>
      <c r="CYF23" s="15"/>
      <c r="CYG23" s="15"/>
      <c r="CYH23" s="15"/>
      <c r="CYI23" s="15"/>
      <c r="CYJ23" s="15"/>
      <c r="CYK23" s="15"/>
      <c r="CYL23" s="15"/>
      <c r="CYM23" s="15"/>
      <c r="CYN23" s="15"/>
      <c r="CYO23" s="15"/>
      <c r="CYP23" s="15"/>
      <c r="CYQ23" s="15"/>
      <c r="CYR23" s="15"/>
      <c r="CYS23" s="15"/>
      <c r="CYT23" s="15"/>
      <c r="CYU23" s="15"/>
      <c r="CYV23" s="15"/>
      <c r="CYW23" s="15"/>
      <c r="CYX23" s="15"/>
      <c r="CYY23" s="15"/>
      <c r="CYZ23" s="15"/>
      <c r="CZA23" s="15"/>
      <c r="CZB23" s="15"/>
      <c r="CZC23" s="15"/>
      <c r="CZD23" s="15"/>
      <c r="CZE23" s="15"/>
      <c r="CZF23" s="15"/>
      <c r="CZG23" s="15"/>
      <c r="CZH23" s="15"/>
      <c r="CZI23" s="15"/>
      <c r="CZJ23" s="15"/>
      <c r="CZK23" s="15"/>
      <c r="CZL23" s="15"/>
      <c r="CZM23" s="15"/>
      <c r="CZN23" s="15"/>
      <c r="CZO23" s="15"/>
      <c r="CZP23" s="15"/>
      <c r="CZQ23" s="15"/>
      <c r="CZR23" s="15"/>
      <c r="CZS23" s="15"/>
      <c r="CZT23" s="15"/>
      <c r="CZU23" s="15"/>
      <c r="CZV23" s="15"/>
      <c r="CZW23" s="15"/>
      <c r="CZX23" s="15"/>
      <c r="CZY23" s="15"/>
      <c r="CZZ23" s="15"/>
      <c r="DAA23" s="15"/>
      <c r="DAB23" s="15"/>
      <c r="DAC23" s="15"/>
      <c r="DAD23" s="15"/>
      <c r="DAE23" s="15"/>
      <c r="DAF23" s="15"/>
      <c r="DAG23" s="15"/>
      <c r="DAH23" s="15"/>
      <c r="DAI23" s="15"/>
      <c r="DAJ23" s="15"/>
      <c r="DAK23" s="15"/>
      <c r="DAL23" s="15"/>
      <c r="DAM23" s="15"/>
      <c r="DAN23" s="15"/>
      <c r="DAO23" s="15"/>
      <c r="DAP23" s="15"/>
      <c r="DAQ23" s="15"/>
      <c r="DAR23" s="15"/>
      <c r="DAS23" s="15"/>
      <c r="DAT23" s="15"/>
      <c r="DAU23" s="15"/>
      <c r="DAV23" s="15"/>
      <c r="DAW23" s="15"/>
      <c r="DAX23" s="15"/>
      <c r="DAY23" s="15"/>
      <c r="DAZ23" s="15"/>
      <c r="DBA23" s="15"/>
      <c r="DBB23" s="15"/>
      <c r="DBC23" s="15"/>
      <c r="DBD23" s="15"/>
      <c r="DBE23" s="15"/>
      <c r="DBF23" s="15"/>
      <c r="DBG23" s="15"/>
      <c r="DBH23" s="15"/>
      <c r="DBI23" s="15"/>
      <c r="DBJ23" s="15"/>
      <c r="DBK23" s="15"/>
      <c r="DBL23" s="15"/>
      <c r="DBM23" s="15"/>
      <c r="DBN23" s="15"/>
      <c r="DBO23" s="15"/>
      <c r="DBP23" s="15"/>
      <c r="DBQ23" s="15"/>
      <c r="DBR23" s="15"/>
      <c r="DBS23" s="15"/>
      <c r="DBT23" s="15"/>
      <c r="DBU23" s="15"/>
      <c r="DBV23" s="15"/>
      <c r="DBW23" s="15"/>
      <c r="DBX23" s="15"/>
      <c r="DBY23" s="15"/>
      <c r="DBZ23" s="15"/>
      <c r="DCA23" s="15"/>
      <c r="DCB23" s="15"/>
      <c r="DCC23" s="15"/>
      <c r="DCD23" s="15"/>
      <c r="DCE23" s="15"/>
      <c r="DCF23" s="15"/>
      <c r="DCG23" s="15"/>
      <c r="DCH23" s="15"/>
      <c r="DCI23" s="15"/>
      <c r="DCJ23" s="15"/>
      <c r="DCK23" s="15"/>
      <c r="DCL23" s="15"/>
      <c r="DCM23" s="15"/>
      <c r="DCN23" s="15"/>
      <c r="DCO23" s="15"/>
      <c r="DCP23" s="15"/>
      <c r="DCQ23" s="15"/>
      <c r="DCR23" s="15"/>
      <c r="DCS23" s="15"/>
      <c r="DCT23" s="15"/>
      <c r="DCU23" s="15"/>
      <c r="DCV23" s="15"/>
      <c r="DCW23" s="15"/>
      <c r="DCX23" s="15"/>
      <c r="DCY23" s="15"/>
      <c r="DCZ23" s="15"/>
      <c r="DDA23" s="15"/>
      <c r="DDB23" s="15"/>
      <c r="DDC23" s="15"/>
      <c r="DDD23" s="15"/>
      <c r="DDE23" s="15"/>
      <c r="DDF23" s="15"/>
      <c r="DDG23" s="15"/>
      <c r="DDH23" s="15"/>
      <c r="DDI23" s="15"/>
      <c r="DDJ23" s="15"/>
      <c r="DDK23" s="15"/>
      <c r="DDL23" s="15"/>
      <c r="DDM23" s="15"/>
      <c r="DDN23" s="15"/>
      <c r="DDO23" s="15"/>
      <c r="DDP23" s="15"/>
      <c r="DDQ23" s="15"/>
      <c r="DDR23" s="15"/>
      <c r="DDS23" s="15"/>
      <c r="DDT23" s="15"/>
      <c r="DDU23" s="15"/>
      <c r="DDV23" s="15"/>
      <c r="DDW23" s="15"/>
      <c r="DDX23" s="15"/>
      <c r="DDY23" s="15"/>
      <c r="DDZ23" s="15"/>
      <c r="DEA23" s="15"/>
      <c r="DEB23" s="15"/>
      <c r="DEC23" s="15"/>
      <c r="DED23" s="15"/>
      <c r="DEE23" s="15"/>
      <c r="DEF23" s="15"/>
      <c r="DEG23" s="15"/>
      <c r="DEH23" s="15"/>
      <c r="DEI23" s="15"/>
      <c r="DEJ23" s="15"/>
      <c r="DEK23" s="15"/>
      <c r="DEL23" s="15"/>
      <c r="DEM23" s="15"/>
      <c r="DEN23" s="15"/>
      <c r="DEO23" s="15"/>
      <c r="DEP23" s="15"/>
      <c r="DEQ23" s="15"/>
      <c r="DER23" s="15"/>
      <c r="DES23" s="15"/>
      <c r="DET23" s="15"/>
      <c r="DEU23" s="15"/>
      <c r="DEV23" s="15"/>
      <c r="DEW23" s="15"/>
      <c r="DEX23" s="15"/>
      <c r="DEY23" s="15"/>
      <c r="DEZ23" s="15"/>
      <c r="DFA23" s="15"/>
      <c r="DFB23" s="15"/>
      <c r="DFC23" s="15"/>
      <c r="DFD23" s="15"/>
      <c r="DFE23" s="15"/>
      <c r="DFF23" s="15"/>
      <c r="DFG23" s="15"/>
      <c r="DFH23" s="15"/>
      <c r="DFI23" s="15"/>
      <c r="DFJ23" s="15"/>
      <c r="DFK23" s="15"/>
      <c r="DFL23" s="15"/>
      <c r="DFM23" s="15"/>
      <c r="DFN23" s="15"/>
      <c r="DFO23" s="15"/>
      <c r="DFP23" s="15"/>
      <c r="DFQ23" s="15"/>
      <c r="DFR23" s="15"/>
      <c r="DFS23" s="15"/>
      <c r="DFT23" s="15"/>
      <c r="DFU23" s="15"/>
      <c r="DFV23" s="15"/>
      <c r="DFW23" s="15"/>
      <c r="DFX23" s="15"/>
      <c r="DFY23" s="15"/>
      <c r="DFZ23" s="15"/>
      <c r="DGA23" s="15"/>
      <c r="DGB23" s="15"/>
      <c r="DGC23" s="15"/>
      <c r="DGD23" s="15"/>
      <c r="DGE23" s="15"/>
      <c r="DGF23" s="15"/>
      <c r="DGG23" s="15"/>
      <c r="DGH23" s="15"/>
      <c r="DGI23" s="15"/>
      <c r="DGJ23" s="15"/>
      <c r="DGK23" s="15"/>
      <c r="DGL23" s="15"/>
      <c r="DGM23" s="15"/>
      <c r="DGN23" s="15"/>
      <c r="DGO23" s="15"/>
      <c r="DGP23" s="15"/>
      <c r="DGQ23" s="15"/>
      <c r="DGR23" s="15"/>
      <c r="DGS23" s="15"/>
      <c r="DGT23" s="15"/>
      <c r="DGU23" s="15"/>
      <c r="DGV23" s="15"/>
      <c r="DGW23" s="15"/>
      <c r="DGX23" s="15"/>
      <c r="DGY23" s="15"/>
      <c r="DGZ23" s="15"/>
      <c r="DHA23" s="15"/>
      <c r="DHB23" s="15"/>
      <c r="DHC23" s="15"/>
      <c r="DHD23" s="15"/>
      <c r="DHE23" s="15"/>
      <c r="DHF23" s="15"/>
      <c r="DHG23" s="15"/>
      <c r="DHH23" s="15"/>
      <c r="DHI23" s="15"/>
      <c r="DHJ23" s="15"/>
      <c r="DHK23" s="15"/>
      <c r="DHL23" s="15"/>
      <c r="DHM23" s="15"/>
      <c r="DHN23" s="15"/>
      <c r="DHO23" s="15"/>
      <c r="DHP23" s="15"/>
      <c r="DHQ23" s="15"/>
      <c r="DHR23" s="15"/>
      <c r="DHS23" s="15"/>
      <c r="DHT23" s="15"/>
      <c r="DHU23" s="15"/>
      <c r="DHV23" s="15"/>
      <c r="DHW23" s="15"/>
      <c r="DHX23" s="15"/>
      <c r="DHY23" s="15"/>
      <c r="DHZ23" s="15"/>
      <c r="DIA23" s="15"/>
      <c r="DIB23" s="15"/>
      <c r="DIC23" s="15"/>
      <c r="DID23" s="15"/>
      <c r="DIE23" s="15"/>
      <c r="DIF23" s="15"/>
      <c r="DIG23" s="15"/>
      <c r="DIH23" s="15"/>
      <c r="DII23" s="15"/>
      <c r="DIJ23" s="15"/>
      <c r="DIK23" s="15"/>
      <c r="DIL23" s="15"/>
      <c r="DIM23" s="15"/>
      <c r="DIN23" s="15"/>
      <c r="DIO23" s="15"/>
      <c r="DIP23" s="15"/>
      <c r="DIQ23" s="15"/>
      <c r="DIR23" s="15"/>
      <c r="DIS23" s="15"/>
      <c r="DIT23" s="15"/>
      <c r="DIU23" s="15"/>
      <c r="DIV23" s="15"/>
      <c r="DIW23" s="15"/>
      <c r="DIX23" s="15"/>
      <c r="DIY23" s="15"/>
      <c r="DIZ23" s="15"/>
      <c r="DJA23" s="15"/>
      <c r="DJB23" s="15"/>
      <c r="DJC23" s="15"/>
      <c r="DJD23" s="15"/>
      <c r="DJE23" s="15"/>
      <c r="DJF23" s="15"/>
      <c r="DJG23" s="15"/>
      <c r="DJH23" s="15"/>
      <c r="DJI23" s="15"/>
      <c r="DJJ23" s="15"/>
      <c r="DJK23" s="15"/>
      <c r="DJL23" s="15"/>
      <c r="DJM23" s="15"/>
      <c r="DJN23" s="15"/>
      <c r="DJO23" s="15"/>
      <c r="DJP23" s="15"/>
      <c r="DJQ23" s="15"/>
      <c r="DJR23" s="15"/>
      <c r="DJS23" s="15"/>
      <c r="DJT23" s="15"/>
      <c r="DJU23" s="15"/>
      <c r="DJV23" s="15"/>
      <c r="DJW23" s="15"/>
      <c r="DJX23" s="15"/>
      <c r="DJY23" s="15"/>
      <c r="DJZ23" s="15"/>
      <c r="DKA23" s="15"/>
      <c r="DKB23" s="15"/>
      <c r="DKC23" s="15"/>
      <c r="DKD23" s="15"/>
      <c r="DKE23" s="15"/>
      <c r="DKF23" s="15"/>
      <c r="DKG23" s="15"/>
      <c r="DKH23" s="15"/>
      <c r="DKI23" s="15"/>
      <c r="DKJ23" s="15"/>
      <c r="DKK23" s="15"/>
      <c r="DKL23" s="15"/>
      <c r="DKM23" s="15"/>
      <c r="DKN23" s="15"/>
      <c r="DKO23" s="15"/>
      <c r="DKP23" s="15"/>
      <c r="DKQ23" s="15"/>
      <c r="DKR23" s="15"/>
      <c r="DKS23" s="15"/>
      <c r="DKT23" s="15"/>
      <c r="DKU23" s="15"/>
      <c r="DKV23" s="15"/>
      <c r="DKW23" s="15"/>
      <c r="DKX23" s="15"/>
      <c r="DKY23" s="15"/>
      <c r="DKZ23" s="15"/>
      <c r="DLA23" s="15"/>
      <c r="DLB23" s="15"/>
      <c r="DLC23" s="15"/>
      <c r="DLD23" s="15"/>
      <c r="DLE23" s="15"/>
      <c r="DLF23" s="15"/>
      <c r="DLG23" s="15"/>
      <c r="DLH23" s="15"/>
      <c r="DLI23" s="15"/>
      <c r="DLJ23" s="15"/>
      <c r="DLK23" s="15"/>
      <c r="DLL23" s="15"/>
      <c r="DLM23" s="15"/>
      <c r="DLN23" s="15"/>
      <c r="DLO23" s="15"/>
      <c r="DLP23" s="15"/>
      <c r="DLQ23" s="15"/>
      <c r="DLR23" s="15"/>
      <c r="DLS23" s="15"/>
      <c r="DLT23" s="15"/>
      <c r="DLU23" s="15"/>
      <c r="DLV23" s="15"/>
      <c r="DLW23" s="15"/>
      <c r="DLX23" s="15"/>
      <c r="DLY23" s="15"/>
      <c r="DLZ23" s="15"/>
      <c r="DMA23" s="15"/>
      <c r="DMB23" s="15"/>
      <c r="DMC23" s="15"/>
      <c r="DMD23" s="15"/>
      <c r="DME23" s="15"/>
      <c r="DMF23" s="15"/>
      <c r="DMG23" s="15"/>
      <c r="DMH23" s="15"/>
      <c r="DMI23" s="15"/>
      <c r="DMJ23" s="15"/>
      <c r="DMK23" s="15"/>
      <c r="DML23" s="15"/>
      <c r="DMM23" s="15"/>
      <c r="DMN23" s="15"/>
      <c r="DMO23" s="15"/>
      <c r="DMP23" s="15"/>
      <c r="DMQ23" s="15"/>
      <c r="DMR23" s="15"/>
      <c r="DMS23" s="15"/>
      <c r="DMT23" s="15"/>
      <c r="DMU23" s="15"/>
      <c r="DMV23" s="15"/>
      <c r="DMW23" s="15"/>
      <c r="DMX23" s="15"/>
      <c r="DMY23" s="15"/>
      <c r="DMZ23" s="15"/>
      <c r="DNA23" s="15"/>
      <c r="DNB23" s="15"/>
      <c r="DNC23" s="15"/>
      <c r="DND23" s="15"/>
      <c r="DNE23" s="15"/>
      <c r="DNF23" s="15"/>
      <c r="DNG23" s="15"/>
      <c r="DNH23" s="15"/>
      <c r="DNI23" s="15"/>
      <c r="DNJ23" s="15"/>
      <c r="DNK23" s="15"/>
      <c r="DNL23" s="15"/>
      <c r="DNM23" s="15"/>
      <c r="DNN23" s="15"/>
      <c r="DNO23" s="15"/>
      <c r="DNP23" s="15"/>
      <c r="DNQ23" s="15"/>
      <c r="DNR23" s="15"/>
      <c r="DNS23" s="15"/>
      <c r="DNT23" s="15"/>
      <c r="DNU23" s="15"/>
      <c r="DNV23" s="15"/>
      <c r="DNW23" s="15"/>
      <c r="DNX23" s="15"/>
      <c r="DNY23" s="15"/>
      <c r="DNZ23" s="15"/>
      <c r="DOA23" s="15"/>
      <c r="DOB23" s="15"/>
      <c r="DOC23" s="15"/>
      <c r="DOD23" s="15"/>
      <c r="DOE23" s="15"/>
      <c r="DOF23" s="15"/>
      <c r="DOG23" s="15"/>
      <c r="DOH23" s="15"/>
      <c r="DOI23" s="15"/>
      <c r="DOJ23" s="15"/>
      <c r="DOK23" s="15"/>
      <c r="DOL23" s="15"/>
      <c r="DOM23" s="15"/>
      <c r="DON23" s="15"/>
      <c r="DOO23" s="15"/>
      <c r="DOP23" s="15"/>
      <c r="DOQ23" s="15"/>
      <c r="DOR23" s="15"/>
      <c r="DOS23" s="15"/>
      <c r="DOT23" s="15"/>
      <c r="DOU23" s="15"/>
      <c r="DOV23" s="15"/>
      <c r="DOW23" s="15"/>
      <c r="DOX23" s="15"/>
      <c r="DOY23" s="15"/>
      <c r="DOZ23" s="15"/>
      <c r="DPA23" s="15"/>
      <c r="DPB23" s="15"/>
      <c r="DPC23" s="15"/>
      <c r="DPD23" s="15"/>
      <c r="DPE23" s="15"/>
      <c r="DPF23" s="15"/>
      <c r="DPG23" s="15"/>
      <c r="DPH23" s="15"/>
      <c r="DPI23" s="15"/>
      <c r="DPJ23" s="15"/>
      <c r="DPK23" s="15"/>
      <c r="DPL23" s="15"/>
      <c r="DPM23" s="15"/>
      <c r="DPN23" s="15"/>
      <c r="DPO23" s="15"/>
      <c r="DPP23" s="15"/>
      <c r="DPQ23" s="15"/>
      <c r="DPR23" s="15"/>
      <c r="DPS23" s="15"/>
      <c r="DPT23" s="15"/>
      <c r="DPU23" s="15"/>
      <c r="DPV23" s="15"/>
      <c r="DPW23" s="15"/>
      <c r="DPX23" s="15"/>
      <c r="DPY23" s="15"/>
      <c r="DPZ23" s="15"/>
      <c r="DQA23" s="15"/>
      <c r="DQB23" s="15"/>
      <c r="DQC23" s="15"/>
      <c r="DQD23" s="15"/>
      <c r="DQE23" s="15"/>
      <c r="DQF23" s="15"/>
      <c r="DQG23" s="15"/>
      <c r="DQH23" s="15"/>
      <c r="DQI23" s="15"/>
      <c r="DQJ23" s="15"/>
      <c r="DQK23" s="15"/>
      <c r="DQL23" s="15"/>
      <c r="DQM23" s="15"/>
      <c r="DQN23" s="15"/>
      <c r="DQO23" s="15"/>
      <c r="DQP23" s="15"/>
      <c r="DQQ23" s="15"/>
      <c r="DQR23" s="15"/>
      <c r="DQS23" s="15"/>
      <c r="DQT23" s="15"/>
      <c r="DQU23" s="15"/>
      <c r="DQV23" s="15"/>
      <c r="DQW23" s="15"/>
      <c r="DQX23" s="15"/>
      <c r="DQY23" s="15"/>
      <c r="DQZ23" s="15"/>
      <c r="DRA23" s="15"/>
      <c r="DRB23" s="15"/>
      <c r="DRC23" s="15"/>
      <c r="DRD23" s="15"/>
      <c r="DRE23" s="15"/>
      <c r="DRF23" s="15"/>
      <c r="DRG23" s="15"/>
      <c r="DRH23" s="15"/>
      <c r="DRI23" s="15"/>
      <c r="DRJ23" s="15"/>
      <c r="DRK23" s="15"/>
      <c r="DRL23" s="15"/>
      <c r="DRM23" s="15"/>
      <c r="DRN23" s="15"/>
      <c r="DRO23" s="15"/>
      <c r="DRP23" s="15"/>
      <c r="DRQ23" s="15"/>
      <c r="DRR23" s="15"/>
      <c r="DRS23" s="15"/>
      <c r="DRT23" s="15"/>
      <c r="DRU23" s="15"/>
      <c r="DRV23" s="15"/>
      <c r="DRW23" s="15"/>
      <c r="DRX23" s="15"/>
      <c r="DRY23" s="15"/>
      <c r="DRZ23" s="15"/>
      <c r="DSA23" s="15"/>
      <c r="DSB23" s="15"/>
      <c r="DSC23" s="15"/>
      <c r="DSD23" s="15"/>
      <c r="DSE23" s="15"/>
      <c r="DSF23" s="15"/>
      <c r="DSG23" s="15"/>
      <c r="DSH23" s="15"/>
      <c r="DSI23" s="15"/>
      <c r="DSJ23" s="15"/>
      <c r="DSK23" s="15"/>
      <c r="DSL23" s="15"/>
      <c r="DSM23" s="15"/>
      <c r="DSN23" s="15"/>
      <c r="DSO23" s="15"/>
      <c r="DSP23" s="15"/>
      <c r="DSQ23" s="15"/>
      <c r="DSR23" s="15"/>
      <c r="DSS23" s="15"/>
      <c r="DST23" s="15"/>
      <c r="DSU23" s="15"/>
      <c r="DSV23" s="15"/>
      <c r="DSW23" s="15"/>
      <c r="DSX23" s="15"/>
      <c r="DSY23" s="15"/>
      <c r="DSZ23" s="15"/>
      <c r="DTA23" s="15"/>
      <c r="DTB23" s="15"/>
      <c r="DTC23" s="15"/>
      <c r="DTD23" s="15"/>
      <c r="DTE23" s="15"/>
      <c r="DTF23" s="15"/>
      <c r="DTG23" s="15"/>
      <c r="DTH23" s="15"/>
      <c r="DTI23" s="15"/>
      <c r="DTJ23" s="15"/>
      <c r="DTK23" s="15"/>
      <c r="DTL23" s="15"/>
      <c r="DTM23" s="15"/>
      <c r="DTN23" s="15"/>
      <c r="DTO23" s="15"/>
      <c r="DTP23" s="15"/>
      <c r="DTQ23" s="15"/>
      <c r="DTR23" s="15"/>
      <c r="DTS23" s="15"/>
      <c r="DTT23" s="15"/>
      <c r="DTU23" s="15"/>
      <c r="DTV23" s="15"/>
      <c r="DTW23" s="15"/>
      <c r="DTX23" s="15"/>
      <c r="DTY23" s="15"/>
      <c r="DTZ23" s="15"/>
      <c r="DUA23" s="15"/>
      <c r="DUB23" s="15"/>
      <c r="DUC23" s="15"/>
      <c r="DUD23" s="15"/>
      <c r="DUE23" s="15"/>
      <c r="DUF23" s="15"/>
      <c r="DUG23" s="15"/>
      <c r="DUH23" s="15"/>
      <c r="DUI23" s="15"/>
      <c r="DUJ23" s="15"/>
      <c r="DUK23" s="15"/>
      <c r="DUL23" s="15"/>
      <c r="DUM23" s="15"/>
      <c r="DUN23" s="15"/>
      <c r="DUO23" s="15"/>
      <c r="DUP23" s="15"/>
      <c r="DUQ23" s="15"/>
      <c r="DUR23" s="15"/>
      <c r="DUS23" s="15"/>
      <c r="DUT23" s="15"/>
      <c r="DUU23" s="15"/>
      <c r="DUV23" s="15"/>
      <c r="DUW23" s="15"/>
      <c r="DUX23" s="15"/>
      <c r="DUY23" s="15"/>
      <c r="DUZ23" s="15"/>
      <c r="DVA23" s="15"/>
      <c r="DVB23" s="15"/>
      <c r="DVC23" s="15"/>
      <c r="DVD23" s="15"/>
      <c r="DVE23" s="15"/>
      <c r="DVF23" s="15"/>
      <c r="DVG23" s="15"/>
      <c r="DVH23" s="15"/>
      <c r="DVI23" s="15"/>
      <c r="DVJ23" s="15"/>
      <c r="DVK23" s="15"/>
      <c r="DVL23" s="15"/>
      <c r="DVM23" s="15"/>
      <c r="DVN23" s="15"/>
      <c r="DVO23" s="15"/>
      <c r="DVP23" s="15"/>
      <c r="DVQ23" s="15"/>
      <c r="DVR23" s="15"/>
      <c r="DVS23" s="15"/>
      <c r="DVT23" s="15"/>
      <c r="DVU23" s="15"/>
      <c r="DVV23" s="15"/>
      <c r="DVW23" s="15"/>
      <c r="DVX23" s="15"/>
      <c r="DVY23" s="15"/>
      <c r="DVZ23" s="15"/>
      <c r="DWA23" s="15"/>
      <c r="DWB23" s="15"/>
      <c r="DWC23" s="15"/>
      <c r="DWD23" s="15"/>
      <c r="DWE23" s="15"/>
      <c r="DWF23" s="15"/>
      <c r="DWG23" s="15"/>
      <c r="DWH23" s="15"/>
      <c r="DWI23" s="15"/>
      <c r="DWJ23" s="15"/>
      <c r="DWK23" s="15"/>
      <c r="DWL23" s="15"/>
      <c r="DWM23" s="15"/>
      <c r="DWN23" s="15"/>
      <c r="DWO23" s="15"/>
      <c r="DWP23" s="15"/>
      <c r="DWQ23" s="15"/>
      <c r="DWR23" s="15"/>
      <c r="DWS23" s="15"/>
      <c r="DWT23" s="15"/>
      <c r="DWU23" s="15"/>
      <c r="DWV23" s="15"/>
      <c r="DWW23" s="15"/>
      <c r="DWX23" s="15"/>
      <c r="DWY23" s="15"/>
      <c r="DWZ23" s="15"/>
      <c r="DXA23" s="15"/>
      <c r="DXB23" s="15"/>
      <c r="DXC23" s="15"/>
      <c r="DXD23" s="15"/>
      <c r="DXE23" s="15"/>
      <c r="DXF23" s="15"/>
      <c r="DXG23" s="15"/>
      <c r="DXH23" s="15"/>
      <c r="DXI23" s="15"/>
      <c r="DXJ23" s="15"/>
      <c r="DXK23" s="15"/>
      <c r="DXL23" s="15"/>
      <c r="DXM23" s="15"/>
      <c r="DXN23" s="15"/>
      <c r="DXO23" s="15"/>
      <c r="DXP23" s="15"/>
      <c r="DXQ23" s="15"/>
      <c r="DXR23" s="15"/>
      <c r="DXS23" s="15"/>
      <c r="DXT23" s="15"/>
      <c r="DXU23" s="15"/>
      <c r="DXV23" s="15"/>
      <c r="DXW23" s="15"/>
      <c r="DXX23" s="15"/>
      <c r="DXY23" s="15"/>
      <c r="DXZ23" s="15"/>
      <c r="DYA23" s="15"/>
      <c r="DYB23" s="15"/>
      <c r="DYC23" s="15"/>
      <c r="DYD23" s="15"/>
      <c r="DYE23" s="15"/>
      <c r="DYF23" s="15"/>
      <c r="DYG23" s="15"/>
      <c r="DYH23" s="15"/>
      <c r="DYI23" s="15"/>
      <c r="DYJ23" s="15"/>
      <c r="DYK23" s="15"/>
      <c r="DYL23" s="15"/>
      <c r="DYM23" s="15"/>
      <c r="DYN23" s="15"/>
      <c r="DYO23" s="15"/>
      <c r="DYP23" s="15"/>
      <c r="DYQ23" s="15"/>
      <c r="DYR23" s="15"/>
      <c r="DYS23" s="15"/>
      <c r="DYT23" s="15"/>
      <c r="DYU23" s="15"/>
      <c r="DYV23" s="15"/>
      <c r="DYW23" s="15"/>
      <c r="DYX23" s="15"/>
      <c r="DYY23" s="15"/>
      <c r="DYZ23" s="15"/>
      <c r="DZA23" s="15"/>
      <c r="DZB23" s="15"/>
      <c r="DZC23" s="15"/>
      <c r="DZD23" s="15"/>
      <c r="DZE23" s="15"/>
      <c r="DZF23" s="15"/>
      <c r="DZG23" s="15"/>
      <c r="DZH23" s="15"/>
      <c r="DZI23" s="15"/>
      <c r="DZJ23" s="15"/>
      <c r="DZK23" s="15"/>
      <c r="DZL23" s="15"/>
      <c r="DZM23" s="15"/>
      <c r="DZN23" s="15"/>
      <c r="DZO23" s="15"/>
      <c r="DZP23" s="15"/>
      <c r="DZQ23" s="15"/>
      <c r="DZR23" s="15"/>
      <c r="DZS23" s="15"/>
      <c r="DZT23" s="15"/>
      <c r="DZU23" s="15"/>
      <c r="DZV23" s="15"/>
      <c r="DZW23" s="15"/>
      <c r="DZX23" s="15"/>
      <c r="DZY23" s="15"/>
      <c r="DZZ23" s="15"/>
      <c r="EAA23" s="15"/>
      <c r="EAB23" s="15"/>
      <c r="EAC23" s="15"/>
      <c r="EAD23" s="15"/>
      <c r="EAE23" s="15"/>
      <c r="EAF23" s="15"/>
      <c r="EAG23" s="15"/>
      <c r="EAH23" s="15"/>
      <c r="EAI23" s="15"/>
      <c r="EAJ23" s="15"/>
      <c r="EAK23" s="15"/>
      <c r="EAL23" s="15"/>
      <c r="EAM23" s="15"/>
      <c r="EAN23" s="15"/>
      <c r="EAO23" s="15"/>
      <c r="EAP23" s="15"/>
      <c r="EAQ23" s="15"/>
      <c r="EAR23" s="15"/>
      <c r="EAS23" s="15"/>
      <c r="EAT23" s="15"/>
      <c r="EAU23" s="15"/>
      <c r="EAV23" s="15"/>
      <c r="EAW23" s="15"/>
      <c r="EAX23" s="15"/>
      <c r="EAY23" s="15"/>
      <c r="EAZ23" s="15"/>
      <c r="EBA23" s="15"/>
      <c r="EBB23" s="15"/>
      <c r="EBC23" s="15"/>
      <c r="EBD23" s="15"/>
      <c r="EBE23" s="15"/>
      <c r="EBF23" s="15"/>
      <c r="EBG23" s="15"/>
      <c r="EBH23" s="15"/>
      <c r="EBI23" s="15"/>
      <c r="EBJ23" s="15"/>
      <c r="EBK23" s="15"/>
      <c r="EBL23" s="15"/>
      <c r="EBM23" s="15"/>
      <c r="EBN23" s="15"/>
      <c r="EBO23" s="15"/>
      <c r="EBP23" s="15"/>
      <c r="EBQ23" s="15"/>
      <c r="EBR23" s="15"/>
      <c r="EBS23" s="15"/>
      <c r="EBT23" s="15"/>
      <c r="EBU23" s="15"/>
      <c r="EBV23" s="15"/>
      <c r="EBW23" s="15"/>
      <c r="EBX23" s="15"/>
      <c r="EBY23" s="15"/>
      <c r="EBZ23" s="15"/>
      <c r="ECA23" s="15"/>
      <c r="ECB23" s="15"/>
      <c r="ECC23" s="15"/>
      <c r="ECD23" s="15"/>
      <c r="ECE23" s="15"/>
      <c r="ECF23" s="15"/>
      <c r="ECG23" s="15"/>
      <c r="ECH23" s="15"/>
      <c r="ECI23" s="15"/>
      <c r="ECJ23" s="15"/>
      <c r="ECK23" s="15"/>
      <c r="ECL23" s="15"/>
      <c r="ECM23" s="15"/>
      <c r="ECN23" s="15"/>
      <c r="ECO23" s="15"/>
      <c r="ECP23" s="15"/>
      <c r="ECQ23" s="15"/>
      <c r="ECR23" s="15"/>
      <c r="ECS23" s="15"/>
      <c r="ECT23" s="15"/>
      <c r="ECU23" s="15"/>
      <c r="ECV23" s="15"/>
      <c r="ECW23" s="15"/>
      <c r="ECX23" s="15"/>
      <c r="ECY23" s="15"/>
      <c r="ECZ23" s="15"/>
      <c r="EDA23" s="15"/>
      <c r="EDB23" s="15"/>
      <c r="EDC23" s="15"/>
      <c r="EDD23" s="15"/>
      <c r="EDE23" s="15"/>
      <c r="EDF23" s="15"/>
      <c r="EDG23" s="15"/>
      <c r="EDH23" s="15"/>
      <c r="EDI23" s="15"/>
      <c r="EDJ23" s="15"/>
      <c r="EDK23" s="15"/>
      <c r="EDL23" s="15"/>
      <c r="EDM23" s="15"/>
      <c r="EDN23" s="15"/>
      <c r="EDO23" s="15"/>
      <c r="EDP23" s="15"/>
      <c r="EDQ23" s="15"/>
      <c r="EDR23" s="15"/>
      <c r="EDS23" s="15"/>
      <c r="EDT23" s="15"/>
      <c r="EDU23" s="15"/>
      <c r="EDV23" s="15"/>
      <c r="EDW23" s="15"/>
      <c r="EDX23" s="15"/>
      <c r="EDY23" s="15"/>
      <c r="EDZ23" s="15"/>
      <c r="EEA23" s="15"/>
      <c r="EEB23" s="15"/>
      <c r="EEC23" s="15"/>
      <c r="EED23" s="15"/>
      <c r="EEE23" s="15"/>
      <c r="EEF23" s="15"/>
      <c r="EEG23" s="15"/>
      <c r="EEH23" s="15"/>
      <c r="EEI23" s="15"/>
      <c r="EEJ23" s="15"/>
      <c r="EEK23" s="15"/>
      <c r="EEL23" s="15"/>
      <c r="EEM23" s="15"/>
      <c r="EEN23" s="15"/>
      <c r="EEO23" s="15"/>
      <c r="EEP23" s="15"/>
      <c r="EEQ23" s="15"/>
      <c r="EER23" s="15"/>
      <c r="EES23" s="15"/>
      <c r="EET23" s="15"/>
      <c r="EEU23" s="15"/>
      <c r="EEV23" s="15"/>
      <c r="EEW23" s="15"/>
      <c r="EEX23" s="15"/>
      <c r="EEY23" s="15"/>
      <c r="EEZ23" s="15"/>
      <c r="EFA23" s="15"/>
      <c r="EFB23" s="15"/>
      <c r="EFC23" s="15"/>
      <c r="EFD23" s="15"/>
      <c r="EFE23" s="15"/>
      <c r="EFF23" s="15"/>
      <c r="EFG23" s="15"/>
      <c r="EFH23" s="15"/>
      <c r="EFI23" s="15"/>
      <c r="EFJ23" s="15"/>
      <c r="EFK23" s="15"/>
      <c r="EFL23" s="15"/>
      <c r="EFM23" s="15"/>
      <c r="EFN23" s="15"/>
      <c r="EFO23" s="15"/>
      <c r="EFP23" s="15"/>
      <c r="EFQ23" s="15"/>
      <c r="EFR23" s="15"/>
      <c r="EFS23" s="15"/>
      <c r="EFT23" s="15"/>
      <c r="EFU23" s="15"/>
      <c r="EFV23" s="15"/>
      <c r="EFW23" s="15"/>
      <c r="EFX23" s="15"/>
      <c r="EFY23" s="15"/>
      <c r="EFZ23" s="15"/>
      <c r="EGA23" s="15"/>
      <c r="EGB23" s="15"/>
      <c r="EGC23" s="15"/>
      <c r="EGD23" s="15"/>
      <c r="EGE23" s="15"/>
      <c r="EGF23" s="15"/>
      <c r="EGG23" s="15"/>
      <c r="EGH23" s="15"/>
      <c r="EGI23" s="15"/>
      <c r="EGJ23" s="15"/>
      <c r="EGK23" s="15"/>
      <c r="EGL23" s="15"/>
      <c r="EGM23" s="15"/>
      <c r="EGN23" s="15"/>
      <c r="EGO23" s="15"/>
      <c r="EGP23" s="15"/>
      <c r="EGQ23" s="15"/>
      <c r="EGR23" s="15"/>
      <c r="EGS23" s="15"/>
      <c r="EGT23" s="15"/>
      <c r="EGU23" s="15"/>
      <c r="EGV23" s="15"/>
      <c r="EGW23" s="15"/>
      <c r="EGX23" s="15"/>
      <c r="EGY23" s="15"/>
      <c r="EGZ23" s="15"/>
      <c r="EHA23" s="15"/>
      <c r="EHB23" s="15"/>
      <c r="EHC23" s="15"/>
      <c r="EHD23" s="15"/>
      <c r="EHE23" s="15"/>
      <c r="EHF23" s="15"/>
      <c r="EHG23" s="15"/>
      <c r="EHH23" s="15"/>
      <c r="EHI23" s="15"/>
      <c r="EHJ23" s="15"/>
      <c r="EHK23" s="15"/>
      <c r="EHL23" s="15"/>
      <c r="EHM23" s="15"/>
      <c r="EHN23" s="15"/>
      <c r="EHO23" s="15"/>
      <c r="EHP23" s="15"/>
      <c r="EHQ23" s="15"/>
      <c r="EHR23" s="15"/>
      <c r="EHS23" s="15"/>
      <c r="EHT23" s="15"/>
      <c r="EHU23" s="15"/>
      <c r="EHV23" s="15"/>
      <c r="EHW23" s="15"/>
      <c r="EHX23" s="15"/>
      <c r="EHY23" s="15"/>
      <c r="EHZ23" s="15"/>
      <c r="EIA23" s="15"/>
      <c r="EIB23" s="15"/>
      <c r="EIC23" s="15"/>
      <c r="EID23" s="15"/>
      <c r="EIE23" s="15"/>
      <c r="EIF23" s="15"/>
      <c r="EIG23" s="15"/>
      <c r="EIH23" s="15"/>
      <c r="EII23" s="15"/>
      <c r="EIJ23" s="15"/>
      <c r="EIK23" s="15"/>
      <c r="EIL23" s="15"/>
      <c r="EIM23" s="15"/>
      <c r="EIN23" s="15"/>
      <c r="EIO23" s="15"/>
      <c r="EIP23" s="15"/>
      <c r="EIQ23" s="15"/>
      <c r="EIR23" s="15"/>
      <c r="EIS23" s="15"/>
      <c r="EIT23" s="15"/>
      <c r="EIU23" s="15"/>
      <c r="EIV23" s="15"/>
      <c r="EIW23" s="15"/>
      <c r="EIX23" s="15"/>
      <c r="EIY23" s="15"/>
      <c r="EIZ23" s="15"/>
      <c r="EJA23" s="15"/>
      <c r="EJB23" s="15"/>
      <c r="EJC23" s="15"/>
      <c r="EJD23" s="15"/>
      <c r="EJE23" s="15"/>
      <c r="EJF23" s="15"/>
      <c r="EJG23" s="15"/>
      <c r="EJH23" s="15"/>
      <c r="EJI23" s="15"/>
      <c r="EJJ23" s="15"/>
      <c r="EJK23" s="15"/>
      <c r="EJL23" s="15"/>
      <c r="EJM23" s="15"/>
      <c r="EJN23" s="15"/>
      <c r="EJO23" s="15"/>
      <c r="EJP23" s="15"/>
      <c r="EJQ23" s="15"/>
      <c r="EJR23" s="15"/>
      <c r="EJS23" s="15"/>
      <c r="EJT23" s="15"/>
      <c r="EJU23" s="15"/>
      <c r="EJV23" s="15"/>
      <c r="EJW23" s="15"/>
      <c r="EJX23" s="15"/>
      <c r="EJY23" s="15"/>
      <c r="EJZ23" s="15"/>
      <c r="EKA23" s="15"/>
      <c r="EKB23" s="15"/>
      <c r="EKC23" s="15"/>
      <c r="EKD23" s="15"/>
      <c r="EKE23" s="15"/>
      <c r="EKF23" s="15"/>
      <c r="EKG23" s="15"/>
      <c r="EKH23" s="15"/>
      <c r="EKI23" s="15"/>
      <c r="EKJ23" s="15"/>
      <c r="EKK23" s="15"/>
      <c r="EKL23" s="15"/>
      <c r="EKM23" s="15"/>
      <c r="EKN23" s="15"/>
      <c r="EKO23" s="15"/>
      <c r="EKP23" s="15"/>
      <c r="EKQ23" s="15"/>
      <c r="EKR23" s="15"/>
      <c r="EKS23" s="15"/>
      <c r="EKT23" s="15"/>
      <c r="EKU23" s="15"/>
      <c r="EKV23" s="15"/>
      <c r="EKW23" s="15"/>
      <c r="EKX23" s="15"/>
      <c r="EKY23" s="15"/>
      <c r="EKZ23" s="15"/>
      <c r="ELA23" s="15"/>
      <c r="ELB23" s="15"/>
      <c r="ELC23" s="15"/>
      <c r="ELD23" s="15"/>
      <c r="ELE23" s="15"/>
      <c r="ELF23" s="15"/>
      <c r="ELG23" s="15"/>
      <c r="ELH23" s="15"/>
      <c r="ELI23" s="15"/>
      <c r="ELJ23" s="15"/>
      <c r="ELK23" s="15"/>
      <c r="ELL23" s="15"/>
      <c r="ELM23" s="15"/>
      <c r="ELN23" s="15"/>
      <c r="ELO23" s="15"/>
      <c r="ELP23" s="15"/>
      <c r="ELQ23" s="15"/>
      <c r="ELR23" s="15"/>
      <c r="ELS23" s="15"/>
      <c r="ELT23" s="15"/>
      <c r="ELU23" s="15"/>
      <c r="ELV23" s="15"/>
      <c r="ELW23" s="15"/>
      <c r="ELX23" s="15"/>
      <c r="ELY23" s="15"/>
      <c r="ELZ23" s="15"/>
      <c r="EMA23" s="15"/>
      <c r="EMB23" s="15"/>
      <c r="EMC23" s="15"/>
      <c r="EMD23" s="15"/>
      <c r="EME23" s="15"/>
      <c r="EMF23" s="15"/>
      <c r="EMG23" s="15"/>
      <c r="EMH23" s="15"/>
      <c r="EMI23" s="15"/>
      <c r="EMJ23" s="15"/>
      <c r="EMK23" s="15"/>
      <c r="EML23" s="15"/>
      <c r="EMM23" s="15"/>
      <c r="EMN23" s="15"/>
      <c r="EMO23" s="15"/>
      <c r="EMP23" s="15"/>
      <c r="EMQ23" s="15"/>
      <c r="EMR23" s="15"/>
      <c r="EMS23" s="15"/>
      <c r="EMT23" s="15"/>
      <c r="EMU23" s="15"/>
      <c r="EMV23" s="15"/>
      <c r="EMW23" s="15"/>
      <c r="EMX23" s="15"/>
      <c r="EMY23" s="15"/>
      <c r="EMZ23" s="15"/>
      <c r="ENA23" s="15"/>
      <c r="ENB23" s="15"/>
      <c r="ENC23" s="15"/>
      <c r="END23" s="15"/>
      <c r="ENE23" s="15"/>
      <c r="ENF23" s="15"/>
      <c r="ENG23" s="15"/>
      <c r="ENH23" s="15"/>
      <c r="ENI23" s="15"/>
      <c r="ENJ23" s="15"/>
      <c r="ENK23" s="15"/>
      <c r="ENL23" s="15"/>
      <c r="ENM23" s="15"/>
      <c r="ENN23" s="15"/>
      <c r="ENO23" s="15"/>
      <c r="ENP23" s="15"/>
      <c r="ENQ23" s="15"/>
      <c r="ENR23" s="15"/>
      <c r="ENS23" s="15"/>
      <c r="ENT23" s="15"/>
      <c r="ENU23" s="15"/>
      <c r="ENV23" s="15"/>
      <c r="ENW23" s="15"/>
      <c r="ENX23" s="15"/>
      <c r="ENY23" s="15"/>
      <c r="ENZ23" s="15"/>
      <c r="EOA23" s="15"/>
      <c r="EOB23" s="15"/>
      <c r="EOC23" s="15"/>
      <c r="EOD23" s="15"/>
      <c r="EOE23" s="15"/>
      <c r="EOF23" s="15"/>
      <c r="EOG23" s="15"/>
      <c r="EOH23" s="15"/>
      <c r="EOI23" s="15"/>
      <c r="EOJ23" s="15"/>
      <c r="EOK23" s="15"/>
      <c r="EOL23" s="15"/>
      <c r="EOM23" s="15"/>
      <c r="EON23" s="15"/>
      <c r="EOO23" s="15"/>
      <c r="EOP23" s="15"/>
      <c r="EOQ23" s="15"/>
      <c r="EOR23" s="15"/>
      <c r="EOS23" s="15"/>
      <c r="EOT23" s="15"/>
      <c r="EOU23" s="15"/>
      <c r="EOV23" s="15"/>
      <c r="EOW23" s="15"/>
      <c r="EOX23" s="15"/>
      <c r="EOY23" s="15"/>
      <c r="EOZ23" s="15"/>
      <c r="EPA23" s="15"/>
      <c r="EPB23" s="15"/>
      <c r="EPC23" s="15"/>
      <c r="EPD23" s="15"/>
      <c r="EPE23" s="15"/>
      <c r="EPF23" s="15"/>
      <c r="EPG23" s="15"/>
      <c r="EPH23" s="15"/>
      <c r="EPI23" s="15"/>
      <c r="EPJ23" s="15"/>
      <c r="EPK23" s="15"/>
      <c r="EPL23" s="15"/>
      <c r="EPM23" s="15"/>
      <c r="EPN23" s="15"/>
      <c r="EPO23" s="15"/>
      <c r="EPP23" s="15"/>
      <c r="EPQ23" s="15"/>
      <c r="EPR23" s="15"/>
      <c r="EPS23" s="15"/>
      <c r="EPT23" s="15"/>
      <c r="EPU23" s="15"/>
      <c r="EPV23" s="15"/>
      <c r="EPW23" s="15"/>
      <c r="EPX23" s="15"/>
      <c r="EPY23" s="15"/>
      <c r="EPZ23" s="15"/>
      <c r="EQA23" s="15"/>
      <c r="EQB23" s="15"/>
      <c r="EQC23" s="15"/>
      <c r="EQD23" s="15"/>
      <c r="EQE23" s="15"/>
      <c r="EQF23" s="15"/>
      <c r="EQG23" s="15"/>
      <c r="EQH23" s="15"/>
      <c r="EQI23" s="15"/>
      <c r="EQJ23" s="15"/>
      <c r="EQK23" s="15"/>
      <c r="EQL23" s="15"/>
      <c r="EQM23" s="15"/>
      <c r="EQN23" s="15"/>
      <c r="EQO23" s="15"/>
      <c r="EQP23" s="15"/>
      <c r="EQQ23" s="15"/>
      <c r="EQR23" s="15"/>
      <c r="EQS23" s="15"/>
      <c r="EQT23" s="15"/>
      <c r="EQU23" s="15"/>
      <c r="EQV23" s="15"/>
      <c r="EQW23" s="15"/>
      <c r="EQX23" s="15"/>
      <c r="EQY23" s="15"/>
      <c r="EQZ23" s="15"/>
      <c r="ERA23" s="15"/>
      <c r="ERB23" s="15"/>
      <c r="ERC23" s="15"/>
      <c r="ERD23" s="15"/>
      <c r="ERE23" s="15"/>
      <c r="ERF23" s="15"/>
      <c r="ERG23" s="15"/>
      <c r="ERH23" s="15"/>
      <c r="ERI23" s="15"/>
      <c r="ERJ23" s="15"/>
      <c r="ERK23" s="15"/>
      <c r="ERL23" s="15"/>
      <c r="ERM23" s="15"/>
      <c r="ERN23" s="15"/>
      <c r="ERO23" s="15"/>
      <c r="ERP23" s="15"/>
      <c r="ERQ23" s="15"/>
      <c r="ERR23" s="15"/>
      <c r="ERS23" s="15"/>
      <c r="ERT23" s="15"/>
      <c r="ERU23" s="15"/>
      <c r="ERV23" s="15"/>
      <c r="ERW23" s="15"/>
      <c r="ERX23" s="15"/>
      <c r="ERY23" s="15"/>
      <c r="ERZ23" s="15"/>
      <c r="ESA23" s="15"/>
      <c r="ESB23" s="15"/>
      <c r="ESC23" s="15"/>
      <c r="ESD23" s="15"/>
      <c r="ESE23" s="15"/>
      <c r="ESF23" s="15"/>
      <c r="ESG23" s="15"/>
      <c r="ESH23" s="15"/>
      <c r="ESI23" s="15"/>
      <c r="ESJ23" s="15"/>
      <c r="ESK23" s="15"/>
      <c r="ESL23" s="15"/>
      <c r="ESM23" s="15"/>
      <c r="ESN23" s="15"/>
      <c r="ESO23" s="15"/>
      <c r="ESP23" s="15"/>
      <c r="ESQ23" s="15"/>
      <c r="ESR23" s="15"/>
      <c r="ESS23" s="15"/>
      <c r="EST23" s="15"/>
      <c r="ESU23" s="15"/>
      <c r="ESV23" s="15"/>
      <c r="ESW23" s="15"/>
      <c r="ESX23" s="15"/>
      <c r="ESY23" s="15"/>
      <c r="ESZ23" s="15"/>
      <c r="ETA23" s="15"/>
      <c r="ETB23" s="15"/>
      <c r="ETC23" s="15"/>
      <c r="ETD23" s="15"/>
      <c r="ETE23" s="15"/>
      <c r="ETF23" s="15"/>
      <c r="ETG23" s="15"/>
      <c r="ETH23" s="15"/>
      <c r="ETI23" s="15"/>
      <c r="ETJ23" s="15"/>
      <c r="ETK23" s="15"/>
      <c r="ETL23" s="15"/>
      <c r="ETM23" s="15"/>
      <c r="ETN23" s="15"/>
      <c r="ETO23" s="15"/>
      <c r="ETP23" s="15"/>
      <c r="ETQ23" s="15"/>
      <c r="ETR23" s="15"/>
      <c r="ETS23" s="15"/>
      <c r="ETT23" s="15"/>
      <c r="ETU23" s="15"/>
      <c r="ETV23" s="15"/>
      <c r="ETW23" s="15"/>
      <c r="ETX23" s="15"/>
      <c r="ETY23" s="15"/>
      <c r="ETZ23" s="15"/>
      <c r="EUA23" s="15"/>
      <c r="EUB23" s="15"/>
      <c r="EUC23" s="15"/>
      <c r="EUD23" s="15"/>
      <c r="EUE23" s="15"/>
      <c r="EUF23" s="15"/>
      <c r="EUG23" s="15"/>
      <c r="EUH23" s="15"/>
      <c r="EUI23" s="15"/>
      <c r="EUJ23" s="15"/>
      <c r="EUK23" s="15"/>
      <c r="EUL23" s="15"/>
      <c r="EUM23" s="15"/>
      <c r="EUN23" s="15"/>
      <c r="EUO23" s="15"/>
      <c r="EUP23" s="15"/>
      <c r="EUQ23" s="15"/>
      <c r="EUR23" s="15"/>
      <c r="EUS23" s="15"/>
      <c r="EUT23" s="15"/>
      <c r="EUU23" s="15"/>
      <c r="EUV23" s="15"/>
      <c r="EUW23" s="15"/>
      <c r="EUX23" s="15"/>
      <c r="EUY23" s="15"/>
      <c r="EUZ23" s="15"/>
      <c r="EVA23" s="15"/>
      <c r="EVB23" s="15"/>
      <c r="EVC23" s="15"/>
      <c r="EVD23" s="15"/>
      <c r="EVE23" s="15"/>
      <c r="EVF23" s="15"/>
      <c r="EVG23" s="15"/>
      <c r="EVH23" s="15"/>
      <c r="EVI23" s="15"/>
      <c r="EVJ23" s="15"/>
      <c r="EVK23" s="15"/>
      <c r="EVL23" s="15"/>
      <c r="EVM23" s="15"/>
      <c r="EVN23" s="15"/>
      <c r="EVO23" s="15"/>
      <c r="EVP23" s="15"/>
      <c r="EVQ23" s="15"/>
      <c r="EVR23" s="15"/>
      <c r="EVS23" s="15"/>
      <c r="EVT23" s="15"/>
      <c r="EVU23" s="15"/>
      <c r="EVV23" s="15"/>
      <c r="EVW23" s="15"/>
      <c r="EVX23" s="15"/>
      <c r="EVY23" s="15"/>
      <c r="EVZ23" s="15"/>
      <c r="EWA23" s="15"/>
      <c r="EWB23" s="15"/>
      <c r="EWC23" s="15"/>
      <c r="EWD23" s="15"/>
      <c r="EWE23" s="15"/>
      <c r="EWF23" s="15"/>
      <c r="EWG23" s="15"/>
      <c r="EWH23" s="15"/>
      <c r="EWI23" s="15"/>
      <c r="EWJ23" s="15"/>
      <c r="EWK23" s="15"/>
      <c r="EWL23" s="15"/>
      <c r="EWM23" s="15"/>
      <c r="EWN23" s="15"/>
      <c r="EWO23" s="15"/>
      <c r="EWP23" s="15"/>
      <c r="EWQ23" s="15"/>
      <c r="EWR23" s="15"/>
      <c r="EWS23" s="15"/>
      <c r="EWT23" s="15"/>
      <c r="EWU23" s="15"/>
      <c r="EWV23" s="15"/>
      <c r="EWW23" s="15"/>
      <c r="EWX23" s="15"/>
      <c r="EWY23" s="15"/>
      <c r="EWZ23" s="15"/>
      <c r="EXA23" s="15"/>
      <c r="EXB23" s="15"/>
      <c r="EXC23" s="15"/>
      <c r="EXD23" s="15"/>
      <c r="EXE23" s="15"/>
      <c r="EXF23" s="15"/>
      <c r="EXG23" s="15"/>
      <c r="EXH23" s="15"/>
      <c r="EXI23" s="15"/>
      <c r="EXJ23" s="15"/>
      <c r="EXK23" s="15"/>
      <c r="EXL23" s="15"/>
      <c r="EXM23" s="15"/>
      <c r="EXN23" s="15"/>
      <c r="EXO23" s="15"/>
      <c r="EXP23" s="15"/>
      <c r="EXQ23" s="15"/>
      <c r="EXR23" s="15"/>
      <c r="EXS23" s="15"/>
      <c r="EXT23" s="15"/>
      <c r="EXU23" s="15"/>
      <c r="EXV23" s="15"/>
      <c r="EXW23" s="15"/>
      <c r="EXX23" s="15"/>
      <c r="EXY23" s="15"/>
      <c r="EXZ23" s="15"/>
      <c r="EYA23" s="15"/>
      <c r="EYB23" s="15"/>
      <c r="EYC23" s="15"/>
      <c r="EYD23" s="15"/>
      <c r="EYE23" s="15"/>
      <c r="EYF23" s="15"/>
      <c r="EYG23" s="15"/>
      <c r="EYH23" s="15"/>
      <c r="EYI23" s="15"/>
      <c r="EYJ23" s="15"/>
      <c r="EYK23" s="15"/>
      <c r="EYL23" s="15"/>
      <c r="EYM23" s="15"/>
      <c r="EYN23" s="15"/>
      <c r="EYO23" s="15"/>
      <c r="EYP23" s="15"/>
      <c r="EYQ23" s="15"/>
      <c r="EYR23" s="15"/>
      <c r="EYS23" s="15"/>
      <c r="EYT23" s="15"/>
      <c r="EYU23" s="15"/>
      <c r="EYV23" s="15"/>
      <c r="EYW23" s="15"/>
      <c r="EYX23" s="15"/>
      <c r="EYY23" s="15"/>
      <c r="EYZ23" s="15"/>
      <c r="EZA23" s="15"/>
      <c r="EZB23" s="15"/>
      <c r="EZC23" s="15"/>
      <c r="EZD23" s="15"/>
      <c r="EZE23" s="15"/>
      <c r="EZF23" s="15"/>
      <c r="EZG23" s="15"/>
      <c r="EZH23" s="15"/>
      <c r="EZI23" s="15"/>
      <c r="EZJ23" s="15"/>
      <c r="EZK23" s="15"/>
      <c r="EZL23" s="15"/>
      <c r="EZM23" s="15"/>
      <c r="EZN23" s="15"/>
      <c r="EZO23" s="15"/>
      <c r="EZP23" s="15"/>
      <c r="EZQ23" s="15"/>
      <c r="EZR23" s="15"/>
      <c r="EZS23" s="15"/>
      <c r="EZT23" s="15"/>
      <c r="EZU23" s="15"/>
      <c r="EZV23" s="15"/>
      <c r="EZW23" s="15"/>
      <c r="EZX23" s="15"/>
      <c r="EZY23" s="15"/>
      <c r="EZZ23" s="15"/>
      <c r="FAA23" s="15"/>
      <c r="FAB23" s="15"/>
      <c r="FAC23" s="15"/>
      <c r="FAD23" s="15"/>
      <c r="FAE23" s="15"/>
      <c r="FAF23" s="15"/>
      <c r="FAG23" s="15"/>
      <c r="FAH23" s="15"/>
      <c r="FAI23" s="15"/>
      <c r="FAJ23" s="15"/>
      <c r="FAK23" s="15"/>
      <c r="FAL23" s="15"/>
      <c r="FAM23" s="15"/>
      <c r="FAN23" s="15"/>
      <c r="FAO23" s="15"/>
      <c r="FAP23" s="15"/>
      <c r="FAQ23" s="15"/>
      <c r="FAR23" s="15"/>
      <c r="FAS23" s="15"/>
      <c r="FAT23" s="15"/>
      <c r="FAU23" s="15"/>
      <c r="FAV23" s="15"/>
      <c r="FAW23" s="15"/>
      <c r="FAX23" s="15"/>
      <c r="FAY23" s="15"/>
      <c r="FAZ23" s="15"/>
      <c r="FBA23" s="15"/>
      <c r="FBB23" s="15"/>
      <c r="FBC23" s="15"/>
      <c r="FBD23" s="15"/>
      <c r="FBE23" s="15"/>
      <c r="FBF23" s="15"/>
      <c r="FBG23" s="15"/>
      <c r="FBH23" s="15"/>
      <c r="FBI23" s="15"/>
      <c r="FBJ23" s="15"/>
      <c r="FBK23" s="15"/>
      <c r="FBL23" s="15"/>
      <c r="FBM23" s="15"/>
      <c r="FBN23" s="15"/>
      <c r="FBO23" s="15"/>
      <c r="FBP23" s="15"/>
      <c r="FBQ23" s="15"/>
      <c r="FBR23" s="15"/>
      <c r="FBS23" s="15"/>
      <c r="FBT23" s="15"/>
      <c r="FBU23" s="15"/>
      <c r="FBV23" s="15"/>
      <c r="FBW23" s="15"/>
      <c r="FBX23" s="15"/>
      <c r="FBY23" s="15"/>
      <c r="FBZ23" s="15"/>
      <c r="FCA23" s="15"/>
      <c r="FCB23" s="15"/>
      <c r="FCC23" s="15"/>
      <c r="FCD23" s="15"/>
      <c r="FCE23" s="15"/>
      <c r="FCF23" s="15"/>
      <c r="FCG23" s="15"/>
      <c r="FCH23" s="15"/>
      <c r="FCI23" s="15"/>
      <c r="FCJ23" s="15"/>
      <c r="FCK23" s="15"/>
      <c r="FCL23" s="15"/>
      <c r="FCM23" s="15"/>
      <c r="FCN23" s="15"/>
      <c r="FCO23" s="15"/>
      <c r="FCP23" s="15"/>
      <c r="FCQ23" s="15"/>
      <c r="FCR23" s="15"/>
      <c r="FCS23" s="15"/>
      <c r="FCT23" s="15"/>
      <c r="FCU23" s="15"/>
      <c r="FCV23" s="15"/>
      <c r="FCW23" s="15"/>
      <c r="FCX23" s="15"/>
      <c r="FCY23" s="15"/>
      <c r="FCZ23" s="15"/>
      <c r="FDA23" s="15"/>
      <c r="FDB23" s="15"/>
      <c r="FDC23" s="15"/>
      <c r="FDD23" s="15"/>
      <c r="FDE23" s="15"/>
      <c r="FDF23" s="15"/>
      <c r="FDG23" s="15"/>
      <c r="FDH23" s="15"/>
      <c r="FDI23" s="15"/>
      <c r="FDJ23" s="15"/>
      <c r="FDK23" s="15"/>
      <c r="FDL23" s="15"/>
      <c r="FDM23" s="15"/>
      <c r="FDN23" s="15"/>
      <c r="FDO23" s="15"/>
      <c r="FDP23" s="15"/>
      <c r="FDQ23" s="15"/>
      <c r="FDR23" s="15"/>
      <c r="FDS23" s="15"/>
      <c r="FDT23" s="15"/>
      <c r="FDU23" s="15"/>
      <c r="FDV23" s="15"/>
      <c r="FDW23" s="15"/>
      <c r="FDX23" s="15"/>
      <c r="FDY23" s="15"/>
      <c r="FDZ23" s="15"/>
      <c r="FEA23" s="15"/>
      <c r="FEB23" s="15"/>
      <c r="FEC23" s="15"/>
      <c r="FED23" s="15"/>
      <c r="FEE23" s="15"/>
      <c r="FEF23" s="15"/>
      <c r="FEG23" s="15"/>
      <c r="FEH23" s="15"/>
      <c r="FEI23" s="15"/>
      <c r="FEJ23" s="15"/>
      <c r="FEK23" s="15"/>
      <c r="FEL23" s="15"/>
      <c r="FEM23" s="15"/>
      <c r="FEN23" s="15"/>
      <c r="FEO23" s="15"/>
      <c r="FEP23" s="15"/>
      <c r="FEQ23" s="15"/>
      <c r="FER23" s="15"/>
      <c r="FES23" s="15"/>
      <c r="FET23" s="15"/>
      <c r="FEU23" s="15"/>
      <c r="FEV23" s="15"/>
      <c r="FEW23" s="15"/>
      <c r="FEX23" s="15"/>
      <c r="FEY23" s="15"/>
      <c r="FEZ23" s="15"/>
      <c r="FFA23" s="15"/>
      <c r="FFB23" s="15"/>
      <c r="FFC23" s="15"/>
      <c r="FFD23" s="15"/>
      <c r="FFE23" s="15"/>
      <c r="FFF23" s="15"/>
      <c r="FFG23" s="15"/>
      <c r="FFH23" s="15"/>
      <c r="FFI23" s="15"/>
      <c r="FFJ23" s="15"/>
      <c r="FFK23" s="15"/>
      <c r="FFL23" s="15"/>
      <c r="FFM23" s="15"/>
      <c r="FFN23" s="15"/>
      <c r="FFO23" s="15"/>
      <c r="FFP23" s="15"/>
      <c r="FFQ23" s="15"/>
      <c r="FFR23" s="15"/>
      <c r="FFS23" s="15"/>
      <c r="FFT23" s="15"/>
      <c r="FFU23" s="15"/>
      <c r="FFV23" s="15"/>
      <c r="FFW23" s="15"/>
      <c r="FFX23" s="15"/>
      <c r="FFY23" s="15"/>
      <c r="FFZ23" s="15"/>
      <c r="FGA23" s="15"/>
      <c r="FGB23" s="15"/>
      <c r="FGC23" s="15"/>
      <c r="FGD23" s="15"/>
      <c r="FGE23" s="15"/>
      <c r="FGF23" s="15"/>
      <c r="FGG23" s="15"/>
      <c r="FGH23" s="15"/>
      <c r="FGI23" s="15"/>
      <c r="FGJ23" s="15"/>
      <c r="FGK23" s="15"/>
      <c r="FGL23" s="15"/>
      <c r="FGM23" s="15"/>
      <c r="FGN23" s="15"/>
      <c r="FGO23" s="15"/>
      <c r="FGP23" s="15"/>
      <c r="FGQ23" s="15"/>
      <c r="FGR23" s="15"/>
      <c r="FGS23" s="15"/>
      <c r="FGT23" s="15"/>
      <c r="FGU23" s="15"/>
      <c r="FGV23" s="15"/>
      <c r="FGW23" s="15"/>
      <c r="FGX23" s="15"/>
      <c r="FGY23" s="15"/>
      <c r="FGZ23" s="15"/>
      <c r="FHA23" s="15"/>
      <c r="FHB23" s="15"/>
      <c r="FHC23" s="15"/>
      <c r="FHD23" s="15"/>
      <c r="FHE23" s="15"/>
      <c r="FHF23" s="15"/>
      <c r="FHG23" s="15"/>
      <c r="FHH23" s="15"/>
      <c r="FHI23" s="15"/>
      <c r="FHJ23" s="15"/>
      <c r="FHK23" s="15"/>
      <c r="FHL23" s="15"/>
      <c r="FHM23" s="15"/>
      <c r="FHN23" s="15"/>
      <c r="FHO23" s="15"/>
      <c r="FHP23" s="15"/>
      <c r="FHQ23" s="15"/>
      <c r="FHR23" s="15"/>
      <c r="FHS23" s="15"/>
      <c r="FHT23" s="15"/>
      <c r="FHU23" s="15"/>
      <c r="FHV23" s="15"/>
      <c r="FHW23" s="15"/>
      <c r="FHX23" s="15"/>
      <c r="FHY23" s="15"/>
      <c r="FHZ23" s="15"/>
      <c r="FIA23" s="15"/>
      <c r="FIB23" s="15"/>
      <c r="FIC23" s="15"/>
      <c r="FID23" s="15"/>
      <c r="FIE23" s="15"/>
      <c r="FIF23" s="15"/>
      <c r="FIG23" s="15"/>
      <c r="FIH23" s="15"/>
      <c r="FII23" s="15"/>
      <c r="FIJ23" s="15"/>
      <c r="FIK23" s="15"/>
      <c r="FIL23" s="15"/>
      <c r="FIM23" s="15"/>
      <c r="FIN23" s="15"/>
      <c r="FIO23" s="15"/>
      <c r="FIP23" s="15"/>
      <c r="FIQ23" s="15"/>
      <c r="FIR23" s="15"/>
      <c r="FIS23" s="15"/>
      <c r="FIT23" s="15"/>
      <c r="FIU23" s="15"/>
      <c r="FIV23" s="15"/>
      <c r="FIW23" s="15"/>
      <c r="FIX23" s="15"/>
      <c r="FIY23" s="15"/>
      <c r="FIZ23" s="15"/>
      <c r="FJA23" s="15"/>
      <c r="FJB23" s="15"/>
      <c r="FJC23" s="15"/>
      <c r="FJD23" s="15"/>
      <c r="FJE23" s="15"/>
      <c r="FJF23" s="15"/>
      <c r="FJG23" s="15"/>
      <c r="FJH23" s="15"/>
      <c r="FJI23" s="15"/>
      <c r="FJJ23" s="15"/>
      <c r="FJK23" s="15"/>
      <c r="FJL23" s="15"/>
      <c r="FJM23" s="15"/>
      <c r="FJN23" s="15"/>
      <c r="FJO23" s="15"/>
      <c r="FJP23" s="15"/>
      <c r="FJQ23" s="15"/>
      <c r="FJR23" s="15"/>
      <c r="FJS23" s="15"/>
      <c r="FJT23" s="15"/>
      <c r="FJU23" s="15"/>
      <c r="FJV23" s="15"/>
      <c r="FJW23" s="15"/>
      <c r="FJX23" s="15"/>
      <c r="FJY23" s="15"/>
      <c r="FJZ23" s="15"/>
      <c r="FKA23" s="15"/>
      <c r="FKB23" s="15"/>
      <c r="FKC23" s="15"/>
      <c r="FKD23" s="15"/>
      <c r="FKE23" s="15"/>
      <c r="FKF23" s="15"/>
      <c r="FKG23" s="15"/>
      <c r="FKH23" s="15"/>
      <c r="FKI23" s="15"/>
      <c r="FKJ23" s="15"/>
      <c r="FKK23" s="15"/>
      <c r="FKL23" s="15"/>
      <c r="FKM23" s="15"/>
      <c r="FKN23" s="15"/>
      <c r="FKO23" s="15"/>
      <c r="FKP23" s="15"/>
      <c r="FKQ23" s="15"/>
      <c r="FKR23" s="15"/>
      <c r="FKS23" s="15"/>
      <c r="FKT23" s="15"/>
      <c r="FKU23" s="15"/>
      <c r="FKV23" s="15"/>
      <c r="FKW23" s="15"/>
      <c r="FKX23" s="15"/>
      <c r="FKY23" s="15"/>
      <c r="FKZ23" s="15"/>
      <c r="FLA23" s="15"/>
      <c r="FLB23" s="15"/>
      <c r="FLC23" s="15"/>
      <c r="FLD23" s="15"/>
      <c r="FLE23" s="15"/>
      <c r="FLF23" s="15"/>
      <c r="FLG23" s="15"/>
      <c r="FLH23" s="15"/>
      <c r="FLI23" s="15"/>
      <c r="FLJ23" s="15"/>
      <c r="FLK23" s="15"/>
      <c r="FLL23" s="15"/>
      <c r="FLM23" s="15"/>
      <c r="FLN23" s="15"/>
      <c r="FLO23" s="15"/>
      <c r="FLP23" s="15"/>
      <c r="FLQ23" s="15"/>
      <c r="FLR23" s="15"/>
      <c r="FLS23" s="15"/>
      <c r="FLT23" s="15"/>
      <c r="FLU23" s="15"/>
      <c r="FLV23" s="15"/>
      <c r="FLW23" s="15"/>
      <c r="FLX23" s="15"/>
      <c r="FLY23" s="15"/>
      <c r="FLZ23" s="15"/>
      <c r="FMA23" s="15"/>
      <c r="FMB23" s="15"/>
      <c r="FMC23" s="15"/>
      <c r="FMD23" s="15"/>
      <c r="FME23" s="15"/>
      <c r="FMF23" s="15"/>
      <c r="FMG23" s="15"/>
      <c r="FMH23" s="15"/>
      <c r="FMI23" s="15"/>
      <c r="FMJ23" s="15"/>
      <c r="FMK23" s="15"/>
      <c r="FML23" s="15"/>
      <c r="FMM23" s="15"/>
      <c r="FMN23" s="15"/>
      <c r="FMO23" s="15"/>
      <c r="FMP23" s="15"/>
      <c r="FMQ23" s="15"/>
      <c r="FMR23" s="15"/>
      <c r="FMS23" s="15"/>
      <c r="FMT23" s="15"/>
      <c r="FMU23" s="15"/>
      <c r="FMV23" s="15"/>
      <c r="FMW23" s="15"/>
      <c r="FMX23" s="15"/>
      <c r="FMY23" s="15"/>
      <c r="FMZ23" s="15"/>
      <c r="FNA23" s="15"/>
      <c r="FNB23" s="15"/>
      <c r="FNC23" s="15"/>
      <c r="FND23" s="15"/>
      <c r="FNE23" s="15"/>
      <c r="FNF23" s="15"/>
      <c r="FNG23" s="15"/>
      <c r="FNH23" s="15"/>
      <c r="FNI23" s="15"/>
      <c r="FNJ23" s="15"/>
      <c r="FNK23" s="15"/>
      <c r="FNL23" s="15"/>
      <c r="FNM23" s="15"/>
      <c r="FNN23" s="15"/>
      <c r="FNO23" s="15"/>
      <c r="FNP23" s="15"/>
      <c r="FNQ23" s="15"/>
      <c r="FNR23" s="15"/>
      <c r="FNS23" s="15"/>
      <c r="FNT23" s="15"/>
      <c r="FNU23" s="15"/>
      <c r="FNV23" s="15"/>
      <c r="FNW23" s="15"/>
      <c r="FNX23" s="15"/>
      <c r="FNY23" s="15"/>
      <c r="FNZ23" s="15"/>
      <c r="FOA23" s="15"/>
      <c r="FOB23" s="15"/>
      <c r="FOC23" s="15"/>
      <c r="FOD23" s="15"/>
      <c r="FOE23" s="15"/>
      <c r="FOF23" s="15"/>
      <c r="FOG23" s="15"/>
      <c r="FOH23" s="15"/>
      <c r="FOI23" s="15"/>
      <c r="FOJ23" s="15"/>
      <c r="FOK23" s="15"/>
      <c r="FOL23" s="15"/>
      <c r="FOM23" s="15"/>
      <c r="FON23" s="15"/>
      <c r="FOO23" s="15"/>
      <c r="FOP23" s="15"/>
      <c r="FOQ23" s="15"/>
      <c r="FOR23" s="15"/>
      <c r="FOS23" s="15"/>
      <c r="FOT23" s="15"/>
      <c r="FOU23" s="15"/>
      <c r="FOV23" s="15"/>
      <c r="FOW23" s="15"/>
      <c r="FOX23" s="15"/>
      <c r="FOY23" s="15"/>
      <c r="FOZ23" s="15"/>
      <c r="FPA23" s="15"/>
      <c r="FPB23" s="15"/>
      <c r="FPC23" s="15"/>
      <c r="FPD23" s="15"/>
      <c r="FPE23" s="15"/>
      <c r="FPF23" s="15"/>
      <c r="FPG23" s="15"/>
      <c r="FPH23" s="15"/>
      <c r="FPI23" s="15"/>
      <c r="FPJ23" s="15"/>
      <c r="FPK23" s="15"/>
      <c r="FPL23" s="15"/>
      <c r="FPM23" s="15"/>
      <c r="FPN23" s="15"/>
      <c r="FPO23" s="15"/>
      <c r="FPP23" s="15"/>
      <c r="FPQ23" s="15"/>
      <c r="FPR23" s="15"/>
      <c r="FPS23" s="15"/>
      <c r="FPT23" s="15"/>
      <c r="FPU23" s="15"/>
      <c r="FPV23" s="15"/>
      <c r="FPW23" s="15"/>
      <c r="FPX23" s="15"/>
      <c r="FPY23" s="15"/>
      <c r="FPZ23" s="15"/>
      <c r="FQA23" s="15"/>
      <c r="FQB23" s="15"/>
      <c r="FQC23" s="15"/>
      <c r="FQD23" s="15"/>
      <c r="FQE23" s="15"/>
      <c r="FQF23" s="15"/>
      <c r="FQG23" s="15"/>
      <c r="FQH23" s="15"/>
      <c r="FQI23" s="15"/>
      <c r="FQJ23" s="15"/>
      <c r="FQK23" s="15"/>
      <c r="FQL23" s="15"/>
      <c r="FQM23" s="15"/>
      <c r="FQN23" s="15"/>
      <c r="FQO23" s="15"/>
      <c r="FQP23" s="15"/>
      <c r="FQQ23" s="15"/>
      <c r="FQR23" s="15"/>
      <c r="FQS23" s="15"/>
      <c r="FQT23" s="15"/>
      <c r="FQU23" s="15"/>
      <c r="FQV23" s="15"/>
      <c r="FQW23" s="15"/>
      <c r="FQX23" s="15"/>
      <c r="FQY23" s="15"/>
      <c r="FQZ23" s="15"/>
      <c r="FRA23" s="15"/>
      <c r="FRB23" s="15"/>
      <c r="FRC23" s="15"/>
      <c r="FRD23" s="15"/>
      <c r="FRE23" s="15"/>
      <c r="FRF23" s="15"/>
      <c r="FRG23" s="15"/>
      <c r="FRH23" s="15"/>
      <c r="FRI23" s="15"/>
      <c r="FRJ23" s="15"/>
      <c r="FRK23" s="15"/>
      <c r="FRL23" s="15"/>
      <c r="FRM23" s="15"/>
      <c r="FRN23" s="15"/>
      <c r="FRO23" s="15"/>
      <c r="FRP23" s="15"/>
      <c r="FRQ23" s="15"/>
      <c r="FRR23" s="15"/>
      <c r="FRS23" s="15"/>
      <c r="FRT23" s="15"/>
      <c r="FRU23" s="15"/>
      <c r="FRV23" s="15"/>
      <c r="FRW23" s="15"/>
      <c r="FRX23" s="15"/>
      <c r="FRY23" s="15"/>
      <c r="FRZ23" s="15"/>
      <c r="FSA23" s="15"/>
      <c r="FSB23" s="15"/>
      <c r="FSC23" s="15"/>
      <c r="FSD23" s="15"/>
      <c r="FSE23" s="15"/>
      <c r="FSF23" s="15"/>
      <c r="FSG23" s="15"/>
      <c r="FSH23" s="15"/>
      <c r="FSI23" s="15"/>
      <c r="FSJ23" s="15"/>
      <c r="FSK23" s="15"/>
      <c r="FSL23" s="15"/>
      <c r="FSM23" s="15"/>
      <c r="FSN23" s="15"/>
      <c r="FSO23" s="15"/>
      <c r="FSP23" s="15"/>
      <c r="FSQ23" s="15"/>
      <c r="FSR23" s="15"/>
      <c r="FSS23" s="15"/>
      <c r="FST23" s="15"/>
      <c r="FSU23" s="15"/>
      <c r="FSV23" s="15"/>
      <c r="FSW23" s="15"/>
      <c r="FSX23" s="15"/>
      <c r="FSY23" s="15"/>
      <c r="FSZ23" s="15"/>
      <c r="FTA23" s="15"/>
      <c r="FTB23" s="15"/>
      <c r="FTC23" s="15"/>
      <c r="FTD23" s="15"/>
      <c r="FTE23" s="15"/>
      <c r="FTF23" s="15"/>
      <c r="FTG23" s="15"/>
      <c r="FTH23" s="15"/>
      <c r="FTI23" s="15"/>
      <c r="FTJ23" s="15"/>
      <c r="FTK23" s="15"/>
      <c r="FTL23" s="15"/>
      <c r="FTM23" s="15"/>
      <c r="FTN23" s="15"/>
      <c r="FTO23" s="15"/>
      <c r="FTP23" s="15"/>
      <c r="FTQ23" s="15"/>
      <c r="FTR23" s="15"/>
      <c r="FTS23" s="15"/>
      <c r="FTT23" s="15"/>
      <c r="FTU23" s="15"/>
      <c r="FTV23" s="15"/>
      <c r="FTW23" s="15"/>
      <c r="FTX23" s="15"/>
      <c r="FTY23" s="15"/>
      <c r="FTZ23" s="15"/>
      <c r="FUA23" s="15"/>
      <c r="FUB23" s="15"/>
      <c r="FUC23" s="15"/>
      <c r="FUD23" s="15"/>
      <c r="FUE23" s="15"/>
      <c r="FUF23" s="15"/>
      <c r="FUG23" s="15"/>
      <c r="FUH23" s="15"/>
      <c r="FUI23" s="15"/>
      <c r="FUJ23" s="15"/>
      <c r="FUK23" s="15"/>
      <c r="FUL23" s="15"/>
      <c r="FUM23" s="15"/>
      <c r="FUN23" s="15"/>
      <c r="FUO23" s="15"/>
      <c r="FUP23" s="15"/>
      <c r="FUQ23" s="15"/>
      <c r="FUR23" s="15"/>
      <c r="FUS23" s="15"/>
      <c r="FUT23" s="15"/>
      <c r="FUU23" s="15"/>
      <c r="FUV23" s="15"/>
      <c r="FUW23" s="15"/>
      <c r="FUX23" s="15"/>
      <c r="FUY23" s="15"/>
      <c r="FUZ23" s="15"/>
      <c r="FVA23" s="15"/>
      <c r="FVB23" s="15"/>
      <c r="FVC23" s="15"/>
      <c r="FVD23" s="15"/>
      <c r="FVE23" s="15"/>
      <c r="FVF23" s="15"/>
      <c r="FVG23" s="15"/>
      <c r="FVH23" s="15"/>
      <c r="FVI23" s="15"/>
      <c r="FVJ23" s="15"/>
      <c r="FVK23" s="15"/>
      <c r="FVL23" s="15"/>
      <c r="FVM23" s="15"/>
      <c r="FVN23" s="15"/>
      <c r="FVO23" s="15"/>
      <c r="FVP23" s="15"/>
      <c r="FVQ23" s="15"/>
      <c r="FVR23" s="15"/>
      <c r="FVS23" s="15"/>
      <c r="FVT23" s="15"/>
      <c r="FVU23" s="15"/>
      <c r="FVV23" s="15"/>
      <c r="FVW23" s="15"/>
      <c r="FVX23" s="15"/>
      <c r="FVY23" s="15"/>
      <c r="FVZ23" s="15"/>
      <c r="FWA23" s="15"/>
      <c r="FWB23" s="15"/>
      <c r="FWC23" s="15"/>
      <c r="FWD23" s="15"/>
      <c r="FWE23" s="15"/>
      <c r="FWF23" s="15"/>
      <c r="FWG23" s="15"/>
      <c r="FWH23" s="15"/>
      <c r="FWI23" s="15"/>
      <c r="FWJ23" s="15"/>
      <c r="FWK23" s="15"/>
      <c r="FWL23" s="15"/>
      <c r="FWM23" s="15"/>
      <c r="FWN23" s="15"/>
      <c r="FWO23" s="15"/>
      <c r="FWP23" s="15"/>
      <c r="FWQ23" s="15"/>
      <c r="FWR23" s="15"/>
      <c r="FWS23" s="15"/>
      <c r="FWT23" s="15"/>
      <c r="FWU23" s="15"/>
      <c r="FWV23" s="15"/>
      <c r="FWW23" s="15"/>
      <c r="FWX23" s="15"/>
      <c r="FWY23" s="15"/>
      <c r="FWZ23" s="15"/>
      <c r="FXA23" s="15"/>
      <c r="FXB23" s="15"/>
      <c r="FXC23" s="15"/>
      <c r="FXD23" s="15"/>
      <c r="FXE23" s="15"/>
      <c r="FXF23" s="15"/>
      <c r="FXG23" s="15"/>
      <c r="FXH23" s="15"/>
      <c r="FXI23" s="15"/>
      <c r="FXJ23" s="15"/>
      <c r="FXK23" s="15"/>
      <c r="FXL23" s="15"/>
      <c r="FXM23" s="15"/>
      <c r="FXN23" s="15"/>
      <c r="FXO23" s="15"/>
      <c r="FXP23" s="15"/>
      <c r="FXQ23" s="15"/>
      <c r="FXR23" s="15"/>
      <c r="FXS23" s="15"/>
      <c r="FXT23" s="15"/>
      <c r="FXU23" s="15"/>
      <c r="FXV23" s="15"/>
      <c r="FXW23" s="15"/>
      <c r="FXX23" s="15"/>
      <c r="FXY23" s="15"/>
      <c r="FXZ23" s="15"/>
      <c r="FYA23" s="15"/>
      <c r="FYB23" s="15"/>
      <c r="FYC23" s="15"/>
      <c r="FYD23" s="15"/>
      <c r="FYE23" s="15"/>
      <c r="FYF23" s="15"/>
      <c r="FYG23" s="15"/>
      <c r="FYH23" s="15"/>
      <c r="FYI23" s="15"/>
      <c r="FYJ23" s="15"/>
      <c r="FYK23" s="15"/>
      <c r="FYL23" s="15"/>
      <c r="FYM23" s="15"/>
      <c r="FYN23" s="15"/>
      <c r="FYO23" s="15"/>
      <c r="FYP23" s="15"/>
      <c r="FYQ23" s="15"/>
      <c r="FYR23" s="15"/>
      <c r="FYS23" s="15"/>
      <c r="FYT23" s="15"/>
      <c r="FYU23" s="15"/>
      <c r="FYV23" s="15"/>
      <c r="FYW23" s="15"/>
      <c r="FYX23" s="15"/>
      <c r="FYY23" s="15"/>
      <c r="FYZ23" s="15"/>
      <c r="FZA23" s="15"/>
      <c r="FZB23" s="15"/>
      <c r="FZC23" s="15"/>
      <c r="FZD23" s="15"/>
      <c r="FZE23" s="15"/>
      <c r="FZF23" s="15"/>
      <c r="FZG23" s="15"/>
      <c r="FZH23" s="15"/>
      <c r="FZI23" s="15"/>
      <c r="FZJ23" s="15"/>
      <c r="FZK23" s="15"/>
      <c r="FZL23" s="15"/>
      <c r="FZM23" s="15"/>
      <c r="FZN23" s="15"/>
      <c r="FZO23" s="15"/>
      <c r="FZP23" s="15"/>
      <c r="FZQ23" s="15"/>
      <c r="FZR23" s="15"/>
      <c r="FZS23" s="15"/>
      <c r="FZT23" s="15"/>
      <c r="FZU23" s="15"/>
      <c r="FZV23" s="15"/>
      <c r="FZW23" s="15"/>
      <c r="FZX23" s="15"/>
      <c r="FZY23" s="15"/>
      <c r="FZZ23" s="15"/>
      <c r="GAA23" s="15"/>
      <c r="GAB23" s="15"/>
      <c r="GAC23" s="15"/>
      <c r="GAD23" s="15"/>
      <c r="GAE23" s="15"/>
      <c r="GAF23" s="15"/>
      <c r="GAG23" s="15"/>
      <c r="GAH23" s="15"/>
      <c r="GAI23" s="15"/>
      <c r="GAJ23" s="15"/>
      <c r="GAK23" s="15"/>
      <c r="GAL23" s="15"/>
      <c r="GAM23" s="15"/>
      <c r="GAN23" s="15"/>
      <c r="GAO23" s="15"/>
      <c r="GAP23" s="15"/>
      <c r="GAQ23" s="15"/>
      <c r="GAR23" s="15"/>
      <c r="GAS23" s="15"/>
      <c r="GAT23" s="15"/>
      <c r="GAU23" s="15"/>
      <c r="GAV23" s="15"/>
      <c r="GAW23" s="15"/>
      <c r="GAX23" s="15"/>
      <c r="GAY23" s="15"/>
      <c r="GAZ23" s="15"/>
      <c r="GBA23" s="15"/>
      <c r="GBB23" s="15"/>
      <c r="GBC23" s="15"/>
      <c r="GBD23" s="15"/>
      <c r="GBE23" s="15"/>
      <c r="GBF23" s="15"/>
      <c r="GBG23" s="15"/>
      <c r="GBH23" s="15"/>
      <c r="GBI23" s="15"/>
      <c r="GBJ23" s="15"/>
      <c r="GBK23" s="15"/>
      <c r="GBL23" s="15"/>
      <c r="GBM23" s="15"/>
      <c r="GBN23" s="15"/>
      <c r="GBO23" s="15"/>
      <c r="GBP23" s="15"/>
      <c r="GBQ23" s="15"/>
      <c r="GBR23" s="15"/>
      <c r="GBS23" s="15"/>
      <c r="GBT23" s="15"/>
      <c r="GBU23" s="15"/>
      <c r="GBV23" s="15"/>
      <c r="GBW23" s="15"/>
      <c r="GBX23" s="15"/>
      <c r="GBY23" s="15"/>
      <c r="GBZ23" s="15"/>
      <c r="GCA23" s="15"/>
      <c r="GCB23" s="15"/>
      <c r="GCC23" s="15"/>
      <c r="GCD23" s="15"/>
      <c r="GCE23" s="15"/>
      <c r="GCF23" s="15"/>
      <c r="GCG23" s="15"/>
      <c r="GCH23" s="15"/>
      <c r="GCI23" s="15"/>
      <c r="GCJ23" s="15"/>
      <c r="GCK23" s="15"/>
      <c r="GCL23" s="15"/>
      <c r="GCM23" s="15"/>
      <c r="GCN23" s="15"/>
      <c r="GCO23" s="15"/>
      <c r="GCP23" s="15"/>
      <c r="GCQ23" s="15"/>
      <c r="GCR23" s="15"/>
      <c r="GCS23" s="15"/>
      <c r="GCT23" s="15"/>
      <c r="GCU23" s="15"/>
      <c r="GCV23" s="15"/>
      <c r="GCW23" s="15"/>
      <c r="GCX23" s="15"/>
      <c r="GCY23" s="15"/>
      <c r="GCZ23" s="15"/>
      <c r="GDA23" s="15"/>
      <c r="GDB23" s="15"/>
      <c r="GDC23" s="15"/>
      <c r="GDD23" s="15"/>
      <c r="GDE23" s="15"/>
      <c r="GDF23" s="15"/>
      <c r="GDG23" s="15"/>
      <c r="GDH23" s="15"/>
      <c r="GDI23" s="15"/>
      <c r="GDJ23" s="15"/>
      <c r="GDK23" s="15"/>
      <c r="GDL23" s="15"/>
      <c r="GDM23" s="15"/>
      <c r="GDN23" s="15"/>
      <c r="GDO23" s="15"/>
      <c r="GDP23" s="15"/>
      <c r="GDQ23" s="15"/>
      <c r="GDR23" s="15"/>
      <c r="GDS23" s="15"/>
      <c r="GDT23" s="15"/>
      <c r="GDU23" s="15"/>
      <c r="GDV23" s="15"/>
      <c r="GDW23" s="15"/>
      <c r="GDX23" s="15"/>
      <c r="GDY23" s="15"/>
      <c r="GDZ23" s="15"/>
      <c r="GEA23" s="15"/>
      <c r="GEB23" s="15"/>
      <c r="GEC23" s="15"/>
      <c r="GED23" s="15"/>
      <c r="GEE23" s="15"/>
      <c r="GEF23" s="15"/>
      <c r="GEG23" s="15"/>
      <c r="GEH23" s="15"/>
      <c r="GEI23" s="15"/>
      <c r="GEJ23" s="15"/>
      <c r="GEK23" s="15"/>
      <c r="GEL23" s="15"/>
      <c r="GEM23" s="15"/>
      <c r="GEN23" s="15"/>
      <c r="GEO23" s="15"/>
      <c r="GEP23" s="15"/>
      <c r="GEQ23" s="15"/>
      <c r="GER23" s="15"/>
      <c r="GES23" s="15"/>
      <c r="GET23" s="15"/>
      <c r="GEU23" s="15"/>
      <c r="GEV23" s="15"/>
      <c r="GEW23" s="15"/>
      <c r="GEX23" s="15"/>
      <c r="GEY23" s="15"/>
      <c r="GEZ23" s="15"/>
      <c r="GFA23" s="15"/>
      <c r="GFB23" s="15"/>
      <c r="GFC23" s="15"/>
      <c r="GFD23" s="15"/>
      <c r="GFE23" s="15"/>
      <c r="GFF23" s="15"/>
      <c r="GFG23" s="15"/>
      <c r="GFH23" s="15"/>
      <c r="GFI23" s="15"/>
      <c r="GFJ23" s="15"/>
      <c r="GFK23" s="15"/>
      <c r="GFL23" s="15"/>
      <c r="GFM23" s="15"/>
      <c r="GFN23" s="15"/>
      <c r="GFO23" s="15"/>
      <c r="GFP23" s="15"/>
      <c r="GFQ23" s="15"/>
      <c r="GFR23" s="15"/>
      <c r="GFS23" s="15"/>
      <c r="GFT23" s="15"/>
      <c r="GFU23" s="15"/>
      <c r="GFV23" s="15"/>
      <c r="GFW23" s="15"/>
      <c r="GFX23" s="15"/>
      <c r="GFY23" s="15"/>
      <c r="GFZ23" s="15"/>
      <c r="GGA23" s="15"/>
      <c r="GGB23" s="15"/>
      <c r="GGC23" s="15"/>
      <c r="GGD23" s="15"/>
      <c r="GGE23" s="15"/>
      <c r="GGF23" s="15"/>
      <c r="GGG23" s="15"/>
      <c r="GGH23" s="15"/>
      <c r="GGI23" s="15"/>
      <c r="GGJ23" s="15"/>
      <c r="GGK23" s="15"/>
      <c r="GGL23" s="15"/>
      <c r="GGM23" s="15"/>
      <c r="GGN23" s="15"/>
      <c r="GGO23" s="15"/>
      <c r="GGP23" s="15"/>
      <c r="GGQ23" s="15"/>
      <c r="GGR23" s="15"/>
      <c r="GGS23" s="15"/>
      <c r="GGT23" s="15"/>
      <c r="GGU23" s="15"/>
      <c r="GGV23" s="15"/>
      <c r="GGW23" s="15"/>
      <c r="GGX23" s="15"/>
      <c r="GGY23" s="15"/>
      <c r="GGZ23" s="15"/>
      <c r="GHA23" s="15"/>
      <c r="GHB23" s="15"/>
      <c r="GHC23" s="15"/>
      <c r="GHD23" s="15"/>
      <c r="GHE23" s="15"/>
      <c r="GHF23" s="15"/>
      <c r="GHG23" s="15"/>
      <c r="GHH23" s="15"/>
      <c r="GHI23" s="15"/>
      <c r="GHJ23" s="15"/>
      <c r="GHK23" s="15"/>
      <c r="GHL23" s="15"/>
      <c r="GHM23" s="15"/>
      <c r="GHN23" s="15"/>
      <c r="GHO23" s="15"/>
      <c r="GHP23" s="15"/>
      <c r="GHQ23" s="15"/>
      <c r="GHR23" s="15"/>
      <c r="GHS23" s="15"/>
      <c r="GHT23" s="15"/>
      <c r="GHU23" s="15"/>
      <c r="GHV23" s="15"/>
      <c r="GHW23" s="15"/>
      <c r="GHX23" s="15"/>
      <c r="GHY23" s="15"/>
      <c r="GHZ23" s="15"/>
      <c r="GIA23" s="15"/>
      <c r="GIB23" s="15"/>
      <c r="GIC23" s="15"/>
      <c r="GID23" s="15"/>
      <c r="GIE23" s="15"/>
      <c r="GIF23" s="15"/>
      <c r="GIG23" s="15"/>
      <c r="GIH23" s="15"/>
      <c r="GII23" s="15"/>
      <c r="GIJ23" s="15"/>
      <c r="GIK23" s="15"/>
      <c r="GIL23" s="15"/>
      <c r="GIM23" s="15"/>
      <c r="GIN23" s="15"/>
      <c r="GIO23" s="15"/>
      <c r="GIP23" s="15"/>
      <c r="GIQ23" s="15"/>
      <c r="GIR23" s="15"/>
      <c r="GIS23" s="15"/>
      <c r="GIT23" s="15"/>
      <c r="GIU23" s="15"/>
      <c r="GIV23" s="15"/>
      <c r="GIW23" s="15"/>
      <c r="GIX23" s="15"/>
      <c r="GIY23" s="15"/>
      <c r="GIZ23" s="15"/>
      <c r="GJA23" s="15"/>
      <c r="GJB23" s="15"/>
      <c r="GJC23" s="15"/>
      <c r="GJD23" s="15"/>
      <c r="GJE23" s="15"/>
      <c r="GJF23" s="15"/>
      <c r="GJG23" s="15"/>
      <c r="GJH23" s="15"/>
      <c r="GJI23" s="15"/>
      <c r="GJJ23" s="15"/>
      <c r="GJK23" s="15"/>
      <c r="GJL23" s="15"/>
      <c r="GJM23" s="15"/>
      <c r="GJN23" s="15"/>
      <c r="GJO23" s="15"/>
      <c r="GJP23" s="15"/>
      <c r="GJQ23" s="15"/>
      <c r="GJR23" s="15"/>
      <c r="GJS23" s="15"/>
      <c r="GJT23" s="15"/>
      <c r="GJU23" s="15"/>
      <c r="GJV23" s="15"/>
      <c r="GJW23" s="15"/>
      <c r="GJX23" s="15"/>
      <c r="GJY23" s="15"/>
      <c r="GJZ23" s="15"/>
      <c r="GKA23" s="15"/>
      <c r="GKB23" s="15"/>
      <c r="GKC23" s="15"/>
      <c r="GKD23" s="15"/>
      <c r="GKE23" s="15"/>
      <c r="GKF23" s="15"/>
      <c r="GKG23" s="15"/>
      <c r="GKH23" s="15"/>
      <c r="GKI23" s="15"/>
      <c r="GKJ23" s="15"/>
      <c r="GKK23" s="15"/>
      <c r="GKL23" s="15"/>
      <c r="GKM23" s="15"/>
      <c r="GKN23" s="15"/>
      <c r="GKO23" s="15"/>
      <c r="GKP23" s="15"/>
      <c r="GKQ23" s="15"/>
      <c r="GKR23" s="15"/>
      <c r="GKS23" s="15"/>
      <c r="GKT23" s="15"/>
      <c r="GKU23" s="15"/>
      <c r="GKV23" s="15"/>
      <c r="GKW23" s="15"/>
      <c r="GKX23" s="15"/>
      <c r="GKY23" s="15"/>
      <c r="GKZ23" s="15"/>
      <c r="GLA23" s="15"/>
      <c r="GLB23" s="15"/>
      <c r="GLC23" s="15"/>
      <c r="GLD23" s="15"/>
      <c r="GLE23" s="15"/>
      <c r="GLF23" s="15"/>
      <c r="GLG23" s="15"/>
      <c r="GLH23" s="15"/>
      <c r="GLI23" s="15"/>
      <c r="GLJ23" s="15"/>
      <c r="GLK23" s="15"/>
      <c r="GLL23" s="15"/>
      <c r="GLM23" s="15"/>
      <c r="GLN23" s="15"/>
      <c r="GLO23" s="15"/>
      <c r="GLP23" s="15"/>
      <c r="GLQ23" s="15"/>
      <c r="GLR23" s="15"/>
      <c r="GLS23" s="15"/>
      <c r="GLT23" s="15"/>
      <c r="GLU23" s="15"/>
      <c r="GLV23" s="15"/>
      <c r="GLW23" s="15"/>
      <c r="GLX23" s="15"/>
      <c r="GLY23" s="15"/>
      <c r="GLZ23" s="15"/>
      <c r="GMA23" s="15"/>
      <c r="GMB23" s="15"/>
      <c r="GMC23" s="15"/>
      <c r="GMD23" s="15"/>
      <c r="GME23" s="15"/>
      <c r="GMF23" s="15"/>
      <c r="GMG23" s="15"/>
      <c r="GMH23" s="15"/>
      <c r="GMI23" s="15"/>
      <c r="GMJ23" s="15"/>
      <c r="GMK23" s="15"/>
      <c r="GML23" s="15"/>
      <c r="GMM23" s="15"/>
      <c r="GMN23" s="15"/>
      <c r="GMO23" s="15"/>
      <c r="GMP23" s="15"/>
      <c r="GMQ23" s="15"/>
      <c r="GMR23" s="15"/>
      <c r="GMS23" s="15"/>
      <c r="GMT23" s="15"/>
      <c r="GMU23" s="15"/>
      <c r="GMV23" s="15"/>
      <c r="GMW23" s="15"/>
      <c r="GMX23" s="15"/>
      <c r="GMY23" s="15"/>
      <c r="GMZ23" s="15"/>
      <c r="GNA23" s="15"/>
      <c r="GNB23" s="15"/>
      <c r="GNC23" s="15"/>
      <c r="GND23" s="15"/>
      <c r="GNE23" s="15"/>
      <c r="GNF23" s="15"/>
      <c r="GNG23" s="15"/>
      <c r="GNH23" s="15"/>
      <c r="GNI23" s="15"/>
      <c r="GNJ23" s="15"/>
      <c r="GNK23" s="15"/>
      <c r="GNL23" s="15"/>
      <c r="GNM23" s="15"/>
      <c r="GNN23" s="15"/>
      <c r="GNO23" s="15"/>
      <c r="GNP23" s="15"/>
      <c r="GNQ23" s="15"/>
      <c r="GNR23" s="15"/>
      <c r="GNS23" s="15"/>
      <c r="GNT23" s="15"/>
      <c r="GNU23" s="15"/>
      <c r="GNV23" s="15"/>
      <c r="GNW23" s="15"/>
      <c r="GNX23" s="15"/>
      <c r="GNY23" s="15"/>
      <c r="GNZ23" s="15"/>
      <c r="GOA23" s="15"/>
      <c r="GOB23" s="15"/>
      <c r="GOC23" s="15"/>
      <c r="GOD23" s="15"/>
      <c r="GOE23" s="15"/>
      <c r="GOF23" s="15"/>
      <c r="GOG23" s="15"/>
      <c r="GOH23" s="15"/>
      <c r="GOI23" s="15"/>
      <c r="GOJ23" s="15"/>
      <c r="GOK23" s="15"/>
      <c r="GOL23" s="15"/>
      <c r="GOM23" s="15"/>
      <c r="GON23" s="15"/>
      <c r="GOO23" s="15"/>
      <c r="GOP23" s="15"/>
      <c r="GOQ23" s="15"/>
      <c r="GOR23" s="15"/>
      <c r="GOS23" s="15"/>
      <c r="GOT23" s="15"/>
      <c r="GOU23" s="15"/>
      <c r="GOV23" s="15"/>
      <c r="GOW23" s="15"/>
      <c r="GOX23" s="15"/>
      <c r="GOY23" s="15"/>
      <c r="GOZ23" s="15"/>
      <c r="GPA23" s="15"/>
      <c r="GPB23" s="15"/>
      <c r="GPC23" s="15"/>
      <c r="GPD23" s="15"/>
      <c r="GPE23" s="15"/>
      <c r="GPF23" s="15"/>
      <c r="GPG23" s="15"/>
      <c r="GPH23" s="15"/>
      <c r="GPI23" s="15"/>
      <c r="GPJ23" s="15"/>
      <c r="GPK23" s="15"/>
      <c r="GPL23" s="15"/>
      <c r="GPM23" s="15"/>
      <c r="GPN23" s="15"/>
      <c r="GPO23" s="15"/>
      <c r="GPP23" s="15"/>
      <c r="GPQ23" s="15"/>
      <c r="GPR23" s="15"/>
      <c r="GPS23" s="15"/>
      <c r="GPT23" s="15"/>
      <c r="GPU23" s="15"/>
      <c r="GPV23" s="15"/>
      <c r="GPW23" s="15"/>
      <c r="GPX23" s="15"/>
      <c r="GPY23" s="15"/>
      <c r="GPZ23" s="15"/>
      <c r="GQA23" s="15"/>
      <c r="GQB23" s="15"/>
      <c r="GQC23" s="15"/>
      <c r="GQD23" s="15"/>
      <c r="GQE23" s="15"/>
      <c r="GQF23" s="15"/>
      <c r="GQG23" s="15"/>
      <c r="GQH23" s="15"/>
      <c r="GQI23" s="15"/>
      <c r="GQJ23" s="15"/>
      <c r="GQK23" s="15"/>
      <c r="GQL23" s="15"/>
      <c r="GQM23" s="15"/>
      <c r="GQN23" s="15"/>
      <c r="GQO23" s="15"/>
      <c r="GQP23" s="15"/>
      <c r="GQQ23" s="15"/>
      <c r="GQR23" s="15"/>
      <c r="GQS23" s="15"/>
      <c r="GQT23" s="15"/>
      <c r="GQU23" s="15"/>
      <c r="GQV23" s="15"/>
      <c r="GQW23" s="15"/>
      <c r="GQX23" s="15"/>
      <c r="GQY23" s="15"/>
      <c r="GQZ23" s="15"/>
      <c r="GRA23" s="15"/>
      <c r="GRB23" s="15"/>
      <c r="GRC23" s="15"/>
      <c r="GRD23" s="15"/>
      <c r="GRE23" s="15"/>
      <c r="GRF23" s="15"/>
      <c r="GRG23" s="15"/>
      <c r="GRH23" s="15"/>
      <c r="GRI23" s="15"/>
      <c r="GRJ23" s="15"/>
      <c r="GRK23" s="15"/>
      <c r="GRL23" s="15"/>
      <c r="GRM23" s="15"/>
      <c r="GRN23" s="15"/>
      <c r="GRO23" s="15"/>
      <c r="GRP23" s="15"/>
      <c r="GRQ23" s="15"/>
      <c r="GRR23" s="15"/>
      <c r="GRS23" s="15"/>
      <c r="GRT23" s="15"/>
      <c r="GRU23" s="15"/>
      <c r="GRV23" s="15"/>
      <c r="GRW23" s="15"/>
      <c r="GRX23" s="15"/>
      <c r="GRY23" s="15"/>
      <c r="GRZ23" s="15"/>
      <c r="GSA23" s="15"/>
      <c r="GSB23" s="15"/>
      <c r="GSC23" s="15"/>
      <c r="GSD23" s="15"/>
      <c r="GSE23" s="15"/>
      <c r="GSF23" s="15"/>
      <c r="GSG23" s="15"/>
      <c r="GSH23" s="15"/>
      <c r="GSI23" s="15"/>
      <c r="GSJ23" s="15"/>
      <c r="GSK23" s="15"/>
      <c r="GSL23" s="15"/>
      <c r="GSM23" s="15"/>
      <c r="GSN23" s="15"/>
      <c r="GSO23" s="15"/>
      <c r="GSP23" s="15"/>
      <c r="GSQ23" s="15"/>
      <c r="GSR23" s="15"/>
      <c r="GSS23" s="15"/>
      <c r="GST23" s="15"/>
      <c r="GSU23" s="15"/>
      <c r="GSV23" s="15"/>
      <c r="GSW23" s="15"/>
      <c r="GSX23" s="15"/>
      <c r="GSY23" s="15"/>
      <c r="GSZ23" s="15"/>
      <c r="GTA23" s="15"/>
      <c r="GTB23" s="15"/>
      <c r="GTC23" s="15"/>
      <c r="GTD23" s="15"/>
      <c r="GTE23" s="15"/>
      <c r="GTF23" s="15"/>
      <c r="GTG23" s="15"/>
      <c r="GTH23" s="15"/>
      <c r="GTI23" s="15"/>
      <c r="GTJ23" s="15"/>
      <c r="GTK23" s="15"/>
      <c r="GTL23" s="15"/>
      <c r="GTM23" s="15"/>
      <c r="GTN23" s="15"/>
      <c r="GTO23" s="15"/>
      <c r="GTP23" s="15"/>
      <c r="GTQ23" s="15"/>
      <c r="GTR23" s="15"/>
      <c r="GTS23" s="15"/>
      <c r="GTT23" s="15"/>
      <c r="GTU23" s="15"/>
      <c r="GTV23" s="15"/>
      <c r="GTW23" s="15"/>
      <c r="GTX23" s="15"/>
      <c r="GTY23" s="15"/>
      <c r="GTZ23" s="15"/>
      <c r="GUA23" s="15"/>
      <c r="GUB23" s="15"/>
      <c r="GUC23" s="15"/>
      <c r="GUD23" s="15"/>
      <c r="GUE23" s="15"/>
      <c r="GUF23" s="15"/>
      <c r="GUG23" s="15"/>
      <c r="GUH23" s="15"/>
      <c r="GUI23" s="15"/>
      <c r="GUJ23" s="15"/>
      <c r="GUK23" s="15"/>
      <c r="GUL23" s="15"/>
      <c r="GUM23" s="15"/>
      <c r="GUN23" s="15"/>
      <c r="GUO23" s="15"/>
      <c r="GUP23" s="15"/>
      <c r="GUQ23" s="15"/>
      <c r="GUR23" s="15"/>
      <c r="GUS23" s="15"/>
      <c r="GUT23" s="15"/>
      <c r="GUU23" s="15"/>
      <c r="GUV23" s="15"/>
      <c r="GUW23" s="15"/>
      <c r="GUX23" s="15"/>
      <c r="GUY23" s="15"/>
      <c r="GUZ23" s="15"/>
      <c r="GVA23" s="15"/>
      <c r="GVB23" s="15"/>
      <c r="GVC23" s="15"/>
      <c r="GVD23" s="15"/>
      <c r="GVE23" s="15"/>
      <c r="GVF23" s="15"/>
      <c r="GVG23" s="15"/>
      <c r="GVH23" s="15"/>
      <c r="GVI23" s="15"/>
      <c r="GVJ23" s="15"/>
      <c r="GVK23" s="15"/>
      <c r="GVL23" s="15"/>
      <c r="GVM23" s="15"/>
      <c r="GVN23" s="15"/>
      <c r="GVO23" s="15"/>
      <c r="GVP23" s="15"/>
      <c r="GVQ23" s="15"/>
      <c r="GVR23" s="15"/>
      <c r="GVS23" s="15"/>
      <c r="GVT23" s="15"/>
      <c r="GVU23" s="15"/>
      <c r="GVV23" s="15"/>
      <c r="GVW23" s="15"/>
      <c r="GVX23" s="15"/>
      <c r="GVY23" s="15"/>
      <c r="GVZ23" s="15"/>
      <c r="GWA23" s="15"/>
      <c r="GWB23" s="15"/>
      <c r="GWC23" s="15"/>
      <c r="GWD23" s="15"/>
      <c r="GWE23" s="15"/>
      <c r="GWF23" s="15"/>
      <c r="GWG23" s="15"/>
      <c r="GWH23" s="15"/>
      <c r="GWI23" s="15"/>
      <c r="GWJ23" s="15"/>
      <c r="GWK23" s="15"/>
      <c r="GWL23" s="15"/>
      <c r="GWM23" s="15"/>
      <c r="GWN23" s="15"/>
      <c r="GWO23" s="15"/>
      <c r="GWP23" s="15"/>
      <c r="GWQ23" s="15"/>
      <c r="GWR23" s="15"/>
      <c r="GWS23" s="15"/>
      <c r="GWT23" s="15"/>
      <c r="GWU23" s="15"/>
      <c r="GWV23" s="15"/>
      <c r="GWW23" s="15"/>
      <c r="GWX23" s="15"/>
      <c r="GWY23" s="15"/>
      <c r="GWZ23" s="15"/>
      <c r="GXA23" s="15"/>
      <c r="GXB23" s="15"/>
      <c r="GXC23" s="15"/>
      <c r="GXD23" s="15"/>
      <c r="GXE23" s="15"/>
      <c r="GXF23" s="15"/>
      <c r="GXG23" s="15"/>
      <c r="GXH23" s="15"/>
      <c r="GXI23" s="15"/>
      <c r="GXJ23" s="15"/>
      <c r="GXK23" s="15"/>
      <c r="GXL23" s="15"/>
      <c r="GXM23" s="15"/>
      <c r="GXN23" s="15"/>
      <c r="GXO23" s="15"/>
      <c r="GXP23" s="15"/>
      <c r="GXQ23" s="15"/>
      <c r="GXR23" s="15"/>
      <c r="GXS23" s="15"/>
      <c r="GXT23" s="15"/>
      <c r="GXU23" s="15"/>
      <c r="GXV23" s="15"/>
      <c r="GXW23" s="15"/>
      <c r="GXX23" s="15"/>
      <c r="GXY23" s="15"/>
      <c r="GXZ23" s="15"/>
      <c r="GYA23" s="15"/>
      <c r="GYB23" s="15"/>
      <c r="GYC23" s="15"/>
      <c r="GYD23" s="15"/>
      <c r="GYE23" s="15"/>
      <c r="GYF23" s="15"/>
      <c r="GYG23" s="15"/>
      <c r="GYH23" s="15"/>
      <c r="GYI23" s="15"/>
      <c r="GYJ23" s="15"/>
      <c r="GYK23" s="15"/>
      <c r="GYL23" s="15"/>
      <c r="GYM23" s="15"/>
      <c r="GYN23" s="15"/>
      <c r="GYO23" s="15"/>
      <c r="GYP23" s="15"/>
      <c r="GYQ23" s="15"/>
      <c r="GYR23" s="15"/>
      <c r="GYS23" s="15"/>
      <c r="GYT23" s="15"/>
      <c r="GYU23" s="15"/>
      <c r="GYV23" s="15"/>
      <c r="GYW23" s="15"/>
      <c r="GYX23" s="15"/>
      <c r="GYY23" s="15"/>
      <c r="GYZ23" s="15"/>
      <c r="GZA23" s="15"/>
      <c r="GZB23" s="15"/>
      <c r="GZC23" s="15"/>
      <c r="GZD23" s="15"/>
      <c r="GZE23" s="15"/>
      <c r="GZF23" s="15"/>
      <c r="GZG23" s="15"/>
      <c r="GZH23" s="15"/>
      <c r="GZI23" s="15"/>
      <c r="GZJ23" s="15"/>
      <c r="GZK23" s="15"/>
      <c r="GZL23" s="15"/>
      <c r="GZM23" s="15"/>
      <c r="GZN23" s="15"/>
      <c r="GZO23" s="15"/>
      <c r="GZP23" s="15"/>
      <c r="GZQ23" s="15"/>
      <c r="GZR23" s="15"/>
      <c r="GZS23" s="15"/>
      <c r="GZT23" s="15"/>
      <c r="GZU23" s="15"/>
      <c r="GZV23" s="15"/>
      <c r="GZW23" s="15"/>
      <c r="GZX23" s="15"/>
      <c r="GZY23" s="15"/>
      <c r="GZZ23" s="15"/>
      <c r="HAA23" s="15"/>
      <c r="HAB23" s="15"/>
      <c r="HAC23" s="15"/>
      <c r="HAD23" s="15"/>
      <c r="HAE23" s="15"/>
      <c r="HAF23" s="15"/>
      <c r="HAG23" s="15"/>
      <c r="HAH23" s="15"/>
      <c r="HAI23" s="15"/>
      <c r="HAJ23" s="15"/>
      <c r="HAK23" s="15"/>
      <c r="HAL23" s="15"/>
      <c r="HAM23" s="15"/>
      <c r="HAN23" s="15"/>
      <c r="HAO23" s="15"/>
      <c r="HAP23" s="15"/>
      <c r="HAQ23" s="15"/>
      <c r="HAR23" s="15"/>
      <c r="HAS23" s="15"/>
      <c r="HAT23" s="15"/>
      <c r="HAU23" s="15"/>
      <c r="HAV23" s="15"/>
      <c r="HAW23" s="15"/>
      <c r="HAX23" s="15"/>
      <c r="HAY23" s="15"/>
      <c r="HAZ23" s="15"/>
      <c r="HBA23" s="15"/>
      <c r="HBB23" s="15"/>
      <c r="HBC23" s="15"/>
      <c r="HBD23" s="15"/>
      <c r="HBE23" s="15"/>
      <c r="HBF23" s="15"/>
      <c r="HBG23" s="15"/>
      <c r="HBH23" s="15"/>
      <c r="HBI23" s="15"/>
      <c r="HBJ23" s="15"/>
      <c r="HBK23" s="15"/>
      <c r="HBL23" s="15"/>
      <c r="HBM23" s="15"/>
      <c r="HBN23" s="15"/>
      <c r="HBO23" s="15"/>
      <c r="HBP23" s="15"/>
      <c r="HBQ23" s="15"/>
      <c r="HBR23" s="15"/>
      <c r="HBS23" s="15"/>
      <c r="HBT23" s="15"/>
      <c r="HBU23" s="15"/>
      <c r="HBV23" s="15"/>
      <c r="HBW23" s="15"/>
      <c r="HBX23" s="15"/>
      <c r="HBY23" s="15"/>
      <c r="HBZ23" s="15"/>
      <c r="HCA23" s="15"/>
      <c r="HCB23" s="15"/>
      <c r="HCC23" s="15"/>
      <c r="HCD23" s="15"/>
      <c r="HCE23" s="15"/>
      <c r="HCF23" s="15"/>
      <c r="HCG23" s="15"/>
      <c r="HCH23" s="15"/>
      <c r="HCI23" s="15"/>
      <c r="HCJ23" s="15"/>
      <c r="HCK23" s="15"/>
      <c r="HCL23" s="15"/>
      <c r="HCM23" s="15"/>
      <c r="HCN23" s="15"/>
      <c r="HCO23" s="15"/>
      <c r="HCP23" s="15"/>
      <c r="HCQ23" s="15"/>
      <c r="HCR23" s="15"/>
      <c r="HCS23" s="15"/>
      <c r="HCT23" s="15"/>
      <c r="HCU23" s="15"/>
      <c r="HCV23" s="15"/>
      <c r="HCW23" s="15"/>
      <c r="HCX23" s="15"/>
      <c r="HCY23" s="15"/>
      <c r="HCZ23" s="15"/>
      <c r="HDA23" s="15"/>
      <c r="HDB23" s="15"/>
      <c r="HDC23" s="15"/>
      <c r="HDD23" s="15"/>
      <c r="HDE23" s="15"/>
      <c r="HDF23" s="15"/>
      <c r="HDG23" s="15"/>
      <c r="HDH23" s="15"/>
      <c r="HDI23" s="15"/>
      <c r="HDJ23" s="15"/>
      <c r="HDK23" s="15"/>
      <c r="HDL23" s="15"/>
      <c r="HDM23" s="15"/>
      <c r="HDN23" s="15"/>
      <c r="HDO23" s="15"/>
      <c r="HDP23" s="15"/>
      <c r="HDQ23" s="15"/>
      <c r="HDR23" s="15"/>
      <c r="HDS23" s="15"/>
      <c r="HDT23" s="15"/>
      <c r="HDU23" s="15"/>
      <c r="HDV23" s="15"/>
      <c r="HDW23" s="15"/>
      <c r="HDX23" s="15"/>
      <c r="HDY23" s="15"/>
      <c r="HDZ23" s="15"/>
      <c r="HEA23" s="15"/>
      <c r="HEB23" s="15"/>
      <c r="HEC23" s="15"/>
      <c r="HED23" s="15"/>
      <c r="HEE23" s="15"/>
      <c r="HEF23" s="15"/>
      <c r="HEG23" s="15"/>
      <c r="HEH23" s="15"/>
      <c r="HEI23" s="15"/>
      <c r="HEJ23" s="15"/>
      <c r="HEK23" s="15"/>
      <c r="HEL23" s="15"/>
      <c r="HEM23" s="15"/>
      <c r="HEN23" s="15"/>
      <c r="HEO23" s="15"/>
      <c r="HEP23" s="15"/>
      <c r="HEQ23" s="15"/>
      <c r="HER23" s="15"/>
      <c r="HES23" s="15"/>
      <c r="HET23" s="15"/>
      <c r="HEU23" s="15"/>
      <c r="HEV23" s="15"/>
      <c r="HEW23" s="15"/>
      <c r="HEX23" s="15"/>
      <c r="HEY23" s="15"/>
      <c r="HEZ23" s="15"/>
      <c r="HFA23" s="15"/>
      <c r="HFB23" s="15"/>
      <c r="HFC23" s="15"/>
      <c r="HFD23" s="15"/>
      <c r="HFE23" s="15"/>
      <c r="HFF23" s="15"/>
      <c r="HFG23" s="15"/>
      <c r="HFH23" s="15"/>
      <c r="HFI23" s="15"/>
      <c r="HFJ23" s="15"/>
      <c r="HFK23" s="15"/>
      <c r="HFL23" s="15"/>
      <c r="HFM23" s="15"/>
      <c r="HFN23" s="15"/>
      <c r="HFO23" s="15"/>
      <c r="HFP23" s="15"/>
      <c r="HFQ23" s="15"/>
      <c r="HFR23" s="15"/>
      <c r="HFS23" s="15"/>
      <c r="HFT23" s="15"/>
      <c r="HFU23" s="15"/>
      <c r="HFV23" s="15"/>
      <c r="HFW23" s="15"/>
      <c r="HFX23" s="15"/>
      <c r="HFY23" s="15"/>
      <c r="HFZ23" s="15"/>
      <c r="HGA23" s="15"/>
      <c r="HGB23" s="15"/>
      <c r="HGC23" s="15"/>
      <c r="HGD23" s="15"/>
      <c r="HGE23" s="15"/>
      <c r="HGF23" s="15"/>
      <c r="HGG23" s="15"/>
      <c r="HGH23" s="15"/>
      <c r="HGI23" s="15"/>
      <c r="HGJ23" s="15"/>
      <c r="HGK23" s="15"/>
      <c r="HGL23" s="15"/>
      <c r="HGM23" s="15"/>
      <c r="HGN23" s="15"/>
      <c r="HGO23" s="15"/>
      <c r="HGP23" s="15"/>
      <c r="HGQ23" s="15"/>
      <c r="HGR23" s="15"/>
      <c r="HGS23" s="15"/>
      <c r="HGT23" s="15"/>
      <c r="HGU23" s="15"/>
      <c r="HGV23" s="15"/>
      <c r="HGW23" s="15"/>
      <c r="HGX23" s="15"/>
      <c r="HGY23" s="15"/>
      <c r="HGZ23" s="15"/>
      <c r="HHA23" s="15"/>
      <c r="HHB23" s="15"/>
      <c r="HHC23" s="15"/>
      <c r="HHD23" s="15"/>
      <c r="HHE23" s="15"/>
      <c r="HHF23" s="15"/>
      <c r="HHG23" s="15"/>
      <c r="HHH23" s="15"/>
      <c r="HHI23" s="15"/>
      <c r="HHJ23" s="15"/>
      <c r="HHK23" s="15"/>
      <c r="HHL23" s="15"/>
      <c r="HHM23" s="15"/>
      <c r="HHN23" s="15"/>
      <c r="HHO23" s="15"/>
      <c r="HHP23" s="15"/>
      <c r="HHQ23" s="15"/>
      <c r="HHR23" s="15"/>
      <c r="HHS23" s="15"/>
      <c r="HHT23" s="15"/>
      <c r="HHU23" s="15"/>
      <c r="HHV23" s="15"/>
      <c r="HHW23" s="15"/>
      <c r="HHX23" s="15"/>
      <c r="HHY23" s="15"/>
      <c r="HHZ23" s="15"/>
      <c r="HIA23" s="15"/>
      <c r="HIB23" s="15"/>
      <c r="HIC23" s="15"/>
      <c r="HID23" s="15"/>
      <c r="HIE23" s="15"/>
      <c r="HIF23" s="15"/>
      <c r="HIG23" s="15"/>
      <c r="HIH23" s="15"/>
      <c r="HII23" s="15"/>
      <c r="HIJ23" s="15"/>
      <c r="HIK23" s="15"/>
      <c r="HIL23" s="15"/>
      <c r="HIM23" s="15"/>
      <c r="HIN23" s="15"/>
      <c r="HIO23" s="15"/>
      <c r="HIP23" s="15"/>
      <c r="HIQ23" s="15"/>
      <c r="HIR23" s="15"/>
      <c r="HIS23" s="15"/>
      <c r="HIT23" s="15"/>
      <c r="HIU23" s="15"/>
      <c r="HIV23" s="15"/>
      <c r="HIW23" s="15"/>
      <c r="HIX23" s="15"/>
      <c r="HIY23" s="15"/>
      <c r="HIZ23" s="15"/>
      <c r="HJA23" s="15"/>
      <c r="HJB23" s="15"/>
      <c r="HJC23" s="15"/>
      <c r="HJD23" s="15"/>
      <c r="HJE23" s="15"/>
      <c r="HJF23" s="15"/>
      <c r="HJG23" s="15"/>
      <c r="HJH23" s="15"/>
      <c r="HJI23" s="15"/>
      <c r="HJJ23" s="15"/>
      <c r="HJK23" s="15"/>
      <c r="HJL23" s="15"/>
      <c r="HJM23" s="15"/>
      <c r="HJN23" s="15"/>
      <c r="HJO23" s="15"/>
      <c r="HJP23" s="15"/>
      <c r="HJQ23" s="15"/>
      <c r="HJR23" s="15"/>
      <c r="HJS23" s="15"/>
      <c r="HJT23" s="15"/>
      <c r="HJU23" s="15"/>
      <c r="HJV23" s="15"/>
      <c r="HJW23" s="15"/>
      <c r="HJX23" s="15"/>
      <c r="HJY23" s="15"/>
      <c r="HJZ23" s="15"/>
      <c r="HKA23" s="15"/>
      <c r="HKB23" s="15"/>
      <c r="HKC23" s="15"/>
      <c r="HKD23" s="15"/>
      <c r="HKE23" s="15"/>
      <c r="HKF23" s="15"/>
      <c r="HKG23" s="15"/>
      <c r="HKH23" s="15"/>
      <c r="HKI23" s="15"/>
      <c r="HKJ23" s="15"/>
      <c r="HKK23" s="15"/>
      <c r="HKL23" s="15"/>
      <c r="HKM23" s="15"/>
      <c r="HKN23" s="15"/>
      <c r="HKO23" s="15"/>
      <c r="HKP23" s="15"/>
      <c r="HKQ23" s="15"/>
      <c r="HKR23" s="15"/>
      <c r="HKS23" s="15"/>
      <c r="HKT23" s="15"/>
      <c r="HKU23" s="15"/>
      <c r="HKV23" s="15"/>
      <c r="HKW23" s="15"/>
      <c r="HKX23" s="15"/>
      <c r="HKY23" s="15"/>
      <c r="HKZ23" s="15"/>
      <c r="HLA23" s="15"/>
      <c r="HLB23" s="15"/>
      <c r="HLC23" s="15"/>
      <c r="HLD23" s="15"/>
      <c r="HLE23" s="15"/>
      <c r="HLF23" s="15"/>
      <c r="HLG23" s="15"/>
      <c r="HLH23" s="15"/>
      <c r="HLI23" s="15"/>
      <c r="HLJ23" s="15"/>
      <c r="HLK23" s="15"/>
      <c r="HLL23" s="15"/>
      <c r="HLM23" s="15"/>
      <c r="HLN23" s="15"/>
      <c r="HLO23" s="15"/>
      <c r="HLP23" s="15"/>
      <c r="HLQ23" s="15"/>
      <c r="HLR23" s="15"/>
      <c r="HLS23" s="15"/>
      <c r="HLT23" s="15"/>
      <c r="HLU23" s="15"/>
      <c r="HLV23" s="15"/>
      <c r="HLW23" s="15"/>
      <c r="HLX23" s="15"/>
      <c r="HLY23" s="15"/>
      <c r="HLZ23" s="15"/>
      <c r="HMA23" s="15"/>
      <c r="HMB23" s="15"/>
      <c r="HMC23" s="15"/>
      <c r="HMD23" s="15"/>
      <c r="HME23" s="15"/>
      <c r="HMF23" s="15"/>
      <c r="HMG23" s="15"/>
      <c r="HMH23" s="15"/>
      <c r="HMI23" s="15"/>
      <c r="HMJ23" s="15"/>
      <c r="HMK23" s="15"/>
      <c r="HML23" s="15"/>
      <c r="HMM23" s="15"/>
      <c r="HMN23" s="15"/>
      <c r="HMO23" s="15"/>
      <c r="HMP23" s="15"/>
      <c r="HMQ23" s="15"/>
      <c r="HMR23" s="15"/>
      <c r="HMS23" s="15"/>
      <c r="HMT23" s="15"/>
      <c r="HMU23" s="15"/>
      <c r="HMV23" s="15"/>
      <c r="HMW23" s="15"/>
      <c r="HMX23" s="15"/>
      <c r="HMY23" s="15"/>
      <c r="HMZ23" s="15"/>
      <c r="HNA23" s="15"/>
      <c r="HNB23" s="15"/>
      <c r="HNC23" s="15"/>
      <c r="HND23" s="15"/>
      <c r="HNE23" s="15"/>
      <c r="HNF23" s="15"/>
      <c r="HNG23" s="15"/>
      <c r="HNH23" s="15"/>
      <c r="HNI23" s="15"/>
      <c r="HNJ23" s="15"/>
      <c r="HNK23" s="15"/>
      <c r="HNL23" s="15"/>
      <c r="HNM23" s="15"/>
      <c r="HNN23" s="15"/>
      <c r="HNO23" s="15"/>
      <c r="HNP23" s="15"/>
      <c r="HNQ23" s="15"/>
      <c r="HNR23" s="15"/>
      <c r="HNS23" s="15"/>
      <c r="HNT23" s="15"/>
      <c r="HNU23" s="15"/>
      <c r="HNV23" s="15"/>
      <c r="HNW23" s="15"/>
      <c r="HNX23" s="15"/>
      <c r="HNY23" s="15"/>
      <c r="HNZ23" s="15"/>
      <c r="HOA23" s="15"/>
      <c r="HOB23" s="15"/>
      <c r="HOC23" s="15"/>
      <c r="HOD23" s="15"/>
      <c r="HOE23" s="15"/>
      <c r="HOF23" s="15"/>
      <c r="HOG23" s="15"/>
      <c r="HOH23" s="15"/>
      <c r="HOI23" s="15"/>
      <c r="HOJ23" s="15"/>
      <c r="HOK23" s="15"/>
      <c r="HOL23" s="15"/>
      <c r="HOM23" s="15"/>
      <c r="HON23" s="15"/>
      <c r="HOO23" s="15"/>
      <c r="HOP23" s="15"/>
      <c r="HOQ23" s="15"/>
      <c r="HOR23" s="15"/>
      <c r="HOS23" s="15"/>
      <c r="HOT23" s="15"/>
      <c r="HOU23" s="15"/>
      <c r="HOV23" s="15"/>
      <c r="HOW23" s="15"/>
      <c r="HOX23" s="15"/>
      <c r="HOY23" s="15"/>
      <c r="HOZ23" s="15"/>
      <c r="HPA23" s="15"/>
      <c r="HPB23" s="15"/>
      <c r="HPC23" s="15"/>
      <c r="HPD23" s="15"/>
      <c r="HPE23" s="15"/>
      <c r="HPF23" s="15"/>
      <c r="HPG23" s="15"/>
      <c r="HPH23" s="15"/>
      <c r="HPI23" s="15"/>
      <c r="HPJ23" s="15"/>
      <c r="HPK23" s="15"/>
      <c r="HPL23" s="15"/>
      <c r="HPM23" s="15"/>
      <c r="HPN23" s="15"/>
      <c r="HPO23" s="15"/>
      <c r="HPP23" s="15"/>
      <c r="HPQ23" s="15"/>
      <c r="HPR23" s="15"/>
      <c r="HPS23" s="15"/>
      <c r="HPT23" s="15"/>
      <c r="HPU23" s="15"/>
      <c r="HPV23" s="15"/>
      <c r="HPW23" s="15"/>
      <c r="HPX23" s="15"/>
      <c r="HPY23" s="15"/>
      <c r="HPZ23" s="15"/>
      <c r="HQA23" s="15"/>
      <c r="HQB23" s="15"/>
      <c r="HQC23" s="15"/>
      <c r="HQD23" s="15"/>
      <c r="HQE23" s="15"/>
      <c r="HQF23" s="15"/>
      <c r="HQG23" s="15"/>
      <c r="HQH23" s="15"/>
      <c r="HQI23" s="15"/>
      <c r="HQJ23" s="15"/>
      <c r="HQK23" s="15"/>
      <c r="HQL23" s="15"/>
      <c r="HQM23" s="15"/>
      <c r="HQN23" s="15"/>
      <c r="HQO23" s="15"/>
      <c r="HQP23" s="15"/>
      <c r="HQQ23" s="15"/>
      <c r="HQR23" s="15"/>
      <c r="HQS23" s="15"/>
      <c r="HQT23" s="15"/>
      <c r="HQU23" s="15"/>
      <c r="HQV23" s="15"/>
      <c r="HQW23" s="15"/>
      <c r="HQX23" s="15"/>
      <c r="HQY23" s="15"/>
      <c r="HQZ23" s="15"/>
      <c r="HRA23" s="15"/>
      <c r="HRB23" s="15"/>
      <c r="HRC23" s="15"/>
      <c r="HRD23" s="15"/>
      <c r="HRE23" s="15"/>
      <c r="HRF23" s="15"/>
      <c r="HRG23" s="15"/>
      <c r="HRH23" s="15"/>
      <c r="HRI23" s="15"/>
      <c r="HRJ23" s="15"/>
      <c r="HRK23" s="15"/>
      <c r="HRL23" s="15"/>
      <c r="HRM23" s="15"/>
      <c r="HRN23" s="15"/>
      <c r="HRO23" s="15"/>
      <c r="HRP23" s="15"/>
      <c r="HRQ23" s="15"/>
      <c r="HRR23" s="15"/>
      <c r="HRS23" s="15"/>
      <c r="HRT23" s="15"/>
      <c r="HRU23" s="15"/>
      <c r="HRV23" s="15"/>
      <c r="HRW23" s="15"/>
      <c r="HRX23" s="15"/>
      <c r="HRY23" s="15"/>
      <c r="HRZ23" s="15"/>
      <c r="HSA23" s="15"/>
      <c r="HSB23" s="15"/>
      <c r="HSC23" s="15"/>
      <c r="HSD23" s="15"/>
      <c r="HSE23" s="15"/>
      <c r="HSF23" s="15"/>
      <c r="HSG23" s="15"/>
      <c r="HSH23" s="15"/>
      <c r="HSI23" s="15"/>
      <c r="HSJ23" s="15"/>
      <c r="HSK23" s="15"/>
      <c r="HSL23" s="15"/>
      <c r="HSM23" s="15"/>
      <c r="HSN23" s="15"/>
      <c r="HSO23" s="15"/>
      <c r="HSP23" s="15"/>
      <c r="HSQ23" s="15"/>
      <c r="HSR23" s="15"/>
      <c r="HSS23" s="15"/>
      <c r="HST23" s="15"/>
      <c r="HSU23" s="15"/>
      <c r="HSV23" s="15"/>
      <c r="HSW23" s="15"/>
      <c r="HSX23" s="15"/>
      <c r="HSY23" s="15"/>
      <c r="HSZ23" s="15"/>
      <c r="HTA23" s="15"/>
      <c r="HTB23" s="15"/>
      <c r="HTC23" s="15"/>
      <c r="HTD23" s="15"/>
      <c r="HTE23" s="15"/>
      <c r="HTF23" s="15"/>
      <c r="HTG23" s="15"/>
      <c r="HTH23" s="15"/>
      <c r="HTI23" s="15"/>
      <c r="HTJ23" s="15"/>
      <c r="HTK23" s="15"/>
      <c r="HTL23" s="15"/>
      <c r="HTM23" s="15"/>
      <c r="HTN23" s="15"/>
      <c r="HTO23" s="15"/>
      <c r="HTP23" s="15"/>
      <c r="HTQ23" s="15"/>
      <c r="HTR23" s="15"/>
      <c r="HTS23" s="15"/>
      <c r="HTT23" s="15"/>
      <c r="HTU23" s="15"/>
      <c r="HTV23" s="15"/>
      <c r="HTW23" s="15"/>
      <c r="HTX23" s="15"/>
      <c r="HTY23" s="15"/>
      <c r="HTZ23" s="15"/>
      <c r="HUA23" s="15"/>
      <c r="HUB23" s="15"/>
      <c r="HUC23" s="15"/>
      <c r="HUD23" s="15"/>
      <c r="HUE23" s="15"/>
      <c r="HUF23" s="15"/>
      <c r="HUG23" s="15"/>
      <c r="HUH23" s="15"/>
      <c r="HUI23" s="15"/>
      <c r="HUJ23" s="15"/>
      <c r="HUK23" s="15"/>
      <c r="HUL23" s="15"/>
      <c r="HUM23" s="15"/>
      <c r="HUN23" s="15"/>
      <c r="HUO23" s="15"/>
      <c r="HUP23" s="15"/>
      <c r="HUQ23" s="15"/>
      <c r="HUR23" s="15"/>
      <c r="HUS23" s="15"/>
      <c r="HUT23" s="15"/>
      <c r="HUU23" s="15"/>
      <c r="HUV23" s="15"/>
      <c r="HUW23" s="15"/>
      <c r="HUX23" s="15"/>
      <c r="HUY23" s="15"/>
      <c r="HUZ23" s="15"/>
      <c r="HVA23" s="15"/>
      <c r="HVB23" s="15"/>
      <c r="HVC23" s="15"/>
      <c r="HVD23" s="15"/>
      <c r="HVE23" s="15"/>
      <c r="HVF23" s="15"/>
      <c r="HVG23" s="15"/>
      <c r="HVH23" s="15"/>
      <c r="HVI23" s="15"/>
      <c r="HVJ23" s="15"/>
      <c r="HVK23" s="15"/>
      <c r="HVL23" s="15"/>
      <c r="HVM23" s="15"/>
      <c r="HVN23" s="15"/>
      <c r="HVO23" s="15"/>
      <c r="HVP23" s="15"/>
      <c r="HVQ23" s="15"/>
      <c r="HVR23" s="15"/>
      <c r="HVS23" s="15"/>
      <c r="HVT23" s="15"/>
      <c r="HVU23" s="15"/>
      <c r="HVV23" s="15"/>
      <c r="HVW23" s="15"/>
      <c r="HVX23" s="15"/>
      <c r="HVY23" s="15"/>
      <c r="HVZ23" s="15"/>
      <c r="HWA23" s="15"/>
      <c r="HWB23" s="15"/>
      <c r="HWC23" s="15"/>
      <c r="HWD23" s="15"/>
      <c r="HWE23" s="15"/>
      <c r="HWF23" s="15"/>
      <c r="HWG23" s="15"/>
      <c r="HWH23" s="15"/>
      <c r="HWI23" s="15"/>
      <c r="HWJ23" s="15"/>
      <c r="HWK23" s="15"/>
      <c r="HWL23" s="15"/>
      <c r="HWM23" s="15"/>
      <c r="HWN23" s="15"/>
      <c r="HWO23" s="15"/>
      <c r="HWP23" s="15"/>
      <c r="HWQ23" s="15"/>
      <c r="HWR23" s="15"/>
      <c r="HWS23" s="15"/>
      <c r="HWT23" s="15"/>
      <c r="HWU23" s="15"/>
      <c r="HWV23" s="15"/>
      <c r="HWW23" s="15"/>
      <c r="HWX23" s="15"/>
      <c r="HWY23" s="15"/>
      <c r="HWZ23" s="15"/>
      <c r="HXA23" s="15"/>
      <c r="HXB23" s="15"/>
      <c r="HXC23" s="15"/>
      <c r="HXD23" s="15"/>
      <c r="HXE23" s="15"/>
      <c r="HXF23" s="15"/>
      <c r="HXG23" s="15"/>
      <c r="HXH23" s="15"/>
      <c r="HXI23" s="15"/>
      <c r="HXJ23" s="15"/>
      <c r="HXK23" s="15"/>
      <c r="HXL23" s="15"/>
      <c r="HXM23" s="15"/>
      <c r="HXN23" s="15"/>
      <c r="HXO23" s="15"/>
      <c r="HXP23" s="15"/>
      <c r="HXQ23" s="15"/>
      <c r="HXR23" s="15"/>
      <c r="HXS23" s="15"/>
      <c r="HXT23" s="15"/>
      <c r="HXU23" s="15"/>
      <c r="HXV23" s="15"/>
      <c r="HXW23" s="15"/>
      <c r="HXX23" s="15"/>
      <c r="HXY23" s="15"/>
      <c r="HXZ23" s="15"/>
      <c r="HYA23" s="15"/>
      <c r="HYB23" s="15"/>
      <c r="HYC23" s="15"/>
      <c r="HYD23" s="15"/>
      <c r="HYE23" s="15"/>
      <c r="HYF23" s="15"/>
      <c r="HYG23" s="15"/>
      <c r="HYH23" s="15"/>
      <c r="HYI23" s="15"/>
      <c r="HYJ23" s="15"/>
      <c r="HYK23" s="15"/>
      <c r="HYL23" s="15"/>
      <c r="HYM23" s="15"/>
      <c r="HYN23" s="15"/>
      <c r="HYO23" s="15"/>
      <c r="HYP23" s="15"/>
      <c r="HYQ23" s="15"/>
      <c r="HYR23" s="15"/>
      <c r="HYS23" s="15"/>
      <c r="HYT23" s="15"/>
      <c r="HYU23" s="15"/>
      <c r="HYV23" s="15"/>
      <c r="HYW23" s="15"/>
      <c r="HYX23" s="15"/>
      <c r="HYY23" s="15"/>
      <c r="HYZ23" s="15"/>
      <c r="HZA23" s="15"/>
      <c r="HZB23" s="15"/>
      <c r="HZC23" s="15"/>
      <c r="HZD23" s="15"/>
      <c r="HZE23" s="15"/>
      <c r="HZF23" s="15"/>
      <c r="HZG23" s="15"/>
      <c r="HZH23" s="15"/>
      <c r="HZI23" s="15"/>
      <c r="HZJ23" s="15"/>
      <c r="HZK23" s="15"/>
      <c r="HZL23" s="15"/>
      <c r="HZM23" s="15"/>
      <c r="HZN23" s="15"/>
      <c r="HZO23" s="15"/>
      <c r="HZP23" s="15"/>
      <c r="HZQ23" s="15"/>
      <c r="HZR23" s="15"/>
      <c r="HZS23" s="15"/>
      <c r="HZT23" s="15"/>
      <c r="HZU23" s="15"/>
      <c r="HZV23" s="15"/>
      <c r="HZW23" s="15"/>
      <c r="HZX23" s="15"/>
      <c r="HZY23" s="15"/>
      <c r="HZZ23" s="15"/>
      <c r="IAA23" s="15"/>
      <c r="IAB23" s="15"/>
      <c r="IAC23" s="15"/>
      <c r="IAD23" s="15"/>
      <c r="IAE23" s="15"/>
      <c r="IAF23" s="15"/>
      <c r="IAG23" s="15"/>
      <c r="IAH23" s="15"/>
      <c r="IAI23" s="15"/>
      <c r="IAJ23" s="15"/>
      <c r="IAK23" s="15"/>
      <c r="IAL23" s="15"/>
      <c r="IAM23" s="15"/>
      <c r="IAN23" s="15"/>
      <c r="IAO23" s="15"/>
      <c r="IAP23" s="15"/>
      <c r="IAQ23" s="15"/>
      <c r="IAR23" s="15"/>
      <c r="IAS23" s="15"/>
      <c r="IAT23" s="15"/>
      <c r="IAU23" s="15"/>
      <c r="IAV23" s="15"/>
      <c r="IAW23" s="15"/>
      <c r="IAX23" s="15"/>
      <c r="IAY23" s="15"/>
      <c r="IAZ23" s="15"/>
      <c r="IBA23" s="15"/>
      <c r="IBB23" s="15"/>
      <c r="IBC23" s="15"/>
      <c r="IBD23" s="15"/>
      <c r="IBE23" s="15"/>
      <c r="IBF23" s="15"/>
      <c r="IBG23" s="15"/>
      <c r="IBH23" s="15"/>
      <c r="IBI23" s="15"/>
      <c r="IBJ23" s="15"/>
      <c r="IBK23" s="15"/>
      <c r="IBL23" s="15"/>
      <c r="IBM23" s="15"/>
      <c r="IBN23" s="15"/>
      <c r="IBO23" s="15"/>
      <c r="IBP23" s="15"/>
      <c r="IBQ23" s="15"/>
      <c r="IBR23" s="15"/>
      <c r="IBS23" s="15"/>
      <c r="IBT23" s="15"/>
      <c r="IBU23" s="15"/>
      <c r="IBV23" s="15"/>
      <c r="IBW23" s="15"/>
      <c r="IBX23" s="15"/>
      <c r="IBY23" s="15"/>
      <c r="IBZ23" s="15"/>
      <c r="ICA23" s="15"/>
      <c r="ICB23" s="15"/>
      <c r="ICC23" s="15"/>
      <c r="ICD23" s="15"/>
      <c r="ICE23" s="15"/>
      <c r="ICF23" s="15"/>
      <c r="ICG23" s="15"/>
      <c r="ICH23" s="15"/>
      <c r="ICI23" s="15"/>
      <c r="ICJ23" s="15"/>
      <c r="ICK23" s="15"/>
      <c r="ICL23" s="15"/>
      <c r="ICM23" s="15"/>
      <c r="ICN23" s="15"/>
      <c r="ICO23" s="15"/>
      <c r="ICP23" s="15"/>
      <c r="ICQ23" s="15"/>
      <c r="ICR23" s="15"/>
      <c r="ICS23" s="15"/>
      <c r="ICT23" s="15"/>
      <c r="ICU23" s="15"/>
      <c r="ICV23" s="15"/>
      <c r="ICW23" s="15"/>
      <c r="ICX23" s="15"/>
      <c r="ICY23" s="15"/>
      <c r="ICZ23" s="15"/>
      <c r="IDA23" s="15"/>
      <c r="IDB23" s="15"/>
      <c r="IDC23" s="15"/>
      <c r="IDD23" s="15"/>
      <c r="IDE23" s="15"/>
      <c r="IDF23" s="15"/>
      <c r="IDG23" s="15"/>
      <c r="IDH23" s="15"/>
      <c r="IDI23" s="15"/>
      <c r="IDJ23" s="15"/>
      <c r="IDK23" s="15"/>
      <c r="IDL23" s="15"/>
      <c r="IDM23" s="15"/>
      <c r="IDN23" s="15"/>
      <c r="IDO23" s="15"/>
      <c r="IDP23" s="15"/>
      <c r="IDQ23" s="15"/>
      <c r="IDR23" s="15"/>
      <c r="IDS23" s="15"/>
      <c r="IDT23" s="15"/>
      <c r="IDU23" s="15"/>
      <c r="IDV23" s="15"/>
      <c r="IDW23" s="15"/>
      <c r="IDX23" s="15"/>
      <c r="IDY23" s="15"/>
      <c r="IDZ23" s="15"/>
      <c r="IEA23" s="15"/>
      <c r="IEB23" s="15"/>
      <c r="IEC23" s="15"/>
      <c r="IED23" s="15"/>
      <c r="IEE23" s="15"/>
      <c r="IEF23" s="15"/>
      <c r="IEG23" s="15"/>
      <c r="IEH23" s="15"/>
      <c r="IEI23" s="15"/>
      <c r="IEJ23" s="15"/>
      <c r="IEK23" s="15"/>
      <c r="IEL23" s="15"/>
      <c r="IEM23" s="15"/>
      <c r="IEN23" s="15"/>
      <c r="IEO23" s="15"/>
      <c r="IEP23" s="15"/>
      <c r="IEQ23" s="15"/>
      <c r="IER23" s="15"/>
      <c r="IES23" s="15"/>
      <c r="IET23" s="15"/>
      <c r="IEU23" s="15"/>
      <c r="IEV23" s="15"/>
      <c r="IEW23" s="15"/>
      <c r="IEX23" s="15"/>
      <c r="IEY23" s="15"/>
      <c r="IEZ23" s="15"/>
      <c r="IFA23" s="15"/>
      <c r="IFB23" s="15"/>
      <c r="IFC23" s="15"/>
      <c r="IFD23" s="15"/>
      <c r="IFE23" s="15"/>
      <c r="IFF23" s="15"/>
      <c r="IFG23" s="15"/>
      <c r="IFH23" s="15"/>
      <c r="IFI23" s="15"/>
      <c r="IFJ23" s="15"/>
      <c r="IFK23" s="15"/>
      <c r="IFL23" s="15"/>
      <c r="IFM23" s="15"/>
      <c r="IFN23" s="15"/>
      <c r="IFO23" s="15"/>
      <c r="IFP23" s="15"/>
      <c r="IFQ23" s="15"/>
      <c r="IFR23" s="15"/>
      <c r="IFS23" s="15"/>
      <c r="IFT23" s="15"/>
      <c r="IFU23" s="15"/>
      <c r="IFV23" s="15"/>
      <c r="IFW23" s="15"/>
      <c r="IFX23" s="15"/>
      <c r="IFY23" s="15"/>
      <c r="IFZ23" s="15"/>
      <c r="IGA23" s="15"/>
      <c r="IGB23" s="15"/>
      <c r="IGC23" s="15"/>
      <c r="IGD23" s="15"/>
      <c r="IGE23" s="15"/>
      <c r="IGF23" s="15"/>
      <c r="IGG23" s="15"/>
      <c r="IGH23" s="15"/>
      <c r="IGI23" s="15"/>
      <c r="IGJ23" s="15"/>
      <c r="IGK23" s="15"/>
      <c r="IGL23" s="15"/>
      <c r="IGM23" s="15"/>
      <c r="IGN23" s="15"/>
      <c r="IGO23" s="15"/>
      <c r="IGP23" s="15"/>
      <c r="IGQ23" s="15"/>
      <c r="IGR23" s="15"/>
      <c r="IGS23" s="15"/>
      <c r="IGT23" s="15"/>
      <c r="IGU23" s="15"/>
      <c r="IGV23" s="15"/>
      <c r="IGW23" s="15"/>
      <c r="IGX23" s="15"/>
      <c r="IGY23" s="15"/>
      <c r="IGZ23" s="15"/>
      <c r="IHA23" s="15"/>
      <c r="IHB23" s="15"/>
      <c r="IHC23" s="15"/>
      <c r="IHD23" s="15"/>
      <c r="IHE23" s="15"/>
      <c r="IHF23" s="15"/>
      <c r="IHG23" s="15"/>
      <c r="IHH23" s="15"/>
      <c r="IHI23" s="15"/>
      <c r="IHJ23" s="15"/>
      <c r="IHK23" s="15"/>
      <c r="IHL23" s="15"/>
      <c r="IHM23" s="15"/>
      <c r="IHN23" s="15"/>
      <c r="IHO23" s="15"/>
      <c r="IHP23" s="15"/>
      <c r="IHQ23" s="15"/>
      <c r="IHR23" s="15"/>
      <c r="IHS23" s="15"/>
      <c r="IHT23" s="15"/>
      <c r="IHU23" s="15"/>
      <c r="IHV23" s="15"/>
      <c r="IHW23" s="15"/>
      <c r="IHX23" s="15"/>
      <c r="IHY23" s="15"/>
      <c r="IHZ23" s="15"/>
      <c r="IIA23" s="15"/>
      <c r="IIB23" s="15"/>
      <c r="IIC23" s="15"/>
      <c r="IID23" s="15"/>
      <c r="IIE23" s="15"/>
      <c r="IIF23" s="15"/>
      <c r="IIG23" s="15"/>
      <c r="IIH23" s="15"/>
      <c r="III23" s="15"/>
      <c r="IIJ23" s="15"/>
      <c r="IIK23" s="15"/>
      <c r="IIL23" s="15"/>
      <c r="IIM23" s="15"/>
      <c r="IIN23" s="15"/>
      <c r="IIO23" s="15"/>
      <c r="IIP23" s="15"/>
      <c r="IIQ23" s="15"/>
      <c r="IIR23" s="15"/>
      <c r="IIS23" s="15"/>
      <c r="IIT23" s="15"/>
      <c r="IIU23" s="15"/>
      <c r="IIV23" s="15"/>
      <c r="IIW23" s="15"/>
      <c r="IIX23" s="15"/>
      <c r="IIY23" s="15"/>
      <c r="IIZ23" s="15"/>
      <c r="IJA23" s="15"/>
      <c r="IJB23" s="15"/>
      <c r="IJC23" s="15"/>
      <c r="IJD23" s="15"/>
      <c r="IJE23" s="15"/>
      <c r="IJF23" s="15"/>
      <c r="IJG23" s="15"/>
      <c r="IJH23" s="15"/>
      <c r="IJI23" s="15"/>
      <c r="IJJ23" s="15"/>
      <c r="IJK23" s="15"/>
      <c r="IJL23" s="15"/>
      <c r="IJM23" s="15"/>
      <c r="IJN23" s="15"/>
      <c r="IJO23" s="15"/>
      <c r="IJP23" s="15"/>
      <c r="IJQ23" s="15"/>
      <c r="IJR23" s="15"/>
      <c r="IJS23" s="15"/>
      <c r="IJT23" s="15"/>
      <c r="IJU23" s="15"/>
      <c r="IJV23" s="15"/>
      <c r="IJW23" s="15"/>
      <c r="IJX23" s="15"/>
      <c r="IJY23" s="15"/>
      <c r="IJZ23" s="15"/>
      <c r="IKA23" s="15"/>
      <c r="IKB23" s="15"/>
      <c r="IKC23" s="15"/>
      <c r="IKD23" s="15"/>
      <c r="IKE23" s="15"/>
      <c r="IKF23" s="15"/>
      <c r="IKG23" s="15"/>
      <c r="IKH23" s="15"/>
      <c r="IKI23" s="15"/>
      <c r="IKJ23" s="15"/>
      <c r="IKK23" s="15"/>
      <c r="IKL23" s="15"/>
      <c r="IKM23" s="15"/>
      <c r="IKN23" s="15"/>
      <c r="IKO23" s="15"/>
      <c r="IKP23" s="15"/>
      <c r="IKQ23" s="15"/>
      <c r="IKR23" s="15"/>
      <c r="IKS23" s="15"/>
      <c r="IKT23" s="15"/>
      <c r="IKU23" s="15"/>
      <c r="IKV23" s="15"/>
      <c r="IKW23" s="15"/>
      <c r="IKX23" s="15"/>
      <c r="IKY23" s="15"/>
      <c r="IKZ23" s="15"/>
      <c r="ILA23" s="15"/>
      <c r="ILB23" s="15"/>
      <c r="ILC23" s="15"/>
      <c r="ILD23" s="15"/>
      <c r="ILE23" s="15"/>
      <c r="ILF23" s="15"/>
      <c r="ILG23" s="15"/>
      <c r="ILH23" s="15"/>
      <c r="ILI23" s="15"/>
      <c r="ILJ23" s="15"/>
      <c r="ILK23" s="15"/>
      <c r="ILL23" s="15"/>
      <c r="ILM23" s="15"/>
      <c r="ILN23" s="15"/>
      <c r="ILO23" s="15"/>
      <c r="ILP23" s="15"/>
      <c r="ILQ23" s="15"/>
      <c r="ILR23" s="15"/>
      <c r="ILS23" s="15"/>
      <c r="ILT23" s="15"/>
      <c r="ILU23" s="15"/>
      <c r="ILV23" s="15"/>
      <c r="ILW23" s="15"/>
      <c r="ILX23" s="15"/>
      <c r="ILY23" s="15"/>
      <c r="ILZ23" s="15"/>
      <c r="IMA23" s="15"/>
      <c r="IMB23" s="15"/>
      <c r="IMC23" s="15"/>
      <c r="IMD23" s="15"/>
      <c r="IME23" s="15"/>
      <c r="IMF23" s="15"/>
      <c r="IMG23" s="15"/>
      <c r="IMH23" s="15"/>
      <c r="IMI23" s="15"/>
      <c r="IMJ23" s="15"/>
      <c r="IMK23" s="15"/>
      <c r="IML23" s="15"/>
      <c r="IMM23" s="15"/>
      <c r="IMN23" s="15"/>
      <c r="IMO23" s="15"/>
      <c r="IMP23" s="15"/>
      <c r="IMQ23" s="15"/>
      <c r="IMR23" s="15"/>
      <c r="IMS23" s="15"/>
      <c r="IMT23" s="15"/>
      <c r="IMU23" s="15"/>
      <c r="IMV23" s="15"/>
      <c r="IMW23" s="15"/>
      <c r="IMX23" s="15"/>
      <c r="IMY23" s="15"/>
      <c r="IMZ23" s="15"/>
      <c r="INA23" s="15"/>
      <c r="INB23" s="15"/>
      <c r="INC23" s="15"/>
      <c r="IND23" s="15"/>
      <c r="INE23" s="15"/>
      <c r="INF23" s="15"/>
      <c r="ING23" s="15"/>
      <c r="INH23" s="15"/>
      <c r="INI23" s="15"/>
      <c r="INJ23" s="15"/>
      <c r="INK23" s="15"/>
      <c r="INL23" s="15"/>
      <c r="INM23" s="15"/>
      <c r="INN23" s="15"/>
      <c r="INO23" s="15"/>
      <c r="INP23" s="15"/>
      <c r="INQ23" s="15"/>
      <c r="INR23" s="15"/>
      <c r="INS23" s="15"/>
      <c r="INT23" s="15"/>
      <c r="INU23" s="15"/>
      <c r="INV23" s="15"/>
      <c r="INW23" s="15"/>
      <c r="INX23" s="15"/>
      <c r="INY23" s="15"/>
      <c r="INZ23" s="15"/>
      <c r="IOA23" s="15"/>
      <c r="IOB23" s="15"/>
      <c r="IOC23" s="15"/>
      <c r="IOD23" s="15"/>
      <c r="IOE23" s="15"/>
      <c r="IOF23" s="15"/>
      <c r="IOG23" s="15"/>
      <c r="IOH23" s="15"/>
      <c r="IOI23" s="15"/>
      <c r="IOJ23" s="15"/>
      <c r="IOK23" s="15"/>
      <c r="IOL23" s="15"/>
      <c r="IOM23" s="15"/>
      <c r="ION23" s="15"/>
      <c r="IOO23" s="15"/>
      <c r="IOP23" s="15"/>
      <c r="IOQ23" s="15"/>
      <c r="IOR23" s="15"/>
      <c r="IOS23" s="15"/>
      <c r="IOT23" s="15"/>
      <c r="IOU23" s="15"/>
      <c r="IOV23" s="15"/>
      <c r="IOW23" s="15"/>
      <c r="IOX23" s="15"/>
      <c r="IOY23" s="15"/>
      <c r="IOZ23" s="15"/>
      <c r="IPA23" s="15"/>
      <c r="IPB23" s="15"/>
      <c r="IPC23" s="15"/>
      <c r="IPD23" s="15"/>
      <c r="IPE23" s="15"/>
      <c r="IPF23" s="15"/>
      <c r="IPG23" s="15"/>
      <c r="IPH23" s="15"/>
      <c r="IPI23" s="15"/>
      <c r="IPJ23" s="15"/>
      <c r="IPK23" s="15"/>
      <c r="IPL23" s="15"/>
      <c r="IPM23" s="15"/>
      <c r="IPN23" s="15"/>
      <c r="IPO23" s="15"/>
      <c r="IPP23" s="15"/>
      <c r="IPQ23" s="15"/>
      <c r="IPR23" s="15"/>
      <c r="IPS23" s="15"/>
      <c r="IPT23" s="15"/>
      <c r="IPU23" s="15"/>
      <c r="IPV23" s="15"/>
      <c r="IPW23" s="15"/>
      <c r="IPX23" s="15"/>
      <c r="IPY23" s="15"/>
      <c r="IPZ23" s="15"/>
      <c r="IQA23" s="15"/>
      <c r="IQB23" s="15"/>
      <c r="IQC23" s="15"/>
      <c r="IQD23" s="15"/>
      <c r="IQE23" s="15"/>
      <c r="IQF23" s="15"/>
      <c r="IQG23" s="15"/>
      <c r="IQH23" s="15"/>
      <c r="IQI23" s="15"/>
      <c r="IQJ23" s="15"/>
      <c r="IQK23" s="15"/>
      <c r="IQL23" s="15"/>
      <c r="IQM23" s="15"/>
      <c r="IQN23" s="15"/>
      <c r="IQO23" s="15"/>
      <c r="IQP23" s="15"/>
      <c r="IQQ23" s="15"/>
      <c r="IQR23" s="15"/>
      <c r="IQS23" s="15"/>
      <c r="IQT23" s="15"/>
      <c r="IQU23" s="15"/>
      <c r="IQV23" s="15"/>
      <c r="IQW23" s="15"/>
      <c r="IQX23" s="15"/>
      <c r="IQY23" s="15"/>
      <c r="IQZ23" s="15"/>
      <c r="IRA23" s="15"/>
      <c r="IRB23" s="15"/>
      <c r="IRC23" s="15"/>
      <c r="IRD23" s="15"/>
      <c r="IRE23" s="15"/>
      <c r="IRF23" s="15"/>
      <c r="IRG23" s="15"/>
      <c r="IRH23" s="15"/>
      <c r="IRI23" s="15"/>
      <c r="IRJ23" s="15"/>
      <c r="IRK23" s="15"/>
      <c r="IRL23" s="15"/>
      <c r="IRM23" s="15"/>
      <c r="IRN23" s="15"/>
      <c r="IRO23" s="15"/>
      <c r="IRP23" s="15"/>
      <c r="IRQ23" s="15"/>
      <c r="IRR23" s="15"/>
      <c r="IRS23" s="15"/>
      <c r="IRT23" s="15"/>
      <c r="IRU23" s="15"/>
      <c r="IRV23" s="15"/>
      <c r="IRW23" s="15"/>
      <c r="IRX23" s="15"/>
      <c r="IRY23" s="15"/>
      <c r="IRZ23" s="15"/>
      <c r="ISA23" s="15"/>
      <c r="ISB23" s="15"/>
      <c r="ISC23" s="15"/>
      <c r="ISD23" s="15"/>
      <c r="ISE23" s="15"/>
      <c r="ISF23" s="15"/>
      <c r="ISG23" s="15"/>
      <c r="ISH23" s="15"/>
      <c r="ISI23" s="15"/>
      <c r="ISJ23" s="15"/>
      <c r="ISK23" s="15"/>
      <c r="ISL23" s="15"/>
      <c r="ISM23" s="15"/>
      <c r="ISN23" s="15"/>
      <c r="ISO23" s="15"/>
      <c r="ISP23" s="15"/>
      <c r="ISQ23" s="15"/>
      <c r="ISR23" s="15"/>
      <c r="ISS23" s="15"/>
      <c r="IST23" s="15"/>
      <c r="ISU23" s="15"/>
      <c r="ISV23" s="15"/>
      <c r="ISW23" s="15"/>
      <c r="ISX23" s="15"/>
      <c r="ISY23" s="15"/>
      <c r="ISZ23" s="15"/>
      <c r="ITA23" s="15"/>
      <c r="ITB23" s="15"/>
      <c r="ITC23" s="15"/>
      <c r="ITD23" s="15"/>
      <c r="ITE23" s="15"/>
      <c r="ITF23" s="15"/>
      <c r="ITG23" s="15"/>
      <c r="ITH23" s="15"/>
      <c r="ITI23" s="15"/>
      <c r="ITJ23" s="15"/>
      <c r="ITK23" s="15"/>
      <c r="ITL23" s="15"/>
      <c r="ITM23" s="15"/>
      <c r="ITN23" s="15"/>
      <c r="ITO23" s="15"/>
      <c r="ITP23" s="15"/>
      <c r="ITQ23" s="15"/>
      <c r="ITR23" s="15"/>
      <c r="ITS23" s="15"/>
      <c r="ITT23" s="15"/>
      <c r="ITU23" s="15"/>
      <c r="ITV23" s="15"/>
      <c r="ITW23" s="15"/>
      <c r="ITX23" s="15"/>
      <c r="ITY23" s="15"/>
      <c r="ITZ23" s="15"/>
      <c r="IUA23" s="15"/>
      <c r="IUB23" s="15"/>
      <c r="IUC23" s="15"/>
      <c r="IUD23" s="15"/>
      <c r="IUE23" s="15"/>
      <c r="IUF23" s="15"/>
      <c r="IUG23" s="15"/>
      <c r="IUH23" s="15"/>
      <c r="IUI23" s="15"/>
      <c r="IUJ23" s="15"/>
      <c r="IUK23" s="15"/>
      <c r="IUL23" s="15"/>
      <c r="IUM23" s="15"/>
      <c r="IUN23" s="15"/>
      <c r="IUO23" s="15"/>
      <c r="IUP23" s="15"/>
      <c r="IUQ23" s="15"/>
      <c r="IUR23" s="15"/>
      <c r="IUS23" s="15"/>
      <c r="IUT23" s="15"/>
      <c r="IUU23" s="15"/>
      <c r="IUV23" s="15"/>
      <c r="IUW23" s="15"/>
      <c r="IUX23" s="15"/>
      <c r="IUY23" s="15"/>
      <c r="IUZ23" s="15"/>
      <c r="IVA23" s="15"/>
      <c r="IVB23" s="15"/>
      <c r="IVC23" s="15"/>
      <c r="IVD23" s="15"/>
      <c r="IVE23" s="15"/>
      <c r="IVF23" s="15"/>
      <c r="IVG23" s="15"/>
      <c r="IVH23" s="15"/>
      <c r="IVI23" s="15"/>
      <c r="IVJ23" s="15"/>
      <c r="IVK23" s="15"/>
      <c r="IVL23" s="15"/>
      <c r="IVM23" s="15"/>
      <c r="IVN23" s="15"/>
      <c r="IVO23" s="15"/>
      <c r="IVP23" s="15"/>
      <c r="IVQ23" s="15"/>
      <c r="IVR23" s="15"/>
      <c r="IVS23" s="15"/>
      <c r="IVT23" s="15"/>
      <c r="IVU23" s="15"/>
      <c r="IVV23" s="15"/>
      <c r="IVW23" s="15"/>
      <c r="IVX23" s="15"/>
      <c r="IVY23" s="15"/>
      <c r="IVZ23" s="15"/>
      <c r="IWA23" s="15"/>
      <c r="IWB23" s="15"/>
      <c r="IWC23" s="15"/>
      <c r="IWD23" s="15"/>
      <c r="IWE23" s="15"/>
      <c r="IWF23" s="15"/>
      <c r="IWG23" s="15"/>
      <c r="IWH23" s="15"/>
      <c r="IWI23" s="15"/>
      <c r="IWJ23" s="15"/>
      <c r="IWK23" s="15"/>
      <c r="IWL23" s="15"/>
      <c r="IWM23" s="15"/>
      <c r="IWN23" s="15"/>
      <c r="IWO23" s="15"/>
      <c r="IWP23" s="15"/>
      <c r="IWQ23" s="15"/>
      <c r="IWR23" s="15"/>
      <c r="IWS23" s="15"/>
      <c r="IWT23" s="15"/>
      <c r="IWU23" s="15"/>
      <c r="IWV23" s="15"/>
      <c r="IWW23" s="15"/>
      <c r="IWX23" s="15"/>
      <c r="IWY23" s="15"/>
      <c r="IWZ23" s="15"/>
      <c r="IXA23" s="15"/>
      <c r="IXB23" s="15"/>
      <c r="IXC23" s="15"/>
      <c r="IXD23" s="15"/>
      <c r="IXE23" s="15"/>
      <c r="IXF23" s="15"/>
      <c r="IXG23" s="15"/>
      <c r="IXH23" s="15"/>
      <c r="IXI23" s="15"/>
      <c r="IXJ23" s="15"/>
      <c r="IXK23" s="15"/>
      <c r="IXL23" s="15"/>
      <c r="IXM23" s="15"/>
      <c r="IXN23" s="15"/>
      <c r="IXO23" s="15"/>
      <c r="IXP23" s="15"/>
      <c r="IXQ23" s="15"/>
      <c r="IXR23" s="15"/>
      <c r="IXS23" s="15"/>
      <c r="IXT23" s="15"/>
      <c r="IXU23" s="15"/>
      <c r="IXV23" s="15"/>
      <c r="IXW23" s="15"/>
      <c r="IXX23" s="15"/>
      <c r="IXY23" s="15"/>
      <c r="IXZ23" s="15"/>
      <c r="IYA23" s="15"/>
      <c r="IYB23" s="15"/>
      <c r="IYC23" s="15"/>
      <c r="IYD23" s="15"/>
      <c r="IYE23" s="15"/>
      <c r="IYF23" s="15"/>
      <c r="IYG23" s="15"/>
      <c r="IYH23" s="15"/>
      <c r="IYI23" s="15"/>
      <c r="IYJ23" s="15"/>
      <c r="IYK23" s="15"/>
      <c r="IYL23" s="15"/>
      <c r="IYM23" s="15"/>
      <c r="IYN23" s="15"/>
      <c r="IYO23" s="15"/>
      <c r="IYP23" s="15"/>
      <c r="IYQ23" s="15"/>
      <c r="IYR23" s="15"/>
      <c r="IYS23" s="15"/>
      <c r="IYT23" s="15"/>
      <c r="IYU23" s="15"/>
      <c r="IYV23" s="15"/>
      <c r="IYW23" s="15"/>
      <c r="IYX23" s="15"/>
      <c r="IYY23" s="15"/>
      <c r="IYZ23" s="15"/>
      <c r="IZA23" s="15"/>
      <c r="IZB23" s="15"/>
      <c r="IZC23" s="15"/>
      <c r="IZD23" s="15"/>
      <c r="IZE23" s="15"/>
      <c r="IZF23" s="15"/>
      <c r="IZG23" s="15"/>
      <c r="IZH23" s="15"/>
      <c r="IZI23" s="15"/>
      <c r="IZJ23" s="15"/>
      <c r="IZK23" s="15"/>
      <c r="IZL23" s="15"/>
      <c r="IZM23" s="15"/>
      <c r="IZN23" s="15"/>
      <c r="IZO23" s="15"/>
      <c r="IZP23" s="15"/>
      <c r="IZQ23" s="15"/>
      <c r="IZR23" s="15"/>
      <c r="IZS23" s="15"/>
      <c r="IZT23" s="15"/>
      <c r="IZU23" s="15"/>
      <c r="IZV23" s="15"/>
      <c r="IZW23" s="15"/>
      <c r="IZX23" s="15"/>
      <c r="IZY23" s="15"/>
      <c r="IZZ23" s="15"/>
      <c r="JAA23" s="15"/>
      <c r="JAB23" s="15"/>
      <c r="JAC23" s="15"/>
      <c r="JAD23" s="15"/>
      <c r="JAE23" s="15"/>
      <c r="JAF23" s="15"/>
      <c r="JAG23" s="15"/>
      <c r="JAH23" s="15"/>
      <c r="JAI23" s="15"/>
      <c r="JAJ23" s="15"/>
      <c r="JAK23" s="15"/>
      <c r="JAL23" s="15"/>
      <c r="JAM23" s="15"/>
      <c r="JAN23" s="15"/>
      <c r="JAO23" s="15"/>
      <c r="JAP23" s="15"/>
      <c r="JAQ23" s="15"/>
      <c r="JAR23" s="15"/>
      <c r="JAS23" s="15"/>
      <c r="JAT23" s="15"/>
      <c r="JAU23" s="15"/>
      <c r="JAV23" s="15"/>
      <c r="JAW23" s="15"/>
      <c r="JAX23" s="15"/>
      <c r="JAY23" s="15"/>
      <c r="JAZ23" s="15"/>
      <c r="JBA23" s="15"/>
      <c r="JBB23" s="15"/>
      <c r="JBC23" s="15"/>
      <c r="JBD23" s="15"/>
      <c r="JBE23" s="15"/>
      <c r="JBF23" s="15"/>
      <c r="JBG23" s="15"/>
      <c r="JBH23" s="15"/>
      <c r="JBI23" s="15"/>
      <c r="JBJ23" s="15"/>
      <c r="JBK23" s="15"/>
      <c r="JBL23" s="15"/>
      <c r="JBM23" s="15"/>
      <c r="JBN23" s="15"/>
      <c r="JBO23" s="15"/>
      <c r="JBP23" s="15"/>
      <c r="JBQ23" s="15"/>
      <c r="JBR23" s="15"/>
      <c r="JBS23" s="15"/>
      <c r="JBT23" s="15"/>
      <c r="JBU23" s="15"/>
      <c r="JBV23" s="15"/>
      <c r="JBW23" s="15"/>
      <c r="JBX23" s="15"/>
      <c r="JBY23" s="15"/>
      <c r="JBZ23" s="15"/>
      <c r="JCA23" s="15"/>
      <c r="JCB23" s="15"/>
      <c r="JCC23" s="15"/>
      <c r="JCD23" s="15"/>
      <c r="JCE23" s="15"/>
      <c r="JCF23" s="15"/>
      <c r="JCG23" s="15"/>
      <c r="JCH23" s="15"/>
      <c r="JCI23" s="15"/>
      <c r="JCJ23" s="15"/>
      <c r="JCK23" s="15"/>
      <c r="JCL23" s="15"/>
      <c r="JCM23" s="15"/>
      <c r="JCN23" s="15"/>
      <c r="JCO23" s="15"/>
      <c r="JCP23" s="15"/>
      <c r="JCQ23" s="15"/>
      <c r="JCR23" s="15"/>
      <c r="JCS23" s="15"/>
      <c r="JCT23" s="15"/>
      <c r="JCU23" s="15"/>
      <c r="JCV23" s="15"/>
      <c r="JCW23" s="15"/>
      <c r="JCX23" s="15"/>
      <c r="JCY23" s="15"/>
      <c r="JCZ23" s="15"/>
      <c r="JDA23" s="15"/>
      <c r="JDB23" s="15"/>
      <c r="JDC23" s="15"/>
      <c r="JDD23" s="15"/>
      <c r="JDE23" s="15"/>
      <c r="JDF23" s="15"/>
      <c r="JDG23" s="15"/>
      <c r="JDH23" s="15"/>
      <c r="JDI23" s="15"/>
      <c r="JDJ23" s="15"/>
      <c r="JDK23" s="15"/>
      <c r="JDL23" s="15"/>
      <c r="JDM23" s="15"/>
      <c r="JDN23" s="15"/>
      <c r="JDO23" s="15"/>
      <c r="JDP23" s="15"/>
      <c r="JDQ23" s="15"/>
      <c r="JDR23" s="15"/>
      <c r="JDS23" s="15"/>
      <c r="JDT23" s="15"/>
      <c r="JDU23" s="15"/>
      <c r="JDV23" s="15"/>
      <c r="JDW23" s="15"/>
      <c r="JDX23" s="15"/>
      <c r="JDY23" s="15"/>
      <c r="JDZ23" s="15"/>
      <c r="JEA23" s="15"/>
      <c r="JEB23" s="15"/>
      <c r="JEC23" s="15"/>
      <c r="JED23" s="15"/>
      <c r="JEE23" s="15"/>
      <c r="JEF23" s="15"/>
      <c r="JEG23" s="15"/>
      <c r="JEH23" s="15"/>
      <c r="JEI23" s="15"/>
      <c r="JEJ23" s="15"/>
      <c r="JEK23" s="15"/>
      <c r="JEL23" s="15"/>
      <c r="JEM23" s="15"/>
      <c r="JEN23" s="15"/>
      <c r="JEO23" s="15"/>
      <c r="JEP23" s="15"/>
      <c r="JEQ23" s="15"/>
      <c r="JER23" s="15"/>
      <c r="JES23" s="15"/>
      <c r="JET23" s="15"/>
      <c r="JEU23" s="15"/>
      <c r="JEV23" s="15"/>
      <c r="JEW23" s="15"/>
      <c r="JEX23" s="15"/>
      <c r="JEY23" s="15"/>
      <c r="JEZ23" s="15"/>
      <c r="JFA23" s="15"/>
      <c r="JFB23" s="15"/>
      <c r="JFC23" s="15"/>
      <c r="JFD23" s="15"/>
      <c r="JFE23" s="15"/>
      <c r="JFF23" s="15"/>
      <c r="JFG23" s="15"/>
      <c r="JFH23" s="15"/>
      <c r="JFI23" s="15"/>
      <c r="JFJ23" s="15"/>
      <c r="JFK23" s="15"/>
      <c r="JFL23" s="15"/>
      <c r="JFM23" s="15"/>
      <c r="JFN23" s="15"/>
      <c r="JFO23" s="15"/>
      <c r="JFP23" s="15"/>
      <c r="JFQ23" s="15"/>
      <c r="JFR23" s="15"/>
      <c r="JFS23" s="15"/>
      <c r="JFT23" s="15"/>
      <c r="JFU23" s="15"/>
      <c r="JFV23" s="15"/>
      <c r="JFW23" s="15"/>
      <c r="JFX23" s="15"/>
      <c r="JFY23" s="15"/>
      <c r="JFZ23" s="15"/>
      <c r="JGA23" s="15"/>
      <c r="JGB23" s="15"/>
      <c r="JGC23" s="15"/>
      <c r="JGD23" s="15"/>
      <c r="JGE23" s="15"/>
      <c r="JGF23" s="15"/>
      <c r="JGG23" s="15"/>
      <c r="JGH23" s="15"/>
      <c r="JGI23" s="15"/>
      <c r="JGJ23" s="15"/>
      <c r="JGK23" s="15"/>
      <c r="JGL23" s="15"/>
      <c r="JGM23" s="15"/>
      <c r="JGN23" s="15"/>
      <c r="JGO23" s="15"/>
      <c r="JGP23" s="15"/>
      <c r="JGQ23" s="15"/>
      <c r="JGR23" s="15"/>
      <c r="JGS23" s="15"/>
      <c r="JGT23" s="15"/>
      <c r="JGU23" s="15"/>
      <c r="JGV23" s="15"/>
      <c r="JGW23" s="15"/>
      <c r="JGX23" s="15"/>
      <c r="JGY23" s="15"/>
      <c r="JGZ23" s="15"/>
      <c r="JHA23" s="15"/>
      <c r="JHB23" s="15"/>
      <c r="JHC23" s="15"/>
      <c r="JHD23" s="15"/>
      <c r="JHE23" s="15"/>
      <c r="JHF23" s="15"/>
      <c r="JHG23" s="15"/>
      <c r="JHH23" s="15"/>
      <c r="JHI23" s="15"/>
      <c r="JHJ23" s="15"/>
      <c r="JHK23" s="15"/>
      <c r="JHL23" s="15"/>
      <c r="JHM23" s="15"/>
      <c r="JHN23" s="15"/>
      <c r="JHO23" s="15"/>
      <c r="JHP23" s="15"/>
      <c r="JHQ23" s="15"/>
      <c r="JHR23" s="15"/>
      <c r="JHS23" s="15"/>
      <c r="JHT23" s="15"/>
      <c r="JHU23" s="15"/>
      <c r="JHV23" s="15"/>
      <c r="JHW23" s="15"/>
      <c r="JHX23" s="15"/>
      <c r="JHY23" s="15"/>
      <c r="JHZ23" s="15"/>
      <c r="JIA23" s="15"/>
      <c r="JIB23" s="15"/>
      <c r="JIC23" s="15"/>
      <c r="JID23" s="15"/>
      <c r="JIE23" s="15"/>
      <c r="JIF23" s="15"/>
      <c r="JIG23" s="15"/>
      <c r="JIH23" s="15"/>
      <c r="JII23" s="15"/>
      <c r="JIJ23" s="15"/>
      <c r="JIK23" s="15"/>
      <c r="JIL23" s="15"/>
      <c r="JIM23" s="15"/>
      <c r="JIN23" s="15"/>
      <c r="JIO23" s="15"/>
      <c r="JIP23" s="15"/>
      <c r="JIQ23" s="15"/>
      <c r="JIR23" s="15"/>
      <c r="JIS23" s="15"/>
      <c r="JIT23" s="15"/>
      <c r="JIU23" s="15"/>
      <c r="JIV23" s="15"/>
      <c r="JIW23" s="15"/>
      <c r="JIX23" s="15"/>
      <c r="JIY23" s="15"/>
      <c r="JIZ23" s="15"/>
      <c r="JJA23" s="15"/>
      <c r="JJB23" s="15"/>
      <c r="JJC23" s="15"/>
      <c r="JJD23" s="15"/>
      <c r="JJE23" s="15"/>
      <c r="JJF23" s="15"/>
      <c r="JJG23" s="15"/>
      <c r="JJH23" s="15"/>
      <c r="JJI23" s="15"/>
      <c r="JJJ23" s="15"/>
      <c r="JJK23" s="15"/>
      <c r="JJL23" s="15"/>
      <c r="JJM23" s="15"/>
      <c r="JJN23" s="15"/>
      <c r="JJO23" s="15"/>
      <c r="JJP23" s="15"/>
      <c r="JJQ23" s="15"/>
      <c r="JJR23" s="15"/>
      <c r="JJS23" s="15"/>
      <c r="JJT23" s="15"/>
      <c r="JJU23" s="15"/>
      <c r="JJV23" s="15"/>
      <c r="JJW23" s="15"/>
      <c r="JJX23" s="15"/>
      <c r="JJY23" s="15"/>
      <c r="JJZ23" s="15"/>
      <c r="JKA23" s="15"/>
      <c r="JKB23" s="15"/>
      <c r="JKC23" s="15"/>
      <c r="JKD23" s="15"/>
      <c r="JKE23" s="15"/>
      <c r="JKF23" s="15"/>
      <c r="JKG23" s="15"/>
      <c r="JKH23" s="15"/>
      <c r="JKI23" s="15"/>
      <c r="JKJ23" s="15"/>
      <c r="JKK23" s="15"/>
      <c r="JKL23" s="15"/>
      <c r="JKM23" s="15"/>
      <c r="JKN23" s="15"/>
      <c r="JKO23" s="15"/>
      <c r="JKP23" s="15"/>
      <c r="JKQ23" s="15"/>
      <c r="JKR23" s="15"/>
      <c r="JKS23" s="15"/>
      <c r="JKT23" s="15"/>
      <c r="JKU23" s="15"/>
      <c r="JKV23" s="15"/>
      <c r="JKW23" s="15"/>
      <c r="JKX23" s="15"/>
      <c r="JKY23" s="15"/>
      <c r="JKZ23" s="15"/>
      <c r="JLA23" s="15"/>
      <c r="JLB23" s="15"/>
      <c r="JLC23" s="15"/>
      <c r="JLD23" s="15"/>
      <c r="JLE23" s="15"/>
      <c r="JLF23" s="15"/>
      <c r="JLG23" s="15"/>
      <c r="JLH23" s="15"/>
      <c r="JLI23" s="15"/>
      <c r="JLJ23" s="15"/>
      <c r="JLK23" s="15"/>
      <c r="JLL23" s="15"/>
      <c r="JLM23" s="15"/>
      <c r="JLN23" s="15"/>
      <c r="JLO23" s="15"/>
      <c r="JLP23" s="15"/>
      <c r="JLQ23" s="15"/>
      <c r="JLR23" s="15"/>
      <c r="JLS23" s="15"/>
      <c r="JLT23" s="15"/>
      <c r="JLU23" s="15"/>
      <c r="JLV23" s="15"/>
      <c r="JLW23" s="15"/>
      <c r="JLX23" s="15"/>
      <c r="JLY23" s="15"/>
      <c r="JLZ23" s="15"/>
      <c r="JMA23" s="15"/>
      <c r="JMB23" s="15"/>
      <c r="JMC23" s="15"/>
      <c r="JMD23" s="15"/>
      <c r="JME23" s="15"/>
      <c r="JMF23" s="15"/>
      <c r="JMG23" s="15"/>
      <c r="JMH23" s="15"/>
      <c r="JMI23" s="15"/>
      <c r="JMJ23" s="15"/>
      <c r="JMK23" s="15"/>
      <c r="JML23" s="15"/>
      <c r="JMM23" s="15"/>
      <c r="JMN23" s="15"/>
      <c r="JMO23" s="15"/>
      <c r="JMP23" s="15"/>
      <c r="JMQ23" s="15"/>
      <c r="JMR23" s="15"/>
      <c r="JMS23" s="15"/>
      <c r="JMT23" s="15"/>
      <c r="JMU23" s="15"/>
      <c r="JMV23" s="15"/>
      <c r="JMW23" s="15"/>
      <c r="JMX23" s="15"/>
      <c r="JMY23" s="15"/>
      <c r="JMZ23" s="15"/>
      <c r="JNA23" s="15"/>
      <c r="JNB23" s="15"/>
      <c r="JNC23" s="15"/>
      <c r="JND23" s="15"/>
      <c r="JNE23" s="15"/>
      <c r="JNF23" s="15"/>
      <c r="JNG23" s="15"/>
      <c r="JNH23" s="15"/>
      <c r="JNI23" s="15"/>
      <c r="JNJ23" s="15"/>
      <c r="JNK23" s="15"/>
      <c r="JNL23" s="15"/>
      <c r="JNM23" s="15"/>
      <c r="JNN23" s="15"/>
      <c r="JNO23" s="15"/>
      <c r="JNP23" s="15"/>
      <c r="JNQ23" s="15"/>
      <c r="JNR23" s="15"/>
      <c r="JNS23" s="15"/>
      <c r="JNT23" s="15"/>
      <c r="JNU23" s="15"/>
      <c r="JNV23" s="15"/>
      <c r="JNW23" s="15"/>
      <c r="JNX23" s="15"/>
      <c r="JNY23" s="15"/>
      <c r="JNZ23" s="15"/>
      <c r="JOA23" s="15"/>
      <c r="JOB23" s="15"/>
      <c r="JOC23" s="15"/>
      <c r="JOD23" s="15"/>
      <c r="JOE23" s="15"/>
      <c r="JOF23" s="15"/>
      <c r="JOG23" s="15"/>
      <c r="JOH23" s="15"/>
      <c r="JOI23" s="15"/>
      <c r="JOJ23" s="15"/>
      <c r="JOK23" s="15"/>
      <c r="JOL23" s="15"/>
      <c r="JOM23" s="15"/>
      <c r="JON23" s="15"/>
      <c r="JOO23" s="15"/>
      <c r="JOP23" s="15"/>
      <c r="JOQ23" s="15"/>
      <c r="JOR23" s="15"/>
      <c r="JOS23" s="15"/>
      <c r="JOT23" s="15"/>
      <c r="JOU23" s="15"/>
      <c r="JOV23" s="15"/>
      <c r="JOW23" s="15"/>
      <c r="JOX23" s="15"/>
      <c r="JOY23" s="15"/>
      <c r="JOZ23" s="15"/>
      <c r="JPA23" s="15"/>
      <c r="JPB23" s="15"/>
      <c r="JPC23" s="15"/>
      <c r="JPD23" s="15"/>
      <c r="JPE23" s="15"/>
      <c r="JPF23" s="15"/>
      <c r="JPG23" s="15"/>
      <c r="JPH23" s="15"/>
      <c r="JPI23" s="15"/>
      <c r="JPJ23" s="15"/>
      <c r="JPK23" s="15"/>
      <c r="JPL23" s="15"/>
      <c r="JPM23" s="15"/>
      <c r="JPN23" s="15"/>
      <c r="JPO23" s="15"/>
      <c r="JPP23" s="15"/>
      <c r="JPQ23" s="15"/>
      <c r="JPR23" s="15"/>
      <c r="JPS23" s="15"/>
      <c r="JPT23" s="15"/>
      <c r="JPU23" s="15"/>
      <c r="JPV23" s="15"/>
      <c r="JPW23" s="15"/>
      <c r="JPX23" s="15"/>
      <c r="JPY23" s="15"/>
      <c r="JPZ23" s="15"/>
      <c r="JQA23" s="15"/>
      <c r="JQB23" s="15"/>
      <c r="JQC23" s="15"/>
      <c r="JQD23" s="15"/>
      <c r="JQE23" s="15"/>
      <c r="JQF23" s="15"/>
      <c r="JQG23" s="15"/>
      <c r="JQH23" s="15"/>
      <c r="JQI23" s="15"/>
      <c r="JQJ23" s="15"/>
      <c r="JQK23" s="15"/>
      <c r="JQL23" s="15"/>
      <c r="JQM23" s="15"/>
      <c r="JQN23" s="15"/>
      <c r="JQO23" s="15"/>
      <c r="JQP23" s="15"/>
      <c r="JQQ23" s="15"/>
      <c r="JQR23" s="15"/>
      <c r="JQS23" s="15"/>
      <c r="JQT23" s="15"/>
      <c r="JQU23" s="15"/>
      <c r="JQV23" s="15"/>
      <c r="JQW23" s="15"/>
      <c r="JQX23" s="15"/>
      <c r="JQY23" s="15"/>
      <c r="JQZ23" s="15"/>
      <c r="JRA23" s="15"/>
      <c r="JRB23" s="15"/>
      <c r="JRC23" s="15"/>
      <c r="JRD23" s="15"/>
      <c r="JRE23" s="15"/>
      <c r="JRF23" s="15"/>
      <c r="JRG23" s="15"/>
      <c r="JRH23" s="15"/>
      <c r="JRI23" s="15"/>
      <c r="JRJ23" s="15"/>
      <c r="JRK23" s="15"/>
      <c r="JRL23" s="15"/>
      <c r="JRM23" s="15"/>
      <c r="JRN23" s="15"/>
      <c r="JRO23" s="15"/>
      <c r="JRP23" s="15"/>
      <c r="JRQ23" s="15"/>
      <c r="JRR23" s="15"/>
      <c r="JRS23" s="15"/>
      <c r="JRT23" s="15"/>
      <c r="JRU23" s="15"/>
      <c r="JRV23" s="15"/>
      <c r="JRW23" s="15"/>
      <c r="JRX23" s="15"/>
      <c r="JRY23" s="15"/>
      <c r="JRZ23" s="15"/>
      <c r="JSA23" s="15"/>
      <c r="JSB23" s="15"/>
      <c r="JSC23" s="15"/>
      <c r="JSD23" s="15"/>
      <c r="JSE23" s="15"/>
      <c r="JSF23" s="15"/>
      <c r="JSG23" s="15"/>
      <c r="JSH23" s="15"/>
      <c r="JSI23" s="15"/>
      <c r="JSJ23" s="15"/>
      <c r="JSK23" s="15"/>
      <c r="JSL23" s="15"/>
      <c r="JSM23" s="15"/>
      <c r="JSN23" s="15"/>
      <c r="JSO23" s="15"/>
      <c r="JSP23" s="15"/>
      <c r="JSQ23" s="15"/>
      <c r="JSR23" s="15"/>
      <c r="JSS23" s="15"/>
      <c r="JST23" s="15"/>
      <c r="JSU23" s="15"/>
      <c r="JSV23" s="15"/>
      <c r="JSW23" s="15"/>
      <c r="JSX23" s="15"/>
      <c r="JSY23" s="15"/>
      <c r="JSZ23" s="15"/>
      <c r="JTA23" s="15"/>
      <c r="JTB23" s="15"/>
      <c r="JTC23" s="15"/>
      <c r="JTD23" s="15"/>
      <c r="JTE23" s="15"/>
      <c r="JTF23" s="15"/>
      <c r="JTG23" s="15"/>
      <c r="JTH23" s="15"/>
      <c r="JTI23" s="15"/>
      <c r="JTJ23" s="15"/>
      <c r="JTK23" s="15"/>
      <c r="JTL23" s="15"/>
      <c r="JTM23" s="15"/>
      <c r="JTN23" s="15"/>
      <c r="JTO23" s="15"/>
      <c r="JTP23" s="15"/>
      <c r="JTQ23" s="15"/>
      <c r="JTR23" s="15"/>
      <c r="JTS23" s="15"/>
      <c r="JTT23" s="15"/>
      <c r="JTU23" s="15"/>
      <c r="JTV23" s="15"/>
      <c r="JTW23" s="15"/>
      <c r="JTX23" s="15"/>
      <c r="JTY23" s="15"/>
      <c r="JTZ23" s="15"/>
      <c r="JUA23" s="15"/>
      <c r="JUB23" s="15"/>
      <c r="JUC23" s="15"/>
      <c r="JUD23" s="15"/>
      <c r="JUE23" s="15"/>
      <c r="JUF23" s="15"/>
      <c r="JUG23" s="15"/>
      <c r="JUH23" s="15"/>
      <c r="JUI23" s="15"/>
      <c r="JUJ23" s="15"/>
      <c r="JUK23" s="15"/>
      <c r="JUL23" s="15"/>
      <c r="JUM23" s="15"/>
      <c r="JUN23" s="15"/>
      <c r="JUO23" s="15"/>
      <c r="JUP23" s="15"/>
      <c r="JUQ23" s="15"/>
      <c r="JUR23" s="15"/>
      <c r="JUS23" s="15"/>
      <c r="JUT23" s="15"/>
      <c r="JUU23" s="15"/>
      <c r="JUV23" s="15"/>
      <c r="JUW23" s="15"/>
      <c r="JUX23" s="15"/>
      <c r="JUY23" s="15"/>
      <c r="JUZ23" s="15"/>
      <c r="JVA23" s="15"/>
      <c r="JVB23" s="15"/>
      <c r="JVC23" s="15"/>
      <c r="JVD23" s="15"/>
      <c r="JVE23" s="15"/>
      <c r="JVF23" s="15"/>
      <c r="JVG23" s="15"/>
      <c r="JVH23" s="15"/>
      <c r="JVI23" s="15"/>
      <c r="JVJ23" s="15"/>
      <c r="JVK23" s="15"/>
      <c r="JVL23" s="15"/>
      <c r="JVM23" s="15"/>
      <c r="JVN23" s="15"/>
      <c r="JVO23" s="15"/>
      <c r="JVP23" s="15"/>
      <c r="JVQ23" s="15"/>
      <c r="JVR23" s="15"/>
      <c r="JVS23" s="15"/>
      <c r="JVT23" s="15"/>
      <c r="JVU23" s="15"/>
      <c r="JVV23" s="15"/>
      <c r="JVW23" s="15"/>
      <c r="JVX23" s="15"/>
      <c r="JVY23" s="15"/>
      <c r="JVZ23" s="15"/>
      <c r="JWA23" s="15"/>
      <c r="JWB23" s="15"/>
      <c r="JWC23" s="15"/>
      <c r="JWD23" s="15"/>
      <c r="JWE23" s="15"/>
      <c r="JWF23" s="15"/>
      <c r="JWG23" s="15"/>
      <c r="JWH23" s="15"/>
      <c r="JWI23" s="15"/>
      <c r="JWJ23" s="15"/>
      <c r="JWK23" s="15"/>
      <c r="JWL23" s="15"/>
      <c r="JWM23" s="15"/>
      <c r="JWN23" s="15"/>
      <c r="JWO23" s="15"/>
      <c r="JWP23" s="15"/>
      <c r="JWQ23" s="15"/>
      <c r="JWR23" s="15"/>
      <c r="JWS23" s="15"/>
      <c r="JWT23" s="15"/>
      <c r="JWU23" s="15"/>
      <c r="JWV23" s="15"/>
      <c r="JWW23" s="15"/>
      <c r="JWX23" s="15"/>
      <c r="JWY23" s="15"/>
      <c r="JWZ23" s="15"/>
      <c r="JXA23" s="15"/>
      <c r="JXB23" s="15"/>
      <c r="JXC23" s="15"/>
      <c r="JXD23" s="15"/>
      <c r="JXE23" s="15"/>
      <c r="JXF23" s="15"/>
      <c r="JXG23" s="15"/>
      <c r="JXH23" s="15"/>
      <c r="JXI23" s="15"/>
      <c r="JXJ23" s="15"/>
      <c r="JXK23" s="15"/>
      <c r="JXL23" s="15"/>
      <c r="JXM23" s="15"/>
      <c r="JXN23" s="15"/>
      <c r="JXO23" s="15"/>
      <c r="JXP23" s="15"/>
      <c r="JXQ23" s="15"/>
      <c r="JXR23" s="15"/>
      <c r="JXS23" s="15"/>
      <c r="JXT23" s="15"/>
      <c r="JXU23" s="15"/>
      <c r="JXV23" s="15"/>
      <c r="JXW23" s="15"/>
      <c r="JXX23" s="15"/>
      <c r="JXY23" s="15"/>
      <c r="JXZ23" s="15"/>
      <c r="JYA23" s="15"/>
      <c r="JYB23" s="15"/>
      <c r="JYC23" s="15"/>
      <c r="JYD23" s="15"/>
      <c r="JYE23" s="15"/>
      <c r="JYF23" s="15"/>
      <c r="JYG23" s="15"/>
      <c r="JYH23" s="15"/>
      <c r="JYI23" s="15"/>
      <c r="JYJ23" s="15"/>
      <c r="JYK23" s="15"/>
      <c r="JYL23" s="15"/>
      <c r="JYM23" s="15"/>
      <c r="JYN23" s="15"/>
      <c r="JYO23" s="15"/>
      <c r="JYP23" s="15"/>
      <c r="JYQ23" s="15"/>
      <c r="JYR23" s="15"/>
      <c r="JYS23" s="15"/>
      <c r="JYT23" s="15"/>
      <c r="JYU23" s="15"/>
      <c r="JYV23" s="15"/>
      <c r="JYW23" s="15"/>
      <c r="JYX23" s="15"/>
      <c r="JYY23" s="15"/>
      <c r="JYZ23" s="15"/>
      <c r="JZA23" s="15"/>
      <c r="JZB23" s="15"/>
      <c r="JZC23" s="15"/>
      <c r="JZD23" s="15"/>
      <c r="JZE23" s="15"/>
      <c r="JZF23" s="15"/>
      <c r="JZG23" s="15"/>
      <c r="JZH23" s="15"/>
      <c r="JZI23" s="15"/>
      <c r="JZJ23" s="15"/>
      <c r="JZK23" s="15"/>
      <c r="JZL23" s="15"/>
      <c r="JZM23" s="15"/>
      <c r="JZN23" s="15"/>
      <c r="JZO23" s="15"/>
      <c r="JZP23" s="15"/>
      <c r="JZQ23" s="15"/>
      <c r="JZR23" s="15"/>
      <c r="JZS23" s="15"/>
      <c r="JZT23" s="15"/>
      <c r="JZU23" s="15"/>
      <c r="JZV23" s="15"/>
      <c r="JZW23" s="15"/>
      <c r="JZX23" s="15"/>
      <c r="JZY23" s="15"/>
      <c r="JZZ23" s="15"/>
      <c r="KAA23" s="15"/>
      <c r="KAB23" s="15"/>
      <c r="KAC23" s="15"/>
      <c r="KAD23" s="15"/>
      <c r="KAE23" s="15"/>
      <c r="KAF23" s="15"/>
      <c r="KAG23" s="15"/>
      <c r="KAH23" s="15"/>
      <c r="KAI23" s="15"/>
      <c r="KAJ23" s="15"/>
      <c r="KAK23" s="15"/>
      <c r="KAL23" s="15"/>
      <c r="KAM23" s="15"/>
      <c r="KAN23" s="15"/>
      <c r="KAO23" s="15"/>
      <c r="KAP23" s="15"/>
      <c r="KAQ23" s="15"/>
      <c r="KAR23" s="15"/>
      <c r="KAS23" s="15"/>
      <c r="KAT23" s="15"/>
      <c r="KAU23" s="15"/>
      <c r="KAV23" s="15"/>
      <c r="KAW23" s="15"/>
      <c r="KAX23" s="15"/>
      <c r="KAY23" s="15"/>
      <c r="KAZ23" s="15"/>
      <c r="KBA23" s="15"/>
      <c r="KBB23" s="15"/>
      <c r="KBC23" s="15"/>
      <c r="KBD23" s="15"/>
      <c r="KBE23" s="15"/>
      <c r="KBF23" s="15"/>
      <c r="KBG23" s="15"/>
      <c r="KBH23" s="15"/>
      <c r="KBI23" s="15"/>
      <c r="KBJ23" s="15"/>
      <c r="KBK23" s="15"/>
      <c r="KBL23" s="15"/>
      <c r="KBM23" s="15"/>
      <c r="KBN23" s="15"/>
      <c r="KBO23" s="15"/>
      <c r="KBP23" s="15"/>
      <c r="KBQ23" s="15"/>
      <c r="KBR23" s="15"/>
      <c r="KBS23" s="15"/>
      <c r="KBT23" s="15"/>
      <c r="KBU23" s="15"/>
      <c r="KBV23" s="15"/>
      <c r="KBW23" s="15"/>
      <c r="KBX23" s="15"/>
      <c r="KBY23" s="15"/>
      <c r="KBZ23" s="15"/>
      <c r="KCA23" s="15"/>
      <c r="KCB23" s="15"/>
      <c r="KCC23" s="15"/>
      <c r="KCD23" s="15"/>
      <c r="KCE23" s="15"/>
      <c r="KCF23" s="15"/>
      <c r="KCG23" s="15"/>
      <c r="KCH23" s="15"/>
      <c r="KCI23" s="15"/>
      <c r="KCJ23" s="15"/>
      <c r="KCK23" s="15"/>
      <c r="KCL23" s="15"/>
      <c r="KCM23" s="15"/>
      <c r="KCN23" s="15"/>
      <c r="KCO23" s="15"/>
      <c r="KCP23" s="15"/>
      <c r="KCQ23" s="15"/>
      <c r="KCR23" s="15"/>
      <c r="KCS23" s="15"/>
      <c r="KCT23" s="15"/>
      <c r="KCU23" s="15"/>
      <c r="KCV23" s="15"/>
      <c r="KCW23" s="15"/>
      <c r="KCX23" s="15"/>
      <c r="KCY23" s="15"/>
      <c r="KCZ23" s="15"/>
      <c r="KDA23" s="15"/>
      <c r="KDB23" s="15"/>
      <c r="KDC23" s="15"/>
      <c r="KDD23" s="15"/>
      <c r="KDE23" s="15"/>
      <c r="KDF23" s="15"/>
      <c r="KDG23" s="15"/>
      <c r="KDH23" s="15"/>
      <c r="KDI23" s="15"/>
      <c r="KDJ23" s="15"/>
      <c r="KDK23" s="15"/>
      <c r="KDL23" s="15"/>
      <c r="KDM23" s="15"/>
      <c r="KDN23" s="15"/>
      <c r="KDO23" s="15"/>
      <c r="KDP23" s="15"/>
      <c r="KDQ23" s="15"/>
      <c r="KDR23" s="15"/>
      <c r="KDS23" s="15"/>
      <c r="KDT23" s="15"/>
      <c r="KDU23" s="15"/>
      <c r="KDV23" s="15"/>
      <c r="KDW23" s="15"/>
      <c r="KDX23" s="15"/>
      <c r="KDY23" s="15"/>
      <c r="KDZ23" s="15"/>
      <c r="KEA23" s="15"/>
      <c r="KEB23" s="15"/>
      <c r="KEC23" s="15"/>
      <c r="KED23" s="15"/>
      <c r="KEE23" s="15"/>
      <c r="KEF23" s="15"/>
      <c r="KEG23" s="15"/>
      <c r="KEH23" s="15"/>
      <c r="KEI23" s="15"/>
      <c r="KEJ23" s="15"/>
      <c r="KEK23" s="15"/>
      <c r="KEL23" s="15"/>
      <c r="KEM23" s="15"/>
      <c r="KEN23" s="15"/>
      <c r="KEO23" s="15"/>
      <c r="KEP23" s="15"/>
      <c r="KEQ23" s="15"/>
      <c r="KER23" s="15"/>
      <c r="KES23" s="15"/>
      <c r="KET23" s="15"/>
      <c r="KEU23" s="15"/>
      <c r="KEV23" s="15"/>
      <c r="KEW23" s="15"/>
      <c r="KEX23" s="15"/>
      <c r="KEY23" s="15"/>
      <c r="KEZ23" s="15"/>
      <c r="KFA23" s="15"/>
      <c r="KFB23" s="15"/>
      <c r="KFC23" s="15"/>
      <c r="KFD23" s="15"/>
      <c r="KFE23" s="15"/>
      <c r="KFF23" s="15"/>
      <c r="KFG23" s="15"/>
      <c r="KFH23" s="15"/>
      <c r="KFI23" s="15"/>
      <c r="KFJ23" s="15"/>
      <c r="KFK23" s="15"/>
      <c r="KFL23" s="15"/>
      <c r="KFM23" s="15"/>
      <c r="KFN23" s="15"/>
      <c r="KFO23" s="15"/>
      <c r="KFP23" s="15"/>
      <c r="KFQ23" s="15"/>
      <c r="KFR23" s="15"/>
      <c r="KFS23" s="15"/>
      <c r="KFT23" s="15"/>
      <c r="KFU23" s="15"/>
      <c r="KFV23" s="15"/>
      <c r="KFW23" s="15"/>
      <c r="KFX23" s="15"/>
      <c r="KFY23" s="15"/>
      <c r="KFZ23" s="15"/>
      <c r="KGA23" s="15"/>
      <c r="KGB23" s="15"/>
      <c r="KGC23" s="15"/>
      <c r="KGD23" s="15"/>
      <c r="KGE23" s="15"/>
      <c r="KGF23" s="15"/>
      <c r="KGG23" s="15"/>
      <c r="KGH23" s="15"/>
      <c r="KGI23" s="15"/>
      <c r="KGJ23" s="15"/>
      <c r="KGK23" s="15"/>
      <c r="KGL23" s="15"/>
      <c r="KGM23" s="15"/>
      <c r="KGN23" s="15"/>
      <c r="KGO23" s="15"/>
      <c r="KGP23" s="15"/>
      <c r="KGQ23" s="15"/>
      <c r="KGR23" s="15"/>
      <c r="KGS23" s="15"/>
      <c r="KGT23" s="15"/>
      <c r="KGU23" s="15"/>
      <c r="KGV23" s="15"/>
      <c r="KGW23" s="15"/>
      <c r="KGX23" s="15"/>
      <c r="KGY23" s="15"/>
      <c r="KGZ23" s="15"/>
      <c r="KHA23" s="15"/>
      <c r="KHB23" s="15"/>
      <c r="KHC23" s="15"/>
      <c r="KHD23" s="15"/>
      <c r="KHE23" s="15"/>
      <c r="KHF23" s="15"/>
      <c r="KHG23" s="15"/>
      <c r="KHH23" s="15"/>
      <c r="KHI23" s="15"/>
      <c r="KHJ23" s="15"/>
      <c r="KHK23" s="15"/>
      <c r="KHL23" s="15"/>
      <c r="KHM23" s="15"/>
      <c r="KHN23" s="15"/>
      <c r="KHO23" s="15"/>
      <c r="KHP23" s="15"/>
      <c r="KHQ23" s="15"/>
      <c r="KHR23" s="15"/>
      <c r="KHS23" s="15"/>
      <c r="KHT23" s="15"/>
      <c r="KHU23" s="15"/>
      <c r="KHV23" s="15"/>
      <c r="KHW23" s="15"/>
      <c r="KHX23" s="15"/>
      <c r="KHY23" s="15"/>
      <c r="KHZ23" s="15"/>
      <c r="KIA23" s="15"/>
      <c r="KIB23" s="15"/>
      <c r="KIC23" s="15"/>
      <c r="KID23" s="15"/>
      <c r="KIE23" s="15"/>
      <c r="KIF23" s="15"/>
      <c r="KIG23" s="15"/>
      <c r="KIH23" s="15"/>
      <c r="KII23" s="15"/>
      <c r="KIJ23" s="15"/>
      <c r="KIK23" s="15"/>
      <c r="KIL23" s="15"/>
      <c r="KIM23" s="15"/>
      <c r="KIN23" s="15"/>
      <c r="KIO23" s="15"/>
      <c r="KIP23" s="15"/>
      <c r="KIQ23" s="15"/>
      <c r="KIR23" s="15"/>
      <c r="KIS23" s="15"/>
      <c r="KIT23" s="15"/>
      <c r="KIU23" s="15"/>
      <c r="KIV23" s="15"/>
      <c r="KIW23" s="15"/>
      <c r="KIX23" s="15"/>
      <c r="KIY23" s="15"/>
      <c r="KIZ23" s="15"/>
      <c r="KJA23" s="15"/>
      <c r="KJB23" s="15"/>
      <c r="KJC23" s="15"/>
      <c r="KJD23" s="15"/>
      <c r="KJE23" s="15"/>
      <c r="KJF23" s="15"/>
      <c r="KJG23" s="15"/>
      <c r="KJH23" s="15"/>
      <c r="KJI23" s="15"/>
      <c r="KJJ23" s="15"/>
      <c r="KJK23" s="15"/>
      <c r="KJL23" s="15"/>
      <c r="KJM23" s="15"/>
      <c r="KJN23" s="15"/>
      <c r="KJO23" s="15"/>
      <c r="KJP23" s="15"/>
      <c r="KJQ23" s="15"/>
      <c r="KJR23" s="15"/>
      <c r="KJS23" s="15"/>
      <c r="KJT23" s="15"/>
      <c r="KJU23" s="15"/>
      <c r="KJV23" s="15"/>
      <c r="KJW23" s="15"/>
      <c r="KJX23" s="15"/>
      <c r="KJY23" s="15"/>
      <c r="KJZ23" s="15"/>
      <c r="KKA23" s="15"/>
      <c r="KKB23" s="15"/>
      <c r="KKC23" s="15"/>
      <c r="KKD23" s="15"/>
      <c r="KKE23" s="15"/>
      <c r="KKF23" s="15"/>
      <c r="KKG23" s="15"/>
      <c r="KKH23" s="15"/>
      <c r="KKI23" s="15"/>
      <c r="KKJ23" s="15"/>
      <c r="KKK23" s="15"/>
      <c r="KKL23" s="15"/>
      <c r="KKM23" s="15"/>
      <c r="KKN23" s="15"/>
      <c r="KKO23" s="15"/>
      <c r="KKP23" s="15"/>
      <c r="KKQ23" s="15"/>
      <c r="KKR23" s="15"/>
      <c r="KKS23" s="15"/>
      <c r="KKT23" s="15"/>
      <c r="KKU23" s="15"/>
      <c r="KKV23" s="15"/>
      <c r="KKW23" s="15"/>
      <c r="KKX23" s="15"/>
      <c r="KKY23" s="15"/>
      <c r="KKZ23" s="15"/>
      <c r="KLA23" s="15"/>
      <c r="KLB23" s="15"/>
      <c r="KLC23" s="15"/>
      <c r="KLD23" s="15"/>
      <c r="KLE23" s="15"/>
      <c r="KLF23" s="15"/>
      <c r="KLG23" s="15"/>
      <c r="KLH23" s="15"/>
      <c r="KLI23" s="15"/>
      <c r="KLJ23" s="15"/>
      <c r="KLK23" s="15"/>
      <c r="KLL23" s="15"/>
      <c r="KLM23" s="15"/>
      <c r="KLN23" s="15"/>
      <c r="KLO23" s="15"/>
      <c r="KLP23" s="15"/>
      <c r="KLQ23" s="15"/>
      <c r="KLR23" s="15"/>
      <c r="KLS23" s="15"/>
      <c r="KLT23" s="15"/>
      <c r="KLU23" s="15"/>
      <c r="KLV23" s="15"/>
      <c r="KLW23" s="15"/>
      <c r="KLX23" s="15"/>
      <c r="KLY23" s="15"/>
      <c r="KLZ23" s="15"/>
      <c r="KMA23" s="15"/>
      <c r="KMB23" s="15"/>
      <c r="KMC23" s="15"/>
      <c r="KMD23" s="15"/>
      <c r="KME23" s="15"/>
      <c r="KMF23" s="15"/>
      <c r="KMG23" s="15"/>
      <c r="KMH23" s="15"/>
      <c r="KMI23" s="15"/>
      <c r="KMJ23" s="15"/>
      <c r="KMK23" s="15"/>
      <c r="KML23" s="15"/>
      <c r="KMM23" s="15"/>
      <c r="KMN23" s="15"/>
      <c r="KMO23" s="15"/>
      <c r="KMP23" s="15"/>
      <c r="KMQ23" s="15"/>
      <c r="KMR23" s="15"/>
      <c r="KMS23" s="15"/>
      <c r="KMT23" s="15"/>
      <c r="KMU23" s="15"/>
      <c r="KMV23" s="15"/>
      <c r="KMW23" s="15"/>
      <c r="KMX23" s="15"/>
      <c r="KMY23" s="15"/>
      <c r="KMZ23" s="15"/>
      <c r="KNA23" s="15"/>
      <c r="KNB23" s="15"/>
      <c r="KNC23" s="15"/>
      <c r="KND23" s="15"/>
      <c r="KNE23" s="15"/>
      <c r="KNF23" s="15"/>
      <c r="KNG23" s="15"/>
      <c r="KNH23" s="15"/>
      <c r="KNI23" s="15"/>
      <c r="KNJ23" s="15"/>
      <c r="KNK23" s="15"/>
      <c r="KNL23" s="15"/>
      <c r="KNM23" s="15"/>
      <c r="KNN23" s="15"/>
      <c r="KNO23" s="15"/>
      <c r="KNP23" s="15"/>
      <c r="KNQ23" s="15"/>
      <c r="KNR23" s="15"/>
      <c r="KNS23" s="15"/>
      <c r="KNT23" s="15"/>
      <c r="KNU23" s="15"/>
      <c r="KNV23" s="15"/>
      <c r="KNW23" s="15"/>
      <c r="KNX23" s="15"/>
      <c r="KNY23" s="15"/>
      <c r="KNZ23" s="15"/>
      <c r="KOA23" s="15"/>
      <c r="KOB23" s="15"/>
      <c r="KOC23" s="15"/>
      <c r="KOD23" s="15"/>
      <c r="KOE23" s="15"/>
      <c r="KOF23" s="15"/>
      <c r="KOG23" s="15"/>
      <c r="KOH23" s="15"/>
      <c r="KOI23" s="15"/>
      <c r="KOJ23" s="15"/>
      <c r="KOK23" s="15"/>
      <c r="KOL23" s="15"/>
      <c r="KOM23" s="15"/>
      <c r="KON23" s="15"/>
      <c r="KOO23" s="15"/>
      <c r="KOP23" s="15"/>
      <c r="KOQ23" s="15"/>
      <c r="KOR23" s="15"/>
      <c r="KOS23" s="15"/>
      <c r="KOT23" s="15"/>
      <c r="KOU23" s="15"/>
      <c r="KOV23" s="15"/>
      <c r="KOW23" s="15"/>
      <c r="KOX23" s="15"/>
      <c r="KOY23" s="15"/>
      <c r="KOZ23" s="15"/>
      <c r="KPA23" s="15"/>
      <c r="KPB23" s="15"/>
      <c r="KPC23" s="15"/>
      <c r="KPD23" s="15"/>
      <c r="KPE23" s="15"/>
      <c r="KPF23" s="15"/>
      <c r="KPG23" s="15"/>
      <c r="KPH23" s="15"/>
      <c r="KPI23" s="15"/>
      <c r="KPJ23" s="15"/>
      <c r="KPK23" s="15"/>
      <c r="KPL23" s="15"/>
      <c r="KPM23" s="15"/>
      <c r="KPN23" s="15"/>
      <c r="KPO23" s="15"/>
      <c r="KPP23" s="15"/>
      <c r="KPQ23" s="15"/>
      <c r="KPR23" s="15"/>
      <c r="KPS23" s="15"/>
      <c r="KPT23" s="15"/>
      <c r="KPU23" s="15"/>
      <c r="KPV23" s="15"/>
      <c r="KPW23" s="15"/>
      <c r="KPX23" s="15"/>
      <c r="KPY23" s="15"/>
      <c r="KPZ23" s="15"/>
      <c r="KQA23" s="15"/>
      <c r="KQB23" s="15"/>
      <c r="KQC23" s="15"/>
      <c r="KQD23" s="15"/>
      <c r="KQE23" s="15"/>
      <c r="KQF23" s="15"/>
      <c r="KQG23" s="15"/>
      <c r="KQH23" s="15"/>
      <c r="KQI23" s="15"/>
      <c r="KQJ23" s="15"/>
      <c r="KQK23" s="15"/>
      <c r="KQL23" s="15"/>
      <c r="KQM23" s="15"/>
      <c r="KQN23" s="15"/>
      <c r="KQO23" s="15"/>
      <c r="KQP23" s="15"/>
      <c r="KQQ23" s="15"/>
      <c r="KQR23" s="15"/>
      <c r="KQS23" s="15"/>
      <c r="KQT23" s="15"/>
      <c r="KQU23" s="15"/>
      <c r="KQV23" s="15"/>
      <c r="KQW23" s="15"/>
      <c r="KQX23" s="15"/>
      <c r="KQY23" s="15"/>
      <c r="KQZ23" s="15"/>
      <c r="KRA23" s="15"/>
      <c r="KRB23" s="15"/>
      <c r="KRC23" s="15"/>
      <c r="KRD23" s="15"/>
      <c r="KRE23" s="15"/>
      <c r="KRF23" s="15"/>
      <c r="KRG23" s="15"/>
      <c r="KRH23" s="15"/>
      <c r="KRI23" s="15"/>
      <c r="KRJ23" s="15"/>
      <c r="KRK23" s="15"/>
      <c r="KRL23" s="15"/>
      <c r="KRM23" s="15"/>
      <c r="KRN23" s="15"/>
      <c r="KRO23" s="15"/>
      <c r="KRP23" s="15"/>
      <c r="KRQ23" s="15"/>
      <c r="KRR23" s="15"/>
      <c r="KRS23" s="15"/>
      <c r="KRT23" s="15"/>
      <c r="KRU23" s="15"/>
      <c r="KRV23" s="15"/>
      <c r="KRW23" s="15"/>
      <c r="KRX23" s="15"/>
      <c r="KRY23" s="15"/>
      <c r="KRZ23" s="15"/>
      <c r="KSA23" s="15"/>
      <c r="KSB23" s="15"/>
      <c r="KSC23" s="15"/>
      <c r="KSD23" s="15"/>
      <c r="KSE23" s="15"/>
      <c r="KSF23" s="15"/>
      <c r="KSG23" s="15"/>
      <c r="KSH23" s="15"/>
      <c r="KSI23" s="15"/>
      <c r="KSJ23" s="15"/>
      <c r="KSK23" s="15"/>
      <c r="KSL23" s="15"/>
      <c r="KSM23" s="15"/>
      <c r="KSN23" s="15"/>
      <c r="KSO23" s="15"/>
      <c r="KSP23" s="15"/>
      <c r="KSQ23" s="15"/>
      <c r="KSR23" s="15"/>
      <c r="KSS23" s="15"/>
      <c r="KST23" s="15"/>
      <c r="KSU23" s="15"/>
      <c r="KSV23" s="15"/>
      <c r="KSW23" s="15"/>
      <c r="KSX23" s="15"/>
      <c r="KSY23" s="15"/>
      <c r="KSZ23" s="15"/>
      <c r="KTA23" s="15"/>
      <c r="KTB23" s="15"/>
      <c r="KTC23" s="15"/>
      <c r="KTD23" s="15"/>
      <c r="KTE23" s="15"/>
      <c r="KTF23" s="15"/>
      <c r="KTG23" s="15"/>
      <c r="KTH23" s="15"/>
      <c r="KTI23" s="15"/>
      <c r="KTJ23" s="15"/>
      <c r="KTK23" s="15"/>
      <c r="KTL23" s="15"/>
      <c r="KTM23" s="15"/>
      <c r="KTN23" s="15"/>
      <c r="KTO23" s="15"/>
      <c r="KTP23" s="15"/>
      <c r="KTQ23" s="15"/>
      <c r="KTR23" s="15"/>
      <c r="KTS23" s="15"/>
      <c r="KTT23" s="15"/>
      <c r="KTU23" s="15"/>
      <c r="KTV23" s="15"/>
      <c r="KTW23" s="15"/>
      <c r="KTX23" s="15"/>
      <c r="KTY23" s="15"/>
      <c r="KTZ23" s="15"/>
      <c r="KUA23" s="15"/>
      <c r="KUB23" s="15"/>
      <c r="KUC23" s="15"/>
      <c r="KUD23" s="15"/>
      <c r="KUE23" s="15"/>
      <c r="KUF23" s="15"/>
      <c r="KUG23" s="15"/>
      <c r="KUH23" s="15"/>
      <c r="KUI23" s="15"/>
      <c r="KUJ23" s="15"/>
      <c r="KUK23" s="15"/>
      <c r="KUL23" s="15"/>
      <c r="KUM23" s="15"/>
      <c r="KUN23" s="15"/>
      <c r="KUO23" s="15"/>
      <c r="KUP23" s="15"/>
      <c r="KUQ23" s="15"/>
      <c r="KUR23" s="15"/>
      <c r="KUS23" s="15"/>
      <c r="KUT23" s="15"/>
      <c r="KUU23" s="15"/>
      <c r="KUV23" s="15"/>
      <c r="KUW23" s="15"/>
      <c r="KUX23" s="15"/>
      <c r="KUY23" s="15"/>
      <c r="KUZ23" s="15"/>
      <c r="KVA23" s="15"/>
      <c r="KVB23" s="15"/>
      <c r="KVC23" s="15"/>
      <c r="KVD23" s="15"/>
      <c r="KVE23" s="15"/>
      <c r="KVF23" s="15"/>
      <c r="KVG23" s="15"/>
      <c r="KVH23" s="15"/>
      <c r="KVI23" s="15"/>
      <c r="KVJ23" s="15"/>
      <c r="KVK23" s="15"/>
      <c r="KVL23" s="15"/>
      <c r="KVM23" s="15"/>
      <c r="KVN23" s="15"/>
      <c r="KVO23" s="15"/>
      <c r="KVP23" s="15"/>
      <c r="KVQ23" s="15"/>
      <c r="KVR23" s="15"/>
      <c r="KVS23" s="15"/>
      <c r="KVT23" s="15"/>
      <c r="KVU23" s="15"/>
      <c r="KVV23" s="15"/>
      <c r="KVW23" s="15"/>
      <c r="KVX23" s="15"/>
      <c r="KVY23" s="15"/>
      <c r="KVZ23" s="15"/>
      <c r="KWA23" s="15"/>
      <c r="KWB23" s="15"/>
      <c r="KWC23" s="15"/>
      <c r="KWD23" s="15"/>
      <c r="KWE23" s="15"/>
      <c r="KWF23" s="15"/>
      <c r="KWG23" s="15"/>
      <c r="KWH23" s="15"/>
      <c r="KWI23" s="15"/>
      <c r="KWJ23" s="15"/>
      <c r="KWK23" s="15"/>
      <c r="KWL23" s="15"/>
      <c r="KWM23" s="15"/>
      <c r="KWN23" s="15"/>
      <c r="KWO23" s="15"/>
      <c r="KWP23" s="15"/>
      <c r="KWQ23" s="15"/>
      <c r="KWR23" s="15"/>
      <c r="KWS23" s="15"/>
      <c r="KWT23" s="15"/>
      <c r="KWU23" s="15"/>
      <c r="KWV23" s="15"/>
      <c r="KWW23" s="15"/>
      <c r="KWX23" s="15"/>
      <c r="KWY23" s="15"/>
      <c r="KWZ23" s="15"/>
      <c r="KXA23" s="15"/>
      <c r="KXB23" s="15"/>
      <c r="KXC23" s="15"/>
      <c r="KXD23" s="15"/>
      <c r="KXE23" s="15"/>
      <c r="KXF23" s="15"/>
      <c r="KXG23" s="15"/>
      <c r="KXH23" s="15"/>
      <c r="KXI23" s="15"/>
      <c r="KXJ23" s="15"/>
      <c r="KXK23" s="15"/>
      <c r="KXL23" s="15"/>
      <c r="KXM23" s="15"/>
      <c r="KXN23" s="15"/>
      <c r="KXO23" s="15"/>
      <c r="KXP23" s="15"/>
      <c r="KXQ23" s="15"/>
      <c r="KXR23" s="15"/>
      <c r="KXS23" s="15"/>
      <c r="KXT23" s="15"/>
      <c r="KXU23" s="15"/>
      <c r="KXV23" s="15"/>
      <c r="KXW23" s="15"/>
      <c r="KXX23" s="15"/>
      <c r="KXY23" s="15"/>
      <c r="KXZ23" s="15"/>
      <c r="KYA23" s="15"/>
      <c r="KYB23" s="15"/>
      <c r="KYC23" s="15"/>
      <c r="KYD23" s="15"/>
      <c r="KYE23" s="15"/>
      <c r="KYF23" s="15"/>
      <c r="KYG23" s="15"/>
      <c r="KYH23" s="15"/>
      <c r="KYI23" s="15"/>
      <c r="KYJ23" s="15"/>
      <c r="KYK23" s="15"/>
      <c r="KYL23" s="15"/>
      <c r="KYM23" s="15"/>
      <c r="KYN23" s="15"/>
      <c r="KYO23" s="15"/>
      <c r="KYP23" s="15"/>
      <c r="KYQ23" s="15"/>
      <c r="KYR23" s="15"/>
      <c r="KYS23" s="15"/>
      <c r="KYT23" s="15"/>
      <c r="KYU23" s="15"/>
      <c r="KYV23" s="15"/>
      <c r="KYW23" s="15"/>
      <c r="KYX23" s="15"/>
      <c r="KYY23" s="15"/>
      <c r="KYZ23" s="15"/>
      <c r="KZA23" s="15"/>
      <c r="KZB23" s="15"/>
      <c r="KZC23" s="15"/>
      <c r="KZD23" s="15"/>
      <c r="KZE23" s="15"/>
      <c r="KZF23" s="15"/>
      <c r="KZG23" s="15"/>
      <c r="KZH23" s="15"/>
      <c r="KZI23" s="15"/>
      <c r="KZJ23" s="15"/>
      <c r="KZK23" s="15"/>
      <c r="KZL23" s="15"/>
      <c r="KZM23" s="15"/>
      <c r="KZN23" s="15"/>
      <c r="KZO23" s="15"/>
      <c r="KZP23" s="15"/>
      <c r="KZQ23" s="15"/>
      <c r="KZR23" s="15"/>
      <c r="KZS23" s="15"/>
      <c r="KZT23" s="15"/>
      <c r="KZU23" s="15"/>
      <c r="KZV23" s="15"/>
      <c r="KZW23" s="15"/>
      <c r="KZX23" s="15"/>
      <c r="KZY23" s="15"/>
      <c r="KZZ23" s="15"/>
      <c r="LAA23" s="15"/>
      <c r="LAB23" s="15"/>
      <c r="LAC23" s="15"/>
      <c r="LAD23" s="15"/>
      <c r="LAE23" s="15"/>
      <c r="LAF23" s="15"/>
      <c r="LAG23" s="15"/>
      <c r="LAH23" s="15"/>
      <c r="LAI23" s="15"/>
      <c r="LAJ23" s="15"/>
      <c r="LAK23" s="15"/>
      <c r="LAL23" s="15"/>
      <c r="LAM23" s="15"/>
      <c r="LAN23" s="15"/>
      <c r="LAO23" s="15"/>
      <c r="LAP23" s="15"/>
      <c r="LAQ23" s="15"/>
      <c r="LAR23" s="15"/>
      <c r="LAS23" s="15"/>
      <c r="LAT23" s="15"/>
      <c r="LAU23" s="15"/>
      <c r="LAV23" s="15"/>
      <c r="LAW23" s="15"/>
      <c r="LAX23" s="15"/>
      <c r="LAY23" s="15"/>
      <c r="LAZ23" s="15"/>
      <c r="LBA23" s="15"/>
      <c r="LBB23" s="15"/>
      <c r="LBC23" s="15"/>
      <c r="LBD23" s="15"/>
      <c r="LBE23" s="15"/>
      <c r="LBF23" s="15"/>
      <c r="LBG23" s="15"/>
      <c r="LBH23" s="15"/>
      <c r="LBI23" s="15"/>
      <c r="LBJ23" s="15"/>
      <c r="LBK23" s="15"/>
      <c r="LBL23" s="15"/>
      <c r="LBM23" s="15"/>
      <c r="LBN23" s="15"/>
      <c r="LBO23" s="15"/>
      <c r="LBP23" s="15"/>
      <c r="LBQ23" s="15"/>
      <c r="LBR23" s="15"/>
      <c r="LBS23" s="15"/>
      <c r="LBT23" s="15"/>
      <c r="LBU23" s="15"/>
      <c r="LBV23" s="15"/>
      <c r="LBW23" s="15"/>
      <c r="LBX23" s="15"/>
      <c r="LBY23" s="15"/>
      <c r="LBZ23" s="15"/>
      <c r="LCA23" s="15"/>
      <c r="LCB23" s="15"/>
      <c r="LCC23" s="15"/>
      <c r="LCD23" s="15"/>
      <c r="LCE23" s="15"/>
      <c r="LCF23" s="15"/>
      <c r="LCG23" s="15"/>
      <c r="LCH23" s="15"/>
      <c r="LCI23" s="15"/>
      <c r="LCJ23" s="15"/>
      <c r="LCK23" s="15"/>
      <c r="LCL23" s="15"/>
      <c r="LCM23" s="15"/>
      <c r="LCN23" s="15"/>
      <c r="LCO23" s="15"/>
      <c r="LCP23" s="15"/>
      <c r="LCQ23" s="15"/>
      <c r="LCR23" s="15"/>
      <c r="LCS23" s="15"/>
      <c r="LCT23" s="15"/>
      <c r="LCU23" s="15"/>
      <c r="LCV23" s="15"/>
      <c r="LCW23" s="15"/>
      <c r="LCX23" s="15"/>
      <c r="LCY23" s="15"/>
      <c r="LCZ23" s="15"/>
      <c r="LDA23" s="15"/>
      <c r="LDB23" s="15"/>
      <c r="LDC23" s="15"/>
      <c r="LDD23" s="15"/>
      <c r="LDE23" s="15"/>
      <c r="LDF23" s="15"/>
      <c r="LDG23" s="15"/>
      <c r="LDH23" s="15"/>
      <c r="LDI23" s="15"/>
      <c r="LDJ23" s="15"/>
      <c r="LDK23" s="15"/>
      <c r="LDL23" s="15"/>
      <c r="LDM23" s="15"/>
      <c r="LDN23" s="15"/>
      <c r="LDO23" s="15"/>
      <c r="LDP23" s="15"/>
      <c r="LDQ23" s="15"/>
      <c r="LDR23" s="15"/>
      <c r="LDS23" s="15"/>
      <c r="LDT23" s="15"/>
      <c r="LDU23" s="15"/>
      <c r="LDV23" s="15"/>
      <c r="LDW23" s="15"/>
      <c r="LDX23" s="15"/>
      <c r="LDY23" s="15"/>
      <c r="LDZ23" s="15"/>
      <c r="LEA23" s="15"/>
      <c r="LEB23" s="15"/>
      <c r="LEC23" s="15"/>
      <c r="LED23" s="15"/>
      <c r="LEE23" s="15"/>
      <c r="LEF23" s="15"/>
      <c r="LEG23" s="15"/>
      <c r="LEH23" s="15"/>
      <c r="LEI23" s="15"/>
      <c r="LEJ23" s="15"/>
      <c r="LEK23" s="15"/>
      <c r="LEL23" s="15"/>
      <c r="LEM23" s="15"/>
      <c r="LEN23" s="15"/>
      <c r="LEO23" s="15"/>
      <c r="LEP23" s="15"/>
      <c r="LEQ23" s="15"/>
      <c r="LER23" s="15"/>
      <c r="LES23" s="15"/>
      <c r="LET23" s="15"/>
      <c r="LEU23" s="15"/>
      <c r="LEV23" s="15"/>
      <c r="LEW23" s="15"/>
      <c r="LEX23" s="15"/>
      <c r="LEY23" s="15"/>
      <c r="LEZ23" s="15"/>
      <c r="LFA23" s="15"/>
      <c r="LFB23" s="15"/>
      <c r="LFC23" s="15"/>
      <c r="LFD23" s="15"/>
      <c r="LFE23" s="15"/>
      <c r="LFF23" s="15"/>
      <c r="LFG23" s="15"/>
      <c r="LFH23" s="15"/>
      <c r="LFI23" s="15"/>
      <c r="LFJ23" s="15"/>
      <c r="LFK23" s="15"/>
      <c r="LFL23" s="15"/>
      <c r="LFM23" s="15"/>
      <c r="LFN23" s="15"/>
      <c r="LFO23" s="15"/>
      <c r="LFP23" s="15"/>
      <c r="LFQ23" s="15"/>
      <c r="LFR23" s="15"/>
      <c r="LFS23" s="15"/>
      <c r="LFT23" s="15"/>
      <c r="LFU23" s="15"/>
      <c r="LFV23" s="15"/>
      <c r="LFW23" s="15"/>
      <c r="LFX23" s="15"/>
      <c r="LFY23" s="15"/>
      <c r="LFZ23" s="15"/>
      <c r="LGA23" s="15"/>
      <c r="LGB23" s="15"/>
      <c r="LGC23" s="15"/>
      <c r="LGD23" s="15"/>
      <c r="LGE23" s="15"/>
      <c r="LGF23" s="15"/>
      <c r="LGG23" s="15"/>
      <c r="LGH23" s="15"/>
      <c r="LGI23" s="15"/>
      <c r="LGJ23" s="15"/>
      <c r="LGK23" s="15"/>
      <c r="LGL23" s="15"/>
      <c r="LGM23" s="15"/>
      <c r="LGN23" s="15"/>
      <c r="LGO23" s="15"/>
      <c r="LGP23" s="15"/>
      <c r="LGQ23" s="15"/>
      <c r="LGR23" s="15"/>
      <c r="LGS23" s="15"/>
      <c r="LGT23" s="15"/>
      <c r="LGU23" s="15"/>
      <c r="LGV23" s="15"/>
      <c r="LGW23" s="15"/>
      <c r="LGX23" s="15"/>
      <c r="LGY23" s="15"/>
      <c r="LGZ23" s="15"/>
      <c r="LHA23" s="15"/>
      <c r="LHB23" s="15"/>
      <c r="LHC23" s="15"/>
      <c r="LHD23" s="15"/>
      <c r="LHE23" s="15"/>
      <c r="LHF23" s="15"/>
      <c r="LHG23" s="15"/>
      <c r="LHH23" s="15"/>
      <c r="LHI23" s="15"/>
      <c r="LHJ23" s="15"/>
      <c r="LHK23" s="15"/>
      <c r="LHL23" s="15"/>
      <c r="LHM23" s="15"/>
      <c r="LHN23" s="15"/>
      <c r="LHO23" s="15"/>
      <c r="LHP23" s="15"/>
      <c r="LHQ23" s="15"/>
      <c r="LHR23" s="15"/>
      <c r="LHS23" s="15"/>
      <c r="LHT23" s="15"/>
      <c r="LHU23" s="15"/>
      <c r="LHV23" s="15"/>
      <c r="LHW23" s="15"/>
      <c r="LHX23" s="15"/>
      <c r="LHY23" s="15"/>
      <c r="LHZ23" s="15"/>
      <c r="LIA23" s="15"/>
      <c r="LIB23" s="15"/>
      <c r="LIC23" s="15"/>
      <c r="LID23" s="15"/>
      <c r="LIE23" s="15"/>
      <c r="LIF23" s="15"/>
      <c r="LIG23" s="15"/>
      <c r="LIH23" s="15"/>
      <c r="LII23" s="15"/>
      <c r="LIJ23" s="15"/>
      <c r="LIK23" s="15"/>
      <c r="LIL23" s="15"/>
      <c r="LIM23" s="15"/>
      <c r="LIN23" s="15"/>
      <c r="LIO23" s="15"/>
      <c r="LIP23" s="15"/>
      <c r="LIQ23" s="15"/>
      <c r="LIR23" s="15"/>
      <c r="LIS23" s="15"/>
      <c r="LIT23" s="15"/>
      <c r="LIU23" s="15"/>
      <c r="LIV23" s="15"/>
      <c r="LIW23" s="15"/>
      <c r="LIX23" s="15"/>
      <c r="LIY23" s="15"/>
      <c r="LIZ23" s="15"/>
      <c r="LJA23" s="15"/>
      <c r="LJB23" s="15"/>
      <c r="LJC23" s="15"/>
      <c r="LJD23" s="15"/>
      <c r="LJE23" s="15"/>
      <c r="LJF23" s="15"/>
      <c r="LJG23" s="15"/>
      <c r="LJH23" s="15"/>
      <c r="LJI23" s="15"/>
      <c r="LJJ23" s="15"/>
      <c r="LJK23" s="15"/>
      <c r="LJL23" s="15"/>
      <c r="LJM23" s="15"/>
      <c r="LJN23" s="15"/>
      <c r="LJO23" s="15"/>
      <c r="LJP23" s="15"/>
      <c r="LJQ23" s="15"/>
      <c r="LJR23" s="15"/>
      <c r="LJS23" s="15"/>
      <c r="LJT23" s="15"/>
      <c r="LJU23" s="15"/>
      <c r="LJV23" s="15"/>
      <c r="LJW23" s="15"/>
      <c r="LJX23" s="15"/>
      <c r="LJY23" s="15"/>
      <c r="LJZ23" s="15"/>
      <c r="LKA23" s="15"/>
      <c r="LKB23" s="15"/>
      <c r="LKC23" s="15"/>
      <c r="LKD23" s="15"/>
      <c r="LKE23" s="15"/>
      <c r="LKF23" s="15"/>
      <c r="LKG23" s="15"/>
      <c r="LKH23" s="15"/>
      <c r="LKI23" s="15"/>
      <c r="LKJ23" s="15"/>
      <c r="LKK23" s="15"/>
      <c r="LKL23" s="15"/>
      <c r="LKM23" s="15"/>
      <c r="LKN23" s="15"/>
      <c r="LKO23" s="15"/>
      <c r="LKP23" s="15"/>
      <c r="LKQ23" s="15"/>
      <c r="LKR23" s="15"/>
      <c r="LKS23" s="15"/>
      <c r="LKT23" s="15"/>
      <c r="LKU23" s="15"/>
      <c r="LKV23" s="15"/>
      <c r="LKW23" s="15"/>
      <c r="LKX23" s="15"/>
      <c r="LKY23" s="15"/>
      <c r="LKZ23" s="15"/>
      <c r="LLA23" s="15"/>
      <c r="LLB23" s="15"/>
      <c r="LLC23" s="15"/>
      <c r="LLD23" s="15"/>
      <c r="LLE23" s="15"/>
      <c r="LLF23" s="15"/>
      <c r="LLG23" s="15"/>
      <c r="LLH23" s="15"/>
      <c r="LLI23" s="15"/>
      <c r="LLJ23" s="15"/>
      <c r="LLK23" s="15"/>
      <c r="LLL23" s="15"/>
      <c r="LLM23" s="15"/>
      <c r="LLN23" s="15"/>
      <c r="LLO23" s="15"/>
      <c r="LLP23" s="15"/>
      <c r="LLQ23" s="15"/>
      <c r="LLR23" s="15"/>
      <c r="LLS23" s="15"/>
      <c r="LLT23" s="15"/>
      <c r="LLU23" s="15"/>
      <c r="LLV23" s="15"/>
      <c r="LLW23" s="15"/>
      <c r="LLX23" s="15"/>
      <c r="LLY23" s="15"/>
      <c r="LLZ23" s="15"/>
      <c r="LMA23" s="15"/>
      <c r="LMB23" s="15"/>
      <c r="LMC23" s="15"/>
      <c r="LMD23" s="15"/>
      <c r="LME23" s="15"/>
      <c r="LMF23" s="15"/>
      <c r="LMG23" s="15"/>
      <c r="LMH23" s="15"/>
      <c r="LMI23" s="15"/>
      <c r="LMJ23" s="15"/>
      <c r="LMK23" s="15"/>
      <c r="LML23" s="15"/>
      <c r="LMM23" s="15"/>
      <c r="LMN23" s="15"/>
      <c r="LMO23" s="15"/>
      <c r="LMP23" s="15"/>
      <c r="LMQ23" s="15"/>
      <c r="LMR23" s="15"/>
      <c r="LMS23" s="15"/>
      <c r="LMT23" s="15"/>
      <c r="LMU23" s="15"/>
      <c r="LMV23" s="15"/>
      <c r="LMW23" s="15"/>
      <c r="LMX23" s="15"/>
      <c r="LMY23" s="15"/>
      <c r="LMZ23" s="15"/>
      <c r="LNA23" s="15"/>
      <c r="LNB23" s="15"/>
      <c r="LNC23" s="15"/>
      <c r="LND23" s="15"/>
      <c r="LNE23" s="15"/>
      <c r="LNF23" s="15"/>
      <c r="LNG23" s="15"/>
      <c r="LNH23" s="15"/>
      <c r="LNI23" s="15"/>
      <c r="LNJ23" s="15"/>
      <c r="LNK23" s="15"/>
      <c r="LNL23" s="15"/>
      <c r="LNM23" s="15"/>
      <c r="LNN23" s="15"/>
      <c r="LNO23" s="15"/>
      <c r="LNP23" s="15"/>
      <c r="LNQ23" s="15"/>
      <c r="LNR23" s="15"/>
      <c r="LNS23" s="15"/>
      <c r="LNT23" s="15"/>
      <c r="LNU23" s="15"/>
      <c r="LNV23" s="15"/>
      <c r="LNW23" s="15"/>
      <c r="LNX23" s="15"/>
      <c r="LNY23" s="15"/>
      <c r="LNZ23" s="15"/>
      <c r="LOA23" s="15"/>
      <c r="LOB23" s="15"/>
      <c r="LOC23" s="15"/>
      <c r="LOD23" s="15"/>
      <c r="LOE23" s="15"/>
      <c r="LOF23" s="15"/>
      <c r="LOG23" s="15"/>
      <c r="LOH23" s="15"/>
      <c r="LOI23" s="15"/>
      <c r="LOJ23" s="15"/>
      <c r="LOK23" s="15"/>
      <c r="LOL23" s="15"/>
      <c r="LOM23" s="15"/>
      <c r="LON23" s="15"/>
      <c r="LOO23" s="15"/>
      <c r="LOP23" s="15"/>
      <c r="LOQ23" s="15"/>
      <c r="LOR23" s="15"/>
      <c r="LOS23" s="15"/>
      <c r="LOT23" s="15"/>
      <c r="LOU23" s="15"/>
      <c r="LOV23" s="15"/>
      <c r="LOW23" s="15"/>
      <c r="LOX23" s="15"/>
      <c r="LOY23" s="15"/>
      <c r="LOZ23" s="15"/>
      <c r="LPA23" s="15"/>
      <c r="LPB23" s="15"/>
      <c r="LPC23" s="15"/>
      <c r="LPD23" s="15"/>
      <c r="LPE23" s="15"/>
      <c r="LPF23" s="15"/>
      <c r="LPG23" s="15"/>
      <c r="LPH23" s="15"/>
      <c r="LPI23" s="15"/>
      <c r="LPJ23" s="15"/>
      <c r="LPK23" s="15"/>
      <c r="LPL23" s="15"/>
      <c r="LPM23" s="15"/>
      <c r="LPN23" s="15"/>
      <c r="LPO23" s="15"/>
      <c r="LPP23" s="15"/>
      <c r="LPQ23" s="15"/>
      <c r="LPR23" s="15"/>
      <c r="LPS23" s="15"/>
      <c r="LPT23" s="15"/>
      <c r="LPU23" s="15"/>
      <c r="LPV23" s="15"/>
      <c r="LPW23" s="15"/>
      <c r="LPX23" s="15"/>
      <c r="LPY23" s="15"/>
      <c r="LPZ23" s="15"/>
      <c r="LQA23" s="15"/>
      <c r="LQB23" s="15"/>
      <c r="LQC23" s="15"/>
      <c r="LQD23" s="15"/>
      <c r="LQE23" s="15"/>
      <c r="LQF23" s="15"/>
      <c r="LQG23" s="15"/>
      <c r="LQH23" s="15"/>
      <c r="LQI23" s="15"/>
      <c r="LQJ23" s="15"/>
      <c r="LQK23" s="15"/>
      <c r="LQL23" s="15"/>
      <c r="LQM23" s="15"/>
      <c r="LQN23" s="15"/>
      <c r="LQO23" s="15"/>
      <c r="LQP23" s="15"/>
      <c r="LQQ23" s="15"/>
      <c r="LQR23" s="15"/>
      <c r="LQS23" s="15"/>
      <c r="LQT23" s="15"/>
      <c r="LQU23" s="15"/>
      <c r="LQV23" s="15"/>
      <c r="LQW23" s="15"/>
      <c r="LQX23" s="15"/>
      <c r="LQY23" s="15"/>
      <c r="LQZ23" s="15"/>
      <c r="LRA23" s="15"/>
      <c r="LRB23" s="15"/>
      <c r="LRC23" s="15"/>
      <c r="LRD23" s="15"/>
      <c r="LRE23" s="15"/>
      <c r="LRF23" s="15"/>
      <c r="LRG23" s="15"/>
      <c r="LRH23" s="15"/>
      <c r="LRI23" s="15"/>
      <c r="LRJ23" s="15"/>
      <c r="LRK23" s="15"/>
      <c r="LRL23" s="15"/>
      <c r="LRM23" s="15"/>
      <c r="LRN23" s="15"/>
      <c r="LRO23" s="15"/>
      <c r="LRP23" s="15"/>
      <c r="LRQ23" s="15"/>
      <c r="LRR23" s="15"/>
      <c r="LRS23" s="15"/>
      <c r="LRT23" s="15"/>
      <c r="LRU23" s="15"/>
      <c r="LRV23" s="15"/>
      <c r="LRW23" s="15"/>
      <c r="LRX23" s="15"/>
      <c r="LRY23" s="15"/>
      <c r="LRZ23" s="15"/>
      <c r="LSA23" s="15"/>
      <c r="LSB23" s="15"/>
      <c r="LSC23" s="15"/>
      <c r="LSD23" s="15"/>
      <c r="LSE23" s="15"/>
      <c r="LSF23" s="15"/>
      <c r="LSG23" s="15"/>
      <c r="LSH23" s="15"/>
      <c r="LSI23" s="15"/>
      <c r="LSJ23" s="15"/>
      <c r="LSK23" s="15"/>
      <c r="LSL23" s="15"/>
      <c r="LSM23" s="15"/>
      <c r="LSN23" s="15"/>
      <c r="LSO23" s="15"/>
      <c r="LSP23" s="15"/>
      <c r="LSQ23" s="15"/>
      <c r="LSR23" s="15"/>
      <c r="LSS23" s="15"/>
      <c r="LST23" s="15"/>
      <c r="LSU23" s="15"/>
      <c r="LSV23" s="15"/>
      <c r="LSW23" s="15"/>
      <c r="LSX23" s="15"/>
      <c r="LSY23" s="15"/>
      <c r="LSZ23" s="15"/>
      <c r="LTA23" s="15"/>
      <c r="LTB23" s="15"/>
      <c r="LTC23" s="15"/>
      <c r="LTD23" s="15"/>
      <c r="LTE23" s="15"/>
      <c r="LTF23" s="15"/>
      <c r="LTG23" s="15"/>
      <c r="LTH23" s="15"/>
      <c r="LTI23" s="15"/>
      <c r="LTJ23" s="15"/>
      <c r="LTK23" s="15"/>
      <c r="LTL23" s="15"/>
      <c r="LTM23" s="15"/>
      <c r="LTN23" s="15"/>
      <c r="LTO23" s="15"/>
      <c r="LTP23" s="15"/>
      <c r="LTQ23" s="15"/>
      <c r="LTR23" s="15"/>
      <c r="LTS23" s="15"/>
      <c r="LTT23" s="15"/>
      <c r="LTU23" s="15"/>
      <c r="LTV23" s="15"/>
      <c r="LTW23" s="15"/>
      <c r="LTX23" s="15"/>
      <c r="LTY23" s="15"/>
      <c r="LTZ23" s="15"/>
      <c r="LUA23" s="15"/>
      <c r="LUB23" s="15"/>
      <c r="LUC23" s="15"/>
      <c r="LUD23" s="15"/>
      <c r="LUE23" s="15"/>
      <c r="LUF23" s="15"/>
      <c r="LUG23" s="15"/>
      <c r="LUH23" s="15"/>
      <c r="LUI23" s="15"/>
      <c r="LUJ23" s="15"/>
      <c r="LUK23" s="15"/>
      <c r="LUL23" s="15"/>
      <c r="LUM23" s="15"/>
      <c r="LUN23" s="15"/>
      <c r="LUO23" s="15"/>
      <c r="LUP23" s="15"/>
      <c r="LUQ23" s="15"/>
      <c r="LUR23" s="15"/>
      <c r="LUS23" s="15"/>
      <c r="LUT23" s="15"/>
      <c r="LUU23" s="15"/>
      <c r="LUV23" s="15"/>
      <c r="LUW23" s="15"/>
      <c r="LUX23" s="15"/>
      <c r="LUY23" s="15"/>
      <c r="LUZ23" s="15"/>
      <c r="LVA23" s="15"/>
      <c r="LVB23" s="15"/>
      <c r="LVC23" s="15"/>
      <c r="LVD23" s="15"/>
      <c r="LVE23" s="15"/>
      <c r="LVF23" s="15"/>
      <c r="LVG23" s="15"/>
      <c r="LVH23" s="15"/>
      <c r="LVI23" s="15"/>
      <c r="LVJ23" s="15"/>
      <c r="LVK23" s="15"/>
      <c r="LVL23" s="15"/>
      <c r="LVM23" s="15"/>
      <c r="LVN23" s="15"/>
      <c r="LVO23" s="15"/>
      <c r="LVP23" s="15"/>
      <c r="LVQ23" s="15"/>
      <c r="LVR23" s="15"/>
      <c r="LVS23" s="15"/>
      <c r="LVT23" s="15"/>
      <c r="LVU23" s="15"/>
      <c r="LVV23" s="15"/>
      <c r="LVW23" s="15"/>
      <c r="LVX23" s="15"/>
      <c r="LVY23" s="15"/>
      <c r="LVZ23" s="15"/>
      <c r="LWA23" s="15"/>
      <c r="LWB23" s="15"/>
      <c r="LWC23" s="15"/>
      <c r="LWD23" s="15"/>
      <c r="LWE23" s="15"/>
      <c r="LWF23" s="15"/>
      <c r="LWG23" s="15"/>
      <c r="LWH23" s="15"/>
      <c r="LWI23" s="15"/>
      <c r="LWJ23" s="15"/>
      <c r="LWK23" s="15"/>
      <c r="LWL23" s="15"/>
      <c r="LWM23" s="15"/>
      <c r="LWN23" s="15"/>
      <c r="LWO23" s="15"/>
      <c r="LWP23" s="15"/>
      <c r="LWQ23" s="15"/>
      <c r="LWR23" s="15"/>
      <c r="LWS23" s="15"/>
      <c r="LWT23" s="15"/>
      <c r="LWU23" s="15"/>
      <c r="LWV23" s="15"/>
      <c r="LWW23" s="15"/>
      <c r="LWX23" s="15"/>
      <c r="LWY23" s="15"/>
      <c r="LWZ23" s="15"/>
      <c r="LXA23" s="15"/>
      <c r="LXB23" s="15"/>
      <c r="LXC23" s="15"/>
      <c r="LXD23" s="15"/>
      <c r="LXE23" s="15"/>
      <c r="LXF23" s="15"/>
      <c r="LXG23" s="15"/>
      <c r="LXH23" s="15"/>
      <c r="LXI23" s="15"/>
      <c r="LXJ23" s="15"/>
      <c r="LXK23" s="15"/>
      <c r="LXL23" s="15"/>
      <c r="LXM23" s="15"/>
      <c r="LXN23" s="15"/>
      <c r="LXO23" s="15"/>
      <c r="LXP23" s="15"/>
      <c r="LXQ23" s="15"/>
      <c r="LXR23" s="15"/>
      <c r="LXS23" s="15"/>
      <c r="LXT23" s="15"/>
      <c r="LXU23" s="15"/>
      <c r="LXV23" s="15"/>
      <c r="LXW23" s="15"/>
      <c r="LXX23" s="15"/>
      <c r="LXY23" s="15"/>
      <c r="LXZ23" s="15"/>
      <c r="LYA23" s="15"/>
      <c r="LYB23" s="15"/>
      <c r="LYC23" s="15"/>
      <c r="LYD23" s="15"/>
      <c r="LYE23" s="15"/>
      <c r="LYF23" s="15"/>
      <c r="LYG23" s="15"/>
      <c r="LYH23" s="15"/>
      <c r="LYI23" s="15"/>
      <c r="LYJ23" s="15"/>
      <c r="LYK23" s="15"/>
      <c r="LYL23" s="15"/>
      <c r="LYM23" s="15"/>
      <c r="LYN23" s="15"/>
      <c r="LYO23" s="15"/>
      <c r="LYP23" s="15"/>
      <c r="LYQ23" s="15"/>
      <c r="LYR23" s="15"/>
      <c r="LYS23" s="15"/>
      <c r="LYT23" s="15"/>
      <c r="LYU23" s="15"/>
      <c r="LYV23" s="15"/>
      <c r="LYW23" s="15"/>
      <c r="LYX23" s="15"/>
      <c r="LYY23" s="15"/>
      <c r="LYZ23" s="15"/>
      <c r="LZA23" s="15"/>
      <c r="LZB23" s="15"/>
      <c r="LZC23" s="15"/>
      <c r="LZD23" s="15"/>
      <c r="LZE23" s="15"/>
      <c r="LZF23" s="15"/>
      <c r="LZG23" s="15"/>
      <c r="LZH23" s="15"/>
      <c r="LZI23" s="15"/>
      <c r="LZJ23" s="15"/>
      <c r="LZK23" s="15"/>
      <c r="LZL23" s="15"/>
      <c r="LZM23" s="15"/>
      <c r="LZN23" s="15"/>
      <c r="LZO23" s="15"/>
      <c r="LZP23" s="15"/>
      <c r="LZQ23" s="15"/>
      <c r="LZR23" s="15"/>
      <c r="LZS23" s="15"/>
      <c r="LZT23" s="15"/>
      <c r="LZU23" s="15"/>
      <c r="LZV23" s="15"/>
      <c r="LZW23" s="15"/>
      <c r="LZX23" s="15"/>
      <c r="LZY23" s="15"/>
      <c r="LZZ23" s="15"/>
      <c r="MAA23" s="15"/>
      <c r="MAB23" s="15"/>
      <c r="MAC23" s="15"/>
      <c r="MAD23" s="15"/>
      <c r="MAE23" s="15"/>
      <c r="MAF23" s="15"/>
      <c r="MAG23" s="15"/>
      <c r="MAH23" s="15"/>
      <c r="MAI23" s="15"/>
      <c r="MAJ23" s="15"/>
      <c r="MAK23" s="15"/>
      <c r="MAL23" s="15"/>
      <c r="MAM23" s="15"/>
      <c r="MAN23" s="15"/>
      <c r="MAO23" s="15"/>
      <c r="MAP23" s="15"/>
      <c r="MAQ23" s="15"/>
      <c r="MAR23" s="15"/>
      <c r="MAS23" s="15"/>
      <c r="MAT23" s="15"/>
      <c r="MAU23" s="15"/>
      <c r="MAV23" s="15"/>
      <c r="MAW23" s="15"/>
      <c r="MAX23" s="15"/>
      <c r="MAY23" s="15"/>
      <c r="MAZ23" s="15"/>
      <c r="MBA23" s="15"/>
      <c r="MBB23" s="15"/>
      <c r="MBC23" s="15"/>
      <c r="MBD23" s="15"/>
      <c r="MBE23" s="15"/>
      <c r="MBF23" s="15"/>
      <c r="MBG23" s="15"/>
      <c r="MBH23" s="15"/>
      <c r="MBI23" s="15"/>
      <c r="MBJ23" s="15"/>
      <c r="MBK23" s="15"/>
      <c r="MBL23" s="15"/>
      <c r="MBM23" s="15"/>
      <c r="MBN23" s="15"/>
      <c r="MBO23" s="15"/>
      <c r="MBP23" s="15"/>
      <c r="MBQ23" s="15"/>
      <c r="MBR23" s="15"/>
      <c r="MBS23" s="15"/>
      <c r="MBT23" s="15"/>
      <c r="MBU23" s="15"/>
      <c r="MBV23" s="15"/>
      <c r="MBW23" s="15"/>
      <c r="MBX23" s="15"/>
      <c r="MBY23" s="15"/>
      <c r="MBZ23" s="15"/>
      <c r="MCA23" s="15"/>
      <c r="MCB23" s="15"/>
      <c r="MCC23" s="15"/>
      <c r="MCD23" s="15"/>
      <c r="MCE23" s="15"/>
      <c r="MCF23" s="15"/>
      <c r="MCG23" s="15"/>
      <c r="MCH23" s="15"/>
      <c r="MCI23" s="15"/>
      <c r="MCJ23" s="15"/>
      <c r="MCK23" s="15"/>
      <c r="MCL23" s="15"/>
      <c r="MCM23" s="15"/>
      <c r="MCN23" s="15"/>
      <c r="MCO23" s="15"/>
      <c r="MCP23" s="15"/>
      <c r="MCQ23" s="15"/>
      <c r="MCR23" s="15"/>
      <c r="MCS23" s="15"/>
      <c r="MCT23" s="15"/>
      <c r="MCU23" s="15"/>
      <c r="MCV23" s="15"/>
      <c r="MCW23" s="15"/>
      <c r="MCX23" s="15"/>
      <c r="MCY23" s="15"/>
      <c r="MCZ23" s="15"/>
      <c r="MDA23" s="15"/>
      <c r="MDB23" s="15"/>
      <c r="MDC23" s="15"/>
      <c r="MDD23" s="15"/>
      <c r="MDE23" s="15"/>
      <c r="MDF23" s="15"/>
      <c r="MDG23" s="15"/>
      <c r="MDH23" s="15"/>
      <c r="MDI23" s="15"/>
      <c r="MDJ23" s="15"/>
      <c r="MDK23" s="15"/>
      <c r="MDL23" s="15"/>
      <c r="MDM23" s="15"/>
      <c r="MDN23" s="15"/>
      <c r="MDO23" s="15"/>
      <c r="MDP23" s="15"/>
      <c r="MDQ23" s="15"/>
      <c r="MDR23" s="15"/>
      <c r="MDS23" s="15"/>
      <c r="MDT23" s="15"/>
      <c r="MDU23" s="15"/>
      <c r="MDV23" s="15"/>
      <c r="MDW23" s="15"/>
      <c r="MDX23" s="15"/>
      <c r="MDY23" s="15"/>
      <c r="MDZ23" s="15"/>
      <c r="MEA23" s="15"/>
      <c r="MEB23" s="15"/>
      <c r="MEC23" s="15"/>
      <c r="MED23" s="15"/>
      <c r="MEE23" s="15"/>
      <c r="MEF23" s="15"/>
      <c r="MEG23" s="15"/>
      <c r="MEH23" s="15"/>
      <c r="MEI23" s="15"/>
      <c r="MEJ23" s="15"/>
      <c r="MEK23" s="15"/>
      <c r="MEL23" s="15"/>
      <c r="MEM23" s="15"/>
      <c r="MEN23" s="15"/>
      <c r="MEO23" s="15"/>
      <c r="MEP23" s="15"/>
      <c r="MEQ23" s="15"/>
      <c r="MER23" s="15"/>
      <c r="MES23" s="15"/>
      <c r="MET23" s="15"/>
      <c r="MEU23" s="15"/>
      <c r="MEV23" s="15"/>
      <c r="MEW23" s="15"/>
      <c r="MEX23" s="15"/>
      <c r="MEY23" s="15"/>
      <c r="MEZ23" s="15"/>
      <c r="MFA23" s="15"/>
      <c r="MFB23" s="15"/>
      <c r="MFC23" s="15"/>
      <c r="MFD23" s="15"/>
      <c r="MFE23" s="15"/>
      <c r="MFF23" s="15"/>
      <c r="MFG23" s="15"/>
      <c r="MFH23" s="15"/>
      <c r="MFI23" s="15"/>
      <c r="MFJ23" s="15"/>
      <c r="MFK23" s="15"/>
      <c r="MFL23" s="15"/>
      <c r="MFM23" s="15"/>
      <c r="MFN23" s="15"/>
      <c r="MFO23" s="15"/>
      <c r="MFP23" s="15"/>
      <c r="MFQ23" s="15"/>
      <c r="MFR23" s="15"/>
      <c r="MFS23" s="15"/>
      <c r="MFT23" s="15"/>
      <c r="MFU23" s="15"/>
      <c r="MFV23" s="15"/>
      <c r="MFW23" s="15"/>
      <c r="MFX23" s="15"/>
      <c r="MFY23" s="15"/>
      <c r="MFZ23" s="15"/>
      <c r="MGA23" s="15"/>
      <c r="MGB23" s="15"/>
      <c r="MGC23" s="15"/>
      <c r="MGD23" s="15"/>
      <c r="MGE23" s="15"/>
      <c r="MGF23" s="15"/>
      <c r="MGG23" s="15"/>
      <c r="MGH23" s="15"/>
      <c r="MGI23" s="15"/>
      <c r="MGJ23" s="15"/>
      <c r="MGK23" s="15"/>
      <c r="MGL23" s="15"/>
      <c r="MGM23" s="15"/>
      <c r="MGN23" s="15"/>
      <c r="MGO23" s="15"/>
      <c r="MGP23" s="15"/>
      <c r="MGQ23" s="15"/>
      <c r="MGR23" s="15"/>
      <c r="MGS23" s="15"/>
      <c r="MGT23" s="15"/>
      <c r="MGU23" s="15"/>
      <c r="MGV23" s="15"/>
      <c r="MGW23" s="15"/>
      <c r="MGX23" s="15"/>
      <c r="MGY23" s="15"/>
      <c r="MGZ23" s="15"/>
      <c r="MHA23" s="15"/>
      <c r="MHB23" s="15"/>
      <c r="MHC23" s="15"/>
      <c r="MHD23" s="15"/>
      <c r="MHE23" s="15"/>
      <c r="MHF23" s="15"/>
      <c r="MHG23" s="15"/>
      <c r="MHH23" s="15"/>
      <c r="MHI23" s="15"/>
      <c r="MHJ23" s="15"/>
      <c r="MHK23" s="15"/>
      <c r="MHL23" s="15"/>
      <c r="MHM23" s="15"/>
      <c r="MHN23" s="15"/>
      <c r="MHO23" s="15"/>
      <c r="MHP23" s="15"/>
      <c r="MHQ23" s="15"/>
      <c r="MHR23" s="15"/>
      <c r="MHS23" s="15"/>
      <c r="MHT23" s="15"/>
      <c r="MHU23" s="15"/>
      <c r="MHV23" s="15"/>
      <c r="MHW23" s="15"/>
      <c r="MHX23" s="15"/>
      <c r="MHY23" s="15"/>
      <c r="MHZ23" s="15"/>
      <c r="MIA23" s="15"/>
      <c r="MIB23" s="15"/>
      <c r="MIC23" s="15"/>
      <c r="MID23" s="15"/>
      <c r="MIE23" s="15"/>
      <c r="MIF23" s="15"/>
      <c r="MIG23" s="15"/>
      <c r="MIH23" s="15"/>
      <c r="MII23" s="15"/>
      <c r="MIJ23" s="15"/>
      <c r="MIK23" s="15"/>
      <c r="MIL23" s="15"/>
      <c r="MIM23" s="15"/>
      <c r="MIN23" s="15"/>
      <c r="MIO23" s="15"/>
      <c r="MIP23" s="15"/>
      <c r="MIQ23" s="15"/>
      <c r="MIR23" s="15"/>
      <c r="MIS23" s="15"/>
      <c r="MIT23" s="15"/>
      <c r="MIU23" s="15"/>
      <c r="MIV23" s="15"/>
      <c r="MIW23" s="15"/>
      <c r="MIX23" s="15"/>
      <c r="MIY23" s="15"/>
      <c r="MIZ23" s="15"/>
      <c r="MJA23" s="15"/>
      <c r="MJB23" s="15"/>
      <c r="MJC23" s="15"/>
      <c r="MJD23" s="15"/>
      <c r="MJE23" s="15"/>
      <c r="MJF23" s="15"/>
      <c r="MJG23" s="15"/>
      <c r="MJH23" s="15"/>
      <c r="MJI23" s="15"/>
      <c r="MJJ23" s="15"/>
      <c r="MJK23" s="15"/>
      <c r="MJL23" s="15"/>
      <c r="MJM23" s="15"/>
      <c r="MJN23" s="15"/>
      <c r="MJO23" s="15"/>
      <c r="MJP23" s="15"/>
      <c r="MJQ23" s="15"/>
      <c r="MJR23" s="15"/>
      <c r="MJS23" s="15"/>
      <c r="MJT23" s="15"/>
      <c r="MJU23" s="15"/>
      <c r="MJV23" s="15"/>
      <c r="MJW23" s="15"/>
      <c r="MJX23" s="15"/>
      <c r="MJY23" s="15"/>
      <c r="MJZ23" s="15"/>
      <c r="MKA23" s="15"/>
      <c r="MKB23" s="15"/>
      <c r="MKC23" s="15"/>
      <c r="MKD23" s="15"/>
      <c r="MKE23" s="15"/>
      <c r="MKF23" s="15"/>
      <c r="MKG23" s="15"/>
      <c r="MKH23" s="15"/>
      <c r="MKI23" s="15"/>
      <c r="MKJ23" s="15"/>
      <c r="MKK23" s="15"/>
      <c r="MKL23" s="15"/>
      <c r="MKM23" s="15"/>
      <c r="MKN23" s="15"/>
      <c r="MKO23" s="15"/>
      <c r="MKP23" s="15"/>
      <c r="MKQ23" s="15"/>
      <c r="MKR23" s="15"/>
      <c r="MKS23" s="15"/>
      <c r="MKT23" s="15"/>
      <c r="MKU23" s="15"/>
      <c r="MKV23" s="15"/>
      <c r="MKW23" s="15"/>
      <c r="MKX23" s="15"/>
      <c r="MKY23" s="15"/>
      <c r="MKZ23" s="15"/>
      <c r="MLA23" s="15"/>
      <c r="MLB23" s="15"/>
      <c r="MLC23" s="15"/>
      <c r="MLD23" s="15"/>
      <c r="MLE23" s="15"/>
      <c r="MLF23" s="15"/>
      <c r="MLG23" s="15"/>
      <c r="MLH23" s="15"/>
      <c r="MLI23" s="15"/>
      <c r="MLJ23" s="15"/>
      <c r="MLK23" s="15"/>
      <c r="MLL23" s="15"/>
      <c r="MLM23" s="15"/>
      <c r="MLN23" s="15"/>
      <c r="MLO23" s="15"/>
      <c r="MLP23" s="15"/>
      <c r="MLQ23" s="15"/>
      <c r="MLR23" s="15"/>
      <c r="MLS23" s="15"/>
      <c r="MLT23" s="15"/>
      <c r="MLU23" s="15"/>
      <c r="MLV23" s="15"/>
      <c r="MLW23" s="15"/>
      <c r="MLX23" s="15"/>
      <c r="MLY23" s="15"/>
      <c r="MLZ23" s="15"/>
      <c r="MMA23" s="15"/>
      <c r="MMB23" s="15"/>
      <c r="MMC23" s="15"/>
      <c r="MMD23" s="15"/>
      <c r="MME23" s="15"/>
      <c r="MMF23" s="15"/>
      <c r="MMG23" s="15"/>
      <c r="MMH23" s="15"/>
      <c r="MMI23" s="15"/>
      <c r="MMJ23" s="15"/>
      <c r="MMK23" s="15"/>
      <c r="MML23" s="15"/>
      <c r="MMM23" s="15"/>
      <c r="MMN23" s="15"/>
      <c r="MMO23" s="15"/>
      <c r="MMP23" s="15"/>
      <c r="MMQ23" s="15"/>
      <c r="MMR23" s="15"/>
      <c r="MMS23" s="15"/>
      <c r="MMT23" s="15"/>
      <c r="MMU23" s="15"/>
      <c r="MMV23" s="15"/>
      <c r="MMW23" s="15"/>
      <c r="MMX23" s="15"/>
      <c r="MMY23" s="15"/>
      <c r="MMZ23" s="15"/>
      <c r="MNA23" s="15"/>
      <c r="MNB23" s="15"/>
      <c r="MNC23" s="15"/>
      <c r="MND23" s="15"/>
      <c r="MNE23" s="15"/>
      <c r="MNF23" s="15"/>
      <c r="MNG23" s="15"/>
      <c r="MNH23" s="15"/>
      <c r="MNI23" s="15"/>
      <c r="MNJ23" s="15"/>
      <c r="MNK23" s="15"/>
      <c r="MNL23" s="15"/>
      <c r="MNM23" s="15"/>
      <c r="MNN23" s="15"/>
      <c r="MNO23" s="15"/>
      <c r="MNP23" s="15"/>
      <c r="MNQ23" s="15"/>
      <c r="MNR23" s="15"/>
      <c r="MNS23" s="15"/>
      <c r="MNT23" s="15"/>
      <c r="MNU23" s="15"/>
      <c r="MNV23" s="15"/>
      <c r="MNW23" s="15"/>
      <c r="MNX23" s="15"/>
      <c r="MNY23" s="15"/>
      <c r="MNZ23" s="15"/>
      <c r="MOA23" s="15"/>
      <c r="MOB23" s="15"/>
      <c r="MOC23" s="15"/>
      <c r="MOD23" s="15"/>
      <c r="MOE23" s="15"/>
      <c r="MOF23" s="15"/>
      <c r="MOG23" s="15"/>
      <c r="MOH23" s="15"/>
      <c r="MOI23" s="15"/>
      <c r="MOJ23" s="15"/>
      <c r="MOK23" s="15"/>
      <c r="MOL23" s="15"/>
      <c r="MOM23" s="15"/>
      <c r="MON23" s="15"/>
      <c r="MOO23" s="15"/>
      <c r="MOP23" s="15"/>
      <c r="MOQ23" s="15"/>
      <c r="MOR23" s="15"/>
      <c r="MOS23" s="15"/>
      <c r="MOT23" s="15"/>
      <c r="MOU23" s="15"/>
      <c r="MOV23" s="15"/>
      <c r="MOW23" s="15"/>
      <c r="MOX23" s="15"/>
      <c r="MOY23" s="15"/>
      <c r="MOZ23" s="15"/>
      <c r="MPA23" s="15"/>
      <c r="MPB23" s="15"/>
      <c r="MPC23" s="15"/>
      <c r="MPD23" s="15"/>
      <c r="MPE23" s="15"/>
      <c r="MPF23" s="15"/>
      <c r="MPG23" s="15"/>
      <c r="MPH23" s="15"/>
      <c r="MPI23" s="15"/>
      <c r="MPJ23" s="15"/>
      <c r="MPK23" s="15"/>
      <c r="MPL23" s="15"/>
      <c r="MPM23" s="15"/>
      <c r="MPN23" s="15"/>
      <c r="MPO23" s="15"/>
      <c r="MPP23" s="15"/>
      <c r="MPQ23" s="15"/>
      <c r="MPR23" s="15"/>
      <c r="MPS23" s="15"/>
      <c r="MPT23" s="15"/>
      <c r="MPU23" s="15"/>
      <c r="MPV23" s="15"/>
      <c r="MPW23" s="15"/>
      <c r="MPX23" s="15"/>
      <c r="MPY23" s="15"/>
      <c r="MPZ23" s="15"/>
      <c r="MQA23" s="15"/>
      <c r="MQB23" s="15"/>
      <c r="MQC23" s="15"/>
      <c r="MQD23" s="15"/>
      <c r="MQE23" s="15"/>
      <c r="MQF23" s="15"/>
      <c r="MQG23" s="15"/>
      <c r="MQH23" s="15"/>
      <c r="MQI23" s="15"/>
      <c r="MQJ23" s="15"/>
      <c r="MQK23" s="15"/>
      <c r="MQL23" s="15"/>
      <c r="MQM23" s="15"/>
      <c r="MQN23" s="15"/>
      <c r="MQO23" s="15"/>
      <c r="MQP23" s="15"/>
      <c r="MQQ23" s="15"/>
      <c r="MQR23" s="15"/>
      <c r="MQS23" s="15"/>
      <c r="MQT23" s="15"/>
      <c r="MQU23" s="15"/>
      <c r="MQV23" s="15"/>
      <c r="MQW23" s="15"/>
      <c r="MQX23" s="15"/>
      <c r="MQY23" s="15"/>
      <c r="MQZ23" s="15"/>
      <c r="MRA23" s="15"/>
      <c r="MRB23" s="15"/>
      <c r="MRC23" s="15"/>
      <c r="MRD23" s="15"/>
      <c r="MRE23" s="15"/>
      <c r="MRF23" s="15"/>
      <c r="MRG23" s="15"/>
      <c r="MRH23" s="15"/>
      <c r="MRI23" s="15"/>
      <c r="MRJ23" s="15"/>
      <c r="MRK23" s="15"/>
      <c r="MRL23" s="15"/>
      <c r="MRM23" s="15"/>
      <c r="MRN23" s="15"/>
      <c r="MRO23" s="15"/>
      <c r="MRP23" s="15"/>
      <c r="MRQ23" s="15"/>
      <c r="MRR23" s="15"/>
      <c r="MRS23" s="15"/>
      <c r="MRT23" s="15"/>
      <c r="MRU23" s="15"/>
      <c r="MRV23" s="15"/>
      <c r="MRW23" s="15"/>
      <c r="MRX23" s="15"/>
      <c r="MRY23" s="15"/>
      <c r="MRZ23" s="15"/>
      <c r="MSA23" s="15"/>
      <c r="MSB23" s="15"/>
      <c r="MSC23" s="15"/>
      <c r="MSD23" s="15"/>
      <c r="MSE23" s="15"/>
      <c r="MSF23" s="15"/>
      <c r="MSG23" s="15"/>
      <c r="MSH23" s="15"/>
      <c r="MSI23" s="15"/>
      <c r="MSJ23" s="15"/>
      <c r="MSK23" s="15"/>
      <c r="MSL23" s="15"/>
      <c r="MSM23" s="15"/>
      <c r="MSN23" s="15"/>
      <c r="MSO23" s="15"/>
      <c r="MSP23" s="15"/>
      <c r="MSQ23" s="15"/>
      <c r="MSR23" s="15"/>
      <c r="MSS23" s="15"/>
      <c r="MST23" s="15"/>
      <c r="MSU23" s="15"/>
      <c r="MSV23" s="15"/>
      <c r="MSW23" s="15"/>
      <c r="MSX23" s="15"/>
      <c r="MSY23" s="15"/>
      <c r="MSZ23" s="15"/>
      <c r="MTA23" s="15"/>
      <c r="MTB23" s="15"/>
      <c r="MTC23" s="15"/>
      <c r="MTD23" s="15"/>
      <c r="MTE23" s="15"/>
      <c r="MTF23" s="15"/>
      <c r="MTG23" s="15"/>
      <c r="MTH23" s="15"/>
      <c r="MTI23" s="15"/>
      <c r="MTJ23" s="15"/>
      <c r="MTK23" s="15"/>
      <c r="MTL23" s="15"/>
      <c r="MTM23" s="15"/>
      <c r="MTN23" s="15"/>
      <c r="MTO23" s="15"/>
      <c r="MTP23" s="15"/>
      <c r="MTQ23" s="15"/>
      <c r="MTR23" s="15"/>
      <c r="MTS23" s="15"/>
      <c r="MTT23" s="15"/>
      <c r="MTU23" s="15"/>
      <c r="MTV23" s="15"/>
      <c r="MTW23" s="15"/>
      <c r="MTX23" s="15"/>
      <c r="MTY23" s="15"/>
      <c r="MTZ23" s="15"/>
      <c r="MUA23" s="15"/>
      <c r="MUB23" s="15"/>
      <c r="MUC23" s="15"/>
      <c r="MUD23" s="15"/>
      <c r="MUE23" s="15"/>
      <c r="MUF23" s="15"/>
      <c r="MUG23" s="15"/>
      <c r="MUH23" s="15"/>
      <c r="MUI23" s="15"/>
      <c r="MUJ23" s="15"/>
      <c r="MUK23" s="15"/>
      <c r="MUL23" s="15"/>
      <c r="MUM23" s="15"/>
      <c r="MUN23" s="15"/>
      <c r="MUO23" s="15"/>
      <c r="MUP23" s="15"/>
      <c r="MUQ23" s="15"/>
      <c r="MUR23" s="15"/>
      <c r="MUS23" s="15"/>
      <c r="MUT23" s="15"/>
      <c r="MUU23" s="15"/>
      <c r="MUV23" s="15"/>
      <c r="MUW23" s="15"/>
      <c r="MUX23" s="15"/>
      <c r="MUY23" s="15"/>
      <c r="MUZ23" s="15"/>
      <c r="MVA23" s="15"/>
      <c r="MVB23" s="15"/>
      <c r="MVC23" s="15"/>
      <c r="MVD23" s="15"/>
      <c r="MVE23" s="15"/>
      <c r="MVF23" s="15"/>
      <c r="MVG23" s="15"/>
      <c r="MVH23" s="15"/>
      <c r="MVI23" s="15"/>
      <c r="MVJ23" s="15"/>
      <c r="MVK23" s="15"/>
      <c r="MVL23" s="15"/>
      <c r="MVM23" s="15"/>
      <c r="MVN23" s="15"/>
      <c r="MVO23" s="15"/>
      <c r="MVP23" s="15"/>
      <c r="MVQ23" s="15"/>
      <c r="MVR23" s="15"/>
      <c r="MVS23" s="15"/>
      <c r="MVT23" s="15"/>
      <c r="MVU23" s="15"/>
      <c r="MVV23" s="15"/>
      <c r="MVW23" s="15"/>
      <c r="MVX23" s="15"/>
      <c r="MVY23" s="15"/>
      <c r="MVZ23" s="15"/>
      <c r="MWA23" s="15"/>
      <c r="MWB23" s="15"/>
      <c r="MWC23" s="15"/>
      <c r="MWD23" s="15"/>
      <c r="MWE23" s="15"/>
      <c r="MWF23" s="15"/>
      <c r="MWG23" s="15"/>
      <c r="MWH23" s="15"/>
      <c r="MWI23" s="15"/>
      <c r="MWJ23" s="15"/>
      <c r="MWK23" s="15"/>
      <c r="MWL23" s="15"/>
      <c r="MWM23" s="15"/>
      <c r="MWN23" s="15"/>
      <c r="MWO23" s="15"/>
      <c r="MWP23" s="15"/>
      <c r="MWQ23" s="15"/>
      <c r="MWR23" s="15"/>
      <c r="MWS23" s="15"/>
      <c r="MWT23" s="15"/>
      <c r="MWU23" s="15"/>
      <c r="MWV23" s="15"/>
      <c r="MWW23" s="15"/>
      <c r="MWX23" s="15"/>
      <c r="MWY23" s="15"/>
      <c r="MWZ23" s="15"/>
      <c r="MXA23" s="15"/>
      <c r="MXB23" s="15"/>
      <c r="MXC23" s="15"/>
      <c r="MXD23" s="15"/>
      <c r="MXE23" s="15"/>
      <c r="MXF23" s="15"/>
      <c r="MXG23" s="15"/>
      <c r="MXH23" s="15"/>
      <c r="MXI23" s="15"/>
      <c r="MXJ23" s="15"/>
      <c r="MXK23" s="15"/>
      <c r="MXL23" s="15"/>
      <c r="MXM23" s="15"/>
      <c r="MXN23" s="15"/>
      <c r="MXO23" s="15"/>
      <c r="MXP23" s="15"/>
      <c r="MXQ23" s="15"/>
      <c r="MXR23" s="15"/>
      <c r="MXS23" s="15"/>
      <c r="MXT23" s="15"/>
      <c r="MXU23" s="15"/>
      <c r="MXV23" s="15"/>
      <c r="MXW23" s="15"/>
      <c r="MXX23" s="15"/>
      <c r="MXY23" s="15"/>
      <c r="MXZ23" s="15"/>
      <c r="MYA23" s="15"/>
      <c r="MYB23" s="15"/>
      <c r="MYC23" s="15"/>
      <c r="MYD23" s="15"/>
      <c r="MYE23" s="15"/>
      <c r="MYF23" s="15"/>
      <c r="MYG23" s="15"/>
      <c r="MYH23" s="15"/>
      <c r="MYI23" s="15"/>
      <c r="MYJ23" s="15"/>
      <c r="MYK23" s="15"/>
      <c r="MYL23" s="15"/>
      <c r="MYM23" s="15"/>
      <c r="MYN23" s="15"/>
      <c r="MYO23" s="15"/>
      <c r="MYP23" s="15"/>
      <c r="MYQ23" s="15"/>
      <c r="MYR23" s="15"/>
      <c r="MYS23" s="15"/>
      <c r="MYT23" s="15"/>
      <c r="MYU23" s="15"/>
      <c r="MYV23" s="15"/>
      <c r="MYW23" s="15"/>
      <c r="MYX23" s="15"/>
      <c r="MYY23" s="15"/>
      <c r="MYZ23" s="15"/>
      <c r="MZA23" s="15"/>
      <c r="MZB23" s="15"/>
      <c r="MZC23" s="15"/>
      <c r="MZD23" s="15"/>
      <c r="MZE23" s="15"/>
      <c r="MZF23" s="15"/>
      <c r="MZG23" s="15"/>
      <c r="MZH23" s="15"/>
      <c r="MZI23" s="15"/>
      <c r="MZJ23" s="15"/>
      <c r="MZK23" s="15"/>
      <c r="MZL23" s="15"/>
      <c r="MZM23" s="15"/>
      <c r="MZN23" s="15"/>
      <c r="MZO23" s="15"/>
      <c r="MZP23" s="15"/>
      <c r="MZQ23" s="15"/>
      <c r="MZR23" s="15"/>
      <c r="MZS23" s="15"/>
      <c r="MZT23" s="15"/>
      <c r="MZU23" s="15"/>
      <c r="MZV23" s="15"/>
      <c r="MZW23" s="15"/>
      <c r="MZX23" s="15"/>
      <c r="MZY23" s="15"/>
      <c r="MZZ23" s="15"/>
      <c r="NAA23" s="15"/>
      <c r="NAB23" s="15"/>
      <c r="NAC23" s="15"/>
      <c r="NAD23" s="15"/>
      <c r="NAE23" s="15"/>
      <c r="NAF23" s="15"/>
      <c r="NAG23" s="15"/>
      <c r="NAH23" s="15"/>
      <c r="NAI23" s="15"/>
      <c r="NAJ23" s="15"/>
      <c r="NAK23" s="15"/>
      <c r="NAL23" s="15"/>
      <c r="NAM23" s="15"/>
      <c r="NAN23" s="15"/>
      <c r="NAO23" s="15"/>
      <c r="NAP23" s="15"/>
      <c r="NAQ23" s="15"/>
      <c r="NAR23" s="15"/>
      <c r="NAS23" s="15"/>
      <c r="NAT23" s="15"/>
      <c r="NAU23" s="15"/>
      <c r="NAV23" s="15"/>
      <c r="NAW23" s="15"/>
      <c r="NAX23" s="15"/>
      <c r="NAY23" s="15"/>
      <c r="NAZ23" s="15"/>
      <c r="NBA23" s="15"/>
      <c r="NBB23" s="15"/>
      <c r="NBC23" s="15"/>
      <c r="NBD23" s="15"/>
      <c r="NBE23" s="15"/>
      <c r="NBF23" s="15"/>
      <c r="NBG23" s="15"/>
      <c r="NBH23" s="15"/>
      <c r="NBI23" s="15"/>
      <c r="NBJ23" s="15"/>
      <c r="NBK23" s="15"/>
      <c r="NBL23" s="15"/>
      <c r="NBM23" s="15"/>
      <c r="NBN23" s="15"/>
      <c r="NBO23" s="15"/>
      <c r="NBP23" s="15"/>
      <c r="NBQ23" s="15"/>
      <c r="NBR23" s="15"/>
      <c r="NBS23" s="15"/>
      <c r="NBT23" s="15"/>
      <c r="NBU23" s="15"/>
      <c r="NBV23" s="15"/>
      <c r="NBW23" s="15"/>
      <c r="NBX23" s="15"/>
      <c r="NBY23" s="15"/>
      <c r="NBZ23" s="15"/>
      <c r="NCA23" s="15"/>
      <c r="NCB23" s="15"/>
      <c r="NCC23" s="15"/>
      <c r="NCD23" s="15"/>
      <c r="NCE23" s="15"/>
      <c r="NCF23" s="15"/>
      <c r="NCG23" s="15"/>
      <c r="NCH23" s="15"/>
      <c r="NCI23" s="15"/>
      <c r="NCJ23" s="15"/>
      <c r="NCK23" s="15"/>
      <c r="NCL23" s="15"/>
      <c r="NCM23" s="15"/>
      <c r="NCN23" s="15"/>
      <c r="NCO23" s="15"/>
      <c r="NCP23" s="15"/>
      <c r="NCQ23" s="15"/>
      <c r="NCR23" s="15"/>
      <c r="NCS23" s="15"/>
      <c r="NCT23" s="15"/>
      <c r="NCU23" s="15"/>
      <c r="NCV23" s="15"/>
      <c r="NCW23" s="15"/>
      <c r="NCX23" s="15"/>
      <c r="NCY23" s="15"/>
      <c r="NCZ23" s="15"/>
      <c r="NDA23" s="15"/>
      <c r="NDB23" s="15"/>
      <c r="NDC23" s="15"/>
      <c r="NDD23" s="15"/>
      <c r="NDE23" s="15"/>
      <c r="NDF23" s="15"/>
      <c r="NDG23" s="15"/>
      <c r="NDH23" s="15"/>
      <c r="NDI23" s="15"/>
      <c r="NDJ23" s="15"/>
      <c r="NDK23" s="15"/>
      <c r="NDL23" s="15"/>
      <c r="NDM23" s="15"/>
      <c r="NDN23" s="15"/>
      <c r="NDO23" s="15"/>
      <c r="NDP23" s="15"/>
      <c r="NDQ23" s="15"/>
      <c r="NDR23" s="15"/>
      <c r="NDS23" s="15"/>
      <c r="NDT23" s="15"/>
      <c r="NDU23" s="15"/>
      <c r="NDV23" s="15"/>
      <c r="NDW23" s="15"/>
      <c r="NDX23" s="15"/>
      <c r="NDY23" s="15"/>
      <c r="NDZ23" s="15"/>
      <c r="NEA23" s="15"/>
      <c r="NEB23" s="15"/>
      <c r="NEC23" s="15"/>
      <c r="NED23" s="15"/>
      <c r="NEE23" s="15"/>
      <c r="NEF23" s="15"/>
      <c r="NEG23" s="15"/>
      <c r="NEH23" s="15"/>
      <c r="NEI23" s="15"/>
      <c r="NEJ23" s="15"/>
      <c r="NEK23" s="15"/>
      <c r="NEL23" s="15"/>
      <c r="NEM23" s="15"/>
      <c r="NEN23" s="15"/>
      <c r="NEO23" s="15"/>
      <c r="NEP23" s="15"/>
      <c r="NEQ23" s="15"/>
      <c r="NER23" s="15"/>
      <c r="NES23" s="15"/>
      <c r="NET23" s="15"/>
      <c r="NEU23" s="15"/>
      <c r="NEV23" s="15"/>
      <c r="NEW23" s="15"/>
      <c r="NEX23" s="15"/>
      <c r="NEY23" s="15"/>
      <c r="NEZ23" s="15"/>
      <c r="NFA23" s="15"/>
      <c r="NFB23" s="15"/>
      <c r="NFC23" s="15"/>
      <c r="NFD23" s="15"/>
      <c r="NFE23" s="15"/>
      <c r="NFF23" s="15"/>
      <c r="NFG23" s="15"/>
      <c r="NFH23" s="15"/>
      <c r="NFI23" s="15"/>
      <c r="NFJ23" s="15"/>
      <c r="NFK23" s="15"/>
      <c r="NFL23" s="15"/>
      <c r="NFM23" s="15"/>
      <c r="NFN23" s="15"/>
      <c r="NFO23" s="15"/>
      <c r="NFP23" s="15"/>
      <c r="NFQ23" s="15"/>
      <c r="NFR23" s="15"/>
      <c r="NFS23" s="15"/>
      <c r="NFT23" s="15"/>
      <c r="NFU23" s="15"/>
      <c r="NFV23" s="15"/>
      <c r="NFW23" s="15"/>
      <c r="NFX23" s="15"/>
      <c r="NFY23" s="15"/>
      <c r="NFZ23" s="15"/>
      <c r="NGA23" s="15"/>
      <c r="NGB23" s="15"/>
      <c r="NGC23" s="15"/>
      <c r="NGD23" s="15"/>
      <c r="NGE23" s="15"/>
      <c r="NGF23" s="15"/>
      <c r="NGG23" s="15"/>
      <c r="NGH23" s="15"/>
      <c r="NGI23" s="15"/>
      <c r="NGJ23" s="15"/>
      <c r="NGK23" s="15"/>
      <c r="NGL23" s="15"/>
      <c r="NGM23" s="15"/>
      <c r="NGN23" s="15"/>
      <c r="NGO23" s="15"/>
      <c r="NGP23" s="15"/>
      <c r="NGQ23" s="15"/>
      <c r="NGR23" s="15"/>
      <c r="NGS23" s="15"/>
      <c r="NGT23" s="15"/>
      <c r="NGU23" s="15"/>
      <c r="NGV23" s="15"/>
      <c r="NGW23" s="15"/>
      <c r="NGX23" s="15"/>
      <c r="NGY23" s="15"/>
      <c r="NGZ23" s="15"/>
      <c r="NHA23" s="15"/>
      <c r="NHB23" s="15"/>
      <c r="NHC23" s="15"/>
      <c r="NHD23" s="15"/>
      <c r="NHE23" s="15"/>
      <c r="NHF23" s="15"/>
      <c r="NHG23" s="15"/>
      <c r="NHH23" s="15"/>
      <c r="NHI23" s="15"/>
      <c r="NHJ23" s="15"/>
      <c r="NHK23" s="15"/>
      <c r="NHL23" s="15"/>
      <c r="NHM23" s="15"/>
      <c r="NHN23" s="15"/>
      <c r="NHO23" s="15"/>
      <c r="NHP23" s="15"/>
      <c r="NHQ23" s="15"/>
      <c r="NHR23" s="15"/>
      <c r="NHS23" s="15"/>
      <c r="NHT23" s="15"/>
      <c r="NHU23" s="15"/>
      <c r="NHV23" s="15"/>
      <c r="NHW23" s="15"/>
      <c r="NHX23" s="15"/>
      <c r="NHY23" s="15"/>
      <c r="NHZ23" s="15"/>
      <c r="NIA23" s="15"/>
      <c r="NIB23" s="15"/>
      <c r="NIC23" s="15"/>
      <c r="NID23" s="15"/>
      <c r="NIE23" s="15"/>
      <c r="NIF23" s="15"/>
      <c r="NIG23" s="15"/>
      <c r="NIH23" s="15"/>
      <c r="NII23" s="15"/>
      <c r="NIJ23" s="15"/>
      <c r="NIK23" s="15"/>
      <c r="NIL23" s="15"/>
      <c r="NIM23" s="15"/>
      <c r="NIN23" s="15"/>
      <c r="NIO23" s="15"/>
      <c r="NIP23" s="15"/>
      <c r="NIQ23" s="15"/>
      <c r="NIR23" s="15"/>
      <c r="NIS23" s="15"/>
      <c r="NIT23" s="15"/>
      <c r="NIU23" s="15"/>
      <c r="NIV23" s="15"/>
      <c r="NIW23" s="15"/>
      <c r="NIX23" s="15"/>
      <c r="NIY23" s="15"/>
      <c r="NIZ23" s="15"/>
      <c r="NJA23" s="15"/>
      <c r="NJB23" s="15"/>
      <c r="NJC23" s="15"/>
      <c r="NJD23" s="15"/>
      <c r="NJE23" s="15"/>
      <c r="NJF23" s="15"/>
      <c r="NJG23" s="15"/>
      <c r="NJH23" s="15"/>
      <c r="NJI23" s="15"/>
      <c r="NJJ23" s="15"/>
      <c r="NJK23" s="15"/>
      <c r="NJL23" s="15"/>
      <c r="NJM23" s="15"/>
      <c r="NJN23" s="15"/>
      <c r="NJO23" s="15"/>
      <c r="NJP23" s="15"/>
      <c r="NJQ23" s="15"/>
      <c r="NJR23" s="15"/>
      <c r="NJS23" s="15"/>
      <c r="NJT23" s="15"/>
      <c r="NJU23" s="15"/>
      <c r="NJV23" s="15"/>
      <c r="NJW23" s="15"/>
      <c r="NJX23" s="15"/>
      <c r="NJY23" s="15"/>
      <c r="NJZ23" s="15"/>
      <c r="NKA23" s="15"/>
      <c r="NKB23" s="15"/>
      <c r="NKC23" s="15"/>
      <c r="NKD23" s="15"/>
      <c r="NKE23" s="15"/>
      <c r="NKF23" s="15"/>
      <c r="NKG23" s="15"/>
      <c r="NKH23" s="15"/>
      <c r="NKI23" s="15"/>
      <c r="NKJ23" s="15"/>
      <c r="NKK23" s="15"/>
      <c r="NKL23" s="15"/>
      <c r="NKM23" s="15"/>
      <c r="NKN23" s="15"/>
      <c r="NKO23" s="15"/>
      <c r="NKP23" s="15"/>
      <c r="NKQ23" s="15"/>
      <c r="NKR23" s="15"/>
      <c r="NKS23" s="15"/>
      <c r="NKT23" s="15"/>
      <c r="NKU23" s="15"/>
      <c r="NKV23" s="15"/>
      <c r="NKW23" s="15"/>
      <c r="NKX23" s="15"/>
      <c r="NKY23" s="15"/>
      <c r="NKZ23" s="15"/>
      <c r="NLA23" s="15"/>
      <c r="NLB23" s="15"/>
      <c r="NLC23" s="15"/>
      <c r="NLD23" s="15"/>
      <c r="NLE23" s="15"/>
      <c r="NLF23" s="15"/>
      <c r="NLG23" s="15"/>
      <c r="NLH23" s="15"/>
      <c r="NLI23" s="15"/>
      <c r="NLJ23" s="15"/>
      <c r="NLK23" s="15"/>
      <c r="NLL23" s="15"/>
      <c r="NLM23" s="15"/>
      <c r="NLN23" s="15"/>
      <c r="NLO23" s="15"/>
      <c r="NLP23" s="15"/>
      <c r="NLQ23" s="15"/>
      <c r="NLR23" s="15"/>
      <c r="NLS23" s="15"/>
      <c r="NLT23" s="15"/>
      <c r="NLU23" s="15"/>
      <c r="NLV23" s="15"/>
      <c r="NLW23" s="15"/>
      <c r="NLX23" s="15"/>
      <c r="NLY23" s="15"/>
      <c r="NLZ23" s="15"/>
      <c r="NMA23" s="15"/>
      <c r="NMB23" s="15"/>
      <c r="NMC23" s="15"/>
      <c r="NMD23" s="15"/>
      <c r="NME23" s="15"/>
      <c r="NMF23" s="15"/>
      <c r="NMG23" s="15"/>
      <c r="NMH23" s="15"/>
      <c r="NMI23" s="15"/>
      <c r="NMJ23" s="15"/>
      <c r="NMK23" s="15"/>
      <c r="NML23" s="15"/>
      <c r="NMM23" s="15"/>
      <c r="NMN23" s="15"/>
      <c r="NMO23" s="15"/>
      <c r="NMP23" s="15"/>
      <c r="NMQ23" s="15"/>
      <c r="NMR23" s="15"/>
      <c r="NMS23" s="15"/>
      <c r="NMT23" s="15"/>
      <c r="NMU23" s="15"/>
      <c r="NMV23" s="15"/>
      <c r="NMW23" s="15"/>
      <c r="NMX23" s="15"/>
      <c r="NMY23" s="15"/>
      <c r="NMZ23" s="15"/>
      <c r="NNA23" s="15"/>
      <c r="NNB23" s="15"/>
      <c r="NNC23" s="15"/>
      <c r="NND23" s="15"/>
      <c r="NNE23" s="15"/>
      <c r="NNF23" s="15"/>
      <c r="NNG23" s="15"/>
      <c r="NNH23" s="15"/>
      <c r="NNI23" s="15"/>
      <c r="NNJ23" s="15"/>
      <c r="NNK23" s="15"/>
      <c r="NNL23" s="15"/>
      <c r="NNM23" s="15"/>
      <c r="NNN23" s="15"/>
      <c r="NNO23" s="15"/>
      <c r="NNP23" s="15"/>
      <c r="NNQ23" s="15"/>
      <c r="NNR23" s="15"/>
      <c r="NNS23" s="15"/>
      <c r="NNT23" s="15"/>
      <c r="NNU23" s="15"/>
      <c r="NNV23" s="15"/>
      <c r="NNW23" s="15"/>
      <c r="NNX23" s="15"/>
      <c r="NNY23" s="15"/>
      <c r="NNZ23" s="15"/>
      <c r="NOA23" s="15"/>
      <c r="NOB23" s="15"/>
      <c r="NOC23" s="15"/>
      <c r="NOD23" s="15"/>
      <c r="NOE23" s="15"/>
      <c r="NOF23" s="15"/>
      <c r="NOG23" s="15"/>
      <c r="NOH23" s="15"/>
      <c r="NOI23" s="15"/>
      <c r="NOJ23" s="15"/>
      <c r="NOK23" s="15"/>
      <c r="NOL23" s="15"/>
      <c r="NOM23" s="15"/>
      <c r="NON23" s="15"/>
      <c r="NOO23" s="15"/>
      <c r="NOP23" s="15"/>
      <c r="NOQ23" s="15"/>
      <c r="NOR23" s="15"/>
      <c r="NOS23" s="15"/>
      <c r="NOT23" s="15"/>
      <c r="NOU23" s="15"/>
      <c r="NOV23" s="15"/>
      <c r="NOW23" s="15"/>
      <c r="NOX23" s="15"/>
      <c r="NOY23" s="15"/>
      <c r="NOZ23" s="15"/>
      <c r="NPA23" s="15"/>
      <c r="NPB23" s="15"/>
      <c r="NPC23" s="15"/>
      <c r="NPD23" s="15"/>
      <c r="NPE23" s="15"/>
      <c r="NPF23" s="15"/>
      <c r="NPG23" s="15"/>
      <c r="NPH23" s="15"/>
      <c r="NPI23" s="15"/>
      <c r="NPJ23" s="15"/>
      <c r="NPK23" s="15"/>
      <c r="NPL23" s="15"/>
      <c r="NPM23" s="15"/>
      <c r="NPN23" s="15"/>
      <c r="NPO23" s="15"/>
      <c r="NPP23" s="15"/>
      <c r="NPQ23" s="15"/>
      <c r="NPR23" s="15"/>
      <c r="NPS23" s="15"/>
      <c r="NPT23" s="15"/>
      <c r="NPU23" s="15"/>
      <c r="NPV23" s="15"/>
      <c r="NPW23" s="15"/>
      <c r="NPX23" s="15"/>
      <c r="NPY23" s="15"/>
      <c r="NPZ23" s="15"/>
      <c r="NQA23" s="15"/>
      <c r="NQB23" s="15"/>
      <c r="NQC23" s="15"/>
      <c r="NQD23" s="15"/>
      <c r="NQE23" s="15"/>
      <c r="NQF23" s="15"/>
      <c r="NQG23" s="15"/>
      <c r="NQH23" s="15"/>
      <c r="NQI23" s="15"/>
      <c r="NQJ23" s="15"/>
      <c r="NQK23" s="15"/>
      <c r="NQL23" s="15"/>
      <c r="NQM23" s="15"/>
      <c r="NQN23" s="15"/>
      <c r="NQO23" s="15"/>
      <c r="NQP23" s="15"/>
      <c r="NQQ23" s="15"/>
      <c r="NQR23" s="15"/>
      <c r="NQS23" s="15"/>
      <c r="NQT23" s="15"/>
      <c r="NQU23" s="15"/>
      <c r="NQV23" s="15"/>
      <c r="NQW23" s="15"/>
      <c r="NQX23" s="15"/>
      <c r="NQY23" s="15"/>
      <c r="NQZ23" s="15"/>
      <c r="NRA23" s="15"/>
      <c r="NRB23" s="15"/>
      <c r="NRC23" s="15"/>
      <c r="NRD23" s="15"/>
      <c r="NRE23" s="15"/>
      <c r="NRF23" s="15"/>
      <c r="NRG23" s="15"/>
      <c r="NRH23" s="15"/>
      <c r="NRI23" s="15"/>
      <c r="NRJ23" s="15"/>
      <c r="NRK23" s="15"/>
      <c r="NRL23" s="15"/>
      <c r="NRM23" s="15"/>
      <c r="NRN23" s="15"/>
      <c r="NRO23" s="15"/>
      <c r="NRP23" s="15"/>
      <c r="NRQ23" s="15"/>
      <c r="NRR23" s="15"/>
      <c r="NRS23" s="15"/>
      <c r="NRT23" s="15"/>
      <c r="NRU23" s="15"/>
      <c r="NRV23" s="15"/>
      <c r="NRW23" s="15"/>
      <c r="NRX23" s="15"/>
      <c r="NRY23" s="15"/>
      <c r="NRZ23" s="15"/>
      <c r="NSA23" s="15"/>
      <c r="NSB23" s="15"/>
      <c r="NSC23" s="15"/>
      <c r="NSD23" s="15"/>
      <c r="NSE23" s="15"/>
      <c r="NSF23" s="15"/>
      <c r="NSG23" s="15"/>
      <c r="NSH23" s="15"/>
      <c r="NSI23" s="15"/>
      <c r="NSJ23" s="15"/>
      <c r="NSK23" s="15"/>
      <c r="NSL23" s="15"/>
      <c r="NSM23" s="15"/>
      <c r="NSN23" s="15"/>
      <c r="NSO23" s="15"/>
      <c r="NSP23" s="15"/>
      <c r="NSQ23" s="15"/>
      <c r="NSR23" s="15"/>
      <c r="NSS23" s="15"/>
      <c r="NST23" s="15"/>
      <c r="NSU23" s="15"/>
      <c r="NSV23" s="15"/>
      <c r="NSW23" s="15"/>
      <c r="NSX23" s="15"/>
      <c r="NSY23" s="15"/>
      <c r="NSZ23" s="15"/>
      <c r="NTA23" s="15"/>
      <c r="NTB23" s="15"/>
      <c r="NTC23" s="15"/>
      <c r="NTD23" s="15"/>
      <c r="NTE23" s="15"/>
      <c r="NTF23" s="15"/>
      <c r="NTG23" s="15"/>
      <c r="NTH23" s="15"/>
      <c r="NTI23" s="15"/>
      <c r="NTJ23" s="15"/>
      <c r="NTK23" s="15"/>
      <c r="NTL23" s="15"/>
      <c r="NTM23" s="15"/>
      <c r="NTN23" s="15"/>
      <c r="NTO23" s="15"/>
      <c r="NTP23" s="15"/>
      <c r="NTQ23" s="15"/>
      <c r="NTR23" s="15"/>
      <c r="NTS23" s="15"/>
      <c r="NTT23" s="15"/>
      <c r="NTU23" s="15"/>
      <c r="NTV23" s="15"/>
      <c r="NTW23" s="15"/>
      <c r="NTX23" s="15"/>
      <c r="NTY23" s="15"/>
      <c r="NTZ23" s="15"/>
      <c r="NUA23" s="15"/>
      <c r="NUB23" s="15"/>
      <c r="NUC23" s="15"/>
      <c r="NUD23" s="15"/>
      <c r="NUE23" s="15"/>
      <c r="NUF23" s="15"/>
      <c r="NUG23" s="15"/>
      <c r="NUH23" s="15"/>
      <c r="NUI23" s="15"/>
      <c r="NUJ23" s="15"/>
      <c r="NUK23" s="15"/>
      <c r="NUL23" s="15"/>
      <c r="NUM23" s="15"/>
      <c r="NUN23" s="15"/>
      <c r="NUO23" s="15"/>
      <c r="NUP23" s="15"/>
      <c r="NUQ23" s="15"/>
      <c r="NUR23" s="15"/>
      <c r="NUS23" s="15"/>
      <c r="NUT23" s="15"/>
      <c r="NUU23" s="15"/>
      <c r="NUV23" s="15"/>
      <c r="NUW23" s="15"/>
      <c r="NUX23" s="15"/>
      <c r="NUY23" s="15"/>
      <c r="NUZ23" s="15"/>
      <c r="NVA23" s="15"/>
      <c r="NVB23" s="15"/>
      <c r="NVC23" s="15"/>
      <c r="NVD23" s="15"/>
      <c r="NVE23" s="15"/>
      <c r="NVF23" s="15"/>
      <c r="NVG23" s="15"/>
      <c r="NVH23" s="15"/>
      <c r="NVI23" s="15"/>
      <c r="NVJ23" s="15"/>
      <c r="NVK23" s="15"/>
      <c r="NVL23" s="15"/>
      <c r="NVM23" s="15"/>
      <c r="NVN23" s="15"/>
      <c r="NVO23" s="15"/>
      <c r="NVP23" s="15"/>
      <c r="NVQ23" s="15"/>
      <c r="NVR23" s="15"/>
      <c r="NVS23" s="15"/>
      <c r="NVT23" s="15"/>
      <c r="NVU23" s="15"/>
      <c r="NVV23" s="15"/>
      <c r="NVW23" s="15"/>
      <c r="NVX23" s="15"/>
      <c r="NVY23" s="15"/>
      <c r="NVZ23" s="15"/>
      <c r="NWA23" s="15"/>
      <c r="NWB23" s="15"/>
      <c r="NWC23" s="15"/>
      <c r="NWD23" s="15"/>
      <c r="NWE23" s="15"/>
      <c r="NWF23" s="15"/>
      <c r="NWG23" s="15"/>
      <c r="NWH23" s="15"/>
      <c r="NWI23" s="15"/>
      <c r="NWJ23" s="15"/>
      <c r="NWK23" s="15"/>
      <c r="NWL23" s="15"/>
      <c r="NWM23" s="15"/>
      <c r="NWN23" s="15"/>
      <c r="NWO23" s="15"/>
      <c r="NWP23" s="15"/>
      <c r="NWQ23" s="15"/>
      <c r="NWR23" s="15"/>
      <c r="NWS23" s="15"/>
      <c r="NWT23" s="15"/>
      <c r="NWU23" s="15"/>
      <c r="NWV23" s="15"/>
      <c r="NWW23" s="15"/>
      <c r="NWX23" s="15"/>
      <c r="NWY23" s="15"/>
      <c r="NWZ23" s="15"/>
      <c r="NXA23" s="15"/>
      <c r="NXB23" s="15"/>
      <c r="NXC23" s="15"/>
      <c r="NXD23" s="15"/>
      <c r="NXE23" s="15"/>
      <c r="NXF23" s="15"/>
      <c r="NXG23" s="15"/>
      <c r="NXH23" s="15"/>
      <c r="NXI23" s="15"/>
      <c r="NXJ23" s="15"/>
      <c r="NXK23" s="15"/>
      <c r="NXL23" s="15"/>
      <c r="NXM23" s="15"/>
      <c r="NXN23" s="15"/>
      <c r="NXO23" s="15"/>
      <c r="NXP23" s="15"/>
      <c r="NXQ23" s="15"/>
      <c r="NXR23" s="15"/>
      <c r="NXS23" s="15"/>
      <c r="NXT23" s="15"/>
      <c r="NXU23" s="15"/>
      <c r="NXV23" s="15"/>
      <c r="NXW23" s="15"/>
      <c r="NXX23" s="15"/>
      <c r="NXY23" s="15"/>
      <c r="NXZ23" s="15"/>
      <c r="NYA23" s="15"/>
      <c r="NYB23" s="15"/>
      <c r="NYC23" s="15"/>
      <c r="NYD23" s="15"/>
      <c r="NYE23" s="15"/>
      <c r="NYF23" s="15"/>
      <c r="NYG23" s="15"/>
      <c r="NYH23" s="15"/>
      <c r="NYI23" s="15"/>
      <c r="NYJ23" s="15"/>
      <c r="NYK23" s="15"/>
      <c r="NYL23" s="15"/>
      <c r="NYM23" s="15"/>
      <c r="NYN23" s="15"/>
      <c r="NYO23" s="15"/>
      <c r="NYP23" s="15"/>
      <c r="NYQ23" s="15"/>
      <c r="NYR23" s="15"/>
      <c r="NYS23" s="15"/>
      <c r="NYT23" s="15"/>
      <c r="NYU23" s="15"/>
      <c r="NYV23" s="15"/>
      <c r="NYW23" s="15"/>
      <c r="NYX23" s="15"/>
      <c r="NYY23" s="15"/>
      <c r="NYZ23" s="15"/>
      <c r="NZA23" s="15"/>
      <c r="NZB23" s="15"/>
      <c r="NZC23" s="15"/>
      <c r="NZD23" s="15"/>
      <c r="NZE23" s="15"/>
      <c r="NZF23" s="15"/>
      <c r="NZG23" s="15"/>
      <c r="NZH23" s="15"/>
      <c r="NZI23" s="15"/>
      <c r="NZJ23" s="15"/>
      <c r="NZK23" s="15"/>
      <c r="NZL23" s="15"/>
      <c r="NZM23" s="15"/>
      <c r="NZN23" s="15"/>
      <c r="NZO23" s="15"/>
      <c r="NZP23" s="15"/>
      <c r="NZQ23" s="15"/>
      <c r="NZR23" s="15"/>
      <c r="NZS23" s="15"/>
      <c r="NZT23" s="15"/>
      <c r="NZU23" s="15"/>
      <c r="NZV23" s="15"/>
      <c r="NZW23" s="15"/>
      <c r="NZX23" s="15"/>
      <c r="NZY23" s="15"/>
      <c r="NZZ23" s="15"/>
      <c r="OAA23" s="15"/>
      <c r="OAB23" s="15"/>
      <c r="OAC23" s="15"/>
      <c r="OAD23" s="15"/>
      <c r="OAE23" s="15"/>
      <c r="OAF23" s="15"/>
      <c r="OAG23" s="15"/>
      <c r="OAH23" s="15"/>
      <c r="OAI23" s="15"/>
      <c r="OAJ23" s="15"/>
      <c r="OAK23" s="15"/>
      <c r="OAL23" s="15"/>
      <c r="OAM23" s="15"/>
      <c r="OAN23" s="15"/>
      <c r="OAO23" s="15"/>
      <c r="OAP23" s="15"/>
      <c r="OAQ23" s="15"/>
      <c r="OAR23" s="15"/>
      <c r="OAS23" s="15"/>
      <c r="OAT23" s="15"/>
      <c r="OAU23" s="15"/>
      <c r="OAV23" s="15"/>
      <c r="OAW23" s="15"/>
      <c r="OAX23" s="15"/>
      <c r="OAY23" s="15"/>
      <c r="OAZ23" s="15"/>
      <c r="OBA23" s="15"/>
      <c r="OBB23" s="15"/>
      <c r="OBC23" s="15"/>
      <c r="OBD23" s="15"/>
      <c r="OBE23" s="15"/>
      <c r="OBF23" s="15"/>
      <c r="OBG23" s="15"/>
      <c r="OBH23" s="15"/>
      <c r="OBI23" s="15"/>
      <c r="OBJ23" s="15"/>
      <c r="OBK23" s="15"/>
      <c r="OBL23" s="15"/>
      <c r="OBM23" s="15"/>
      <c r="OBN23" s="15"/>
      <c r="OBO23" s="15"/>
      <c r="OBP23" s="15"/>
      <c r="OBQ23" s="15"/>
      <c r="OBR23" s="15"/>
      <c r="OBS23" s="15"/>
      <c r="OBT23" s="15"/>
      <c r="OBU23" s="15"/>
      <c r="OBV23" s="15"/>
      <c r="OBW23" s="15"/>
      <c r="OBX23" s="15"/>
      <c r="OBY23" s="15"/>
      <c r="OBZ23" s="15"/>
      <c r="OCA23" s="15"/>
      <c r="OCB23" s="15"/>
      <c r="OCC23" s="15"/>
      <c r="OCD23" s="15"/>
      <c r="OCE23" s="15"/>
      <c r="OCF23" s="15"/>
      <c r="OCG23" s="15"/>
      <c r="OCH23" s="15"/>
      <c r="OCI23" s="15"/>
      <c r="OCJ23" s="15"/>
      <c r="OCK23" s="15"/>
      <c r="OCL23" s="15"/>
      <c r="OCM23" s="15"/>
      <c r="OCN23" s="15"/>
      <c r="OCO23" s="15"/>
      <c r="OCP23" s="15"/>
      <c r="OCQ23" s="15"/>
      <c r="OCR23" s="15"/>
      <c r="OCS23" s="15"/>
      <c r="OCT23" s="15"/>
      <c r="OCU23" s="15"/>
      <c r="OCV23" s="15"/>
      <c r="OCW23" s="15"/>
      <c r="OCX23" s="15"/>
      <c r="OCY23" s="15"/>
      <c r="OCZ23" s="15"/>
      <c r="ODA23" s="15"/>
      <c r="ODB23" s="15"/>
      <c r="ODC23" s="15"/>
      <c r="ODD23" s="15"/>
      <c r="ODE23" s="15"/>
      <c r="ODF23" s="15"/>
      <c r="ODG23" s="15"/>
      <c r="ODH23" s="15"/>
      <c r="ODI23" s="15"/>
      <c r="ODJ23" s="15"/>
      <c r="ODK23" s="15"/>
      <c r="ODL23" s="15"/>
      <c r="ODM23" s="15"/>
      <c r="ODN23" s="15"/>
      <c r="ODO23" s="15"/>
      <c r="ODP23" s="15"/>
      <c r="ODQ23" s="15"/>
      <c r="ODR23" s="15"/>
      <c r="ODS23" s="15"/>
      <c r="ODT23" s="15"/>
      <c r="ODU23" s="15"/>
      <c r="ODV23" s="15"/>
      <c r="ODW23" s="15"/>
      <c r="ODX23" s="15"/>
      <c r="ODY23" s="15"/>
      <c r="ODZ23" s="15"/>
      <c r="OEA23" s="15"/>
      <c r="OEB23" s="15"/>
      <c r="OEC23" s="15"/>
      <c r="OED23" s="15"/>
      <c r="OEE23" s="15"/>
      <c r="OEF23" s="15"/>
      <c r="OEG23" s="15"/>
      <c r="OEH23" s="15"/>
      <c r="OEI23" s="15"/>
      <c r="OEJ23" s="15"/>
      <c r="OEK23" s="15"/>
      <c r="OEL23" s="15"/>
      <c r="OEM23" s="15"/>
      <c r="OEN23" s="15"/>
      <c r="OEO23" s="15"/>
      <c r="OEP23" s="15"/>
      <c r="OEQ23" s="15"/>
      <c r="OER23" s="15"/>
      <c r="OES23" s="15"/>
      <c r="OET23" s="15"/>
      <c r="OEU23" s="15"/>
      <c r="OEV23" s="15"/>
      <c r="OEW23" s="15"/>
      <c r="OEX23" s="15"/>
      <c r="OEY23" s="15"/>
      <c r="OEZ23" s="15"/>
      <c r="OFA23" s="15"/>
      <c r="OFB23" s="15"/>
      <c r="OFC23" s="15"/>
      <c r="OFD23" s="15"/>
      <c r="OFE23" s="15"/>
      <c r="OFF23" s="15"/>
      <c r="OFG23" s="15"/>
      <c r="OFH23" s="15"/>
      <c r="OFI23" s="15"/>
      <c r="OFJ23" s="15"/>
      <c r="OFK23" s="15"/>
      <c r="OFL23" s="15"/>
      <c r="OFM23" s="15"/>
      <c r="OFN23" s="15"/>
      <c r="OFO23" s="15"/>
      <c r="OFP23" s="15"/>
      <c r="OFQ23" s="15"/>
      <c r="OFR23" s="15"/>
      <c r="OFS23" s="15"/>
      <c r="OFT23" s="15"/>
      <c r="OFU23" s="15"/>
      <c r="OFV23" s="15"/>
      <c r="OFW23" s="15"/>
      <c r="OFX23" s="15"/>
      <c r="OFY23" s="15"/>
      <c r="OFZ23" s="15"/>
      <c r="OGA23" s="15"/>
      <c r="OGB23" s="15"/>
      <c r="OGC23" s="15"/>
      <c r="OGD23" s="15"/>
      <c r="OGE23" s="15"/>
      <c r="OGF23" s="15"/>
      <c r="OGG23" s="15"/>
      <c r="OGH23" s="15"/>
      <c r="OGI23" s="15"/>
      <c r="OGJ23" s="15"/>
      <c r="OGK23" s="15"/>
      <c r="OGL23" s="15"/>
      <c r="OGM23" s="15"/>
      <c r="OGN23" s="15"/>
      <c r="OGO23" s="15"/>
      <c r="OGP23" s="15"/>
      <c r="OGQ23" s="15"/>
      <c r="OGR23" s="15"/>
      <c r="OGS23" s="15"/>
      <c r="OGT23" s="15"/>
      <c r="OGU23" s="15"/>
      <c r="OGV23" s="15"/>
      <c r="OGW23" s="15"/>
      <c r="OGX23" s="15"/>
      <c r="OGY23" s="15"/>
      <c r="OGZ23" s="15"/>
      <c r="OHA23" s="15"/>
      <c r="OHB23" s="15"/>
      <c r="OHC23" s="15"/>
      <c r="OHD23" s="15"/>
      <c r="OHE23" s="15"/>
      <c r="OHF23" s="15"/>
      <c r="OHG23" s="15"/>
      <c r="OHH23" s="15"/>
      <c r="OHI23" s="15"/>
      <c r="OHJ23" s="15"/>
      <c r="OHK23" s="15"/>
      <c r="OHL23" s="15"/>
      <c r="OHM23" s="15"/>
      <c r="OHN23" s="15"/>
      <c r="OHO23" s="15"/>
      <c r="OHP23" s="15"/>
      <c r="OHQ23" s="15"/>
      <c r="OHR23" s="15"/>
      <c r="OHS23" s="15"/>
      <c r="OHT23" s="15"/>
      <c r="OHU23" s="15"/>
      <c r="OHV23" s="15"/>
      <c r="OHW23" s="15"/>
      <c r="OHX23" s="15"/>
      <c r="OHY23" s="15"/>
      <c r="OHZ23" s="15"/>
      <c r="OIA23" s="15"/>
      <c r="OIB23" s="15"/>
      <c r="OIC23" s="15"/>
      <c r="OID23" s="15"/>
      <c r="OIE23" s="15"/>
      <c r="OIF23" s="15"/>
      <c r="OIG23" s="15"/>
      <c r="OIH23" s="15"/>
      <c r="OII23" s="15"/>
      <c r="OIJ23" s="15"/>
      <c r="OIK23" s="15"/>
      <c r="OIL23" s="15"/>
      <c r="OIM23" s="15"/>
      <c r="OIN23" s="15"/>
      <c r="OIO23" s="15"/>
      <c r="OIP23" s="15"/>
      <c r="OIQ23" s="15"/>
      <c r="OIR23" s="15"/>
      <c r="OIS23" s="15"/>
      <c r="OIT23" s="15"/>
      <c r="OIU23" s="15"/>
      <c r="OIV23" s="15"/>
      <c r="OIW23" s="15"/>
      <c r="OIX23" s="15"/>
      <c r="OIY23" s="15"/>
      <c r="OIZ23" s="15"/>
      <c r="OJA23" s="15"/>
      <c r="OJB23" s="15"/>
      <c r="OJC23" s="15"/>
      <c r="OJD23" s="15"/>
      <c r="OJE23" s="15"/>
      <c r="OJF23" s="15"/>
      <c r="OJG23" s="15"/>
      <c r="OJH23" s="15"/>
      <c r="OJI23" s="15"/>
      <c r="OJJ23" s="15"/>
      <c r="OJK23" s="15"/>
      <c r="OJL23" s="15"/>
      <c r="OJM23" s="15"/>
      <c r="OJN23" s="15"/>
      <c r="OJO23" s="15"/>
      <c r="OJP23" s="15"/>
      <c r="OJQ23" s="15"/>
      <c r="OJR23" s="15"/>
      <c r="OJS23" s="15"/>
      <c r="OJT23" s="15"/>
      <c r="OJU23" s="15"/>
      <c r="OJV23" s="15"/>
      <c r="OJW23" s="15"/>
      <c r="OJX23" s="15"/>
      <c r="OJY23" s="15"/>
      <c r="OJZ23" s="15"/>
      <c r="OKA23" s="15"/>
      <c r="OKB23" s="15"/>
      <c r="OKC23" s="15"/>
      <c r="OKD23" s="15"/>
      <c r="OKE23" s="15"/>
      <c r="OKF23" s="15"/>
      <c r="OKG23" s="15"/>
      <c r="OKH23" s="15"/>
      <c r="OKI23" s="15"/>
      <c r="OKJ23" s="15"/>
      <c r="OKK23" s="15"/>
      <c r="OKL23" s="15"/>
      <c r="OKM23" s="15"/>
      <c r="OKN23" s="15"/>
      <c r="OKO23" s="15"/>
      <c r="OKP23" s="15"/>
      <c r="OKQ23" s="15"/>
      <c r="OKR23" s="15"/>
      <c r="OKS23" s="15"/>
      <c r="OKT23" s="15"/>
      <c r="OKU23" s="15"/>
      <c r="OKV23" s="15"/>
      <c r="OKW23" s="15"/>
      <c r="OKX23" s="15"/>
      <c r="OKY23" s="15"/>
      <c r="OKZ23" s="15"/>
      <c r="OLA23" s="15"/>
      <c r="OLB23" s="15"/>
      <c r="OLC23" s="15"/>
      <c r="OLD23" s="15"/>
      <c r="OLE23" s="15"/>
      <c r="OLF23" s="15"/>
      <c r="OLG23" s="15"/>
      <c r="OLH23" s="15"/>
      <c r="OLI23" s="15"/>
      <c r="OLJ23" s="15"/>
      <c r="OLK23" s="15"/>
      <c r="OLL23" s="15"/>
      <c r="OLM23" s="15"/>
      <c r="OLN23" s="15"/>
      <c r="OLO23" s="15"/>
      <c r="OLP23" s="15"/>
      <c r="OLQ23" s="15"/>
      <c r="OLR23" s="15"/>
      <c r="OLS23" s="15"/>
      <c r="OLT23" s="15"/>
      <c r="OLU23" s="15"/>
      <c r="OLV23" s="15"/>
      <c r="OLW23" s="15"/>
      <c r="OLX23" s="15"/>
      <c r="OLY23" s="15"/>
      <c r="OLZ23" s="15"/>
      <c r="OMA23" s="15"/>
      <c r="OMB23" s="15"/>
      <c r="OMC23" s="15"/>
      <c r="OMD23" s="15"/>
      <c r="OME23" s="15"/>
      <c r="OMF23" s="15"/>
      <c r="OMG23" s="15"/>
      <c r="OMH23" s="15"/>
      <c r="OMI23" s="15"/>
      <c r="OMJ23" s="15"/>
      <c r="OMK23" s="15"/>
      <c r="OML23" s="15"/>
      <c r="OMM23" s="15"/>
      <c r="OMN23" s="15"/>
      <c r="OMO23" s="15"/>
      <c r="OMP23" s="15"/>
      <c r="OMQ23" s="15"/>
      <c r="OMR23" s="15"/>
      <c r="OMS23" s="15"/>
      <c r="OMT23" s="15"/>
      <c r="OMU23" s="15"/>
      <c r="OMV23" s="15"/>
      <c r="OMW23" s="15"/>
      <c r="OMX23" s="15"/>
      <c r="OMY23" s="15"/>
      <c r="OMZ23" s="15"/>
      <c r="ONA23" s="15"/>
      <c r="ONB23" s="15"/>
      <c r="ONC23" s="15"/>
      <c r="OND23" s="15"/>
      <c r="ONE23" s="15"/>
      <c r="ONF23" s="15"/>
      <c r="ONG23" s="15"/>
      <c r="ONH23" s="15"/>
      <c r="ONI23" s="15"/>
      <c r="ONJ23" s="15"/>
      <c r="ONK23" s="15"/>
      <c r="ONL23" s="15"/>
      <c r="ONM23" s="15"/>
      <c r="ONN23" s="15"/>
      <c r="ONO23" s="15"/>
      <c r="ONP23" s="15"/>
      <c r="ONQ23" s="15"/>
      <c r="ONR23" s="15"/>
      <c r="ONS23" s="15"/>
      <c r="ONT23" s="15"/>
      <c r="ONU23" s="15"/>
      <c r="ONV23" s="15"/>
      <c r="ONW23" s="15"/>
      <c r="ONX23" s="15"/>
      <c r="ONY23" s="15"/>
      <c r="ONZ23" s="15"/>
      <c r="OOA23" s="15"/>
      <c r="OOB23" s="15"/>
      <c r="OOC23" s="15"/>
      <c r="OOD23" s="15"/>
      <c r="OOE23" s="15"/>
      <c r="OOF23" s="15"/>
      <c r="OOG23" s="15"/>
      <c r="OOH23" s="15"/>
      <c r="OOI23" s="15"/>
      <c r="OOJ23" s="15"/>
      <c r="OOK23" s="15"/>
      <c r="OOL23" s="15"/>
      <c r="OOM23" s="15"/>
      <c r="OON23" s="15"/>
      <c r="OOO23" s="15"/>
      <c r="OOP23" s="15"/>
      <c r="OOQ23" s="15"/>
      <c r="OOR23" s="15"/>
      <c r="OOS23" s="15"/>
      <c r="OOT23" s="15"/>
      <c r="OOU23" s="15"/>
      <c r="OOV23" s="15"/>
      <c r="OOW23" s="15"/>
      <c r="OOX23" s="15"/>
      <c r="OOY23" s="15"/>
      <c r="OOZ23" s="15"/>
      <c r="OPA23" s="15"/>
      <c r="OPB23" s="15"/>
      <c r="OPC23" s="15"/>
      <c r="OPD23" s="15"/>
      <c r="OPE23" s="15"/>
      <c r="OPF23" s="15"/>
      <c r="OPG23" s="15"/>
      <c r="OPH23" s="15"/>
      <c r="OPI23" s="15"/>
      <c r="OPJ23" s="15"/>
      <c r="OPK23" s="15"/>
      <c r="OPL23" s="15"/>
      <c r="OPM23" s="15"/>
      <c r="OPN23" s="15"/>
      <c r="OPO23" s="15"/>
      <c r="OPP23" s="15"/>
      <c r="OPQ23" s="15"/>
      <c r="OPR23" s="15"/>
      <c r="OPS23" s="15"/>
      <c r="OPT23" s="15"/>
      <c r="OPU23" s="15"/>
      <c r="OPV23" s="15"/>
      <c r="OPW23" s="15"/>
      <c r="OPX23" s="15"/>
      <c r="OPY23" s="15"/>
      <c r="OPZ23" s="15"/>
      <c r="OQA23" s="15"/>
      <c r="OQB23" s="15"/>
      <c r="OQC23" s="15"/>
      <c r="OQD23" s="15"/>
      <c r="OQE23" s="15"/>
      <c r="OQF23" s="15"/>
      <c r="OQG23" s="15"/>
      <c r="OQH23" s="15"/>
      <c r="OQI23" s="15"/>
      <c r="OQJ23" s="15"/>
      <c r="OQK23" s="15"/>
      <c r="OQL23" s="15"/>
      <c r="OQM23" s="15"/>
      <c r="OQN23" s="15"/>
      <c r="OQO23" s="15"/>
      <c r="OQP23" s="15"/>
      <c r="OQQ23" s="15"/>
      <c r="OQR23" s="15"/>
      <c r="OQS23" s="15"/>
      <c r="OQT23" s="15"/>
      <c r="OQU23" s="15"/>
      <c r="OQV23" s="15"/>
      <c r="OQW23" s="15"/>
      <c r="OQX23" s="15"/>
      <c r="OQY23" s="15"/>
      <c r="OQZ23" s="15"/>
      <c r="ORA23" s="15"/>
      <c r="ORB23" s="15"/>
      <c r="ORC23" s="15"/>
      <c r="ORD23" s="15"/>
      <c r="ORE23" s="15"/>
      <c r="ORF23" s="15"/>
      <c r="ORG23" s="15"/>
      <c r="ORH23" s="15"/>
      <c r="ORI23" s="15"/>
      <c r="ORJ23" s="15"/>
      <c r="ORK23" s="15"/>
      <c r="ORL23" s="15"/>
      <c r="ORM23" s="15"/>
      <c r="ORN23" s="15"/>
      <c r="ORO23" s="15"/>
      <c r="ORP23" s="15"/>
      <c r="ORQ23" s="15"/>
      <c r="ORR23" s="15"/>
      <c r="ORS23" s="15"/>
      <c r="ORT23" s="15"/>
      <c r="ORU23" s="15"/>
      <c r="ORV23" s="15"/>
      <c r="ORW23" s="15"/>
      <c r="ORX23" s="15"/>
      <c r="ORY23" s="15"/>
      <c r="ORZ23" s="15"/>
      <c r="OSA23" s="15"/>
      <c r="OSB23" s="15"/>
      <c r="OSC23" s="15"/>
      <c r="OSD23" s="15"/>
      <c r="OSE23" s="15"/>
      <c r="OSF23" s="15"/>
      <c r="OSG23" s="15"/>
      <c r="OSH23" s="15"/>
      <c r="OSI23" s="15"/>
      <c r="OSJ23" s="15"/>
      <c r="OSK23" s="15"/>
      <c r="OSL23" s="15"/>
      <c r="OSM23" s="15"/>
      <c r="OSN23" s="15"/>
      <c r="OSO23" s="15"/>
      <c r="OSP23" s="15"/>
      <c r="OSQ23" s="15"/>
      <c r="OSR23" s="15"/>
      <c r="OSS23" s="15"/>
      <c r="OST23" s="15"/>
      <c r="OSU23" s="15"/>
      <c r="OSV23" s="15"/>
      <c r="OSW23" s="15"/>
      <c r="OSX23" s="15"/>
      <c r="OSY23" s="15"/>
      <c r="OSZ23" s="15"/>
      <c r="OTA23" s="15"/>
      <c r="OTB23" s="15"/>
      <c r="OTC23" s="15"/>
      <c r="OTD23" s="15"/>
      <c r="OTE23" s="15"/>
      <c r="OTF23" s="15"/>
      <c r="OTG23" s="15"/>
      <c r="OTH23" s="15"/>
      <c r="OTI23" s="15"/>
      <c r="OTJ23" s="15"/>
      <c r="OTK23" s="15"/>
      <c r="OTL23" s="15"/>
      <c r="OTM23" s="15"/>
      <c r="OTN23" s="15"/>
      <c r="OTO23" s="15"/>
      <c r="OTP23" s="15"/>
      <c r="OTQ23" s="15"/>
      <c r="OTR23" s="15"/>
      <c r="OTS23" s="15"/>
      <c r="OTT23" s="15"/>
      <c r="OTU23" s="15"/>
      <c r="OTV23" s="15"/>
      <c r="OTW23" s="15"/>
      <c r="OTX23" s="15"/>
      <c r="OTY23" s="15"/>
      <c r="OTZ23" s="15"/>
      <c r="OUA23" s="15"/>
      <c r="OUB23" s="15"/>
      <c r="OUC23" s="15"/>
      <c r="OUD23" s="15"/>
      <c r="OUE23" s="15"/>
      <c r="OUF23" s="15"/>
      <c r="OUG23" s="15"/>
      <c r="OUH23" s="15"/>
      <c r="OUI23" s="15"/>
      <c r="OUJ23" s="15"/>
      <c r="OUK23" s="15"/>
      <c r="OUL23" s="15"/>
      <c r="OUM23" s="15"/>
      <c r="OUN23" s="15"/>
      <c r="OUO23" s="15"/>
      <c r="OUP23" s="15"/>
      <c r="OUQ23" s="15"/>
      <c r="OUR23" s="15"/>
      <c r="OUS23" s="15"/>
      <c r="OUT23" s="15"/>
      <c r="OUU23" s="15"/>
      <c r="OUV23" s="15"/>
      <c r="OUW23" s="15"/>
      <c r="OUX23" s="15"/>
      <c r="OUY23" s="15"/>
      <c r="OUZ23" s="15"/>
      <c r="OVA23" s="15"/>
      <c r="OVB23" s="15"/>
      <c r="OVC23" s="15"/>
      <c r="OVD23" s="15"/>
      <c r="OVE23" s="15"/>
      <c r="OVF23" s="15"/>
      <c r="OVG23" s="15"/>
      <c r="OVH23" s="15"/>
      <c r="OVI23" s="15"/>
      <c r="OVJ23" s="15"/>
      <c r="OVK23" s="15"/>
      <c r="OVL23" s="15"/>
      <c r="OVM23" s="15"/>
      <c r="OVN23" s="15"/>
      <c r="OVO23" s="15"/>
      <c r="OVP23" s="15"/>
      <c r="OVQ23" s="15"/>
      <c r="OVR23" s="15"/>
      <c r="OVS23" s="15"/>
      <c r="OVT23" s="15"/>
      <c r="OVU23" s="15"/>
      <c r="OVV23" s="15"/>
      <c r="OVW23" s="15"/>
      <c r="OVX23" s="15"/>
      <c r="OVY23" s="15"/>
      <c r="OVZ23" s="15"/>
      <c r="OWA23" s="15"/>
      <c r="OWB23" s="15"/>
      <c r="OWC23" s="15"/>
      <c r="OWD23" s="15"/>
      <c r="OWE23" s="15"/>
      <c r="OWF23" s="15"/>
      <c r="OWG23" s="15"/>
      <c r="OWH23" s="15"/>
      <c r="OWI23" s="15"/>
      <c r="OWJ23" s="15"/>
      <c r="OWK23" s="15"/>
      <c r="OWL23" s="15"/>
      <c r="OWM23" s="15"/>
      <c r="OWN23" s="15"/>
      <c r="OWO23" s="15"/>
      <c r="OWP23" s="15"/>
      <c r="OWQ23" s="15"/>
      <c r="OWR23" s="15"/>
      <c r="OWS23" s="15"/>
      <c r="OWT23" s="15"/>
      <c r="OWU23" s="15"/>
      <c r="OWV23" s="15"/>
      <c r="OWW23" s="15"/>
      <c r="OWX23" s="15"/>
      <c r="OWY23" s="15"/>
      <c r="OWZ23" s="15"/>
      <c r="OXA23" s="15"/>
      <c r="OXB23" s="15"/>
      <c r="OXC23" s="15"/>
      <c r="OXD23" s="15"/>
      <c r="OXE23" s="15"/>
      <c r="OXF23" s="15"/>
      <c r="OXG23" s="15"/>
      <c r="OXH23" s="15"/>
      <c r="OXI23" s="15"/>
      <c r="OXJ23" s="15"/>
      <c r="OXK23" s="15"/>
      <c r="OXL23" s="15"/>
      <c r="OXM23" s="15"/>
      <c r="OXN23" s="15"/>
      <c r="OXO23" s="15"/>
      <c r="OXP23" s="15"/>
      <c r="OXQ23" s="15"/>
      <c r="OXR23" s="15"/>
      <c r="OXS23" s="15"/>
      <c r="OXT23" s="15"/>
      <c r="OXU23" s="15"/>
      <c r="OXV23" s="15"/>
      <c r="OXW23" s="15"/>
      <c r="OXX23" s="15"/>
      <c r="OXY23" s="15"/>
      <c r="OXZ23" s="15"/>
      <c r="OYA23" s="15"/>
      <c r="OYB23" s="15"/>
      <c r="OYC23" s="15"/>
      <c r="OYD23" s="15"/>
      <c r="OYE23" s="15"/>
      <c r="OYF23" s="15"/>
      <c r="OYG23" s="15"/>
      <c r="OYH23" s="15"/>
      <c r="OYI23" s="15"/>
      <c r="OYJ23" s="15"/>
      <c r="OYK23" s="15"/>
      <c r="OYL23" s="15"/>
      <c r="OYM23" s="15"/>
      <c r="OYN23" s="15"/>
      <c r="OYO23" s="15"/>
      <c r="OYP23" s="15"/>
      <c r="OYQ23" s="15"/>
      <c r="OYR23" s="15"/>
      <c r="OYS23" s="15"/>
      <c r="OYT23" s="15"/>
      <c r="OYU23" s="15"/>
      <c r="OYV23" s="15"/>
      <c r="OYW23" s="15"/>
      <c r="OYX23" s="15"/>
      <c r="OYY23" s="15"/>
      <c r="OYZ23" s="15"/>
      <c r="OZA23" s="15"/>
      <c r="OZB23" s="15"/>
      <c r="OZC23" s="15"/>
      <c r="OZD23" s="15"/>
      <c r="OZE23" s="15"/>
      <c r="OZF23" s="15"/>
      <c r="OZG23" s="15"/>
      <c r="OZH23" s="15"/>
      <c r="OZI23" s="15"/>
      <c r="OZJ23" s="15"/>
      <c r="OZK23" s="15"/>
      <c r="OZL23" s="15"/>
      <c r="OZM23" s="15"/>
      <c r="OZN23" s="15"/>
      <c r="OZO23" s="15"/>
      <c r="OZP23" s="15"/>
      <c r="OZQ23" s="15"/>
      <c r="OZR23" s="15"/>
      <c r="OZS23" s="15"/>
      <c r="OZT23" s="15"/>
      <c r="OZU23" s="15"/>
      <c r="OZV23" s="15"/>
      <c r="OZW23" s="15"/>
      <c r="OZX23" s="15"/>
      <c r="OZY23" s="15"/>
      <c r="OZZ23" s="15"/>
      <c r="PAA23" s="15"/>
      <c r="PAB23" s="15"/>
      <c r="PAC23" s="15"/>
      <c r="PAD23" s="15"/>
      <c r="PAE23" s="15"/>
      <c r="PAF23" s="15"/>
      <c r="PAG23" s="15"/>
      <c r="PAH23" s="15"/>
      <c r="PAI23" s="15"/>
      <c r="PAJ23" s="15"/>
      <c r="PAK23" s="15"/>
      <c r="PAL23" s="15"/>
      <c r="PAM23" s="15"/>
      <c r="PAN23" s="15"/>
      <c r="PAO23" s="15"/>
      <c r="PAP23" s="15"/>
      <c r="PAQ23" s="15"/>
      <c r="PAR23" s="15"/>
      <c r="PAS23" s="15"/>
      <c r="PAT23" s="15"/>
      <c r="PAU23" s="15"/>
      <c r="PAV23" s="15"/>
      <c r="PAW23" s="15"/>
      <c r="PAX23" s="15"/>
      <c r="PAY23" s="15"/>
      <c r="PAZ23" s="15"/>
      <c r="PBA23" s="15"/>
      <c r="PBB23" s="15"/>
      <c r="PBC23" s="15"/>
      <c r="PBD23" s="15"/>
      <c r="PBE23" s="15"/>
      <c r="PBF23" s="15"/>
      <c r="PBG23" s="15"/>
      <c r="PBH23" s="15"/>
      <c r="PBI23" s="15"/>
      <c r="PBJ23" s="15"/>
      <c r="PBK23" s="15"/>
      <c r="PBL23" s="15"/>
      <c r="PBM23" s="15"/>
      <c r="PBN23" s="15"/>
      <c r="PBO23" s="15"/>
      <c r="PBP23" s="15"/>
      <c r="PBQ23" s="15"/>
      <c r="PBR23" s="15"/>
      <c r="PBS23" s="15"/>
      <c r="PBT23" s="15"/>
      <c r="PBU23" s="15"/>
      <c r="PBV23" s="15"/>
      <c r="PBW23" s="15"/>
      <c r="PBX23" s="15"/>
      <c r="PBY23" s="15"/>
      <c r="PBZ23" s="15"/>
      <c r="PCA23" s="15"/>
      <c r="PCB23" s="15"/>
      <c r="PCC23" s="15"/>
      <c r="PCD23" s="15"/>
      <c r="PCE23" s="15"/>
      <c r="PCF23" s="15"/>
      <c r="PCG23" s="15"/>
      <c r="PCH23" s="15"/>
      <c r="PCI23" s="15"/>
      <c r="PCJ23" s="15"/>
      <c r="PCK23" s="15"/>
      <c r="PCL23" s="15"/>
      <c r="PCM23" s="15"/>
      <c r="PCN23" s="15"/>
      <c r="PCO23" s="15"/>
      <c r="PCP23" s="15"/>
      <c r="PCQ23" s="15"/>
      <c r="PCR23" s="15"/>
      <c r="PCS23" s="15"/>
      <c r="PCT23" s="15"/>
      <c r="PCU23" s="15"/>
      <c r="PCV23" s="15"/>
      <c r="PCW23" s="15"/>
      <c r="PCX23" s="15"/>
      <c r="PCY23" s="15"/>
      <c r="PCZ23" s="15"/>
      <c r="PDA23" s="15"/>
      <c r="PDB23" s="15"/>
      <c r="PDC23" s="15"/>
      <c r="PDD23" s="15"/>
      <c r="PDE23" s="15"/>
      <c r="PDF23" s="15"/>
      <c r="PDG23" s="15"/>
      <c r="PDH23" s="15"/>
      <c r="PDI23" s="15"/>
      <c r="PDJ23" s="15"/>
      <c r="PDK23" s="15"/>
      <c r="PDL23" s="15"/>
      <c r="PDM23" s="15"/>
      <c r="PDN23" s="15"/>
      <c r="PDO23" s="15"/>
      <c r="PDP23" s="15"/>
      <c r="PDQ23" s="15"/>
      <c r="PDR23" s="15"/>
      <c r="PDS23" s="15"/>
      <c r="PDT23" s="15"/>
      <c r="PDU23" s="15"/>
      <c r="PDV23" s="15"/>
      <c r="PDW23" s="15"/>
      <c r="PDX23" s="15"/>
      <c r="PDY23" s="15"/>
      <c r="PDZ23" s="15"/>
      <c r="PEA23" s="15"/>
      <c r="PEB23" s="15"/>
      <c r="PEC23" s="15"/>
      <c r="PED23" s="15"/>
      <c r="PEE23" s="15"/>
      <c r="PEF23" s="15"/>
      <c r="PEG23" s="15"/>
      <c r="PEH23" s="15"/>
      <c r="PEI23" s="15"/>
      <c r="PEJ23" s="15"/>
      <c r="PEK23" s="15"/>
      <c r="PEL23" s="15"/>
      <c r="PEM23" s="15"/>
      <c r="PEN23" s="15"/>
      <c r="PEO23" s="15"/>
      <c r="PEP23" s="15"/>
      <c r="PEQ23" s="15"/>
      <c r="PER23" s="15"/>
      <c r="PES23" s="15"/>
      <c r="PET23" s="15"/>
      <c r="PEU23" s="15"/>
      <c r="PEV23" s="15"/>
      <c r="PEW23" s="15"/>
      <c r="PEX23" s="15"/>
      <c r="PEY23" s="15"/>
      <c r="PEZ23" s="15"/>
      <c r="PFA23" s="15"/>
      <c r="PFB23" s="15"/>
      <c r="PFC23" s="15"/>
      <c r="PFD23" s="15"/>
      <c r="PFE23" s="15"/>
      <c r="PFF23" s="15"/>
      <c r="PFG23" s="15"/>
      <c r="PFH23" s="15"/>
      <c r="PFI23" s="15"/>
      <c r="PFJ23" s="15"/>
      <c r="PFK23" s="15"/>
      <c r="PFL23" s="15"/>
      <c r="PFM23" s="15"/>
      <c r="PFN23" s="15"/>
      <c r="PFO23" s="15"/>
      <c r="PFP23" s="15"/>
      <c r="PFQ23" s="15"/>
      <c r="PFR23" s="15"/>
      <c r="PFS23" s="15"/>
      <c r="PFT23" s="15"/>
      <c r="PFU23" s="15"/>
      <c r="PFV23" s="15"/>
      <c r="PFW23" s="15"/>
      <c r="PFX23" s="15"/>
      <c r="PFY23" s="15"/>
      <c r="PFZ23" s="15"/>
      <c r="PGA23" s="15"/>
      <c r="PGB23" s="15"/>
      <c r="PGC23" s="15"/>
      <c r="PGD23" s="15"/>
      <c r="PGE23" s="15"/>
      <c r="PGF23" s="15"/>
      <c r="PGG23" s="15"/>
      <c r="PGH23" s="15"/>
      <c r="PGI23" s="15"/>
      <c r="PGJ23" s="15"/>
      <c r="PGK23" s="15"/>
      <c r="PGL23" s="15"/>
      <c r="PGM23" s="15"/>
      <c r="PGN23" s="15"/>
      <c r="PGO23" s="15"/>
      <c r="PGP23" s="15"/>
      <c r="PGQ23" s="15"/>
      <c r="PGR23" s="15"/>
      <c r="PGS23" s="15"/>
      <c r="PGT23" s="15"/>
      <c r="PGU23" s="15"/>
      <c r="PGV23" s="15"/>
      <c r="PGW23" s="15"/>
      <c r="PGX23" s="15"/>
      <c r="PGY23" s="15"/>
      <c r="PGZ23" s="15"/>
      <c r="PHA23" s="15"/>
      <c r="PHB23" s="15"/>
      <c r="PHC23" s="15"/>
      <c r="PHD23" s="15"/>
      <c r="PHE23" s="15"/>
      <c r="PHF23" s="15"/>
      <c r="PHG23" s="15"/>
      <c r="PHH23" s="15"/>
      <c r="PHI23" s="15"/>
      <c r="PHJ23" s="15"/>
      <c r="PHK23" s="15"/>
      <c r="PHL23" s="15"/>
      <c r="PHM23" s="15"/>
      <c r="PHN23" s="15"/>
      <c r="PHO23" s="15"/>
      <c r="PHP23" s="15"/>
      <c r="PHQ23" s="15"/>
      <c r="PHR23" s="15"/>
      <c r="PHS23" s="15"/>
      <c r="PHT23" s="15"/>
      <c r="PHU23" s="15"/>
      <c r="PHV23" s="15"/>
      <c r="PHW23" s="15"/>
      <c r="PHX23" s="15"/>
      <c r="PHY23" s="15"/>
      <c r="PHZ23" s="15"/>
      <c r="PIA23" s="15"/>
      <c r="PIB23" s="15"/>
      <c r="PIC23" s="15"/>
      <c r="PID23" s="15"/>
      <c r="PIE23" s="15"/>
      <c r="PIF23" s="15"/>
      <c r="PIG23" s="15"/>
      <c r="PIH23" s="15"/>
      <c r="PII23" s="15"/>
      <c r="PIJ23" s="15"/>
      <c r="PIK23" s="15"/>
      <c r="PIL23" s="15"/>
      <c r="PIM23" s="15"/>
      <c r="PIN23" s="15"/>
      <c r="PIO23" s="15"/>
      <c r="PIP23" s="15"/>
      <c r="PIQ23" s="15"/>
      <c r="PIR23" s="15"/>
      <c r="PIS23" s="15"/>
      <c r="PIT23" s="15"/>
      <c r="PIU23" s="15"/>
      <c r="PIV23" s="15"/>
      <c r="PIW23" s="15"/>
      <c r="PIX23" s="15"/>
      <c r="PIY23" s="15"/>
      <c r="PIZ23" s="15"/>
      <c r="PJA23" s="15"/>
      <c r="PJB23" s="15"/>
      <c r="PJC23" s="15"/>
      <c r="PJD23" s="15"/>
      <c r="PJE23" s="15"/>
      <c r="PJF23" s="15"/>
      <c r="PJG23" s="15"/>
      <c r="PJH23" s="15"/>
      <c r="PJI23" s="15"/>
      <c r="PJJ23" s="15"/>
      <c r="PJK23" s="15"/>
      <c r="PJL23" s="15"/>
      <c r="PJM23" s="15"/>
      <c r="PJN23" s="15"/>
      <c r="PJO23" s="15"/>
      <c r="PJP23" s="15"/>
      <c r="PJQ23" s="15"/>
      <c r="PJR23" s="15"/>
      <c r="PJS23" s="15"/>
      <c r="PJT23" s="15"/>
      <c r="PJU23" s="15"/>
      <c r="PJV23" s="15"/>
      <c r="PJW23" s="15"/>
      <c r="PJX23" s="15"/>
      <c r="PJY23" s="15"/>
      <c r="PJZ23" s="15"/>
      <c r="PKA23" s="15"/>
      <c r="PKB23" s="15"/>
      <c r="PKC23" s="15"/>
      <c r="PKD23" s="15"/>
      <c r="PKE23" s="15"/>
      <c r="PKF23" s="15"/>
      <c r="PKG23" s="15"/>
      <c r="PKH23" s="15"/>
      <c r="PKI23" s="15"/>
      <c r="PKJ23" s="15"/>
      <c r="PKK23" s="15"/>
      <c r="PKL23" s="15"/>
      <c r="PKM23" s="15"/>
      <c r="PKN23" s="15"/>
      <c r="PKO23" s="15"/>
      <c r="PKP23" s="15"/>
      <c r="PKQ23" s="15"/>
      <c r="PKR23" s="15"/>
      <c r="PKS23" s="15"/>
      <c r="PKT23" s="15"/>
      <c r="PKU23" s="15"/>
      <c r="PKV23" s="15"/>
      <c r="PKW23" s="15"/>
      <c r="PKX23" s="15"/>
      <c r="PKY23" s="15"/>
      <c r="PKZ23" s="15"/>
      <c r="PLA23" s="15"/>
      <c r="PLB23" s="15"/>
      <c r="PLC23" s="15"/>
      <c r="PLD23" s="15"/>
      <c r="PLE23" s="15"/>
      <c r="PLF23" s="15"/>
      <c r="PLG23" s="15"/>
      <c r="PLH23" s="15"/>
      <c r="PLI23" s="15"/>
      <c r="PLJ23" s="15"/>
      <c r="PLK23" s="15"/>
      <c r="PLL23" s="15"/>
      <c r="PLM23" s="15"/>
      <c r="PLN23" s="15"/>
      <c r="PLO23" s="15"/>
      <c r="PLP23" s="15"/>
      <c r="PLQ23" s="15"/>
      <c r="PLR23" s="15"/>
      <c r="PLS23" s="15"/>
      <c r="PLT23" s="15"/>
      <c r="PLU23" s="15"/>
      <c r="PLV23" s="15"/>
      <c r="PLW23" s="15"/>
      <c r="PLX23" s="15"/>
      <c r="PLY23" s="15"/>
      <c r="PLZ23" s="15"/>
      <c r="PMA23" s="15"/>
      <c r="PMB23" s="15"/>
      <c r="PMC23" s="15"/>
      <c r="PMD23" s="15"/>
      <c r="PME23" s="15"/>
      <c r="PMF23" s="15"/>
      <c r="PMG23" s="15"/>
      <c r="PMH23" s="15"/>
      <c r="PMI23" s="15"/>
      <c r="PMJ23" s="15"/>
      <c r="PMK23" s="15"/>
      <c r="PML23" s="15"/>
      <c r="PMM23" s="15"/>
      <c r="PMN23" s="15"/>
      <c r="PMO23" s="15"/>
      <c r="PMP23" s="15"/>
      <c r="PMQ23" s="15"/>
      <c r="PMR23" s="15"/>
      <c r="PMS23" s="15"/>
      <c r="PMT23" s="15"/>
      <c r="PMU23" s="15"/>
      <c r="PMV23" s="15"/>
      <c r="PMW23" s="15"/>
      <c r="PMX23" s="15"/>
      <c r="PMY23" s="15"/>
      <c r="PMZ23" s="15"/>
      <c r="PNA23" s="15"/>
      <c r="PNB23" s="15"/>
      <c r="PNC23" s="15"/>
      <c r="PND23" s="15"/>
      <c r="PNE23" s="15"/>
      <c r="PNF23" s="15"/>
      <c r="PNG23" s="15"/>
      <c r="PNH23" s="15"/>
      <c r="PNI23" s="15"/>
      <c r="PNJ23" s="15"/>
      <c r="PNK23" s="15"/>
      <c r="PNL23" s="15"/>
      <c r="PNM23" s="15"/>
      <c r="PNN23" s="15"/>
      <c r="PNO23" s="15"/>
      <c r="PNP23" s="15"/>
      <c r="PNQ23" s="15"/>
      <c r="PNR23" s="15"/>
      <c r="PNS23" s="15"/>
      <c r="PNT23" s="15"/>
      <c r="PNU23" s="15"/>
      <c r="PNV23" s="15"/>
      <c r="PNW23" s="15"/>
      <c r="PNX23" s="15"/>
      <c r="PNY23" s="15"/>
      <c r="PNZ23" s="15"/>
      <c r="POA23" s="15"/>
      <c r="POB23" s="15"/>
      <c r="POC23" s="15"/>
      <c r="POD23" s="15"/>
      <c r="POE23" s="15"/>
      <c r="POF23" s="15"/>
      <c r="POG23" s="15"/>
      <c r="POH23" s="15"/>
      <c r="POI23" s="15"/>
      <c r="POJ23" s="15"/>
      <c r="POK23" s="15"/>
      <c r="POL23" s="15"/>
      <c r="POM23" s="15"/>
      <c r="PON23" s="15"/>
      <c r="POO23" s="15"/>
      <c r="POP23" s="15"/>
      <c r="POQ23" s="15"/>
      <c r="POR23" s="15"/>
      <c r="POS23" s="15"/>
      <c r="POT23" s="15"/>
      <c r="POU23" s="15"/>
      <c r="POV23" s="15"/>
      <c r="POW23" s="15"/>
      <c r="POX23" s="15"/>
      <c r="POY23" s="15"/>
      <c r="POZ23" s="15"/>
      <c r="PPA23" s="15"/>
      <c r="PPB23" s="15"/>
      <c r="PPC23" s="15"/>
      <c r="PPD23" s="15"/>
      <c r="PPE23" s="15"/>
      <c r="PPF23" s="15"/>
      <c r="PPG23" s="15"/>
      <c r="PPH23" s="15"/>
      <c r="PPI23" s="15"/>
      <c r="PPJ23" s="15"/>
      <c r="PPK23" s="15"/>
      <c r="PPL23" s="15"/>
      <c r="PPM23" s="15"/>
      <c r="PPN23" s="15"/>
      <c r="PPO23" s="15"/>
      <c r="PPP23" s="15"/>
      <c r="PPQ23" s="15"/>
      <c r="PPR23" s="15"/>
      <c r="PPS23" s="15"/>
      <c r="PPT23" s="15"/>
      <c r="PPU23" s="15"/>
      <c r="PPV23" s="15"/>
      <c r="PPW23" s="15"/>
      <c r="PPX23" s="15"/>
      <c r="PPY23" s="15"/>
      <c r="PPZ23" s="15"/>
      <c r="PQA23" s="15"/>
      <c r="PQB23" s="15"/>
      <c r="PQC23" s="15"/>
      <c r="PQD23" s="15"/>
      <c r="PQE23" s="15"/>
      <c r="PQF23" s="15"/>
      <c r="PQG23" s="15"/>
      <c r="PQH23" s="15"/>
      <c r="PQI23" s="15"/>
      <c r="PQJ23" s="15"/>
      <c r="PQK23" s="15"/>
      <c r="PQL23" s="15"/>
      <c r="PQM23" s="15"/>
      <c r="PQN23" s="15"/>
      <c r="PQO23" s="15"/>
      <c r="PQP23" s="15"/>
      <c r="PQQ23" s="15"/>
      <c r="PQR23" s="15"/>
      <c r="PQS23" s="15"/>
      <c r="PQT23" s="15"/>
      <c r="PQU23" s="15"/>
      <c r="PQV23" s="15"/>
      <c r="PQW23" s="15"/>
      <c r="PQX23" s="15"/>
      <c r="PQY23" s="15"/>
      <c r="PQZ23" s="15"/>
      <c r="PRA23" s="15"/>
      <c r="PRB23" s="15"/>
      <c r="PRC23" s="15"/>
      <c r="PRD23" s="15"/>
      <c r="PRE23" s="15"/>
      <c r="PRF23" s="15"/>
      <c r="PRG23" s="15"/>
      <c r="PRH23" s="15"/>
      <c r="PRI23" s="15"/>
      <c r="PRJ23" s="15"/>
      <c r="PRK23" s="15"/>
      <c r="PRL23" s="15"/>
      <c r="PRM23" s="15"/>
      <c r="PRN23" s="15"/>
      <c r="PRO23" s="15"/>
      <c r="PRP23" s="15"/>
      <c r="PRQ23" s="15"/>
      <c r="PRR23" s="15"/>
      <c r="PRS23" s="15"/>
      <c r="PRT23" s="15"/>
      <c r="PRU23" s="15"/>
      <c r="PRV23" s="15"/>
      <c r="PRW23" s="15"/>
      <c r="PRX23" s="15"/>
      <c r="PRY23" s="15"/>
      <c r="PRZ23" s="15"/>
      <c r="PSA23" s="15"/>
      <c r="PSB23" s="15"/>
      <c r="PSC23" s="15"/>
      <c r="PSD23" s="15"/>
      <c r="PSE23" s="15"/>
      <c r="PSF23" s="15"/>
      <c r="PSG23" s="15"/>
      <c r="PSH23" s="15"/>
      <c r="PSI23" s="15"/>
      <c r="PSJ23" s="15"/>
      <c r="PSK23" s="15"/>
      <c r="PSL23" s="15"/>
      <c r="PSM23" s="15"/>
      <c r="PSN23" s="15"/>
      <c r="PSO23" s="15"/>
      <c r="PSP23" s="15"/>
      <c r="PSQ23" s="15"/>
      <c r="PSR23" s="15"/>
      <c r="PSS23" s="15"/>
      <c r="PST23" s="15"/>
      <c r="PSU23" s="15"/>
      <c r="PSV23" s="15"/>
      <c r="PSW23" s="15"/>
      <c r="PSX23" s="15"/>
      <c r="PSY23" s="15"/>
      <c r="PSZ23" s="15"/>
      <c r="PTA23" s="15"/>
      <c r="PTB23" s="15"/>
      <c r="PTC23" s="15"/>
      <c r="PTD23" s="15"/>
      <c r="PTE23" s="15"/>
      <c r="PTF23" s="15"/>
      <c r="PTG23" s="15"/>
      <c r="PTH23" s="15"/>
      <c r="PTI23" s="15"/>
      <c r="PTJ23" s="15"/>
      <c r="PTK23" s="15"/>
      <c r="PTL23" s="15"/>
      <c r="PTM23" s="15"/>
      <c r="PTN23" s="15"/>
      <c r="PTO23" s="15"/>
      <c r="PTP23" s="15"/>
      <c r="PTQ23" s="15"/>
      <c r="PTR23" s="15"/>
      <c r="PTS23" s="15"/>
      <c r="PTT23" s="15"/>
      <c r="PTU23" s="15"/>
      <c r="PTV23" s="15"/>
      <c r="PTW23" s="15"/>
      <c r="PTX23" s="15"/>
      <c r="PTY23" s="15"/>
      <c r="PTZ23" s="15"/>
      <c r="PUA23" s="15"/>
      <c r="PUB23" s="15"/>
      <c r="PUC23" s="15"/>
      <c r="PUD23" s="15"/>
      <c r="PUE23" s="15"/>
      <c r="PUF23" s="15"/>
      <c r="PUG23" s="15"/>
      <c r="PUH23" s="15"/>
      <c r="PUI23" s="15"/>
      <c r="PUJ23" s="15"/>
      <c r="PUK23" s="15"/>
      <c r="PUL23" s="15"/>
      <c r="PUM23" s="15"/>
      <c r="PUN23" s="15"/>
      <c r="PUO23" s="15"/>
      <c r="PUP23" s="15"/>
      <c r="PUQ23" s="15"/>
      <c r="PUR23" s="15"/>
      <c r="PUS23" s="15"/>
      <c r="PUT23" s="15"/>
      <c r="PUU23" s="15"/>
      <c r="PUV23" s="15"/>
      <c r="PUW23" s="15"/>
      <c r="PUX23" s="15"/>
      <c r="PUY23" s="15"/>
      <c r="PUZ23" s="15"/>
      <c r="PVA23" s="15"/>
      <c r="PVB23" s="15"/>
      <c r="PVC23" s="15"/>
      <c r="PVD23" s="15"/>
      <c r="PVE23" s="15"/>
      <c r="PVF23" s="15"/>
      <c r="PVG23" s="15"/>
      <c r="PVH23" s="15"/>
      <c r="PVI23" s="15"/>
      <c r="PVJ23" s="15"/>
      <c r="PVK23" s="15"/>
      <c r="PVL23" s="15"/>
      <c r="PVM23" s="15"/>
      <c r="PVN23" s="15"/>
      <c r="PVO23" s="15"/>
      <c r="PVP23" s="15"/>
      <c r="PVQ23" s="15"/>
      <c r="PVR23" s="15"/>
      <c r="PVS23" s="15"/>
      <c r="PVT23" s="15"/>
      <c r="PVU23" s="15"/>
      <c r="PVV23" s="15"/>
      <c r="PVW23" s="15"/>
      <c r="PVX23" s="15"/>
      <c r="PVY23" s="15"/>
      <c r="PVZ23" s="15"/>
      <c r="PWA23" s="15"/>
      <c r="PWB23" s="15"/>
      <c r="PWC23" s="15"/>
      <c r="PWD23" s="15"/>
      <c r="PWE23" s="15"/>
      <c r="PWF23" s="15"/>
      <c r="PWG23" s="15"/>
      <c r="PWH23" s="15"/>
      <c r="PWI23" s="15"/>
      <c r="PWJ23" s="15"/>
      <c r="PWK23" s="15"/>
      <c r="PWL23" s="15"/>
      <c r="PWM23" s="15"/>
      <c r="PWN23" s="15"/>
      <c r="PWO23" s="15"/>
      <c r="PWP23" s="15"/>
      <c r="PWQ23" s="15"/>
      <c r="PWR23" s="15"/>
      <c r="PWS23" s="15"/>
      <c r="PWT23" s="15"/>
      <c r="PWU23" s="15"/>
      <c r="PWV23" s="15"/>
      <c r="PWW23" s="15"/>
      <c r="PWX23" s="15"/>
      <c r="PWY23" s="15"/>
      <c r="PWZ23" s="15"/>
      <c r="PXA23" s="15"/>
      <c r="PXB23" s="15"/>
      <c r="PXC23" s="15"/>
      <c r="PXD23" s="15"/>
      <c r="PXE23" s="15"/>
      <c r="PXF23" s="15"/>
      <c r="PXG23" s="15"/>
      <c r="PXH23" s="15"/>
      <c r="PXI23" s="15"/>
      <c r="PXJ23" s="15"/>
      <c r="PXK23" s="15"/>
      <c r="PXL23" s="15"/>
      <c r="PXM23" s="15"/>
      <c r="PXN23" s="15"/>
      <c r="PXO23" s="15"/>
      <c r="PXP23" s="15"/>
      <c r="PXQ23" s="15"/>
      <c r="PXR23" s="15"/>
      <c r="PXS23" s="15"/>
      <c r="PXT23" s="15"/>
      <c r="PXU23" s="15"/>
      <c r="PXV23" s="15"/>
      <c r="PXW23" s="15"/>
      <c r="PXX23" s="15"/>
      <c r="PXY23" s="15"/>
      <c r="PXZ23" s="15"/>
      <c r="PYA23" s="15"/>
      <c r="PYB23" s="15"/>
      <c r="PYC23" s="15"/>
      <c r="PYD23" s="15"/>
      <c r="PYE23" s="15"/>
      <c r="PYF23" s="15"/>
      <c r="PYG23" s="15"/>
      <c r="PYH23" s="15"/>
      <c r="PYI23" s="15"/>
      <c r="PYJ23" s="15"/>
      <c r="PYK23" s="15"/>
      <c r="PYL23" s="15"/>
      <c r="PYM23" s="15"/>
      <c r="PYN23" s="15"/>
      <c r="PYO23" s="15"/>
      <c r="PYP23" s="15"/>
      <c r="PYQ23" s="15"/>
      <c r="PYR23" s="15"/>
      <c r="PYS23" s="15"/>
      <c r="PYT23" s="15"/>
      <c r="PYU23" s="15"/>
      <c r="PYV23" s="15"/>
      <c r="PYW23" s="15"/>
      <c r="PYX23" s="15"/>
      <c r="PYY23" s="15"/>
      <c r="PYZ23" s="15"/>
      <c r="PZA23" s="15"/>
      <c r="PZB23" s="15"/>
      <c r="PZC23" s="15"/>
      <c r="PZD23" s="15"/>
      <c r="PZE23" s="15"/>
      <c r="PZF23" s="15"/>
      <c r="PZG23" s="15"/>
      <c r="PZH23" s="15"/>
      <c r="PZI23" s="15"/>
      <c r="PZJ23" s="15"/>
      <c r="PZK23" s="15"/>
      <c r="PZL23" s="15"/>
      <c r="PZM23" s="15"/>
      <c r="PZN23" s="15"/>
      <c r="PZO23" s="15"/>
      <c r="PZP23" s="15"/>
      <c r="PZQ23" s="15"/>
      <c r="PZR23" s="15"/>
      <c r="PZS23" s="15"/>
      <c r="PZT23" s="15"/>
      <c r="PZU23" s="15"/>
      <c r="PZV23" s="15"/>
      <c r="PZW23" s="15"/>
      <c r="PZX23" s="15"/>
      <c r="PZY23" s="15"/>
      <c r="PZZ23" s="15"/>
      <c r="QAA23" s="15"/>
      <c r="QAB23" s="15"/>
      <c r="QAC23" s="15"/>
      <c r="QAD23" s="15"/>
      <c r="QAE23" s="15"/>
      <c r="QAF23" s="15"/>
      <c r="QAG23" s="15"/>
      <c r="QAH23" s="15"/>
      <c r="QAI23" s="15"/>
      <c r="QAJ23" s="15"/>
      <c r="QAK23" s="15"/>
      <c r="QAL23" s="15"/>
      <c r="QAM23" s="15"/>
      <c r="QAN23" s="15"/>
      <c r="QAO23" s="15"/>
      <c r="QAP23" s="15"/>
      <c r="QAQ23" s="15"/>
      <c r="QAR23" s="15"/>
      <c r="QAS23" s="15"/>
      <c r="QAT23" s="15"/>
      <c r="QAU23" s="15"/>
      <c r="QAV23" s="15"/>
      <c r="QAW23" s="15"/>
      <c r="QAX23" s="15"/>
      <c r="QAY23" s="15"/>
      <c r="QAZ23" s="15"/>
      <c r="QBA23" s="15"/>
      <c r="QBB23" s="15"/>
      <c r="QBC23" s="15"/>
      <c r="QBD23" s="15"/>
      <c r="QBE23" s="15"/>
      <c r="QBF23" s="15"/>
      <c r="QBG23" s="15"/>
      <c r="QBH23" s="15"/>
      <c r="QBI23" s="15"/>
      <c r="QBJ23" s="15"/>
      <c r="QBK23" s="15"/>
      <c r="QBL23" s="15"/>
      <c r="QBM23" s="15"/>
      <c r="QBN23" s="15"/>
      <c r="QBO23" s="15"/>
      <c r="QBP23" s="15"/>
      <c r="QBQ23" s="15"/>
      <c r="QBR23" s="15"/>
      <c r="QBS23" s="15"/>
      <c r="QBT23" s="15"/>
      <c r="QBU23" s="15"/>
      <c r="QBV23" s="15"/>
      <c r="QBW23" s="15"/>
      <c r="QBX23" s="15"/>
      <c r="QBY23" s="15"/>
      <c r="QBZ23" s="15"/>
      <c r="QCA23" s="15"/>
      <c r="QCB23" s="15"/>
      <c r="QCC23" s="15"/>
      <c r="QCD23" s="15"/>
      <c r="QCE23" s="15"/>
      <c r="QCF23" s="15"/>
      <c r="QCG23" s="15"/>
      <c r="QCH23" s="15"/>
      <c r="QCI23" s="15"/>
      <c r="QCJ23" s="15"/>
      <c r="QCK23" s="15"/>
      <c r="QCL23" s="15"/>
      <c r="QCM23" s="15"/>
      <c r="QCN23" s="15"/>
      <c r="QCO23" s="15"/>
      <c r="QCP23" s="15"/>
      <c r="QCQ23" s="15"/>
      <c r="QCR23" s="15"/>
      <c r="QCS23" s="15"/>
      <c r="QCT23" s="15"/>
      <c r="QCU23" s="15"/>
      <c r="QCV23" s="15"/>
      <c r="QCW23" s="15"/>
      <c r="QCX23" s="15"/>
      <c r="QCY23" s="15"/>
      <c r="QCZ23" s="15"/>
      <c r="QDA23" s="15"/>
      <c r="QDB23" s="15"/>
      <c r="QDC23" s="15"/>
      <c r="QDD23" s="15"/>
      <c r="QDE23" s="15"/>
      <c r="QDF23" s="15"/>
      <c r="QDG23" s="15"/>
      <c r="QDH23" s="15"/>
      <c r="QDI23" s="15"/>
      <c r="QDJ23" s="15"/>
      <c r="QDK23" s="15"/>
      <c r="QDL23" s="15"/>
      <c r="QDM23" s="15"/>
      <c r="QDN23" s="15"/>
      <c r="QDO23" s="15"/>
      <c r="QDP23" s="15"/>
      <c r="QDQ23" s="15"/>
      <c r="QDR23" s="15"/>
      <c r="QDS23" s="15"/>
      <c r="QDT23" s="15"/>
      <c r="QDU23" s="15"/>
      <c r="QDV23" s="15"/>
      <c r="QDW23" s="15"/>
      <c r="QDX23" s="15"/>
      <c r="QDY23" s="15"/>
      <c r="QDZ23" s="15"/>
      <c r="QEA23" s="15"/>
      <c r="QEB23" s="15"/>
      <c r="QEC23" s="15"/>
      <c r="QED23" s="15"/>
      <c r="QEE23" s="15"/>
      <c r="QEF23" s="15"/>
      <c r="QEG23" s="15"/>
      <c r="QEH23" s="15"/>
      <c r="QEI23" s="15"/>
      <c r="QEJ23" s="15"/>
      <c r="QEK23" s="15"/>
      <c r="QEL23" s="15"/>
      <c r="QEM23" s="15"/>
      <c r="QEN23" s="15"/>
      <c r="QEO23" s="15"/>
      <c r="QEP23" s="15"/>
      <c r="QEQ23" s="15"/>
      <c r="QER23" s="15"/>
      <c r="QES23" s="15"/>
      <c r="QET23" s="15"/>
      <c r="QEU23" s="15"/>
      <c r="QEV23" s="15"/>
      <c r="QEW23" s="15"/>
      <c r="QEX23" s="15"/>
      <c r="QEY23" s="15"/>
      <c r="QEZ23" s="15"/>
      <c r="QFA23" s="15"/>
      <c r="QFB23" s="15"/>
      <c r="QFC23" s="15"/>
      <c r="QFD23" s="15"/>
      <c r="QFE23" s="15"/>
      <c r="QFF23" s="15"/>
      <c r="QFG23" s="15"/>
      <c r="QFH23" s="15"/>
      <c r="QFI23" s="15"/>
      <c r="QFJ23" s="15"/>
      <c r="QFK23" s="15"/>
      <c r="QFL23" s="15"/>
      <c r="QFM23" s="15"/>
      <c r="QFN23" s="15"/>
      <c r="QFO23" s="15"/>
      <c r="QFP23" s="15"/>
      <c r="QFQ23" s="15"/>
      <c r="QFR23" s="15"/>
      <c r="QFS23" s="15"/>
      <c r="QFT23" s="15"/>
      <c r="QFU23" s="15"/>
      <c r="QFV23" s="15"/>
      <c r="QFW23" s="15"/>
      <c r="QFX23" s="15"/>
      <c r="QFY23" s="15"/>
      <c r="QFZ23" s="15"/>
      <c r="QGA23" s="15"/>
      <c r="QGB23" s="15"/>
      <c r="QGC23" s="15"/>
      <c r="QGD23" s="15"/>
      <c r="QGE23" s="15"/>
      <c r="QGF23" s="15"/>
      <c r="QGG23" s="15"/>
      <c r="QGH23" s="15"/>
      <c r="QGI23" s="15"/>
      <c r="QGJ23" s="15"/>
      <c r="QGK23" s="15"/>
      <c r="QGL23" s="15"/>
      <c r="QGM23" s="15"/>
      <c r="QGN23" s="15"/>
      <c r="QGO23" s="15"/>
      <c r="QGP23" s="15"/>
      <c r="QGQ23" s="15"/>
      <c r="QGR23" s="15"/>
      <c r="QGS23" s="15"/>
      <c r="QGT23" s="15"/>
      <c r="QGU23" s="15"/>
      <c r="QGV23" s="15"/>
      <c r="QGW23" s="15"/>
      <c r="QGX23" s="15"/>
      <c r="QGY23" s="15"/>
      <c r="QGZ23" s="15"/>
      <c r="QHA23" s="15"/>
      <c r="QHB23" s="15"/>
      <c r="QHC23" s="15"/>
      <c r="QHD23" s="15"/>
      <c r="QHE23" s="15"/>
      <c r="QHF23" s="15"/>
      <c r="QHG23" s="15"/>
      <c r="QHH23" s="15"/>
      <c r="QHI23" s="15"/>
      <c r="QHJ23" s="15"/>
      <c r="QHK23" s="15"/>
      <c r="QHL23" s="15"/>
      <c r="QHM23" s="15"/>
      <c r="QHN23" s="15"/>
      <c r="QHO23" s="15"/>
      <c r="QHP23" s="15"/>
      <c r="QHQ23" s="15"/>
      <c r="QHR23" s="15"/>
      <c r="QHS23" s="15"/>
      <c r="QHT23" s="15"/>
      <c r="QHU23" s="15"/>
      <c r="QHV23" s="15"/>
      <c r="QHW23" s="15"/>
      <c r="QHX23" s="15"/>
      <c r="QHY23" s="15"/>
      <c r="QHZ23" s="15"/>
      <c r="QIA23" s="15"/>
      <c r="QIB23" s="15"/>
      <c r="QIC23" s="15"/>
      <c r="QID23" s="15"/>
      <c r="QIE23" s="15"/>
      <c r="QIF23" s="15"/>
      <c r="QIG23" s="15"/>
      <c r="QIH23" s="15"/>
      <c r="QII23" s="15"/>
      <c r="QIJ23" s="15"/>
      <c r="QIK23" s="15"/>
      <c r="QIL23" s="15"/>
      <c r="QIM23" s="15"/>
      <c r="QIN23" s="15"/>
      <c r="QIO23" s="15"/>
      <c r="QIP23" s="15"/>
      <c r="QIQ23" s="15"/>
      <c r="QIR23" s="15"/>
      <c r="QIS23" s="15"/>
      <c r="QIT23" s="15"/>
      <c r="QIU23" s="15"/>
      <c r="QIV23" s="15"/>
      <c r="QIW23" s="15"/>
      <c r="QIX23" s="15"/>
      <c r="QIY23" s="15"/>
      <c r="QIZ23" s="15"/>
      <c r="QJA23" s="15"/>
      <c r="QJB23" s="15"/>
      <c r="QJC23" s="15"/>
      <c r="QJD23" s="15"/>
      <c r="QJE23" s="15"/>
      <c r="QJF23" s="15"/>
      <c r="QJG23" s="15"/>
      <c r="QJH23" s="15"/>
      <c r="QJI23" s="15"/>
      <c r="QJJ23" s="15"/>
      <c r="QJK23" s="15"/>
      <c r="QJL23" s="15"/>
      <c r="QJM23" s="15"/>
      <c r="QJN23" s="15"/>
      <c r="QJO23" s="15"/>
      <c r="QJP23" s="15"/>
      <c r="QJQ23" s="15"/>
      <c r="QJR23" s="15"/>
      <c r="QJS23" s="15"/>
      <c r="QJT23" s="15"/>
      <c r="QJU23" s="15"/>
      <c r="QJV23" s="15"/>
      <c r="QJW23" s="15"/>
      <c r="QJX23" s="15"/>
      <c r="QJY23" s="15"/>
      <c r="QJZ23" s="15"/>
      <c r="QKA23" s="15"/>
      <c r="QKB23" s="15"/>
      <c r="QKC23" s="15"/>
      <c r="QKD23" s="15"/>
      <c r="QKE23" s="15"/>
      <c r="QKF23" s="15"/>
      <c r="QKG23" s="15"/>
      <c r="QKH23" s="15"/>
      <c r="QKI23" s="15"/>
      <c r="QKJ23" s="15"/>
      <c r="QKK23" s="15"/>
      <c r="QKL23" s="15"/>
      <c r="QKM23" s="15"/>
      <c r="QKN23" s="15"/>
      <c r="QKO23" s="15"/>
      <c r="QKP23" s="15"/>
      <c r="QKQ23" s="15"/>
      <c r="QKR23" s="15"/>
      <c r="QKS23" s="15"/>
      <c r="QKT23" s="15"/>
      <c r="QKU23" s="15"/>
      <c r="QKV23" s="15"/>
      <c r="QKW23" s="15"/>
      <c r="QKX23" s="15"/>
      <c r="QKY23" s="15"/>
      <c r="QKZ23" s="15"/>
      <c r="QLA23" s="15"/>
      <c r="QLB23" s="15"/>
      <c r="QLC23" s="15"/>
      <c r="QLD23" s="15"/>
      <c r="QLE23" s="15"/>
      <c r="QLF23" s="15"/>
      <c r="QLG23" s="15"/>
      <c r="QLH23" s="15"/>
      <c r="QLI23" s="15"/>
      <c r="QLJ23" s="15"/>
      <c r="QLK23" s="15"/>
      <c r="QLL23" s="15"/>
      <c r="QLM23" s="15"/>
      <c r="QLN23" s="15"/>
      <c r="QLO23" s="15"/>
      <c r="QLP23" s="15"/>
      <c r="QLQ23" s="15"/>
      <c r="QLR23" s="15"/>
      <c r="QLS23" s="15"/>
      <c r="QLT23" s="15"/>
      <c r="QLU23" s="15"/>
      <c r="QLV23" s="15"/>
      <c r="QLW23" s="15"/>
      <c r="QLX23" s="15"/>
      <c r="QLY23" s="15"/>
      <c r="QLZ23" s="15"/>
      <c r="QMA23" s="15"/>
      <c r="QMB23" s="15"/>
      <c r="QMC23" s="15"/>
      <c r="QMD23" s="15"/>
      <c r="QME23" s="15"/>
      <c r="QMF23" s="15"/>
      <c r="QMG23" s="15"/>
      <c r="QMH23" s="15"/>
      <c r="QMI23" s="15"/>
      <c r="QMJ23" s="15"/>
      <c r="QMK23" s="15"/>
      <c r="QML23" s="15"/>
      <c r="QMM23" s="15"/>
      <c r="QMN23" s="15"/>
      <c r="QMO23" s="15"/>
      <c r="QMP23" s="15"/>
      <c r="QMQ23" s="15"/>
      <c r="QMR23" s="15"/>
      <c r="QMS23" s="15"/>
      <c r="QMT23" s="15"/>
      <c r="QMU23" s="15"/>
      <c r="QMV23" s="15"/>
      <c r="QMW23" s="15"/>
      <c r="QMX23" s="15"/>
      <c r="QMY23" s="15"/>
      <c r="QMZ23" s="15"/>
      <c r="QNA23" s="15"/>
      <c r="QNB23" s="15"/>
      <c r="QNC23" s="15"/>
      <c r="QND23" s="15"/>
      <c r="QNE23" s="15"/>
      <c r="QNF23" s="15"/>
      <c r="QNG23" s="15"/>
      <c r="QNH23" s="15"/>
      <c r="QNI23" s="15"/>
      <c r="QNJ23" s="15"/>
      <c r="QNK23" s="15"/>
      <c r="QNL23" s="15"/>
      <c r="QNM23" s="15"/>
      <c r="QNN23" s="15"/>
      <c r="QNO23" s="15"/>
      <c r="QNP23" s="15"/>
      <c r="QNQ23" s="15"/>
      <c r="QNR23" s="15"/>
      <c r="QNS23" s="15"/>
      <c r="QNT23" s="15"/>
      <c r="QNU23" s="15"/>
      <c r="QNV23" s="15"/>
      <c r="QNW23" s="15"/>
      <c r="QNX23" s="15"/>
      <c r="QNY23" s="15"/>
      <c r="QNZ23" s="15"/>
      <c r="QOA23" s="15"/>
      <c r="QOB23" s="15"/>
      <c r="QOC23" s="15"/>
      <c r="QOD23" s="15"/>
      <c r="QOE23" s="15"/>
      <c r="QOF23" s="15"/>
      <c r="QOG23" s="15"/>
      <c r="QOH23" s="15"/>
      <c r="QOI23" s="15"/>
      <c r="QOJ23" s="15"/>
      <c r="QOK23" s="15"/>
      <c r="QOL23" s="15"/>
      <c r="QOM23" s="15"/>
      <c r="QON23" s="15"/>
      <c r="QOO23" s="15"/>
      <c r="QOP23" s="15"/>
      <c r="QOQ23" s="15"/>
      <c r="QOR23" s="15"/>
      <c r="QOS23" s="15"/>
      <c r="QOT23" s="15"/>
      <c r="QOU23" s="15"/>
      <c r="QOV23" s="15"/>
      <c r="QOW23" s="15"/>
      <c r="QOX23" s="15"/>
      <c r="QOY23" s="15"/>
      <c r="QOZ23" s="15"/>
      <c r="QPA23" s="15"/>
      <c r="QPB23" s="15"/>
      <c r="QPC23" s="15"/>
      <c r="QPD23" s="15"/>
      <c r="QPE23" s="15"/>
      <c r="QPF23" s="15"/>
      <c r="QPG23" s="15"/>
      <c r="QPH23" s="15"/>
      <c r="QPI23" s="15"/>
      <c r="QPJ23" s="15"/>
      <c r="QPK23" s="15"/>
      <c r="QPL23" s="15"/>
      <c r="QPM23" s="15"/>
      <c r="QPN23" s="15"/>
      <c r="QPO23" s="15"/>
      <c r="QPP23" s="15"/>
      <c r="QPQ23" s="15"/>
      <c r="QPR23" s="15"/>
      <c r="QPS23" s="15"/>
      <c r="QPT23" s="15"/>
      <c r="QPU23" s="15"/>
      <c r="QPV23" s="15"/>
      <c r="QPW23" s="15"/>
      <c r="QPX23" s="15"/>
      <c r="QPY23" s="15"/>
      <c r="QPZ23" s="15"/>
      <c r="QQA23" s="15"/>
      <c r="QQB23" s="15"/>
      <c r="QQC23" s="15"/>
      <c r="QQD23" s="15"/>
      <c r="QQE23" s="15"/>
      <c r="QQF23" s="15"/>
      <c r="QQG23" s="15"/>
      <c r="QQH23" s="15"/>
      <c r="QQI23" s="15"/>
      <c r="QQJ23" s="15"/>
      <c r="QQK23" s="15"/>
      <c r="QQL23" s="15"/>
      <c r="QQM23" s="15"/>
      <c r="QQN23" s="15"/>
      <c r="QQO23" s="15"/>
      <c r="QQP23" s="15"/>
      <c r="QQQ23" s="15"/>
      <c r="QQR23" s="15"/>
      <c r="QQS23" s="15"/>
      <c r="QQT23" s="15"/>
      <c r="QQU23" s="15"/>
      <c r="QQV23" s="15"/>
      <c r="QQW23" s="15"/>
      <c r="QQX23" s="15"/>
      <c r="QQY23" s="15"/>
      <c r="QQZ23" s="15"/>
      <c r="QRA23" s="15"/>
      <c r="QRB23" s="15"/>
      <c r="QRC23" s="15"/>
      <c r="QRD23" s="15"/>
      <c r="QRE23" s="15"/>
      <c r="QRF23" s="15"/>
      <c r="QRG23" s="15"/>
      <c r="QRH23" s="15"/>
      <c r="QRI23" s="15"/>
      <c r="QRJ23" s="15"/>
      <c r="QRK23" s="15"/>
      <c r="QRL23" s="15"/>
      <c r="QRM23" s="15"/>
      <c r="QRN23" s="15"/>
      <c r="QRO23" s="15"/>
      <c r="QRP23" s="15"/>
      <c r="QRQ23" s="15"/>
      <c r="QRR23" s="15"/>
      <c r="QRS23" s="15"/>
      <c r="QRT23" s="15"/>
      <c r="QRU23" s="15"/>
      <c r="QRV23" s="15"/>
      <c r="QRW23" s="15"/>
      <c r="QRX23" s="15"/>
      <c r="QRY23" s="15"/>
      <c r="QRZ23" s="15"/>
      <c r="QSA23" s="15"/>
      <c r="QSB23" s="15"/>
      <c r="QSC23" s="15"/>
      <c r="QSD23" s="15"/>
      <c r="QSE23" s="15"/>
      <c r="QSF23" s="15"/>
      <c r="QSG23" s="15"/>
      <c r="QSH23" s="15"/>
      <c r="QSI23" s="15"/>
      <c r="QSJ23" s="15"/>
      <c r="QSK23" s="15"/>
      <c r="QSL23" s="15"/>
      <c r="QSM23" s="15"/>
      <c r="QSN23" s="15"/>
      <c r="QSO23" s="15"/>
      <c r="QSP23" s="15"/>
      <c r="QSQ23" s="15"/>
      <c r="QSR23" s="15"/>
      <c r="QSS23" s="15"/>
      <c r="QST23" s="15"/>
      <c r="QSU23" s="15"/>
      <c r="QSV23" s="15"/>
      <c r="QSW23" s="15"/>
      <c r="QSX23" s="15"/>
      <c r="QSY23" s="15"/>
      <c r="QSZ23" s="15"/>
      <c r="QTA23" s="15"/>
      <c r="QTB23" s="15"/>
      <c r="QTC23" s="15"/>
      <c r="QTD23" s="15"/>
      <c r="QTE23" s="15"/>
      <c r="QTF23" s="15"/>
      <c r="QTG23" s="15"/>
      <c r="QTH23" s="15"/>
      <c r="QTI23" s="15"/>
      <c r="QTJ23" s="15"/>
      <c r="QTK23" s="15"/>
      <c r="QTL23" s="15"/>
      <c r="QTM23" s="15"/>
      <c r="QTN23" s="15"/>
      <c r="QTO23" s="15"/>
      <c r="QTP23" s="15"/>
      <c r="QTQ23" s="15"/>
      <c r="QTR23" s="15"/>
      <c r="QTS23" s="15"/>
      <c r="QTT23" s="15"/>
      <c r="QTU23" s="15"/>
      <c r="QTV23" s="15"/>
      <c r="QTW23" s="15"/>
      <c r="QTX23" s="15"/>
      <c r="QTY23" s="15"/>
      <c r="QTZ23" s="15"/>
      <c r="QUA23" s="15"/>
      <c r="QUB23" s="15"/>
      <c r="QUC23" s="15"/>
      <c r="QUD23" s="15"/>
      <c r="QUE23" s="15"/>
      <c r="QUF23" s="15"/>
      <c r="QUG23" s="15"/>
      <c r="QUH23" s="15"/>
      <c r="QUI23" s="15"/>
      <c r="QUJ23" s="15"/>
      <c r="QUK23" s="15"/>
      <c r="QUL23" s="15"/>
      <c r="QUM23" s="15"/>
      <c r="QUN23" s="15"/>
      <c r="QUO23" s="15"/>
      <c r="QUP23" s="15"/>
      <c r="QUQ23" s="15"/>
      <c r="QUR23" s="15"/>
      <c r="QUS23" s="15"/>
      <c r="QUT23" s="15"/>
      <c r="QUU23" s="15"/>
      <c r="QUV23" s="15"/>
      <c r="QUW23" s="15"/>
      <c r="QUX23" s="15"/>
      <c r="QUY23" s="15"/>
      <c r="QUZ23" s="15"/>
      <c r="QVA23" s="15"/>
      <c r="QVB23" s="15"/>
      <c r="QVC23" s="15"/>
      <c r="QVD23" s="15"/>
      <c r="QVE23" s="15"/>
      <c r="QVF23" s="15"/>
      <c r="QVG23" s="15"/>
      <c r="QVH23" s="15"/>
      <c r="QVI23" s="15"/>
      <c r="QVJ23" s="15"/>
      <c r="QVK23" s="15"/>
      <c r="QVL23" s="15"/>
      <c r="QVM23" s="15"/>
      <c r="QVN23" s="15"/>
      <c r="QVO23" s="15"/>
      <c r="QVP23" s="15"/>
      <c r="QVQ23" s="15"/>
      <c r="QVR23" s="15"/>
      <c r="QVS23" s="15"/>
      <c r="QVT23" s="15"/>
      <c r="QVU23" s="15"/>
      <c r="QVV23" s="15"/>
      <c r="QVW23" s="15"/>
      <c r="QVX23" s="15"/>
      <c r="QVY23" s="15"/>
      <c r="QVZ23" s="15"/>
      <c r="QWA23" s="15"/>
      <c r="QWB23" s="15"/>
      <c r="QWC23" s="15"/>
      <c r="QWD23" s="15"/>
      <c r="QWE23" s="15"/>
      <c r="QWF23" s="15"/>
      <c r="QWG23" s="15"/>
      <c r="QWH23" s="15"/>
      <c r="QWI23" s="15"/>
      <c r="QWJ23" s="15"/>
      <c r="QWK23" s="15"/>
      <c r="QWL23" s="15"/>
      <c r="QWM23" s="15"/>
      <c r="QWN23" s="15"/>
      <c r="QWO23" s="15"/>
      <c r="QWP23" s="15"/>
      <c r="QWQ23" s="15"/>
      <c r="QWR23" s="15"/>
      <c r="QWS23" s="15"/>
      <c r="QWT23" s="15"/>
      <c r="QWU23" s="15"/>
      <c r="QWV23" s="15"/>
      <c r="QWW23" s="15"/>
      <c r="QWX23" s="15"/>
      <c r="QWY23" s="15"/>
      <c r="QWZ23" s="15"/>
      <c r="QXA23" s="15"/>
      <c r="QXB23" s="15"/>
      <c r="QXC23" s="15"/>
      <c r="QXD23" s="15"/>
      <c r="QXE23" s="15"/>
      <c r="QXF23" s="15"/>
      <c r="QXG23" s="15"/>
      <c r="QXH23" s="15"/>
      <c r="QXI23" s="15"/>
      <c r="QXJ23" s="15"/>
      <c r="QXK23" s="15"/>
      <c r="QXL23" s="15"/>
      <c r="QXM23" s="15"/>
      <c r="QXN23" s="15"/>
      <c r="QXO23" s="15"/>
      <c r="QXP23" s="15"/>
      <c r="QXQ23" s="15"/>
      <c r="QXR23" s="15"/>
      <c r="QXS23" s="15"/>
      <c r="QXT23" s="15"/>
      <c r="QXU23" s="15"/>
      <c r="QXV23" s="15"/>
      <c r="QXW23" s="15"/>
      <c r="QXX23" s="15"/>
      <c r="QXY23" s="15"/>
      <c r="QXZ23" s="15"/>
      <c r="QYA23" s="15"/>
      <c r="QYB23" s="15"/>
      <c r="QYC23" s="15"/>
      <c r="QYD23" s="15"/>
      <c r="QYE23" s="15"/>
      <c r="QYF23" s="15"/>
      <c r="QYG23" s="15"/>
      <c r="QYH23" s="15"/>
      <c r="QYI23" s="15"/>
      <c r="QYJ23" s="15"/>
      <c r="QYK23" s="15"/>
      <c r="QYL23" s="15"/>
      <c r="QYM23" s="15"/>
      <c r="QYN23" s="15"/>
      <c r="QYO23" s="15"/>
      <c r="QYP23" s="15"/>
      <c r="QYQ23" s="15"/>
      <c r="QYR23" s="15"/>
      <c r="QYS23" s="15"/>
      <c r="QYT23" s="15"/>
      <c r="QYU23" s="15"/>
      <c r="QYV23" s="15"/>
      <c r="QYW23" s="15"/>
      <c r="QYX23" s="15"/>
      <c r="QYY23" s="15"/>
      <c r="QYZ23" s="15"/>
      <c r="QZA23" s="15"/>
      <c r="QZB23" s="15"/>
      <c r="QZC23" s="15"/>
      <c r="QZD23" s="15"/>
      <c r="QZE23" s="15"/>
      <c r="QZF23" s="15"/>
      <c r="QZG23" s="15"/>
      <c r="QZH23" s="15"/>
      <c r="QZI23" s="15"/>
      <c r="QZJ23" s="15"/>
      <c r="QZK23" s="15"/>
      <c r="QZL23" s="15"/>
      <c r="QZM23" s="15"/>
      <c r="QZN23" s="15"/>
      <c r="QZO23" s="15"/>
      <c r="QZP23" s="15"/>
      <c r="QZQ23" s="15"/>
      <c r="QZR23" s="15"/>
      <c r="QZS23" s="15"/>
      <c r="QZT23" s="15"/>
      <c r="QZU23" s="15"/>
      <c r="QZV23" s="15"/>
      <c r="QZW23" s="15"/>
      <c r="QZX23" s="15"/>
      <c r="QZY23" s="15"/>
      <c r="QZZ23" s="15"/>
      <c r="RAA23" s="15"/>
      <c r="RAB23" s="15"/>
      <c r="RAC23" s="15"/>
      <c r="RAD23" s="15"/>
      <c r="RAE23" s="15"/>
      <c r="RAF23" s="15"/>
      <c r="RAG23" s="15"/>
      <c r="RAH23" s="15"/>
      <c r="RAI23" s="15"/>
      <c r="RAJ23" s="15"/>
      <c r="RAK23" s="15"/>
      <c r="RAL23" s="15"/>
      <c r="RAM23" s="15"/>
      <c r="RAN23" s="15"/>
      <c r="RAO23" s="15"/>
      <c r="RAP23" s="15"/>
      <c r="RAQ23" s="15"/>
      <c r="RAR23" s="15"/>
      <c r="RAS23" s="15"/>
      <c r="RAT23" s="15"/>
      <c r="RAU23" s="15"/>
      <c r="RAV23" s="15"/>
      <c r="RAW23" s="15"/>
      <c r="RAX23" s="15"/>
      <c r="RAY23" s="15"/>
      <c r="RAZ23" s="15"/>
      <c r="RBA23" s="15"/>
      <c r="RBB23" s="15"/>
      <c r="RBC23" s="15"/>
      <c r="RBD23" s="15"/>
      <c r="RBE23" s="15"/>
      <c r="RBF23" s="15"/>
      <c r="RBG23" s="15"/>
      <c r="RBH23" s="15"/>
      <c r="RBI23" s="15"/>
      <c r="RBJ23" s="15"/>
      <c r="RBK23" s="15"/>
      <c r="RBL23" s="15"/>
      <c r="RBM23" s="15"/>
      <c r="RBN23" s="15"/>
      <c r="RBO23" s="15"/>
      <c r="RBP23" s="15"/>
      <c r="RBQ23" s="15"/>
      <c r="RBR23" s="15"/>
      <c r="RBS23" s="15"/>
      <c r="RBT23" s="15"/>
      <c r="RBU23" s="15"/>
      <c r="RBV23" s="15"/>
      <c r="RBW23" s="15"/>
      <c r="RBX23" s="15"/>
      <c r="RBY23" s="15"/>
      <c r="RBZ23" s="15"/>
      <c r="RCA23" s="15"/>
      <c r="RCB23" s="15"/>
      <c r="RCC23" s="15"/>
      <c r="RCD23" s="15"/>
      <c r="RCE23" s="15"/>
      <c r="RCF23" s="15"/>
      <c r="RCG23" s="15"/>
      <c r="RCH23" s="15"/>
      <c r="RCI23" s="15"/>
      <c r="RCJ23" s="15"/>
      <c r="RCK23" s="15"/>
      <c r="RCL23" s="15"/>
      <c r="RCM23" s="15"/>
      <c r="RCN23" s="15"/>
      <c r="RCO23" s="15"/>
      <c r="RCP23" s="15"/>
      <c r="RCQ23" s="15"/>
      <c r="RCR23" s="15"/>
      <c r="RCS23" s="15"/>
      <c r="RCT23" s="15"/>
      <c r="RCU23" s="15"/>
      <c r="RCV23" s="15"/>
      <c r="RCW23" s="15"/>
      <c r="RCX23" s="15"/>
      <c r="RCY23" s="15"/>
      <c r="RCZ23" s="15"/>
      <c r="RDA23" s="15"/>
      <c r="RDB23" s="15"/>
      <c r="RDC23" s="15"/>
      <c r="RDD23" s="15"/>
      <c r="RDE23" s="15"/>
      <c r="RDF23" s="15"/>
      <c r="RDG23" s="15"/>
      <c r="RDH23" s="15"/>
      <c r="RDI23" s="15"/>
      <c r="RDJ23" s="15"/>
      <c r="RDK23" s="15"/>
      <c r="RDL23" s="15"/>
      <c r="RDM23" s="15"/>
      <c r="RDN23" s="15"/>
      <c r="RDO23" s="15"/>
      <c r="RDP23" s="15"/>
      <c r="RDQ23" s="15"/>
      <c r="RDR23" s="15"/>
      <c r="RDS23" s="15"/>
      <c r="RDT23" s="15"/>
      <c r="RDU23" s="15"/>
      <c r="RDV23" s="15"/>
      <c r="RDW23" s="15"/>
      <c r="RDX23" s="15"/>
      <c r="RDY23" s="15"/>
      <c r="RDZ23" s="15"/>
      <c r="REA23" s="15"/>
      <c r="REB23" s="15"/>
      <c r="REC23" s="15"/>
      <c r="RED23" s="15"/>
      <c r="REE23" s="15"/>
      <c r="REF23" s="15"/>
      <c r="REG23" s="15"/>
      <c r="REH23" s="15"/>
      <c r="REI23" s="15"/>
      <c r="REJ23" s="15"/>
      <c r="REK23" s="15"/>
      <c r="REL23" s="15"/>
      <c r="REM23" s="15"/>
      <c r="REN23" s="15"/>
      <c r="REO23" s="15"/>
      <c r="REP23" s="15"/>
      <c r="REQ23" s="15"/>
      <c r="RER23" s="15"/>
      <c r="RES23" s="15"/>
      <c r="RET23" s="15"/>
      <c r="REU23" s="15"/>
      <c r="REV23" s="15"/>
      <c r="REW23" s="15"/>
      <c r="REX23" s="15"/>
      <c r="REY23" s="15"/>
      <c r="REZ23" s="15"/>
      <c r="RFA23" s="15"/>
      <c r="RFB23" s="15"/>
      <c r="RFC23" s="15"/>
      <c r="RFD23" s="15"/>
      <c r="RFE23" s="15"/>
      <c r="RFF23" s="15"/>
      <c r="RFG23" s="15"/>
      <c r="RFH23" s="15"/>
      <c r="RFI23" s="15"/>
      <c r="RFJ23" s="15"/>
      <c r="RFK23" s="15"/>
      <c r="RFL23" s="15"/>
      <c r="RFM23" s="15"/>
      <c r="RFN23" s="15"/>
      <c r="RFO23" s="15"/>
      <c r="RFP23" s="15"/>
      <c r="RFQ23" s="15"/>
      <c r="RFR23" s="15"/>
      <c r="RFS23" s="15"/>
      <c r="RFT23" s="15"/>
      <c r="RFU23" s="15"/>
      <c r="RFV23" s="15"/>
      <c r="RFW23" s="15"/>
      <c r="RFX23" s="15"/>
      <c r="RFY23" s="15"/>
      <c r="RFZ23" s="15"/>
      <c r="RGA23" s="15"/>
      <c r="RGB23" s="15"/>
      <c r="RGC23" s="15"/>
      <c r="RGD23" s="15"/>
      <c r="RGE23" s="15"/>
      <c r="RGF23" s="15"/>
      <c r="RGG23" s="15"/>
      <c r="RGH23" s="15"/>
      <c r="RGI23" s="15"/>
      <c r="RGJ23" s="15"/>
      <c r="RGK23" s="15"/>
      <c r="RGL23" s="15"/>
      <c r="RGM23" s="15"/>
      <c r="RGN23" s="15"/>
      <c r="RGO23" s="15"/>
      <c r="RGP23" s="15"/>
      <c r="RGQ23" s="15"/>
      <c r="RGR23" s="15"/>
      <c r="RGS23" s="15"/>
      <c r="RGT23" s="15"/>
      <c r="RGU23" s="15"/>
      <c r="RGV23" s="15"/>
      <c r="RGW23" s="15"/>
      <c r="RGX23" s="15"/>
      <c r="RGY23" s="15"/>
      <c r="RGZ23" s="15"/>
      <c r="RHA23" s="15"/>
      <c r="RHB23" s="15"/>
      <c r="RHC23" s="15"/>
      <c r="RHD23" s="15"/>
      <c r="RHE23" s="15"/>
      <c r="RHF23" s="15"/>
      <c r="RHG23" s="15"/>
      <c r="RHH23" s="15"/>
      <c r="RHI23" s="15"/>
      <c r="RHJ23" s="15"/>
      <c r="RHK23" s="15"/>
      <c r="RHL23" s="15"/>
      <c r="RHM23" s="15"/>
      <c r="RHN23" s="15"/>
      <c r="RHO23" s="15"/>
      <c r="RHP23" s="15"/>
      <c r="RHQ23" s="15"/>
      <c r="RHR23" s="15"/>
      <c r="RHS23" s="15"/>
      <c r="RHT23" s="15"/>
      <c r="RHU23" s="15"/>
      <c r="RHV23" s="15"/>
      <c r="RHW23" s="15"/>
      <c r="RHX23" s="15"/>
      <c r="RHY23" s="15"/>
      <c r="RHZ23" s="15"/>
      <c r="RIA23" s="15"/>
      <c r="RIB23" s="15"/>
      <c r="RIC23" s="15"/>
      <c r="RID23" s="15"/>
      <c r="RIE23" s="15"/>
      <c r="RIF23" s="15"/>
      <c r="RIG23" s="15"/>
      <c r="RIH23" s="15"/>
      <c r="RII23" s="15"/>
      <c r="RIJ23" s="15"/>
      <c r="RIK23" s="15"/>
      <c r="RIL23" s="15"/>
      <c r="RIM23" s="15"/>
      <c r="RIN23" s="15"/>
      <c r="RIO23" s="15"/>
      <c r="RIP23" s="15"/>
      <c r="RIQ23" s="15"/>
      <c r="RIR23" s="15"/>
      <c r="RIS23" s="15"/>
      <c r="RIT23" s="15"/>
      <c r="RIU23" s="15"/>
      <c r="RIV23" s="15"/>
      <c r="RIW23" s="15"/>
      <c r="RIX23" s="15"/>
      <c r="RIY23" s="15"/>
      <c r="RIZ23" s="15"/>
      <c r="RJA23" s="15"/>
      <c r="RJB23" s="15"/>
      <c r="RJC23" s="15"/>
      <c r="RJD23" s="15"/>
      <c r="RJE23" s="15"/>
      <c r="RJF23" s="15"/>
      <c r="RJG23" s="15"/>
      <c r="RJH23" s="15"/>
      <c r="RJI23" s="15"/>
      <c r="RJJ23" s="15"/>
      <c r="RJK23" s="15"/>
      <c r="RJL23" s="15"/>
      <c r="RJM23" s="15"/>
      <c r="RJN23" s="15"/>
      <c r="RJO23" s="15"/>
      <c r="RJP23" s="15"/>
      <c r="RJQ23" s="15"/>
      <c r="RJR23" s="15"/>
      <c r="RJS23" s="15"/>
      <c r="RJT23" s="15"/>
      <c r="RJU23" s="15"/>
      <c r="RJV23" s="15"/>
      <c r="RJW23" s="15"/>
      <c r="RJX23" s="15"/>
      <c r="RJY23" s="15"/>
      <c r="RJZ23" s="15"/>
      <c r="RKA23" s="15"/>
      <c r="RKB23" s="15"/>
      <c r="RKC23" s="15"/>
      <c r="RKD23" s="15"/>
      <c r="RKE23" s="15"/>
      <c r="RKF23" s="15"/>
      <c r="RKG23" s="15"/>
      <c r="RKH23" s="15"/>
      <c r="RKI23" s="15"/>
      <c r="RKJ23" s="15"/>
      <c r="RKK23" s="15"/>
      <c r="RKL23" s="15"/>
      <c r="RKM23" s="15"/>
      <c r="RKN23" s="15"/>
      <c r="RKO23" s="15"/>
      <c r="RKP23" s="15"/>
      <c r="RKQ23" s="15"/>
      <c r="RKR23" s="15"/>
      <c r="RKS23" s="15"/>
      <c r="RKT23" s="15"/>
      <c r="RKU23" s="15"/>
      <c r="RKV23" s="15"/>
      <c r="RKW23" s="15"/>
      <c r="RKX23" s="15"/>
      <c r="RKY23" s="15"/>
      <c r="RKZ23" s="15"/>
      <c r="RLA23" s="15"/>
      <c r="RLB23" s="15"/>
      <c r="RLC23" s="15"/>
      <c r="RLD23" s="15"/>
      <c r="RLE23" s="15"/>
      <c r="RLF23" s="15"/>
      <c r="RLG23" s="15"/>
      <c r="RLH23" s="15"/>
      <c r="RLI23" s="15"/>
      <c r="RLJ23" s="15"/>
      <c r="RLK23" s="15"/>
      <c r="RLL23" s="15"/>
      <c r="RLM23" s="15"/>
      <c r="RLN23" s="15"/>
      <c r="RLO23" s="15"/>
      <c r="RLP23" s="15"/>
      <c r="RLQ23" s="15"/>
      <c r="RLR23" s="15"/>
      <c r="RLS23" s="15"/>
      <c r="RLT23" s="15"/>
      <c r="RLU23" s="15"/>
      <c r="RLV23" s="15"/>
      <c r="RLW23" s="15"/>
      <c r="RLX23" s="15"/>
      <c r="RLY23" s="15"/>
      <c r="RLZ23" s="15"/>
      <c r="RMA23" s="15"/>
      <c r="RMB23" s="15"/>
      <c r="RMC23" s="15"/>
      <c r="RMD23" s="15"/>
      <c r="RME23" s="15"/>
      <c r="RMF23" s="15"/>
      <c r="RMG23" s="15"/>
      <c r="RMH23" s="15"/>
      <c r="RMI23" s="15"/>
      <c r="RMJ23" s="15"/>
      <c r="RMK23" s="15"/>
      <c r="RML23" s="15"/>
      <c r="RMM23" s="15"/>
      <c r="RMN23" s="15"/>
      <c r="RMO23" s="15"/>
      <c r="RMP23" s="15"/>
      <c r="RMQ23" s="15"/>
      <c r="RMR23" s="15"/>
      <c r="RMS23" s="15"/>
      <c r="RMT23" s="15"/>
      <c r="RMU23" s="15"/>
      <c r="RMV23" s="15"/>
      <c r="RMW23" s="15"/>
      <c r="RMX23" s="15"/>
      <c r="RMY23" s="15"/>
      <c r="RMZ23" s="15"/>
      <c r="RNA23" s="15"/>
      <c r="RNB23" s="15"/>
      <c r="RNC23" s="15"/>
      <c r="RND23" s="15"/>
      <c r="RNE23" s="15"/>
      <c r="RNF23" s="15"/>
      <c r="RNG23" s="15"/>
      <c r="RNH23" s="15"/>
      <c r="RNI23" s="15"/>
      <c r="RNJ23" s="15"/>
      <c r="RNK23" s="15"/>
      <c r="RNL23" s="15"/>
      <c r="RNM23" s="15"/>
      <c r="RNN23" s="15"/>
      <c r="RNO23" s="15"/>
      <c r="RNP23" s="15"/>
      <c r="RNQ23" s="15"/>
      <c r="RNR23" s="15"/>
      <c r="RNS23" s="15"/>
      <c r="RNT23" s="15"/>
      <c r="RNU23" s="15"/>
      <c r="RNV23" s="15"/>
      <c r="RNW23" s="15"/>
      <c r="RNX23" s="15"/>
      <c r="RNY23" s="15"/>
      <c r="RNZ23" s="15"/>
      <c r="ROA23" s="15"/>
      <c r="ROB23" s="15"/>
      <c r="ROC23" s="15"/>
      <c r="ROD23" s="15"/>
      <c r="ROE23" s="15"/>
      <c r="ROF23" s="15"/>
      <c r="ROG23" s="15"/>
      <c r="ROH23" s="15"/>
      <c r="ROI23" s="15"/>
      <c r="ROJ23" s="15"/>
      <c r="ROK23" s="15"/>
      <c r="ROL23" s="15"/>
      <c r="ROM23" s="15"/>
      <c r="RON23" s="15"/>
      <c r="ROO23" s="15"/>
      <c r="ROP23" s="15"/>
      <c r="ROQ23" s="15"/>
      <c r="ROR23" s="15"/>
      <c r="ROS23" s="15"/>
      <c r="ROT23" s="15"/>
      <c r="ROU23" s="15"/>
      <c r="ROV23" s="15"/>
      <c r="ROW23" s="15"/>
      <c r="ROX23" s="15"/>
      <c r="ROY23" s="15"/>
      <c r="ROZ23" s="15"/>
      <c r="RPA23" s="15"/>
      <c r="RPB23" s="15"/>
      <c r="RPC23" s="15"/>
      <c r="RPD23" s="15"/>
      <c r="RPE23" s="15"/>
      <c r="RPF23" s="15"/>
      <c r="RPG23" s="15"/>
      <c r="RPH23" s="15"/>
      <c r="RPI23" s="15"/>
      <c r="RPJ23" s="15"/>
      <c r="RPK23" s="15"/>
      <c r="RPL23" s="15"/>
      <c r="RPM23" s="15"/>
      <c r="RPN23" s="15"/>
      <c r="RPO23" s="15"/>
      <c r="RPP23" s="15"/>
      <c r="RPQ23" s="15"/>
      <c r="RPR23" s="15"/>
      <c r="RPS23" s="15"/>
      <c r="RPT23" s="15"/>
      <c r="RPU23" s="15"/>
      <c r="RPV23" s="15"/>
      <c r="RPW23" s="15"/>
      <c r="RPX23" s="15"/>
      <c r="RPY23" s="15"/>
      <c r="RPZ23" s="15"/>
      <c r="RQA23" s="15"/>
      <c r="RQB23" s="15"/>
      <c r="RQC23" s="15"/>
      <c r="RQD23" s="15"/>
      <c r="RQE23" s="15"/>
      <c r="RQF23" s="15"/>
      <c r="RQG23" s="15"/>
      <c r="RQH23" s="15"/>
      <c r="RQI23" s="15"/>
      <c r="RQJ23" s="15"/>
      <c r="RQK23" s="15"/>
      <c r="RQL23" s="15"/>
      <c r="RQM23" s="15"/>
      <c r="RQN23" s="15"/>
      <c r="RQO23" s="15"/>
      <c r="RQP23" s="15"/>
      <c r="RQQ23" s="15"/>
      <c r="RQR23" s="15"/>
      <c r="RQS23" s="15"/>
      <c r="RQT23" s="15"/>
      <c r="RQU23" s="15"/>
      <c r="RQV23" s="15"/>
      <c r="RQW23" s="15"/>
      <c r="RQX23" s="15"/>
      <c r="RQY23" s="15"/>
      <c r="RQZ23" s="15"/>
      <c r="RRA23" s="15"/>
      <c r="RRB23" s="15"/>
      <c r="RRC23" s="15"/>
      <c r="RRD23" s="15"/>
      <c r="RRE23" s="15"/>
      <c r="RRF23" s="15"/>
      <c r="RRG23" s="15"/>
      <c r="RRH23" s="15"/>
      <c r="RRI23" s="15"/>
      <c r="RRJ23" s="15"/>
      <c r="RRK23" s="15"/>
      <c r="RRL23" s="15"/>
      <c r="RRM23" s="15"/>
      <c r="RRN23" s="15"/>
      <c r="RRO23" s="15"/>
      <c r="RRP23" s="15"/>
      <c r="RRQ23" s="15"/>
      <c r="RRR23" s="15"/>
      <c r="RRS23" s="15"/>
      <c r="RRT23" s="15"/>
      <c r="RRU23" s="15"/>
      <c r="RRV23" s="15"/>
      <c r="RRW23" s="15"/>
      <c r="RRX23" s="15"/>
      <c r="RRY23" s="15"/>
      <c r="RRZ23" s="15"/>
      <c r="RSA23" s="15"/>
      <c r="RSB23" s="15"/>
      <c r="RSC23" s="15"/>
      <c r="RSD23" s="15"/>
      <c r="RSE23" s="15"/>
      <c r="RSF23" s="15"/>
      <c r="RSG23" s="15"/>
      <c r="RSH23" s="15"/>
      <c r="RSI23" s="15"/>
      <c r="RSJ23" s="15"/>
      <c r="RSK23" s="15"/>
      <c r="RSL23" s="15"/>
      <c r="RSM23" s="15"/>
      <c r="RSN23" s="15"/>
      <c r="RSO23" s="15"/>
      <c r="RSP23" s="15"/>
      <c r="RSQ23" s="15"/>
      <c r="RSR23" s="15"/>
      <c r="RSS23" s="15"/>
      <c r="RST23" s="15"/>
      <c r="RSU23" s="15"/>
      <c r="RSV23" s="15"/>
      <c r="RSW23" s="15"/>
      <c r="RSX23" s="15"/>
      <c r="RSY23" s="15"/>
      <c r="RSZ23" s="15"/>
      <c r="RTA23" s="15"/>
      <c r="RTB23" s="15"/>
      <c r="RTC23" s="15"/>
      <c r="RTD23" s="15"/>
      <c r="RTE23" s="15"/>
      <c r="RTF23" s="15"/>
      <c r="RTG23" s="15"/>
      <c r="RTH23" s="15"/>
      <c r="RTI23" s="15"/>
      <c r="RTJ23" s="15"/>
      <c r="RTK23" s="15"/>
      <c r="RTL23" s="15"/>
      <c r="RTM23" s="15"/>
      <c r="RTN23" s="15"/>
      <c r="RTO23" s="15"/>
      <c r="RTP23" s="15"/>
      <c r="RTQ23" s="15"/>
      <c r="RTR23" s="15"/>
      <c r="RTS23" s="15"/>
      <c r="RTT23" s="15"/>
      <c r="RTU23" s="15"/>
      <c r="RTV23" s="15"/>
      <c r="RTW23" s="15"/>
      <c r="RTX23" s="15"/>
      <c r="RTY23" s="15"/>
      <c r="RTZ23" s="15"/>
      <c r="RUA23" s="15"/>
      <c r="RUB23" s="15"/>
      <c r="RUC23" s="15"/>
      <c r="RUD23" s="15"/>
      <c r="RUE23" s="15"/>
      <c r="RUF23" s="15"/>
      <c r="RUG23" s="15"/>
      <c r="RUH23" s="15"/>
      <c r="RUI23" s="15"/>
      <c r="RUJ23" s="15"/>
      <c r="RUK23" s="15"/>
      <c r="RUL23" s="15"/>
      <c r="RUM23" s="15"/>
      <c r="RUN23" s="15"/>
      <c r="RUO23" s="15"/>
      <c r="RUP23" s="15"/>
      <c r="RUQ23" s="15"/>
      <c r="RUR23" s="15"/>
      <c r="RUS23" s="15"/>
      <c r="RUT23" s="15"/>
      <c r="RUU23" s="15"/>
      <c r="RUV23" s="15"/>
      <c r="RUW23" s="15"/>
      <c r="RUX23" s="15"/>
      <c r="RUY23" s="15"/>
      <c r="RUZ23" s="15"/>
      <c r="RVA23" s="15"/>
      <c r="RVB23" s="15"/>
      <c r="RVC23" s="15"/>
      <c r="RVD23" s="15"/>
      <c r="RVE23" s="15"/>
      <c r="RVF23" s="15"/>
      <c r="RVG23" s="15"/>
      <c r="RVH23" s="15"/>
      <c r="RVI23" s="15"/>
      <c r="RVJ23" s="15"/>
      <c r="RVK23" s="15"/>
      <c r="RVL23" s="15"/>
      <c r="RVM23" s="15"/>
      <c r="RVN23" s="15"/>
      <c r="RVO23" s="15"/>
      <c r="RVP23" s="15"/>
      <c r="RVQ23" s="15"/>
      <c r="RVR23" s="15"/>
      <c r="RVS23" s="15"/>
      <c r="RVT23" s="15"/>
      <c r="RVU23" s="15"/>
      <c r="RVV23" s="15"/>
      <c r="RVW23" s="15"/>
      <c r="RVX23" s="15"/>
      <c r="RVY23" s="15"/>
      <c r="RVZ23" s="15"/>
      <c r="RWA23" s="15"/>
      <c r="RWB23" s="15"/>
      <c r="RWC23" s="15"/>
      <c r="RWD23" s="15"/>
      <c r="RWE23" s="15"/>
      <c r="RWF23" s="15"/>
      <c r="RWG23" s="15"/>
      <c r="RWH23" s="15"/>
      <c r="RWI23" s="15"/>
      <c r="RWJ23" s="15"/>
      <c r="RWK23" s="15"/>
      <c r="RWL23" s="15"/>
      <c r="RWM23" s="15"/>
      <c r="RWN23" s="15"/>
      <c r="RWO23" s="15"/>
      <c r="RWP23" s="15"/>
      <c r="RWQ23" s="15"/>
      <c r="RWR23" s="15"/>
      <c r="RWS23" s="15"/>
      <c r="RWT23" s="15"/>
      <c r="RWU23" s="15"/>
      <c r="RWV23" s="15"/>
      <c r="RWW23" s="15"/>
      <c r="RWX23" s="15"/>
      <c r="RWY23" s="15"/>
      <c r="RWZ23" s="15"/>
      <c r="RXA23" s="15"/>
      <c r="RXB23" s="15"/>
      <c r="RXC23" s="15"/>
      <c r="RXD23" s="15"/>
      <c r="RXE23" s="15"/>
      <c r="RXF23" s="15"/>
      <c r="RXG23" s="15"/>
      <c r="RXH23" s="15"/>
      <c r="RXI23" s="15"/>
      <c r="RXJ23" s="15"/>
      <c r="RXK23" s="15"/>
      <c r="RXL23" s="15"/>
      <c r="RXM23" s="15"/>
      <c r="RXN23" s="15"/>
      <c r="RXO23" s="15"/>
      <c r="RXP23" s="15"/>
      <c r="RXQ23" s="15"/>
      <c r="RXR23" s="15"/>
      <c r="RXS23" s="15"/>
      <c r="RXT23" s="15"/>
      <c r="RXU23" s="15"/>
      <c r="RXV23" s="15"/>
      <c r="RXW23" s="15"/>
      <c r="RXX23" s="15"/>
      <c r="RXY23" s="15"/>
      <c r="RXZ23" s="15"/>
      <c r="RYA23" s="15"/>
      <c r="RYB23" s="15"/>
      <c r="RYC23" s="15"/>
      <c r="RYD23" s="15"/>
      <c r="RYE23" s="15"/>
      <c r="RYF23" s="15"/>
      <c r="RYG23" s="15"/>
      <c r="RYH23" s="15"/>
      <c r="RYI23" s="15"/>
      <c r="RYJ23" s="15"/>
      <c r="RYK23" s="15"/>
      <c r="RYL23" s="15"/>
      <c r="RYM23" s="15"/>
      <c r="RYN23" s="15"/>
      <c r="RYO23" s="15"/>
      <c r="RYP23" s="15"/>
      <c r="RYQ23" s="15"/>
      <c r="RYR23" s="15"/>
      <c r="RYS23" s="15"/>
      <c r="RYT23" s="15"/>
      <c r="RYU23" s="15"/>
      <c r="RYV23" s="15"/>
      <c r="RYW23" s="15"/>
      <c r="RYX23" s="15"/>
      <c r="RYY23" s="15"/>
      <c r="RYZ23" s="15"/>
      <c r="RZA23" s="15"/>
      <c r="RZB23" s="15"/>
      <c r="RZC23" s="15"/>
      <c r="RZD23" s="15"/>
      <c r="RZE23" s="15"/>
      <c r="RZF23" s="15"/>
      <c r="RZG23" s="15"/>
      <c r="RZH23" s="15"/>
      <c r="RZI23" s="15"/>
      <c r="RZJ23" s="15"/>
      <c r="RZK23" s="15"/>
      <c r="RZL23" s="15"/>
      <c r="RZM23" s="15"/>
      <c r="RZN23" s="15"/>
      <c r="RZO23" s="15"/>
      <c r="RZP23" s="15"/>
      <c r="RZQ23" s="15"/>
      <c r="RZR23" s="15"/>
      <c r="RZS23" s="15"/>
      <c r="RZT23" s="15"/>
      <c r="RZU23" s="15"/>
      <c r="RZV23" s="15"/>
      <c r="RZW23" s="15"/>
      <c r="RZX23" s="15"/>
      <c r="RZY23" s="15"/>
      <c r="RZZ23" s="15"/>
      <c r="SAA23" s="15"/>
      <c r="SAB23" s="15"/>
      <c r="SAC23" s="15"/>
      <c r="SAD23" s="15"/>
      <c r="SAE23" s="15"/>
      <c r="SAF23" s="15"/>
      <c r="SAG23" s="15"/>
      <c r="SAH23" s="15"/>
      <c r="SAI23" s="15"/>
      <c r="SAJ23" s="15"/>
      <c r="SAK23" s="15"/>
      <c r="SAL23" s="15"/>
      <c r="SAM23" s="15"/>
      <c r="SAN23" s="15"/>
      <c r="SAO23" s="15"/>
      <c r="SAP23" s="15"/>
      <c r="SAQ23" s="15"/>
      <c r="SAR23" s="15"/>
      <c r="SAS23" s="15"/>
      <c r="SAT23" s="15"/>
      <c r="SAU23" s="15"/>
      <c r="SAV23" s="15"/>
      <c r="SAW23" s="15"/>
      <c r="SAX23" s="15"/>
      <c r="SAY23" s="15"/>
      <c r="SAZ23" s="15"/>
      <c r="SBA23" s="15"/>
      <c r="SBB23" s="15"/>
      <c r="SBC23" s="15"/>
      <c r="SBD23" s="15"/>
      <c r="SBE23" s="15"/>
      <c r="SBF23" s="15"/>
      <c r="SBG23" s="15"/>
      <c r="SBH23" s="15"/>
      <c r="SBI23" s="15"/>
      <c r="SBJ23" s="15"/>
      <c r="SBK23" s="15"/>
      <c r="SBL23" s="15"/>
      <c r="SBM23" s="15"/>
      <c r="SBN23" s="15"/>
      <c r="SBO23" s="15"/>
      <c r="SBP23" s="15"/>
      <c r="SBQ23" s="15"/>
      <c r="SBR23" s="15"/>
      <c r="SBS23" s="15"/>
      <c r="SBT23" s="15"/>
      <c r="SBU23" s="15"/>
      <c r="SBV23" s="15"/>
      <c r="SBW23" s="15"/>
      <c r="SBX23" s="15"/>
      <c r="SBY23" s="15"/>
      <c r="SBZ23" s="15"/>
      <c r="SCA23" s="15"/>
      <c r="SCB23" s="15"/>
      <c r="SCC23" s="15"/>
      <c r="SCD23" s="15"/>
      <c r="SCE23" s="15"/>
      <c r="SCF23" s="15"/>
      <c r="SCG23" s="15"/>
      <c r="SCH23" s="15"/>
      <c r="SCI23" s="15"/>
      <c r="SCJ23" s="15"/>
      <c r="SCK23" s="15"/>
      <c r="SCL23" s="15"/>
      <c r="SCM23" s="15"/>
      <c r="SCN23" s="15"/>
      <c r="SCO23" s="15"/>
      <c r="SCP23" s="15"/>
      <c r="SCQ23" s="15"/>
      <c r="SCR23" s="15"/>
      <c r="SCS23" s="15"/>
      <c r="SCT23" s="15"/>
      <c r="SCU23" s="15"/>
      <c r="SCV23" s="15"/>
      <c r="SCW23" s="15"/>
      <c r="SCX23" s="15"/>
      <c r="SCY23" s="15"/>
      <c r="SCZ23" s="15"/>
      <c r="SDA23" s="15"/>
      <c r="SDB23" s="15"/>
      <c r="SDC23" s="15"/>
      <c r="SDD23" s="15"/>
      <c r="SDE23" s="15"/>
      <c r="SDF23" s="15"/>
      <c r="SDG23" s="15"/>
      <c r="SDH23" s="15"/>
      <c r="SDI23" s="15"/>
      <c r="SDJ23" s="15"/>
      <c r="SDK23" s="15"/>
      <c r="SDL23" s="15"/>
      <c r="SDM23" s="15"/>
      <c r="SDN23" s="15"/>
      <c r="SDO23" s="15"/>
      <c r="SDP23" s="15"/>
      <c r="SDQ23" s="15"/>
      <c r="SDR23" s="15"/>
      <c r="SDS23" s="15"/>
      <c r="SDT23" s="15"/>
      <c r="SDU23" s="15"/>
      <c r="SDV23" s="15"/>
      <c r="SDW23" s="15"/>
      <c r="SDX23" s="15"/>
      <c r="SDY23" s="15"/>
      <c r="SDZ23" s="15"/>
      <c r="SEA23" s="15"/>
      <c r="SEB23" s="15"/>
      <c r="SEC23" s="15"/>
      <c r="SED23" s="15"/>
      <c r="SEE23" s="15"/>
      <c r="SEF23" s="15"/>
      <c r="SEG23" s="15"/>
      <c r="SEH23" s="15"/>
      <c r="SEI23" s="15"/>
      <c r="SEJ23" s="15"/>
      <c r="SEK23" s="15"/>
      <c r="SEL23" s="15"/>
      <c r="SEM23" s="15"/>
      <c r="SEN23" s="15"/>
      <c r="SEO23" s="15"/>
      <c r="SEP23" s="15"/>
      <c r="SEQ23" s="15"/>
      <c r="SER23" s="15"/>
      <c r="SES23" s="15"/>
      <c r="SET23" s="15"/>
      <c r="SEU23" s="15"/>
      <c r="SEV23" s="15"/>
      <c r="SEW23" s="15"/>
      <c r="SEX23" s="15"/>
      <c r="SEY23" s="15"/>
      <c r="SEZ23" s="15"/>
      <c r="SFA23" s="15"/>
      <c r="SFB23" s="15"/>
      <c r="SFC23" s="15"/>
      <c r="SFD23" s="15"/>
      <c r="SFE23" s="15"/>
      <c r="SFF23" s="15"/>
      <c r="SFG23" s="15"/>
      <c r="SFH23" s="15"/>
      <c r="SFI23" s="15"/>
      <c r="SFJ23" s="15"/>
      <c r="SFK23" s="15"/>
      <c r="SFL23" s="15"/>
      <c r="SFM23" s="15"/>
      <c r="SFN23" s="15"/>
      <c r="SFO23" s="15"/>
      <c r="SFP23" s="15"/>
      <c r="SFQ23" s="15"/>
      <c r="SFR23" s="15"/>
      <c r="SFS23" s="15"/>
      <c r="SFT23" s="15"/>
      <c r="SFU23" s="15"/>
      <c r="SFV23" s="15"/>
      <c r="SFW23" s="15"/>
      <c r="SFX23" s="15"/>
      <c r="SFY23" s="15"/>
      <c r="SFZ23" s="15"/>
      <c r="SGA23" s="15"/>
      <c r="SGB23" s="15"/>
      <c r="SGC23" s="15"/>
      <c r="SGD23" s="15"/>
      <c r="SGE23" s="15"/>
      <c r="SGF23" s="15"/>
      <c r="SGG23" s="15"/>
      <c r="SGH23" s="15"/>
      <c r="SGI23" s="15"/>
      <c r="SGJ23" s="15"/>
      <c r="SGK23" s="15"/>
      <c r="SGL23" s="15"/>
      <c r="SGM23" s="15"/>
      <c r="SGN23" s="15"/>
      <c r="SGO23" s="15"/>
      <c r="SGP23" s="15"/>
      <c r="SGQ23" s="15"/>
      <c r="SGR23" s="15"/>
      <c r="SGS23" s="15"/>
      <c r="SGT23" s="15"/>
      <c r="SGU23" s="15"/>
      <c r="SGV23" s="15"/>
      <c r="SGW23" s="15"/>
      <c r="SGX23" s="15"/>
      <c r="SGY23" s="15"/>
      <c r="SGZ23" s="15"/>
      <c r="SHA23" s="15"/>
      <c r="SHB23" s="15"/>
      <c r="SHC23" s="15"/>
      <c r="SHD23" s="15"/>
      <c r="SHE23" s="15"/>
      <c r="SHF23" s="15"/>
      <c r="SHG23" s="15"/>
      <c r="SHH23" s="15"/>
      <c r="SHI23" s="15"/>
      <c r="SHJ23" s="15"/>
      <c r="SHK23" s="15"/>
      <c r="SHL23" s="15"/>
      <c r="SHM23" s="15"/>
      <c r="SHN23" s="15"/>
      <c r="SHO23" s="15"/>
      <c r="SHP23" s="15"/>
      <c r="SHQ23" s="15"/>
      <c r="SHR23" s="15"/>
      <c r="SHS23" s="15"/>
      <c r="SHT23" s="15"/>
      <c r="SHU23" s="15"/>
      <c r="SHV23" s="15"/>
      <c r="SHW23" s="15"/>
      <c r="SHX23" s="15"/>
      <c r="SHY23" s="15"/>
      <c r="SHZ23" s="15"/>
      <c r="SIA23" s="15"/>
      <c r="SIB23" s="15"/>
      <c r="SIC23" s="15"/>
      <c r="SID23" s="15"/>
      <c r="SIE23" s="15"/>
      <c r="SIF23" s="15"/>
      <c r="SIG23" s="15"/>
      <c r="SIH23" s="15"/>
      <c r="SII23" s="15"/>
      <c r="SIJ23" s="15"/>
      <c r="SIK23" s="15"/>
      <c r="SIL23" s="15"/>
      <c r="SIM23" s="15"/>
      <c r="SIN23" s="15"/>
      <c r="SIO23" s="15"/>
      <c r="SIP23" s="15"/>
      <c r="SIQ23" s="15"/>
      <c r="SIR23" s="15"/>
      <c r="SIS23" s="15"/>
      <c r="SIT23" s="15"/>
      <c r="SIU23" s="15"/>
      <c r="SIV23" s="15"/>
      <c r="SIW23" s="15"/>
      <c r="SIX23" s="15"/>
      <c r="SIY23" s="15"/>
      <c r="SIZ23" s="15"/>
      <c r="SJA23" s="15"/>
      <c r="SJB23" s="15"/>
      <c r="SJC23" s="15"/>
      <c r="SJD23" s="15"/>
      <c r="SJE23" s="15"/>
      <c r="SJF23" s="15"/>
      <c r="SJG23" s="15"/>
      <c r="SJH23" s="15"/>
      <c r="SJI23" s="15"/>
      <c r="SJJ23" s="15"/>
      <c r="SJK23" s="15"/>
      <c r="SJL23" s="15"/>
      <c r="SJM23" s="15"/>
      <c r="SJN23" s="15"/>
      <c r="SJO23" s="15"/>
      <c r="SJP23" s="15"/>
      <c r="SJQ23" s="15"/>
      <c r="SJR23" s="15"/>
      <c r="SJS23" s="15"/>
      <c r="SJT23" s="15"/>
      <c r="SJU23" s="15"/>
      <c r="SJV23" s="15"/>
      <c r="SJW23" s="15"/>
      <c r="SJX23" s="15"/>
      <c r="SJY23" s="15"/>
      <c r="SJZ23" s="15"/>
      <c r="SKA23" s="15"/>
      <c r="SKB23" s="15"/>
      <c r="SKC23" s="15"/>
      <c r="SKD23" s="15"/>
      <c r="SKE23" s="15"/>
      <c r="SKF23" s="15"/>
      <c r="SKG23" s="15"/>
      <c r="SKH23" s="15"/>
      <c r="SKI23" s="15"/>
      <c r="SKJ23" s="15"/>
      <c r="SKK23" s="15"/>
      <c r="SKL23" s="15"/>
      <c r="SKM23" s="15"/>
      <c r="SKN23" s="15"/>
      <c r="SKO23" s="15"/>
      <c r="SKP23" s="15"/>
      <c r="SKQ23" s="15"/>
      <c r="SKR23" s="15"/>
      <c r="SKS23" s="15"/>
      <c r="SKT23" s="15"/>
      <c r="SKU23" s="15"/>
      <c r="SKV23" s="15"/>
      <c r="SKW23" s="15"/>
      <c r="SKX23" s="15"/>
      <c r="SKY23" s="15"/>
      <c r="SKZ23" s="15"/>
      <c r="SLA23" s="15"/>
      <c r="SLB23" s="15"/>
      <c r="SLC23" s="15"/>
      <c r="SLD23" s="15"/>
      <c r="SLE23" s="15"/>
      <c r="SLF23" s="15"/>
      <c r="SLG23" s="15"/>
      <c r="SLH23" s="15"/>
      <c r="SLI23" s="15"/>
      <c r="SLJ23" s="15"/>
      <c r="SLK23" s="15"/>
      <c r="SLL23" s="15"/>
      <c r="SLM23" s="15"/>
      <c r="SLN23" s="15"/>
      <c r="SLO23" s="15"/>
      <c r="SLP23" s="15"/>
      <c r="SLQ23" s="15"/>
      <c r="SLR23" s="15"/>
      <c r="SLS23" s="15"/>
      <c r="SLT23" s="15"/>
      <c r="SLU23" s="15"/>
      <c r="SLV23" s="15"/>
      <c r="SLW23" s="15"/>
      <c r="SLX23" s="15"/>
      <c r="SLY23" s="15"/>
      <c r="SLZ23" s="15"/>
      <c r="SMA23" s="15"/>
      <c r="SMB23" s="15"/>
      <c r="SMC23" s="15"/>
      <c r="SMD23" s="15"/>
      <c r="SME23" s="15"/>
      <c r="SMF23" s="15"/>
      <c r="SMG23" s="15"/>
      <c r="SMH23" s="15"/>
      <c r="SMI23" s="15"/>
      <c r="SMJ23" s="15"/>
      <c r="SMK23" s="15"/>
      <c r="SML23" s="15"/>
      <c r="SMM23" s="15"/>
      <c r="SMN23" s="15"/>
      <c r="SMO23" s="15"/>
      <c r="SMP23" s="15"/>
      <c r="SMQ23" s="15"/>
      <c r="SMR23" s="15"/>
      <c r="SMS23" s="15"/>
      <c r="SMT23" s="15"/>
      <c r="SMU23" s="15"/>
      <c r="SMV23" s="15"/>
      <c r="SMW23" s="15"/>
      <c r="SMX23" s="15"/>
      <c r="SMY23" s="15"/>
      <c r="SMZ23" s="15"/>
      <c r="SNA23" s="15"/>
      <c r="SNB23" s="15"/>
      <c r="SNC23" s="15"/>
      <c r="SND23" s="15"/>
      <c r="SNE23" s="15"/>
      <c r="SNF23" s="15"/>
      <c r="SNG23" s="15"/>
      <c r="SNH23" s="15"/>
      <c r="SNI23" s="15"/>
      <c r="SNJ23" s="15"/>
      <c r="SNK23" s="15"/>
      <c r="SNL23" s="15"/>
      <c r="SNM23" s="15"/>
      <c r="SNN23" s="15"/>
      <c r="SNO23" s="15"/>
      <c r="SNP23" s="15"/>
      <c r="SNQ23" s="15"/>
      <c r="SNR23" s="15"/>
      <c r="SNS23" s="15"/>
      <c r="SNT23" s="15"/>
      <c r="SNU23" s="15"/>
      <c r="SNV23" s="15"/>
      <c r="SNW23" s="15"/>
      <c r="SNX23" s="15"/>
      <c r="SNY23" s="15"/>
      <c r="SNZ23" s="15"/>
      <c r="SOA23" s="15"/>
      <c r="SOB23" s="15"/>
      <c r="SOC23" s="15"/>
      <c r="SOD23" s="15"/>
      <c r="SOE23" s="15"/>
      <c r="SOF23" s="15"/>
      <c r="SOG23" s="15"/>
      <c r="SOH23" s="15"/>
      <c r="SOI23" s="15"/>
      <c r="SOJ23" s="15"/>
      <c r="SOK23" s="15"/>
      <c r="SOL23" s="15"/>
      <c r="SOM23" s="15"/>
      <c r="SON23" s="15"/>
      <c r="SOO23" s="15"/>
      <c r="SOP23" s="15"/>
      <c r="SOQ23" s="15"/>
      <c r="SOR23" s="15"/>
      <c r="SOS23" s="15"/>
      <c r="SOT23" s="15"/>
      <c r="SOU23" s="15"/>
      <c r="SOV23" s="15"/>
      <c r="SOW23" s="15"/>
      <c r="SOX23" s="15"/>
      <c r="SOY23" s="15"/>
      <c r="SOZ23" s="15"/>
      <c r="SPA23" s="15"/>
      <c r="SPB23" s="15"/>
      <c r="SPC23" s="15"/>
      <c r="SPD23" s="15"/>
      <c r="SPE23" s="15"/>
      <c r="SPF23" s="15"/>
      <c r="SPG23" s="15"/>
      <c r="SPH23" s="15"/>
      <c r="SPI23" s="15"/>
      <c r="SPJ23" s="15"/>
      <c r="SPK23" s="15"/>
      <c r="SPL23" s="15"/>
      <c r="SPM23" s="15"/>
      <c r="SPN23" s="15"/>
      <c r="SPO23" s="15"/>
      <c r="SPP23" s="15"/>
      <c r="SPQ23" s="15"/>
      <c r="SPR23" s="15"/>
      <c r="SPS23" s="15"/>
      <c r="SPT23" s="15"/>
      <c r="SPU23" s="15"/>
      <c r="SPV23" s="15"/>
      <c r="SPW23" s="15"/>
      <c r="SPX23" s="15"/>
      <c r="SPY23" s="15"/>
      <c r="SPZ23" s="15"/>
      <c r="SQA23" s="15"/>
      <c r="SQB23" s="15"/>
      <c r="SQC23" s="15"/>
      <c r="SQD23" s="15"/>
      <c r="SQE23" s="15"/>
      <c r="SQF23" s="15"/>
      <c r="SQG23" s="15"/>
      <c r="SQH23" s="15"/>
      <c r="SQI23" s="15"/>
      <c r="SQJ23" s="15"/>
      <c r="SQK23" s="15"/>
      <c r="SQL23" s="15"/>
      <c r="SQM23" s="15"/>
      <c r="SQN23" s="15"/>
      <c r="SQO23" s="15"/>
      <c r="SQP23" s="15"/>
      <c r="SQQ23" s="15"/>
      <c r="SQR23" s="15"/>
      <c r="SQS23" s="15"/>
      <c r="SQT23" s="15"/>
      <c r="SQU23" s="15"/>
      <c r="SQV23" s="15"/>
      <c r="SQW23" s="15"/>
      <c r="SQX23" s="15"/>
      <c r="SQY23" s="15"/>
      <c r="SQZ23" s="15"/>
      <c r="SRA23" s="15"/>
      <c r="SRB23" s="15"/>
      <c r="SRC23" s="15"/>
      <c r="SRD23" s="15"/>
      <c r="SRE23" s="15"/>
      <c r="SRF23" s="15"/>
      <c r="SRG23" s="15"/>
      <c r="SRH23" s="15"/>
      <c r="SRI23" s="15"/>
      <c r="SRJ23" s="15"/>
      <c r="SRK23" s="15"/>
      <c r="SRL23" s="15"/>
      <c r="SRM23" s="15"/>
      <c r="SRN23" s="15"/>
      <c r="SRO23" s="15"/>
      <c r="SRP23" s="15"/>
      <c r="SRQ23" s="15"/>
      <c r="SRR23" s="15"/>
      <c r="SRS23" s="15"/>
      <c r="SRT23" s="15"/>
      <c r="SRU23" s="15"/>
      <c r="SRV23" s="15"/>
      <c r="SRW23" s="15"/>
      <c r="SRX23" s="15"/>
      <c r="SRY23" s="15"/>
      <c r="SRZ23" s="15"/>
      <c r="SSA23" s="15"/>
      <c r="SSB23" s="15"/>
      <c r="SSC23" s="15"/>
      <c r="SSD23" s="15"/>
      <c r="SSE23" s="15"/>
      <c r="SSF23" s="15"/>
      <c r="SSG23" s="15"/>
      <c r="SSH23" s="15"/>
      <c r="SSI23" s="15"/>
      <c r="SSJ23" s="15"/>
      <c r="SSK23" s="15"/>
      <c r="SSL23" s="15"/>
      <c r="SSM23" s="15"/>
      <c r="SSN23" s="15"/>
      <c r="SSO23" s="15"/>
      <c r="SSP23" s="15"/>
      <c r="SSQ23" s="15"/>
      <c r="SSR23" s="15"/>
      <c r="SSS23" s="15"/>
      <c r="SST23" s="15"/>
      <c r="SSU23" s="15"/>
      <c r="SSV23" s="15"/>
      <c r="SSW23" s="15"/>
      <c r="SSX23" s="15"/>
      <c r="SSY23" s="15"/>
      <c r="SSZ23" s="15"/>
      <c r="STA23" s="15"/>
      <c r="STB23" s="15"/>
      <c r="STC23" s="15"/>
      <c r="STD23" s="15"/>
      <c r="STE23" s="15"/>
      <c r="STF23" s="15"/>
      <c r="STG23" s="15"/>
      <c r="STH23" s="15"/>
      <c r="STI23" s="15"/>
      <c r="STJ23" s="15"/>
      <c r="STK23" s="15"/>
      <c r="STL23" s="15"/>
      <c r="STM23" s="15"/>
      <c r="STN23" s="15"/>
      <c r="STO23" s="15"/>
      <c r="STP23" s="15"/>
      <c r="STQ23" s="15"/>
      <c r="STR23" s="15"/>
      <c r="STS23" s="15"/>
      <c r="STT23" s="15"/>
      <c r="STU23" s="15"/>
      <c r="STV23" s="15"/>
      <c r="STW23" s="15"/>
      <c r="STX23" s="15"/>
      <c r="STY23" s="15"/>
      <c r="STZ23" s="15"/>
      <c r="SUA23" s="15"/>
      <c r="SUB23" s="15"/>
      <c r="SUC23" s="15"/>
      <c r="SUD23" s="15"/>
      <c r="SUE23" s="15"/>
      <c r="SUF23" s="15"/>
      <c r="SUG23" s="15"/>
      <c r="SUH23" s="15"/>
      <c r="SUI23" s="15"/>
      <c r="SUJ23" s="15"/>
      <c r="SUK23" s="15"/>
      <c r="SUL23" s="15"/>
      <c r="SUM23" s="15"/>
      <c r="SUN23" s="15"/>
      <c r="SUO23" s="15"/>
      <c r="SUP23" s="15"/>
      <c r="SUQ23" s="15"/>
      <c r="SUR23" s="15"/>
      <c r="SUS23" s="15"/>
      <c r="SUT23" s="15"/>
      <c r="SUU23" s="15"/>
      <c r="SUV23" s="15"/>
      <c r="SUW23" s="15"/>
      <c r="SUX23" s="15"/>
      <c r="SUY23" s="15"/>
      <c r="SUZ23" s="15"/>
      <c r="SVA23" s="15"/>
      <c r="SVB23" s="15"/>
      <c r="SVC23" s="15"/>
      <c r="SVD23" s="15"/>
      <c r="SVE23" s="15"/>
      <c r="SVF23" s="15"/>
      <c r="SVG23" s="15"/>
      <c r="SVH23" s="15"/>
      <c r="SVI23" s="15"/>
      <c r="SVJ23" s="15"/>
      <c r="SVK23" s="15"/>
      <c r="SVL23" s="15"/>
      <c r="SVM23" s="15"/>
      <c r="SVN23" s="15"/>
      <c r="SVO23" s="15"/>
      <c r="SVP23" s="15"/>
      <c r="SVQ23" s="15"/>
      <c r="SVR23" s="15"/>
      <c r="SVS23" s="15"/>
      <c r="SVT23" s="15"/>
      <c r="SVU23" s="15"/>
      <c r="SVV23" s="15"/>
      <c r="SVW23" s="15"/>
      <c r="SVX23" s="15"/>
      <c r="SVY23" s="15"/>
      <c r="SVZ23" s="15"/>
      <c r="SWA23" s="15"/>
      <c r="SWB23" s="15"/>
      <c r="SWC23" s="15"/>
      <c r="SWD23" s="15"/>
      <c r="SWE23" s="15"/>
      <c r="SWF23" s="15"/>
      <c r="SWG23" s="15"/>
      <c r="SWH23" s="15"/>
      <c r="SWI23" s="15"/>
      <c r="SWJ23" s="15"/>
      <c r="SWK23" s="15"/>
      <c r="SWL23" s="15"/>
      <c r="SWM23" s="15"/>
      <c r="SWN23" s="15"/>
      <c r="SWO23" s="15"/>
      <c r="SWP23" s="15"/>
      <c r="SWQ23" s="15"/>
      <c r="SWR23" s="15"/>
      <c r="SWS23" s="15"/>
      <c r="SWT23" s="15"/>
      <c r="SWU23" s="15"/>
      <c r="SWV23" s="15"/>
      <c r="SWW23" s="15"/>
      <c r="SWX23" s="15"/>
      <c r="SWY23" s="15"/>
      <c r="SWZ23" s="15"/>
      <c r="SXA23" s="15"/>
      <c r="SXB23" s="15"/>
      <c r="SXC23" s="15"/>
      <c r="SXD23" s="15"/>
      <c r="SXE23" s="15"/>
      <c r="SXF23" s="15"/>
      <c r="SXG23" s="15"/>
      <c r="SXH23" s="15"/>
      <c r="SXI23" s="15"/>
      <c r="SXJ23" s="15"/>
      <c r="SXK23" s="15"/>
      <c r="SXL23" s="15"/>
      <c r="SXM23" s="15"/>
      <c r="SXN23" s="15"/>
      <c r="SXO23" s="15"/>
      <c r="SXP23" s="15"/>
      <c r="SXQ23" s="15"/>
      <c r="SXR23" s="15"/>
      <c r="SXS23" s="15"/>
      <c r="SXT23" s="15"/>
      <c r="SXU23" s="15"/>
      <c r="SXV23" s="15"/>
      <c r="SXW23" s="15"/>
      <c r="SXX23" s="15"/>
      <c r="SXY23" s="15"/>
      <c r="SXZ23" s="15"/>
      <c r="SYA23" s="15"/>
      <c r="SYB23" s="15"/>
      <c r="SYC23" s="15"/>
      <c r="SYD23" s="15"/>
      <c r="SYE23" s="15"/>
      <c r="SYF23" s="15"/>
      <c r="SYG23" s="15"/>
      <c r="SYH23" s="15"/>
      <c r="SYI23" s="15"/>
      <c r="SYJ23" s="15"/>
      <c r="SYK23" s="15"/>
      <c r="SYL23" s="15"/>
      <c r="SYM23" s="15"/>
      <c r="SYN23" s="15"/>
      <c r="SYO23" s="15"/>
      <c r="SYP23" s="15"/>
      <c r="SYQ23" s="15"/>
      <c r="SYR23" s="15"/>
      <c r="SYS23" s="15"/>
      <c r="SYT23" s="15"/>
      <c r="SYU23" s="15"/>
      <c r="SYV23" s="15"/>
      <c r="SYW23" s="15"/>
      <c r="SYX23" s="15"/>
      <c r="SYY23" s="15"/>
      <c r="SYZ23" s="15"/>
      <c r="SZA23" s="15"/>
      <c r="SZB23" s="15"/>
      <c r="SZC23" s="15"/>
      <c r="SZD23" s="15"/>
      <c r="SZE23" s="15"/>
      <c r="SZF23" s="15"/>
      <c r="SZG23" s="15"/>
      <c r="SZH23" s="15"/>
      <c r="SZI23" s="15"/>
      <c r="SZJ23" s="15"/>
      <c r="SZK23" s="15"/>
      <c r="SZL23" s="15"/>
      <c r="SZM23" s="15"/>
      <c r="SZN23" s="15"/>
      <c r="SZO23" s="15"/>
      <c r="SZP23" s="15"/>
      <c r="SZQ23" s="15"/>
      <c r="SZR23" s="15"/>
      <c r="SZS23" s="15"/>
      <c r="SZT23" s="15"/>
      <c r="SZU23" s="15"/>
      <c r="SZV23" s="15"/>
      <c r="SZW23" s="15"/>
      <c r="SZX23" s="15"/>
      <c r="SZY23" s="15"/>
      <c r="SZZ23" s="15"/>
      <c r="TAA23" s="15"/>
      <c r="TAB23" s="15"/>
      <c r="TAC23" s="15"/>
      <c r="TAD23" s="15"/>
      <c r="TAE23" s="15"/>
      <c r="TAF23" s="15"/>
      <c r="TAG23" s="15"/>
      <c r="TAH23" s="15"/>
      <c r="TAI23" s="15"/>
      <c r="TAJ23" s="15"/>
      <c r="TAK23" s="15"/>
      <c r="TAL23" s="15"/>
      <c r="TAM23" s="15"/>
      <c r="TAN23" s="15"/>
      <c r="TAO23" s="15"/>
      <c r="TAP23" s="15"/>
      <c r="TAQ23" s="15"/>
      <c r="TAR23" s="15"/>
      <c r="TAS23" s="15"/>
      <c r="TAT23" s="15"/>
      <c r="TAU23" s="15"/>
      <c r="TAV23" s="15"/>
      <c r="TAW23" s="15"/>
      <c r="TAX23" s="15"/>
      <c r="TAY23" s="15"/>
      <c r="TAZ23" s="15"/>
      <c r="TBA23" s="15"/>
      <c r="TBB23" s="15"/>
      <c r="TBC23" s="15"/>
      <c r="TBD23" s="15"/>
      <c r="TBE23" s="15"/>
      <c r="TBF23" s="15"/>
      <c r="TBG23" s="15"/>
      <c r="TBH23" s="15"/>
      <c r="TBI23" s="15"/>
      <c r="TBJ23" s="15"/>
      <c r="TBK23" s="15"/>
      <c r="TBL23" s="15"/>
      <c r="TBM23" s="15"/>
      <c r="TBN23" s="15"/>
      <c r="TBO23" s="15"/>
      <c r="TBP23" s="15"/>
      <c r="TBQ23" s="15"/>
      <c r="TBR23" s="15"/>
      <c r="TBS23" s="15"/>
      <c r="TBT23" s="15"/>
      <c r="TBU23" s="15"/>
      <c r="TBV23" s="15"/>
      <c r="TBW23" s="15"/>
      <c r="TBX23" s="15"/>
      <c r="TBY23" s="15"/>
      <c r="TBZ23" s="15"/>
      <c r="TCA23" s="15"/>
      <c r="TCB23" s="15"/>
      <c r="TCC23" s="15"/>
      <c r="TCD23" s="15"/>
      <c r="TCE23" s="15"/>
      <c r="TCF23" s="15"/>
      <c r="TCG23" s="15"/>
      <c r="TCH23" s="15"/>
      <c r="TCI23" s="15"/>
      <c r="TCJ23" s="15"/>
      <c r="TCK23" s="15"/>
      <c r="TCL23" s="15"/>
      <c r="TCM23" s="15"/>
      <c r="TCN23" s="15"/>
      <c r="TCO23" s="15"/>
      <c r="TCP23" s="15"/>
      <c r="TCQ23" s="15"/>
      <c r="TCR23" s="15"/>
      <c r="TCS23" s="15"/>
      <c r="TCT23" s="15"/>
      <c r="TCU23" s="15"/>
      <c r="TCV23" s="15"/>
      <c r="TCW23" s="15"/>
      <c r="TCX23" s="15"/>
      <c r="TCY23" s="15"/>
      <c r="TCZ23" s="15"/>
      <c r="TDA23" s="15"/>
      <c r="TDB23" s="15"/>
      <c r="TDC23" s="15"/>
      <c r="TDD23" s="15"/>
      <c r="TDE23" s="15"/>
      <c r="TDF23" s="15"/>
      <c r="TDG23" s="15"/>
      <c r="TDH23" s="15"/>
      <c r="TDI23" s="15"/>
      <c r="TDJ23" s="15"/>
      <c r="TDK23" s="15"/>
      <c r="TDL23" s="15"/>
      <c r="TDM23" s="15"/>
      <c r="TDN23" s="15"/>
      <c r="TDO23" s="15"/>
      <c r="TDP23" s="15"/>
      <c r="TDQ23" s="15"/>
      <c r="TDR23" s="15"/>
      <c r="TDS23" s="15"/>
      <c r="TDT23" s="15"/>
      <c r="TDU23" s="15"/>
      <c r="TDV23" s="15"/>
      <c r="TDW23" s="15"/>
      <c r="TDX23" s="15"/>
      <c r="TDY23" s="15"/>
      <c r="TDZ23" s="15"/>
      <c r="TEA23" s="15"/>
      <c r="TEB23" s="15"/>
      <c r="TEC23" s="15"/>
      <c r="TED23" s="15"/>
      <c r="TEE23" s="15"/>
      <c r="TEF23" s="15"/>
      <c r="TEG23" s="15"/>
      <c r="TEH23" s="15"/>
      <c r="TEI23" s="15"/>
      <c r="TEJ23" s="15"/>
      <c r="TEK23" s="15"/>
      <c r="TEL23" s="15"/>
      <c r="TEM23" s="15"/>
      <c r="TEN23" s="15"/>
      <c r="TEO23" s="15"/>
      <c r="TEP23" s="15"/>
      <c r="TEQ23" s="15"/>
      <c r="TER23" s="15"/>
      <c r="TES23" s="15"/>
      <c r="TET23" s="15"/>
      <c r="TEU23" s="15"/>
      <c r="TEV23" s="15"/>
      <c r="TEW23" s="15"/>
      <c r="TEX23" s="15"/>
      <c r="TEY23" s="15"/>
      <c r="TEZ23" s="15"/>
      <c r="TFA23" s="15"/>
      <c r="TFB23" s="15"/>
      <c r="TFC23" s="15"/>
      <c r="TFD23" s="15"/>
      <c r="TFE23" s="15"/>
      <c r="TFF23" s="15"/>
      <c r="TFG23" s="15"/>
      <c r="TFH23" s="15"/>
      <c r="TFI23" s="15"/>
      <c r="TFJ23" s="15"/>
      <c r="TFK23" s="15"/>
      <c r="TFL23" s="15"/>
      <c r="TFM23" s="15"/>
      <c r="TFN23" s="15"/>
      <c r="TFO23" s="15"/>
      <c r="TFP23" s="15"/>
      <c r="TFQ23" s="15"/>
      <c r="TFR23" s="15"/>
      <c r="TFS23" s="15"/>
      <c r="TFT23" s="15"/>
      <c r="TFU23" s="15"/>
      <c r="TFV23" s="15"/>
      <c r="TFW23" s="15"/>
      <c r="TFX23" s="15"/>
      <c r="TFY23" s="15"/>
      <c r="TFZ23" s="15"/>
      <c r="TGA23" s="15"/>
      <c r="TGB23" s="15"/>
      <c r="TGC23" s="15"/>
      <c r="TGD23" s="15"/>
      <c r="TGE23" s="15"/>
      <c r="TGF23" s="15"/>
      <c r="TGG23" s="15"/>
      <c r="TGH23" s="15"/>
      <c r="TGI23" s="15"/>
      <c r="TGJ23" s="15"/>
      <c r="TGK23" s="15"/>
      <c r="TGL23" s="15"/>
      <c r="TGM23" s="15"/>
      <c r="TGN23" s="15"/>
      <c r="TGO23" s="15"/>
      <c r="TGP23" s="15"/>
      <c r="TGQ23" s="15"/>
      <c r="TGR23" s="15"/>
      <c r="TGS23" s="15"/>
      <c r="TGT23" s="15"/>
      <c r="TGU23" s="15"/>
      <c r="TGV23" s="15"/>
      <c r="TGW23" s="15"/>
      <c r="TGX23" s="15"/>
      <c r="TGY23" s="15"/>
      <c r="TGZ23" s="15"/>
      <c r="THA23" s="15"/>
      <c r="THB23" s="15"/>
      <c r="THC23" s="15"/>
      <c r="THD23" s="15"/>
      <c r="THE23" s="15"/>
      <c r="THF23" s="15"/>
      <c r="THG23" s="15"/>
      <c r="THH23" s="15"/>
      <c r="THI23" s="15"/>
      <c r="THJ23" s="15"/>
      <c r="THK23" s="15"/>
      <c r="THL23" s="15"/>
      <c r="THM23" s="15"/>
      <c r="THN23" s="15"/>
      <c r="THO23" s="15"/>
      <c r="THP23" s="15"/>
      <c r="THQ23" s="15"/>
      <c r="THR23" s="15"/>
      <c r="THS23" s="15"/>
      <c r="THT23" s="15"/>
      <c r="THU23" s="15"/>
      <c r="THV23" s="15"/>
      <c r="THW23" s="15"/>
      <c r="THX23" s="15"/>
      <c r="THY23" s="15"/>
      <c r="THZ23" s="15"/>
      <c r="TIA23" s="15"/>
      <c r="TIB23" s="15"/>
      <c r="TIC23" s="15"/>
      <c r="TID23" s="15"/>
      <c r="TIE23" s="15"/>
      <c r="TIF23" s="15"/>
      <c r="TIG23" s="15"/>
      <c r="TIH23" s="15"/>
      <c r="TII23" s="15"/>
      <c r="TIJ23" s="15"/>
      <c r="TIK23" s="15"/>
      <c r="TIL23" s="15"/>
      <c r="TIM23" s="15"/>
      <c r="TIN23" s="15"/>
      <c r="TIO23" s="15"/>
      <c r="TIP23" s="15"/>
      <c r="TIQ23" s="15"/>
      <c r="TIR23" s="15"/>
      <c r="TIS23" s="15"/>
      <c r="TIT23" s="15"/>
      <c r="TIU23" s="15"/>
      <c r="TIV23" s="15"/>
      <c r="TIW23" s="15"/>
      <c r="TIX23" s="15"/>
      <c r="TIY23" s="15"/>
      <c r="TIZ23" s="15"/>
      <c r="TJA23" s="15"/>
      <c r="TJB23" s="15"/>
      <c r="TJC23" s="15"/>
      <c r="TJD23" s="15"/>
      <c r="TJE23" s="15"/>
      <c r="TJF23" s="15"/>
      <c r="TJG23" s="15"/>
      <c r="TJH23" s="15"/>
      <c r="TJI23" s="15"/>
      <c r="TJJ23" s="15"/>
      <c r="TJK23" s="15"/>
      <c r="TJL23" s="15"/>
      <c r="TJM23" s="15"/>
      <c r="TJN23" s="15"/>
      <c r="TJO23" s="15"/>
      <c r="TJP23" s="15"/>
      <c r="TJQ23" s="15"/>
      <c r="TJR23" s="15"/>
      <c r="TJS23" s="15"/>
      <c r="TJT23" s="15"/>
      <c r="TJU23" s="15"/>
      <c r="TJV23" s="15"/>
      <c r="TJW23" s="15"/>
      <c r="TJX23" s="15"/>
      <c r="TJY23" s="15"/>
      <c r="TJZ23" s="15"/>
      <c r="TKA23" s="15"/>
      <c r="TKB23" s="15"/>
      <c r="TKC23" s="15"/>
      <c r="TKD23" s="15"/>
      <c r="TKE23" s="15"/>
      <c r="TKF23" s="15"/>
      <c r="TKG23" s="15"/>
      <c r="TKH23" s="15"/>
      <c r="TKI23" s="15"/>
      <c r="TKJ23" s="15"/>
      <c r="TKK23" s="15"/>
      <c r="TKL23" s="15"/>
      <c r="TKM23" s="15"/>
      <c r="TKN23" s="15"/>
      <c r="TKO23" s="15"/>
      <c r="TKP23" s="15"/>
      <c r="TKQ23" s="15"/>
      <c r="TKR23" s="15"/>
      <c r="TKS23" s="15"/>
      <c r="TKT23" s="15"/>
      <c r="TKU23" s="15"/>
      <c r="TKV23" s="15"/>
      <c r="TKW23" s="15"/>
      <c r="TKX23" s="15"/>
      <c r="TKY23" s="15"/>
      <c r="TKZ23" s="15"/>
      <c r="TLA23" s="15"/>
      <c r="TLB23" s="15"/>
      <c r="TLC23" s="15"/>
      <c r="TLD23" s="15"/>
      <c r="TLE23" s="15"/>
      <c r="TLF23" s="15"/>
      <c r="TLG23" s="15"/>
      <c r="TLH23" s="15"/>
      <c r="TLI23" s="15"/>
      <c r="TLJ23" s="15"/>
      <c r="TLK23" s="15"/>
      <c r="TLL23" s="15"/>
      <c r="TLM23" s="15"/>
      <c r="TLN23" s="15"/>
      <c r="TLO23" s="15"/>
      <c r="TLP23" s="15"/>
      <c r="TLQ23" s="15"/>
      <c r="TLR23" s="15"/>
      <c r="TLS23" s="15"/>
      <c r="TLT23" s="15"/>
      <c r="TLU23" s="15"/>
      <c r="TLV23" s="15"/>
      <c r="TLW23" s="15"/>
      <c r="TLX23" s="15"/>
      <c r="TLY23" s="15"/>
      <c r="TLZ23" s="15"/>
      <c r="TMA23" s="15"/>
      <c r="TMB23" s="15"/>
      <c r="TMC23" s="15"/>
      <c r="TMD23" s="15"/>
      <c r="TME23" s="15"/>
      <c r="TMF23" s="15"/>
      <c r="TMG23" s="15"/>
      <c r="TMH23" s="15"/>
      <c r="TMI23" s="15"/>
      <c r="TMJ23" s="15"/>
      <c r="TMK23" s="15"/>
      <c r="TML23" s="15"/>
      <c r="TMM23" s="15"/>
      <c r="TMN23" s="15"/>
      <c r="TMO23" s="15"/>
      <c r="TMP23" s="15"/>
      <c r="TMQ23" s="15"/>
      <c r="TMR23" s="15"/>
      <c r="TMS23" s="15"/>
      <c r="TMT23" s="15"/>
      <c r="TMU23" s="15"/>
      <c r="TMV23" s="15"/>
      <c r="TMW23" s="15"/>
      <c r="TMX23" s="15"/>
      <c r="TMY23" s="15"/>
      <c r="TMZ23" s="15"/>
      <c r="TNA23" s="15"/>
      <c r="TNB23" s="15"/>
      <c r="TNC23" s="15"/>
      <c r="TND23" s="15"/>
      <c r="TNE23" s="15"/>
      <c r="TNF23" s="15"/>
      <c r="TNG23" s="15"/>
      <c r="TNH23" s="15"/>
      <c r="TNI23" s="15"/>
      <c r="TNJ23" s="15"/>
      <c r="TNK23" s="15"/>
      <c r="TNL23" s="15"/>
      <c r="TNM23" s="15"/>
      <c r="TNN23" s="15"/>
      <c r="TNO23" s="15"/>
      <c r="TNP23" s="15"/>
      <c r="TNQ23" s="15"/>
      <c r="TNR23" s="15"/>
      <c r="TNS23" s="15"/>
      <c r="TNT23" s="15"/>
      <c r="TNU23" s="15"/>
      <c r="TNV23" s="15"/>
      <c r="TNW23" s="15"/>
      <c r="TNX23" s="15"/>
      <c r="TNY23" s="15"/>
      <c r="TNZ23" s="15"/>
      <c r="TOA23" s="15"/>
      <c r="TOB23" s="15"/>
      <c r="TOC23" s="15"/>
      <c r="TOD23" s="15"/>
      <c r="TOE23" s="15"/>
      <c r="TOF23" s="15"/>
      <c r="TOG23" s="15"/>
      <c r="TOH23" s="15"/>
      <c r="TOI23" s="15"/>
      <c r="TOJ23" s="15"/>
      <c r="TOK23" s="15"/>
      <c r="TOL23" s="15"/>
      <c r="TOM23" s="15"/>
      <c r="TON23" s="15"/>
      <c r="TOO23" s="15"/>
      <c r="TOP23" s="15"/>
      <c r="TOQ23" s="15"/>
      <c r="TOR23" s="15"/>
      <c r="TOS23" s="15"/>
      <c r="TOT23" s="15"/>
      <c r="TOU23" s="15"/>
      <c r="TOV23" s="15"/>
      <c r="TOW23" s="15"/>
      <c r="TOX23" s="15"/>
      <c r="TOY23" s="15"/>
      <c r="TOZ23" s="15"/>
      <c r="TPA23" s="15"/>
      <c r="TPB23" s="15"/>
      <c r="TPC23" s="15"/>
      <c r="TPD23" s="15"/>
      <c r="TPE23" s="15"/>
      <c r="TPF23" s="15"/>
      <c r="TPG23" s="15"/>
      <c r="TPH23" s="15"/>
      <c r="TPI23" s="15"/>
      <c r="TPJ23" s="15"/>
      <c r="TPK23" s="15"/>
      <c r="TPL23" s="15"/>
      <c r="TPM23" s="15"/>
      <c r="TPN23" s="15"/>
      <c r="TPO23" s="15"/>
      <c r="TPP23" s="15"/>
      <c r="TPQ23" s="15"/>
      <c r="TPR23" s="15"/>
      <c r="TPS23" s="15"/>
      <c r="TPT23" s="15"/>
      <c r="TPU23" s="15"/>
      <c r="TPV23" s="15"/>
      <c r="TPW23" s="15"/>
      <c r="TPX23" s="15"/>
      <c r="TPY23" s="15"/>
      <c r="TPZ23" s="15"/>
      <c r="TQA23" s="15"/>
      <c r="TQB23" s="15"/>
      <c r="TQC23" s="15"/>
      <c r="TQD23" s="15"/>
      <c r="TQE23" s="15"/>
      <c r="TQF23" s="15"/>
      <c r="TQG23" s="15"/>
      <c r="TQH23" s="15"/>
      <c r="TQI23" s="15"/>
      <c r="TQJ23" s="15"/>
      <c r="TQK23" s="15"/>
      <c r="TQL23" s="15"/>
      <c r="TQM23" s="15"/>
      <c r="TQN23" s="15"/>
      <c r="TQO23" s="15"/>
      <c r="TQP23" s="15"/>
      <c r="TQQ23" s="15"/>
      <c r="TQR23" s="15"/>
      <c r="TQS23" s="15"/>
      <c r="TQT23" s="15"/>
      <c r="TQU23" s="15"/>
      <c r="TQV23" s="15"/>
      <c r="TQW23" s="15"/>
      <c r="TQX23" s="15"/>
      <c r="TQY23" s="15"/>
      <c r="TQZ23" s="15"/>
      <c r="TRA23" s="15"/>
      <c r="TRB23" s="15"/>
      <c r="TRC23" s="15"/>
      <c r="TRD23" s="15"/>
      <c r="TRE23" s="15"/>
      <c r="TRF23" s="15"/>
      <c r="TRG23" s="15"/>
      <c r="TRH23" s="15"/>
      <c r="TRI23" s="15"/>
      <c r="TRJ23" s="15"/>
      <c r="TRK23" s="15"/>
      <c r="TRL23" s="15"/>
      <c r="TRM23" s="15"/>
      <c r="TRN23" s="15"/>
      <c r="TRO23" s="15"/>
      <c r="TRP23" s="15"/>
      <c r="TRQ23" s="15"/>
      <c r="TRR23" s="15"/>
      <c r="TRS23" s="15"/>
      <c r="TRT23" s="15"/>
      <c r="TRU23" s="15"/>
      <c r="TRV23" s="15"/>
      <c r="TRW23" s="15"/>
      <c r="TRX23" s="15"/>
      <c r="TRY23" s="15"/>
      <c r="TRZ23" s="15"/>
      <c r="TSA23" s="15"/>
      <c r="TSB23" s="15"/>
      <c r="TSC23" s="15"/>
      <c r="TSD23" s="15"/>
      <c r="TSE23" s="15"/>
      <c r="TSF23" s="15"/>
      <c r="TSG23" s="15"/>
      <c r="TSH23" s="15"/>
      <c r="TSI23" s="15"/>
      <c r="TSJ23" s="15"/>
      <c r="TSK23" s="15"/>
      <c r="TSL23" s="15"/>
      <c r="TSM23" s="15"/>
      <c r="TSN23" s="15"/>
      <c r="TSO23" s="15"/>
      <c r="TSP23" s="15"/>
      <c r="TSQ23" s="15"/>
      <c r="TSR23" s="15"/>
      <c r="TSS23" s="15"/>
      <c r="TST23" s="15"/>
      <c r="TSU23" s="15"/>
      <c r="TSV23" s="15"/>
      <c r="TSW23" s="15"/>
      <c r="TSX23" s="15"/>
      <c r="TSY23" s="15"/>
      <c r="TSZ23" s="15"/>
      <c r="TTA23" s="15"/>
      <c r="TTB23" s="15"/>
      <c r="TTC23" s="15"/>
      <c r="TTD23" s="15"/>
      <c r="TTE23" s="15"/>
      <c r="TTF23" s="15"/>
      <c r="TTG23" s="15"/>
      <c r="TTH23" s="15"/>
      <c r="TTI23" s="15"/>
      <c r="TTJ23" s="15"/>
      <c r="TTK23" s="15"/>
      <c r="TTL23" s="15"/>
      <c r="TTM23" s="15"/>
      <c r="TTN23" s="15"/>
      <c r="TTO23" s="15"/>
      <c r="TTP23" s="15"/>
      <c r="TTQ23" s="15"/>
      <c r="TTR23" s="15"/>
      <c r="TTS23" s="15"/>
      <c r="TTT23" s="15"/>
      <c r="TTU23" s="15"/>
      <c r="TTV23" s="15"/>
      <c r="TTW23" s="15"/>
      <c r="TTX23" s="15"/>
      <c r="TTY23" s="15"/>
      <c r="TTZ23" s="15"/>
      <c r="TUA23" s="15"/>
      <c r="TUB23" s="15"/>
      <c r="TUC23" s="15"/>
      <c r="TUD23" s="15"/>
      <c r="TUE23" s="15"/>
      <c r="TUF23" s="15"/>
      <c r="TUG23" s="15"/>
      <c r="TUH23" s="15"/>
      <c r="TUI23" s="15"/>
      <c r="TUJ23" s="15"/>
      <c r="TUK23" s="15"/>
      <c r="TUL23" s="15"/>
      <c r="TUM23" s="15"/>
      <c r="TUN23" s="15"/>
      <c r="TUO23" s="15"/>
      <c r="TUP23" s="15"/>
      <c r="TUQ23" s="15"/>
      <c r="TUR23" s="15"/>
      <c r="TUS23" s="15"/>
      <c r="TUT23" s="15"/>
      <c r="TUU23" s="15"/>
      <c r="TUV23" s="15"/>
      <c r="TUW23" s="15"/>
      <c r="TUX23" s="15"/>
      <c r="TUY23" s="15"/>
      <c r="TUZ23" s="15"/>
      <c r="TVA23" s="15"/>
      <c r="TVB23" s="15"/>
      <c r="TVC23" s="15"/>
      <c r="TVD23" s="15"/>
      <c r="TVE23" s="15"/>
      <c r="TVF23" s="15"/>
      <c r="TVG23" s="15"/>
      <c r="TVH23" s="15"/>
      <c r="TVI23" s="15"/>
      <c r="TVJ23" s="15"/>
      <c r="TVK23" s="15"/>
      <c r="TVL23" s="15"/>
      <c r="TVM23" s="15"/>
      <c r="TVN23" s="15"/>
      <c r="TVO23" s="15"/>
      <c r="TVP23" s="15"/>
      <c r="TVQ23" s="15"/>
      <c r="TVR23" s="15"/>
      <c r="TVS23" s="15"/>
      <c r="TVT23" s="15"/>
      <c r="TVU23" s="15"/>
      <c r="TVV23" s="15"/>
      <c r="TVW23" s="15"/>
      <c r="TVX23" s="15"/>
      <c r="TVY23" s="15"/>
      <c r="TVZ23" s="15"/>
      <c r="TWA23" s="15"/>
      <c r="TWB23" s="15"/>
      <c r="TWC23" s="15"/>
      <c r="TWD23" s="15"/>
      <c r="TWE23" s="15"/>
      <c r="TWF23" s="15"/>
      <c r="TWG23" s="15"/>
      <c r="TWH23" s="15"/>
      <c r="TWI23" s="15"/>
      <c r="TWJ23" s="15"/>
      <c r="TWK23" s="15"/>
      <c r="TWL23" s="15"/>
      <c r="TWM23" s="15"/>
      <c r="TWN23" s="15"/>
      <c r="TWO23" s="15"/>
      <c r="TWP23" s="15"/>
      <c r="TWQ23" s="15"/>
      <c r="TWR23" s="15"/>
      <c r="TWS23" s="15"/>
      <c r="TWT23" s="15"/>
      <c r="TWU23" s="15"/>
      <c r="TWV23" s="15"/>
      <c r="TWW23" s="15"/>
      <c r="TWX23" s="15"/>
      <c r="TWY23" s="15"/>
      <c r="TWZ23" s="15"/>
      <c r="TXA23" s="15"/>
      <c r="TXB23" s="15"/>
      <c r="TXC23" s="15"/>
      <c r="TXD23" s="15"/>
      <c r="TXE23" s="15"/>
      <c r="TXF23" s="15"/>
      <c r="TXG23" s="15"/>
      <c r="TXH23" s="15"/>
      <c r="TXI23" s="15"/>
      <c r="TXJ23" s="15"/>
      <c r="TXK23" s="15"/>
      <c r="TXL23" s="15"/>
      <c r="TXM23" s="15"/>
      <c r="TXN23" s="15"/>
      <c r="TXO23" s="15"/>
      <c r="TXP23" s="15"/>
      <c r="TXQ23" s="15"/>
      <c r="TXR23" s="15"/>
      <c r="TXS23" s="15"/>
      <c r="TXT23" s="15"/>
      <c r="TXU23" s="15"/>
      <c r="TXV23" s="15"/>
      <c r="TXW23" s="15"/>
      <c r="TXX23" s="15"/>
      <c r="TXY23" s="15"/>
      <c r="TXZ23" s="15"/>
      <c r="TYA23" s="15"/>
      <c r="TYB23" s="15"/>
      <c r="TYC23" s="15"/>
      <c r="TYD23" s="15"/>
      <c r="TYE23" s="15"/>
      <c r="TYF23" s="15"/>
      <c r="TYG23" s="15"/>
      <c r="TYH23" s="15"/>
      <c r="TYI23" s="15"/>
      <c r="TYJ23" s="15"/>
      <c r="TYK23" s="15"/>
      <c r="TYL23" s="15"/>
      <c r="TYM23" s="15"/>
      <c r="TYN23" s="15"/>
      <c r="TYO23" s="15"/>
      <c r="TYP23" s="15"/>
      <c r="TYQ23" s="15"/>
      <c r="TYR23" s="15"/>
      <c r="TYS23" s="15"/>
      <c r="TYT23" s="15"/>
      <c r="TYU23" s="15"/>
      <c r="TYV23" s="15"/>
      <c r="TYW23" s="15"/>
      <c r="TYX23" s="15"/>
      <c r="TYY23" s="15"/>
      <c r="TYZ23" s="15"/>
      <c r="TZA23" s="15"/>
      <c r="TZB23" s="15"/>
      <c r="TZC23" s="15"/>
      <c r="TZD23" s="15"/>
      <c r="TZE23" s="15"/>
      <c r="TZF23" s="15"/>
      <c r="TZG23" s="15"/>
      <c r="TZH23" s="15"/>
      <c r="TZI23" s="15"/>
      <c r="TZJ23" s="15"/>
      <c r="TZK23" s="15"/>
      <c r="TZL23" s="15"/>
      <c r="TZM23" s="15"/>
      <c r="TZN23" s="15"/>
      <c r="TZO23" s="15"/>
      <c r="TZP23" s="15"/>
      <c r="TZQ23" s="15"/>
      <c r="TZR23" s="15"/>
      <c r="TZS23" s="15"/>
      <c r="TZT23" s="15"/>
      <c r="TZU23" s="15"/>
      <c r="TZV23" s="15"/>
      <c r="TZW23" s="15"/>
      <c r="TZX23" s="15"/>
      <c r="TZY23" s="15"/>
      <c r="TZZ23" s="15"/>
      <c r="UAA23" s="15"/>
      <c r="UAB23" s="15"/>
      <c r="UAC23" s="15"/>
      <c r="UAD23" s="15"/>
      <c r="UAE23" s="15"/>
      <c r="UAF23" s="15"/>
      <c r="UAG23" s="15"/>
      <c r="UAH23" s="15"/>
      <c r="UAI23" s="15"/>
      <c r="UAJ23" s="15"/>
      <c r="UAK23" s="15"/>
      <c r="UAL23" s="15"/>
      <c r="UAM23" s="15"/>
      <c r="UAN23" s="15"/>
      <c r="UAO23" s="15"/>
      <c r="UAP23" s="15"/>
      <c r="UAQ23" s="15"/>
      <c r="UAR23" s="15"/>
      <c r="UAS23" s="15"/>
      <c r="UAT23" s="15"/>
      <c r="UAU23" s="15"/>
      <c r="UAV23" s="15"/>
      <c r="UAW23" s="15"/>
      <c r="UAX23" s="15"/>
      <c r="UAY23" s="15"/>
      <c r="UAZ23" s="15"/>
      <c r="UBA23" s="15"/>
      <c r="UBB23" s="15"/>
      <c r="UBC23" s="15"/>
      <c r="UBD23" s="15"/>
      <c r="UBE23" s="15"/>
      <c r="UBF23" s="15"/>
      <c r="UBG23" s="15"/>
      <c r="UBH23" s="15"/>
      <c r="UBI23" s="15"/>
      <c r="UBJ23" s="15"/>
      <c r="UBK23" s="15"/>
      <c r="UBL23" s="15"/>
      <c r="UBM23" s="15"/>
      <c r="UBN23" s="15"/>
      <c r="UBO23" s="15"/>
      <c r="UBP23" s="15"/>
      <c r="UBQ23" s="15"/>
      <c r="UBR23" s="15"/>
      <c r="UBS23" s="15"/>
      <c r="UBT23" s="15"/>
      <c r="UBU23" s="15"/>
      <c r="UBV23" s="15"/>
      <c r="UBW23" s="15"/>
      <c r="UBX23" s="15"/>
      <c r="UBY23" s="15"/>
      <c r="UBZ23" s="15"/>
      <c r="UCA23" s="15"/>
      <c r="UCB23" s="15"/>
      <c r="UCC23" s="15"/>
      <c r="UCD23" s="15"/>
      <c r="UCE23" s="15"/>
      <c r="UCF23" s="15"/>
      <c r="UCG23" s="15"/>
      <c r="UCH23" s="15"/>
      <c r="UCI23" s="15"/>
      <c r="UCJ23" s="15"/>
      <c r="UCK23" s="15"/>
      <c r="UCL23" s="15"/>
      <c r="UCM23" s="15"/>
      <c r="UCN23" s="15"/>
      <c r="UCO23" s="15"/>
      <c r="UCP23" s="15"/>
      <c r="UCQ23" s="15"/>
      <c r="UCR23" s="15"/>
      <c r="UCS23" s="15"/>
      <c r="UCT23" s="15"/>
      <c r="UCU23" s="15"/>
      <c r="UCV23" s="15"/>
      <c r="UCW23" s="15"/>
      <c r="UCX23" s="15"/>
      <c r="UCY23" s="15"/>
      <c r="UCZ23" s="15"/>
      <c r="UDA23" s="15"/>
      <c r="UDB23" s="15"/>
      <c r="UDC23" s="15"/>
      <c r="UDD23" s="15"/>
      <c r="UDE23" s="15"/>
      <c r="UDF23" s="15"/>
      <c r="UDG23" s="15"/>
      <c r="UDH23" s="15"/>
      <c r="UDI23" s="15"/>
      <c r="UDJ23" s="15"/>
      <c r="UDK23" s="15"/>
      <c r="UDL23" s="15"/>
      <c r="UDM23" s="15"/>
      <c r="UDN23" s="15"/>
      <c r="UDO23" s="15"/>
      <c r="UDP23" s="15"/>
      <c r="UDQ23" s="15"/>
      <c r="UDR23" s="15"/>
      <c r="UDS23" s="15"/>
      <c r="UDT23" s="15"/>
      <c r="UDU23" s="15"/>
      <c r="UDV23" s="15"/>
      <c r="UDW23" s="15"/>
      <c r="UDX23" s="15"/>
      <c r="UDY23" s="15"/>
      <c r="UDZ23" s="15"/>
      <c r="UEA23" s="15"/>
      <c r="UEB23" s="15"/>
      <c r="UEC23" s="15"/>
      <c r="UED23" s="15"/>
      <c r="UEE23" s="15"/>
      <c r="UEF23" s="15"/>
      <c r="UEG23" s="15"/>
      <c r="UEH23" s="15"/>
      <c r="UEI23" s="15"/>
      <c r="UEJ23" s="15"/>
      <c r="UEK23" s="15"/>
      <c r="UEL23" s="15"/>
      <c r="UEM23" s="15"/>
      <c r="UEN23" s="15"/>
      <c r="UEO23" s="15"/>
      <c r="UEP23" s="15"/>
      <c r="UEQ23" s="15"/>
      <c r="UER23" s="15"/>
      <c r="UES23" s="15"/>
      <c r="UET23" s="15"/>
      <c r="UEU23" s="15"/>
      <c r="UEV23" s="15"/>
      <c r="UEW23" s="15"/>
      <c r="UEX23" s="15"/>
      <c r="UEY23" s="15"/>
      <c r="UEZ23" s="15"/>
      <c r="UFA23" s="15"/>
      <c r="UFB23" s="15"/>
      <c r="UFC23" s="15"/>
      <c r="UFD23" s="15"/>
      <c r="UFE23" s="15"/>
      <c r="UFF23" s="15"/>
      <c r="UFG23" s="15"/>
      <c r="UFH23" s="15"/>
      <c r="UFI23" s="15"/>
      <c r="UFJ23" s="15"/>
      <c r="UFK23" s="15"/>
      <c r="UFL23" s="15"/>
      <c r="UFM23" s="15"/>
      <c r="UFN23" s="15"/>
      <c r="UFO23" s="15"/>
      <c r="UFP23" s="15"/>
      <c r="UFQ23" s="15"/>
      <c r="UFR23" s="15"/>
      <c r="UFS23" s="15"/>
      <c r="UFT23" s="15"/>
      <c r="UFU23" s="15"/>
      <c r="UFV23" s="15"/>
      <c r="UFW23" s="15"/>
      <c r="UFX23" s="15"/>
      <c r="UFY23" s="15"/>
      <c r="UFZ23" s="15"/>
      <c r="UGA23" s="15"/>
      <c r="UGB23" s="15"/>
      <c r="UGC23" s="15"/>
      <c r="UGD23" s="15"/>
      <c r="UGE23" s="15"/>
      <c r="UGF23" s="15"/>
      <c r="UGG23" s="15"/>
      <c r="UGH23" s="15"/>
      <c r="UGI23" s="15"/>
      <c r="UGJ23" s="15"/>
      <c r="UGK23" s="15"/>
      <c r="UGL23" s="15"/>
      <c r="UGM23" s="15"/>
      <c r="UGN23" s="15"/>
      <c r="UGO23" s="15"/>
      <c r="UGP23" s="15"/>
      <c r="UGQ23" s="15"/>
      <c r="UGR23" s="15"/>
      <c r="UGS23" s="15"/>
      <c r="UGT23" s="15"/>
      <c r="UGU23" s="15"/>
      <c r="UGV23" s="15"/>
      <c r="UGW23" s="15"/>
      <c r="UGX23" s="15"/>
      <c r="UGY23" s="15"/>
      <c r="UGZ23" s="15"/>
      <c r="UHA23" s="15"/>
      <c r="UHB23" s="15"/>
      <c r="UHC23" s="15"/>
      <c r="UHD23" s="15"/>
      <c r="UHE23" s="15"/>
      <c r="UHF23" s="15"/>
      <c r="UHG23" s="15"/>
      <c r="UHH23" s="15"/>
      <c r="UHI23" s="15"/>
      <c r="UHJ23" s="15"/>
      <c r="UHK23" s="15"/>
      <c r="UHL23" s="15"/>
      <c r="UHM23" s="15"/>
      <c r="UHN23" s="15"/>
      <c r="UHO23" s="15"/>
      <c r="UHP23" s="15"/>
      <c r="UHQ23" s="15"/>
      <c r="UHR23" s="15"/>
      <c r="UHS23" s="15"/>
      <c r="UHT23" s="15"/>
      <c r="UHU23" s="15"/>
      <c r="UHV23" s="15"/>
      <c r="UHW23" s="15"/>
      <c r="UHX23" s="15"/>
      <c r="UHY23" s="15"/>
      <c r="UHZ23" s="15"/>
      <c r="UIA23" s="15"/>
      <c r="UIB23" s="15"/>
      <c r="UIC23" s="15"/>
      <c r="UID23" s="15"/>
      <c r="UIE23" s="15"/>
      <c r="UIF23" s="15"/>
      <c r="UIG23" s="15"/>
      <c r="UIH23" s="15"/>
      <c r="UII23" s="15"/>
      <c r="UIJ23" s="15"/>
      <c r="UIK23" s="15"/>
      <c r="UIL23" s="15"/>
      <c r="UIM23" s="15"/>
      <c r="UIN23" s="15"/>
      <c r="UIO23" s="15"/>
      <c r="UIP23" s="15"/>
      <c r="UIQ23" s="15"/>
      <c r="UIR23" s="15"/>
      <c r="UIS23" s="15"/>
      <c r="UIT23" s="15"/>
      <c r="UIU23" s="15"/>
      <c r="UIV23" s="15"/>
      <c r="UIW23" s="15"/>
      <c r="UIX23" s="15"/>
      <c r="UIY23" s="15"/>
      <c r="UIZ23" s="15"/>
      <c r="UJA23" s="15"/>
      <c r="UJB23" s="15"/>
      <c r="UJC23" s="15"/>
      <c r="UJD23" s="15"/>
      <c r="UJE23" s="15"/>
      <c r="UJF23" s="15"/>
      <c r="UJG23" s="15"/>
      <c r="UJH23" s="15"/>
      <c r="UJI23" s="15"/>
      <c r="UJJ23" s="15"/>
      <c r="UJK23" s="15"/>
      <c r="UJL23" s="15"/>
      <c r="UJM23" s="15"/>
      <c r="UJN23" s="15"/>
      <c r="UJO23" s="15"/>
      <c r="UJP23" s="15"/>
      <c r="UJQ23" s="15"/>
      <c r="UJR23" s="15"/>
      <c r="UJS23" s="15"/>
      <c r="UJT23" s="15"/>
      <c r="UJU23" s="15"/>
      <c r="UJV23" s="15"/>
      <c r="UJW23" s="15"/>
      <c r="UJX23" s="15"/>
      <c r="UJY23" s="15"/>
      <c r="UJZ23" s="15"/>
      <c r="UKA23" s="15"/>
      <c r="UKB23" s="15"/>
      <c r="UKC23" s="15"/>
      <c r="UKD23" s="15"/>
      <c r="UKE23" s="15"/>
      <c r="UKF23" s="15"/>
      <c r="UKG23" s="15"/>
      <c r="UKH23" s="15"/>
      <c r="UKI23" s="15"/>
      <c r="UKJ23" s="15"/>
      <c r="UKK23" s="15"/>
      <c r="UKL23" s="15"/>
      <c r="UKM23" s="15"/>
      <c r="UKN23" s="15"/>
      <c r="UKO23" s="15"/>
      <c r="UKP23" s="15"/>
      <c r="UKQ23" s="15"/>
      <c r="UKR23" s="15"/>
      <c r="UKS23" s="15"/>
      <c r="UKT23" s="15"/>
      <c r="UKU23" s="15"/>
      <c r="UKV23" s="15"/>
      <c r="UKW23" s="15"/>
      <c r="UKX23" s="15"/>
      <c r="UKY23" s="15"/>
      <c r="UKZ23" s="15"/>
      <c r="ULA23" s="15"/>
      <c r="ULB23" s="15"/>
      <c r="ULC23" s="15"/>
      <c r="ULD23" s="15"/>
      <c r="ULE23" s="15"/>
      <c r="ULF23" s="15"/>
      <c r="ULG23" s="15"/>
      <c r="ULH23" s="15"/>
      <c r="ULI23" s="15"/>
      <c r="ULJ23" s="15"/>
      <c r="ULK23" s="15"/>
      <c r="ULL23" s="15"/>
      <c r="ULM23" s="15"/>
      <c r="ULN23" s="15"/>
      <c r="ULO23" s="15"/>
      <c r="ULP23" s="15"/>
      <c r="ULQ23" s="15"/>
      <c r="ULR23" s="15"/>
      <c r="ULS23" s="15"/>
      <c r="ULT23" s="15"/>
      <c r="ULU23" s="15"/>
      <c r="ULV23" s="15"/>
      <c r="ULW23" s="15"/>
      <c r="ULX23" s="15"/>
      <c r="ULY23" s="15"/>
      <c r="ULZ23" s="15"/>
      <c r="UMA23" s="15"/>
      <c r="UMB23" s="15"/>
      <c r="UMC23" s="15"/>
      <c r="UMD23" s="15"/>
      <c r="UME23" s="15"/>
      <c r="UMF23" s="15"/>
      <c r="UMG23" s="15"/>
      <c r="UMH23" s="15"/>
      <c r="UMI23" s="15"/>
      <c r="UMJ23" s="15"/>
      <c r="UMK23" s="15"/>
      <c r="UML23" s="15"/>
      <c r="UMM23" s="15"/>
      <c r="UMN23" s="15"/>
      <c r="UMO23" s="15"/>
      <c r="UMP23" s="15"/>
      <c r="UMQ23" s="15"/>
      <c r="UMR23" s="15"/>
      <c r="UMS23" s="15"/>
      <c r="UMT23" s="15"/>
      <c r="UMU23" s="15"/>
      <c r="UMV23" s="15"/>
      <c r="UMW23" s="15"/>
      <c r="UMX23" s="15"/>
      <c r="UMY23" s="15"/>
      <c r="UMZ23" s="15"/>
      <c r="UNA23" s="15"/>
      <c r="UNB23" s="15"/>
      <c r="UNC23" s="15"/>
      <c r="UND23" s="15"/>
      <c r="UNE23" s="15"/>
      <c r="UNF23" s="15"/>
      <c r="UNG23" s="15"/>
      <c r="UNH23" s="15"/>
      <c r="UNI23" s="15"/>
      <c r="UNJ23" s="15"/>
      <c r="UNK23" s="15"/>
      <c r="UNL23" s="15"/>
      <c r="UNM23" s="15"/>
      <c r="UNN23" s="15"/>
      <c r="UNO23" s="15"/>
      <c r="UNP23" s="15"/>
      <c r="UNQ23" s="15"/>
      <c r="UNR23" s="15"/>
      <c r="UNS23" s="15"/>
      <c r="UNT23" s="15"/>
      <c r="UNU23" s="15"/>
      <c r="UNV23" s="15"/>
      <c r="UNW23" s="15"/>
      <c r="UNX23" s="15"/>
      <c r="UNY23" s="15"/>
      <c r="UNZ23" s="15"/>
      <c r="UOA23" s="15"/>
      <c r="UOB23" s="15"/>
      <c r="UOC23" s="15"/>
      <c r="UOD23" s="15"/>
      <c r="UOE23" s="15"/>
      <c r="UOF23" s="15"/>
      <c r="UOG23" s="15"/>
      <c r="UOH23" s="15"/>
      <c r="UOI23" s="15"/>
      <c r="UOJ23" s="15"/>
      <c r="UOK23" s="15"/>
      <c r="UOL23" s="15"/>
      <c r="UOM23" s="15"/>
      <c r="UON23" s="15"/>
      <c r="UOO23" s="15"/>
      <c r="UOP23" s="15"/>
      <c r="UOQ23" s="15"/>
      <c r="UOR23" s="15"/>
      <c r="UOS23" s="15"/>
      <c r="UOT23" s="15"/>
      <c r="UOU23" s="15"/>
      <c r="UOV23" s="15"/>
      <c r="UOW23" s="15"/>
      <c r="UOX23" s="15"/>
      <c r="UOY23" s="15"/>
      <c r="UOZ23" s="15"/>
      <c r="UPA23" s="15"/>
      <c r="UPB23" s="15"/>
      <c r="UPC23" s="15"/>
      <c r="UPD23" s="15"/>
      <c r="UPE23" s="15"/>
      <c r="UPF23" s="15"/>
      <c r="UPG23" s="15"/>
      <c r="UPH23" s="15"/>
      <c r="UPI23" s="15"/>
      <c r="UPJ23" s="15"/>
      <c r="UPK23" s="15"/>
      <c r="UPL23" s="15"/>
      <c r="UPM23" s="15"/>
      <c r="UPN23" s="15"/>
      <c r="UPO23" s="15"/>
      <c r="UPP23" s="15"/>
      <c r="UPQ23" s="15"/>
      <c r="UPR23" s="15"/>
      <c r="UPS23" s="15"/>
      <c r="UPT23" s="15"/>
      <c r="UPU23" s="15"/>
      <c r="UPV23" s="15"/>
      <c r="UPW23" s="15"/>
      <c r="UPX23" s="15"/>
      <c r="UPY23" s="15"/>
      <c r="UPZ23" s="15"/>
      <c r="UQA23" s="15"/>
      <c r="UQB23" s="15"/>
      <c r="UQC23" s="15"/>
      <c r="UQD23" s="15"/>
      <c r="UQE23" s="15"/>
      <c r="UQF23" s="15"/>
      <c r="UQG23" s="15"/>
      <c r="UQH23" s="15"/>
      <c r="UQI23" s="15"/>
      <c r="UQJ23" s="15"/>
      <c r="UQK23" s="15"/>
      <c r="UQL23" s="15"/>
      <c r="UQM23" s="15"/>
      <c r="UQN23" s="15"/>
      <c r="UQO23" s="15"/>
      <c r="UQP23" s="15"/>
      <c r="UQQ23" s="15"/>
      <c r="UQR23" s="15"/>
      <c r="UQS23" s="15"/>
      <c r="UQT23" s="15"/>
      <c r="UQU23" s="15"/>
      <c r="UQV23" s="15"/>
      <c r="UQW23" s="15"/>
      <c r="UQX23" s="15"/>
      <c r="UQY23" s="15"/>
      <c r="UQZ23" s="15"/>
      <c r="URA23" s="15"/>
      <c r="URB23" s="15"/>
      <c r="URC23" s="15"/>
      <c r="URD23" s="15"/>
      <c r="URE23" s="15"/>
      <c r="URF23" s="15"/>
      <c r="URG23" s="15"/>
      <c r="URH23" s="15"/>
      <c r="URI23" s="15"/>
      <c r="URJ23" s="15"/>
      <c r="URK23" s="15"/>
      <c r="URL23" s="15"/>
      <c r="URM23" s="15"/>
      <c r="URN23" s="15"/>
      <c r="URO23" s="15"/>
      <c r="URP23" s="15"/>
      <c r="URQ23" s="15"/>
      <c r="URR23" s="15"/>
      <c r="URS23" s="15"/>
      <c r="URT23" s="15"/>
      <c r="URU23" s="15"/>
      <c r="URV23" s="15"/>
      <c r="URW23" s="15"/>
      <c r="URX23" s="15"/>
      <c r="URY23" s="15"/>
      <c r="URZ23" s="15"/>
      <c r="USA23" s="15"/>
      <c r="USB23" s="15"/>
      <c r="USC23" s="15"/>
      <c r="USD23" s="15"/>
      <c r="USE23" s="15"/>
      <c r="USF23" s="15"/>
      <c r="USG23" s="15"/>
      <c r="USH23" s="15"/>
      <c r="USI23" s="15"/>
      <c r="USJ23" s="15"/>
      <c r="USK23" s="15"/>
      <c r="USL23" s="15"/>
      <c r="USM23" s="15"/>
      <c r="USN23" s="15"/>
      <c r="USO23" s="15"/>
      <c r="USP23" s="15"/>
      <c r="USQ23" s="15"/>
      <c r="USR23" s="15"/>
      <c r="USS23" s="15"/>
      <c r="UST23" s="15"/>
      <c r="USU23" s="15"/>
      <c r="USV23" s="15"/>
      <c r="USW23" s="15"/>
      <c r="USX23" s="15"/>
      <c r="USY23" s="15"/>
      <c r="USZ23" s="15"/>
      <c r="UTA23" s="15"/>
      <c r="UTB23" s="15"/>
      <c r="UTC23" s="15"/>
      <c r="UTD23" s="15"/>
      <c r="UTE23" s="15"/>
      <c r="UTF23" s="15"/>
      <c r="UTG23" s="15"/>
      <c r="UTH23" s="15"/>
      <c r="UTI23" s="15"/>
      <c r="UTJ23" s="15"/>
      <c r="UTK23" s="15"/>
      <c r="UTL23" s="15"/>
      <c r="UTM23" s="15"/>
      <c r="UTN23" s="15"/>
      <c r="UTO23" s="15"/>
      <c r="UTP23" s="15"/>
      <c r="UTQ23" s="15"/>
      <c r="UTR23" s="15"/>
      <c r="UTS23" s="15"/>
      <c r="UTT23" s="15"/>
      <c r="UTU23" s="15"/>
      <c r="UTV23" s="15"/>
      <c r="UTW23" s="15"/>
      <c r="UTX23" s="15"/>
      <c r="UTY23" s="15"/>
      <c r="UTZ23" s="15"/>
      <c r="UUA23" s="15"/>
      <c r="UUB23" s="15"/>
      <c r="UUC23" s="15"/>
      <c r="UUD23" s="15"/>
      <c r="UUE23" s="15"/>
      <c r="UUF23" s="15"/>
      <c r="UUG23" s="15"/>
      <c r="UUH23" s="15"/>
      <c r="UUI23" s="15"/>
      <c r="UUJ23" s="15"/>
      <c r="UUK23" s="15"/>
      <c r="UUL23" s="15"/>
      <c r="UUM23" s="15"/>
      <c r="UUN23" s="15"/>
      <c r="UUO23" s="15"/>
      <c r="UUP23" s="15"/>
      <c r="UUQ23" s="15"/>
      <c r="UUR23" s="15"/>
      <c r="UUS23" s="15"/>
      <c r="UUT23" s="15"/>
      <c r="UUU23" s="15"/>
      <c r="UUV23" s="15"/>
      <c r="UUW23" s="15"/>
      <c r="UUX23" s="15"/>
      <c r="UUY23" s="15"/>
      <c r="UUZ23" s="15"/>
      <c r="UVA23" s="15"/>
      <c r="UVB23" s="15"/>
      <c r="UVC23" s="15"/>
      <c r="UVD23" s="15"/>
      <c r="UVE23" s="15"/>
      <c r="UVF23" s="15"/>
      <c r="UVG23" s="15"/>
      <c r="UVH23" s="15"/>
      <c r="UVI23" s="15"/>
      <c r="UVJ23" s="15"/>
      <c r="UVK23" s="15"/>
      <c r="UVL23" s="15"/>
      <c r="UVM23" s="15"/>
      <c r="UVN23" s="15"/>
      <c r="UVO23" s="15"/>
      <c r="UVP23" s="15"/>
      <c r="UVQ23" s="15"/>
      <c r="UVR23" s="15"/>
      <c r="UVS23" s="15"/>
      <c r="UVT23" s="15"/>
      <c r="UVU23" s="15"/>
      <c r="UVV23" s="15"/>
      <c r="UVW23" s="15"/>
      <c r="UVX23" s="15"/>
      <c r="UVY23" s="15"/>
      <c r="UVZ23" s="15"/>
      <c r="UWA23" s="15"/>
      <c r="UWB23" s="15"/>
      <c r="UWC23" s="15"/>
      <c r="UWD23" s="15"/>
      <c r="UWE23" s="15"/>
      <c r="UWF23" s="15"/>
      <c r="UWG23" s="15"/>
      <c r="UWH23" s="15"/>
      <c r="UWI23" s="15"/>
      <c r="UWJ23" s="15"/>
      <c r="UWK23" s="15"/>
      <c r="UWL23" s="15"/>
      <c r="UWM23" s="15"/>
      <c r="UWN23" s="15"/>
      <c r="UWO23" s="15"/>
      <c r="UWP23" s="15"/>
      <c r="UWQ23" s="15"/>
      <c r="UWR23" s="15"/>
      <c r="UWS23" s="15"/>
      <c r="UWT23" s="15"/>
      <c r="UWU23" s="15"/>
      <c r="UWV23" s="15"/>
      <c r="UWW23" s="15"/>
      <c r="UWX23" s="15"/>
      <c r="UWY23" s="15"/>
      <c r="UWZ23" s="15"/>
      <c r="UXA23" s="15"/>
      <c r="UXB23" s="15"/>
      <c r="UXC23" s="15"/>
      <c r="UXD23" s="15"/>
      <c r="UXE23" s="15"/>
      <c r="UXF23" s="15"/>
      <c r="UXG23" s="15"/>
      <c r="UXH23" s="15"/>
      <c r="UXI23" s="15"/>
      <c r="UXJ23" s="15"/>
      <c r="UXK23" s="15"/>
      <c r="UXL23" s="15"/>
      <c r="UXM23" s="15"/>
      <c r="UXN23" s="15"/>
      <c r="UXO23" s="15"/>
      <c r="UXP23" s="15"/>
      <c r="UXQ23" s="15"/>
      <c r="UXR23" s="15"/>
      <c r="UXS23" s="15"/>
      <c r="UXT23" s="15"/>
      <c r="UXU23" s="15"/>
      <c r="UXV23" s="15"/>
      <c r="UXW23" s="15"/>
      <c r="UXX23" s="15"/>
      <c r="UXY23" s="15"/>
      <c r="UXZ23" s="15"/>
      <c r="UYA23" s="15"/>
      <c r="UYB23" s="15"/>
      <c r="UYC23" s="15"/>
      <c r="UYD23" s="15"/>
      <c r="UYE23" s="15"/>
      <c r="UYF23" s="15"/>
      <c r="UYG23" s="15"/>
      <c r="UYH23" s="15"/>
      <c r="UYI23" s="15"/>
      <c r="UYJ23" s="15"/>
      <c r="UYK23" s="15"/>
      <c r="UYL23" s="15"/>
      <c r="UYM23" s="15"/>
      <c r="UYN23" s="15"/>
      <c r="UYO23" s="15"/>
      <c r="UYP23" s="15"/>
      <c r="UYQ23" s="15"/>
      <c r="UYR23" s="15"/>
      <c r="UYS23" s="15"/>
      <c r="UYT23" s="15"/>
      <c r="UYU23" s="15"/>
      <c r="UYV23" s="15"/>
      <c r="UYW23" s="15"/>
      <c r="UYX23" s="15"/>
      <c r="UYY23" s="15"/>
      <c r="UYZ23" s="15"/>
      <c r="UZA23" s="15"/>
      <c r="UZB23" s="15"/>
      <c r="UZC23" s="15"/>
      <c r="UZD23" s="15"/>
      <c r="UZE23" s="15"/>
      <c r="UZF23" s="15"/>
      <c r="UZG23" s="15"/>
      <c r="UZH23" s="15"/>
      <c r="UZI23" s="15"/>
      <c r="UZJ23" s="15"/>
      <c r="UZK23" s="15"/>
      <c r="UZL23" s="15"/>
      <c r="UZM23" s="15"/>
      <c r="UZN23" s="15"/>
      <c r="UZO23" s="15"/>
      <c r="UZP23" s="15"/>
      <c r="UZQ23" s="15"/>
      <c r="UZR23" s="15"/>
      <c r="UZS23" s="15"/>
      <c r="UZT23" s="15"/>
      <c r="UZU23" s="15"/>
      <c r="UZV23" s="15"/>
      <c r="UZW23" s="15"/>
      <c r="UZX23" s="15"/>
      <c r="UZY23" s="15"/>
      <c r="UZZ23" s="15"/>
      <c r="VAA23" s="15"/>
      <c r="VAB23" s="15"/>
      <c r="VAC23" s="15"/>
      <c r="VAD23" s="15"/>
      <c r="VAE23" s="15"/>
      <c r="VAF23" s="15"/>
      <c r="VAG23" s="15"/>
      <c r="VAH23" s="15"/>
      <c r="VAI23" s="15"/>
      <c r="VAJ23" s="15"/>
      <c r="VAK23" s="15"/>
      <c r="VAL23" s="15"/>
      <c r="VAM23" s="15"/>
      <c r="VAN23" s="15"/>
      <c r="VAO23" s="15"/>
      <c r="VAP23" s="15"/>
      <c r="VAQ23" s="15"/>
      <c r="VAR23" s="15"/>
      <c r="VAS23" s="15"/>
      <c r="VAT23" s="15"/>
      <c r="VAU23" s="15"/>
      <c r="VAV23" s="15"/>
      <c r="VAW23" s="15"/>
      <c r="VAX23" s="15"/>
      <c r="VAY23" s="15"/>
      <c r="VAZ23" s="15"/>
      <c r="VBA23" s="15"/>
      <c r="VBB23" s="15"/>
      <c r="VBC23" s="15"/>
      <c r="VBD23" s="15"/>
      <c r="VBE23" s="15"/>
      <c r="VBF23" s="15"/>
      <c r="VBG23" s="15"/>
      <c r="VBH23" s="15"/>
      <c r="VBI23" s="15"/>
      <c r="VBJ23" s="15"/>
      <c r="VBK23" s="15"/>
      <c r="VBL23" s="15"/>
      <c r="VBM23" s="15"/>
      <c r="VBN23" s="15"/>
      <c r="VBO23" s="15"/>
      <c r="VBP23" s="15"/>
      <c r="VBQ23" s="15"/>
      <c r="VBR23" s="15"/>
      <c r="VBS23" s="15"/>
      <c r="VBT23" s="15"/>
      <c r="VBU23" s="15"/>
      <c r="VBV23" s="15"/>
      <c r="VBW23" s="15"/>
      <c r="VBX23" s="15"/>
      <c r="VBY23" s="15"/>
      <c r="VBZ23" s="15"/>
      <c r="VCA23" s="15"/>
      <c r="VCB23" s="15"/>
      <c r="VCC23" s="15"/>
      <c r="VCD23" s="15"/>
      <c r="VCE23" s="15"/>
      <c r="VCF23" s="15"/>
      <c r="VCG23" s="15"/>
      <c r="VCH23" s="15"/>
      <c r="VCI23" s="15"/>
      <c r="VCJ23" s="15"/>
      <c r="VCK23" s="15"/>
      <c r="VCL23" s="15"/>
      <c r="VCM23" s="15"/>
      <c r="VCN23" s="15"/>
      <c r="VCO23" s="15"/>
      <c r="VCP23" s="15"/>
      <c r="VCQ23" s="15"/>
      <c r="VCR23" s="15"/>
      <c r="VCS23" s="15"/>
      <c r="VCT23" s="15"/>
      <c r="VCU23" s="15"/>
      <c r="VCV23" s="15"/>
      <c r="VCW23" s="15"/>
      <c r="VCX23" s="15"/>
      <c r="VCY23" s="15"/>
      <c r="VCZ23" s="15"/>
      <c r="VDA23" s="15"/>
      <c r="VDB23" s="15"/>
      <c r="VDC23" s="15"/>
      <c r="VDD23" s="15"/>
      <c r="VDE23" s="15"/>
      <c r="VDF23" s="15"/>
      <c r="VDG23" s="15"/>
      <c r="VDH23" s="15"/>
      <c r="VDI23" s="15"/>
      <c r="VDJ23" s="15"/>
      <c r="VDK23" s="15"/>
      <c r="VDL23" s="15"/>
      <c r="VDM23" s="15"/>
      <c r="VDN23" s="15"/>
      <c r="VDO23" s="15"/>
      <c r="VDP23" s="15"/>
      <c r="VDQ23" s="15"/>
      <c r="VDR23" s="15"/>
      <c r="VDS23" s="15"/>
      <c r="VDT23" s="15"/>
      <c r="VDU23" s="15"/>
      <c r="VDV23" s="15"/>
      <c r="VDW23" s="15"/>
      <c r="VDX23" s="15"/>
      <c r="VDY23" s="15"/>
      <c r="VDZ23" s="15"/>
      <c r="VEA23" s="15"/>
      <c r="VEB23" s="15"/>
      <c r="VEC23" s="15"/>
      <c r="VED23" s="15"/>
      <c r="VEE23" s="15"/>
      <c r="VEF23" s="15"/>
      <c r="VEG23" s="15"/>
      <c r="VEH23" s="15"/>
      <c r="VEI23" s="15"/>
      <c r="VEJ23" s="15"/>
      <c r="VEK23" s="15"/>
      <c r="VEL23" s="15"/>
      <c r="VEM23" s="15"/>
      <c r="VEN23" s="15"/>
      <c r="VEO23" s="15"/>
      <c r="VEP23" s="15"/>
      <c r="VEQ23" s="15"/>
      <c r="VER23" s="15"/>
      <c r="VES23" s="15"/>
      <c r="VET23" s="15"/>
      <c r="VEU23" s="15"/>
      <c r="VEV23" s="15"/>
      <c r="VEW23" s="15"/>
      <c r="VEX23" s="15"/>
      <c r="VEY23" s="15"/>
      <c r="VEZ23" s="15"/>
      <c r="VFA23" s="15"/>
      <c r="VFB23" s="15"/>
      <c r="VFC23" s="15"/>
      <c r="VFD23" s="15"/>
      <c r="VFE23" s="15"/>
      <c r="VFF23" s="15"/>
      <c r="VFG23" s="15"/>
      <c r="VFH23" s="15"/>
      <c r="VFI23" s="15"/>
      <c r="VFJ23" s="15"/>
      <c r="VFK23" s="15"/>
      <c r="VFL23" s="15"/>
      <c r="VFM23" s="15"/>
      <c r="VFN23" s="15"/>
      <c r="VFO23" s="15"/>
      <c r="VFP23" s="15"/>
      <c r="VFQ23" s="15"/>
      <c r="VFR23" s="15"/>
      <c r="VFS23" s="15"/>
      <c r="VFT23" s="15"/>
      <c r="VFU23" s="15"/>
      <c r="VFV23" s="15"/>
      <c r="VFW23" s="15"/>
      <c r="VFX23" s="15"/>
      <c r="VFY23" s="15"/>
      <c r="VFZ23" s="15"/>
      <c r="VGA23" s="15"/>
      <c r="VGB23" s="15"/>
      <c r="VGC23" s="15"/>
      <c r="VGD23" s="15"/>
      <c r="VGE23" s="15"/>
      <c r="VGF23" s="15"/>
      <c r="VGG23" s="15"/>
      <c r="VGH23" s="15"/>
      <c r="VGI23" s="15"/>
      <c r="VGJ23" s="15"/>
      <c r="VGK23" s="15"/>
      <c r="VGL23" s="15"/>
      <c r="VGM23" s="15"/>
      <c r="VGN23" s="15"/>
      <c r="VGO23" s="15"/>
      <c r="VGP23" s="15"/>
      <c r="VGQ23" s="15"/>
      <c r="VGR23" s="15"/>
      <c r="VGS23" s="15"/>
      <c r="VGT23" s="15"/>
      <c r="VGU23" s="15"/>
      <c r="VGV23" s="15"/>
      <c r="VGW23" s="15"/>
      <c r="VGX23" s="15"/>
      <c r="VGY23" s="15"/>
      <c r="VGZ23" s="15"/>
      <c r="VHA23" s="15"/>
      <c r="VHB23" s="15"/>
      <c r="VHC23" s="15"/>
      <c r="VHD23" s="15"/>
      <c r="VHE23" s="15"/>
      <c r="VHF23" s="15"/>
      <c r="VHG23" s="15"/>
      <c r="VHH23" s="15"/>
      <c r="VHI23" s="15"/>
      <c r="VHJ23" s="15"/>
      <c r="VHK23" s="15"/>
      <c r="VHL23" s="15"/>
      <c r="VHM23" s="15"/>
      <c r="VHN23" s="15"/>
      <c r="VHO23" s="15"/>
      <c r="VHP23" s="15"/>
      <c r="VHQ23" s="15"/>
      <c r="VHR23" s="15"/>
      <c r="VHS23" s="15"/>
      <c r="VHT23" s="15"/>
      <c r="VHU23" s="15"/>
      <c r="VHV23" s="15"/>
      <c r="VHW23" s="15"/>
      <c r="VHX23" s="15"/>
      <c r="VHY23" s="15"/>
      <c r="VHZ23" s="15"/>
      <c r="VIA23" s="15"/>
      <c r="VIB23" s="15"/>
      <c r="VIC23" s="15"/>
      <c r="VID23" s="15"/>
      <c r="VIE23" s="15"/>
      <c r="VIF23" s="15"/>
      <c r="VIG23" s="15"/>
      <c r="VIH23" s="15"/>
      <c r="VII23" s="15"/>
      <c r="VIJ23" s="15"/>
      <c r="VIK23" s="15"/>
      <c r="VIL23" s="15"/>
      <c r="VIM23" s="15"/>
      <c r="VIN23" s="15"/>
      <c r="VIO23" s="15"/>
      <c r="VIP23" s="15"/>
      <c r="VIQ23" s="15"/>
      <c r="VIR23" s="15"/>
      <c r="VIS23" s="15"/>
      <c r="VIT23" s="15"/>
      <c r="VIU23" s="15"/>
      <c r="VIV23" s="15"/>
      <c r="VIW23" s="15"/>
      <c r="VIX23" s="15"/>
      <c r="VIY23" s="15"/>
      <c r="VIZ23" s="15"/>
      <c r="VJA23" s="15"/>
      <c r="VJB23" s="15"/>
      <c r="VJC23" s="15"/>
      <c r="VJD23" s="15"/>
      <c r="VJE23" s="15"/>
      <c r="VJF23" s="15"/>
      <c r="VJG23" s="15"/>
      <c r="VJH23" s="15"/>
      <c r="VJI23" s="15"/>
      <c r="VJJ23" s="15"/>
      <c r="VJK23" s="15"/>
      <c r="VJL23" s="15"/>
      <c r="VJM23" s="15"/>
      <c r="VJN23" s="15"/>
      <c r="VJO23" s="15"/>
      <c r="VJP23" s="15"/>
      <c r="VJQ23" s="15"/>
      <c r="VJR23" s="15"/>
      <c r="VJS23" s="15"/>
      <c r="VJT23" s="15"/>
      <c r="VJU23" s="15"/>
      <c r="VJV23" s="15"/>
      <c r="VJW23" s="15"/>
      <c r="VJX23" s="15"/>
      <c r="VJY23" s="15"/>
      <c r="VJZ23" s="15"/>
      <c r="VKA23" s="15"/>
      <c r="VKB23" s="15"/>
      <c r="VKC23" s="15"/>
      <c r="VKD23" s="15"/>
      <c r="VKE23" s="15"/>
      <c r="VKF23" s="15"/>
      <c r="VKG23" s="15"/>
      <c r="VKH23" s="15"/>
      <c r="VKI23" s="15"/>
      <c r="VKJ23" s="15"/>
      <c r="VKK23" s="15"/>
      <c r="VKL23" s="15"/>
      <c r="VKM23" s="15"/>
      <c r="VKN23" s="15"/>
      <c r="VKO23" s="15"/>
      <c r="VKP23" s="15"/>
      <c r="VKQ23" s="15"/>
      <c r="VKR23" s="15"/>
      <c r="VKS23" s="15"/>
      <c r="VKT23" s="15"/>
      <c r="VKU23" s="15"/>
      <c r="VKV23" s="15"/>
      <c r="VKW23" s="15"/>
      <c r="VKX23" s="15"/>
      <c r="VKY23" s="15"/>
      <c r="VKZ23" s="15"/>
      <c r="VLA23" s="15"/>
      <c r="VLB23" s="15"/>
      <c r="VLC23" s="15"/>
      <c r="VLD23" s="15"/>
      <c r="VLE23" s="15"/>
      <c r="VLF23" s="15"/>
      <c r="VLG23" s="15"/>
      <c r="VLH23" s="15"/>
      <c r="VLI23" s="15"/>
      <c r="VLJ23" s="15"/>
      <c r="VLK23" s="15"/>
      <c r="VLL23" s="15"/>
      <c r="VLM23" s="15"/>
      <c r="VLN23" s="15"/>
      <c r="VLO23" s="15"/>
      <c r="VLP23" s="15"/>
      <c r="VLQ23" s="15"/>
      <c r="VLR23" s="15"/>
      <c r="VLS23" s="15"/>
      <c r="VLT23" s="15"/>
      <c r="VLU23" s="15"/>
      <c r="VLV23" s="15"/>
      <c r="VLW23" s="15"/>
      <c r="VLX23" s="15"/>
      <c r="VLY23" s="15"/>
      <c r="VLZ23" s="15"/>
      <c r="VMA23" s="15"/>
      <c r="VMB23" s="15"/>
      <c r="VMC23" s="15"/>
      <c r="VMD23" s="15"/>
      <c r="VME23" s="15"/>
      <c r="VMF23" s="15"/>
      <c r="VMG23" s="15"/>
      <c r="VMH23" s="15"/>
      <c r="VMI23" s="15"/>
      <c r="VMJ23" s="15"/>
      <c r="VMK23" s="15"/>
      <c r="VML23" s="15"/>
      <c r="VMM23" s="15"/>
      <c r="VMN23" s="15"/>
      <c r="VMO23" s="15"/>
      <c r="VMP23" s="15"/>
      <c r="VMQ23" s="15"/>
      <c r="VMR23" s="15"/>
      <c r="VMS23" s="15"/>
      <c r="VMT23" s="15"/>
      <c r="VMU23" s="15"/>
      <c r="VMV23" s="15"/>
      <c r="VMW23" s="15"/>
      <c r="VMX23" s="15"/>
      <c r="VMY23" s="15"/>
      <c r="VMZ23" s="15"/>
      <c r="VNA23" s="15"/>
      <c r="VNB23" s="15"/>
      <c r="VNC23" s="15"/>
      <c r="VND23" s="15"/>
      <c r="VNE23" s="15"/>
      <c r="VNF23" s="15"/>
      <c r="VNG23" s="15"/>
      <c r="VNH23" s="15"/>
      <c r="VNI23" s="15"/>
      <c r="VNJ23" s="15"/>
      <c r="VNK23" s="15"/>
      <c r="VNL23" s="15"/>
      <c r="VNM23" s="15"/>
      <c r="VNN23" s="15"/>
      <c r="VNO23" s="15"/>
      <c r="VNP23" s="15"/>
      <c r="VNQ23" s="15"/>
      <c r="VNR23" s="15"/>
      <c r="VNS23" s="15"/>
      <c r="VNT23" s="15"/>
      <c r="VNU23" s="15"/>
      <c r="VNV23" s="15"/>
      <c r="VNW23" s="15"/>
      <c r="VNX23" s="15"/>
      <c r="VNY23" s="15"/>
      <c r="VNZ23" s="15"/>
      <c r="VOA23" s="15"/>
      <c r="VOB23" s="15"/>
      <c r="VOC23" s="15"/>
      <c r="VOD23" s="15"/>
      <c r="VOE23" s="15"/>
      <c r="VOF23" s="15"/>
      <c r="VOG23" s="15"/>
      <c r="VOH23" s="15"/>
      <c r="VOI23" s="15"/>
      <c r="VOJ23" s="15"/>
      <c r="VOK23" s="15"/>
      <c r="VOL23" s="15"/>
      <c r="VOM23" s="15"/>
      <c r="VON23" s="15"/>
      <c r="VOO23" s="15"/>
      <c r="VOP23" s="15"/>
      <c r="VOQ23" s="15"/>
      <c r="VOR23" s="15"/>
      <c r="VOS23" s="15"/>
      <c r="VOT23" s="15"/>
      <c r="VOU23" s="15"/>
      <c r="VOV23" s="15"/>
      <c r="VOW23" s="15"/>
      <c r="VOX23" s="15"/>
      <c r="VOY23" s="15"/>
      <c r="VOZ23" s="15"/>
      <c r="VPA23" s="15"/>
      <c r="VPB23" s="15"/>
      <c r="VPC23" s="15"/>
      <c r="VPD23" s="15"/>
      <c r="VPE23" s="15"/>
      <c r="VPF23" s="15"/>
      <c r="VPG23" s="15"/>
      <c r="VPH23" s="15"/>
      <c r="VPI23" s="15"/>
      <c r="VPJ23" s="15"/>
      <c r="VPK23" s="15"/>
      <c r="VPL23" s="15"/>
      <c r="VPM23" s="15"/>
      <c r="VPN23" s="15"/>
      <c r="VPO23" s="15"/>
      <c r="VPP23" s="15"/>
      <c r="VPQ23" s="15"/>
      <c r="VPR23" s="15"/>
      <c r="VPS23" s="15"/>
      <c r="VPT23" s="15"/>
      <c r="VPU23" s="15"/>
      <c r="VPV23" s="15"/>
      <c r="VPW23" s="15"/>
      <c r="VPX23" s="15"/>
      <c r="VPY23" s="15"/>
      <c r="VPZ23" s="15"/>
      <c r="VQA23" s="15"/>
      <c r="VQB23" s="15"/>
      <c r="VQC23" s="15"/>
      <c r="VQD23" s="15"/>
      <c r="VQE23" s="15"/>
      <c r="VQF23" s="15"/>
      <c r="VQG23" s="15"/>
      <c r="VQH23" s="15"/>
      <c r="VQI23" s="15"/>
      <c r="VQJ23" s="15"/>
      <c r="VQK23" s="15"/>
      <c r="VQL23" s="15"/>
      <c r="VQM23" s="15"/>
      <c r="VQN23" s="15"/>
      <c r="VQO23" s="15"/>
      <c r="VQP23" s="15"/>
      <c r="VQQ23" s="15"/>
      <c r="VQR23" s="15"/>
      <c r="VQS23" s="15"/>
      <c r="VQT23" s="15"/>
      <c r="VQU23" s="15"/>
      <c r="VQV23" s="15"/>
      <c r="VQW23" s="15"/>
      <c r="VQX23" s="15"/>
      <c r="VQY23" s="15"/>
      <c r="VQZ23" s="15"/>
      <c r="VRA23" s="15"/>
      <c r="VRB23" s="15"/>
      <c r="VRC23" s="15"/>
      <c r="VRD23" s="15"/>
      <c r="VRE23" s="15"/>
      <c r="VRF23" s="15"/>
      <c r="VRG23" s="15"/>
      <c r="VRH23" s="15"/>
      <c r="VRI23" s="15"/>
      <c r="VRJ23" s="15"/>
      <c r="VRK23" s="15"/>
      <c r="VRL23" s="15"/>
      <c r="VRM23" s="15"/>
      <c r="VRN23" s="15"/>
      <c r="VRO23" s="15"/>
      <c r="VRP23" s="15"/>
      <c r="VRQ23" s="15"/>
      <c r="VRR23" s="15"/>
      <c r="VRS23" s="15"/>
      <c r="VRT23" s="15"/>
      <c r="VRU23" s="15"/>
      <c r="VRV23" s="15"/>
      <c r="VRW23" s="15"/>
      <c r="VRX23" s="15"/>
      <c r="VRY23" s="15"/>
      <c r="VRZ23" s="15"/>
      <c r="VSA23" s="15"/>
      <c r="VSB23" s="15"/>
      <c r="VSC23" s="15"/>
      <c r="VSD23" s="15"/>
      <c r="VSE23" s="15"/>
      <c r="VSF23" s="15"/>
      <c r="VSG23" s="15"/>
      <c r="VSH23" s="15"/>
      <c r="VSI23" s="15"/>
      <c r="VSJ23" s="15"/>
      <c r="VSK23" s="15"/>
      <c r="VSL23" s="15"/>
      <c r="VSM23" s="15"/>
      <c r="VSN23" s="15"/>
      <c r="VSO23" s="15"/>
      <c r="VSP23" s="15"/>
      <c r="VSQ23" s="15"/>
      <c r="VSR23" s="15"/>
      <c r="VSS23" s="15"/>
      <c r="VST23" s="15"/>
      <c r="VSU23" s="15"/>
      <c r="VSV23" s="15"/>
      <c r="VSW23" s="15"/>
      <c r="VSX23" s="15"/>
      <c r="VSY23" s="15"/>
      <c r="VSZ23" s="15"/>
      <c r="VTA23" s="15"/>
      <c r="VTB23" s="15"/>
      <c r="VTC23" s="15"/>
      <c r="VTD23" s="15"/>
      <c r="VTE23" s="15"/>
      <c r="VTF23" s="15"/>
      <c r="VTG23" s="15"/>
      <c r="VTH23" s="15"/>
      <c r="VTI23" s="15"/>
      <c r="VTJ23" s="15"/>
      <c r="VTK23" s="15"/>
      <c r="VTL23" s="15"/>
      <c r="VTM23" s="15"/>
      <c r="VTN23" s="15"/>
      <c r="VTO23" s="15"/>
      <c r="VTP23" s="15"/>
      <c r="VTQ23" s="15"/>
      <c r="VTR23" s="15"/>
      <c r="VTS23" s="15"/>
      <c r="VTT23" s="15"/>
      <c r="VTU23" s="15"/>
      <c r="VTV23" s="15"/>
      <c r="VTW23" s="15"/>
      <c r="VTX23" s="15"/>
      <c r="VTY23" s="15"/>
      <c r="VTZ23" s="15"/>
      <c r="VUA23" s="15"/>
      <c r="VUB23" s="15"/>
      <c r="VUC23" s="15"/>
      <c r="VUD23" s="15"/>
      <c r="VUE23" s="15"/>
      <c r="VUF23" s="15"/>
      <c r="VUG23" s="15"/>
      <c r="VUH23" s="15"/>
      <c r="VUI23" s="15"/>
      <c r="VUJ23" s="15"/>
      <c r="VUK23" s="15"/>
      <c r="VUL23" s="15"/>
      <c r="VUM23" s="15"/>
      <c r="VUN23" s="15"/>
      <c r="VUO23" s="15"/>
      <c r="VUP23" s="15"/>
      <c r="VUQ23" s="15"/>
      <c r="VUR23" s="15"/>
      <c r="VUS23" s="15"/>
      <c r="VUT23" s="15"/>
      <c r="VUU23" s="15"/>
      <c r="VUV23" s="15"/>
      <c r="VUW23" s="15"/>
      <c r="VUX23" s="15"/>
      <c r="VUY23" s="15"/>
      <c r="VUZ23" s="15"/>
      <c r="VVA23" s="15"/>
      <c r="VVB23" s="15"/>
      <c r="VVC23" s="15"/>
      <c r="VVD23" s="15"/>
      <c r="VVE23" s="15"/>
      <c r="VVF23" s="15"/>
      <c r="VVG23" s="15"/>
      <c r="VVH23" s="15"/>
      <c r="VVI23" s="15"/>
      <c r="VVJ23" s="15"/>
      <c r="VVK23" s="15"/>
      <c r="VVL23" s="15"/>
      <c r="VVM23" s="15"/>
      <c r="VVN23" s="15"/>
      <c r="VVO23" s="15"/>
      <c r="VVP23" s="15"/>
      <c r="VVQ23" s="15"/>
      <c r="VVR23" s="15"/>
      <c r="VVS23" s="15"/>
      <c r="VVT23" s="15"/>
      <c r="VVU23" s="15"/>
      <c r="VVV23" s="15"/>
      <c r="VVW23" s="15"/>
      <c r="VVX23" s="15"/>
      <c r="VVY23" s="15"/>
      <c r="VVZ23" s="15"/>
      <c r="VWA23" s="15"/>
      <c r="VWB23" s="15"/>
      <c r="VWC23" s="15"/>
      <c r="VWD23" s="15"/>
      <c r="VWE23" s="15"/>
      <c r="VWF23" s="15"/>
      <c r="VWG23" s="15"/>
      <c r="VWH23" s="15"/>
      <c r="VWI23" s="15"/>
      <c r="VWJ23" s="15"/>
      <c r="VWK23" s="15"/>
      <c r="VWL23" s="15"/>
      <c r="VWM23" s="15"/>
      <c r="VWN23" s="15"/>
      <c r="VWO23" s="15"/>
      <c r="VWP23" s="15"/>
      <c r="VWQ23" s="15"/>
      <c r="VWR23" s="15"/>
      <c r="VWS23" s="15"/>
      <c r="VWT23" s="15"/>
      <c r="VWU23" s="15"/>
      <c r="VWV23" s="15"/>
      <c r="VWW23" s="15"/>
      <c r="VWX23" s="15"/>
      <c r="VWY23" s="15"/>
      <c r="VWZ23" s="15"/>
      <c r="VXA23" s="15"/>
      <c r="VXB23" s="15"/>
      <c r="VXC23" s="15"/>
      <c r="VXD23" s="15"/>
      <c r="VXE23" s="15"/>
      <c r="VXF23" s="15"/>
      <c r="VXG23" s="15"/>
      <c r="VXH23" s="15"/>
      <c r="VXI23" s="15"/>
      <c r="VXJ23" s="15"/>
      <c r="VXK23" s="15"/>
      <c r="VXL23" s="15"/>
      <c r="VXM23" s="15"/>
      <c r="VXN23" s="15"/>
      <c r="VXO23" s="15"/>
      <c r="VXP23" s="15"/>
      <c r="VXQ23" s="15"/>
      <c r="VXR23" s="15"/>
      <c r="VXS23" s="15"/>
      <c r="VXT23" s="15"/>
      <c r="VXU23" s="15"/>
      <c r="VXV23" s="15"/>
      <c r="VXW23" s="15"/>
      <c r="VXX23" s="15"/>
      <c r="VXY23" s="15"/>
      <c r="VXZ23" s="15"/>
      <c r="VYA23" s="15"/>
      <c r="VYB23" s="15"/>
      <c r="VYC23" s="15"/>
      <c r="VYD23" s="15"/>
      <c r="VYE23" s="15"/>
      <c r="VYF23" s="15"/>
      <c r="VYG23" s="15"/>
      <c r="VYH23" s="15"/>
      <c r="VYI23" s="15"/>
      <c r="VYJ23" s="15"/>
      <c r="VYK23" s="15"/>
      <c r="VYL23" s="15"/>
      <c r="VYM23" s="15"/>
      <c r="VYN23" s="15"/>
      <c r="VYO23" s="15"/>
      <c r="VYP23" s="15"/>
      <c r="VYQ23" s="15"/>
      <c r="VYR23" s="15"/>
      <c r="VYS23" s="15"/>
      <c r="VYT23" s="15"/>
      <c r="VYU23" s="15"/>
      <c r="VYV23" s="15"/>
      <c r="VYW23" s="15"/>
      <c r="VYX23" s="15"/>
      <c r="VYY23" s="15"/>
      <c r="VYZ23" s="15"/>
      <c r="VZA23" s="15"/>
      <c r="VZB23" s="15"/>
      <c r="VZC23" s="15"/>
      <c r="VZD23" s="15"/>
      <c r="VZE23" s="15"/>
      <c r="VZF23" s="15"/>
      <c r="VZG23" s="15"/>
      <c r="VZH23" s="15"/>
      <c r="VZI23" s="15"/>
      <c r="VZJ23" s="15"/>
      <c r="VZK23" s="15"/>
      <c r="VZL23" s="15"/>
      <c r="VZM23" s="15"/>
      <c r="VZN23" s="15"/>
      <c r="VZO23" s="15"/>
      <c r="VZP23" s="15"/>
      <c r="VZQ23" s="15"/>
      <c r="VZR23" s="15"/>
      <c r="VZS23" s="15"/>
      <c r="VZT23" s="15"/>
      <c r="VZU23" s="15"/>
      <c r="VZV23" s="15"/>
      <c r="VZW23" s="15"/>
      <c r="VZX23" s="15"/>
      <c r="VZY23" s="15"/>
      <c r="VZZ23" s="15"/>
      <c r="WAA23" s="15"/>
      <c r="WAB23" s="15"/>
      <c r="WAC23" s="15"/>
      <c r="WAD23" s="15"/>
      <c r="WAE23" s="15"/>
      <c r="WAF23" s="15"/>
      <c r="WAG23" s="15"/>
      <c r="WAH23" s="15"/>
      <c r="WAI23" s="15"/>
      <c r="WAJ23" s="15"/>
      <c r="WAK23" s="15"/>
      <c r="WAL23" s="15"/>
      <c r="WAM23" s="15"/>
      <c r="WAN23" s="15"/>
      <c r="WAO23" s="15"/>
      <c r="WAP23" s="15"/>
      <c r="WAQ23" s="15"/>
      <c r="WAR23" s="15"/>
      <c r="WAS23" s="15"/>
      <c r="WAT23" s="15"/>
      <c r="WAU23" s="15"/>
      <c r="WAV23" s="15"/>
      <c r="WAW23" s="15"/>
      <c r="WAX23" s="15"/>
      <c r="WAY23" s="15"/>
      <c r="WAZ23" s="15"/>
      <c r="WBA23" s="15"/>
      <c r="WBB23" s="15"/>
      <c r="WBC23" s="15"/>
      <c r="WBD23" s="15"/>
      <c r="WBE23" s="15"/>
      <c r="WBF23" s="15"/>
      <c r="WBG23" s="15"/>
      <c r="WBH23" s="15"/>
      <c r="WBI23" s="15"/>
      <c r="WBJ23" s="15"/>
      <c r="WBK23" s="15"/>
      <c r="WBL23" s="15"/>
      <c r="WBM23" s="15"/>
      <c r="WBN23" s="15"/>
      <c r="WBO23" s="15"/>
      <c r="WBP23" s="15"/>
      <c r="WBQ23" s="15"/>
      <c r="WBR23" s="15"/>
      <c r="WBS23" s="15"/>
      <c r="WBT23" s="15"/>
      <c r="WBU23" s="15"/>
      <c r="WBV23" s="15"/>
      <c r="WBW23" s="15"/>
      <c r="WBX23" s="15"/>
      <c r="WBY23" s="15"/>
      <c r="WBZ23" s="15"/>
      <c r="WCA23" s="15"/>
      <c r="WCB23" s="15"/>
      <c r="WCC23" s="15"/>
      <c r="WCD23" s="15"/>
      <c r="WCE23" s="15"/>
      <c r="WCF23" s="15"/>
      <c r="WCG23" s="15"/>
      <c r="WCH23" s="15"/>
      <c r="WCI23" s="15"/>
      <c r="WCJ23" s="15"/>
      <c r="WCK23" s="15"/>
      <c r="WCL23" s="15"/>
      <c r="WCM23" s="15"/>
      <c r="WCN23" s="15"/>
      <c r="WCO23" s="15"/>
      <c r="WCP23" s="15"/>
      <c r="WCQ23" s="15"/>
      <c r="WCR23" s="15"/>
      <c r="WCS23" s="15"/>
      <c r="WCT23" s="15"/>
      <c r="WCU23" s="15"/>
      <c r="WCV23" s="15"/>
      <c r="WCW23" s="15"/>
      <c r="WCX23" s="15"/>
      <c r="WCY23" s="15"/>
      <c r="WCZ23" s="15"/>
      <c r="WDA23" s="15"/>
      <c r="WDB23" s="15"/>
      <c r="WDC23" s="15"/>
      <c r="WDD23" s="15"/>
      <c r="WDE23" s="15"/>
      <c r="WDF23" s="15"/>
      <c r="WDG23" s="15"/>
      <c r="WDH23" s="15"/>
      <c r="WDI23" s="15"/>
      <c r="WDJ23" s="15"/>
      <c r="WDK23" s="15"/>
      <c r="WDL23" s="15"/>
      <c r="WDM23" s="15"/>
      <c r="WDN23" s="15"/>
      <c r="WDO23" s="15"/>
      <c r="WDP23" s="15"/>
      <c r="WDQ23" s="15"/>
      <c r="WDR23" s="15"/>
      <c r="WDS23" s="15"/>
      <c r="WDT23" s="15"/>
      <c r="WDU23" s="15"/>
      <c r="WDV23" s="15"/>
      <c r="WDW23" s="15"/>
      <c r="WDX23" s="15"/>
      <c r="WDY23" s="15"/>
      <c r="WDZ23" s="15"/>
      <c r="WEA23" s="15"/>
      <c r="WEB23" s="15"/>
      <c r="WEC23" s="15"/>
      <c r="WED23" s="15"/>
      <c r="WEE23" s="15"/>
      <c r="WEF23" s="15"/>
      <c r="WEG23" s="15"/>
      <c r="WEH23" s="15"/>
      <c r="WEI23" s="15"/>
      <c r="WEJ23" s="15"/>
      <c r="WEK23" s="15"/>
      <c r="WEL23" s="15"/>
      <c r="WEM23" s="15"/>
      <c r="WEN23" s="15"/>
      <c r="WEO23" s="15"/>
      <c r="WEP23" s="15"/>
      <c r="WEQ23" s="15"/>
      <c r="WER23" s="15"/>
      <c r="WES23" s="15"/>
      <c r="WET23" s="15"/>
      <c r="WEU23" s="15"/>
      <c r="WEV23" s="15"/>
      <c r="WEW23" s="15"/>
      <c r="WEX23" s="15"/>
      <c r="WEY23" s="15"/>
      <c r="WEZ23" s="15"/>
      <c r="WFA23" s="15"/>
      <c r="WFB23" s="15"/>
      <c r="WFC23" s="15"/>
      <c r="WFD23" s="15"/>
      <c r="WFE23" s="15"/>
      <c r="WFF23" s="15"/>
      <c r="WFG23" s="15"/>
      <c r="WFH23" s="15"/>
      <c r="WFI23" s="15"/>
      <c r="WFJ23" s="15"/>
      <c r="WFK23" s="15"/>
      <c r="WFL23" s="15"/>
      <c r="WFM23" s="15"/>
      <c r="WFN23" s="15"/>
      <c r="WFO23" s="15"/>
      <c r="WFP23" s="15"/>
      <c r="WFQ23" s="15"/>
      <c r="WFR23" s="15"/>
      <c r="WFS23" s="15"/>
      <c r="WFT23" s="15"/>
      <c r="WFU23" s="15"/>
      <c r="WFV23" s="15"/>
      <c r="WFW23" s="15"/>
      <c r="WFX23" s="15"/>
      <c r="WFY23" s="15"/>
      <c r="WFZ23" s="15"/>
      <c r="WGA23" s="15"/>
      <c r="WGB23" s="15"/>
      <c r="WGC23" s="15"/>
      <c r="WGD23" s="15"/>
      <c r="WGE23" s="15"/>
      <c r="WGF23" s="15"/>
      <c r="WGG23" s="15"/>
      <c r="WGH23" s="15"/>
      <c r="WGI23" s="15"/>
      <c r="WGJ23" s="15"/>
      <c r="WGK23" s="15"/>
      <c r="WGL23" s="15"/>
      <c r="WGM23" s="15"/>
      <c r="WGN23" s="15"/>
      <c r="WGO23" s="15"/>
      <c r="WGP23" s="15"/>
      <c r="WGQ23" s="15"/>
      <c r="WGR23" s="15"/>
      <c r="WGS23" s="15"/>
      <c r="WGT23" s="15"/>
      <c r="WGU23" s="15"/>
      <c r="WGV23" s="15"/>
      <c r="WGW23" s="15"/>
      <c r="WGX23" s="15"/>
      <c r="WGY23" s="15"/>
      <c r="WGZ23" s="15"/>
      <c r="WHA23" s="15"/>
      <c r="WHB23" s="15"/>
      <c r="WHC23" s="15"/>
      <c r="WHD23" s="15"/>
      <c r="WHE23" s="15"/>
      <c r="WHF23" s="15"/>
      <c r="WHG23" s="15"/>
      <c r="WHH23" s="15"/>
      <c r="WHI23" s="15"/>
      <c r="WHJ23" s="15"/>
      <c r="WHK23" s="15"/>
      <c r="WHL23" s="15"/>
      <c r="WHM23" s="15"/>
      <c r="WHN23" s="15"/>
      <c r="WHO23" s="15"/>
      <c r="WHP23" s="15"/>
      <c r="WHQ23" s="15"/>
      <c r="WHR23" s="15"/>
      <c r="WHS23" s="15"/>
      <c r="WHT23" s="15"/>
      <c r="WHU23" s="15"/>
      <c r="WHV23" s="15"/>
      <c r="WHW23" s="15"/>
      <c r="WHX23" s="15"/>
      <c r="WHY23" s="15"/>
      <c r="WHZ23" s="15"/>
      <c r="WIA23" s="15"/>
      <c r="WIB23" s="15"/>
      <c r="WIC23" s="15"/>
      <c r="WID23" s="15"/>
      <c r="WIE23" s="15"/>
      <c r="WIF23" s="15"/>
      <c r="WIG23" s="15"/>
      <c r="WIH23" s="15"/>
      <c r="WII23" s="15"/>
      <c r="WIJ23" s="15"/>
      <c r="WIK23" s="15"/>
      <c r="WIL23" s="15"/>
      <c r="WIM23" s="15"/>
      <c r="WIN23" s="15"/>
      <c r="WIO23" s="15"/>
      <c r="WIP23" s="15"/>
      <c r="WIQ23" s="15"/>
      <c r="WIR23" s="15"/>
      <c r="WIS23" s="15"/>
      <c r="WIT23" s="15"/>
      <c r="WIU23" s="15"/>
      <c r="WIV23" s="15"/>
      <c r="WIW23" s="15"/>
      <c r="WIX23" s="15"/>
      <c r="WIY23" s="15"/>
      <c r="WIZ23" s="15"/>
      <c r="WJA23" s="15"/>
      <c r="WJB23" s="15"/>
      <c r="WJC23" s="15"/>
      <c r="WJD23" s="15"/>
      <c r="WJE23" s="15"/>
      <c r="WJF23" s="15"/>
      <c r="WJG23" s="15"/>
      <c r="WJH23" s="15"/>
      <c r="WJI23" s="15"/>
      <c r="WJJ23" s="15"/>
      <c r="WJK23" s="15"/>
      <c r="WJL23" s="15"/>
      <c r="WJM23" s="15"/>
      <c r="WJN23" s="15"/>
      <c r="WJO23" s="15"/>
      <c r="WJP23" s="15"/>
      <c r="WJQ23" s="15"/>
      <c r="WJR23" s="15"/>
      <c r="WJS23" s="15"/>
      <c r="WJT23" s="15"/>
      <c r="WJU23" s="15"/>
      <c r="WJV23" s="15"/>
      <c r="WJW23" s="15"/>
      <c r="WJX23" s="15"/>
      <c r="WJY23" s="15"/>
      <c r="WJZ23" s="15"/>
      <c r="WKA23" s="15"/>
      <c r="WKB23" s="15"/>
      <c r="WKC23" s="15"/>
      <c r="WKD23" s="15"/>
      <c r="WKE23" s="15"/>
      <c r="WKF23" s="15"/>
      <c r="WKG23" s="15"/>
      <c r="WKH23" s="15"/>
      <c r="WKI23" s="15"/>
      <c r="WKJ23" s="15"/>
      <c r="WKK23" s="15"/>
      <c r="WKL23" s="15"/>
      <c r="WKM23" s="15"/>
      <c r="WKN23" s="15"/>
      <c r="WKO23" s="15"/>
      <c r="WKP23" s="15"/>
      <c r="WKQ23" s="15"/>
      <c r="WKR23" s="15"/>
      <c r="WKS23" s="15"/>
      <c r="WKT23" s="15"/>
      <c r="WKU23" s="15"/>
      <c r="WKV23" s="15"/>
      <c r="WKW23" s="15"/>
      <c r="WKX23" s="15"/>
      <c r="WKY23" s="15"/>
      <c r="WKZ23" s="15"/>
      <c r="WLA23" s="15"/>
      <c r="WLB23" s="15"/>
      <c r="WLC23" s="15"/>
      <c r="WLD23" s="15"/>
      <c r="WLE23" s="15"/>
      <c r="WLF23" s="15"/>
      <c r="WLG23" s="15"/>
      <c r="WLH23" s="15"/>
      <c r="WLI23" s="15"/>
      <c r="WLJ23" s="15"/>
      <c r="WLK23" s="15"/>
      <c r="WLL23" s="15"/>
      <c r="WLM23" s="15"/>
      <c r="WLN23" s="15"/>
      <c r="WLO23" s="15"/>
      <c r="WLP23" s="15"/>
      <c r="WLQ23" s="15"/>
      <c r="WLR23" s="15"/>
      <c r="WLS23" s="15"/>
      <c r="WLT23" s="15"/>
      <c r="WLU23" s="15"/>
      <c r="WLV23" s="15"/>
      <c r="WLW23" s="15"/>
      <c r="WLX23" s="15"/>
      <c r="WLY23" s="15"/>
      <c r="WLZ23" s="15"/>
      <c r="WMA23" s="15"/>
      <c r="WMB23" s="15"/>
      <c r="WMC23" s="15"/>
      <c r="WMD23" s="15"/>
      <c r="WME23" s="15"/>
      <c r="WMF23" s="15"/>
      <c r="WMG23" s="15"/>
      <c r="WMH23" s="15"/>
      <c r="WMI23" s="15"/>
      <c r="WMJ23" s="15"/>
      <c r="WMK23" s="15"/>
      <c r="WML23" s="15"/>
      <c r="WMM23" s="15"/>
      <c r="WMN23" s="15"/>
      <c r="WMO23" s="15"/>
      <c r="WMP23" s="15"/>
      <c r="WMQ23" s="15"/>
      <c r="WMR23" s="15"/>
      <c r="WMS23" s="15"/>
      <c r="WMT23" s="15"/>
      <c r="WMU23" s="15"/>
      <c r="WMV23" s="15"/>
      <c r="WMW23" s="15"/>
      <c r="WMX23" s="15"/>
      <c r="WMY23" s="15"/>
      <c r="WMZ23" s="15"/>
      <c r="WNA23" s="15"/>
      <c r="WNB23" s="15"/>
      <c r="WNC23" s="15"/>
      <c r="WND23" s="15"/>
      <c r="WNE23" s="15"/>
      <c r="WNF23" s="15"/>
      <c r="WNG23" s="15"/>
      <c r="WNH23" s="15"/>
      <c r="WNI23" s="15"/>
      <c r="WNJ23" s="15"/>
      <c r="WNK23" s="15"/>
      <c r="WNL23" s="15"/>
      <c r="WNM23" s="15"/>
      <c r="WNN23" s="15"/>
      <c r="WNO23" s="15"/>
      <c r="WNP23" s="15"/>
      <c r="WNQ23" s="15"/>
      <c r="WNR23" s="15"/>
      <c r="WNS23" s="15"/>
      <c r="WNT23" s="15"/>
      <c r="WNU23" s="15"/>
      <c r="WNV23" s="15"/>
      <c r="WNW23" s="15"/>
      <c r="WNX23" s="15"/>
      <c r="WNY23" s="15"/>
      <c r="WNZ23" s="15"/>
      <c r="WOA23" s="15"/>
      <c r="WOB23" s="15"/>
      <c r="WOC23" s="15"/>
      <c r="WOD23" s="15"/>
      <c r="WOE23" s="15"/>
      <c r="WOF23" s="15"/>
      <c r="WOG23" s="15"/>
      <c r="WOH23" s="15"/>
      <c r="WOI23" s="15"/>
      <c r="WOJ23" s="15"/>
      <c r="WOK23" s="15"/>
      <c r="WOL23" s="15"/>
      <c r="WOM23" s="15"/>
      <c r="WON23" s="15"/>
      <c r="WOO23" s="15"/>
      <c r="WOP23" s="15"/>
      <c r="WOQ23" s="15"/>
      <c r="WOR23" s="15"/>
      <c r="WOS23" s="15"/>
      <c r="WOT23" s="15"/>
      <c r="WOU23" s="15"/>
      <c r="WOV23" s="15"/>
      <c r="WOW23" s="15"/>
      <c r="WOX23" s="15"/>
      <c r="WOY23" s="15"/>
      <c r="WOZ23" s="15"/>
      <c r="WPA23" s="15"/>
      <c r="WPB23" s="15"/>
      <c r="WPC23" s="15"/>
      <c r="WPD23" s="15"/>
      <c r="WPE23" s="15"/>
      <c r="WPF23" s="15"/>
      <c r="WPG23" s="15"/>
      <c r="WPH23" s="15"/>
      <c r="WPI23" s="15"/>
      <c r="WPJ23" s="15"/>
      <c r="WPK23" s="15"/>
      <c r="WPL23" s="15"/>
      <c r="WPM23" s="15"/>
      <c r="WPN23" s="15"/>
      <c r="WPO23" s="15"/>
      <c r="WPP23" s="15"/>
      <c r="WPQ23" s="15"/>
      <c r="WPR23" s="15"/>
      <c r="WPS23" s="15"/>
      <c r="WPT23" s="15"/>
      <c r="WPU23" s="15"/>
      <c r="WPV23" s="15"/>
      <c r="WPW23" s="15"/>
      <c r="WPX23" s="15"/>
      <c r="WPY23" s="15"/>
      <c r="WPZ23" s="15"/>
      <c r="WQA23" s="15"/>
      <c r="WQB23" s="15"/>
      <c r="WQC23" s="15"/>
      <c r="WQD23" s="15"/>
      <c r="WQE23" s="15"/>
      <c r="WQF23" s="15"/>
      <c r="WQG23" s="15"/>
      <c r="WQH23" s="15"/>
      <c r="WQI23" s="15"/>
      <c r="WQJ23" s="15"/>
      <c r="WQK23" s="15"/>
      <c r="WQL23" s="15"/>
      <c r="WQM23" s="15"/>
      <c r="WQN23" s="15"/>
      <c r="WQO23" s="15"/>
      <c r="WQP23" s="15"/>
      <c r="WQQ23" s="15"/>
      <c r="WQR23" s="15"/>
      <c r="WQS23" s="15"/>
      <c r="WQT23" s="15"/>
      <c r="WQU23" s="15"/>
      <c r="WQV23" s="15"/>
      <c r="WQW23" s="15"/>
      <c r="WQX23" s="15"/>
      <c r="WQY23" s="15"/>
      <c r="WQZ23" s="15"/>
      <c r="WRA23" s="15"/>
      <c r="WRB23" s="15"/>
      <c r="WRC23" s="15"/>
      <c r="WRD23" s="15"/>
      <c r="WRE23" s="15"/>
      <c r="WRF23" s="15"/>
      <c r="WRG23" s="15"/>
      <c r="WRH23" s="15"/>
      <c r="WRI23" s="15"/>
      <c r="WRJ23" s="15"/>
      <c r="WRK23" s="15"/>
      <c r="WRL23" s="15"/>
      <c r="WRM23" s="15"/>
      <c r="WRN23" s="15"/>
      <c r="WRO23" s="15"/>
      <c r="WRP23" s="15"/>
      <c r="WRQ23" s="15"/>
      <c r="WRR23" s="15"/>
      <c r="WRS23" s="15"/>
      <c r="WRT23" s="15"/>
      <c r="WRU23" s="15"/>
      <c r="WRV23" s="15"/>
      <c r="WRW23" s="15"/>
      <c r="WRX23" s="15"/>
      <c r="WRY23" s="15"/>
      <c r="WRZ23" s="15"/>
      <c r="WSA23" s="15"/>
      <c r="WSB23" s="15"/>
      <c r="WSC23" s="15"/>
      <c r="WSD23" s="15"/>
      <c r="WSE23" s="15"/>
      <c r="WSF23" s="15"/>
      <c r="WSG23" s="15"/>
      <c r="WSH23" s="15"/>
      <c r="WSI23" s="15"/>
      <c r="WSJ23" s="15"/>
      <c r="WSK23" s="15"/>
      <c r="WSL23" s="15"/>
      <c r="WSM23" s="15"/>
      <c r="WSN23" s="15"/>
      <c r="WSO23" s="15"/>
      <c r="WSP23" s="15"/>
      <c r="WSQ23" s="15"/>
      <c r="WSR23" s="15"/>
      <c r="WSS23" s="15"/>
      <c r="WST23" s="15"/>
      <c r="WSU23" s="15"/>
      <c r="WSV23" s="15"/>
      <c r="WSW23" s="15"/>
      <c r="WSX23" s="15"/>
      <c r="WSY23" s="15"/>
      <c r="WSZ23" s="15"/>
      <c r="WTA23" s="15"/>
      <c r="WTB23" s="15"/>
      <c r="WTC23" s="15"/>
      <c r="WTD23" s="15"/>
      <c r="WTE23" s="15"/>
      <c r="WTF23" s="15"/>
      <c r="WTG23" s="15"/>
      <c r="WTH23" s="15"/>
      <c r="WTI23" s="15"/>
      <c r="WTJ23" s="15"/>
      <c r="WTK23" s="15"/>
      <c r="WTL23" s="15"/>
      <c r="WTM23" s="15"/>
      <c r="WTN23" s="15"/>
      <c r="WTO23" s="15"/>
      <c r="WTP23" s="15"/>
      <c r="WTQ23" s="15"/>
      <c r="WTR23" s="15"/>
      <c r="WTS23" s="15"/>
      <c r="WTT23" s="15"/>
      <c r="WTU23" s="15"/>
      <c r="WTV23" s="15"/>
      <c r="WTW23" s="15"/>
      <c r="WTX23" s="15"/>
      <c r="WTY23" s="15"/>
      <c r="WTZ23" s="15"/>
      <c r="WUA23" s="15"/>
      <c r="WUB23" s="15"/>
      <c r="WUC23" s="15"/>
      <c r="WUD23" s="15"/>
      <c r="WUE23" s="15"/>
      <c r="WUF23" s="15"/>
      <c r="WUG23" s="15"/>
      <c r="WUH23" s="15"/>
      <c r="WUI23" s="15"/>
      <c r="WUJ23" s="15"/>
      <c r="WUK23" s="15"/>
      <c r="WUL23" s="15"/>
      <c r="WUM23" s="15"/>
      <c r="WUN23" s="15"/>
      <c r="WUO23" s="15"/>
      <c r="WUP23" s="15"/>
      <c r="WUQ23" s="15"/>
      <c r="WUR23" s="15"/>
      <c r="WUS23" s="15"/>
      <c r="WUT23" s="15"/>
      <c r="WUU23" s="15"/>
      <c r="WUV23" s="15"/>
      <c r="WUW23" s="15"/>
      <c r="WUX23" s="15"/>
      <c r="WUY23" s="15"/>
      <c r="WUZ23" s="15"/>
      <c r="WVA23" s="15"/>
      <c r="WVB23" s="15"/>
      <c r="WVC23" s="15"/>
      <c r="WVD23" s="15"/>
      <c r="WVE23" s="15"/>
      <c r="WVF23" s="15"/>
      <c r="WVG23" s="15"/>
      <c r="WVH23" s="15"/>
      <c r="WVI23" s="15"/>
      <c r="WVJ23" s="15"/>
      <c r="WVK23" s="15"/>
      <c r="WVL23" s="15"/>
      <c r="WVM23" s="15"/>
      <c r="WVN23" s="15"/>
      <c r="WVO23" s="15"/>
      <c r="WVP23" s="15"/>
      <c r="WVQ23" s="15"/>
      <c r="WVR23" s="15"/>
      <c r="WVS23" s="15"/>
      <c r="WVT23" s="15"/>
      <c r="WVU23" s="15"/>
      <c r="WVV23" s="15"/>
      <c r="WVW23" s="15"/>
      <c r="WVX23" s="15"/>
      <c r="WVY23" s="15"/>
      <c r="WVZ23" s="15"/>
      <c r="WWA23" s="15"/>
      <c r="WWB23" s="15"/>
      <c r="WWC23" s="15"/>
      <c r="WWD23" s="15"/>
      <c r="WWE23" s="15"/>
      <c r="WWF23" s="15"/>
      <c r="WWG23" s="15"/>
      <c r="WWH23" s="15"/>
      <c r="WWI23" s="15"/>
      <c r="WWJ23" s="15"/>
      <c r="WWK23" s="15"/>
      <c r="WWL23" s="15"/>
      <c r="WWM23" s="15"/>
      <c r="WWN23" s="15"/>
      <c r="WWO23" s="15"/>
      <c r="WWP23" s="15"/>
      <c r="WWQ23" s="15"/>
      <c r="WWR23" s="15"/>
      <c r="WWS23" s="15"/>
      <c r="WWT23" s="15"/>
      <c r="WWU23" s="15"/>
      <c r="WWV23" s="15"/>
      <c r="WWW23" s="15"/>
      <c r="WWX23" s="15"/>
      <c r="WWY23" s="15"/>
      <c r="WWZ23" s="15"/>
      <c r="WXA23" s="15"/>
      <c r="WXB23" s="15"/>
      <c r="WXC23" s="15"/>
      <c r="WXD23" s="15"/>
      <c r="WXE23" s="15"/>
      <c r="WXF23" s="15"/>
      <c r="WXG23" s="15"/>
      <c r="WXH23" s="15"/>
      <c r="WXI23" s="15"/>
      <c r="WXJ23" s="15"/>
      <c r="WXK23" s="15"/>
      <c r="WXL23" s="15"/>
      <c r="WXM23" s="15"/>
      <c r="WXN23" s="15"/>
      <c r="WXO23" s="15"/>
      <c r="WXP23" s="15"/>
      <c r="WXQ23" s="15"/>
      <c r="WXR23" s="15"/>
      <c r="WXS23" s="15"/>
      <c r="WXT23" s="15"/>
      <c r="WXU23" s="15"/>
      <c r="WXV23" s="15"/>
      <c r="WXW23" s="15"/>
      <c r="WXX23" s="15"/>
      <c r="WXY23" s="15"/>
      <c r="WXZ23" s="15"/>
      <c r="WYA23" s="15"/>
      <c r="WYB23" s="15"/>
      <c r="WYC23" s="15"/>
      <c r="WYD23" s="15"/>
      <c r="WYE23" s="15"/>
      <c r="WYF23" s="15"/>
      <c r="WYG23" s="15"/>
      <c r="WYH23" s="15"/>
      <c r="WYI23" s="15"/>
      <c r="WYJ23" s="15"/>
      <c r="WYK23" s="15"/>
      <c r="WYL23" s="15"/>
      <c r="WYM23" s="15"/>
      <c r="WYN23" s="15"/>
      <c r="WYO23" s="15"/>
      <c r="WYP23" s="15"/>
      <c r="WYQ23" s="15"/>
      <c r="WYR23" s="15"/>
      <c r="WYS23" s="15"/>
      <c r="WYT23" s="15"/>
      <c r="WYU23" s="15"/>
      <c r="WYV23" s="15"/>
      <c r="WYW23" s="15"/>
      <c r="WYX23" s="15"/>
      <c r="WYY23" s="15"/>
      <c r="WYZ23" s="15"/>
      <c r="WZA23" s="15"/>
      <c r="WZB23" s="15"/>
      <c r="WZC23" s="15"/>
      <c r="WZD23" s="15"/>
      <c r="WZE23" s="15"/>
      <c r="WZF23" s="15"/>
      <c r="WZG23" s="15"/>
      <c r="WZH23" s="15"/>
      <c r="WZI23" s="15"/>
      <c r="WZJ23" s="15"/>
      <c r="WZK23" s="15"/>
      <c r="WZL23" s="15"/>
      <c r="WZM23" s="15"/>
      <c r="WZN23" s="15"/>
      <c r="WZO23" s="15"/>
      <c r="WZP23" s="15"/>
      <c r="WZQ23" s="15"/>
      <c r="WZR23" s="15"/>
      <c r="WZS23" s="15"/>
      <c r="WZT23" s="15"/>
      <c r="WZU23" s="15"/>
      <c r="WZV23" s="15"/>
      <c r="WZW23" s="15"/>
      <c r="WZX23" s="15"/>
      <c r="WZY23" s="15"/>
      <c r="WZZ23" s="15"/>
      <c r="XAA23" s="15"/>
      <c r="XAB23" s="15"/>
      <c r="XAC23" s="15"/>
      <c r="XAD23" s="15"/>
      <c r="XAE23" s="15"/>
      <c r="XAF23" s="15"/>
      <c r="XAG23" s="15"/>
      <c r="XAH23" s="15"/>
      <c r="XAI23" s="15"/>
      <c r="XAJ23" s="15"/>
      <c r="XAK23" s="15"/>
      <c r="XAL23" s="15"/>
      <c r="XAM23" s="15"/>
      <c r="XAN23" s="15"/>
      <c r="XAO23" s="15"/>
      <c r="XAP23" s="15"/>
      <c r="XAQ23" s="15"/>
      <c r="XAR23" s="15"/>
      <c r="XAS23" s="15"/>
      <c r="XAT23" s="15"/>
      <c r="XAU23" s="15"/>
      <c r="XAV23" s="15"/>
      <c r="XAW23" s="15"/>
      <c r="XAX23" s="15"/>
      <c r="XAY23" s="15"/>
      <c r="XAZ23" s="15"/>
      <c r="XBA23" s="15"/>
      <c r="XBB23" s="15"/>
      <c r="XBC23" s="15"/>
      <c r="XBD23" s="15"/>
      <c r="XBE23" s="15"/>
      <c r="XBF23" s="15"/>
      <c r="XBG23" s="15"/>
      <c r="XBH23" s="15"/>
      <c r="XBI23" s="15"/>
      <c r="XBJ23" s="15"/>
      <c r="XBK23" s="15"/>
      <c r="XBL23" s="15"/>
      <c r="XBM23" s="15"/>
      <c r="XBN23" s="15"/>
      <c r="XBO23" s="15"/>
      <c r="XBP23" s="15"/>
      <c r="XBQ23" s="15"/>
      <c r="XBR23" s="15"/>
      <c r="XBS23" s="15"/>
      <c r="XBT23" s="15"/>
      <c r="XBU23" s="15"/>
      <c r="XBV23" s="15"/>
      <c r="XBW23" s="15"/>
      <c r="XBX23" s="15"/>
      <c r="XBY23" s="15"/>
      <c r="XBZ23" s="15"/>
      <c r="XCA23" s="15"/>
      <c r="XCB23" s="15"/>
      <c r="XCC23" s="15"/>
      <c r="XCD23" s="15"/>
      <c r="XCE23" s="15"/>
      <c r="XCF23" s="15"/>
      <c r="XCG23" s="15"/>
      <c r="XCH23" s="15"/>
      <c r="XCI23" s="15"/>
      <c r="XCJ23" s="15"/>
      <c r="XCK23" s="15"/>
      <c r="XCL23" s="15"/>
      <c r="XCM23" s="15"/>
      <c r="XCN23" s="15"/>
      <c r="XCO23" s="15"/>
      <c r="XCP23" s="15"/>
      <c r="XCQ23" s="15"/>
      <c r="XCR23" s="15"/>
      <c r="XCS23" s="15"/>
      <c r="XCT23" s="15"/>
      <c r="XCU23" s="15"/>
      <c r="XCV23" s="15"/>
      <c r="XCW23" s="15"/>
      <c r="XCX23" s="15"/>
      <c r="XCY23" s="15"/>
      <c r="XCZ23" s="15"/>
      <c r="XDA23" s="15"/>
      <c r="XDB23" s="15"/>
      <c r="XDC23" s="15"/>
      <c r="XDD23" s="15"/>
      <c r="XDE23" s="15"/>
      <c r="XDF23" s="15"/>
      <c r="XDG23" s="15"/>
      <c r="XDH23" s="15"/>
      <c r="XDI23" s="15"/>
      <c r="XDJ23" s="15"/>
      <c r="XDK23" s="15"/>
      <c r="XDL23" s="15"/>
      <c r="XDM23" s="15"/>
      <c r="XDN23" s="15"/>
      <c r="XDO23" s="15"/>
      <c r="XDP23" s="15"/>
      <c r="XDQ23" s="15"/>
      <c r="XDR23" s="15"/>
      <c r="XDS23" s="15"/>
      <c r="XDT23" s="15"/>
      <c r="XDU23" s="15"/>
      <c r="XDV23" s="15"/>
      <c r="XDW23" s="15"/>
      <c r="XDX23" s="15"/>
      <c r="XDY23" s="15"/>
      <c r="XDZ23" s="15"/>
      <c r="XEA23" s="15"/>
      <c r="XEB23" s="15"/>
      <c r="XEC23" s="15"/>
      <c r="XED23" s="15"/>
      <c r="XEE23" s="15"/>
      <c r="XEF23" s="15"/>
      <c r="XEG23" s="15"/>
      <c r="XEH23" s="15"/>
      <c r="XEI23" s="15"/>
      <c r="XEJ23" s="15"/>
      <c r="XEK23" s="15"/>
      <c r="XEL23" s="15"/>
      <c r="XEM23" s="15"/>
      <c r="XEN23" s="15"/>
      <c r="XEO23" s="15"/>
      <c r="XEP23" s="15"/>
      <c r="XEQ23" s="15"/>
      <c r="XER23" s="15"/>
      <c r="XES23" s="15"/>
      <c r="XET23" s="15"/>
      <c r="XEU23" s="15"/>
      <c r="XEV23" s="15"/>
      <c r="XEW23" s="15"/>
      <c r="XEX23" s="15"/>
      <c r="XEY23" s="15"/>
      <c r="XEZ23" s="15"/>
    </row>
    <row r="24" spans="2:16380" outlineLevel="1" x14ac:dyDescent="0.25"/>
    <row r="25" spans="2:16380" outlineLevel="1" x14ac:dyDescent="0.25">
      <c r="B25" s="8" t="s">
        <v>81</v>
      </c>
    </row>
    <row r="26" spans="2:16380" outlineLevel="1" x14ac:dyDescent="0.25">
      <c r="B26" s="10" t="s">
        <v>82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  <c r="AML26" s="15"/>
      <c r="AMM26" s="15"/>
      <c r="AMN26" s="15"/>
      <c r="AMO26" s="15"/>
      <c r="AMP26" s="15"/>
      <c r="AMQ26" s="15"/>
      <c r="AMR26" s="15"/>
      <c r="AMS26" s="15"/>
      <c r="AMT26" s="15"/>
      <c r="AMU26" s="15"/>
      <c r="AMV26" s="15"/>
      <c r="AMW26" s="15"/>
      <c r="AMX26" s="15"/>
      <c r="AMY26" s="15"/>
      <c r="AMZ26" s="15"/>
      <c r="ANA26" s="15"/>
      <c r="ANB26" s="15"/>
      <c r="ANC26" s="15"/>
      <c r="AND26" s="15"/>
      <c r="ANE26" s="15"/>
      <c r="ANF26" s="15"/>
      <c r="ANG26" s="15"/>
      <c r="ANH26" s="15"/>
      <c r="ANI26" s="15"/>
      <c r="ANJ26" s="15"/>
      <c r="ANK26" s="15"/>
      <c r="ANL26" s="15"/>
      <c r="ANM26" s="15"/>
      <c r="ANN26" s="15"/>
      <c r="ANO26" s="15"/>
      <c r="ANP26" s="15"/>
      <c r="ANQ26" s="15"/>
      <c r="ANR26" s="15"/>
      <c r="ANS26" s="15"/>
      <c r="ANT26" s="15"/>
      <c r="ANU26" s="15"/>
      <c r="ANV26" s="15"/>
      <c r="ANW26" s="15"/>
      <c r="ANX26" s="15"/>
      <c r="ANY26" s="15"/>
      <c r="ANZ26" s="15"/>
      <c r="AOA26" s="15"/>
      <c r="AOB26" s="15"/>
      <c r="AOC26" s="15"/>
      <c r="AOD26" s="15"/>
      <c r="AOE26" s="15"/>
      <c r="AOF26" s="15"/>
      <c r="AOG26" s="15"/>
      <c r="AOH26" s="15"/>
      <c r="AOI26" s="15"/>
      <c r="AOJ26" s="15"/>
      <c r="AOK26" s="15"/>
      <c r="AOL26" s="15"/>
      <c r="AOM26" s="15"/>
      <c r="AON26" s="15"/>
      <c r="AOO26" s="15"/>
      <c r="AOP26" s="15"/>
      <c r="AOQ26" s="15"/>
      <c r="AOR26" s="15"/>
      <c r="AOS26" s="15"/>
      <c r="AOT26" s="15"/>
      <c r="AOU26" s="15"/>
      <c r="AOV26" s="15"/>
      <c r="AOW26" s="15"/>
      <c r="AOX26" s="15"/>
      <c r="AOY26" s="15"/>
      <c r="AOZ26" s="15"/>
      <c r="APA26" s="15"/>
      <c r="APB26" s="15"/>
      <c r="APC26" s="15"/>
      <c r="APD26" s="15"/>
      <c r="APE26" s="15"/>
      <c r="APF26" s="15"/>
      <c r="APG26" s="15"/>
      <c r="APH26" s="15"/>
      <c r="API26" s="15"/>
      <c r="APJ26" s="15"/>
      <c r="APK26" s="15"/>
      <c r="APL26" s="15"/>
      <c r="APM26" s="15"/>
      <c r="APN26" s="15"/>
      <c r="APO26" s="15"/>
      <c r="APP26" s="15"/>
      <c r="APQ26" s="15"/>
      <c r="APR26" s="15"/>
      <c r="APS26" s="15"/>
      <c r="APT26" s="15"/>
      <c r="APU26" s="15"/>
      <c r="APV26" s="15"/>
      <c r="APW26" s="15"/>
      <c r="APX26" s="15"/>
      <c r="APY26" s="15"/>
      <c r="APZ26" s="15"/>
      <c r="AQA26" s="15"/>
      <c r="AQB26" s="15"/>
      <c r="AQC26" s="15"/>
      <c r="AQD26" s="15"/>
      <c r="AQE26" s="15"/>
      <c r="AQF26" s="15"/>
      <c r="AQG26" s="15"/>
      <c r="AQH26" s="15"/>
      <c r="AQI26" s="15"/>
      <c r="AQJ26" s="15"/>
      <c r="AQK26" s="15"/>
      <c r="AQL26" s="15"/>
      <c r="AQM26" s="15"/>
      <c r="AQN26" s="15"/>
      <c r="AQO26" s="15"/>
      <c r="AQP26" s="15"/>
      <c r="AQQ26" s="15"/>
      <c r="AQR26" s="15"/>
      <c r="AQS26" s="15"/>
      <c r="AQT26" s="15"/>
      <c r="AQU26" s="15"/>
      <c r="AQV26" s="15"/>
      <c r="AQW26" s="15"/>
      <c r="AQX26" s="15"/>
      <c r="AQY26" s="15"/>
      <c r="AQZ26" s="15"/>
      <c r="ARA26" s="15"/>
      <c r="ARB26" s="15"/>
      <c r="ARC26" s="15"/>
      <c r="ARD26" s="15"/>
      <c r="ARE26" s="15"/>
      <c r="ARF26" s="15"/>
      <c r="ARG26" s="15"/>
      <c r="ARH26" s="15"/>
      <c r="ARI26" s="15"/>
      <c r="ARJ26" s="15"/>
      <c r="ARK26" s="15"/>
      <c r="ARL26" s="15"/>
      <c r="ARM26" s="15"/>
      <c r="ARN26" s="15"/>
      <c r="ARO26" s="15"/>
      <c r="ARP26" s="15"/>
      <c r="ARQ26" s="15"/>
      <c r="ARR26" s="15"/>
      <c r="ARS26" s="15"/>
      <c r="ART26" s="15"/>
      <c r="ARU26" s="15"/>
      <c r="ARV26" s="15"/>
      <c r="ARW26" s="15"/>
      <c r="ARX26" s="15"/>
      <c r="ARY26" s="15"/>
      <c r="ARZ26" s="15"/>
      <c r="ASA26" s="15"/>
      <c r="ASB26" s="15"/>
      <c r="ASC26" s="15"/>
      <c r="ASD26" s="15"/>
      <c r="ASE26" s="15"/>
      <c r="ASF26" s="15"/>
      <c r="ASG26" s="15"/>
      <c r="ASH26" s="15"/>
      <c r="ASI26" s="15"/>
      <c r="ASJ26" s="15"/>
      <c r="ASK26" s="15"/>
      <c r="ASL26" s="15"/>
      <c r="ASM26" s="15"/>
      <c r="ASN26" s="15"/>
      <c r="ASO26" s="15"/>
      <c r="ASP26" s="15"/>
      <c r="ASQ26" s="15"/>
      <c r="ASR26" s="15"/>
      <c r="ASS26" s="15"/>
      <c r="AST26" s="15"/>
      <c r="ASU26" s="15"/>
      <c r="ASV26" s="15"/>
      <c r="ASW26" s="15"/>
      <c r="ASX26" s="15"/>
      <c r="ASY26" s="15"/>
      <c r="ASZ26" s="15"/>
      <c r="ATA26" s="15"/>
      <c r="ATB26" s="15"/>
      <c r="ATC26" s="15"/>
      <c r="ATD26" s="15"/>
      <c r="ATE26" s="15"/>
      <c r="ATF26" s="15"/>
      <c r="ATG26" s="15"/>
      <c r="ATH26" s="15"/>
      <c r="ATI26" s="15"/>
      <c r="ATJ26" s="15"/>
      <c r="ATK26" s="15"/>
      <c r="ATL26" s="15"/>
      <c r="ATM26" s="15"/>
      <c r="ATN26" s="15"/>
      <c r="ATO26" s="15"/>
      <c r="ATP26" s="15"/>
      <c r="ATQ26" s="15"/>
      <c r="ATR26" s="15"/>
      <c r="ATS26" s="15"/>
      <c r="ATT26" s="15"/>
      <c r="ATU26" s="15"/>
      <c r="ATV26" s="15"/>
      <c r="ATW26" s="15"/>
      <c r="ATX26" s="15"/>
      <c r="ATY26" s="15"/>
      <c r="ATZ26" s="15"/>
      <c r="AUA26" s="15"/>
      <c r="AUB26" s="15"/>
      <c r="AUC26" s="15"/>
      <c r="AUD26" s="15"/>
      <c r="AUE26" s="15"/>
      <c r="AUF26" s="15"/>
      <c r="AUG26" s="15"/>
      <c r="AUH26" s="15"/>
      <c r="AUI26" s="15"/>
      <c r="AUJ26" s="15"/>
      <c r="AUK26" s="15"/>
      <c r="AUL26" s="15"/>
      <c r="AUM26" s="15"/>
      <c r="AUN26" s="15"/>
      <c r="AUO26" s="15"/>
      <c r="AUP26" s="15"/>
      <c r="AUQ26" s="15"/>
      <c r="AUR26" s="15"/>
      <c r="AUS26" s="15"/>
      <c r="AUT26" s="15"/>
      <c r="AUU26" s="15"/>
      <c r="AUV26" s="15"/>
      <c r="AUW26" s="15"/>
      <c r="AUX26" s="15"/>
      <c r="AUY26" s="15"/>
      <c r="AUZ26" s="15"/>
      <c r="AVA26" s="15"/>
      <c r="AVB26" s="15"/>
      <c r="AVC26" s="15"/>
      <c r="AVD26" s="15"/>
      <c r="AVE26" s="15"/>
      <c r="AVF26" s="15"/>
      <c r="AVG26" s="15"/>
      <c r="AVH26" s="15"/>
      <c r="AVI26" s="15"/>
      <c r="AVJ26" s="15"/>
      <c r="AVK26" s="15"/>
      <c r="AVL26" s="15"/>
      <c r="AVM26" s="15"/>
      <c r="AVN26" s="15"/>
      <c r="AVO26" s="15"/>
      <c r="AVP26" s="15"/>
      <c r="AVQ26" s="15"/>
      <c r="AVR26" s="15"/>
      <c r="AVS26" s="15"/>
      <c r="AVT26" s="15"/>
      <c r="AVU26" s="15"/>
      <c r="AVV26" s="15"/>
      <c r="AVW26" s="15"/>
      <c r="AVX26" s="15"/>
      <c r="AVY26" s="15"/>
      <c r="AVZ26" s="15"/>
      <c r="AWA26" s="15"/>
      <c r="AWB26" s="15"/>
      <c r="AWC26" s="15"/>
      <c r="AWD26" s="15"/>
      <c r="AWE26" s="15"/>
      <c r="AWF26" s="15"/>
      <c r="AWG26" s="15"/>
      <c r="AWH26" s="15"/>
      <c r="AWI26" s="15"/>
      <c r="AWJ26" s="15"/>
      <c r="AWK26" s="15"/>
      <c r="AWL26" s="15"/>
      <c r="AWM26" s="15"/>
      <c r="AWN26" s="15"/>
      <c r="AWO26" s="15"/>
      <c r="AWP26" s="15"/>
      <c r="AWQ26" s="15"/>
      <c r="AWR26" s="15"/>
      <c r="AWS26" s="15"/>
      <c r="AWT26" s="15"/>
      <c r="AWU26" s="15"/>
      <c r="AWV26" s="15"/>
      <c r="AWW26" s="15"/>
      <c r="AWX26" s="15"/>
      <c r="AWY26" s="15"/>
      <c r="AWZ26" s="15"/>
      <c r="AXA26" s="15"/>
      <c r="AXB26" s="15"/>
      <c r="AXC26" s="15"/>
      <c r="AXD26" s="15"/>
      <c r="AXE26" s="15"/>
      <c r="AXF26" s="15"/>
      <c r="AXG26" s="15"/>
      <c r="AXH26" s="15"/>
      <c r="AXI26" s="15"/>
      <c r="AXJ26" s="15"/>
      <c r="AXK26" s="15"/>
      <c r="AXL26" s="15"/>
      <c r="AXM26" s="15"/>
      <c r="AXN26" s="15"/>
      <c r="AXO26" s="15"/>
      <c r="AXP26" s="15"/>
      <c r="AXQ26" s="15"/>
      <c r="AXR26" s="15"/>
      <c r="AXS26" s="15"/>
      <c r="AXT26" s="15"/>
      <c r="AXU26" s="15"/>
      <c r="AXV26" s="15"/>
      <c r="AXW26" s="15"/>
      <c r="AXX26" s="15"/>
      <c r="AXY26" s="15"/>
      <c r="AXZ26" s="15"/>
      <c r="AYA26" s="15"/>
      <c r="AYB26" s="15"/>
      <c r="AYC26" s="15"/>
      <c r="AYD26" s="15"/>
      <c r="AYE26" s="15"/>
      <c r="AYF26" s="15"/>
      <c r="AYG26" s="15"/>
      <c r="AYH26" s="15"/>
      <c r="AYI26" s="15"/>
      <c r="AYJ26" s="15"/>
      <c r="AYK26" s="15"/>
      <c r="AYL26" s="15"/>
      <c r="AYM26" s="15"/>
      <c r="AYN26" s="15"/>
      <c r="AYO26" s="15"/>
      <c r="AYP26" s="15"/>
      <c r="AYQ26" s="15"/>
      <c r="AYR26" s="15"/>
      <c r="AYS26" s="15"/>
      <c r="AYT26" s="15"/>
      <c r="AYU26" s="15"/>
      <c r="AYV26" s="15"/>
      <c r="AYW26" s="15"/>
      <c r="AYX26" s="15"/>
      <c r="AYY26" s="15"/>
      <c r="AYZ26" s="15"/>
      <c r="AZA26" s="15"/>
      <c r="AZB26" s="15"/>
      <c r="AZC26" s="15"/>
      <c r="AZD26" s="15"/>
      <c r="AZE26" s="15"/>
      <c r="AZF26" s="15"/>
      <c r="AZG26" s="15"/>
      <c r="AZH26" s="15"/>
      <c r="AZI26" s="15"/>
      <c r="AZJ26" s="15"/>
      <c r="AZK26" s="15"/>
      <c r="AZL26" s="15"/>
      <c r="AZM26" s="15"/>
      <c r="AZN26" s="15"/>
      <c r="AZO26" s="15"/>
      <c r="AZP26" s="15"/>
      <c r="AZQ26" s="15"/>
      <c r="AZR26" s="15"/>
      <c r="AZS26" s="15"/>
      <c r="AZT26" s="15"/>
      <c r="AZU26" s="15"/>
      <c r="AZV26" s="15"/>
      <c r="AZW26" s="15"/>
      <c r="AZX26" s="15"/>
      <c r="AZY26" s="15"/>
      <c r="AZZ26" s="15"/>
      <c r="BAA26" s="15"/>
      <c r="BAB26" s="15"/>
      <c r="BAC26" s="15"/>
      <c r="BAD26" s="15"/>
      <c r="BAE26" s="15"/>
      <c r="BAF26" s="15"/>
      <c r="BAG26" s="15"/>
      <c r="BAH26" s="15"/>
      <c r="BAI26" s="15"/>
      <c r="BAJ26" s="15"/>
      <c r="BAK26" s="15"/>
      <c r="BAL26" s="15"/>
      <c r="BAM26" s="15"/>
      <c r="BAN26" s="15"/>
      <c r="BAO26" s="15"/>
      <c r="BAP26" s="15"/>
      <c r="BAQ26" s="15"/>
      <c r="BAR26" s="15"/>
      <c r="BAS26" s="15"/>
      <c r="BAT26" s="15"/>
      <c r="BAU26" s="15"/>
      <c r="BAV26" s="15"/>
      <c r="BAW26" s="15"/>
      <c r="BAX26" s="15"/>
      <c r="BAY26" s="15"/>
      <c r="BAZ26" s="15"/>
      <c r="BBA26" s="15"/>
      <c r="BBB26" s="15"/>
      <c r="BBC26" s="15"/>
      <c r="BBD26" s="15"/>
      <c r="BBE26" s="15"/>
      <c r="BBF26" s="15"/>
      <c r="BBG26" s="15"/>
      <c r="BBH26" s="15"/>
      <c r="BBI26" s="15"/>
      <c r="BBJ26" s="15"/>
      <c r="BBK26" s="15"/>
      <c r="BBL26" s="15"/>
      <c r="BBM26" s="15"/>
      <c r="BBN26" s="15"/>
      <c r="BBO26" s="15"/>
      <c r="BBP26" s="15"/>
      <c r="BBQ26" s="15"/>
      <c r="BBR26" s="15"/>
      <c r="BBS26" s="15"/>
      <c r="BBT26" s="15"/>
      <c r="BBU26" s="15"/>
      <c r="BBV26" s="15"/>
      <c r="BBW26" s="15"/>
      <c r="BBX26" s="15"/>
      <c r="BBY26" s="15"/>
      <c r="BBZ26" s="15"/>
      <c r="BCA26" s="15"/>
      <c r="BCB26" s="15"/>
      <c r="BCC26" s="15"/>
      <c r="BCD26" s="15"/>
      <c r="BCE26" s="15"/>
      <c r="BCF26" s="15"/>
      <c r="BCG26" s="15"/>
      <c r="BCH26" s="15"/>
      <c r="BCI26" s="15"/>
      <c r="BCJ26" s="15"/>
      <c r="BCK26" s="15"/>
      <c r="BCL26" s="15"/>
      <c r="BCM26" s="15"/>
      <c r="BCN26" s="15"/>
      <c r="BCO26" s="15"/>
      <c r="BCP26" s="15"/>
      <c r="BCQ26" s="15"/>
      <c r="BCR26" s="15"/>
      <c r="BCS26" s="15"/>
      <c r="BCT26" s="15"/>
      <c r="BCU26" s="15"/>
      <c r="BCV26" s="15"/>
      <c r="BCW26" s="15"/>
      <c r="BCX26" s="15"/>
      <c r="BCY26" s="15"/>
      <c r="BCZ26" s="15"/>
      <c r="BDA26" s="15"/>
      <c r="BDB26" s="15"/>
      <c r="BDC26" s="15"/>
      <c r="BDD26" s="15"/>
      <c r="BDE26" s="15"/>
      <c r="BDF26" s="15"/>
      <c r="BDG26" s="15"/>
      <c r="BDH26" s="15"/>
      <c r="BDI26" s="15"/>
      <c r="BDJ26" s="15"/>
      <c r="BDK26" s="15"/>
      <c r="BDL26" s="15"/>
      <c r="BDM26" s="15"/>
      <c r="BDN26" s="15"/>
      <c r="BDO26" s="15"/>
      <c r="BDP26" s="15"/>
      <c r="BDQ26" s="15"/>
      <c r="BDR26" s="15"/>
      <c r="BDS26" s="15"/>
      <c r="BDT26" s="15"/>
      <c r="BDU26" s="15"/>
      <c r="BDV26" s="15"/>
      <c r="BDW26" s="15"/>
      <c r="BDX26" s="15"/>
      <c r="BDY26" s="15"/>
      <c r="BDZ26" s="15"/>
      <c r="BEA26" s="15"/>
      <c r="BEB26" s="15"/>
      <c r="BEC26" s="15"/>
      <c r="BED26" s="15"/>
      <c r="BEE26" s="15"/>
      <c r="BEF26" s="15"/>
      <c r="BEG26" s="15"/>
      <c r="BEH26" s="15"/>
      <c r="BEI26" s="15"/>
      <c r="BEJ26" s="15"/>
      <c r="BEK26" s="15"/>
      <c r="BEL26" s="15"/>
      <c r="BEM26" s="15"/>
      <c r="BEN26" s="15"/>
      <c r="BEO26" s="15"/>
      <c r="BEP26" s="15"/>
      <c r="BEQ26" s="15"/>
      <c r="BER26" s="15"/>
      <c r="BES26" s="15"/>
      <c r="BET26" s="15"/>
      <c r="BEU26" s="15"/>
      <c r="BEV26" s="15"/>
      <c r="BEW26" s="15"/>
      <c r="BEX26" s="15"/>
      <c r="BEY26" s="15"/>
      <c r="BEZ26" s="15"/>
      <c r="BFA26" s="15"/>
      <c r="BFB26" s="15"/>
      <c r="BFC26" s="15"/>
      <c r="BFD26" s="15"/>
      <c r="BFE26" s="15"/>
      <c r="BFF26" s="15"/>
      <c r="BFG26" s="15"/>
      <c r="BFH26" s="15"/>
      <c r="BFI26" s="15"/>
      <c r="BFJ26" s="15"/>
      <c r="BFK26" s="15"/>
      <c r="BFL26" s="15"/>
      <c r="BFM26" s="15"/>
      <c r="BFN26" s="15"/>
      <c r="BFO26" s="15"/>
      <c r="BFP26" s="15"/>
      <c r="BFQ26" s="15"/>
      <c r="BFR26" s="15"/>
      <c r="BFS26" s="15"/>
      <c r="BFT26" s="15"/>
      <c r="BFU26" s="15"/>
      <c r="BFV26" s="15"/>
      <c r="BFW26" s="15"/>
      <c r="BFX26" s="15"/>
      <c r="BFY26" s="15"/>
      <c r="BFZ26" s="15"/>
      <c r="BGA26" s="15"/>
      <c r="BGB26" s="15"/>
      <c r="BGC26" s="15"/>
      <c r="BGD26" s="15"/>
      <c r="BGE26" s="15"/>
      <c r="BGF26" s="15"/>
      <c r="BGG26" s="15"/>
      <c r="BGH26" s="15"/>
      <c r="BGI26" s="15"/>
      <c r="BGJ26" s="15"/>
      <c r="BGK26" s="15"/>
      <c r="BGL26" s="15"/>
      <c r="BGM26" s="15"/>
      <c r="BGN26" s="15"/>
      <c r="BGO26" s="15"/>
      <c r="BGP26" s="15"/>
      <c r="BGQ26" s="15"/>
      <c r="BGR26" s="15"/>
      <c r="BGS26" s="15"/>
      <c r="BGT26" s="15"/>
      <c r="BGU26" s="15"/>
      <c r="BGV26" s="15"/>
      <c r="BGW26" s="15"/>
      <c r="BGX26" s="15"/>
      <c r="BGY26" s="15"/>
      <c r="BGZ26" s="15"/>
      <c r="BHA26" s="15"/>
      <c r="BHB26" s="15"/>
      <c r="BHC26" s="15"/>
      <c r="BHD26" s="15"/>
      <c r="BHE26" s="15"/>
      <c r="BHF26" s="15"/>
      <c r="BHG26" s="15"/>
      <c r="BHH26" s="15"/>
      <c r="BHI26" s="15"/>
      <c r="BHJ26" s="15"/>
      <c r="BHK26" s="15"/>
      <c r="BHL26" s="15"/>
      <c r="BHM26" s="15"/>
      <c r="BHN26" s="15"/>
      <c r="BHO26" s="15"/>
      <c r="BHP26" s="15"/>
      <c r="BHQ26" s="15"/>
      <c r="BHR26" s="15"/>
      <c r="BHS26" s="15"/>
      <c r="BHT26" s="15"/>
      <c r="BHU26" s="15"/>
      <c r="BHV26" s="15"/>
      <c r="BHW26" s="15"/>
      <c r="BHX26" s="15"/>
      <c r="BHY26" s="15"/>
      <c r="BHZ26" s="15"/>
      <c r="BIA26" s="15"/>
      <c r="BIB26" s="15"/>
      <c r="BIC26" s="15"/>
      <c r="BID26" s="15"/>
      <c r="BIE26" s="15"/>
      <c r="BIF26" s="15"/>
      <c r="BIG26" s="15"/>
      <c r="BIH26" s="15"/>
      <c r="BII26" s="15"/>
      <c r="BIJ26" s="15"/>
      <c r="BIK26" s="15"/>
      <c r="BIL26" s="15"/>
      <c r="BIM26" s="15"/>
      <c r="BIN26" s="15"/>
      <c r="BIO26" s="15"/>
      <c r="BIP26" s="15"/>
      <c r="BIQ26" s="15"/>
      <c r="BIR26" s="15"/>
      <c r="BIS26" s="15"/>
      <c r="BIT26" s="15"/>
      <c r="BIU26" s="15"/>
      <c r="BIV26" s="15"/>
      <c r="BIW26" s="15"/>
      <c r="BIX26" s="15"/>
      <c r="BIY26" s="15"/>
      <c r="BIZ26" s="15"/>
      <c r="BJA26" s="15"/>
      <c r="BJB26" s="15"/>
      <c r="BJC26" s="15"/>
      <c r="BJD26" s="15"/>
      <c r="BJE26" s="15"/>
      <c r="BJF26" s="15"/>
      <c r="BJG26" s="15"/>
      <c r="BJH26" s="15"/>
      <c r="BJI26" s="15"/>
      <c r="BJJ26" s="15"/>
      <c r="BJK26" s="15"/>
      <c r="BJL26" s="15"/>
      <c r="BJM26" s="15"/>
      <c r="BJN26" s="15"/>
      <c r="BJO26" s="15"/>
      <c r="BJP26" s="15"/>
      <c r="BJQ26" s="15"/>
      <c r="BJR26" s="15"/>
      <c r="BJS26" s="15"/>
      <c r="BJT26" s="15"/>
      <c r="BJU26" s="15"/>
      <c r="BJV26" s="15"/>
      <c r="BJW26" s="15"/>
      <c r="BJX26" s="15"/>
      <c r="BJY26" s="15"/>
      <c r="BJZ26" s="15"/>
      <c r="BKA26" s="15"/>
      <c r="BKB26" s="15"/>
      <c r="BKC26" s="15"/>
      <c r="BKD26" s="15"/>
      <c r="BKE26" s="15"/>
      <c r="BKF26" s="15"/>
      <c r="BKG26" s="15"/>
      <c r="BKH26" s="15"/>
      <c r="BKI26" s="15"/>
      <c r="BKJ26" s="15"/>
      <c r="BKK26" s="15"/>
      <c r="BKL26" s="15"/>
      <c r="BKM26" s="15"/>
      <c r="BKN26" s="15"/>
      <c r="BKO26" s="15"/>
      <c r="BKP26" s="15"/>
      <c r="BKQ26" s="15"/>
      <c r="BKR26" s="15"/>
      <c r="BKS26" s="15"/>
      <c r="BKT26" s="15"/>
      <c r="BKU26" s="15"/>
      <c r="BKV26" s="15"/>
      <c r="BKW26" s="15"/>
      <c r="BKX26" s="15"/>
      <c r="BKY26" s="15"/>
      <c r="BKZ26" s="15"/>
      <c r="BLA26" s="15"/>
      <c r="BLB26" s="15"/>
      <c r="BLC26" s="15"/>
      <c r="BLD26" s="15"/>
      <c r="BLE26" s="15"/>
      <c r="BLF26" s="15"/>
      <c r="BLG26" s="15"/>
      <c r="BLH26" s="15"/>
      <c r="BLI26" s="15"/>
      <c r="BLJ26" s="15"/>
      <c r="BLK26" s="15"/>
      <c r="BLL26" s="15"/>
      <c r="BLM26" s="15"/>
      <c r="BLN26" s="15"/>
      <c r="BLO26" s="15"/>
      <c r="BLP26" s="15"/>
      <c r="BLQ26" s="15"/>
      <c r="BLR26" s="15"/>
      <c r="BLS26" s="15"/>
      <c r="BLT26" s="15"/>
      <c r="BLU26" s="15"/>
      <c r="BLV26" s="15"/>
      <c r="BLW26" s="15"/>
      <c r="BLX26" s="15"/>
      <c r="BLY26" s="15"/>
      <c r="BLZ26" s="15"/>
      <c r="BMA26" s="15"/>
      <c r="BMB26" s="15"/>
      <c r="BMC26" s="15"/>
      <c r="BMD26" s="15"/>
      <c r="BME26" s="15"/>
      <c r="BMF26" s="15"/>
      <c r="BMG26" s="15"/>
      <c r="BMH26" s="15"/>
      <c r="BMI26" s="15"/>
      <c r="BMJ26" s="15"/>
      <c r="BMK26" s="15"/>
      <c r="BML26" s="15"/>
      <c r="BMM26" s="15"/>
      <c r="BMN26" s="15"/>
      <c r="BMO26" s="15"/>
      <c r="BMP26" s="15"/>
      <c r="BMQ26" s="15"/>
      <c r="BMR26" s="15"/>
      <c r="BMS26" s="15"/>
      <c r="BMT26" s="15"/>
      <c r="BMU26" s="15"/>
      <c r="BMV26" s="15"/>
      <c r="BMW26" s="15"/>
      <c r="BMX26" s="15"/>
      <c r="BMY26" s="15"/>
      <c r="BMZ26" s="15"/>
      <c r="BNA26" s="15"/>
      <c r="BNB26" s="15"/>
      <c r="BNC26" s="15"/>
      <c r="BND26" s="15"/>
      <c r="BNE26" s="15"/>
      <c r="BNF26" s="15"/>
      <c r="BNG26" s="15"/>
      <c r="BNH26" s="15"/>
      <c r="BNI26" s="15"/>
      <c r="BNJ26" s="15"/>
      <c r="BNK26" s="15"/>
      <c r="BNL26" s="15"/>
      <c r="BNM26" s="15"/>
      <c r="BNN26" s="15"/>
      <c r="BNO26" s="15"/>
      <c r="BNP26" s="15"/>
      <c r="BNQ26" s="15"/>
      <c r="BNR26" s="15"/>
      <c r="BNS26" s="15"/>
      <c r="BNT26" s="15"/>
      <c r="BNU26" s="15"/>
      <c r="BNV26" s="15"/>
      <c r="BNW26" s="15"/>
      <c r="BNX26" s="15"/>
      <c r="BNY26" s="15"/>
      <c r="BNZ26" s="15"/>
      <c r="BOA26" s="15"/>
      <c r="BOB26" s="15"/>
      <c r="BOC26" s="15"/>
      <c r="BOD26" s="15"/>
      <c r="BOE26" s="15"/>
      <c r="BOF26" s="15"/>
      <c r="BOG26" s="15"/>
      <c r="BOH26" s="15"/>
      <c r="BOI26" s="15"/>
      <c r="BOJ26" s="15"/>
      <c r="BOK26" s="15"/>
      <c r="BOL26" s="15"/>
      <c r="BOM26" s="15"/>
      <c r="BON26" s="15"/>
      <c r="BOO26" s="15"/>
      <c r="BOP26" s="15"/>
      <c r="BOQ26" s="15"/>
      <c r="BOR26" s="15"/>
      <c r="BOS26" s="15"/>
      <c r="BOT26" s="15"/>
      <c r="BOU26" s="15"/>
      <c r="BOV26" s="15"/>
      <c r="BOW26" s="15"/>
      <c r="BOX26" s="15"/>
      <c r="BOY26" s="15"/>
      <c r="BOZ26" s="15"/>
      <c r="BPA26" s="15"/>
      <c r="BPB26" s="15"/>
      <c r="BPC26" s="15"/>
      <c r="BPD26" s="15"/>
      <c r="BPE26" s="15"/>
      <c r="BPF26" s="15"/>
      <c r="BPG26" s="15"/>
      <c r="BPH26" s="15"/>
      <c r="BPI26" s="15"/>
      <c r="BPJ26" s="15"/>
      <c r="BPK26" s="15"/>
      <c r="BPL26" s="15"/>
      <c r="BPM26" s="15"/>
      <c r="BPN26" s="15"/>
      <c r="BPO26" s="15"/>
      <c r="BPP26" s="15"/>
      <c r="BPQ26" s="15"/>
      <c r="BPR26" s="15"/>
      <c r="BPS26" s="15"/>
      <c r="BPT26" s="15"/>
      <c r="BPU26" s="15"/>
      <c r="BPV26" s="15"/>
      <c r="BPW26" s="15"/>
      <c r="BPX26" s="15"/>
      <c r="BPY26" s="15"/>
      <c r="BPZ26" s="15"/>
      <c r="BQA26" s="15"/>
      <c r="BQB26" s="15"/>
      <c r="BQC26" s="15"/>
      <c r="BQD26" s="15"/>
      <c r="BQE26" s="15"/>
      <c r="BQF26" s="15"/>
      <c r="BQG26" s="15"/>
      <c r="BQH26" s="15"/>
      <c r="BQI26" s="15"/>
      <c r="BQJ26" s="15"/>
      <c r="BQK26" s="15"/>
      <c r="BQL26" s="15"/>
      <c r="BQM26" s="15"/>
      <c r="BQN26" s="15"/>
      <c r="BQO26" s="15"/>
      <c r="BQP26" s="15"/>
      <c r="BQQ26" s="15"/>
      <c r="BQR26" s="15"/>
      <c r="BQS26" s="15"/>
      <c r="BQT26" s="15"/>
      <c r="BQU26" s="15"/>
      <c r="BQV26" s="15"/>
      <c r="BQW26" s="15"/>
      <c r="BQX26" s="15"/>
      <c r="BQY26" s="15"/>
      <c r="BQZ26" s="15"/>
      <c r="BRA26" s="15"/>
      <c r="BRB26" s="15"/>
      <c r="BRC26" s="15"/>
      <c r="BRD26" s="15"/>
      <c r="BRE26" s="15"/>
      <c r="BRF26" s="15"/>
      <c r="BRG26" s="15"/>
      <c r="BRH26" s="15"/>
      <c r="BRI26" s="15"/>
      <c r="BRJ26" s="15"/>
      <c r="BRK26" s="15"/>
      <c r="BRL26" s="15"/>
      <c r="BRM26" s="15"/>
      <c r="BRN26" s="15"/>
      <c r="BRO26" s="15"/>
      <c r="BRP26" s="15"/>
      <c r="BRQ26" s="15"/>
      <c r="BRR26" s="15"/>
      <c r="BRS26" s="15"/>
      <c r="BRT26" s="15"/>
      <c r="BRU26" s="15"/>
      <c r="BRV26" s="15"/>
      <c r="BRW26" s="15"/>
      <c r="BRX26" s="15"/>
      <c r="BRY26" s="15"/>
      <c r="BRZ26" s="15"/>
      <c r="BSA26" s="15"/>
      <c r="BSB26" s="15"/>
      <c r="BSC26" s="15"/>
      <c r="BSD26" s="15"/>
      <c r="BSE26" s="15"/>
      <c r="BSF26" s="15"/>
      <c r="BSG26" s="15"/>
      <c r="BSH26" s="15"/>
      <c r="BSI26" s="15"/>
      <c r="BSJ26" s="15"/>
      <c r="BSK26" s="15"/>
      <c r="BSL26" s="15"/>
      <c r="BSM26" s="15"/>
      <c r="BSN26" s="15"/>
      <c r="BSO26" s="15"/>
      <c r="BSP26" s="15"/>
      <c r="BSQ26" s="15"/>
      <c r="BSR26" s="15"/>
      <c r="BSS26" s="15"/>
      <c r="BST26" s="15"/>
      <c r="BSU26" s="15"/>
      <c r="BSV26" s="15"/>
      <c r="BSW26" s="15"/>
      <c r="BSX26" s="15"/>
      <c r="BSY26" s="15"/>
      <c r="BSZ26" s="15"/>
      <c r="BTA26" s="15"/>
      <c r="BTB26" s="15"/>
      <c r="BTC26" s="15"/>
      <c r="BTD26" s="15"/>
      <c r="BTE26" s="15"/>
      <c r="BTF26" s="15"/>
      <c r="BTG26" s="15"/>
      <c r="BTH26" s="15"/>
      <c r="BTI26" s="15"/>
      <c r="BTJ26" s="15"/>
      <c r="BTK26" s="15"/>
      <c r="BTL26" s="15"/>
      <c r="BTM26" s="15"/>
      <c r="BTN26" s="15"/>
      <c r="BTO26" s="15"/>
      <c r="BTP26" s="15"/>
      <c r="BTQ26" s="15"/>
      <c r="BTR26" s="15"/>
      <c r="BTS26" s="15"/>
      <c r="BTT26" s="15"/>
      <c r="BTU26" s="15"/>
      <c r="BTV26" s="15"/>
      <c r="BTW26" s="15"/>
      <c r="BTX26" s="15"/>
      <c r="BTY26" s="15"/>
      <c r="BTZ26" s="15"/>
      <c r="BUA26" s="15"/>
      <c r="BUB26" s="15"/>
      <c r="BUC26" s="15"/>
      <c r="BUD26" s="15"/>
      <c r="BUE26" s="15"/>
      <c r="BUF26" s="15"/>
      <c r="BUG26" s="15"/>
      <c r="BUH26" s="15"/>
      <c r="BUI26" s="15"/>
      <c r="BUJ26" s="15"/>
      <c r="BUK26" s="15"/>
      <c r="BUL26" s="15"/>
      <c r="BUM26" s="15"/>
      <c r="BUN26" s="15"/>
      <c r="BUO26" s="15"/>
      <c r="BUP26" s="15"/>
      <c r="BUQ26" s="15"/>
      <c r="BUR26" s="15"/>
      <c r="BUS26" s="15"/>
      <c r="BUT26" s="15"/>
      <c r="BUU26" s="15"/>
      <c r="BUV26" s="15"/>
      <c r="BUW26" s="15"/>
      <c r="BUX26" s="15"/>
      <c r="BUY26" s="15"/>
      <c r="BUZ26" s="15"/>
      <c r="BVA26" s="15"/>
      <c r="BVB26" s="15"/>
      <c r="BVC26" s="15"/>
      <c r="BVD26" s="15"/>
      <c r="BVE26" s="15"/>
      <c r="BVF26" s="15"/>
      <c r="BVG26" s="15"/>
      <c r="BVH26" s="15"/>
      <c r="BVI26" s="15"/>
      <c r="BVJ26" s="15"/>
      <c r="BVK26" s="15"/>
      <c r="BVL26" s="15"/>
      <c r="BVM26" s="15"/>
      <c r="BVN26" s="15"/>
      <c r="BVO26" s="15"/>
      <c r="BVP26" s="15"/>
      <c r="BVQ26" s="15"/>
      <c r="BVR26" s="15"/>
      <c r="BVS26" s="15"/>
      <c r="BVT26" s="15"/>
      <c r="BVU26" s="15"/>
      <c r="BVV26" s="15"/>
      <c r="BVW26" s="15"/>
      <c r="BVX26" s="15"/>
      <c r="BVY26" s="15"/>
      <c r="BVZ26" s="15"/>
      <c r="BWA26" s="15"/>
      <c r="BWB26" s="15"/>
      <c r="BWC26" s="15"/>
      <c r="BWD26" s="15"/>
      <c r="BWE26" s="15"/>
      <c r="BWF26" s="15"/>
      <c r="BWG26" s="15"/>
      <c r="BWH26" s="15"/>
      <c r="BWI26" s="15"/>
      <c r="BWJ26" s="15"/>
      <c r="BWK26" s="15"/>
      <c r="BWL26" s="15"/>
      <c r="BWM26" s="15"/>
      <c r="BWN26" s="15"/>
      <c r="BWO26" s="15"/>
      <c r="BWP26" s="15"/>
      <c r="BWQ26" s="15"/>
      <c r="BWR26" s="15"/>
      <c r="BWS26" s="15"/>
      <c r="BWT26" s="15"/>
      <c r="BWU26" s="15"/>
      <c r="BWV26" s="15"/>
      <c r="BWW26" s="15"/>
      <c r="BWX26" s="15"/>
      <c r="BWY26" s="15"/>
      <c r="BWZ26" s="15"/>
      <c r="BXA26" s="15"/>
      <c r="BXB26" s="15"/>
      <c r="BXC26" s="15"/>
      <c r="BXD26" s="15"/>
      <c r="BXE26" s="15"/>
      <c r="BXF26" s="15"/>
      <c r="BXG26" s="15"/>
      <c r="BXH26" s="15"/>
      <c r="BXI26" s="15"/>
      <c r="BXJ26" s="15"/>
      <c r="BXK26" s="15"/>
      <c r="BXL26" s="15"/>
      <c r="BXM26" s="15"/>
      <c r="BXN26" s="15"/>
      <c r="BXO26" s="15"/>
      <c r="BXP26" s="15"/>
      <c r="BXQ26" s="15"/>
      <c r="BXR26" s="15"/>
      <c r="BXS26" s="15"/>
      <c r="BXT26" s="15"/>
      <c r="BXU26" s="15"/>
      <c r="BXV26" s="15"/>
      <c r="BXW26" s="15"/>
      <c r="BXX26" s="15"/>
      <c r="BXY26" s="15"/>
      <c r="BXZ26" s="15"/>
      <c r="BYA26" s="15"/>
      <c r="BYB26" s="15"/>
      <c r="BYC26" s="15"/>
      <c r="BYD26" s="15"/>
      <c r="BYE26" s="15"/>
      <c r="BYF26" s="15"/>
      <c r="BYG26" s="15"/>
      <c r="BYH26" s="15"/>
      <c r="BYI26" s="15"/>
      <c r="BYJ26" s="15"/>
      <c r="BYK26" s="15"/>
      <c r="BYL26" s="15"/>
      <c r="BYM26" s="15"/>
      <c r="BYN26" s="15"/>
      <c r="BYO26" s="15"/>
      <c r="BYP26" s="15"/>
      <c r="BYQ26" s="15"/>
      <c r="BYR26" s="15"/>
      <c r="BYS26" s="15"/>
      <c r="BYT26" s="15"/>
      <c r="BYU26" s="15"/>
      <c r="BYV26" s="15"/>
      <c r="BYW26" s="15"/>
      <c r="BYX26" s="15"/>
      <c r="BYY26" s="15"/>
      <c r="BYZ26" s="15"/>
      <c r="BZA26" s="15"/>
      <c r="BZB26" s="15"/>
      <c r="BZC26" s="15"/>
      <c r="BZD26" s="15"/>
      <c r="BZE26" s="15"/>
      <c r="BZF26" s="15"/>
      <c r="BZG26" s="15"/>
      <c r="BZH26" s="15"/>
      <c r="BZI26" s="15"/>
      <c r="BZJ26" s="15"/>
      <c r="BZK26" s="15"/>
      <c r="BZL26" s="15"/>
      <c r="BZM26" s="15"/>
      <c r="BZN26" s="15"/>
      <c r="BZO26" s="15"/>
      <c r="BZP26" s="15"/>
      <c r="BZQ26" s="15"/>
      <c r="BZR26" s="15"/>
      <c r="BZS26" s="15"/>
      <c r="BZT26" s="15"/>
      <c r="BZU26" s="15"/>
      <c r="BZV26" s="15"/>
      <c r="BZW26" s="15"/>
      <c r="BZX26" s="15"/>
      <c r="BZY26" s="15"/>
      <c r="BZZ26" s="15"/>
      <c r="CAA26" s="15"/>
      <c r="CAB26" s="15"/>
      <c r="CAC26" s="15"/>
      <c r="CAD26" s="15"/>
      <c r="CAE26" s="15"/>
      <c r="CAF26" s="15"/>
      <c r="CAG26" s="15"/>
      <c r="CAH26" s="15"/>
      <c r="CAI26" s="15"/>
      <c r="CAJ26" s="15"/>
      <c r="CAK26" s="15"/>
      <c r="CAL26" s="15"/>
      <c r="CAM26" s="15"/>
      <c r="CAN26" s="15"/>
      <c r="CAO26" s="15"/>
      <c r="CAP26" s="15"/>
      <c r="CAQ26" s="15"/>
      <c r="CAR26" s="15"/>
      <c r="CAS26" s="15"/>
      <c r="CAT26" s="15"/>
      <c r="CAU26" s="15"/>
      <c r="CAV26" s="15"/>
      <c r="CAW26" s="15"/>
      <c r="CAX26" s="15"/>
      <c r="CAY26" s="15"/>
      <c r="CAZ26" s="15"/>
      <c r="CBA26" s="15"/>
      <c r="CBB26" s="15"/>
      <c r="CBC26" s="15"/>
      <c r="CBD26" s="15"/>
      <c r="CBE26" s="15"/>
      <c r="CBF26" s="15"/>
      <c r="CBG26" s="15"/>
      <c r="CBH26" s="15"/>
      <c r="CBI26" s="15"/>
      <c r="CBJ26" s="15"/>
      <c r="CBK26" s="15"/>
      <c r="CBL26" s="15"/>
      <c r="CBM26" s="15"/>
      <c r="CBN26" s="15"/>
      <c r="CBO26" s="15"/>
      <c r="CBP26" s="15"/>
      <c r="CBQ26" s="15"/>
      <c r="CBR26" s="15"/>
      <c r="CBS26" s="15"/>
      <c r="CBT26" s="15"/>
      <c r="CBU26" s="15"/>
      <c r="CBV26" s="15"/>
      <c r="CBW26" s="15"/>
      <c r="CBX26" s="15"/>
      <c r="CBY26" s="15"/>
      <c r="CBZ26" s="15"/>
      <c r="CCA26" s="15"/>
      <c r="CCB26" s="15"/>
      <c r="CCC26" s="15"/>
      <c r="CCD26" s="15"/>
      <c r="CCE26" s="15"/>
      <c r="CCF26" s="15"/>
      <c r="CCG26" s="15"/>
      <c r="CCH26" s="15"/>
      <c r="CCI26" s="15"/>
      <c r="CCJ26" s="15"/>
      <c r="CCK26" s="15"/>
      <c r="CCL26" s="15"/>
      <c r="CCM26" s="15"/>
      <c r="CCN26" s="15"/>
      <c r="CCO26" s="15"/>
      <c r="CCP26" s="15"/>
      <c r="CCQ26" s="15"/>
      <c r="CCR26" s="15"/>
      <c r="CCS26" s="15"/>
      <c r="CCT26" s="15"/>
      <c r="CCU26" s="15"/>
      <c r="CCV26" s="15"/>
      <c r="CCW26" s="15"/>
      <c r="CCX26" s="15"/>
      <c r="CCY26" s="15"/>
      <c r="CCZ26" s="15"/>
      <c r="CDA26" s="15"/>
      <c r="CDB26" s="15"/>
      <c r="CDC26" s="15"/>
      <c r="CDD26" s="15"/>
      <c r="CDE26" s="15"/>
      <c r="CDF26" s="15"/>
      <c r="CDG26" s="15"/>
      <c r="CDH26" s="15"/>
      <c r="CDI26" s="15"/>
      <c r="CDJ26" s="15"/>
      <c r="CDK26" s="15"/>
      <c r="CDL26" s="15"/>
      <c r="CDM26" s="15"/>
      <c r="CDN26" s="15"/>
      <c r="CDO26" s="15"/>
      <c r="CDP26" s="15"/>
      <c r="CDQ26" s="15"/>
      <c r="CDR26" s="15"/>
      <c r="CDS26" s="15"/>
      <c r="CDT26" s="15"/>
      <c r="CDU26" s="15"/>
      <c r="CDV26" s="15"/>
      <c r="CDW26" s="15"/>
      <c r="CDX26" s="15"/>
      <c r="CDY26" s="15"/>
      <c r="CDZ26" s="15"/>
      <c r="CEA26" s="15"/>
      <c r="CEB26" s="15"/>
      <c r="CEC26" s="15"/>
      <c r="CED26" s="15"/>
      <c r="CEE26" s="15"/>
      <c r="CEF26" s="15"/>
      <c r="CEG26" s="15"/>
      <c r="CEH26" s="15"/>
      <c r="CEI26" s="15"/>
      <c r="CEJ26" s="15"/>
      <c r="CEK26" s="15"/>
      <c r="CEL26" s="15"/>
      <c r="CEM26" s="15"/>
      <c r="CEN26" s="15"/>
      <c r="CEO26" s="15"/>
      <c r="CEP26" s="15"/>
      <c r="CEQ26" s="15"/>
      <c r="CER26" s="15"/>
      <c r="CES26" s="15"/>
      <c r="CET26" s="15"/>
      <c r="CEU26" s="15"/>
      <c r="CEV26" s="15"/>
      <c r="CEW26" s="15"/>
      <c r="CEX26" s="15"/>
      <c r="CEY26" s="15"/>
      <c r="CEZ26" s="15"/>
      <c r="CFA26" s="15"/>
      <c r="CFB26" s="15"/>
      <c r="CFC26" s="15"/>
      <c r="CFD26" s="15"/>
      <c r="CFE26" s="15"/>
      <c r="CFF26" s="15"/>
      <c r="CFG26" s="15"/>
      <c r="CFH26" s="15"/>
      <c r="CFI26" s="15"/>
      <c r="CFJ26" s="15"/>
      <c r="CFK26" s="15"/>
      <c r="CFL26" s="15"/>
      <c r="CFM26" s="15"/>
      <c r="CFN26" s="15"/>
      <c r="CFO26" s="15"/>
      <c r="CFP26" s="15"/>
      <c r="CFQ26" s="15"/>
      <c r="CFR26" s="15"/>
      <c r="CFS26" s="15"/>
      <c r="CFT26" s="15"/>
      <c r="CFU26" s="15"/>
      <c r="CFV26" s="15"/>
      <c r="CFW26" s="15"/>
      <c r="CFX26" s="15"/>
      <c r="CFY26" s="15"/>
      <c r="CFZ26" s="15"/>
      <c r="CGA26" s="15"/>
      <c r="CGB26" s="15"/>
      <c r="CGC26" s="15"/>
      <c r="CGD26" s="15"/>
      <c r="CGE26" s="15"/>
      <c r="CGF26" s="15"/>
      <c r="CGG26" s="15"/>
      <c r="CGH26" s="15"/>
      <c r="CGI26" s="15"/>
      <c r="CGJ26" s="15"/>
      <c r="CGK26" s="15"/>
      <c r="CGL26" s="15"/>
      <c r="CGM26" s="15"/>
      <c r="CGN26" s="15"/>
      <c r="CGO26" s="15"/>
      <c r="CGP26" s="15"/>
      <c r="CGQ26" s="15"/>
      <c r="CGR26" s="15"/>
      <c r="CGS26" s="15"/>
      <c r="CGT26" s="15"/>
      <c r="CGU26" s="15"/>
      <c r="CGV26" s="15"/>
      <c r="CGW26" s="15"/>
      <c r="CGX26" s="15"/>
      <c r="CGY26" s="15"/>
      <c r="CGZ26" s="15"/>
      <c r="CHA26" s="15"/>
      <c r="CHB26" s="15"/>
      <c r="CHC26" s="15"/>
      <c r="CHD26" s="15"/>
      <c r="CHE26" s="15"/>
      <c r="CHF26" s="15"/>
      <c r="CHG26" s="15"/>
      <c r="CHH26" s="15"/>
      <c r="CHI26" s="15"/>
      <c r="CHJ26" s="15"/>
      <c r="CHK26" s="15"/>
      <c r="CHL26" s="15"/>
      <c r="CHM26" s="15"/>
      <c r="CHN26" s="15"/>
      <c r="CHO26" s="15"/>
      <c r="CHP26" s="15"/>
      <c r="CHQ26" s="15"/>
      <c r="CHR26" s="15"/>
      <c r="CHS26" s="15"/>
      <c r="CHT26" s="15"/>
      <c r="CHU26" s="15"/>
      <c r="CHV26" s="15"/>
      <c r="CHW26" s="15"/>
      <c r="CHX26" s="15"/>
      <c r="CHY26" s="15"/>
      <c r="CHZ26" s="15"/>
      <c r="CIA26" s="15"/>
      <c r="CIB26" s="15"/>
      <c r="CIC26" s="15"/>
      <c r="CID26" s="15"/>
      <c r="CIE26" s="15"/>
      <c r="CIF26" s="15"/>
      <c r="CIG26" s="15"/>
      <c r="CIH26" s="15"/>
      <c r="CII26" s="15"/>
      <c r="CIJ26" s="15"/>
      <c r="CIK26" s="15"/>
      <c r="CIL26" s="15"/>
      <c r="CIM26" s="15"/>
      <c r="CIN26" s="15"/>
      <c r="CIO26" s="15"/>
      <c r="CIP26" s="15"/>
      <c r="CIQ26" s="15"/>
      <c r="CIR26" s="15"/>
      <c r="CIS26" s="15"/>
      <c r="CIT26" s="15"/>
      <c r="CIU26" s="15"/>
      <c r="CIV26" s="15"/>
      <c r="CIW26" s="15"/>
      <c r="CIX26" s="15"/>
      <c r="CIY26" s="15"/>
      <c r="CIZ26" s="15"/>
      <c r="CJA26" s="15"/>
      <c r="CJB26" s="15"/>
      <c r="CJC26" s="15"/>
      <c r="CJD26" s="15"/>
      <c r="CJE26" s="15"/>
      <c r="CJF26" s="15"/>
      <c r="CJG26" s="15"/>
      <c r="CJH26" s="15"/>
      <c r="CJI26" s="15"/>
      <c r="CJJ26" s="15"/>
      <c r="CJK26" s="15"/>
      <c r="CJL26" s="15"/>
      <c r="CJM26" s="15"/>
      <c r="CJN26" s="15"/>
      <c r="CJO26" s="15"/>
      <c r="CJP26" s="15"/>
      <c r="CJQ26" s="15"/>
      <c r="CJR26" s="15"/>
      <c r="CJS26" s="15"/>
      <c r="CJT26" s="15"/>
      <c r="CJU26" s="15"/>
      <c r="CJV26" s="15"/>
      <c r="CJW26" s="15"/>
      <c r="CJX26" s="15"/>
      <c r="CJY26" s="15"/>
      <c r="CJZ26" s="15"/>
      <c r="CKA26" s="15"/>
      <c r="CKB26" s="15"/>
      <c r="CKC26" s="15"/>
      <c r="CKD26" s="15"/>
      <c r="CKE26" s="15"/>
      <c r="CKF26" s="15"/>
      <c r="CKG26" s="15"/>
      <c r="CKH26" s="15"/>
      <c r="CKI26" s="15"/>
      <c r="CKJ26" s="15"/>
      <c r="CKK26" s="15"/>
      <c r="CKL26" s="15"/>
      <c r="CKM26" s="15"/>
      <c r="CKN26" s="15"/>
      <c r="CKO26" s="15"/>
      <c r="CKP26" s="15"/>
      <c r="CKQ26" s="15"/>
      <c r="CKR26" s="15"/>
      <c r="CKS26" s="15"/>
      <c r="CKT26" s="15"/>
      <c r="CKU26" s="15"/>
      <c r="CKV26" s="15"/>
      <c r="CKW26" s="15"/>
      <c r="CKX26" s="15"/>
      <c r="CKY26" s="15"/>
      <c r="CKZ26" s="15"/>
      <c r="CLA26" s="15"/>
      <c r="CLB26" s="15"/>
      <c r="CLC26" s="15"/>
      <c r="CLD26" s="15"/>
      <c r="CLE26" s="15"/>
      <c r="CLF26" s="15"/>
      <c r="CLG26" s="15"/>
      <c r="CLH26" s="15"/>
      <c r="CLI26" s="15"/>
      <c r="CLJ26" s="15"/>
      <c r="CLK26" s="15"/>
      <c r="CLL26" s="15"/>
      <c r="CLM26" s="15"/>
      <c r="CLN26" s="15"/>
      <c r="CLO26" s="15"/>
      <c r="CLP26" s="15"/>
      <c r="CLQ26" s="15"/>
      <c r="CLR26" s="15"/>
      <c r="CLS26" s="15"/>
      <c r="CLT26" s="15"/>
      <c r="CLU26" s="15"/>
      <c r="CLV26" s="15"/>
      <c r="CLW26" s="15"/>
      <c r="CLX26" s="15"/>
      <c r="CLY26" s="15"/>
      <c r="CLZ26" s="15"/>
      <c r="CMA26" s="15"/>
      <c r="CMB26" s="15"/>
      <c r="CMC26" s="15"/>
      <c r="CMD26" s="15"/>
      <c r="CME26" s="15"/>
      <c r="CMF26" s="15"/>
      <c r="CMG26" s="15"/>
      <c r="CMH26" s="15"/>
      <c r="CMI26" s="15"/>
      <c r="CMJ26" s="15"/>
      <c r="CMK26" s="15"/>
      <c r="CML26" s="15"/>
      <c r="CMM26" s="15"/>
      <c r="CMN26" s="15"/>
      <c r="CMO26" s="15"/>
      <c r="CMP26" s="15"/>
      <c r="CMQ26" s="15"/>
      <c r="CMR26" s="15"/>
      <c r="CMS26" s="15"/>
      <c r="CMT26" s="15"/>
      <c r="CMU26" s="15"/>
      <c r="CMV26" s="15"/>
      <c r="CMW26" s="15"/>
      <c r="CMX26" s="15"/>
      <c r="CMY26" s="15"/>
      <c r="CMZ26" s="15"/>
      <c r="CNA26" s="15"/>
      <c r="CNB26" s="15"/>
      <c r="CNC26" s="15"/>
      <c r="CND26" s="15"/>
      <c r="CNE26" s="15"/>
      <c r="CNF26" s="15"/>
      <c r="CNG26" s="15"/>
      <c r="CNH26" s="15"/>
      <c r="CNI26" s="15"/>
      <c r="CNJ26" s="15"/>
      <c r="CNK26" s="15"/>
      <c r="CNL26" s="15"/>
      <c r="CNM26" s="15"/>
      <c r="CNN26" s="15"/>
      <c r="CNO26" s="15"/>
      <c r="CNP26" s="15"/>
      <c r="CNQ26" s="15"/>
      <c r="CNR26" s="15"/>
      <c r="CNS26" s="15"/>
      <c r="CNT26" s="15"/>
      <c r="CNU26" s="15"/>
      <c r="CNV26" s="15"/>
      <c r="CNW26" s="15"/>
      <c r="CNX26" s="15"/>
      <c r="CNY26" s="15"/>
      <c r="CNZ26" s="15"/>
      <c r="COA26" s="15"/>
      <c r="COB26" s="15"/>
      <c r="COC26" s="15"/>
      <c r="COD26" s="15"/>
      <c r="COE26" s="15"/>
      <c r="COF26" s="15"/>
      <c r="COG26" s="15"/>
      <c r="COH26" s="15"/>
      <c r="COI26" s="15"/>
      <c r="COJ26" s="15"/>
      <c r="COK26" s="15"/>
      <c r="COL26" s="15"/>
      <c r="COM26" s="15"/>
      <c r="CON26" s="15"/>
      <c r="COO26" s="15"/>
      <c r="COP26" s="15"/>
      <c r="COQ26" s="15"/>
      <c r="COR26" s="15"/>
      <c r="COS26" s="15"/>
      <c r="COT26" s="15"/>
      <c r="COU26" s="15"/>
      <c r="COV26" s="15"/>
      <c r="COW26" s="15"/>
      <c r="COX26" s="15"/>
      <c r="COY26" s="15"/>
      <c r="COZ26" s="15"/>
      <c r="CPA26" s="15"/>
      <c r="CPB26" s="15"/>
      <c r="CPC26" s="15"/>
      <c r="CPD26" s="15"/>
      <c r="CPE26" s="15"/>
      <c r="CPF26" s="15"/>
      <c r="CPG26" s="15"/>
      <c r="CPH26" s="15"/>
      <c r="CPI26" s="15"/>
      <c r="CPJ26" s="15"/>
      <c r="CPK26" s="15"/>
      <c r="CPL26" s="15"/>
      <c r="CPM26" s="15"/>
      <c r="CPN26" s="15"/>
      <c r="CPO26" s="15"/>
      <c r="CPP26" s="15"/>
      <c r="CPQ26" s="15"/>
      <c r="CPR26" s="15"/>
      <c r="CPS26" s="15"/>
      <c r="CPT26" s="15"/>
      <c r="CPU26" s="15"/>
      <c r="CPV26" s="15"/>
      <c r="CPW26" s="15"/>
      <c r="CPX26" s="15"/>
      <c r="CPY26" s="15"/>
      <c r="CPZ26" s="15"/>
      <c r="CQA26" s="15"/>
      <c r="CQB26" s="15"/>
      <c r="CQC26" s="15"/>
      <c r="CQD26" s="15"/>
      <c r="CQE26" s="15"/>
      <c r="CQF26" s="15"/>
      <c r="CQG26" s="15"/>
      <c r="CQH26" s="15"/>
      <c r="CQI26" s="15"/>
      <c r="CQJ26" s="15"/>
      <c r="CQK26" s="15"/>
      <c r="CQL26" s="15"/>
      <c r="CQM26" s="15"/>
      <c r="CQN26" s="15"/>
      <c r="CQO26" s="15"/>
      <c r="CQP26" s="15"/>
      <c r="CQQ26" s="15"/>
      <c r="CQR26" s="15"/>
      <c r="CQS26" s="15"/>
      <c r="CQT26" s="15"/>
      <c r="CQU26" s="15"/>
      <c r="CQV26" s="15"/>
      <c r="CQW26" s="15"/>
      <c r="CQX26" s="15"/>
      <c r="CQY26" s="15"/>
      <c r="CQZ26" s="15"/>
      <c r="CRA26" s="15"/>
      <c r="CRB26" s="15"/>
      <c r="CRC26" s="15"/>
      <c r="CRD26" s="15"/>
      <c r="CRE26" s="15"/>
      <c r="CRF26" s="15"/>
      <c r="CRG26" s="15"/>
      <c r="CRH26" s="15"/>
      <c r="CRI26" s="15"/>
      <c r="CRJ26" s="15"/>
      <c r="CRK26" s="15"/>
      <c r="CRL26" s="15"/>
      <c r="CRM26" s="15"/>
      <c r="CRN26" s="15"/>
      <c r="CRO26" s="15"/>
      <c r="CRP26" s="15"/>
      <c r="CRQ26" s="15"/>
      <c r="CRR26" s="15"/>
      <c r="CRS26" s="15"/>
      <c r="CRT26" s="15"/>
      <c r="CRU26" s="15"/>
      <c r="CRV26" s="15"/>
      <c r="CRW26" s="15"/>
      <c r="CRX26" s="15"/>
      <c r="CRY26" s="15"/>
      <c r="CRZ26" s="15"/>
      <c r="CSA26" s="15"/>
      <c r="CSB26" s="15"/>
      <c r="CSC26" s="15"/>
      <c r="CSD26" s="15"/>
      <c r="CSE26" s="15"/>
      <c r="CSF26" s="15"/>
      <c r="CSG26" s="15"/>
      <c r="CSH26" s="15"/>
      <c r="CSI26" s="15"/>
      <c r="CSJ26" s="15"/>
      <c r="CSK26" s="15"/>
      <c r="CSL26" s="15"/>
      <c r="CSM26" s="15"/>
      <c r="CSN26" s="15"/>
      <c r="CSO26" s="15"/>
      <c r="CSP26" s="15"/>
      <c r="CSQ26" s="15"/>
      <c r="CSR26" s="15"/>
      <c r="CSS26" s="15"/>
      <c r="CST26" s="15"/>
      <c r="CSU26" s="15"/>
      <c r="CSV26" s="15"/>
      <c r="CSW26" s="15"/>
      <c r="CSX26" s="15"/>
      <c r="CSY26" s="15"/>
      <c r="CSZ26" s="15"/>
      <c r="CTA26" s="15"/>
      <c r="CTB26" s="15"/>
      <c r="CTC26" s="15"/>
      <c r="CTD26" s="15"/>
      <c r="CTE26" s="15"/>
      <c r="CTF26" s="15"/>
      <c r="CTG26" s="15"/>
      <c r="CTH26" s="15"/>
      <c r="CTI26" s="15"/>
      <c r="CTJ26" s="15"/>
      <c r="CTK26" s="15"/>
      <c r="CTL26" s="15"/>
      <c r="CTM26" s="15"/>
      <c r="CTN26" s="15"/>
      <c r="CTO26" s="15"/>
      <c r="CTP26" s="15"/>
      <c r="CTQ26" s="15"/>
      <c r="CTR26" s="15"/>
      <c r="CTS26" s="15"/>
      <c r="CTT26" s="15"/>
      <c r="CTU26" s="15"/>
      <c r="CTV26" s="15"/>
      <c r="CTW26" s="15"/>
      <c r="CTX26" s="15"/>
      <c r="CTY26" s="15"/>
      <c r="CTZ26" s="15"/>
      <c r="CUA26" s="15"/>
      <c r="CUB26" s="15"/>
      <c r="CUC26" s="15"/>
      <c r="CUD26" s="15"/>
      <c r="CUE26" s="15"/>
      <c r="CUF26" s="15"/>
      <c r="CUG26" s="15"/>
      <c r="CUH26" s="15"/>
      <c r="CUI26" s="15"/>
      <c r="CUJ26" s="15"/>
      <c r="CUK26" s="15"/>
      <c r="CUL26" s="15"/>
      <c r="CUM26" s="15"/>
      <c r="CUN26" s="15"/>
      <c r="CUO26" s="15"/>
      <c r="CUP26" s="15"/>
      <c r="CUQ26" s="15"/>
      <c r="CUR26" s="15"/>
      <c r="CUS26" s="15"/>
      <c r="CUT26" s="15"/>
      <c r="CUU26" s="15"/>
      <c r="CUV26" s="15"/>
      <c r="CUW26" s="15"/>
      <c r="CUX26" s="15"/>
      <c r="CUY26" s="15"/>
      <c r="CUZ26" s="15"/>
      <c r="CVA26" s="15"/>
      <c r="CVB26" s="15"/>
      <c r="CVC26" s="15"/>
      <c r="CVD26" s="15"/>
      <c r="CVE26" s="15"/>
      <c r="CVF26" s="15"/>
      <c r="CVG26" s="15"/>
      <c r="CVH26" s="15"/>
      <c r="CVI26" s="15"/>
      <c r="CVJ26" s="15"/>
      <c r="CVK26" s="15"/>
      <c r="CVL26" s="15"/>
      <c r="CVM26" s="15"/>
      <c r="CVN26" s="15"/>
      <c r="CVO26" s="15"/>
      <c r="CVP26" s="15"/>
      <c r="CVQ26" s="15"/>
      <c r="CVR26" s="15"/>
      <c r="CVS26" s="15"/>
      <c r="CVT26" s="15"/>
      <c r="CVU26" s="15"/>
      <c r="CVV26" s="15"/>
      <c r="CVW26" s="15"/>
      <c r="CVX26" s="15"/>
      <c r="CVY26" s="15"/>
      <c r="CVZ26" s="15"/>
      <c r="CWA26" s="15"/>
      <c r="CWB26" s="15"/>
      <c r="CWC26" s="15"/>
      <c r="CWD26" s="15"/>
      <c r="CWE26" s="15"/>
      <c r="CWF26" s="15"/>
      <c r="CWG26" s="15"/>
      <c r="CWH26" s="15"/>
      <c r="CWI26" s="15"/>
      <c r="CWJ26" s="15"/>
      <c r="CWK26" s="15"/>
      <c r="CWL26" s="15"/>
      <c r="CWM26" s="15"/>
      <c r="CWN26" s="15"/>
      <c r="CWO26" s="15"/>
      <c r="CWP26" s="15"/>
      <c r="CWQ26" s="15"/>
      <c r="CWR26" s="15"/>
      <c r="CWS26" s="15"/>
      <c r="CWT26" s="15"/>
      <c r="CWU26" s="15"/>
      <c r="CWV26" s="15"/>
      <c r="CWW26" s="15"/>
      <c r="CWX26" s="15"/>
      <c r="CWY26" s="15"/>
      <c r="CWZ26" s="15"/>
      <c r="CXA26" s="15"/>
      <c r="CXB26" s="15"/>
      <c r="CXC26" s="15"/>
      <c r="CXD26" s="15"/>
      <c r="CXE26" s="15"/>
      <c r="CXF26" s="15"/>
      <c r="CXG26" s="15"/>
      <c r="CXH26" s="15"/>
      <c r="CXI26" s="15"/>
      <c r="CXJ26" s="15"/>
      <c r="CXK26" s="15"/>
      <c r="CXL26" s="15"/>
      <c r="CXM26" s="15"/>
      <c r="CXN26" s="15"/>
      <c r="CXO26" s="15"/>
      <c r="CXP26" s="15"/>
      <c r="CXQ26" s="15"/>
      <c r="CXR26" s="15"/>
      <c r="CXS26" s="15"/>
      <c r="CXT26" s="15"/>
      <c r="CXU26" s="15"/>
      <c r="CXV26" s="15"/>
      <c r="CXW26" s="15"/>
      <c r="CXX26" s="15"/>
      <c r="CXY26" s="15"/>
      <c r="CXZ26" s="15"/>
      <c r="CYA26" s="15"/>
      <c r="CYB26" s="15"/>
      <c r="CYC26" s="15"/>
      <c r="CYD26" s="15"/>
      <c r="CYE26" s="15"/>
      <c r="CYF26" s="15"/>
      <c r="CYG26" s="15"/>
      <c r="CYH26" s="15"/>
      <c r="CYI26" s="15"/>
      <c r="CYJ26" s="15"/>
      <c r="CYK26" s="15"/>
      <c r="CYL26" s="15"/>
      <c r="CYM26" s="15"/>
      <c r="CYN26" s="15"/>
      <c r="CYO26" s="15"/>
      <c r="CYP26" s="15"/>
      <c r="CYQ26" s="15"/>
      <c r="CYR26" s="15"/>
      <c r="CYS26" s="15"/>
      <c r="CYT26" s="15"/>
      <c r="CYU26" s="15"/>
      <c r="CYV26" s="15"/>
      <c r="CYW26" s="15"/>
      <c r="CYX26" s="15"/>
      <c r="CYY26" s="15"/>
      <c r="CYZ26" s="15"/>
      <c r="CZA26" s="15"/>
      <c r="CZB26" s="15"/>
      <c r="CZC26" s="15"/>
      <c r="CZD26" s="15"/>
      <c r="CZE26" s="15"/>
      <c r="CZF26" s="15"/>
      <c r="CZG26" s="15"/>
      <c r="CZH26" s="15"/>
      <c r="CZI26" s="15"/>
      <c r="CZJ26" s="15"/>
      <c r="CZK26" s="15"/>
      <c r="CZL26" s="15"/>
      <c r="CZM26" s="15"/>
      <c r="CZN26" s="15"/>
      <c r="CZO26" s="15"/>
      <c r="CZP26" s="15"/>
      <c r="CZQ26" s="15"/>
      <c r="CZR26" s="15"/>
      <c r="CZS26" s="15"/>
      <c r="CZT26" s="15"/>
      <c r="CZU26" s="15"/>
      <c r="CZV26" s="15"/>
      <c r="CZW26" s="15"/>
      <c r="CZX26" s="15"/>
      <c r="CZY26" s="15"/>
      <c r="CZZ26" s="15"/>
      <c r="DAA26" s="15"/>
      <c r="DAB26" s="15"/>
      <c r="DAC26" s="15"/>
      <c r="DAD26" s="15"/>
      <c r="DAE26" s="15"/>
      <c r="DAF26" s="15"/>
      <c r="DAG26" s="15"/>
      <c r="DAH26" s="15"/>
      <c r="DAI26" s="15"/>
      <c r="DAJ26" s="15"/>
      <c r="DAK26" s="15"/>
      <c r="DAL26" s="15"/>
      <c r="DAM26" s="15"/>
      <c r="DAN26" s="15"/>
      <c r="DAO26" s="15"/>
      <c r="DAP26" s="15"/>
      <c r="DAQ26" s="15"/>
      <c r="DAR26" s="15"/>
      <c r="DAS26" s="15"/>
      <c r="DAT26" s="15"/>
      <c r="DAU26" s="15"/>
      <c r="DAV26" s="15"/>
      <c r="DAW26" s="15"/>
      <c r="DAX26" s="15"/>
      <c r="DAY26" s="15"/>
      <c r="DAZ26" s="15"/>
      <c r="DBA26" s="15"/>
      <c r="DBB26" s="15"/>
      <c r="DBC26" s="15"/>
      <c r="DBD26" s="15"/>
      <c r="DBE26" s="15"/>
      <c r="DBF26" s="15"/>
      <c r="DBG26" s="15"/>
      <c r="DBH26" s="15"/>
      <c r="DBI26" s="15"/>
      <c r="DBJ26" s="15"/>
      <c r="DBK26" s="15"/>
      <c r="DBL26" s="15"/>
      <c r="DBM26" s="15"/>
      <c r="DBN26" s="15"/>
      <c r="DBO26" s="15"/>
      <c r="DBP26" s="15"/>
      <c r="DBQ26" s="15"/>
      <c r="DBR26" s="15"/>
      <c r="DBS26" s="15"/>
      <c r="DBT26" s="15"/>
      <c r="DBU26" s="15"/>
      <c r="DBV26" s="15"/>
      <c r="DBW26" s="15"/>
      <c r="DBX26" s="15"/>
      <c r="DBY26" s="15"/>
      <c r="DBZ26" s="15"/>
      <c r="DCA26" s="15"/>
      <c r="DCB26" s="15"/>
      <c r="DCC26" s="15"/>
      <c r="DCD26" s="15"/>
      <c r="DCE26" s="15"/>
      <c r="DCF26" s="15"/>
      <c r="DCG26" s="15"/>
      <c r="DCH26" s="15"/>
      <c r="DCI26" s="15"/>
      <c r="DCJ26" s="15"/>
      <c r="DCK26" s="15"/>
      <c r="DCL26" s="15"/>
      <c r="DCM26" s="15"/>
      <c r="DCN26" s="15"/>
      <c r="DCO26" s="15"/>
      <c r="DCP26" s="15"/>
      <c r="DCQ26" s="15"/>
      <c r="DCR26" s="15"/>
      <c r="DCS26" s="15"/>
      <c r="DCT26" s="15"/>
      <c r="DCU26" s="15"/>
      <c r="DCV26" s="15"/>
      <c r="DCW26" s="15"/>
      <c r="DCX26" s="15"/>
      <c r="DCY26" s="15"/>
      <c r="DCZ26" s="15"/>
      <c r="DDA26" s="15"/>
      <c r="DDB26" s="15"/>
      <c r="DDC26" s="15"/>
      <c r="DDD26" s="15"/>
      <c r="DDE26" s="15"/>
      <c r="DDF26" s="15"/>
      <c r="DDG26" s="15"/>
      <c r="DDH26" s="15"/>
      <c r="DDI26" s="15"/>
      <c r="DDJ26" s="15"/>
      <c r="DDK26" s="15"/>
      <c r="DDL26" s="15"/>
      <c r="DDM26" s="15"/>
      <c r="DDN26" s="15"/>
      <c r="DDO26" s="15"/>
      <c r="DDP26" s="15"/>
      <c r="DDQ26" s="15"/>
      <c r="DDR26" s="15"/>
      <c r="DDS26" s="15"/>
      <c r="DDT26" s="15"/>
      <c r="DDU26" s="15"/>
      <c r="DDV26" s="15"/>
      <c r="DDW26" s="15"/>
      <c r="DDX26" s="15"/>
      <c r="DDY26" s="15"/>
      <c r="DDZ26" s="15"/>
      <c r="DEA26" s="15"/>
      <c r="DEB26" s="15"/>
      <c r="DEC26" s="15"/>
      <c r="DED26" s="15"/>
      <c r="DEE26" s="15"/>
      <c r="DEF26" s="15"/>
      <c r="DEG26" s="15"/>
      <c r="DEH26" s="15"/>
      <c r="DEI26" s="15"/>
      <c r="DEJ26" s="15"/>
      <c r="DEK26" s="15"/>
      <c r="DEL26" s="15"/>
      <c r="DEM26" s="15"/>
      <c r="DEN26" s="15"/>
      <c r="DEO26" s="15"/>
      <c r="DEP26" s="15"/>
      <c r="DEQ26" s="15"/>
      <c r="DER26" s="15"/>
      <c r="DES26" s="15"/>
      <c r="DET26" s="15"/>
      <c r="DEU26" s="15"/>
      <c r="DEV26" s="15"/>
      <c r="DEW26" s="15"/>
      <c r="DEX26" s="15"/>
      <c r="DEY26" s="15"/>
      <c r="DEZ26" s="15"/>
      <c r="DFA26" s="15"/>
      <c r="DFB26" s="15"/>
      <c r="DFC26" s="15"/>
      <c r="DFD26" s="15"/>
      <c r="DFE26" s="15"/>
      <c r="DFF26" s="15"/>
      <c r="DFG26" s="15"/>
      <c r="DFH26" s="15"/>
      <c r="DFI26" s="15"/>
      <c r="DFJ26" s="15"/>
      <c r="DFK26" s="15"/>
      <c r="DFL26" s="15"/>
      <c r="DFM26" s="15"/>
      <c r="DFN26" s="15"/>
      <c r="DFO26" s="15"/>
      <c r="DFP26" s="15"/>
      <c r="DFQ26" s="15"/>
      <c r="DFR26" s="15"/>
      <c r="DFS26" s="15"/>
      <c r="DFT26" s="15"/>
      <c r="DFU26" s="15"/>
      <c r="DFV26" s="15"/>
      <c r="DFW26" s="15"/>
      <c r="DFX26" s="15"/>
      <c r="DFY26" s="15"/>
      <c r="DFZ26" s="15"/>
      <c r="DGA26" s="15"/>
      <c r="DGB26" s="15"/>
      <c r="DGC26" s="15"/>
      <c r="DGD26" s="15"/>
      <c r="DGE26" s="15"/>
      <c r="DGF26" s="15"/>
      <c r="DGG26" s="15"/>
      <c r="DGH26" s="15"/>
      <c r="DGI26" s="15"/>
      <c r="DGJ26" s="15"/>
      <c r="DGK26" s="15"/>
      <c r="DGL26" s="15"/>
      <c r="DGM26" s="15"/>
      <c r="DGN26" s="15"/>
      <c r="DGO26" s="15"/>
      <c r="DGP26" s="15"/>
      <c r="DGQ26" s="15"/>
      <c r="DGR26" s="15"/>
      <c r="DGS26" s="15"/>
      <c r="DGT26" s="15"/>
      <c r="DGU26" s="15"/>
      <c r="DGV26" s="15"/>
      <c r="DGW26" s="15"/>
      <c r="DGX26" s="15"/>
      <c r="DGY26" s="15"/>
      <c r="DGZ26" s="15"/>
      <c r="DHA26" s="15"/>
      <c r="DHB26" s="15"/>
      <c r="DHC26" s="15"/>
      <c r="DHD26" s="15"/>
      <c r="DHE26" s="15"/>
      <c r="DHF26" s="15"/>
      <c r="DHG26" s="15"/>
      <c r="DHH26" s="15"/>
      <c r="DHI26" s="15"/>
      <c r="DHJ26" s="15"/>
      <c r="DHK26" s="15"/>
      <c r="DHL26" s="15"/>
      <c r="DHM26" s="15"/>
      <c r="DHN26" s="15"/>
      <c r="DHO26" s="15"/>
      <c r="DHP26" s="15"/>
      <c r="DHQ26" s="15"/>
      <c r="DHR26" s="15"/>
      <c r="DHS26" s="15"/>
      <c r="DHT26" s="15"/>
      <c r="DHU26" s="15"/>
      <c r="DHV26" s="15"/>
      <c r="DHW26" s="15"/>
      <c r="DHX26" s="15"/>
      <c r="DHY26" s="15"/>
      <c r="DHZ26" s="15"/>
      <c r="DIA26" s="15"/>
      <c r="DIB26" s="15"/>
      <c r="DIC26" s="15"/>
      <c r="DID26" s="15"/>
      <c r="DIE26" s="15"/>
      <c r="DIF26" s="15"/>
      <c r="DIG26" s="15"/>
      <c r="DIH26" s="15"/>
      <c r="DII26" s="15"/>
      <c r="DIJ26" s="15"/>
      <c r="DIK26" s="15"/>
      <c r="DIL26" s="15"/>
      <c r="DIM26" s="15"/>
      <c r="DIN26" s="15"/>
      <c r="DIO26" s="15"/>
      <c r="DIP26" s="15"/>
      <c r="DIQ26" s="15"/>
      <c r="DIR26" s="15"/>
      <c r="DIS26" s="15"/>
      <c r="DIT26" s="15"/>
      <c r="DIU26" s="15"/>
      <c r="DIV26" s="15"/>
      <c r="DIW26" s="15"/>
      <c r="DIX26" s="15"/>
      <c r="DIY26" s="15"/>
      <c r="DIZ26" s="15"/>
      <c r="DJA26" s="15"/>
      <c r="DJB26" s="15"/>
      <c r="DJC26" s="15"/>
      <c r="DJD26" s="15"/>
      <c r="DJE26" s="15"/>
      <c r="DJF26" s="15"/>
      <c r="DJG26" s="15"/>
      <c r="DJH26" s="15"/>
      <c r="DJI26" s="15"/>
      <c r="DJJ26" s="15"/>
      <c r="DJK26" s="15"/>
      <c r="DJL26" s="15"/>
      <c r="DJM26" s="15"/>
      <c r="DJN26" s="15"/>
      <c r="DJO26" s="15"/>
      <c r="DJP26" s="15"/>
      <c r="DJQ26" s="15"/>
      <c r="DJR26" s="15"/>
      <c r="DJS26" s="15"/>
      <c r="DJT26" s="15"/>
      <c r="DJU26" s="15"/>
      <c r="DJV26" s="15"/>
      <c r="DJW26" s="15"/>
      <c r="DJX26" s="15"/>
      <c r="DJY26" s="15"/>
      <c r="DJZ26" s="15"/>
      <c r="DKA26" s="15"/>
      <c r="DKB26" s="15"/>
      <c r="DKC26" s="15"/>
      <c r="DKD26" s="15"/>
      <c r="DKE26" s="15"/>
      <c r="DKF26" s="15"/>
      <c r="DKG26" s="15"/>
      <c r="DKH26" s="15"/>
      <c r="DKI26" s="15"/>
      <c r="DKJ26" s="15"/>
      <c r="DKK26" s="15"/>
      <c r="DKL26" s="15"/>
      <c r="DKM26" s="15"/>
      <c r="DKN26" s="15"/>
      <c r="DKO26" s="15"/>
      <c r="DKP26" s="15"/>
      <c r="DKQ26" s="15"/>
      <c r="DKR26" s="15"/>
      <c r="DKS26" s="15"/>
      <c r="DKT26" s="15"/>
      <c r="DKU26" s="15"/>
      <c r="DKV26" s="15"/>
      <c r="DKW26" s="15"/>
      <c r="DKX26" s="15"/>
      <c r="DKY26" s="15"/>
      <c r="DKZ26" s="15"/>
      <c r="DLA26" s="15"/>
      <c r="DLB26" s="15"/>
      <c r="DLC26" s="15"/>
      <c r="DLD26" s="15"/>
      <c r="DLE26" s="15"/>
      <c r="DLF26" s="15"/>
      <c r="DLG26" s="15"/>
      <c r="DLH26" s="15"/>
      <c r="DLI26" s="15"/>
      <c r="DLJ26" s="15"/>
      <c r="DLK26" s="15"/>
      <c r="DLL26" s="15"/>
      <c r="DLM26" s="15"/>
      <c r="DLN26" s="15"/>
      <c r="DLO26" s="15"/>
      <c r="DLP26" s="15"/>
      <c r="DLQ26" s="15"/>
      <c r="DLR26" s="15"/>
      <c r="DLS26" s="15"/>
      <c r="DLT26" s="15"/>
      <c r="DLU26" s="15"/>
      <c r="DLV26" s="15"/>
      <c r="DLW26" s="15"/>
      <c r="DLX26" s="15"/>
      <c r="DLY26" s="15"/>
      <c r="DLZ26" s="15"/>
      <c r="DMA26" s="15"/>
      <c r="DMB26" s="15"/>
      <c r="DMC26" s="15"/>
      <c r="DMD26" s="15"/>
      <c r="DME26" s="15"/>
      <c r="DMF26" s="15"/>
      <c r="DMG26" s="15"/>
      <c r="DMH26" s="15"/>
      <c r="DMI26" s="15"/>
      <c r="DMJ26" s="15"/>
      <c r="DMK26" s="15"/>
      <c r="DML26" s="15"/>
      <c r="DMM26" s="15"/>
      <c r="DMN26" s="15"/>
      <c r="DMO26" s="15"/>
      <c r="DMP26" s="15"/>
      <c r="DMQ26" s="15"/>
      <c r="DMR26" s="15"/>
      <c r="DMS26" s="15"/>
      <c r="DMT26" s="15"/>
      <c r="DMU26" s="15"/>
      <c r="DMV26" s="15"/>
      <c r="DMW26" s="15"/>
      <c r="DMX26" s="15"/>
      <c r="DMY26" s="15"/>
      <c r="DMZ26" s="15"/>
      <c r="DNA26" s="15"/>
      <c r="DNB26" s="15"/>
      <c r="DNC26" s="15"/>
      <c r="DND26" s="15"/>
      <c r="DNE26" s="15"/>
      <c r="DNF26" s="15"/>
      <c r="DNG26" s="15"/>
      <c r="DNH26" s="15"/>
      <c r="DNI26" s="15"/>
      <c r="DNJ26" s="15"/>
      <c r="DNK26" s="15"/>
      <c r="DNL26" s="15"/>
      <c r="DNM26" s="15"/>
      <c r="DNN26" s="15"/>
      <c r="DNO26" s="15"/>
      <c r="DNP26" s="15"/>
      <c r="DNQ26" s="15"/>
      <c r="DNR26" s="15"/>
      <c r="DNS26" s="15"/>
      <c r="DNT26" s="15"/>
      <c r="DNU26" s="15"/>
      <c r="DNV26" s="15"/>
      <c r="DNW26" s="15"/>
      <c r="DNX26" s="15"/>
      <c r="DNY26" s="15"/>
      <c r="DNZ26" s="15"/>
      <c r="DOA26" s="15"/>
      <c r="DOB26" s="15"/>
      <c r="DOC26" s="15"/>
      <c r="DOD26" s="15"/>
      <c r="DOE26" s="15"/>
      <c r="DOF26" s="15"/>
      <c r="DOG26" s="15"/>
      <c r="DOH26" s="15"/>
      <c r="DOI26" s="15"/>
      <c r="DOJ26" s="15"/>
      <c r="DOK26" s="15"/>
      <c r="DOL26" s="15"/>
      <c r="DOM26" s="15"/>
      <c r="DON26" s="15"/>
      <c r="DOO26" s="15"/>
      <c r="DOP26" s="15"/>
      <c r="DOQ26" s="15"/>
      <c r="DOR26" s="15"/>
      <c r="DOS26" s="15"/>
      <c r="DOT26" s="15"/>
      <c r="DOU26" s="15"/>
      <c r="DOV26" s="15"/>
      <c r="DOW26" s="15"/>
      <c r="DOX26" s="15"/>
      <c r="DOY26" s="15"/>
      <c r="DOZ26" s="15"/>
      <c r="DPA26" s="15"/>
      <c r="DPB26" s="15"/>
      <c r="DPC26" s="15"/>
      <c r="DPD26" s="15"/>
      <c r="DPE26" s="15"/>
      <c r="DPF26" s="15"/>
      <c r="DPG26" s="15"/>
      <c r="DPH26" s="15"/>
      <c r="DPI26" s="15"/>
      <c r="DPJ26" s="15"/>
      <c r="DPK26" s="15"/>
      <c r="DPL26" s="15"/>
      <c r="DPM26" s="15"/>
      <c r="DPN26" s="15"/>
      <c r="DPO26" s="15"/>
      <c r="DPP26" s="15"/>
      <c r="DPQ26" s="15"/>
      <c r="DPR26" s="15"/>
      <c r="DPS26" s="15"/>
      <c r="DPT26" s="15"/>
      <c r="DPU26" s="15"/>
      <c r="DPV26" s="15"/>
      <c r="DPW26" s="15"/>
      <c r="DPX26" s="15"/>
      <c r="DPY26" s="15"/>
      <c r="DPZ26" s="15"/>
      <c r="DQA26" s="15"/>
      <c r="DQB26" s="15"/>
      <c r="DQC26" s="15"/>
      <c r="DQD26" s="15"/>
      <c r="DQE26" s="15"/>
      <c r="DQF26" s="15"/>
      <c r="DQG26" s="15"/>
      <c r="DQH26" s="15"/>
      <c r="DQI26" s="15"/>
      <c r="DQJ26" s="15"/>
      <c r="DQK26" s="15"/>
      <c r="DQL26" s="15"/>
      <c r="DQM26" s="15"/>
      <c r="DQN26" s="15"/>
      <c r="DQO26" s="15"/>
      <c r="DQP26" s="15"/>
      <c r="DQQ26" s="15"/>
      <c r="DQR26" s="15"/>
      <c r="DQS26" s="15"/>
      <c r="DQT26" s="15"/>
      <c r="DQU26" s="15"/>
      <c r="DQV26" s="15"/>
      <c r="DQW26" s="15"/>
      <c r="DQX26" s="15"/>
      <c r="DQY26" s="15"/>
      <c r="DQZ26" s="15"/>
      <c r="DRA26" s="15"/>
      <c r="DRB26" s="15"/>
      <c r="DRC26" s="15"/>
      <c r="DRD26" s="15"/>
      <c r="DRE26" s="15"/>
      <c r="DRF26" s="15"/>
      <c r="DRG26" s="15"/>
      <c r="DRH26" s="15"/>
      <c r="DRI26" s="15"/>
      <c r="DRJ26" s="15"/>
      <c r="DRK26" s="15"/>
      <c r="DRL26" s="15"/>
      <c r="DRM26" s="15"/>
      <c r="DRN26" s="15"/>
      <c r="DRO26" s="15"/>
      <c r="DRP26" s="15"/>
      <c r="DRQ26" s="15"/>
      <c r="DRR26" s="15"/>
      <c r="DRS26" s="15"/>
      <c r="DRT26" s="15"/>
      <c r="DRU26" s="15"/>
      <c r="DRV26" s="15"/>
      <c r="DRW26" s="15"/>
      <c r="DRX26" s="15"/>
      <c r="DRY26" s="15"/>
      <c r="DRZ26" s="15"/>
      <c r="DSA26" s="15"/>
      <c r="DSB26" s="15"/>
      <c r="DSC26" s="15"/>
      <c r="DSD26" s="15"/>
      <c r="DSE26" s="15"/>
      <c r="DSF26" s="15"/>
      <c r="DSG26" s="15"/>
      <c r="DSH26" s="15"/>
      <c r="DSI26" s="15"/>
      <c r="DSJ26" s="15"/>
      <c r="DSK26" s="15"/>
      <c r="DSL26" s="15"/>
      <c r="DSM26" s="15"/>
      <c r="DSN26" s="15"/>
      <c r="DSO26" s="15"/>
      <c r="DSP26" s="15"/>
      <c r="DSQ26" s="15"/>
      <c r="DSR26" s="15"/>
      <c r="DSS26" s="15"/>
      <c r="DST26" s="15"/>
      <c r="DSU26" s="15"/>
      <c r="DSV26" s="15"/>
      <c r="DSW26" s="15"/>
      <c r="DSX26" s="15"/>
      <c r="DSY26" s="15"/>
      <c r="DSZ26" s="15"/>
      <c r="DTA26" s="15"/>
      <c r="DTB26" s="15"/>
      <c r="DTC26" s="15"/>
      <c r="DTD26" s="15"/>
      <c r="DTE26" s="15"/>
      <c r="DTF26" s="15"/>
      <c r="DTG26" s="15"/>
      <c r="DTH26" s="15"/>
      <c r="DTI26" s="15"/>
      <c r="DTJ26" s="15"/>
      <c r="DTK26" s="15"/>
      <c r="DTL26" s="15"/>
      <c r="DTM26" s="15"/>
      <c r="DTN26" s="15"/>
      <c r="DTO26" s="15"/>
      <c r="DTP26" s="15"/>
      <c r="DTQ26" s="15"/>
      <c r="DTR26" s="15"/>
      <c r="DTS26" s="15"/>
      <c r="DTT26" s="15"/>
      <c r="DTU26" s="15"/>
      <c r="DTV26" s="15"/>
      <c r="DTW26" s="15"/>
      <c r="DTX26" s="15"/>
      <c r="DTY26" s="15"/>
      <c r="DTZ26" s="15"/>
      <c r="DUA26" s="15"/>
      <c r="DUB26" s="15"/>
      <c r="DUC26" s="15"/>
      <c r="DUD26" s="15"/>
      <c r="DUE26" s="15"/>
      <c r="DUF26" s="15"/>
      <c r="DUG26" s="15"/>
      <c r="DUH26" s="15"/>
      <c r="DUI26" s="15"/>
      <c r="DUJ26" s="15"/>
      <c r="DUK26" s="15"/>
      <c r="DUL26" s="15"/>
      <c r="DUM26" s="15"/>
      <c r="DUN26" s="15"/>
      <c r="DUO26" s="15"/>
      <c r="DUP26" s="15"/>
      <c r="DUQ26" s="15"/>
      <c r="DUR26" s="15"/>
      <c r="DUS26" s="15"/>
      <c r="DUT26" s="15"/>
      <c r="DUU26" s="15"/>
      <c r="DUV26" s="15"/>
      <c r="DUW26" s="15"/>
      <c r="DUX26" s="15"/>
      <c r="DUY26" s="15"/>
      <c r="DUZ26" s="15"/>
      <c r="DVA26" s="15"/>
      <c r="DVB26" s="15"/>
      <c r="DVC26" s="15"/>
      <c r="DVD26" s="15"/>
      <c r="DVE26" s="15"/>
      <c r="DVF26" s="15"/>
      <c r="DVG26" s="15"/>
      <c r="DVH26" s="15"/>
      <c r="DVI26" s="15"/>
      <c r="DVJ26" s="15"/>
      <c r="DVK26" s="15"/>
      <c r="DVL26" s="15"/>
      <c r="DVM26" s="15"/>
      <c r="DVN26" s="15"/>
      <c r="DVO26" s="15"/>
      <c r="DVP26" s="15"/>
      <c r="DVQ26" s="15"/>
      <c r="DVR26" s="15"/>
      <c r="DVS26" s="15"/>
      <c r="DVT26" s="15"/>
      <c r="DVU26" s="15"/>
      <c r="DVV26" s="15"/>
      <c r="DVW26" s="15"/>
      <c r="DVX26" s="15"/>
      <c r="DVY26" s="15"/>
      <c r="DVZ26" s="15"/>
      <c r="DWA26" s="15"/>
      <c r="DWB26" s="15"/>
      <c r="DWC26" s="15"/>
      <c r="DWD26" s="15"/>
      <c r="DWE26" s="15"/>
      <c r="DWF26" s="15"/>
      <c r="DWG26" s="15"/>
      <c r="DWH26" s="15"/>
      <c r="DWI26" s="15"/>
      <c r="DWJ26" s="15"/>
      <c r="DWK26" s="15"/>
      <c r="DWL26" s="15"/>
      <c r="DWM26" s="15"/>
      <c r="DWN26" s="15"/>
      <c r="DWO26" s="15"/>
      <c r="DWP26" s="15"/>
      <c r="DWQ26" s="15"/>
      <c r="DWR26" s="15"/>
      <c r="DWS26" s="15"/>
      <c r="DWT26" s="15"/>
      <c r="DWU26" s="15"/>
      <c r="DWV26" s="15"/>
      <c r="DWW26" s="15"/>
      <c r="DWX26" s="15"/>
      <c r="DWY26" s="15"/>
      <c r="DWZ26" s="15"/>
      <c r="DXA26" s="15"/>
      <c r="DXB26" s="15"/>
      <c r="DXC26" s="15"/>
      <c r="DXD26" s="15"/>
      <c r="DXE26" s="15"/>
      <c r="DXF26" s="15"/>
      <c r="DXG26" s="15"/>
      <c r="DXH26" s="15"/>
      <c r="DXI26" s="15"/>
      <c r="DXJ26" s="15"/>
      <c r="DXK26" s="15"/>
      <c r="DXL26" s="15"/>
      <c r="DXM26" s="15"/>
      <c r="DXN26" s="15"/>
      <c r="DXO26" s="15"/>
      <c r="DXP26" s="15"/>
      <c r="DXQ26" s="15"/>
      <c r="DXR26" s="15"/>
      <c r="DXS26" s="15"/>
      <c r="DXT26" s="15"/>
      <c r="DXU26" s="15"/>
      <c r="DXV26" s="15"/>
      <c r="DXW26" s="15"/>
      <c r="DXX26" s="15"/>
      <c r="DXY26" s="15"/>
      <c r="DXZ26" s="15"/>
      <c r="DYA26" s="15"/>
      <c r="DYB26" s="15"/>
      <c r="DYC26" s="15"/>
      <c r="DYD26" s="15"/>
      <c r="DYE26" s="15"/>
      <c r="DYF26" s="15"/>
      <c r="DYG26" s="15"/>
      <c r="DYH26" s="15"/>
      <c r="DYI26" s="15"/>
      <c r="DYJ26" s="15"/>
      <c r="DYK26" s="15"/>
      <c r="DYL26" s="15"/>
      <c r="DYM26" s="15"/>
      <c r="DYN26" s="15"/>
      <c r="DYO26" s="15"/>
      <c r="DYP26" s="15"/>
      <c r="DYQ26" s="15"/>
      <c r="DYR26" s="15"/>
      <c r="DYS26" s="15"/>
      <c r="DYT26" s="15"/>
      <c r="DYU26" s="15"/>
      <c r="DYV26" s="15"/>
      <c r="DYW26" s="15"/>
      <c r="DYX26" s="15"/>
      <c r="DYY26" s="15"/>
      <c r="DYZ26" s="15"/>
      <c r="DZA26" s="15"/>
      <c r="DZB26" s="15"/>
      <c r="DZC26" s="15"/>
      <c r="DZD26" s="15"/>
      <c r="DZE26" s="15"/>
      <c r="DZF26" s="15"/>
      <c r="DZG26" s="15"/>
      <c r="DZH26" s="15"/>
      <c r="DZI26" s="15"/>
      <c r="DZJ26" s="15"/>
      <c r="DZK26" s="15"/>
      <c r="DZL26" s="15"/>
      <c r="DZM26" s="15"/>
      <c r="DZN26" s="15"/>
      <c r="DZO26" s="15"/>
      <c r="DZP26" s="15"/>
      <c r="DZQ26" s="15"/>
      <c r="DZR26" s="15"/>
      <c r="DZS26" s="15"/>
      <c r="DZT26" s="15"/>
      <c r="DZU26" s="15"/>
      <c r="DZV26" s="15"/>
      <c r="DZW26" s="15"/>
      <c r="DZX26" s="15"/>
      <c r="DZY26" s="15"/>
      <c r="DZZ26" s="15"/>
      <c r="EAA26" s="15"/>
      <c r="EAB26" s="15"/>
      <c r="EAC26" s="15"/>
      <c r="EAD26" s="15"/>
      <c r="EAE26" s="15"/>
      <c r="EAF26" s="15"/>
      <c r="EAG26" s="15"/>
      <c r="EAH26" s="15"/>
      <c r="EAI26" s="15"/>
      <c r="EAJ26" s="15"/>
      <c r="EAK26" s="15"/>
      <c r="EAL26" s="15"/>
      <c r="EAM26" s="15"/>
      <c r="EAN26" s="15"/>
      <c r="EAO26" s="15"/>
      <c r="EAP26" s="15"/>
      <c r="EAQ26" s="15"/>
      <c r="EAR26" s="15"/>
      <c r="EAS26" s="15"/>
      <c r="EAT26" s="15"/>
      <c r="EAU26" s="15"/>
      <c r="EAV26" s="15"/>
      <c r="EAW26" s="15"/>
      <c r="EAX26" s="15"/>
      <c r="EAY26" s="15"/>
      <c r="EAZ26" s="15"/>
      <c r="EBA26" s="15"/>
      <c r="EBB26" s="15"/>
      <c r="EBC26" s="15"/>
      <c r="EBD26" s="15"/>
      <c r="EBE26" s="15"/>
      <c r="EBF26" s="15"/>
      <c r="EBG26" s="15"/>
      <c r="EBH26" s="15"/>
      <c r="EBI26" s="15"/>
      <c r="EBJ26" s="15"/>
      <c r="EBK26" s="15"/>
      <c r="EBL26" s="15"/>
      <c r="EBM26" s="15"/>
      <c r="EBN26" s="15"/>
      <c r="EBO26" s="15"/>
      <c r="EBP26" s="15"/>
      <c r="EBQ26" s="15"/>
      <c r="EBR26" s="15"/>
      <c r="EBS26" s="15"/>
      <c r="EBT26" s="15"/>
      <c r="EBU26" s="15"/>
      <c r="EBV26" s="15"/>
      <c r="EBW26" s="15"/>
      <c r="EBX26" s="15"/>
      <c r="EBY26" s="15"/>
      <c r="EBZ26" s="15"/>
      <c r="ECA26" s="15"/>
      <c r="ECB26" s="15"/>
      <c r="ECC26" s="15"/>
      <c r="ECD26" s="15"/>
      <c r="ECE26" s="15"/>
      <c r="ECF26" s="15"/>
      <c r="ECG26" s="15"/>
      <c r="ECH26" s="15"/>
      <c r="ECI26" s="15"/>
      <c r="ECJ26" s="15"/>
      <c r="ECK26" s="15"/>
      <c r="ECL26" s="15"/>
      <c r="ECM26" s="15"/>
      <c r="ECN26" s="15"/>
      <c r="ECO26" s="15"/>
      <c r="ECP26" s="15"/>
      <c r="ECQ26" s="15"/>
      <c r="ECR26" s="15"/>
      <c r="ECS26" s="15"/>
      <c r="ECT26" s="15"/>
      <c r="ECU26" s="15"/>
      <c r="ECV26" s="15"/>
      <c r="ECW26" s="15"/>
      <c r="ECX26" s="15"/>
      <c r="ECY26" s="15"/>
      <c r="ECZ26" s="15"/>
      <c r="EDA26" s="15"/>
      <c r="EDB26" s="15"/>
      <c r="EDC26" s="15"/>
      <c r="EDD26" s="15"/>
      <c r="EDE26" s="15"/>
      <c r="EDF26" s="15"/>
      <c r="EDG26" s="15"/>
      <c r="EDH26" s="15"/>
      <c r="EDI26" s="15"/>
      <c r="EDJ26" s="15"/>
      <c r="EDK26" s="15"/>
      <c r="EDL26" s="15"/>
      <c r="EDM26" s="15"/>
      <c r="EDN26" s="15"/>
      <c r="EDO26" s="15"/>
      <c r="EDP26" s="15"/>
      <c r="EDQ26" s="15"/>
      <c r="EDR26" s="15"/>
      <c r="EDS26" s="15"/>
      <c r="EDT26" s="15"/>
      <c r="EDU26" s="15"/>
      <c r="EDV26" s="15"/>
      <c r="EDW26" s="15"/>
      <c r="EDX26" s="15"/>
      <c r="EDY26" s="15"/>
      <c r="EDZ26" s="15"/>
      <c r="EEA26" s="15"/>
      <c r="EEB26" s="15"/>
      <c r="EEC26" s="15"/>
      <c r="EED26" s="15"/>
      <c r="EEE26" s="15"/>
      <c r="EEF26" s="15"/>
      <c r="EEG26" s="15"/>
      <c r="EEH26" s="15"/>
      <c r="EEI26" s="15"/>
      <c r="EEJ26" s="15"/>
      <c r="EEK26" s="15"/>
      <c r="EEL26" s="15"/>
      <c r="EEM26" s="15"/>
      <c r="EEN26" s="15"/>
      <c r="EEO26" s="15"/>
      <c r="EEP26" s="15"/>
      <c r="EEQ26" s="15"/>
      <c r="EER26" s="15"/>
      <c r="EES26" s="15"/>
      <c r="EET26" s="15"/>
      <c r="EEU26" s="15"/>
      <c r="EEV26" s="15"/>
      <c r="EEW26" s="15"/>
      <c r="EEX26" s="15"/>
      <c r="EEY26" s="15"/>
      <c r="EEZ26" s="15"/>
      <c r="EFA26" s="15"/>
      <c r="EFB26" s="15"/>
      <c r="EFC26" s="15"/>
      <c r="EFD26" s="15"/>
      <c r="EFE26" s="15"/>
      <c r="EFF26" s="15"/>
      <c r="EFG26" s="15"/>
      <c r="EFH26" s="15"/>
      <c r="EFI26" s="15"/>
      <c r="EFJ26" s="15"/>
      <c r="EFK26" s="15"/>
      <c r="EFL26" s="15"/>
      <c r="EFM26" s="15"/>
      <c r="EFN26" s="15"/>
      <c r="EFO26" s="15"/>
      <c r="EFP26" s="15"/>
      <c r="EFQ26" s="15"/>
      <c r="EFR26" s="15"/>
      <c r="EFS26" s="15"/>
      <c r="EFT26" s="15"/>
      <c r="EFU26" s="15"/>
      <c r="EFV26" s="15"/>
      <c r="EFW26" s="15"/>
      <c r="EFX26" s="15"/>
      <c r="EFY26" s="15"/>
      <c r="EFZ26" s="15"/>
      <c r="EGA26" s="15"/>
      <c r="EGB26" s="15"/>
      <c r="EGC26" s="15"/>
      <c r="EGD26" s="15"/>
      <c r="EGE26" s="15"/>
      <c r="EGF26" s="15"/>
      <c r="EGG26" s="15"/>
      <c r="EGH26" s="15"/>
      <c r="EGI26" s="15"/>
      <c r="EGJ26" s="15"/>
      <c r="EGK26" s="15"/>
      <c r="EGL26" s="15"/>
      <c r="EGM26" s="15"/>
      <c r="EGN26" s="15"/>
      <c r="EGO26" s="15"/>
      <c r="EGP26" s="15"/>
      <c r="EGQ26" s="15"/>
      <c r="EGR26" s="15"/>
      <c r="EGS26" s="15"/>
      <c r="EGT26" s="15"/>
      <c r="EGU26" s="15"/>
      <c r="EGV26" s="15"/>
      <c r="EGW26" s="15"/>
      <c r="EGX26" s="15"/>
      <c r="EGY26" s="15"/>
      <c r="EGZ26" s="15"/>
      <c r="EHA26" s="15"/>
      <c r="EHB26" s="15"/>
      <c r="EHC26" s="15"/>
      <c r="EHD26" s="15"/>
      <c r="EHE26" s="15"/>
      <c r="EHF26" s="15"/>
      <c r="EHG26" s="15"/>
      <c r="EHH26" s="15"/>
      <c r="EHI26" s="15"/>
      <c r="EHJ26" s="15"/>
      <c r="EHK26" s="15"/>
      <c r="EHL26" s="15"/>
      <c r="EHM26" s="15"/>
      <c r="EHN26" s="15"/>
      <c r="EHO26" s="15"/>
      <c r="EHP26" s="15"/>
      <c r="EHQ26" s="15"/>
      <c r="EHR26" s="15"/>
      <c r="EHS26" s="15"/>
      <c r="EHT26" s="15"/>
      <c r="EHU26" s="15"/>
      <c r="EHV26" s="15"/>
      <c r="EHW26" s="15"/>
      <c r="EHX26" s="15"/>
      <c r="EHY26" s="15"/>
      <c r="EHZ26" s="15"/>
      <c r="EIA26" s="15"/>
      <c r="EIB26" s="15"/>
      <c r="EIC26" s="15"/>
      <c r="EID26" s="15"/>
      <c r="EIE26" s="15"/>
      <c r="EIF26" s="15"/>
      <c r="EIG26" s="15"/>
      <c r="EIH26" s="15"/>
      <c r="EII26" s="15"/>
      <c r="EIJ26" s="15"/>
      <c r="EIK26" s="15"/>
      <c r="EIL26" s="15"/>
      <c r="EIM26" s="15"/>
      <c r="EIN26" s="15"/>
      <c r="EIO26" s="15"/>
      <c r="EIP26" s="15"/>
      <c r="EIQ26" s="15"/>
      <c r="EIR26" s="15"/>
      <c r="EIS26" s="15"/>
      <c r="EIT26" s="15"/>
      <c r="EIU26" s="15"/>
      <c r="EIV26" s="15"/>
      <c r="EIW26" s="15"/>
      <c r="EIX26" s="15"/>
      <c r="EIY26" s="15"/>
      <c r="EIZ26" s="15"/>
      <c r="EJA26" s="15"/>
      <c r="EJB26" s="15"/>
      <c r="EJC26" s="15"/>
      <c r="EJD26" s="15"/>
      <c r="EJE26" s="15"/>
      <c r="EJF26" s="15"/>
      <c r="EJG26" s="15"/>
      <c r="EJH26" s="15"/>
      <c r="EJI26" s="15"/>
      <c r="EJJ26" s="15"/>
      <c r="EJK26" s="15"/>
      <c r="EJL26" s="15"/>
      <c r="EJM26" s="15"/>
      <c r="EJN26" s="15"/>
      <c r="EJO26" s="15"/>
      <c r="EJP26" s="15"/>
      <c r="EJQ26" s="15"/>
      <c r="EJR26" s="15"/>
      <c r="EJS26" s="15"/>
      <c r="EJT26" s="15"/>
      <c r="EJU26" s="15"/>
      <c r="EJV26" s="15"/>
      <c r="EJW26" s="15"/>
      <c r="EJX26" s="15"/>
      <c r="EJY26" s="15"/>
      <c r="EJZ26" s="15"/>
      <c r="EKA26" s="15"/>
      <c r="EKB26" s="15"/>
      <c r="EKC26" s="15"/>
      <c r="EKD26" s="15"/>
      <c r="EKE26" s="15"/>
      <c r="EKF26" s="15"/>
      <c r="EKG26" s="15"/>
      <c r="EKH26" s="15"/>
      <c r="EKI26" s="15"/>
      <c r="EKJ26" s="15"/>
      <c r="EKK26" s="15"/>
      <c r="EKL26" s="15"/>
      <c r="EKM26" s="15"/>
      <c r="EKN26" s="15"/>
      <c r="EKO26" s="15"/>
      <c r="EKP26" s="15"/>
      <c r="EKQ26" s="15"/>
      <c r="EKR26" s="15"/>
      <c r="EKS26" s="15"/>
      <c r="EKT26" s="15"/>
      <c r="EKU26" s="15"/>
      <c r="EKV26" s="15"/>
      <c r="EKW26" s="15"/>
      <c r="EKX26" s="15"/>
      <c r="EKY26" s="15"/>
      <c r="EKZ26" s="15"/>
      <c r="ELA26" s="15"/>
      <c r="ELB26" s="15"/>
      <c r="ELC26" s="15"/>
      <c r="ELD26" s="15"/>
      <c r="ELE26" s="15"/>
      <c r="ELF26" s="15"/>
      <c r="ELG26" s="15"/>
      <c r="ELH26" s="15"/>
      <c r="ELI26" s="15"/>
      <c r="ELJ26" s="15"/>
      <c r="ELK26" s="15"/>
      <c r="ELL26" s="15"/>
      <c r="ELM26" s="15"/>
      <c r="ELN26" s="15"/>
      <c r="ELO26" s="15"/>
      <c r="ELP26" s="15"/>
      <c r="ELQ26" s="15"/>
      <c r="ELR26" s="15"/>
      <c r="ELS26" s="15"/>
      <c r="ELT26" s="15"/>
      <c r="ELU26" s="15"/>
      <c r="ELV26" s="15"/>
      <c r="ELW26" s="15"/>
      <c r="ELX26" s="15"/>
      <c r="ELY26" s="15"/>
      <c r="ELZ26" s="15"/>
      <c r="EMA26" s="15"/>
      <c r="EMB26" s="15"/>
      <c r="EMC26" s="15"/>
      <c r="EMD26" s="15"/>
      <c r="EME26" s="15"/>
      <c r="EMF26" s="15"/>
      <c r="EMG26" s="15"/>
      <c r="EMH26" s="15"/>
      <c r="EMI26" s="15"/>
      <c r="EMJ26" s="15"/>
      <c r="EMK26" s="15"/>
      <c r="EML26" s="15"/>
      <c r="EMM26" s="15"/>
      <c r="EMN26" s="15"/>
      <c r="EMO26" s="15"/>
      <c r="EMP26" s="15"/>
      <c r="EMQ26" s="15"/>
      <c r="EMR26" s="15"/>
      <c r="EMS26" s="15"/>
      <c r="EMT26" s="15"/>
      <c r="EMU26" s="15"/>
      <c r="EMV26" s="15"/>
      <c r="EMW26" s="15"/>
      <c r="EMX26" s="15"/>
      <c r="EMY26" s="15"/>
      <c r="EMZ26" s="15"/>
      <c r="ENA26" s="15"/>
      <c r="ENB26" s="15"/>
      <c r="ENC26" s="15"/>
      <c r="END26" s="15"/>
      <c r="ENE26" s="15"/>
      <c r="ENF26" s="15"/>
      <c r="ENG26" s="15"/>
      <c r="ENH26" s="15"/>
      <c r="ENI26" s="15"/>
      <c r="ENJ26" s="15"/>
      <c r="ENK26" s="15"/>
      <c r="ENL26" s="15"/>
      <c r="ENM26" s="15"/>
      <c r="ENN26" s="15"/>
      <c r="ENO26" s="15"/>
      <c r="ENP26" s="15"/>
      <c r="ENQ26" s="15"/>
      <c r="ENR26" s="15"/>
      <c r="ENS26" s="15"/>
      <c r="ENT26" s="15"/>
      <c r="ENU26" s="15"/>
      <c r="ENV26" s="15"/>
      <c r="ENW26" s="15"/>
      <c r="ENX26" s="15"/>
      <c r="ENY26" s="15"/>
      <c r="ENZ26" s="15"/>
      <c r="EOA26" s="15"/>
      <c r="EOB26" s="15"/>
      <c r="EOC26" s="15"/>
      <c r="EOD26" s="15"/>
      <c r="EOE26" s="15"/>
      <c r="EOF26" s="15"/>
      <c r="EOG26" s="15"/>
      <c r="EOH26" s="15"/>
      <c r="EOI26" s="15"/>
      <c r="EOJ26" s="15"/>
      <c r="EOK26" s="15"/>
      <c r="EOL26" s="15"/>
      <c r="EOM26" s="15"/>
      <c r="EON26" s="15"/>
      <c r="EOO26" s="15"/>
      <c r="EOP26" s="15"/>
      <c r="EOQ26" s="15"/>
      <c r="EOR26" s="15"/>
      <c r="EOS26" s="15"/>
      <c r="EOT26" s="15"/>
      <c r="EOU26" s="15"/>
      <c r="EOV26" s="15"/>
      <c r="EOW26" s="15"/>
      <c r="EOX26" s="15"/>
      <c r="EOY26" s="15"/>
      <c r="EOZ26" s="15"/>
      <c r="EPA26" s="15"/>
      <c r="EPB26" s="15"/>
      <c r="EPC26" s="15"/>
      <c r="EPD26" s="15"/>
      <c r="EPE26" s="15"/>
      <c r="EPF26" s="15"/>
      <c r="EPG26" s="15"/>
      <c r="EPH26" s="15"/>
      <c r="EPI26" s="15"/>
      <c r="EPJ26" s="15"/>
      <c r="EPK26" s="15"/>
      <c r="EPL26" s="15"/>
      <c r="EPM26" s="15"/>
      <c r="EPN26" s="15"/>
      <c r="EPO26" s="15"/>
      <c r="EPP26" s="15"/>
      <c r="EPQ26" s="15"/>
      <c r="EPR26" s="15"/>
      <c r="EPS26" s="15"/>
      <c r="EPT26" s="15"/>
      <c r="EPU26" s="15"/>
      <c r="EPV26" s="15"/>
      <c r="EPW26" s="15"/>
      <c r="EPX26" s="15"/>
      <c r="EPY26" s="15"/>
      <c r="EPZ26" s="15"/>
      <c r="EQA26" s="15"/>
      <c r="EQB26" s="15"/>
      <c r="EQC26" s="15"/>
      <c r="EQD26" s="15"/>
      <c r="EQE26" s="15"/>
      <c r="EQF26" s="15"/>
      <c r="EQG26" s="15"/>
      <c r="EQH26" s="15"/>
      <c r="EQI26" s="15"/>
      <c r="EQJ26" s="15"/>
      <c r="EQK26" s="15"/>
      <c r="EQL26" s="15"/>
      <c r="EQM26" s="15"/>
      <c r="EQN26" s="15"/>
      <c r="EQO26" s="15"/>
      <c r="EQP26" s="15"/>
      <c r="EQQ26" s="15"/>
      <c r="EQR26" s="15"/>
      <c r="EQS26" s="15"/>
      <c r="EQT26" s="15"/>
      <c r="EQU26" s="15"/>
      <c r="EQV26" s="15"/>
      <c r="EQW26" s="15"/>
      <c r="EQX26" s="15"/>
      <c r="EQY26" s="15"/>
      <c r="EQZ26" s="15"/>
      <c r="ERA26" s="15"/>
      <c r="ERB26" s="15"/>
      <c r="ERC26" s="15"/>
      <c r="ERD26" s="15"/>
      <c r="ERE26" s="15"/>
      <c r="ERF26" s="15"/>
      <c r="ERG26" s="15"/>
      <c r="ERH26" s="15"/>
      <c r="ERI26" s="15"/>
      <c r="ERJ26" s="15"/>
      <c r="ERK26" s="15"/>
      <c r="ERL26" s="15"/>
      <c r="ERM26" s="15"/>
      <c r="ERN26" s="15"/>
      <c r="ERO26" s="15"/>
      <c r="ERP26" s="15"/>
      <c r="ERQ26" s="15"/>
      <c r="ERR26" s="15"/>
      <c r="ERS26" s="15"/>
      <c r="ERT26" s="15"/>
      <c r="ERU26" s="15"/>
      <c r="ERV26" s="15"/>
      <c r="ERW26" s="15"/>
      <c r="ERX26" s="15"/>
      <c r="ERY26" s="15"/>
      <c r="ERZ26" s="15"/>
      <c r="ESA26" s="15"/>
      <c r="ESB26" s="15"/>
      <c r="ESC26" s="15"/>
      <c r="ESD26" s="15"/>
      <c r="ESE26" s="15"/>
      <c r="ESF26" s="15"/>
      <c r="ESG26" s="15"/>
      <c r="ESH26" s="15"/>
      <c r="ESI26" s="15"/>
      <c r="ESJ26" s="15"/>
      <c r="ESK26" s="15"/>
      <c r="ESL26" s="15"/>
      <c r="ESM26" s="15"/>
      <c r="ESN26" s="15"/>
      <c r="ESO26" s="15"/>
      <c r="ESP26" s="15"/>
      <c r="ESQ26" s="15"/>
      <c r="ESR26" s="15"/>
      <c r="ESS26" s="15"/>
      <c r="EST26" s="15"/>
      <c r="ESU26" s="15"/>
      <c r="ESV26" s="15"/>
      <c r="ESW26" s="15"/>
      <c r="ESX26" s="15"/>
      <c r="ESY26" s="15"/>
      <c r="ESZ26" s="15"/>
      <c r="ETA26" s="15"/>
      <c r="ETB26" s="15"/>
      <c r="ETC26" s="15"/>
      <c r="ETD26" s="15"/>
      <c r="ETE26" s="15"/>
      <c r="ETF26" s="15"/>
      <c r="ETG26" s="15"/>
      <c r="ETH26" s="15"/>
      <c r="ETI26" s="15"/>
      <c r="ETJ26" s="15"/>
      <c r="ETK26" s="15"/>
      <c r="ETL26" s="15"/>
      <c r="ETM26" s="15"/>
      <c r="ETN26" s="15"/>
      <c r="ETO26" s="15"/>
      <c r="ETP26" s="15"/>
      <c r="ETQ26" s="15"/>
      <c r="ETR26" s="15"/>
      <c r="ETS26" s="15"/>
      <c r="ETT26" s="15"/>
      <c r="ETU26" s="15"/>
      <c r="ETV26" s="15"/>
      <c r="ETW26" s="15"/>
      <c r="ETX26" s="15"/>
      <c r="ETY26" s="15"/>
      <c r="ETZ26" s="15"/>
      <c r="EUA26" s="15"/>
      <c r="EUB26" s="15"/>
      <c r="EUC26" s="15"/>
      <c r="EUD26" s="15"/>
      <c r="EUE26" s="15"/>
      <c r="EUF26" s="15"/>
      <c r="EUG26" s="15"/>
      <c r="EUH26" s="15"/>
      <c r="EUI26" s="15"/>
      <c r="EUJ26" s="15"/>
      <c r="EUK26" s="15"/>
      <c r="EUL26" s="15"/>
      <c r="EUM26" s="15"/>
      <c r="EUN26" s="15"/>
      <c r="EUO26" s="15"/>
      <c r="EUP26" s="15"/>
      <c r="EUQ26" s="15"/>
      <c r="EUR26" s="15"/>
      <c r="EUS26" s="15"/>
      <c r="EUT26" s="15"/>
      <c r="EUU26" s="15"/>
      <c r="EUV26" s="15"/>
      <c r="EUW26" s="15"/>
      <c r="EUX26" s="15"/>
      <c r="EUY26" s="15"/>
      <c r="EUZ26" s="15"/>
      <c r="EVA26" s="15"/>
      <c r="EVB26" s="15"/>
      <c r="EVC26" s="15"/>
      <c r="EVD26" s="15"/>
      <c r="EVE26" s="15"/>
      <c r="EVF26" s="15"/>
      <c r="EVG26" s="15"/>
      <c r="EVH26" s="15"/>
      <c r="EVI26" s="15"/>
      <c r="EVJ26" s="15"/>
      <c r="EVK26" s="15"/>
      <c r="EVL26" s="15"/>
      <c r="EVM26" s="15"/>
      <c r="EVN26" s="15"/>
      <c r="EVO26" s="15"/>
      <c r="EVP26" s="15"/>
      <c r="EVQ26" s="15"/>
      <c r="EVR26" s="15"/>
      <c r="EVS26" s="15"/>
      <c r="EVT26" s="15"/>
      <c r="EVU26" s="15"/>
      <c r="EVV26" s="15"/>
      <c r="EVW26" s="15"/>
      <c r="EVX26" s="15"/>
      <c r="EVY26" s="15"/>
      <c r="EVZ26" s="15"/>
      <c r="EWA26" s="15"/>
      <c r="EWB26" s="15"/>
      <c r="EWC26" s="15"/>
      <c r="EWD26" s="15"/>
      <c r="EWE26" s="15"/>
      <c r="EWF26" s="15"/>
      <c r="EWG26" s="15"/>
      <c r="EWH26" s="15"/>
      <c r="EWI26" s="15"/>
      <c r="EWJ26" s="15"/>
      <c r="EWK26" s="15"/>
      <c r="EWL26" s="15"/>
      <c r="EWM26" s="15"/>
      <c r="EWN26" s="15"/>
      <c r="EWO26" s="15"/>
      <c r="EWP26" s="15"/>
      <c r="EWQ26" s="15"/>
      <c r="EWR26" s="15"/>
      <c r="EWS26" s="15"/>
      <c r="EWT26" s="15"/>
      <c r="EWU26" s="15"/>
      <c r="EWV26" s="15"/>
      <c r="EWW26" s="15"/>
      <c r="EWX26" s="15"/>
      <c r="EWY26" s="15"/>
      <c r="EWZ26" s="15"/>
      <c r="EXA26" s="15"/>
      <c r="EXB26" s="15"/>
      <c r="EXC26" s="15"/>
      <c r="EXD26" s="15"/>
      <c r="EXE26" s="15"/>
      <c r="EXF26" s="15"/>
      <c r="EXG26" s="15"/>
      <c r="EXH26" s="15"/>
      <c r="EXI26" s="15"/>
      <c r="EXJ26" s="15"/>
      <c r="EXK26" s="15"/>
      <c r="EXL26" s="15"/>
      <c r="EXM26" s="15"/>
      <c r="EXN26" s="15"/>
      <c r="EXO26" s="15"/>
      <c r="EXP26" s="15"/>
      <c r="EXQ26" s="15"/>
      <c r="EXR26" s="15"/>
      <c r="EXS26" s="15"/>
      <c r="EXT26" s="15"/>
      <c r="EXU26" s="15"/>
      <c r="EXV26" s="15"/>
      <c r="EXW26" s="15"/>
      <c r="EXX26" s="15"/>
      <c r="EXY26" s="15"/>
      <c r="EXZ26" s="15"/>
      <c r="EYA26" s="15"/>
      <c r="EYB26" s="15"/>
      <c r="EYC26" s="15"/>
      <c r="EYD26" s="15"/>
      <c r="EYE26" s="15"/>
      <c r="EYF26" s="15"/>
      <c r="EYG26" s="15"/>
      <c r="EYH26" s="15"/>
      <c r="EYI26" s="15"/>
      <c r="EYJ26" s="15"/>
      <c r="EYK26" s="15"/>
      <c r="EYL26" s="15"/>
      <c r="EYM26" s="15"/>
      <c r="EYN26" s="15"/>
      <c r="EYO26" s="15"/>
      <c r="EYP26" s="15"/>
      <c r="EYQ26" s="15"/>
      <c r="EYR26" s="15"/>
      <c r="EYS26" s="15"/>
      <c r="EYT26" s="15"/>
      <c r="EYU26" s="15"/>
      <c r="EYV26" s="15"/>
      <c r="EYW26" s="15"/>
      <c r="EYX26" s="15"/>
      <c r="EYY26" s="15"/>
      <c r="EYZ26" s="15"/>
      <c r="EZA26" s="15"/>
      <c r="EZB26" s="15"/>
      <c r="EZC26" s="15"/>
      <c r="EZD26" s="15"/>
      <c r="EZE26" s="15"/>
      <c r="EZF26" s="15"/>
      <c r="EZG26" s="15"/>
      <c r="EZH26" s="15"/>
      <c r="EZI26" s="15"/>
      <c r="EZJ26" s="15"/>
      <c r="EZK26" s="15"/>
      <c r="EZL26" s="15"/>
      <c r="EZM26" s="15"/>
      <c r="EZN26" s="15"/>
      <c r="EZO26" s="15"/>
      <c r="EZP26" s="15"/>
      <c r="EZQ26" s="15"/>
      <c r="EZR26" s="15"/>
      <c r="EZS26" s="15"/>
      <c r="EZT26" s="15"/>
      <c r="EZU26" s="15"/>
      <c r="EZV26" s="15"/>
      <c r="EZW26" s="15"/>
      <c r="EZX26" s="15"/>
      <c r="EZY26" s="15"/>
      <c r="EZZ26" s="15"/>
      <c r="FAA26" s="15"/>
      <c r="FAB26" s="15"/>
      <c r="FAC26" s="15"/>
      <c r="FAD26" s="15"/>
      <c r="FAE26" s="15"/>
      <c r="FAF26" s="15"/>
      <c r="FAG26" s="15"/>
      <c r="FAH26" s="15"/>
      <c r="FAI26" s="15"/>
      <c r="FAJ26" s="15"/>
      <c r="FAK26" s="15"/>
      <c r="FAL26" s="15"/>
      <c r="FAM26" s="15"/>
      <c r="FAN26" s="15"/>
      <c r="FAO26" s="15"/>
      <c r="FAP26" s="15"/>
      <c r="FAQ26" s="15"/>
      <c r="FAR26" s="15"/>
      <c r="FAS26" s="15"/>
      <c r="FAT26" s="15"/>
      <c r="FAU26" s="15"/>
      <c r="FAV26" s="15"/>
      <c r="FAW26" s="15"/>
      <c r="FAX26" s="15"/>
      <c r="FAY26" s="15"/>
      <c r="FAZ26" s="15"/>
      <c r="FBA26" s="15"/>
      <c r="FBB26" s="15"/>
      <c r="FBC26" s="15"/>
      <c r="FBD26" s="15"/>
      <c r="FBE26" s="15"/>
      <c r="FBF26" s="15"/>
      <c r="FBG26" s="15"/>
      <c r="FBH26" s="15"/>
      <c r="FBI26" s="15"/>
      <c r="FBJ26" s="15"/>
      <c r="FBK26" s="15"/>
      <c r="FBL26" s="15"/>
      <c r="FBM26" s="15"/>
      <c r="FBN26" s="15"/>
      <c r="FBO26" s="15"/>
      <c r="FBP26" s="15"/>
      <c r="FBQ26" s="15"/>
      <c r="FBR26" s="15"/>
      <c r="FBS26" s="15"/>
      <c r="FBT26" s="15"/>
      <c r="FBU26" s="15"/>
      <c r="FBV26" s="15"/>
      <c r="FBW26" s="15"/>
      <c r="FBX26" s="15"/>
      <c r="FBY26" s="15"/>
      <c r="FBZ26" s="15"/>
      <c r="FCA26" s="15"/>
      <c r="FCB26" s="15"/>
      <c r="FCC26" s="15"/>
      <c r="FCD26" s="15"/>
      <c r="FCE26" s="15"/>
      <c r="FCF26" s="15"/>
      <c r="FCG26" s="15"/>
      <c r="FCH26" s="15"/>
      <c r="FCI26" s="15"/>
      <c r="FCJ26" s="15"/>
      <c r="FCK26" s="15"/>
      <c r="FCL26" s="15"/>
      <c r="FCM26" s="15"/>
      <c r="FCN26" s="15"/>
      <c r="FCO26" s="15"/>
      <c r="FCP26" s="15"/>
      <c r="FCQ26" s="15"/>
      <c r="FCR26" s="15"/>
      <c r="FCS26" s="15"/>
      <c r="FCT26" s="15"/>
      <c r="FCU26" s="15"/>
      <c r="FCV26" s="15"/>
      <c r="FCW26" s="15"/>
      <c r="FCX26" s="15"/>
      <c r="FCY26" s="15"/>
      <c r="FCZ26" s="15"/>
      <c r="FDA26" s="15"/>
      <c r="FDB26" s="15"/>
      <c r="FDC26" s="15"/>
      <c r="FDD26" s="15"/>
      <c r="FDE26" s="15"/>
      <c r="FDF26" s="15"/>
      <c r="FDG26" s="15"/>
      <c r="FDH26" s="15"/>
      <c r="FDI26" s="15"/>
      <c r="FDJ26" s="15"/>
      <c r="FDK26" s="15"/>
      <c r="FDL26" s="15"/>
      <c r="FDM26" s="15"/>
      <c r="FDN26" s="15"/>
      <c r="FDO26" s="15"/>
      <c r="FDP26" s="15"/>
      <c r="FDQ26" s="15"/>
      <c r="FDR26" s="15"/>
      <c r="FDS26" s="15"/>
      <c r="FDT26" s="15"/>
      <c r="FDU26" s="15"/>
      <c r="FDV26" s="15"/>
      <c r="FDW26" s="15"/>
      <c r="FDX26" s="15"/>
      <c r="FDY26" s="15"/>
      <c r="FDZ26" s="15"/>
      <c r="FEA26" s="15"/>
      <c r="FEB26" s="15"/>
      <c r="FEC26" s="15"/>
      <c r="FED26" s="15"/>
      <c r="FEE26" s="15"/>
      <c r="FEF26" s="15"/>
      <c r="FEG26" s="15"/>
      <c r="FEH26" s="15"/>
      <c r="FEI26" s="15"/>
      <c r="FEJ26" s="15"/>
      <c r="FEK26" s="15"/>
      <c r="FEL26" s="15"/>
      <c r="FEM26" s="15"/>
      <c r="FEN26" s="15"/>
      <c r="FEO26" s="15"/>
      <c r="FEP26" s="15"/>
      <c r="FEQ26" s="15"/>
      <c r="FER26" s="15"/>
      <c r="FES26" s="15"/>
      <c r="FET26" s="15"/>
      <c r="FEU26" s="15"/>
      <c r="FEV26" s="15"/>
      <c r="FEW26" s="15"/>
      <c r="FEX26" s="15"/>
      <c r="FEY26" s="15"/>
      <c r="FEZ26" s="15"/>
      <c r="FFA26" s="15"/>
      <c r="FFB26" s="15"/>
      <c r="FFC26" s="15"/>
      <c r="FFD26" s="15"/>
      <c r="FFE26" s="15"/>
      <c r="FFF26" s="15"/>
      <c r="FFG26" s="15"/>
      <c r="FFH26" s="15"/>
      <c r="FFI26" s="15"/>
      <c r="FFJ26" s="15"/>
      <c r="FFK26" s="15"/>
      <c r="FFL26" s="15"/>
      <c r="FFM26" s="15"/>
      <c r="FFN26" s="15"/>
      <c r="FFO26" s="15"/>
      <c r="FFP26" s="15"/>
      <c r="FFQ26" s="15"/>
      <c r="FFR26" s="15"/>
      <c r="FFS26" s="15"/>
      <c r="FFT26" s="15"/>
      <c r="FFU26" s="15"/>
      <c r="FFV26" s="15"/>
      <c r="FFW26" s="15"/>
      <c r="FFX26" s="15"/>
      <c r="FFY26" s="15"/>
      <c r="FFZ26" s="15"/>
      <c r="FGA26" s="15"/>
      <c r="FGB26" s="15"/>
      <c r="FGC26" s="15"/>
      <c r="FGD26" s="15"/>
      <c r="FGE26" s="15"/>
      <c r="FGF26" s="15"/>
      <c r="FGG26" s="15"/>
      <c r="FGH26" s="15"/>
      <c r="FGI26" s="15"/>
      <c r="FGJ26" s="15"/>
      <c r="FGK26" s="15"/>
      <c r="FGL26" s="15"/>
      <c r="FGM26" s="15"/>
      <c r="FGN26" s="15"/>
      <c r="FGO26" s="15"/>
      <c r="FGP26" s="15"/>
      <c r="FGQ26" s="15"/>
      <c r="FGR26" s="15"/>
      <c r="FGS26" s="15"/>
      <c r="FGT26" s="15"/>
      <c r="FGU26" s="15"/>
      <c r="FGV26" s="15"/>
      <c r="FGW26" s="15"/>
      <c r="FGX26" s="15"/>
      <c r="FGY26" s="15"/>
      <c r="FGZ26" s="15"/>
      <c r="FHA26" s="15"/>
      <c r="FHB26" s="15"/>
      <c r="FHC26" s="15"/>
      <c r="FHD26" s="15"/>
      <c r="FHE26" s="15"/>
      <c r="FHF26" s="15"/>
      <c r="FHG26" s="15"/>
      <c r="FHH26" s="15"/>
      <c r="FHI26" s="15"/>
      <c r="FHJ26" s="15"/>
      <c r="FHK26" s="15"/>
      <c r="FHL26" s="15"/>
      <c r="FHM26" s="15"/>
      <c r="FHN26" s="15"/>
      <c r="FHO26" s="15"/>
      <c r="FHP26" s="15"/>
      <c r="FHQ26" s="15"/>
      <c r="FHR26" s="15"/>
      <c r="FHS26" s="15"/>
      <c r="FHT26" s="15"/>
      <c r="FHU26" s="15"/>
      <c r="FHV26" s="15"/>
      <c r="FHW26" s="15"/>
      <c r="FHX26" s="15"/>
      <c r="FHY26" s="15"/>
      <c r="FHZ26" s="15"/>
      <c r="FIA26" s="15"/>
      <c r="FIB26" s="15"/>
      <c r="FIC26" s="15"/>
      <c r="FID26" s="15"/>
      <c r="FIE26" s="15"/>
      <c r="FIF26" s="15"/>
      <c r="FIG26" s="15"/>
      <c r="FIH26" s="15"/>
      <c r="FII26" s="15"/>
      <c r="FIJ26" s="15"/>
      <c r="FIK26" s="15"/>
      <c r="FIL26" s="15"/>
      <c r="FIM26" s="15"/>
      <c r="FIN26" s="15"/>
      <c r="FIO26" s="15"/>
      <c r="FIP26" s="15"/>
      <c r="FIQ26" s="15"/>
      <c r="FIR26" s="15"/>
      <c r="FIS26" s="15"/>
      <c r="FIT26" s="15"/>
      <c r="FIU26" s="15"/>
      <c r="FIV26" s="15"/>
      <c r="FIW26" s="15"/>
      <c r="FIX26" s="15"/>
      <c r="FIY26" s="15"/>
      <c r="FIZ26" s="15"/>
      <c r="FJA26" s="15"/>
      <c r="FJB26" s="15"/>
      <c r="FJC26" s="15"/>
      <c r="FJD26" s="15"/>
      <c r="FJE26" s="15"/>
      <c r="FJF26" s="15"/>
      <c r="FJG26" s="15"/>
      <c r="FJH26" s="15"/>
      <c r="FJI26" s="15"/>
      <c r="FJJ26" s="15"/>
      <c r="FJK26" s="15"/>
      <c r="FJL26" s="15"/>
      <c r="FJM26" s="15"/>
      <c r="FJN26" s="15"/>
      <c r="FJO26" s="15"/>
      <c r="FJP26" s="15"/>
      <c r="FJQ26" s="15"/>
      <c r="FJR26" s="15"/>
      <c r="FJS26" s="15"/>
      <c r="FJT26" s="15"/>
      <c r="FJU26" s="15"/>
      <c r="FJV26" s="15"/>
      <c r="FJW26" s="15"/>
      <c r="FJX26" s="15"/>
      <c r="FJY26" s="15"/>
      <c r="FJZ26" s="15"/>
      <c r="FKA26" s="15"/>
      <c r="FKB26" s="15"/>
      <c r="FKC26" s="15"/>
      <c r="FKD26" s="15"/>
      <c r="FKE26" s="15"/>
      <c r="FKF26" s="15"/>
      <c r="FKG26" s="15"/>
      <c r="FKH26" s="15"/>
      <c r="FKI26" s="15"/>
      <c r="FKJ26" s="15"/>
      <c r="FKK26" s="15"/>
      <c r="FKL26" s="15"/>
      <c r="FKM26" s="15"/>
      <c r="FKN26" s="15"/>
      <c r="FKO26" s="15"/>
      <c r="FKP26" s="15"/>
      <c r="FKQ26" s="15"/>
      <c r="FKR26" s="15"/>
      <c r="FKS26" s="15"/>
      <c r="FKT26" s="15"/>
      <c r="FKU26" s="15"/>
      <c r="FKV26" s="15"/>
      <c r="FKW26" s="15"/>
      <c r="FKX26" s="15"/>
      <c r="FKY26" s="15"/>
      <c r="FKZ26" s="15"/>
      <c r="FLA26" s="15"/>
      <c r="FLB26" s="15"/>
      <c r="FLC26" s="15"/>
      <c r="FLD26" s="15"/>
      <c r="FLE26" s="15"/>
      <c r="FLF26" s="15"/>
      <c r="FLG26" s="15"/>
      <c r="FLH26" s="15"/>
      <c r="FLI26" s="15"/>
      <c r="FLJ26" s="15"/>
      <c r="FLK26" s="15"/>
      <c r="FLL26" s="15"/>
      <c r="FLM26" s="15"/>
      <c r="FLN26" s="15"/>
      <c r="FLO26" s="15"/>
      <c r="FLP26" s="15"/>
      <c r="FLQ26" s="15"/>
      <c r="FLR26" s="15"/>
      <c r="FLS26" s="15"/>
      <c r="FLT26" s="15"/>
      <c r="FLU26" s="15"/>
      <c r="FLV26" s="15"/>
      <c r="FLW26" s="15"/>
      <c r="FLX26" s="15"/>
      <c r="FLY26" s="15"/>
      <c r="FLZ26" s="15"/>
      <c r="FMA26" s="15"/>
      <c r="FMB26" s="15"/>
      <c r="FMC26" s="15"/>
      <c r="FMD26" s="15"/>
      <c r="FME26" s="15"/>
      <c r="FMF26" s="15"/>
      <c r="FMG26" s="15"/>
      <c r="FMH26" s="15"/>
      <c r="FMI26" s="15"/>
      <c r="FMJ26" s="15"/>
      <c r="FMK26" s="15"/>
      <c r="FML26" s="15"/>
      <c r="FMM26" s="15"/>
      <c r="FMN26" s="15"/>
      <c r="FMO26" s="15"/>
      <c r="FMP26" s="15"/>
      <c r="FMQ26" s="15"/>
      <c r="FMR26" s="15"/>
      <c r="FMS26" s="15"/>
      <c r="FMT26" s="15"/>
      <c r="FMU26" s="15"/>
      <c r="FMV26" s="15"/>
      <c r="FMW26" s="15"/>
      <c r="FMX26" s="15"/>
      <c r="FMY26" s="15"/>
      <c r="FMZ26" s="15"/>
      <c r="FNA26" s="15"/>
      <c r="FNB26" s="15"/>
      <c r="FNC26" s="15"/>
      <c r="FND26" s="15"/>
      <c r="FNE26" s="15"/>
      <c r="FNF26" s="15"/>
      <c r="FNG26" s="15"/>
      <c r="FNH26" s="15"/>
      <c r="FNI26" s="15"/>
      <c r="FNJ26" s="15"/>
      <c r="FNK26" s="15"/>
      <c r="FNL26" s="15"/>
      <c r="FNM26" s="15"/>
      <c r="FNN26" s="15"/>
      <c r="FNO26" s="15"/>
      <c r="FNP26" s="15"/>
      <c r="FNQ26" s="15"/>
      <c r="FNR26" s="15"/>
      <c r="FNS26" s="15"/>
      <c r="FNT26" s="15"/>
      <c r="FNU26" s="15"/>
      <c r="FNV26" s="15"/>
      <c r="FNW26" s="15"/>
      <c r="FNX26" s="15"/>
      <c r="FNY26" s="15"/>
      <c r="FNZ26" s="15"/>
      <c r="FOA26" s="15"/>
      <c r="FOB26" s="15"/>
      <c r="FOC26" s="15"/>
      <c r="FOD26" s="15"/>
      <c r="FOE26" s="15"/>
      <c r="FOF26" s="15"/>
      <c r="FOG26" s="15"/>
      <c r="FOH26" s="15"/>
      <c r="FOI26" s="15"/>
      <c r="FOJ26" s="15"/>
      <c r="FOK26" s="15"/>
      <c r="FOL26" s="15"/>
      <c r="FOM26" s="15"/>
      <c r="FON26" s="15"/>
      <c r="FOO26" s="15"/>
      <c r="FOP26" s="15"/>
      <c r="FOQ26" s="15"/>
      <c r="FOR26" s="15"/>
      <c r="FOS26" s="15"/>
      <c r="FOT26" s="15"/>
      <c r="FOU26" s="15"/>
      <c r="FOV26" s="15"/>
      <c r="FOW26" s="15"/>
      <c r="FOX26" s="15"/>
      <c r="FOY26" s="15"/>
      <c r="FOZ26" s="15"/>
      <c r="FPA26" s="15"/>
      <c r="FPB26" s="15"/>
      <c r="FPC26" s="15"/>
      <c r="FPD26" s="15"/>
      <c r="FPE26" s="15"/>
      <c r="FPF26" s="15"/>
      <c r="FPG26" s="15"/>
      <c r="FPH26" s="15"/>
      <c r="FPI26" s="15"/>
      <c r="FPJ26" s="15"/>
      <c r="FPK26" s="15"/>
      <c r="FPL26" s="15"/>
      <c r="FPM26" s="15"/>
      <c r="FPN26" s="15"/>
      <c r="FPO26" s="15"/>
      <c r="FPP26" s="15"/>
      <c r="FPQ26" s="15"/>
      <c r="FPR26" s="15"/>
      <c r="FPS26" s="15"/>
      <c r="FPT26" s="15"/>
      <c r="FPU26" s="15"/>
      <c r="FPV26" s="15"/>
      <c r="FPW26" s="15"/>
      <c r="FPX26" s="15"/>
      <c r="FPY26" s="15"/>
      <c r="FPZ26" s="15"/>
      <c r="FQA26" s="15"/>
      <c r="FQB26" s="15"/>
      <c r="FQC26" s="15"/>
      <c r="FQD26" s="15"/>
      <c r="FQE26" s="15"/>
      <c r="FQF26" s="15"/>
      <c r="FQG26" s="15"/>
      <c r="FQH26" s="15"/>
      <c r="FQI26" s="15"/>
      <c r="FQJ26" s="15"/>
      <c r="FQK26" s="15"/>
      <c r="FQL26" s="15"/>
      <c r="FQM26" s="15"/>
      <c r="FQN26" s="15"/>
      <c r="FQO26" s="15"/>
      <c r="FQP26" s="15"/>
      <c r="FQQ26" s="15"/>
      <c r="FQR26" s="15"/>
      <c r="FQS26" s="15"/>
      <c r="FQT26" s="15"/>
      <c r="FQU26" s="15"/>
      <c r="FQV26" s="15"/>
      <c r="FQW26" s="15"/>
      <c r="FQX26" s="15"/>
      <c r="FQY26" s="15"/>
      <c r="FQZ26" s="15"/>
      <c r="FRA26" s="15"/>
      <c r="FRB26" s="15"/>
      <c r="FRC26" s="15"/>
      <c r="FRD26" s="15"/>
      <c r="FRE26" s="15"/>
      <c r="FRF26" s="15"/>
      <c r="FRG26" s="15"/>
      <c r="FRH26" s="15"/>
      <c r="FRI26" s="15"/>
      <c r="FRJ26" s="15"/>
      <c r="FRK26" s="15"/>
      <c r="FRL26" s="15"/>
      <c r="FRM26" s="15"/>
      <c r="FRN26" s="15"/>
      <c r="FRO26" s="15"/>
      <c r="FRP26" s="15"/>
      <c r="FRQ26" s="15"/>
      <c r="FRR26" s="15"/>
      <c r="FRS26" s="15"/>
      <c r="FRT26" s="15"/>
      <c r="FRU26" s="15"/>
      <c r="FRV26" s="15"/>
      <c r="FRW26" s="15"/>
      <c r="FRX26" s="15"/>
      <c r="FRY26" s="15"/>
      <c r="FRZ26" s="15"/>
      <c r="FSA26" s="15"/>
      <c r="FSB26" s="15"/>
      <c r="FSC26" s="15"/>
      <c r="FSD26" s="15"/>
      <c r="FSE26" s="15"/>
      <c r="FSF26" s="15"/>
      <c r="FSG26" s="15"/>
      <c r="FSH26" s="15"/>
      <c r="FSI26" s="15"/>
      <c r="FSJ26" s="15"/>
      <c r="FSK26" s="15"/>
      <c r="FSL26" s="15"/>
      <c r="FSM26" s="15"/>
      <c r="FSN26" s="15"/>
      <c r="FSO26" s="15"/>
      <c r="FSP26" s="15"/>
      <c r="FSQ26" s="15"/>
      <c r="FSR26" s="15"/>
      <c r="FSS26" s="15"/>
      <c r="FST26" s="15"/>
      <c r="FSU26" s="15"/>
      <c r="FSV26" s="15"/>
      <c r="FSW26" s="15"/>
      <c r="FSX26" s="15"/>
      <c r="FSY26" s="15"/>
      <c r="FSZ26" s="15"/>
      <c r="FTA26" s="15"/>
      <c r="FTB26" s="15"/>
      <c r="FTC26" s="15"/>
      <c r="FTD26" s="15"/>
      <c r="FTE26" s="15"/>
      <c r="FTF26" s="15"/>
      <c r="FTG26" s="15"/>
      <c r="FTH26" s="15"/>
      <c r="FTI26" s="15"/>
      <c r="FTJ26" s="15"/>
      <c r="FTK26" s="15"/>
      <c r="FTL26" s="15"/>
      <c r="FTM26" s="15"/>
      <c r="FTN26" s="15"/>
      <c r="FTO26" s="15"/>
      <c r="FTP26" s="15"/>
      <c r="FTQ26" s="15"/>
      <c r="FTR26" s="15"/>
      <c r="FTS26" s="15"/>
      <c r="FTT26" s="15"/>
      <c r="FTU26" s="15"/>
      <c r="FTV26" s="15"/>
      <c r="FTW26" s="15"/>
      <c r="FTX26" s="15"/>
      <c r="FTY26" s="15"/>
      <c r="FTZ26" s="15"/>
      <c r="FUA26" s="15"/>
      <c r="FUB26" s="15"/>
      <c r="FUC26" s="15"/>
      <c r="FUD26" s="15"/>
      <c r="FUE26" s="15"/>
      <c r="FUF26" s="15"/>
      <c r="FUG26" s="15"/>
      <c r="FUH26" s="15"/>
      <c r="FUI26" s="15"/>
      <c r="FUJ26" s="15"/>
      <c r="FUK26" s="15"/>
      <c r="FUL26" s="15"/>
      <c r="FUM26" s="15"/>
      <c r="FUN26" s="15"/>
      <c r="FUO26" s="15"/>
      <c r="FUP26" s="15"/>
      <c r="FUQ26" s="15"/>
      <c r="FUR26" s="15"/>
      <c r="FUS26" s="15"/>
      <c r="FUT26" s="15"/>
      <c r="FUU26" s="15"/>
      <c r="FUV26" s="15"/>
      <c r="FUW26" s="15"/>
      <c r="FUX26" s="15"/>
      <c r="FUY26" s="15"/>
      <c r="FUZ26" s="15"/>
      <c r="FVA26" s="15"/>
      <c r="FVB26" s="15"/>
      <c r="FVC26" s="15"/>
      <c r="FVD26" s="15"/>
      <c r="FVE26" s="15"/>
      <c r="FVF26" s="15"/>
      <c r="FVG26" s="15"/>
      <c r="FVH26" s="15"/>
      <c r="FVI26" s="15"/>
      <c r="FVJ26" s="15"/>
      <c r="FVK26" s="15"/>
      <c r="FVL26" s="15"/>
      <c r="FVM26" s="15"/>
      <c r="FVN26" s="15"/>
      <c r="FVO26" s="15"/>
      <c r="FVP26" s="15"/>
      <c r="FVQ26" s="15"/>
      <c r="FVR26" s="15"/>
      <c r="FVS26" s="15"/>
      <c r="FVT26" s="15"/>
      <c r="FVU26" s="15"/>
      <c r="FVV26" s="15"/>
      <c r="FVW26" s="15"/>
      <c r="FVX26" s="15"/>
      <c r="FVY26" s="15"/>
      <c r="FVZ26" s="15"/>
      <c r="FWA26" s="15"/>
      <c r="FWB26" s="15"/>
      <c r="FWC26" s="15"/>
      <c r="FWD26" s="15"/>
      <c r="FWE26" s="15"/>
      <c r="FWF26" s="15"/>
      <c r="FWG26" s="15"/>
      <c r="FWH26" s="15"/>
      <c r="FWI26" s="15"/>
      <c r="FWJ26" s="15"/>
      <c r="FWK26" s="15"/>
      <c r="FWL26" s="15"/>
      <c r="FWM26" s="15"/>
      <c r="FWN26" s="15"/>
      <c r="FWO26" s="15"/>
      <c r="FWP26" s="15"/>
      <c r="FWQ26" s="15"/>
      <c r="FWR26" s="15"/>
      <c r="FWS26" s="15"/>
      <c r="FWT26" s="15"/>
      <c r="FWU26" s="15"/>
      <c r="FWV26" s="15"/>
      <c r="FWW26" s="15"/>
      <c r="FWX26" s="15"/>
      <c r="FWY26" s="15"/>
      <c r="FWZ26" s="15"/>
      <c r="FXA26" s="15"/>
      <c r="FXB26" s="15"/>
      <c r="FXC26" s="15"/>
      <c r="FXD26" s="15"/>
      <c r="FXE26" s="15"/>
      <c r="FXF26" s="15"/>
      <c r="FXG26" s="15"/>
      <c r="FXH26" s="15"/>
      <c r="FXI26" s="15"/>
      <c r="FXJ26" s="15"/>
      <c r="FXK26" s="15"/>
      <c r="FXL26" s="15"/>
      <c r="FXM26" s="15"/>
      <c r="FXN26" s="15"/>
      <c r="FXO26" s="15"/>
      <c r="FXP26" s="15"/>
      <c r="FXQ26" s="15"/>
      <c r="FXR26" s="15"/>
      <c r="FXS26" s="15"/>
      <c r="FXT26" s="15"/>
      <c r="FXU26" s="15"/>
      <c r="FXV26" s="15"/>
      <c r="FXW26" s="15"/>
      <c r="FXX26" s="15"/>
      <c r="FXY26" s="15"/>
      <c r="FXZ26" s="15"/>
      <c r="FYA26" s="15"/>
      <c r="FYB26" s="15"/>
      <c r="FYC26" s="15"/>
      <c r="FYD26" s="15"/>
      <c r="FYE26" s="15"/>
      <c r="FYF26" s="15"/>
      <c r="FYG26" s="15"/>
      <c r="FYH26" s="15"/>
      <c r="FYI26" s="15"/>
      <c r="FYJ26" s="15"/>
      <c r="FYK26" s="15"/>
      <c r="FYL26" s="15"/>
      <c r="FYM26" s="15"/>
      <c r="FYN26" s="15"/>
      <c r="FYO26" s="15"/>
      <c r="FYP26" s="15"/>
      <c r="FYQ26" s="15"/>
      <c r="FYR26" s="15"/>
      <c r="FYS26" s="15"/>
      <c r="FYT26" s="15"/>
      <c r="FYU26" s="15"/>
      <c r="FYV26" s="15"/>
      <c r="FYW26" s="15"/>
      <c r="FYX26" s="15"/>
      <c r="FYY26" s="15"/>
      <c r="FYZ26" s="15"/>
      <c r="FZA26" s="15"/>
      <c r="FZB26" s="15"/>
      <c r="FZC26" s="15"/>
      <c r="FZD26" s="15"/>
      <c r="FZE26" s="15"/>
      <c r="FZF26" s="15"/>
      <c r="FZG26" s="15"/>
      <c r="FZH26" s="15"/>
      <c r="FZI26" s="15"/>
      <c r="FZJ26" s="15"/>
      <c r="FZK26" s="15"/>
      <c r="FZL26" s="15"/>
      <c r="FZM26" s="15"/>
      <c r="FZN26" s="15"/>
      <c r="FZO26" s="15"/>
      <c r="FZP26" s="15"/>
      <c r="FZQ26" s="15"/>
      <c r="FZR26" s="15"/>
      <c r="FZS26" s="15"/>
      <c r="FZT26" s="15"/>
      <c r="FZU26" s="15"/>
      <c r="FZV26" s="15"/>
      <c r="FZW26" s="15"/>
      <c r="FZX26" s="15"/>
      <c r="FZY26" s="15"/>
      <c r="FZZ26" s="15"/>
      <c r="GAA26" s="15"/>
      <c r="GAB26" s="15"/>
      <c r="GAC26" s="15"/>
      <c r="GAD26" s="15"/>
      <c r="GAE26" s="15"/>
      <c r="GAF26" s="15"/>
      <c r="GAG26" s="15"/>
      <c r="GAH26" s="15"/>
      <c r="GAI26" s="15"/>
      <c r="GAJ26" s="15"/>
      <c r="GAK26" s="15"/>
      <c r="GAL26" s="15"/>
      <c r="GAM26" s="15"/>
      <c r="GAN26" s="15"/>
      <c r="GAO26" s="15"/>
      <c r="GAP26" s="15"/>
      <c r="GAQ26" s="15"/>
      <c r="GAR26" s="15"/>
      <c r="GAS26" s="15"/>
      <c r="GAT26" s="15"/>
      <c r="GAU26" s="15"/>
      <c r="GAV26" s="15"/>
      <c r="GAW26" s="15"/>
      <c r="GAX26" s="15"/>
      <c r="GAY26" s="15"/>
      <c r="GAZ26" s="15"/>
      <c r="GBA26" s="15"/>
      <c r="GBB26" s="15"/>
      <c r="GBC26" s="15"/>
      <c r="GBD26" s="15"/>
      <c r="GBE26" s="15"/>
      <c r="GBF26" s="15"/>
      <c r="GBG26" s="15"/>
      <c r="GBH26" s="15"/>
      <c r="GBI26" s="15"/>
      <c r="GBJ26" s="15"/>
      <c r="GBK26" s="15"/>
      <c r="GBL26" s="15"/>
      <c r="GBM26" s="15"/>
      <c r="GBN26" s="15"/>
      <c r="GBO26" s="15"/>
      <c r="GBP26" s="15"/>
      <c r="GBQ26" s="15"/>
      <c r="GBR26" s="15"/>
      <c r="GBS26" s="15"/>
      <c r="GBT26" s="15"/>
      <c r="GBU26" s="15"/>
      <c r="GBV26" s="15"/>
      <c r="GBW26" s="15"/>
      <c r="GBX26" s="15"/>
      <c r="GBY26" s="15"/>
      <c r="GBZ26" s="15"/>
      <c r="GCA26" s="15"/>
      <c r="GCB26" s="15"/>
      <c r="GCC26" s="15"/>
      <c r="GCD26" s="15"/>
      <c r="GCE26" s="15"/>
      <c r="GCF26" s="15"/>
      <c r="GCG26" s="15"/>
      <c r="GCH26" s="15"/>
      <c r="GCI26" s="15"/>
      <c r="GCJ26" s="15"/>
      <c r="GCK26" s="15"/>
      <c r="GCL26" s="15"/>
      <c r="GCM26" s="15"/>
      <c r="GCN26" s="15"/>
      <c r="GCO26" s="15"/>
      <c r="GCP26" s="15"/>
      <c r="GCQ26" s="15"/>
      <c r="GCR26" s="15"/>
      <c r="GCS26" s="15"/>
      <c r="GCT26" s="15"/>
      <c r="GCU26" s="15"/>
      <c r="GCV26" s="15"/>
      <c r="GCW26" s="15"/>
      <c r="GCX26" s="15"/>
      <c r="GCY26" s="15"/>
      <c r="GCZ26" s="15"/>
      <c r="GDA26" s="15"/>
      <c r="GDB26" s="15"/>
      <c r="GDC26" s="15"/>
      <c r="GDD26" s="15"/>
      <c r="GDE26" s="15"/>
      <c r="GDF26" s="15"/>
      <c r="GDG26" s="15"/>
      <c r="GDH26" s="15"/>
      <c r="GDI26" s="15"/>
      <c r="GDJ26" s="15"/>
      <c r="GDK26" s="15"/>
      <c r="GDL26" s="15"/>
      <c r="GDM26" s="15"/>
      <c r="GDN26" s="15"/>
      <c r="GDO26" s="15"/>
      <c r="GDP26" s="15"/>
      <c r="GDQ26" s="15"/>
      <c r="GDR26" s="15"/>
      <c r="GDS26" s="15"/>
      <c r="GDT26" s="15"/>
      <c r="GDU26" s="15"/>
      <c r="GDV26" s="15"/>
      <c r="GDW26" s="15"/>
      <c r="GDX26" s="15"/>
      <c r="GDY26" s="15"/>
      <c r="GDZ26" s="15"/>
      <c r="GEA26" s="15"/>
      <c r="GEB26" s="15"/>
      <c r="GEC26" s="15"/>
      <c r="GED26" s="15"/>
      <c r="GEE26" s="15"/>
      <c r="GEF26" s="15"/>
      <c r="GEG26" s="15"/>
      <c r="GEH26" s="15"/>
      <c r="GEI26" s="15"/>
      <c r="GEJ26" s="15"/>
      <c r="GEK26" s="15"/>
      <c r="GEL26" s="15"/>
      <c r="GEM26" s="15"/>
      <c r="GEN26" s="15"/>
      <c r="GEO26" s="15"/>
      <c r="GEP26" s="15"/>
      <c r="GEQ26" s="15"/>
      <c r="GER26" s="15"/>
      <c r="GES26" s="15"/>
      <c r="GET26" s="15"/>
      <c r="GEU26" s="15"/>
      <c r="GEV26" s="15"/>
      <c r="GEW26" s="15"/>
      <c r="GEX26" s="15"/>
      <c r="GEY26" s="15"/>
      <c r="GEZ26" s="15"/>
      <c r="GFA26" s="15"/>
      <c r="GFB26" s="15"/>
      <c r="GFC26" s="15"/>
      <c r="GFD26" s="15"/>
      <c r="GFE26" s="15"/>
      <c r="GFF26" s="15"/>
      <c r="GFG26" s="15"/>
      <c r="GFH26" s="15"/>
      <c r="GFI26" s="15"/>
      <c r="GFJ26" s="15"/>
      <c r="GFK26" s="15"/>
      <c r="GFL26" s="15"/>
      <c r="GFM26" s="15"/>
      <c r="GFN26" s="15"/>
      <c r="GFO26" s="15"/>
      <c r="GFP26" s="15"/>
      <c r="GFQ26" s="15"/>
      <c r="GFR26" s="15"/>
      <c r="GFS26" s="15"/>
      <c r="GFT26" s="15"/>
      <c r="GFU26" s="15"/>
      <c r="GFV26" s="15"/>
      <c r="GFW26" s="15"/>
      <c r="GFX26" s="15"/>
      <c r="GFY26" s="15"/>
      <c r="GFZ26" s="15"/>
      <c r="GGA26" s="15"/>
      <c r="GGB26" s="15"/>
      <c r="GGC26" s="15"/>
      <c r="GGD26" s="15"/>
      <c r="GGE26" s="15"/>
      <c r="GGF26" s="15"/>
      <c r="GGG26" s="15"/>
      <c r="GGH26" s="15"/>
      <c r="GGI26" s="15"/>
      <c r="GGJ26" s="15"/>
      <c r="GGK26" s="15"/>
      <c r="GGL26" s="15"/>
      <c r="GGM26" s="15"/>
      <c r="GGN26" s="15"/>
      <c r="GGO26" s="15"/>
      <c r="GGP26" s="15"/>
      <c r="GGQ26" s="15"/>
      <c r="GGR26" s="15"/>
      <c r="GGS26" s="15"/>
      <c r="GGT26" s="15"/>
      <c r="GGU26" s="15"/>
      <c r="GGV26" s="15"/>
      <c r="GGW26" s="15"/>
      <c r="GGX26" s="15"/>
      <c r="GGY26" s="15"/>
      <c r="GGZ26" s="15"/>
      <c r="GHA26" s="15"/>
      <c r="GHB26" s="15"/>
      <c r="GHC26" s="15"/>
      <c r="GHD26" s="15"/>
      <c r="GHE26" s="15"/>
      <c r="GHF26" s="15"/>
      <c r="GHG26" s="15"/>
      <c r="GHH26" s="15"/>
      <c r="GHI26" s="15"/>
      <c r="GHJ26" s="15"/>
      <c r="GHK26" s="15"/>
      <c r="GHL26" s="15"/>
      <c r="GHM26" s="15"/>
      <c r="GHN26" s="15"/>
      <c r="GHO26" s="15"/>
      <c r="GHP26" s="15"/>
      <c r="GHQ26" s="15"/>
      <c r="GHR26" s="15"/>
      <c r="GHS26" s="15"/>
      <c r="GHT26" s="15"/>
      <c r="GHU26" s="15"/>
      <c r="GHV26" s="15"/>
      <c r="GHW26" s="15"/>
      <c r="GHX26" s="15"/>
      <c r="GHY26" s="15"/>
      <c r="GHZ26" s="15"/>
      <c r="GIA26" s="15"/>
      <c r="GIB26" s="15"/>
      <c r="GIC26" s="15"/>
      <c r="GID26" s="15"/>
      <c r="GIE26" s="15"/>
      <c r="GIF26" s="15"/>
      <c r="GIG26" s="15"/>
      <c r="GIH26" s="15"/>
      <c r="GII26" s="15"/>
      <c r="GIJ26" s="15"/>
      <c r="GIK26" s="15"/>
      <c r="GIL26" s="15"/>
      <c r="GIM26" s="15"/>
      <c r="GIN26" s="15"/>
      <c r="GIO26" s="15"/>
      <c r="GIP26" s="15"/>
      <c r="GIQ26" s="15"/>
      <c r="GIR26" s="15"/>
      <c r="GIS26" s="15"/>
      <c r="GIT26" s="15"/>
      <c r="GIU26" s="15"/>
      <c r="GIV26" s="15"/>
      <c r="GIW26" s="15"/>
      <c r="GIX26" s="15"/>
      <c r="GIY26" s="15"/>
      <c r="GIZ26" s="15"/>
      <c r="GJA26" s="15"/>
      <c r="GJB26" s="15"/>
      <c r="GJC26" s="15"/>
      <c r="GJD26" s="15"/>
      <c r="GJE26" s="15"/>
      <c r="GJF26" s="15"/>
      <c r="GJG26" s="15"/>
      <c r="GJH26" s="15"/>
      <c r="GJI26" s="15"/>
      <c r="GJJ26" s="15"/>
      <c r="GJK26" s="15"/>
      <c r="GJL26" s="15"/>
      <c r="GJM26" s="15"/>
      <c r="GJN26" s="15"/>
      <c r="GJO26" s="15"/>
      <c r="GJP26" s="15"/>
      <c r="GJQ26" s="15"/>
      <c r="GJR26" s="15"/>
      <c r="GJS26" s="15"/>
      <c r="GJT26" s="15"/>
      <c r="GJU26" s="15"/>
      <c r="GJV26" s="15"/>
      <c r="GJW26" s="15"/>
      <c r="GJX26" s="15"/>
      <c r="GJY26" s="15"/>
      <c r="GJZ26" s="15"/>
      <c r="GKA26" s="15"/>
      <c r="GKB26" s="15"/>
      <c r="GKC26" s="15"/>
      <c r="GKD26" s="15"/>
      <c r="GKE26" s="15"/>
      <c r="GKF26" s="15"/>
      <c r="GKG26" s="15"/>
      <c r="GKH26" s="15"/>
      <c r="GKI26" s="15"/>
      <c r="GKJ26" s="15"/>
      <c r="GKK26" s="15"/>
      <c r="GKL26" s="15"/>
      <c r="GKM26" s="15"/>
      <c r="GKN26" s="15"/>
      <c r="GKO26" s="15"/>
      <c r="GKP26" s="15"/>
      <c r="GKQ26" s="15"/>
      <c r="GKR26" s="15"/>
      <c r="GKS26" s="15"/>
      <c r="GKT26" s="15"/>
      <c r="GKU26" s="15"/>
      <c r="GKV26" s="15"/>
      <c r="GKW26" s="15"/>
      <c r="GKX26" s="15"/>
      <c r="GKY26" s="15"/>
      <c r="GKZ26" s="15"/>
      <c r="GLA26" s="15"/>
      <c r="GLB26" s="15"/>
      <c r="GLC26" s="15"/>
      <c r="GLD26" s="15"/>
      <c r="GLE26" s="15"/>
      <c r="GLF26" s="15"/>
      <c r="GLG26" s="15"/>
      <c r="GLH26" s="15"/>
      <c r="GLI26" s="15"/>
      <c r="GLJ26" s="15"/>
      <c r="GLK26" s="15"/>
      <c r="GLL26" s="15"/>
      <c r="GLM26" s="15"/>
      <c r="GLN26" s="15"/>
      <c r="GLO26" s="15"/>
      <c r="GLP26" s="15"/>
      <c r="GLQ26" s="15"/>
      <c r="GLR26" s="15"/>
      <c r="GLS26" s="15"/>
      <c r="GLT26" s="15"/>
      <c r="GLU26" s="15"/>
      <c r="GLV26" s="15"/>
      <c r="GLW26" s="15"/>
      <c r="GLX26" s="15"/>
      <c r="GLY26" s="15"/>
      <c r="GLZ26" s="15"/>
      <c r="GMA26" s="15"/>
      <c r="GMB26" s="15"/>
      <c r="GMC26" s="15"/>
      <c r="GMD26" s="15"/>
      <c r="GME26" s="15"/>
      <c r="GMF26" s="15"/>
      <c r="GMG26" s="15"/>
      <c r="GMH26" s="15"/>
      <c r="GMI26" s="15"/>
      <c r="GMJ26" s="15"/>
      <c r="GMK26" s="15"/>
      <c r="GML26" s="15"/>
      <c r="GMM26" s="15"/>
      <c r="GMN26" s="15"/>
      <c r="GMO26" s="15"/>
      <c r="GMP26" s="15"/>
      <c r="GMQ26" s="15"/>
      <c r="GMR26" s="15"/>
      <c r="GMS26" s="15"/>
      <c r="GMT26" s="15"/>
      <c r="GMU26" s="15"/>
      <c r="GMV26" s="15"/>
      <c r="GMW26" s="15"/>
      <c r="GMX26" s="15"/>
      <c r="GMY26" s="15"/>
      <c r="GMZ26" s="15"/>
      <c r="GNA26" s="15"/>
      <c r="GNB26" s="15"/>
      <c r="GNC26" s="15"/>
      <c r="GND26" s="15"/>
      <c r="GNE26" s="15"/>
      <c r="GNF26" s="15"/>
      <c r="GNG26" s="15"/>
      <c r="GNH26" s="15"/>
      <c r="GNI26" s="15"/>
      <c r="GNJ26" s="15"/>
      <c r="GNK26" s="15"/>
      <c r="GNL26" s="15"/>
      <c r="GNM26" s="15"/>
      <c r="GNN26" s="15"/>
      <c r="GNO26" s="15"/>
      <c r="GNP26" s="15"/>
      <c r="GNQ26" s="15"/>
      <c r="GNR26" s="15"/>
      <c r="GNS26" s="15"/>
      <c r="GNT26" s="15"/>
      <c r="GNU26" s="15"/>
      <c r="GNV26" s="15"/>
      <c r="GNW26" s="15"/>
      <c r="GNX26" s="15"/>
      <c r="GNY26" s="15"/>
      <c r="GNZ26" s="15"/>
      <c r="GOA26" s="15"/>
      <c r="GOB26" s="15"/>
      <c r="GOC26" s="15"/>
      <c r="GOD26" s="15"/>
      <c r="GOE26" s="15"/>
      <c r="GOF26" s="15"/>
      <c r="GOG26" s="15"/>
      <c r="GOH26" s="15"/>
      <c r="GOI26" s="15"/>
      <c r="GOJ26" s="15"/>
      <c r="GOK26" s="15"/>
      <c r="GOL26" s="15"/>
      <c r="GOM26" s="15"/>
      <c r="GON26" s="15"/>
      <c r="GOO26" s="15"/>
      <c r="GOP26" s="15"/>
      <c r="GOQ26" s="15"/>
      <c r="GOR26" s="15"/>
      <c r="GOS26" s="15"/>
      <c r="GOT26" s="15"/>
      <c r="GOU26" s="15"/>
      <c r="GOV26" s="15"/>
      <c r="GOW26" s="15"/>
      <c r="GOX26" s="15"/>
      <c r="GOY26" s="15"/>
      <c r="GOZ26" s="15"/>
      <c r="GPA26" s="15"/>
      <c r="GPB26" s="15"/>
      <c r="GPC26" s="15"/>
      <c r="GPD26" s="15"/>
      <c r="GPE26" s="15"/>
      <c r="GPF26" s="15"/>
      <c r="GPG26" s="15"/>
      <c r="GPH26" s="15"/>
      <c r="GPI26" s="15"/>
      <c r="GPJ26" s="15"/>
      <c r="GPK26" s="15"/>
      <c r="GPL26" s="15"/>
      <c r="GPM26" s="15"/>
      <c r="GPN26" s="15"/>
      <c r="GPO26" s="15"/>
      <c r="GPP26" s="15"/>
      <c r="GPQ26" s="15"/>
      <c r="GPR26" s="15"/>
      <c r="GPS26" s="15"/>
      <c r="GPT26" s="15"/>
      <c r="GPU26" s="15"/>
      <c r="GPV26" s="15"/>
      <c r="GPW26" s="15"/>
      <c r="GPX26" s="15"/>
      <c r="GPY26" s="15"/>
      <c r="GPZ26" s="15"/>
      <c r="GQA26" s="15"/>
      <c r="GQB26" s="15"/>
      <c r="GQC26" s="15"/>
      <c r="GQD26" s="15"/>
      <c r="GQE26" s="15"/>
      <c r="GQF26" s="15"/>
      <c r="GQG26" s="15"/>
      <c r="GQH26" s="15"/>
      <c r="GQI26" s="15"/>
      <c r="GQJ26" s="15"/>
      <c r="GQK26" s="15"/>
      <c r="GQL26" s="15"/>
      <c r="GQM26" s="15"/>
      <c r="GQN26" s="15"/>
      <c r="GQO26" s="15"/>
      <c r="GQP26" s="15"/>
      <c r="GQQ26" s="15"/>
      <c r="GQR26" s="15"/>
      <c r="GQS26" s="15"/>
      <c r="GQT26" s="15"/>
      <c r="GQU26" s="15"/>
      <c r="GQV26" s="15"/>
      <c r="GQW26" s="15"/>
      <c r="GQX26" s="15"/>
      <c r="GQY26" s="15"/>
      <c r="GQZ26" s="15"/>
      <c r="GRA26" s="15"/>
      <c r="GRB26" s="15"/>
      <c r="GRC26" s="15"/>
      <c r="GRD26" s="15"/>
      <c r="GRE26" s="15"/>
      <c r="GRF26" s="15"/>
      <c r="GRG26" s="15"/>
      <c r="GRH26" s="15"/>
      <c r="GRI26" s="15"/>
      <c r="GRJ26" s="15"/>
      <c r="GRK26" s="15"/>
      <c r="GRL26" s="15"/>
      <c r="GRM26" s="15"/>
      <c r="GRN26" s="15"/>
      <c r="GRO26" s="15"/>
      <c r="GRP26" s="15"/>
      <c r="GRQ26" s="15"/>
      <c r="GRR26" s="15"/>
      <c r="GRS26" s="15"/>
      <c r="GRT26" s="15"/>
      <c r="GRU26" s="15"/>
      <c r="GRV26" s="15"/>
      <c r="GRW26" s="15"/>
      <c r="GRX26" s="15"/>
      <c r="GRY26" s="15"/>
      <c r="GRZ26" s="15"/>
      <c r="GSA26" s="15"/>
      <c r="GSB26" s="15"/>
      <c r="GSC26" s="15"/>
      <c r="GSD26" s="15"/>
      <c r="GSE26" s="15"/>
      <c r="GSF26" s="15"/>
      <c r="GSG26" s="15"/>
      <c r="GSH26" s="15"/>
      <c r="GSI26" s="15"/>
      <c r="GSJ26" s="15"/>
      <c r="GSK26" s="15"/>
      <c r="GSL26" s="15"/>
      <c r="GSM26" s="15"/>
      <c r="GSN26" s="15"/>
      <c r="GSO26" s="15"/>
      <c r="GSP26" s="15"/>
      <c r="GSQ26" s="15"/>
      <c r="GSR26" s="15"/>
      <c r="GSS26" s="15"/>
      <c r="GST26" s="15"/>
      <c r="GSU26" s="15"/>
      <c r="GSV26" s="15"/>
      <c r="GSW26" s="15"/>
      <c r="GSX26" s="15"/>
      <c r="GSY26" s="15"/>
      <c r="GSZ26" s="15"/>
      <c r="GTA26" s="15"/>
      <c r="GTB26" s="15"/>
      <c r="GTC26" s="15"/>
      <c r="GTD26" s="15"/>
      <c r="GTE26" s="15"/>
      <c r="GTF26" s="15"/>
      <c r="GTG26" s="15"/>
      <c r="GTH26" s="15"/>
      <c r="GTI26" s="15"/>
      <c r="GTJ26" s="15"/>
      <c r="GTK26" s="15"/>
      <c r="GTL26" s="15"/>
      <c r="GTM26" s="15"/>
      <c r="GTN26" s="15"/>
      <c r="GTO26" s="15"/>
      <c r="GTP26" s="15"/>
      <c r="GTQ26" s="15"/>
      <c r="GTR26" s="15"/>
      <c r="GTS26" s="15"/>
      <c r="GTT26" s="15"/>
      <c r="GTU26" s="15"/>
      <c r="GTV26" s="15"/>
      <c r="GTW26" s="15"/>
      <c r="GTX26" s="15"/>
      <c r="GTY26" s="15"/>
      <c r="GTZ26" s="15"/>
      <c r="GUA26" s="15"/>
      <c r="GUB26" s="15"/>
      <c r="GUC26" s="15"/>
      <c r="GUD26" s="15"/>
      <c r="GUE26" s="15"/>
      <c r="GUF26" s="15"/>
      <c r="GUG26" s="15"/>
      <c r="GUH26" s="15"/>
      <c r="GUI26" s="15"/>
      <c r="GUJ26" s="15"/>
      <c r="GUK26" s="15"/>
      <c r="GUL26" s="15"/>
      <c r="GUM26" s="15"/>
      <c r="GUN26" s="15"/>
      <c r="GUO26" s="15"/>
      <c r="GUP26" s="15"/>
      <c r="GUQ26" s="15"/>
      <c r="GUR26" s="15"/>
      <c r="GUS26" s="15"/>
      <c r="GUT26" s="15"/>
      <c r="GUU26" s="15"/>
      <c r="GUV26" s="15"/>
      <c r="GUW26" s="15"/>
      <c r="GUX26" s="15"/>
      <c r="GUY26" s="15"/>
      <c r="GUZ26" s="15"/>
      <c r="GVA26" s="15"/>
      <c r="GVB26" s="15"/>
      <c r="GVC26" s="15"/>
      <c r="GVD26" s="15"/>
      <c r="GVE26" s="15"/>
      <c r="GVF26" s="15"/>
      <c r="GVG26" s="15"/>
      <c r="GVH26" s="15"/>
      <c r="GVI26" s="15"/>
      <c r="GVJ26" s="15"/>
      <c r="GVK26" s="15"/>
      <c r="GVL26" s="15"/>
      <c r="GVM26" s="15"/>
      <c r="GVN26" s="15"/>
      <c r="GVO26" s="15"/>
      <c r="GVP26" s="15"/>
      <c r="GVQ26" s="15"/>
      <c r="GVR26" s="15"/>
      <c r="GVS26" s="15"/>
      <c r="GVT26" s="15"/>
      <c r="GVU26" s="15"/>
      <c r="GVV26" s="15"/>
      <c r="GVW26" s="15"/>
      <c r="GVX26" s="15"/>
      <c r="GVY26" s="15"/>
      <c r="GVZ26" s="15"/>
      <c r="GWA26" s="15"/>
      <c r="GWB26" s="15"/>
      <c r="GWC26" s="15"/>
      <c r="GWD26" s="15"/>
      <c r="GWE26" s="15"/>
      <c r="GWF26" s="15"/>
      <c r="GWG26" s="15"/>
      <c r="GWH26" s="15"/>
      <c r="GWI26" s="15"/>
      <c r="GWJ26" s="15"/>
      <c r="GWK26" s="15"/>
      <c r="GWL26" s="15"/>
      <c r="GWM26" s="15"/>
      <c r="GWN26" s="15"/>
      <c r="GWO26" s="15"/>
      <c r="GWP26" s="15"/>
      <c r="GWQ26" s="15"/>
      <c r="GWR26" s="15"/>
      <c r="GWS26" s="15"/>
      <c r="GWT26" s="15"/>
      <c r="GWU26" s="15"/>
      <c r="GWV26" s="15"/>
      <c r="GWW26" s="15"/>
      <c r="GWX26" s="15"/>
      <c r="GWY26" s="15"/>
      <c r="GWZ26" s="15"/>
      <c r="GXA26" s="15"/>
      <c r="GXB26" s="15"/>
      <c r="GXC26" s="15"/>
      <c r="GXD26" s="15"/>
      <c r="GXE26" s="15"/>
      <c r="GXF26" s="15"/>
      <c r="GXG26" s="15"/>
      <c r="GXH26" s="15"/>
      <c r="GXI26" s="15"/>
      <c r="GXJ26" s="15"/>
      <c r="GXK26" s="15"/>
      <c r="GXL26" s="15"/>
      <c r="GXM26" s="15"/>
      <c r="GXN26" s="15"/>
      <c r="GXO26" s="15"/>
      <c r="GXP26" s="15"/>
      <c r="GXQ26" s="15"/>
      <c r="GXR26" s="15"/>
      <c r="GXS26" s="15"/>
      <c r="GXT26" s="15"/>
      <c r="GXU26" s="15"/>
      <c r="GXV26" s="15"/>
      <c r="GXW26" s="15"/>
      <c r="GXX26" s="15"/>
      <c r="GXY26" s="15"/>
      <c r="GXZ26" s="15"/>
      <c r="GYA26" s="15"/>
      <c r="GYB26" s="15"/>
      <c r="GYC26" s="15"/>
      <c r="GYD26" s="15"/>
      <c r="GYE26" s="15"/>
      <c r="GYF26" s="15"/>
      <c r="GYG26" s="15"/>
      <c r="GYH26" s="15"/>
      <c r="GYI26" s="15"/>
      <c r="GYJ26" s="15"/>
      <c r="GYK26" s="15"/>
      <c r="GYL26" s="15"/>
      <c r="GYM26" s="15"/>
      <c r="GYN26" s="15"/>
      <c r="GYO26" s="15"/>
      <c r="GYP26" s="15"/>
      <c r="GYQ26" s="15"/>
      <c r="GYR26" s="15"/>
      <c r="GYS26" s="15"/>
      <c r="GYT26" s="15"/>
      <c r="GYU26" s="15"/>
      <c r="GYV26" s="15"/>
      <c r="GYW26" s="15"/>
      <c r="GYX26" s="15"/>
      <c r="GYY26" s="15"/>
      <c r="GYZ26" s="15"/>
      <c r="GZA26" s="15"/>
      <c r="GZB26" s="15"/>
      <c r="GZC26" s="15"/>
      <c r="GZD26" s="15"/>
      <c r="GZE26" s="15"/>
      <c r="GZF26" s="15"/>
      <c r="GZG26" s="15"/>
      <c r="GZH26" s="15"/>
      <c r="GZI26" s="15"/>
      <c r="GZJ26" s="15"/>
      <c r="GZK26" s="15"/>
      <c r="GZL26" s="15"/>
      <c r="GZM26" s="15"/>
      <c r="GZN26" s="15"/>
      <c r="GZO26" s="15"/>
      <c r="GZP26" s="15"/>
      <c r="GZQ26" s="15"/>
      <c r="GZR26" s="15"/>
      <c r="GZS26" s="15"/>
      <c r="GZT26" s="15"/>
      <c r="GZU26" s="15"/>
      <c r="GZV26" s="15"/>
      <c r="GZW26" s="15"/>
      <c r="GZX26" s="15"/>
      <c r="GZY26" s="15"/>
      <c r="GZZ26" s="15"/>
      <c r="HAA26" s="15"/>
      <c r="HAB26" s="15"/>
      <c r="HAC26" s="15"/>
      <c r="HAD26" s="15"/>
      <c r="HAE26" s="15"/>
      <c r="HAF26" s="15"/>
      <c r="HAG26" s="15"/>
      <c r="HAH26" s="15"/>
      <c r="HAI26" s="15"/>
      <c r="HAJ26" s="15"/>
      <c r="HAK26" s="15"/>
      <c r="HAL26" s="15"/>
      <c r="HAM26" s="15"/>
      <c r="HAN26" s="15"/>
      <c r="HAO26" s="15"/>
      <c r="HAP26" s="15"/>
      <c r="HAQ26" s="15"/>
      <c r="HAR26" s="15"/>
      <c r="HAS26" s="15"/>
      <c r="HAT26" s="15"/>
      <c r="HAU26" s="15"/>
      <c r="HAV26" s="15"/>
      <c r="HAW26" s="15"/>
      <c r="HAX26" s="15"/>
      <c r="HAY26" s="15"/>
      <c r="HAZ26" s="15"/>
      <c r="HBA26" s="15"/>
      <c r="HBB26" s="15"/>
      <c r="HBC26" s="15"/>
      <c r="HBD26" s="15"/>
      <c r="HBE26" s="15"/>
      <c r="HBF26" s="15"/>
      <c r="HBG26" s="15"/>
      <c r="HBH26" s="15"/>
      <c r="HBI26" s="15"/>
      <c r="HBJ26" s="15"/>
      <c r="HBK26" s="15"/>
      <c r="HBL26" s="15"/>
      <c r="HBM26" s="15"/>
      <c r="HBN26" s="15"/>
      <c r="HBO26" s="15"/>
      <c r="HBP26" s="15"/>
      <c r="HBQ26" s="15"/>
      <c r="HBR26" s="15"/>
      <c r="HBS26" s="15"/>
      <c r="HBT26" s="15"/>
      <c r="HBU26" s="15"/>
      <c r="HBV26" s="15"/>
      <c r="HBW26" s="15"/>
      <c r="HBX26" s="15"/>
      <c r="HBY26" s="15"/>
      <c r="HBZ26" s="15"/>
      <c r="HCA26" s="15"/>
      <c r="HCB26" s="15"/>
      <c r="HCC26" s="15"/>
      <c r="HCD26" s="15"/>
      <c r="HCE26" s="15"/>
      <c r="HCF26" s="15"/>
      <c r="HCG26" s="15"/>
      <c r="HCH26" s="15"/>
      <c r="HCI26" s="15"/>
      <c r="HCJ26" s="15"/>
      <c r="HCK26" s="15"/>
      <c r="HCL26" s="15"/>
      <c r="HCM26" s="15"/>
      <c r="HCN26" s="15"/>
      <c r="HCO26" s="15"/>
      <c r="HCP26" s="15"/>
      <c r="HCQ26" s="15"/>
      <c r="HCR26" s="15"/>
      <c r="HCS26" s="15"/>
      <c r="HCT26" s="15"/>
      <c r="HCU26" s="15"/>
      <c r="HCV26" s="15"/>
      <c r="HCW26" s="15"/>
      <c r="HCX26" s="15"/>
      <c r="HCY26" s="15"/>
      <c r="HCZ26" s="15"/>
      <c r="HDA26" s="15"/>
      <c r="HDB26" s="15"/>
      <c r="HDC26" s="15"/>
      <c r="HDD26" s="15"/>
      <c r="HDE26" s="15"/>
      <c r="HDF26" s="15"/>
      <c r="HDG26" s="15"/>
      <c r="HDH26" s="15"/>
      <c r="HDI26" s="15"/>
      <c r="HDJ26" s="15"/>
      <c r="HDK26" s="15"/>
      <c r="HDL26" s="15"/>
      <c r="HDM26" s="15"/>
      <c r="HDN26" s="15"/>
      <c r="HDO26" s="15"/>
      <c r="HDP26" s="15"/>
      <c r="HDQ26" s="15"/>
      <c r="HDR26" s="15"/>
      <c r="HDS26" s="15"/>
      <c r="HDT26" s="15"/>
      <c r="HDU26" s="15"/>
      <c r="HDV26" s="15"/>
      <c r="HDW26" s="15"/>
      <c r="HDX26" s="15"/>
      <c r="HDY26" s="15"/>
      <c r="HDZ26" s="15"/>
      <c r="HEA26" s="15"/>
      <c r="HEB26" s="15"/>
      <c r="HEC26" s="15"/>
      <c r="HED26" s="15"/>
      <c r="HEE26" s="15"/>
      <c r="HEF26" s="15"/>
      <c r="HEG26" s="15"/>
      <c r="HEH26" s="15"/>
      <c r="HEI26" s="15"/>
      <c r="HEJ26" s="15"/>
      <c r="HEK26" s="15"/>
      <c r="HEL26" s="15"/>
      <c r="HEM26" s="15"/>
      <c r="HEN26" s="15"/>
      <c r="HEO26" s="15"/>
      <c r="HEP26" s="15"/>
      <c r="HEQ26" s="15"/>
      <c r="HER26" s="15"/>
      <c r="HES26" s="15"/>
      <c r="HET26" s="15"/>
      <c r="HEU26" s="15"/>
      <c r="HEV26" s="15"/>
      <c r="HEW26" s="15"/>
      <c r="HEX26" s="15"/>
      <c r="HEY26" s="15"/>
      <c r="HEZ26" s="15"/>
      <c r="HFA26" s="15"/>
      <c r="HFB26" s="15"/>
      <c r="HFC26" s="15"/>
      <c r="HFD26" s="15"/>
      <c r="HFE26" s="15"/>
      <c r="HFF26" s="15"/>
      <c r="HFG26" s="15"/>
      <c r="HFH26" s="15"/>
      <c r="HFI26" s="15"/>
      <c r="HFJ26" s="15"/>
      <c r="HFK26" s="15"/>
      <c r="HFL26" s="15"/>
      <c r="HFM26" s="15"/>
      <c r="HFN26" s="15"/>
      <c r="HFO26" s="15"/>
      <c r="HFP26" s="15"/>
      <c r="HFQ26" s="15"/>
      <c r="HFR26" s="15"/>
      <c r="HFS26" s="15"/>
      <c r="HFT26" s="15"/>
      <c r="HFU26" s="15"/>
      <c r="HFV26" s="15"/>
      <c r="HFW26" s="15"/>
      <c r="HFX26" s="15"/>
      <c r="HFY26" s="15"/>
      <c r="HFZ26" s="15"/>
      <c r="HGA26" s="15"/>
      <c r="HGB26" s="15"/>
      <c r="HGC26" s="15"/>
      <c r="HGD26" s="15"/>
      <c r="HGE26" s="15"/>
      <c r="HGF26" s="15"/>
      <c r="HGG26" s="15"/>
      <c r="HGH26" s="15"/>
      <c r="HGI26" s="15"/>
      <c r="HGJ26" s="15"/>
      <c r="HGK26" s="15"/>
      <c r="HGL26" s="15"/>
      <c r="HGM26" s="15"/>
      <c r="HGN26" s="15"/>
      <c r="HGO26" s="15"/>
      <c r="HGP26" s="15"/>
      <c r="HGQ26" s="15"/>
      <c r="HGR26" s="15"/>
      <c r="HGS26" s="15"/>
      <c r="HGT26" s="15"/>
      <c r="HGU26" s="15"/>
      <c r="HGV26" s="15"/>
      <c r="HGW26" s="15"/>
      <c r="HGX26" s="15"/>
      <c r="HGY26" s="15"/>
      <c r="HGZ26" s="15"/>
      <c r="HHA26" s="15"/>
      <c r="HHB26" s="15"/>
      <c r="HHC26" s="15"/>
      <c r="HHD26" s="15"/>
      <c r="HHE26" s="15"/>
      <c r="HHF26" s="15"/>
      <c r="HHG26" s="15"/>
      <c r="HHH26" s="15"/>
      <c r="HHI26" s="15"/>
      <c r="HHJ26" s="15"/>
      <c r="HHK26" s="15"/>
      <c r="HHL26" s="15"/>
      <c r="HHM26" s="15"/>
      <c r="HHN26" s="15"/>
      <c r="HHO26" s="15"/>
      <c r="HHP26" s="15"/>
      <c r="HHQ26" s="15"/>
      <c r="HHR26" s="15"/>
      <c r="HHS26" s="15"/>
      <c r="HHT26" s="15"/>
      <c r="HHU26" s="15"/>
      <c r="HHV26" s="15"/>
      <c r="HHW26" s="15"/>
      <c r="HHX26" s="15"/>
      <c r="HHY26" s="15"/>
      <c r="HHZ26" s="15"/>
      <c r="HIA26" s="15"/>
      <c r="HIB26" s="15"/>
      <c r="HIC26" s="15"/>
      <c r="HID26" s="15"/>
      <c r="HIE26" s="15"/>
      <c r="HIF26" s="15"/>
      <c r="HIG26" s="15"/>
      <c r="HIH26" s="15"/>
      <c r="HII26" s="15"/>
      <c r="HIJ26" s="15"/>
      <c r="HIK26" s="15"/>
      <c r="HIL26" s="15"/>
      <c r="HIM26" s="15"/>
      <c r="HIN26" s="15"/>
      <c r="HIO26" s="15"/>
      <c r="HIP26" s="15"/>
      <c r="HIQ26" s="15"/>
      <c r="HIR26" s="15"/>
      <c r="HIS26" s="15"/>
      <c r="HIT26" s="15"/>
      <c r="HIU26" s="15"/>
      <c r="HIV26" s="15"/>
      <c r="HIW26" s="15"/>
      <c r="HIX26" s="15"/>
      <c r="HIY26" s="15"/>
      <c r="HIZ26" s="15"/>
      <c r="HJA26" s="15"/>
      <c r="HJB26" s="15"/>
      <c r="HJC26" s="15"/>
      <c r="HJD26" s="15"/>
      <c r="HJE26" s="15"/>
      <c r="HJF26" s="15"/>
      <c r="HJG26" s="15"/>
      <c r="HJH26" s="15"/>
      <c r="HJI26" s="15"/>
      <c r="HJJ26" s="15"/>
      <c r="HJK26" s="15"/>
      <c r="HJL26" s="15"/>
      <c r="HJM26" s="15"/>
      <c r="HJN26" s="15"/>
      <c r="HJO26" s="15"/>
      <c r="HJP26" s="15"/>
      <c r="HJQ26" s="15"/>
      <c r="HJR26" s="15"/>
      <c r="HJS26" s="15"/>
      <c r="HJT26" s="15"/>
      <c r="HJU26" s="15"/>
      <c r="HJV26" s="15"/>
      <c r="HJW26" s="15"/>
      <c r="HJX26" s="15"/>
      <c r="HJY26" s="15"/>
      <c r="HJZ26" s="15"/>
      <c r="HKA26" s="15"/>
      <c r="HKB26" s="15"/>
      <c r="HKC26" s="15"/>
      <c r="HKD26" s="15"/>
      <c r="HKE26" s="15"/>
      <c r="HKF26" s="15"/>
      <c r="HKG26" s="15"/>
      <c r="HKH26" s="15"/>
      <c r="HKI26" s="15"/>
      <c r="HKJ26" s="15"/>
      <c r="HKK26" s="15"/>
      <c r="HKL26" s="15"/>
      <c r="HKM26" s="15"/>
      <c r="HKN26" s="15"/>
      <c r="HKO26" s="15"/>
      <c r="HKP26" s="15"/>
      <c r="HKQ26" s="15"/>
      <c r="HKR26" s="15"/>
      <c r="HKS26" s="15"/>
      <c r="HKT26" s="15"/>
      <c r="HKU26" s="15"/>
      <c r="HKV26" s="15"/>
      <c r="HKW26" s="15"/>
      <c r="HKX26" s="15"/>
      <c r="HKY26" s="15"/>
      <c r="HKZ26" s="15"/>
      <c r="HLA26" s="15"/>
      <c r="HLB26" s="15"/>
      <c r="HLC26" s="15"/>
      <c r="HLD26" s="15"/>
      <c r="HLE26" s="15"/>
      <c r="HLF26" s="15"/>
      <c r="HLG26" s="15"/>
      <c r="HLH26" s="15"/>
      <c r="HLI26" s="15"/>
      <c r="HLJ26" s="15"/>
      <c r="HLK26" s="15"/>
      <c r="HLL26" s="15"/>
      <c r="HLM26" s="15"/>
      <c r="HLN26" s="15"/>
      <c r="HLO26" s="15"/>
      <c r="HLP26" s="15"/>
      <c r="HLQ26" s="15"/>
      <c r="HLR26" s="15"/>
      <c r="HLS26" s="15"/>
      <c r="HLT26" s="15"/>
      <c r="HLU26" s="15"/>
      <c r="HLV26" s="15"/>
      <c r="HLW26" s="15"/>
      <c r="HLX26" s="15"/>
      <c r="HLY26" s="15"/>
      <c r="HLZ26" s="15"/>
      <c r="HMA26" s="15"/>
      <c r="HMB26" s="15"/>
      <c r="HMC26" s="15"/>
      <c r="HMD26" s="15"/>
      <c r="HME26" s="15"/>
      <c r="HMF26" s="15"/>
      <c r="HMG26" s="15"/>
      <c r="HMH26" s="15"/>
      <c r="HMI26" s="15"/>
      <c r="HMJ26" s="15"/>
      <c r="HMK26" s="15"/>
      <c r="HML26" s="15"/>
      <c r="HMM26" s="15"/>
      <c r="HMN26" s="15"/>
      <c r="HMO26" s="15"/>
      <c r="HMP26" s="15"/>
      <c r="HMQ26" s="15"/>
      <c r="HMR26" s="15"/>
      <c r="HMS26" s="15"/>
      <c r="HMT26" s="15"/>
      <c r="HMU26" s="15"/>
      <c r="HMV26" s="15"/>
      <c r="HMW26" s="15"/>
      <c r="HMX26" s="15"/>
      <c r="HMY26" s="15"/>
      <c r="HMZ26" s="15"/>
      <c r="HNA26" s="15"/>
      <c r="HNB26" s="15"/>
      <c r="HNC26" s="15"/>
      <c r="HND26" s="15"/>
      <c r="HNE26" s="15"/>
      <c r="HNF26" s="15"/>
      <c r="HNG26" s="15"/>
      <c r="HNH26" s="15"/>
      <c r="HNI26" s="15"/>
      <c r="HNJ26" s="15"/>
      <c r="HNK26" s="15"/>
      <c r="HNL26" s="15"/>
      <c r="HNM26" s="15"/>
      <c r="HNN26" s="15"/>
      <c r="HNO26" s="15"/>
      <c r="HNP26" s="15"/>
      <c r="HNQ26" s="15"/>
      <c r="HNR26" s="15"/>
      <c r="HNS26" s="15"/>
      <c r="HNT26" s="15"/>
      <c r="HNU26" s="15"/>
      <c r="HNV26" s="15"/>
      <c r="HNW26" s="15"/>
      <c r="HNX26" s="15"/>
      <c r="HNY26" s="15"/>
      <c r="HNZ26" s="15"/>
      <c r="HOA26" s="15"/>
      <c r="HOB26" s="15"/>
      <c r="HOC26" s="15"/>
      <c r="HOD26" s="15"/>
      <c r="HOE26" s="15"/>
      <c r="HOF26" s="15"/>
      <c r="HOG26" s="15"/>
      <c r="HOH26" s="15"/>
      <c r="HOI26" s="15"/>
      <c r="HOJ26" s="15"/>
      <c r="HOK26" s="15"/>
      <c r="HOL26" s="15"/>
      <c r="HOM26" s="15"/>
      <c r="HON26" s="15"/>
      <c r="HOO26" s="15"/>
      <c r="HOP26" s="15"/>
      <c r="HOQ26" s="15"/>
      <c r="HOR26" s="15"/>
      <c r="HOS26" s="15"/>
      <c r="HOT26" s="15"/>
      <c r="HOU26" s="15"/>
      <c r="HOV26" s="15"/>
      <c r="HOW26" s="15"/>
      <c r="HOX26" s="15"/>
      <c r="HOY26" s="15"/>
      <c r="HOZ26" s="15"/>
      <c r="HPA26" s="15"/>
      <c r="HPB26" s="15"/>
      <c r="HPC26" s="15"/>
      <c r="HPD26" s="15"/>
      <c r="HPE26" s="15"/>
      <c r="HPF26" s="15"/>
      <c r="HPG26" s="15"/>
      <c r="HPH26" s="15"/>
      <c r="HPI26" s="15"/>
      <c r="HPJ26" s="15"/>
      <c r="HPK26" s="15"/>
      <c r="HPL26" s="15"/>
      <c r="HPM26" s="15"/>
      <c r="HPN26" s="15"/>
      <c r="HPO26" s="15"/>
      <c r="HPP26" s="15"/>
      <c r="HPQ26" s="15"/>
      <c r="HPR26" s="15"/>
      <c r="HPS26" s="15"/>
      <c r="HPT26" s="15"/>
      <c r="HPU26" s="15"/>
      <c r="HPV26" s="15"/>
      <c r="HPW26" s="15"/>
      <c r="HPX26" s="15"/>
      <c r="HPY26" s="15"/>
      <c r="HPZ26" s="15"/>
      <c r="HQA26" s="15"/>
      <c r="HQB26" s="15"/>
      <c r="HQC26" s="15"/>
      <c r="HQD26" s="15"/>
      <c r="HQE26" s="15"/>
      <c r="HQF26" s="15"/>
      <c r="HQG26" s="15"/>
      <c r="HQH26" s="15"/>
      <c r="HQI26" s="15"/>
      <c r="HQJ26" s="15"/>
      <c r="HQK26" s="15"/>
      <c r="HQL26" s="15"/>
      <c r="HQM26" s="15"/>
      <c r="HQN26" s="15"/>
      <c r="HQO26" s="15"/>
      <c r="HQP26" s="15"/>
      <c r="HQQ26" s="15"/>
      <c r="HQR26" s="15"/>
      <c r="HQS26" s="15"/>
      <c r="HQT26" s="15"/>
      <c r="HQU26" s="15"/>
      <c r="HQV26" s="15"/>
      <c r="HQW26" s="15"/>
      <c r="HQX26" s="15"/>
      <c r="HQY26" s="15"/>
      <c r="HQZ26" s="15"/>
      <c r="HRA26" s="15"/>
      <c r="HRB26" s="15"/>
      <c r="HRC26" s="15"/>
      <c r="HRD26" s="15"/>
      <c r="HRE26" s="15"/>
      <c r="HRF26" s="15"/>
      <c r="HRG26" s="15"/>
      <c r="HRH26" s="15"/>
      <c r="HRI26" s="15"/>
      <c r="HRJ26" s="15"/>
      <c r="HRK26" s="15"/>
      <c r="HRL26" s="15"/>
      <c r="HRM26" s="15"/>
      <c r="HRN26" s="15"/>
      <c r="HRO26" s="15"/>
      <c r="HRP26" s="15"/>
      <c r="HRQ26" s="15"/>
      <c r="HRR26" s="15"/>
      <c r="HRS26" s="15"/>
      <c r="HRT26" s="15"/>
      <c r="HRU26" s="15"/>
      <c r="HRV26" s="15"/>
      <c r="HRW26" s="15"/>
      <c r="HRX26" s="15"/>
      <c r="HRY26" s="15"/>
      <c r="HRZ26" s="15"/>
      <c r="HSA26" s="15"/>
      <c r="HSB26" s="15"/>
      <c r="HSC26" s="15"/>
      <c r="HSD26" s="15"/>
      <c r="HSE26" s="15"/>
      <c r="HSF26" s="15"/>
      <c r="HSG26" s="15"/>
      <c r="HSH26" s="15"/>
      <c r="HSI26" s="15"/>
      <c r="HSJ26" s="15"/>
      <c r="HSK26" s="15"/>
      <c r="HSL26" s="15"/>
      <c r="HSM26" s="15"/>
      <c r="HSN26" s="15"/>
      <c r="HSO26" s="15"/>
      <c r="HSP26" s="15"/>
      <c r="HSQ26" s="15"/>
      <c r="HSR26" s="15"/>
      <c r="HSS26" s="15"/>
      <c r="HST26" s="15"/>
      <c r="HSU26" s="15"/>
      <c r="HSV26" s="15"/>
      <c r="HSW26" s="15"/>
      <c r="HSX26" s="15"/>
      <c r="HSY26" s="15"/>
      <c r="HSZ26" s="15"/>
      <c r="HTA26" s="15"/>
      <c r="HTB26" s="15"/>
      <c r="HTC26" s="15"/>
      <c r="HTD26" s="15"/>
      <c r="HTE26" s="15"/>
      <c r="HTF26" s="15"/>
      <c r="HTG26" s="15"/>
      <c r="HTH26" s="15"/>
      <c r="HTI26" s="15"/>
      <c r="HTJ26" s="15"/>
      <c r="HTK26" s="15"/>
      <c r="HTL26" s="15"/>
      <c r="HTM26" s="15"/>
      <c r="HTN26" s="15"/>
      <c r="HTO26" s="15"/>
      <c r="HTP26" s="15"/>
      <c r="HTQ26" s="15"/>
      <c r="HTR26" s="15"/>
      <c r="HTS26" s="15"/>
      <c r="HTT26" s="15"/>
      <c r="HTU26" s="15"/>
      <c r="HTV26" s="15"/>
      <c r="HTW26" s="15"/>
      <c r="HTX26" s="15"/>
      <c r="HTY26" s="15"/>
      <c r="HTZ26" s="15"/>
      <c r="HUA26" s="15"/>
      <c r="HUB26" s="15"/>
      <c r="HUC26" s="15"/>
      <c r="HUD26" s="15"/>
      <c r="HUE26" s="15"/>
      <c r="HUF26" s="15"/>
      <c r="HUG26" s="15"/>
      <c r="HUH26" s="15"/>
      <c r="HUI26" s="15"/>
      <c r="HUJ26" s="15"/>
      <c r="HUK26" s="15"/>
      <c r="HUL26" s="15"/>
      <c r="HUM26" s="15"/>
      <c r="HUN26" s="15"/>
      <c r="HUO26" s="15"/>
      <c r="HUP26" s="15"/>
      <c r="HUQ26" s="15"/>
      <c r="HUR26" s="15"/>
      <c r="HUS26" s="15"/>
      <c r="HUT26" s="15"/>
      <c r="HUU26" s="15"/>
      <c r="HUV26" s="15"/>
      <c r="HUW26" s="15"/>
      <c r="HUX26" s="15"/>
      <c r="HUY26" s="15"/>
      <c r="HUZ26" s="15"/>
      <c r="HVA26" s="15"/>
      <c r="HVB26" s="15"/>
      <c r="HVC26" s="15"/>
      <c r="HVD26" s="15"/>
      <c r="HVE26" s="15"/>
      <c r="HVF26" s="15"/>
      <c r="HVG26" s="15"/>
      <c r="HVH26" s="15"/>
      <c r="HVI26" s="15"/>
      <c r="HVJ26" s="15"/>
      <c r="HVK26" s="15"/>
      <c r="HVL26" s="15"/>
      <c r="HVM26" s="15"/>
      <c r="HVN26" s="15"/>
      <c r="HVO26" s="15"/>
      <c r="HVP26" s="15"/>
      <c r="HVQ26" s="15"/>
      <c r="HVR26" s="15"/>
      <c r="HVS26" s="15"/>
      <c r="HVT26" s="15"/>
      <c r="HVU26" s="15"/>
      <c r="HVV26" s="15"/>
      <c r="HVW26" s="15"/>
      <c r="HVX26" s="15"/>
      <c r="HVY26" s="15"/>
      <c r="HVZ26" s="15"/>
      <c r="HWA26" s="15"/>
      <c r="HWB26" s="15"/>
      <c r="HWC26" s="15"/>
      <c r="HWD26" s="15"/>
      <c r="HWE26" s="15"/>
      <c r="HWF26" s="15"/>
      <c r="HWG26" s="15"/>
      <c r="HWH26" s="15"/>
      <c r="HWI26" s="15"/>
      <c r="HWJ26" s="15"/>
      <c r="HWK26" s="15"/>
      <c r="HWL26" s="15"/>
      <c r="HWM26" s="15"/>
      <c r="HWN26" s="15"/>
      <c r="HWO26" s="15"/>
      <c r="HWP26" s="15"/>
      <c r="HWQ26" s="15"/>
      <c r="HWR26" s="15"/>
      <c r="HWS26" s="15"/>
      <c r="HWT26" s="15"/>
      <c r="HWU26" s="15"/>
      <c r="HWV26" s="15"/>
      <c r="HWW26" s="15"/>
      <c r="HWX26" s="15"/>
      <c r="HWY26" s="15"/>
      <c r="HWZ26" s="15"/>
      <c r="HXA26" s="15"/>
      <c r="HXB26" s="15"/>
      <c r="HXC26" s="15"/>
      <c r="HXD26" s="15"/>
      <c r="HXE26" s="15"/>
      <c r="HXF26" s="15"/>
      <c r="HXG26" s="15"/>
      <c r="HXH26" s="15"/>
      <c r="HXI26" s="15"/>
      <c r="HXJ26" s="15"/>
      <c r="HXK26" s="15"/>
      <c r="HXL26" s="15"/>
      <c r="HXM26" s="15"/>
      <c r="HXN26" s="15"/>
      <c r="HXO26" s="15"/>
      <c r="HXP26" s="15"/>
      <c r="HXQ26" s="15"/>
      <c r="HXR26" s="15"/>
      <c r="HXS26" s="15"/>
      <c r="HXT26" s="15"/>
      <c r="HXU26" s="15"/>
      <c r="HXV26" s="15"/>
      <c r="HXW26" s="15"/>
      <c r="HXX26" s="15"/>
      <c r="HXY26" s="15"/>
      <c r="HXZ26" s="15"/>
      <c r="HYA26" s="15"/>
      <c r="HYB26" s="15"/>
      <c r="HYC26" s="15"/>
      <c r="HYD26" s="15"/>
      <c r="HYE26" s="15"/>
      <c r="HYF26" s="15"/>
      <c r="HYG26" s="15"/>
      <c r="HYH26" s="15"/>
      <c r="HYI26" s="15"/>
      <c r="HYJ26" s="15"/>
      <c r="HYK26" s="15"/>
      <c r="HYL26" s="15"/>
      <c r="HYM26" s="15"/>
      <c r="HYN26" s="15"/>
      <c r="HYO26" s="15"/>
      <c r="HYP26" s="15"/>
      <c r="HYQ26" s="15"/>
      <c r="HYR26" s="15"/>
      <c r="HYS26" s="15"/>
      <c r="HYT26" s="15"/>
      <c r="HYU26" s="15"/>
      <c r="HYV26" s="15"/>
      <c r="HYW26" s="15"/>
      <c r="HYX26" s="15"/>
      <c r="HYY26" s="15"/>
      <c r="HYZ26" s="15"/>
      <c r="HZA26" s="15"/>
      <c r="HZB26" s="15"/>
      <c r="HZC26" s="15"/>
      <c r="HZD26" s="15"/>
      <c r="HZE26" s="15"/>
      <c r="HZF26" s="15"/>
      <c r="HZG26" s="15"/>
      <c r="HZH26" s="15"/>
      <c r="HZI26" s="15"/>
      <c r="HZJ26" s="15"/>
      <c r="HZK26" s="15"/>
      <c r="HZL26" s="15"/>
      <c r="HZM26" s="15"/>
      <c r="HZN26" s="15"/>
      <c r="HZO26" s="15"/>
      <c r="HZP26" s="15"/>
      <c r="HZQ26" s="15"/>
      <c r="HZR26" s="15"/>
      <c r="HZS26" s="15"/>
      <c r="HZT26" s="15"/>
      <c r="HZU26" s="15"/>
      <c r="HZV26" s="15"/>
      <c r="HZW26" s="15"/>
      <c r="HZX26" s="15"/>
      <c r="HZY26" s="15"/>
      <c r="HZZ26" s="15"/>
      <c r="IAA26" s="15"/>
      <c r="IAB26" s="15"/>
      <c r="IAC26" s="15"/>
      <c r="IAD26" s="15"/>
      <c r="IAE26" s="15"/>
      <c r="IAF26" s="15"/>
      <c r="IAG26" s="15"/>
      <c r="IAH26" s="15"/>
      <c r="IAI26" s="15"/>
      <c r="IAJ26" s="15"/>
      <c r="IAK26" s="15"/>
      <c r="IAL26" s="15"/>
      <c r="IAM26" s="15"/>
      <c r="IAN26" s="15"/>
      <c r="IAO26" s="15"/>
      <c r="IAP26" s="15"/>
      <c r="IAQ26" s="15"/>
      <c r="IAR26" s="15"/>
      <c r="IAS26" s="15"/>
      <c r="IAT26" s="15"/>
      <c r="IAU26" s="15"/>
      <c r="IAV26" s="15"/>
      <c r="IAW26" s="15"/>
      <c r="IAX26" s="15"/>
      <c r="IAY26" s="15"/>
      <c r="IAZ26" s="15"/>
      <c r="IBA26" s="15"/>
      <c r="IBB26" s="15"/>
      <c r="IBC26" s="15"/>
      <c r="IBD26" s="15"/>
      <c r="IBE26" s="15"/>
      <c r="IBF26" s="15"/>
      <c r="IBG26" s="15"/>
      <c r="IBH26" s="15"/>
      <c r="IBI26" s="15"/>
      <c r="IBJ26" s="15"/>
      <c r="IBK26" s="15"/>
      <c r="IBL26" s="15"/>
      <c r="IBM26" s="15"/>
      <c r="IBN26" s="15"/>
      <c r="IBO26" s="15"/>
      <c r="IBP26" s="15"/>
      <c r="IBQ26" s="15"/>
      <c r="IBR26" s="15"/>
      <c r="IBS26" s="15"/>
      <c r="IBT26" s="15"/>
      <c r="IBU26" s="15"/>
      <c r="IBV26" s="15"/>
      <c r="IBW26" s="15"/>
      <c r="IBX26" s="15"/>
      <c r="IBY26" s="15"/>
      <c r="IBZ26" s="15"/>
      <c r="ICA26" s="15"/>
      <c r="ICB26" s="15"/>
      <c r="ICC26" s="15"/>
      <c r="ICD26" s="15"/>
      <c r="ICE26" s="15"/>
      <c r="ICF26" s="15"/>
      <c r="ICG26" s="15"/>
      <c r="ICH26" s="15"/>
      <c r="ICI26" s="15"/>
      <c r="ICJ26" s="15"/>
      <c r="ICK26" s="15"/>
      <c r="ICL26" s="15"/>
      <c r="ICM26" s="15"/>
      <c r="ICN26" s="15"/>
      <c r="ICO26" s="15"/>
      <c r="ICP26" s="15"/>
      <c r="ICQ26" s="15"/>
      <c r="ICR26" s="15"/>
      <c r="ICS26" s="15"/>
      <c r="ICT26" s="15"/>
      <c r="ICU26" s="15"/>
      <c r="ICV26" s="15"/>
      <c r="ICW26" s="15"/>
      <c r="ICX26" s="15"/>
      <c r="ICY26" s="15"/>
      <c r="ICZ26" s="15"/>
      <c r="IDA26" s="15"/>
      <c r="IDB26" s="15"/>
      <c r="IDC26" s="15"/>
      <c r="IDD26" s="15"/>
      <c r="IDE26" s="15"/>
      <c r="IDF26" s="15"/>
      <c r="IDG26" s="15"/>
      <c r="IDH26" s="15"/>
      <c r="IDI26" s="15"/>
      <c r="IDJ26" s="15"/>
      <c r="IDK26" s="15"/>
      <c r="IDL26" s="15"/>
      <c r="IDM26" s="15"/>
      <c r="IDN26" s="15"/>
      <c r="IDO26" s="15"/>
      <c r="IDP26" s="15"/>
      <c r="IDQ26" s="15"/>
      <c r="IDR26" s="15"/>
      <c r="IDS26" s="15"/>
      <c r="IDT26" s="15"/>
      <c r="IDU26" s="15"/>
      <c r="IDV26" s="15"/>
      <c r="IDW26" s="15"/>
      <c r="IDX26" s="15"/>
      <c r="IDY26" s="15"/>
      <c r="IDZ26" s="15"/>
      <c r="IEA26" s="15"/>
      <c r="IEB26" s="15"/>
      <c r="IEC26" s="15"/>
      <c r="IED26" s="15"/>
      <c r="IEE26" s="15"/>
      <c r="IEF26" s="15"/>
      <c r="IEG26" s="15"/>
      <c r="IEH26" s="15"/>
      <c r="IEI26" s="15"/>
      <c r="IEJ26" s="15"/>
      <c r="IEK26" s="15"/>
      <c r="IEL26" s="15"/>
      <c r="IEM26" s="15"/>
      <c r="IEN26" s="15"/>
      <c r="IEO26" s="15"/>
      <c r="IEP26" s="15"/>
      <c r="IEQ26" s="15"/>
      <c r="IER26" s="15"/>
      <c r="IES26" s="15"/>
      <c r="IET26" s="15"/>
      <c r="IEU26" s="15"/>
      <c r="IEV26" s="15"/>
      <c r="IEW26" s="15"/>
      <c r="IEX26" s="15"/>
      <c r="IEY26" s="15"/>
      <c r="IEZ26" s="15"/>
      <c r="IFA26" s="15"/>
      <c r="IFB26" s="15"/>
      <c r="IFC26" s="15"/>
      <c r="IFD26" s="15"/>
      <c r="IFE26" s="15"/>
      <c r="IFF26" s="15"/>
      <c r="IFG26" s="15"/>
      <c r="IFH26" s="15"/>
      <c r="IFI26" s="15"/>
      <c r="IFJ26" s="15"/>
      <c r="IFK26" s="15"/>
      <c r="IFL26" s="15"/>
      <c r="IFM26" s="15"/>
      <c r="IFN26" s="15"/>
      <c r="IFO26" s="15"/>
      <c r="IFP26" s="15"/>
      <c r="IFQ26" s="15"/>
      <c r="IFR26" s="15"/>
      <c r="IFS26" s="15"/>
      <c r="IFT26" s="15"/>
      <c r="IFU26" s="15"/>
      <c r="IFV26" s="15"/>
      <c r="IFW26" s="15"/>
      <c r="IFX26" s="15"/>
      <c r="IFY26" s="15"/>
      <c r="IFZ26" s="15"/>
      <c r="IGA26" s="15"/>
      <c r="IGB26" s="15"/>
      <c r="IGC26" s="15"/>
      <c r="IGD26" s="15"/>
      <c r="IGE26" s="15"/>
      <c r="IGF26" s="15"/>
      <c r="IGG26" s="15"/>
      <c r="IGH26" s="15"/>
      <c r="IGI26" s="15"/>
      <c r="IGJ26" s="15"/>
      <c r="IGK26" s="15"/>
      <c r="IGL26" s="15"/>
      <c r="IGM26" s="15"/>
      <c r="IGN26" s="15"/>
      <c r="IGO26" s="15"/>
      <c r="IGP26" s="15"/>
      <c r="IGQ26" s="15"/>
      <c r="IGR26" s="15"/>
      <c r="IGS26" s="15"/>
      <c r="IGT26" s="15"/>
      <c r="IGU26" s="15"/>
      <c r="IGV26" s="15"/>
      <c r="IGW26" s="15"/>
      <c r="IGX26" s="15"/>
      <c r="IGY26" s="15"/>
      <c r="IGZ26" s="15"/>
      <c r="IHA26" s="15"/>
      <c r="IHB26" s="15"/>
      <c r="IHC26" s="15"/>
      <c r="IHD26" s="15"/>
      <c r="IHE26" s="15"/>
      <c r="IHF26" s="15"/>
      <c r="IHG26" s="15"/>
      <c r="IHH26" s="15"/>
      <c r="IHI26" s="15"/>
      <c r="IHJ26" s="15"/>
      <c r="IHK26" s="15"/>
      <c r="IHL26" s="15"/>
      <c r="IHM26" s="15"/>
      <c r="IHN26" s="15"/>
      <c r="IHO26" s="15"/>
      <c r="IHP26" s="15"/>
      <c r="IHQ26" s="15"/>
      <c r="IHR26" s="15"/>
      <c r="IHS26" s="15"/>
      <c r="IHT26" s="15"/>
      <c r="IHU26" s="15"/>
      <c r="IHV26" s="15"/>
      <c r="IHW26" s="15"/>
      <c r="IHX26" s="15"/>
      <c r="IHY26" s="15"/>
      <c r="IHZ26" s="15"/>
      <c r="IIA26" s="15"/>
      <c r="IIB26" s="15"/>
      <c r="IIC26" s="15"/>
      <c r="IID26" s="15"/>
      <c r="IIE26" s="15"/>
      <c r="IIF26" s="15"/>
      <c r="IIG26" s="15"/>
      <c r="IIH26" s="15"/>
      <c r="III26" s="15"/>
      <c r="IIJ26" s="15"/>
      <c r="IIK26" s="15"/>
      <c r="IIL26" s="15"/>
      <c r="IIM26" s="15"/>
      <c r="IIN26" s="15"/>
      <c r="IIO26" s="15"/>
      <c r="IIP26" s="15"/>
      <c r="IIQ26" s="15"/>
      <c r="IIR26" s="15"/>
      <c r="IIS26" s="15"/>
      <c r="IIT26" s="15"/>
      <c r="IIU26" s="15"/>
      <c r="IIV26" s="15"/>
      <c r="IIW26" s="15"/>
      <c r="IIX26" s="15"/>
      <c r="IIY26" s="15"/>
      <c r="IIZ26" s="15"/>
      <c r="IJA26" s="15"/>
      <c r="IJB26" s="15"/>
      <c r="IJC26" s="15"/>
      <c r="IJD26" s="15"/>
      <c r="IJE26" s="15"/>
      <c r="IJF26" s="15"/>
      <c r="IJG26" s="15"/>
      <c r="IJH26" s="15"/>
      <c r="IJI26" s="15"/>
      <c r="IJJ26" s="15"/>
      <c r="IJK26" s="15"/>
      <c r="IJL26" s="15"/>
      <c r="IJM26" s="15"/>
      <c r="IJN26" s="15"/>
      <c r="IJO26" s="15"/>
      <c r="IJP26" s="15"/>
      <c r="IJQ26" s="15"/>
      <c r="IJR26" s="15"/>
      <c r="IJS26" s="15"/>
      <c r="IJT26" s="15"/>
      <c r="IJU26" s="15"/>
      <c r="IJV26" s="15"/>
      <c r="IJW26" s="15"/>
      <c r="IJX26" s="15"/>
      <c r="IJY26" s="15"/>
      <c r="IJZ26" s="15"/>
      <c r="IKA26" s="15"/>
      <c r="IKB26" s="15"/>
      <c r="IKC26" s="15"/>
      <c r="IKD26" s="15"/>
      <c r="IKE26" s="15"/>
      <c r="IKF26" s="15"/>
      <c r="IKG26" s="15"/>
      <c r="IKH26" s="15"/>
      <c r="IKI26" s="15"/>
      <c r="IKJ26" s="15"/>
      <c r="IKK26" s="15"/>
      <c r="IKL26" s="15"/>
      <c r="IKM26" s="15"/>
      <c r="IKN26" s="15"/>
      <c r="IKO26" s="15"/>
      <c r="IKP26" s="15"/>
      <c r="IKQ26" s="15"/>
      <c r="IKR26" s="15"/>
      <c r="IKS26" s="15"/>
      <c r="IKT26" s="15"/>
      <c r="IKU26" s="15"/>
      <c r="IKV26" s="15"/>
      <c r="IKW26" s="15"/>
      <c r="IKX26" s="15"/>
      <c r="IKY26" s="15"/>
      <c r="IKZ26" s="15"/>
      <c r="ILA26" s="15"/>
      <c r="ILB26" s="15"/>
      <c r="ILC26" s="15"/>
      <c r="ILD26" s="15"/>
      <c r="ILE26" s="15"/>
      <c r="ILF26" s="15"/>
      <c r="ILG26" s="15"/>
      <c r="ILH26" s="15"/>
      <c r="ILI26" s="15"/>
      <c r="ILJ26" s="15"/>
      <c r="ILK26" s="15"/>
      <c r="ILL26" s="15"/>
      <c r="ILM26" s="15"/>
      <c r="ILN26" s="15"/>
      <c r="ILO26" s="15"/>
      <c r="ILP26" s="15"/>
      <c r="ILQ26" s="15"/>
      <c r="ILR26" s="15"/>
      <c r="ILS26" s="15"/>
      <c r="ILT26" s="15"/>
      <c r="ILU26" s="15"/>
      <c r="ILV26" s="15"/>
      <c r="ILW26" s="15"/>
      <c r="ILX26" s="15"/>
      <c r="ILY26" s="15"/>
      <c r="ILZ26" s="15"/>
      <c r="IMA26" s="15"/>
      <c r="IMB26" s="15"/>
      <c r="IMC26" s="15"/>
      <c r="IMD26" s="15"/>
      <c r="IME26" s="15"/>
      <c r="IMF26" s="15"/>
      <c r="IMG26" s="15"/>
      <c r="IMH26" s="15"/>
      <c r="IMI26" s="15"/>
      <c r="IMJ26" s="15"/>
      <c r="IMK26" s="15"/>
      <c r="IML26" s="15"/>
      <c r="IMM26" s="15"/>
      <c r="IMN26" s="15"/>
      <c r="IMO26" s="15"/>
      <c r="IMP26" s="15"/>
      <c r="IMQ26" s="15"/>
      <c r="IMR26" s="15"/>
      <c r="IMS26" s="15"/>
      <c r="IMT26" s="15"/>
      <c r="IMU26" s="15"/>
      <c r="IMV26" s="15"/>
      <c r="IMW26" s="15"/>
      <c r="IMX26" s="15"/>
      <c r="IMY26" s="15"/>
      <c r="IMZ26" s="15"/>
      <c r="INA26" s="15"/>
      <c r="INB26" s="15"/>
      <c r="INC26" s="15"/>
      <c r="IND26" s="15"/>
      <c r="INE26" s="15"/>
      <c r="INF26" s="15"/>
      <c r="ING26" s="15"/>
      <c r="INH26" s="15"/>
      <c r="INI26" s="15"/>
      <c r="INJ26" s="15"/>
      <c r="INK26" s="15"/>
      <c r="INL26" s="15"/>
      <c r="INM26" s="15"/>
      <c r="INN26" s="15"/>
      <c r="INO26" s="15"/>
      <c r="INP26" s="15"/>
      <c r="INQ26" s="15"/>
      <c r="INR26" s="15"/>
      <c r="INS26" s="15"/>
      <c r="INT26" s="15"/>
      <c r="INU26" s="15"/>
      <c r="INV26" s="15"/>
      <c r="INW26" s="15"/>
      <c r="INX26" s="15"/>
      <c r="INY26" s="15"/>
      <c r="INZ26" s="15"/>
      <c r="IOA26" s="15"/>
      <c r="IOB26" s="15"/>
      <c r="IOC26" s="15"/>
      <c r="IOD26" s="15"/>
      <c r="IOE26" s="15"/>
      <c r="IOF26" s="15"/>
      <c r="IOG26" s="15"/>
      <c r="IOH26" s="15"/>
      <c r="IOI26" s="15"/>
      <c r="IOJ26" s="15"/>
      <c r="IOK26" s="15"/>
      <c r="IOL26" s="15"/>
      <c r="IOM26" s="15"/>
      <c r="ION26" s="15"/>
      <c r="IOO26" s="15"/>
      <c r="IOP26" s="15"/>
      <c r="IOQ26" s="15"/>
      <c r="IOR26" s="15"/>
      <c r="IOS26" s="15"/>
      <c r="IOT26" s="15"/>
      <c r="IOU26" s="15"/>
      <c r="IOV26" s="15"/>
      <c r="IOW26" s="15"/>
      <c r="IOX26" s="15"/>
      <c r="IOY26" s="15"/>
      <c r="IOZ26" s="15"/>
      <c r="IPA26" s="15"/>
      <c r="IPB26" s="15"/>
      <c r="IPC26" s="15"/>
      <c r="IPD26" s="15"/>
      <c r="IPE26" s="15"/>
      <c r="IPF26" s="15"/>
      <c r="IPG26" s="15"/>
      <c r="IPH26" s="15"/>
      <c r="IPI26" s="15"/>
      <c r="IPJ26" s="15"/>
      <c r="IPK26" s="15"/>
      <c r="IPL26" s="15"/>
      <c r="IPM26" s="15"/>
      <c r="IPN26" s="15"/>
      <c r="IPO26" s="15"/>
      <c r="IPP26" s="15"/>
      <c r="IPQ26" s="15"/>
      <c r="IPR26" s="15"/>
      <c r="IPS26" s="15"/>
      <c r="IPT26" s="15"/>
      <c r="IPU26" s="15"/>
      <c r="IPV26" s="15"/>
      <c r="IPW26" s="15"/>
      <c r="IPX26" s="15"/>
      <c r="IPY26" s="15"/>
      <c r="IPZ26" s="15"/>
      <c r="IQA26" s="15"/>
      <c r="IQB26" s="15"/>
      <c r="IQC26" s="15"/>
      <c r="IQD26" s="15"/>
      <c r="IQE26" s="15"/>
      <c r="IQF26" s="15"/>
      <c r="IQG26" s="15"/>
      <c r="IQH26" s="15"/>
      <c r="IQI26" s="15"/>
      <c r="IQJ26" s="15"/>
      <c r="IQK26" s="15"/>
      <c r="IQL26" s="15"/>
      <c r="IQM26" s="15"/>
      <c r="IQN26" s="15"/>
      <c r="IQO26" s="15"/>
      <c r="IQP26" s="15"/>
      <c r="IQQ26" s="15"/>
      <c r="IQR26" s="15"/>
      <c r="IQS26" s="15"/>
      <c r="IQT26" s="15"/>
      <c r="IQU26" s="15"/>
      <c r="IQV26" s="15"/>
      <c r="IQW26" s="15"/>
      <c r="IQX26" s="15"/>
      <c r="IQY26" s="15"/>
      <c r="IQZ26" s="15"/>
      <c r="IRA26" s="15"/>
      <c r="IRB26" s="15"/>
      <c r="IRC26" s="15"/>
      <c r="IRD26" s="15"/>
      <c r="IRE26" s="15"/>
      <c r="IRF26" s="15"/>
      <c r="IRG26" s="15"/>
      <c r="IRH26" s="15"/>
      <c r="IRI26" s="15"/>
      <c r="IRJ26" s="15"/>
      <c r="IRK26" s="15"/>
      <c r="IRL26" s="15"/>
      <c r="IRM26" s="15"/>
      <c r="IRN26" s="15"/>
      <c r="IRO26" s="15"/>
      <c r="IRP26" s="15"/>
      <c r="IRQ26" s="15"/>
      <c r="IRR26" s="15"/>
      <c r="IRS26" s="15"/>
      <c r="IRT26" s="15"/>
      <c r="IRU26" s="15"/>
      <c r="IRV26" s="15"/>
      <c r="IRW26" s="15"/>
      <c r="IRX26" s="15"/>
      <c r="IRY26" s="15"/>
      <c r="IRZ26" s="15"/>
      <c r="ISA26" s="15"/>
      <c r="ISB26" s="15"/>
      <c r="ISC26" s="15"/>
      <c r="ISD26" s="15"/>
      <c r="ISE26" s="15"/>
      <c r="ISF26" s="15"/>
      <c r="ISG26" s="15"/>
      <c r="ISH26" s="15"/>
      <c r="ISI26" s="15"/>
      <c r="ISJ26" s="15"/>
      <c r="ISK26" s="15"/>
      <c r="ISL26" s="15"/>
      <c r="ISM26" s="15"/>
      <c r="ISN26" s="15"/>
      <c r="ISO26" s="15"/>
      <c r="ISP26" s="15"/>
      <c r="ISQ26" s="15"/>
      <c r="ISR26" s="15"/>
      <c r="ISS26" s="15"/>
      <c r="IST26" s="15"/>
      <c r="ISU26" s="15"/>
      <c r="ISV26" s="15"/>
      <c r="ISW26" s="15"/>
      <c r="ISX26" s="15"/>
      <c r="ISY26" s="15"/>
      <c r="ISZ26" s="15"/>
      <c r="ITA26" s="15"/>
      <c r="ITB26" s="15"/>
      <c r="ITC26" s="15"/>
      <c r="ITD26" s="15"/>
      <c r="ITE26" s="15"/>
      <c r="ITF26" s="15"/>
      <c r="ITG26" s="15"/>
      <c r="ITH26" s="15"/>
      <c r="ITI26" s="15"/>
      <c r="ITJ26" s="15"/>
      <c r="ITK26" s="15"/>
      <c r="ITL26" s="15"/>
      <c r="ITM26" s="15"/>
      <c r="ITN26" s="15"/>
      <c r="ITO26" s="15"/>
      <c r="ITP26" s="15"/>
      <c r="ITQ26" s="15"/>
      <c r="ITR26" s="15"/>
      <c r="ITS26" s="15"/>
      <c r="ITT26" s="15"/>
      <c r="ITU26" s="15"/>
      <c r="ITV26" s="15"/>
      <c r="ITW26" s="15"/>
      <c r="ITX26" s="15"/>
      <c r="ITY26" s="15"/>
      <c r="ITZ26" s="15"/>
      <c r="IUA26" s="15"/>
      <c r="IUB26" s="15"/>
      <c r="IUC26" s="15"/>
      <c r="IUD26" s="15"/>
      <c r="IUE26" s="15"/>
      <c r="IUF26" s="15"/>
      <c r="IUG26" s="15"/>
      <c r="IUH26" s="15"/>
      <c r="IUI26" s="15"/>
      <c r="IUJ26" s="15"/>
      <c r="IUK26" s="15"/>
      <c r="IUL26" s="15"/>
      <c r="IUM26" s="15"/>
      <c r="IUN26" s="15"/>
      <c r="IUO26" s="15"/>
      <c r="IUP26" s="15"/>
      <c r="IUQ26" s="15"/>
      <c r="IUR26" s="15"/>
      <c r="IUS26" s="15"/>
      <c r="IUT26" s="15"/>
      <c r="IUU26" s="15"/>
      <c r="IUV26" s="15"/>
      <c r="IUW26" s="15"/>
      <c r="IUX26" s="15"/>
      <c r="IUY26" s="15"/>
      <c r="IUZ26" s="15"/>
      <c r="IVA26" s="15"/>
      <c r="IVB26" s="15"/>
      <c r="IVC26" s="15"/>
      <c r="IVD26" s="15"/>
      <c r="IVE26" s="15"/>
      <c r="IVF26" s="15"/>
      <c r="IVG26" s="15"/>
      <c r="IVH26" s="15"/>
      <c r="IVI26" s="15"/>
      <c r="IVJ26" s="15"/>
      <c r="IVK26" s="15"/>
      <c r="IVL26" s="15"/>
      <c r="IVM26" s="15"/>
      <c r="IVN26" s="15"/>
      <c r="IVO26" s="15"/>
      <c r="IVP26" s="15"/>
      <c r="IVQ26" s="15"/>
      <c r="IVR26" s="15"/>
      <c r="IVS26" s="15"/>
      <c r="IVT26" s="15"/>
      <c r="IVU26" s="15"/>
      <c r="IVV26" s="15"/>
      <c r="IVW26" s="15"/>
      <c r="IVX26" s="15"/>
      <c r="IVY26" s="15"/>
      <c r="IVZ26" s="15"/>
      <c r="IWA26" s="15"/>
      <c r="IWB26" s="15"/>
      <c r="IWC26" s="15"/>
      <c r="IWD26" s="15"/>
      <c r="IWE26" s="15"/>
      <c r="IWF26" s="15"/>
      <c r="IWG26" s="15"/>
      <c r="IWH26" s="15"/>
      <c r="IWI26" s="15"/>
      <c r="IWJ26" s="15"/>
      <c r="IWK26" s="15"/>
      <c r="IWL26" s="15"/>
      <c r="IWM26" s="15"/>
      <c r="IWN26" s="15"/>
      <c r="IWO26" s="15"/>
      <c r="IWP26" s="15"/>
      <c r="IWQ26" s="15"/>
      <c r="IWR26" s="15"/>
      <c r="IWS26" s="15"/>
      <c r="IWT26" s="15"/>
      <c r="IWU26" s="15"/>
      <c r="IWV26" s="15"/>
      <c r="IWW26" s="15"/>
      <c r="IWX26" s="15"/>
      <c r="IWY26" s="15"/>
      <c r="IWZ26" s="15"/>
      <c r="IXA26" s="15"/>
      <c r="IXB26" s="15"/>
      <c r="IXC26" s="15"/>
      <c r="IXD26" s="15"/>
      <c r="IXE26" s="15"/>
      <c r="IXF26" s="15"/>
      <c r="IXG26" s="15"/>
      <c r="IXH26" s="15"/>
      <c r="IXI26" s="15"/>
      <c r="IXJ26" s="15"/>
      <c r="IXK26" s="15"/>
      <c r="IXL26" s="15"/>
      <c r="IXM26" s="15"/>
      <c r="IXN26" s="15"/>
      <c r="IXO26" s="15"/>
      <c r="IXP26" s="15"/>
      <c r="IXQ26" s="15"/>
      <c r="IXR26" s="15"/>
      <c r="IXS26" s="15"/>
      <c r="IXT26" s="15"/>
      <c r="IXU26" s="15"/>
      <c r="IXV26" s="15"/>
      <c r="IXW26" s="15"/>
      <c r="IXX26" s="15"/>
      <c r="IXY26" s="15"/>
      <c r="IXZ26" s="15"/>
      <c r="IYA26" s="15"/>
      <c r="IYB26" s="15"/>
      <c r="IYC26" s="15"/>
      <c r="IYD26" s="15"/>
      <c r="IYE26" s="15"/>
      <c r="IYF26" s="15"/>
      <c r="IYG26" s="15"/>
      <c r="IYH26" s="15"/>
      <c r="IYI26" s="15"/>
      <c r="IYJ26" s="15"/>
      <c r="IYK26" s="15"/>
      <c r="IYL26" s="15"/>
      <c r="IYM26" s="15"/>
      <c r="IYN26" s="15"/>
      <c r="IYO26" s="15"/>
      <c r="IYP26" s="15"/>
      <c r="IYQ26" s="15"/>
      <c r="IYR26" s="15"/>
      <c r="IYS26" s="15"/>
      <c r="IYT26" s="15"/>
      <c r="IYU26" s="15"/>
      <c r="IYV26" s="15"/>
      <c r="IYW26" s="15"/>
      <c r="IYX26" s="15"/>
      <c r="IYY26" s="15"/>
      <c r="IYZ26" s="15"/>
      <c r="IZA26" s="15"/>
      <c r="IZB26" s="15"/>
      <c r="IZC26" s="15"/>
      <c r="IZD26" s="15"/>
      <c r="IZE26" s="15"/>
      <c r="IZF26" s="15"/>
      <c r="IZG26" s="15"/>
      <c r="IZH26" s="15"/>
      <c r="IZI26" s="15"/>
      <c r="IZJ26" s="15"/>
      <c r="IZK26" s="15"/>
      <c r="IZL26" s="15"/>
      <c r="IZM26" s="15"/>
      <c r="IZN26" s="15"/>
      <c r="IZO26" s="15"/>
      <c r="IZP26" s="15"/>
      <c r="IZQ26" s="15"/>
      <c r="IZR26" s="15"/>
      <c r="IZS26" s="15"/>
      <c r="IZT26" s="15"/>
      <c r="IZU26" s="15"/>
      <c r="IZV26" s="15"/>
      <c r="IZW26" s="15"/>
      <c r="IZX26" s="15"/>
      <c r="IZY26" s="15"/>
      <c r="IZZ26" s="15"/>
      <c r="JAA26" s="15"/>
      <c r="JAB26" s="15"/>
      <c r="JAC26" s="15"/>
      <c r="JAD26" s="15"/>
      <c r="JAE26" s="15"/>
      <c r="JAF26" s="15"/>
      <c r="JAG26" s="15"/>
      <c r="JAH26" s="15"/>
      <c r="JAI26" s="15"/>
      <c r="JAJ26" s="15"/>
      <c r="JAK26" s="15"/>
      <c r="JAL26" s="15"/>
      <c r="JAM26" s="15"/>
      <c r="JAN26" s="15"/>
      <c r="JAO26" s="15"/>
      <c r="JAP26" s="15"/>
      <c r="JAQ26" s="15"/>
      <c r="JAR26" s="15"/>
      <c r="JAS26" s="15"/>
      <c r="JAT26" s="15"/>
      <c r="JAU26" s="15"/>
      <c r="JAV26" s="15"/>
      <c r="JAW26" s="15"/>
      <c r="JAX26" s="15"/>
      <c r="JAY26" s="15"/>
      <c r="JAZ26" s="15"/>
      <c r="JBA26" s="15"/>
      <c r="JBB26" s="15"/>
      <c r="JBC26" s="15"/>
      <c r="JBD26" s="15"/>
      <c r="JBE26" s="15"/>
      <c r="JBF26" s="15"/>
      <c r="JBG26" s="15"/>
      <c r="JBH26" s="15"/>
      <c r="JBI26" s="15"/>
      <c r="JBJ26" s="15"/>
      <c r="JBK26" s="15"/>
      <c r="JBL26" s="15"/>
      <c r="JBM26" s="15"/>
      <c r="JBN26" s="15"/>
      <c r="JBO26" s="15"/>
      <c r="JBP26" s="15"/>
      <c r="JBQ26" s="15"/>
      <c r="JBR26" s="15"/>
      <c r="JBS26" s="15"/>
      <c r="JBT26" s="15"/>
      <c r="JBU26" s="15"/>
      <c r="JBV26" s="15"/>
      <c r="JBW26" s="15"/>
      <c r="JBX26" s="15"/>
      <c r="JBY26" s="15"/>
      <c r="JBZ26" s="15"/>
      <c r="JCA26" s="15"/>
      <c r="JCB26" s="15"/>
      <c r="JCC26" s="15"/>
      <c r="JCD26" s="15"/>
      <c r="JCE26" s="15"/>
      <c r="JCF26" s="15"/>
      <c r="JCG26" s="15"/>
      <c r="JCH26" s="15"/>
      <c r="JCI26" s="15"/>
      <c r="JCJ26" s="15"/>
      <c r="JCK26" s="15"/>
      <c r="JCL26" s="15"/>
      <c r="JCM26" s="15"/>
      <c r="JCN26" s="15"/>
      <c r="JCO26" s="15"/>
      <c r="JCP26" s="15"/>
      <c r="JCQ26" s="15"/>
      <c r="JCR26" s="15"/>
      <c r="JCS26" s="15"/>
      <c r="JCT26" s="15"/>
      <c r="JCU26" s="15"/>
      <c r="JCV26" s="15"/>
      <c r="JCW26" s="15"/>
      <c r="JCX26" s="15"/>
      <c r="JCY26" s="15"/>
      <c r="JCZ26" s="15"/>
      <c r="JDA26" s="15"/>
      <c r="JDB26" s="15"/>
      <c r="JDC26" s="15"/>
      <c r="JDD26" s="15"/>
      <c r="JDE26" s="15"/>
      <c r="JDF26" s="15"/>
      <c r="JDG26" s="15"/>
      <c r="JDH26" s="15"/>
      <c r="JDI26" s="15"/>
      <c r="JDJ26" s="15"/>
      <c r="JDK26" s="15"/>
      <c r="JDL26" s="15"/>
      <c r="JDM26" s="15"/>
      <c r="JDN26" s="15"/>
      <c r="JDO26" s="15"/>
      <c r="JDP26" s="15"/>
      <c r="JDQ26" s="15"/>
      <c r="JDR26" s="15"/>
      <c r="JDS26" s="15"/>
      <c r="JDT26" s="15"/>
      <c r="JDU26" s="15"/>
      <c r="JDV26" s="15"/>
      <c r="JDW26" s="15"/>
      <c r="JDX26" s="15"/>
      <c r="JDY26" s="15"/>
      <c r="JDZ26" s="15"/>
      <c r="JEA26" s="15"/>
      <c r="JEB26" s="15"/>
      <c r="JEC26" s="15"/>
      <c r="JED26" s="15"/>
      <c r="JEE26" s="15"/>
      <c r="JEF26" s="15"/>
      <c r="JEG26" s="15"/>
      <c r="JEH26" s="15"/>
      <c r="JEI26" s="15"/>
      <c r="JEJ26" s="15"/>
      <c r="JEK26" s="15"/>
      <c r="JEL26" s="15"/>
      <c r="JEM26" s="15"/>
      <c r="JEN26" s="15"/>
      <c r="JEO26" s="15"/>
      <c r="JEP26" s="15"/>
      <c r="JEQ26" s="15"/>
      <c r="JER26" s="15"/>
      <c r="JES26" s="15"/>
      <c r="JET26" s="15"/>
      <c r="JEU26" s="15"/>
      <c r="JEV26" s="15"/>
      <c r="JEW26" s="15"/>
      <c r="JEX26" s="15"/>
      <c r="JEY26" s="15"/>
      <c r="JEZ26" s="15"/>
      <c r="JFA26" s="15"/>
      <c r="JFB26" s="15"/>
      <c r="JFC26" s="15"/>
      <c r="JFD26" s="15"/>
      <c r="JFE26" s="15"/>
      <c r="JFF26" s="15"/>
      <c r="JFG26" s="15"/>
      <c r="JFH26" s="15"/>
      <c r="JFI26" s="15"/>
      <c r="JFJ26" s="15"/>
      <c r="JFK26" s="15"/>
      <c r="JFL26" s="15"/>
      <c r="JFM26" s="15"/>
      <c r="JFN26" s="15"/>
      <c r="JFO26" s="15"/>
      <c r="JFP26" s="15"/>
      <c r="JFQ26" s="15"/>
      <c r="JFR26" s="15"/>
      <c r="JFS26" s="15"/>
      <c r="JFT26" s="15"/>
      <c r="JFU26" s="15"/>
      <c r="JFV26" s="15"/>
      <c r="JFW26" s="15"/>
      <c r="JFX26" s="15"/>
      <c r="JFY26" s="15"/>
      <c r="JFZ26" s="15"/>
      <c r="JGA26" s="15"/>
      <c r="JGB26" s="15"/>
      <c r="JGC26" s="15"/>
      <c r="JGD26" s="15"/>
      <c r="JGE26" s="15"/>
      <c r="JGF26" s="15"/>
      <c r="JGG26" s="15"/>
      <c r="JGH26" s="15"/>
      <c r="JGI26" s="15"/>
      <c r="JGJ26" s="15"/>
      <c r="JGK26" s="15"/>
      <c r="JGL26" s="15"/>
      <c r="JGM26" s="15"/>
      <c r="JGN26" s="15"/>
      <c r="JGO26" s="15"/>
      <c r="JGP26" s="15"/>
      <c r="JGQ26" s="15"/>
      <c r="JGR26" s="15"/>
      <c r="JGS26" s="15"/>
      <c r="JGT26" s="15"/>
      <c r="JGU26" s="15"/>
      <c r="JGV26" s="15"/>
      <c r="JGW26" s="15"/>
      <c r="JGX26" s="15"/>
      <c r="JGY26" s="15"/>
      <c r="JGZ26" s="15"/>
      <c r="JHA26" s="15"/>
      <c r="JHB26" s="15"/>
      <c r="JHC26" s="15"/>
      <c r="JHD26" s="15"/>
      <c r="JHE26" s="15"/>
      <c r="JHF26" s="15"/>
      <c r="JHG26" s="15"/>
      <c r="JHH26" s="15"/>
      <c r="JHI26" s="15"/>
      <c r="JHJ26" s="15"/>
      <c r="JHK26" s="15"/>
      <c r="JHL26" s="15"/>
      <c r="JHM26" s="15"/>
      <c r="JHN26" s="15"/>
      <c r="JHO26" s="15"/>
      <c r="JHP26" s="15"/>
      <c r="JHQ26" s="15"/>
      <c r="JHR26" s="15"/>
      <c r="JHS26" s="15"/>
      <c r="JHT26" s="15"/>
      <c r="JHU26" s="15"/>
      <c r="JHV26" s="15"/>
      <c r="JHW26" s="15"/>
      <c r="JHX26" s="15"/>
      <c r="JHY26" s="15"/>
      <c r="JHZ26" s="15"/>
      <c r="JIA26" s="15"/>
      <c r="JIB26" s="15"/>
      <c r="JIC26" s="15"/>
      <c r="JID26" s="15"/>
      <c r="JIE26" s="15"/>
      <c r="JIF26" s="15"/>
      <c r="JIG26" s="15"/>
      <c r="JIH26" s="15"/>
      <c r="JII26" s="15"/>
      <c r="JIJ26" s="15"/>
      <c r="JIK26" s="15"/>
      <c r="JIL26" s="15"/>
      <c r="JIM26" s="15"/>
      <c r="JIN26" s="15"/>
      <c r="JIO26" s="15"/>
      <c r="JIP26" s="15"/>
      <c r="JIQ26" s="15"/>
      <c r="JIR26" s="15"/>
      <c r="JIS26" s="15"/>
      <c r="JIT26" s="15"/>
      <c r="JIU26" s="15"/>
      <c r="JIV26" s="15"/>
      <c r="JIW26" s="15"/>
      <c r="JIX26" s="15"/>
      <c r="JIY26" s="15"/>
      <c r="JIZ26" s="15"/>
      <c r="JJA26" s="15"/>
      <c r="JJB26" s="15"/>
      <c r="JJC26" s="15"/>
      <c r="JJD26" s="15"/>
      <c r="JJE26" s="15"/>
      <c r="JJF26" s="15"/>
      <c r="JJG26" s="15"/>
      <c r="JJH26" s="15"/>
      <c r="JJI26" s="15"/>
      <c r="JJJ26" s="15"/>
      <c r="JJK26" s="15"/>
      <c r="JJL26" s="15"/>
      <c r="JJM26" s="15"/>
      <c r="JJN26" s="15"/>
      <c r="JJO26" s="15"/>
      <c r="JJP26" s="15"/>
      <c r="JJQ26" s="15"/>
      <c r="JJR26" s="15"/>
      <c r="JJS26" s="15"/>
      <c r="JJT26" s="15"/>
      <c r="JJU26" s="15"/>
      <c r="JJV26" s="15"/>
      <c r="JJW26" s="15"/>
      <c r="JJX26" s="15"/>
      <c r="JJY26" s="15"/>
      <c r="JJZ26" s="15"/>
      <c r="JKA26" s="15"/>
      <c r="JKB26" s="15"/>
      <c r="JKC26" s="15"/>
      <c r="JKD26" s="15"/>
      <c r="JKE26" s="15"/>
      <c r="JKF26" s="15"/>
      <c r="JKG26" s="15"/>
      <c r="JKH26" s="15"/>
      <c r="JKI26" s="15"/>
      <c r="JKJ26" s="15"/>
      <c r="JKK26" s="15"/>
      <c r="JKL26" s="15"/>
      <c r="JKM26" s="15"/>
      <c r="JKN26" s="15"/>
      <c r="JKO26" s="15"/>
      <c r="JKP26" s="15"/>
      <c r="JKQ26" s="15"/>
      <c r="JKR26" s="15"/>
      <c r="JKS26" s="15"/>
      <c r="JKT26" s="15"/>
      <c r="JKU26" s="15"/>
      <c r="JKV26" s="15"/>
      <c r="JKW26" s="15"/>
      <c r="JKX26" s="15"/>
      <c r="JKY26" s="15"/>
      <c r="JKZ26" s="15"/>
      <c r="JLA26" s="15"/>
      <c r="JLB26" s="15"/>
      <c r="JLC26" s="15"/>
      <c r="JLD26" s="15"/>
      <c r="JLE26" s="15"/>
      <c r="JLF26" s="15"/>
      <c r="JLG26" s="15"/>
      <c r="JLH26" s="15"/>
      <c r="JLI26" s="15"/>
      <c r="JLJ26" s="15"/>
      <c r="JLK26" s="15"/>
      <c r="JLL26" s="15"/>
      <c r="JLM26" s="15"/>
      <c r="JLN26" s="15"/>
      <c r="JLO26" s="15"/>
      <c r="JLP26" s="15"/>
      <c r="JLQ26" s="15"/>
      <c r="JLR26" s="15"/>
      <c r="JLS26" s="15"/>
      <c r="JLT26" s="15"/>
      <c r="JLU26" s="15"/>
      <c r="JLV26" s="15"/>
      <c r="JLW26" s="15"/>
      <c r="JLX26" s="15"/>
      <c r="JLY26" s="15"/>
      <c r="JLZ26" s="15"/>
      <c r="JMA26" s="15"/>
      <c r="JMB26" s="15"/>
      <c r="JMC26" s="15"/>
      <c r="JMD26" s="15"/>
      <c r="JME26" s="15"/>
      <c r="JMF26" s="15"/>
      <c r="JMG26" s="15"/>
      <c r="JMH26" s="15"/>
      <c r="JMI26" s="15"/>
      <c r="JMJ26" s="15"/>
      <c r="JMK26" s="15"/>
      <c r="JML26" s="15"/>
      <c r="JMM26" s="15"/>
      <c r="JMN26" s="15"/>
      <c r="JMO26" s="15"/>
      <c r="JMP26" s="15"/>
      <c r="JMQ26" s="15"/>
      <c r="JMR26" s="15"/>
      <c r="JMS26" s="15"/>
      <c r="JMT26" s="15"/>
      <c r="JMU26" s="15"/>
      <c r="JMV26" s="15"/>
      <c r="JMW26" s="15"/>
      <c r="JMX26" s="15"/>
      <c r="JMY26" s="15"/>
      <c r="JMZ26" s="15"/>
      <c r="JNA26" s="15"/>
      <c r="JNB26" s="15"/>
      <c r="JNC26" s="15"/>
      <c r="JND26" s="15"/>
      <c r="JNE26" s="15"/>
      <c r="JNF26" s="15"/>
      <c r="JNG26" s="15"/>
      <c r="JNH26" s="15"/>
      <c r="JNI26" s="15"/>
      <c r="JNJ26" s="15"/>
      <c r="JNK26" s="15"/>
      <c r="JNL26" s="15"/>
      <c r="JNM26" s="15"/>
      <c r="JNN26" s="15"/>
      <c r="JNO26" s="15"/>
      <c r="JNP26" s="15"/>
      <c r="JNQ26" s="15"/>
      <c r="JNR26" s="15"/>
      <c r="JNS26" s="15"/>
      <c r="JNT26" s="15"/>
      <c r="JNU26" s="15"/>
      <c r="JNV26" s="15"/>
      <c r="JNW26" s="15"/>
      <c r="JNX26" s="15"/>
      <c r="JNY26" s="15"/>
      <c r="JNZ26" s="15"/>
      <c r="JOA26" s="15"/>
      <c r="JOB26" s="15"/>
      <c r="JOC26" s="15"/>
      <c r="JOD26" s="15"/>
      <c r="JOE26" s="15"/>
      <c r="JOF26" s="15"/>
      <c r="JOG26" s="15"/>
      <c r="JOH26" s="15"/>
      <c r="JOI26" s="15"/>
      <c r="JOJ26" s="15"/>
      <c r="JOK26" s="15"/>
      <c r="JOL26" s="15"/>
      <c r="JOM26" s="15"/>
      <c r="JON26" s="15"/>
      <c r="JOO26" s="15"/>
      <c r="JOP26" s="15"/>
      <c r="JOQ26" s="15"/>
      <c r="JOR26" s="15"/>
      <c r="JOS26" s="15"/>
      <c r="JOT26" s="15"/>
      <c r="JOU26" s="15"/>
      <c r="JOV26" s="15"/>
      <c r="JOW26" s="15"/>
      <c r="JOX26" s="15"/>
      <c r="JOY26" s="15"/>
      <c r="JOZ26" s="15"/>
      <c r="JPA26" s="15"/>
      <c r="JPB26" s="15"/>
      <c r="JPC26" s="15"/>
      <c r="JPD26" s="15"/>
      <c r="JPE26" s="15"/>
      <c r="JPF26" s="15"/>
      <c r="JPG26" s="15"/>
      <c r="JPH26" s="15"/>
      <c r="JPI26" s="15"/>
      <c r="JPJ26" s="15"/>
      <c r="JPK26" s="15"/>
      <c r="JPL26" s="15"/>
      <c r="JPM26" s="15"/>
      <c r="JPN26" s="15"/>
      <c r="JPO26" s="15"/>
      <c r="JPP26" s="15"/>
      <c r="JPQ26" s="15"/>
      <c r="JPR26" s="15"/>
      <c r="JPS26" s="15"/>
      <c r="JPT26" s="15"/>
      <c r="JPU26" s="15"/>
      <c r="JPV26" s="15"/>
      <c r="JPW26" s="15"/>
      <c r="JPX26" s="15"/>
      <c r="JPY26" s="15"/>
      <c r="JPZ26" s="15"/>
      <c r="JQA26" s="15"/>
      <c r="JQB26" s="15"/>
      <c r="JQC26" s="15"/>
      <c r="JQD26" s="15"/>
      <c r="JQE26" s="15"/>
      <c r="JQF26" s="15"/>
      <c r="JQG26" s="15"/>
      <c r="JQH26" s="15"/>
      <c r="JQI26" s="15"/>
      <c r="JQJ26" s="15"/>
      <c r="JQK26" s="15"/>
      <c r="JQL26" s="15"/>
      <c r="JQM26" s="15"/>
      <c r="JQN26" s="15"/>
      <c r="JQO26" s="15"/>
      <c r="JQP26" s="15"/>
      <c r="JQQ26" s="15"/>
      <c r="JQR26" s="15"/>
      <c r="JQS26" s="15"/>
      <c r="JQT26" s="15"/>
      <c r="JQU26" s="15"/>
      <c r="JQV26" s="15"/>
      <c r="JQW26" s="15"/>
      <c r="JQX26" s="15"/>
      <c r="JQY26" s="15"/>
      <c r="JQZ26" s="15"/>
      <c r="JRA26" s="15"/>
      <c r="JRB26" s="15"/>
      <c r="JRC26" s="15"/>
      <c r="JRD26" s="15"/>
      <c r="JRE26" s="15"/>
      <c r="JRF26" s="15"/>
      <c r="JRG26" s="15"/>
      <c r="JRH26" s="15"/>
      <c r="JRI26" s="15"/>
      <c r="JRJ26" s="15"/>
      <c r="JRK26" s="15"/>
      <c r="JRL26" s="15"/>
      <c r="JRM26" s="15"/>
      <c r="JRN26" s="15"/>
      <c r="JRO26" s="15"/>
      <c r="JRP26" s="15"/>
      <c r="JRQ26" s="15"/>
      <c r="JRR26" s="15"/>
      <c r="JRS26" s="15"/>
      <c r="JRT26" s="15"/>
      <c r="JRU26" s="15"/>
      <c r="JRV26" s="15"/>
      <c r="JRW26" s="15"/>
      <c r="JRX26" s="15"/>
      <c r="JRY26" s="15"/>
      <c r="JRZ26" s="15"/>
      <c r="JSA26" s="15"/>
      <c r="JSB26" s="15"/>
      <c r="JSC26" s="15"/>
      <c r="JSD26" s="15"/>
      <c r="JSE26" s="15"/>
      <c r="JSF26" s="15"/>
      <c r="JSG26" s="15"/>
      <c r="JSH26" s="15"/>
      <c r="JSI26" s="15"/>
      <c r="JSJ26" s="15"/>
      <c r="JSK26" s="15"/>
      <c r="JSL26" s="15"/>
      <c r="JSM26" s="15"/>
      <c r="JSN26" s="15"/>
      <c r="JSO26" s="15"/>
      <c r="JSP26" s="15"/>
      <c r="JSQ26" s="15"/>
      <c r="JSR26" s="15"/>
      <c r="JSS26" s="15"/>
      <c r="JST26" s="15"/>
      <c r="JSU26" s="15"/>
      <c r="JSV26" s="15"/>
      <c r="JSW26" s="15"/>
      <c r="JSX26" s="15"/>
      <c r="JSY26" s="15"/>
      <c r="JSZ26" s="15"/>
      <c r="JTA26" s="15"/>
      <c r="JTB26" s="15"/>
      <c r="JTC26" s="15"/>
      <c r="JTD26" s="15"/>
      <c r="JTE26" s="15"/>
      <c r="JTF26" s="15"/>
      <c r="JTG26" s="15"/>
      <c r="JTH26" s="15"/>
      <c r="JTI26" s="15"/>
      <c r="JTJ26" s="15"/>
      <c r="JTK26" s="15"/>
      <c r="JTL26" s="15"/>
      <c r="JTM26" s="15"/>
      <c r="JTN26" s="15"/>
      <c r="JTO26" s="15"/>
      <c r="JTP26" s="15"/>
      <c r="JTQ26" s="15"/>
      <c r="JTR26" s="15"/>
      <c r="JTS26" s="15"/>
      <c r="JTT26" s="15"/>
      <c r="JTU26" s="15"/>
      <c r="JTV26" s="15"/>
      <c r="JTW26" s="15"/>
      <c r="JTX26" s="15"/>
      <c r="JTY26" s="15"/>
      <c r="JTZ26" s="15"/>
      <c r="JUA26" s="15"/>
      <c r="JUB26" s="15"/>
      <c r="JUC26" s="15"/>
      <c r="JUD26" s="15"/>
      <c r="JUE26" s="15"/>
      <c r="JUF26" s="15"/>
      <c r="JUG26" s="15"/>
      <c r="JUH26" s="15"/>
      <c r="JUI26" s="15"/>
      <c r="JUJ26" s="15"/>
      <c r="JUK26" s="15"/>
      <c r="JUL26" s="15"/>
      <c r="JUM26" s="15"/>
      <c r="JUN26" s="15"/>
      <c r="JUO26" s="15"/>
      <c r="JUP26" s="15"/>
      <c r="JUQ26" s="15"/>
      <c r="JUR26" s="15"/>
      <c r="JUS26" s="15"/>
      <c r="JUT26" s="15"/>
      <c r="JUU26" s="15"/>
      <c r="JUV26" s="15"/>
      <c r="JUW26" s="15"/>
      <c r="JUX26" s="15"/>
      <c r="JUY26" s="15"/>
      <c r="JUZ26" s="15"/>
      <c r="JVA26" s="15"/>
      <c r="JVB26" s="15"/>
      <c r="JVC26" s="15"/>
      <c r="JVD26" s="15"/>
      <c r="JVE26" s="15"/>
      <c r="JVF26" s="15"/>
      <c r="JVG26" s="15"/>
      <c r="JVH26" s="15"/>
      <c r="JVI26" s="15"/>
      <c r="JVJ26" s="15"/>
      <c r="JVK26" s="15"/>
      <c r="JVL26" s="15"/>
      <c r="JVM26" s="15"/>
      <c r="JVN26" s="15"/>
      <c r="JVO26" s="15"/>
      <c r="JVP26" s="15"/>
      <c r="JVQ26" s="15"/>
      <c r="JVR26" s="15"/>
      <c r="JVS26" s="15"/>
      <c r="JVT26" s="15"/>
      <c r="JVU26" s="15"/>
      <c r="JVV26" s="15"/>
      <c r="JVW26" s="15"/>
      <c r="JVX26" s="15"/>
      <c r="JVY26" s="15"/>
      <c r="JVZ26" s="15"/>
      <c r="JWA26" s="15"/>
      <c r="JWB26" s="15"/>
      <c r="JWC26" s="15"/>
      <c r="JWD26" s="15"/>
      <c r="JWE26" s="15"/>
      <c r="JWF26" s="15"/>
      <c r="JWG26" s="15"/>
      <c r="JWH26" s="15"/>
      <c r="JWI26" s="15"/>
      <c r="JWJ26" s="15"/>
      <c r="JWK26" s="15"/>
      <c r="JWL26" s="15"/>
      <c r="JWM26" s="15"/>
      <c r="JWN26" s="15"/>
      <c r="JWO26" s="15"/>
      <c r="JWP26" s="15"/>
      <c r="JWQ26" s="15"/>
      <c r="JWR26" s="15"/>
      <c r="JWS26" s="15"/>
      <c r="JWT26" s="15"/>
      <c r="JWU26" s="15"/>
      <c r="JWV26" s="15"/>
      <c r="JWW26" s="15"/>
      <c r="JWX26" s="15"/>
      <c r="JWY26" s="15"/>
      <c r="JWZ26" s="15"/>
      <c r="JXA26" s="15"/>
      <c r="JXB26" s="15"/>
      <c r="JXC26" s="15"/>
      <c r="JXD26" s="15"/>
      <c r="JXE26" s="15"/>
      <c r="JXF26" s="15"/>
      <c r="JXG26" s="15"/>
      <c r="JXH26" s="15"/>
      <c r="JXI26" s="15"/>
      <c r="JXJ26" s="15"/>
      <c r="JXK26" s="15"/>
      <c r="JXL26" s="15"/>
      <c r="JXM26" s="15"/>
      <c r="JXN26" s="15"/>
      <c r="JXO26" s="15"/>
      <c r="JXP26" s="15"/>
      <c r="JXQ26" s="15"/>
      <c r="JXR26" s="15"/>
      <c r="JXS26" s="15"/>
      <c r="JXT26" s="15"/>
      <c r="JXU26" s="15"/>
      <c r="JXV26" s="15"/>
      <c r="JXW26" s="15"/>
      <c r="JXX26" s="15"/>
      <c r="JXY26" s="15"/>
      <c r="JXZ26" s="15"/>
      <c r="JYA26" s="15"/>
      <c r="JYB26" s="15"/>
      <c r="JYC26" s="15"/>
      <c r="JYD26" s="15"/>
      <c r="JYE26" s="15"/>
      <c r="JYF26" s="15"/>
      <c r="JYG26" s="15"/>
      <c r="JYH26" s="15"/>
      <c r="JYI26" s="15"/>
      <c r="JYJ26" s="15"/>
      <c r="JYK26" s="15"/>
      <c r="JYL26" s="15"/>
      <c r="JYM26" s="15"/>
      <c r="JYN26" s="15"/>
      <c r="JYO26" s="15"/>
      <c r="JYP26" s="15"/>
      <c r="JYQ26" s="15"/>
      <c r="JYR26" s="15"/>
      <c r="JYS26" s="15"/>
      <c r="JYT26" s="15"/>
      <c r="JYU26" s="15"/>
      <c r="JYV26" s="15"/>
      <c r="JYW26" s="15"/>
      <c r="JYX26" s="15"/>
      <c r="JYY26" s="15"/>
      <c r="JYZ26" s="15"/>
      <c r="JZA26" s="15"/>
      <c r="JZB26" s="15"/>
      <c r="JZC26" s="15"/>
      <c r="JZD26" s="15"/>
      <c r="JZE26" s="15"/>
      <c r="JZF26" s="15"/>
      <c r="JZG26" s="15"/>
      <c r="JZH26" s="15"/>
      <c r="JZI26" s="15"/>
      <c r="JZJ26" s="15"/>
      <c r="JZK26" s="15"/>
      <c r="JZL26" s="15"/>
      <c r="JZM26" s="15"/>
      <c r="JZN26" s="15"/>
      <c r="JZO26" s="15"/>
      <c r="JZP26" s="15"/>
      <c r="JZQ26" s="15"/>
      <c r="JZR26" s="15"/>
      <c r="JZS26" s="15"/>
      <c r="JZT26" s="15"/>
      <c r="JZU26" s="15"/>
      <c r="JZV26" s="15"/>
      <c r="JZW26" s="15"/>
      <c r="JZX26" s="15"/>
      <c r="JZY26" s="15"/>
      <c r="JZZ26" s="15"/>
      <c r="KAA26" s="15"/>
      <c r="KAB26" s="15"/>
      <c r="KAC26" s="15"/>
      <c r="KAD26" s="15"/>
      <c r="KAE26" s="15"/>
      <c r="KAF26" s="15"/>
      <c r="KAG26" s="15"/>
      <c r="KAH26" s="15"/>
      <c r="KAI26" s="15"/>
      <c r="KAJ26" s="15"/>
      <c r="KAK26" s="15"/>
      <c r="KAL26" s="15"/>
      <c r="KAM26" s="15"/>
      <c r="KAN26" s="15"/>
      <c r="KAO26" s="15"/>
      <c r="KAP26" s="15"/>
      <c r="KAQ26" s="15"/>
      <c r="KAR26" s="15"/>
      <c r="KAS26" s="15"/>
      <c r="KAT26" s="15"/>
      <c r="KAU26" s="15"/>
      <c r="KAV26" s="15"/>
      <c r="KAW26" s="15"/>
      <c r="KAX26" s="15"/>
      <c r="KAY26" s="15"/>
      <c r="KAZ26" s="15"/>
      <c r="KBA26" s="15"/>
      <c r="KBB26" s="15"/>
      <c r="KBC26" s="15"/>
      <c r="KBD26" s="15"/>
      <c r="KBE26" s="15"/>
      <c r="KBF26" s="15"/>
      <c r="KBG26" s="15"/>
      <c r="KBH26" s="15"/>
      <c r="KBI26" s="15"/>
      <c r="KBJ26" s="15"/>
      <c r="KBK26" s="15"/>
      <c r="KBL26" s="15"/>
      <c r="KBM26" s="15"/>
      <c r="KBN26" s="15"/>
      <c r="KBO26" s="15"/>
      <c r="KBP26" s="15"/>
      <c r="KBQ26" s="15"/>
      <c r="KBR26" s="15"/>
      <c r="KBS26" s="15"/>
      <c r="KBT26" s="15"/>
      <c r="KBU26" s="15"/>
      <c r="KBV26" s="15"/>
      <c r="KBW26" s="15"/>
      <c r="KBX26" s="15"/>
      <c r="KBY26" s="15"/>
      <c r="KBZ26" s="15"/>
      <c r="KCA26" s="15"/>
      <c r="KCB26" s="15"/>
      <c r="KCC26" s="15"/>
      <c r="KCD26" s="15"/>
      <c r="KCE26" s="15"/>
      <c r="KCF26" s="15"/>
      <c r="KCG26" s="15"/>
      <c r="KCH26" s="15"/>
      <c r="KCI26" s="15"/>
      <c r="KCJ26" s="15"/>
      <c r="KCK26" s="15"/>
      <c r="KCL26" s="15"/>
      <c r="KCM26" s="15"/>
      <c r="KCN26" s="15"/>
      <c r="KCO26" s="15"/>
      <c r="KCP26" s="15"/>
      <c r="KCQ26" s="15"/>
      <c r="KCR26" s="15"/>
      <c r="KCS26" s="15"/>
      <c r="KCT26" s="15"/>
      <c r="KCU26" s="15"/>
      <c r="KCV26" s="15"/>
      <c r="KCW26" s="15"/>
      <c r="KCX26" s="15"/>
      <c r="KCY26" s="15"/>
      <c r="KCZ26" s="15"/>
      <c r="KDA26" s="15"/>
      <c r="KDB26" s="15"/>
      <c r="KDC26" s="15"/>
      <c r="KDD26" s="15"/>
      <c r="KDE26" s="15"/>
      <c r="KDF26" s="15"/>
      <c r="KDG26" s="15"/>
      <c r="KDH26" s="15"/>
      <c r="KDI26" s="15"/>
      <c r="KDJ26" s="15"/>
      <c r="KDK26" s="15"/>
      <c r="KDL26" s="15"/>
      <c r="KDM26" s="15"/>
      <c r="KDN26" s="15"/>
      <c r="KDO26" s="15"/>
      <c r="KDP26" s="15"/>
      <c r="KDQ26" s="15"/>
      <c r="KDR26" s="15"/>
      <c r="KDS26" s="15"/>
      <c r="KDT26" s="15"/>
      <c r="KDU26" s="15"/>
      <c r="KDV26" s="15"/>
      <c r="KDW26" s="15"/>
      <c r="KDX26" s="15"/>
      <c r="KDY26" s="15"/>
      <c r="KDZ26" s="15"/>
      <c r="KEA26" s="15"/>
      <c r="KEB26" s="15"/>
      <c r="KEC26" s="15"/>
      <c r="KED26" s="15"/>
      <c r="KEE26" s="15"/>
      <c r="KEF26" s="15"/>
      <c r="KEG26" s="15"/>
      <c r="KEH26" s="15"/>
      <c r="KEI26" s="15"/>
      <c r="KEJ26" s="15"/>
      <c r="KEK26" s="15"/>
      <c r="KEL26" s="15"/>
      <c r="KEM26" s="15"/>
      <c r="KEN26" s="15"/>
      <c r="KEO26" s="15"/>
      <c r="KEP26" s="15"/>
      <c r="KEQ26" s="15"/>
      <c r="KER26" s="15"/>
      <c r="KES26" s="15"/>
      <c r="KET26" s="15"/>
      <c r="KEU26" s="15"/>
      <c r="KEV26" s="15"/>
      <c r="KEW26" s="15"/>
      <c r="KEX26" s="15"/>
      <c r="KEY26" s="15"/>
      <c r="KEZ26" s="15"/>
      <c r="KFA26" s="15"/>
      <c r="KFB26" s="15"/>
      <c r="KFC26" s="15"/>
      <c r="KFD26" s="15"/>
      <c r="KFE26" s="15"/>
      <c r="KFF26" s="15"/>
      <c r="KFG26" s="15"/>
      <c r="KFH26" s="15"/>
      <c r="KFI26" s="15"/>
      <c r="KFJ26" s="15"/>
      <c r="KFK26" s="15"/>
      <c r="KFL26" s="15"/>
      <c r="KFM26" s="15"/>
      <c r="KFN26" s="15"/>
      <c r="KFO26" s="15"/>
      <c r="KFP26" s="15"/>
      <c r="KFQ26" s="15"/>
      <c r="KFR26" s="15"/>
      <c r="KFS26" s="15"/>
      <c r="KFT26" s="15"/>
      <c r="KFU26" s="15"/>
      <c r="KFV26" s="15"/>
      <c r="KFW26" s="15"/>
      <c r="KFX26" s="15"/>
      <c r="KFY26" s="15"/>
      <c r="KFZ26" s="15"/>
      <c r="KGA26" s="15"/>
      <c r="KGB26" s="15"/>
      <c r="KGC26" s="15"/>
      <c r="KGD26" s="15"/>
      <c r="KGE26" s="15"/>
      <c r="KGF26" s="15"/>
      <c r="KGG26" s="15"/>
      <c r="KGH26" s="15"/>
      <c r="KGI26" s="15"/>
      <c r="KGJ26" s="15"/>
      <c r="KGK26" s="15"/>
      <c r="KGL26" s="15"/>
      <c r="KGM26" s="15"/>
      <c r="KGN26" s="15"/>
      <c r="KGO26" s="15"/>
      <c r="KGP26" s="15"/>
      <c r="KGQ26" s="15"/>
      <c r="KGR26" s="15"/>
      <c r="KGS26" s="15"/>
      <c r="KGT26" s="15"/>
      <c r="KGU26" s="15"/>
      <c r="KGV26" s="15"/>
      <c r="KGW26" s="15"/>
      <c r="KGX26" s="15"/>
      <c r="KGY26" s="15"/>
      <c r="KGZ26" s="15"/>
      <c r="KHA26" s="15"/>
      <c r="KHB26" s="15"/>
      <c r="KHC26" s="15"/>
      <c r="KHD26" s="15"/>
      <c r="KHE26" s="15"/>
      <c r="KHF26" s="15"/>
      <c r="KHG26" s="15"/>
      <c r="KHH26" s="15"/>
      <c r="KHI26" s="15"/>
      <c r="KHJ26" s="15"/>
      <c r="KHK26" s="15"/>
      <c r="KHL26" s="15"/>
      <c r="KHM26" s="15"/>
      <c r="KHN26" s="15"/>
      <c r="KHO26" s="15"/>
      <c r="KHP26" s="15"/>
      <c r="KHQ26" s="15"/>
      <c r="KHR26" s="15"/>
      <c r="KHS26" s="15"/>
      <c r="KHT26" s="15"/>
      <c r="KHU26" s="15"/>
      <c r="KHV26" s="15"/>
      <c r="KHW26" s="15"/>
      <c r="KHX26" s="15"/>
      <c r="KHY26" s="15"/>
      <c r="KHZ26" s="15"/>
      <c r="KIA26" s="15"/>
      <c r="KIB26" s="15"/>
      <c r="KIC26" s="15"/>
      <c r="KID26" s="15"/>
      <c r="KIE26" s="15"/>
      <c r="KIF26" s="15"/>
      <c r="KIG26" s="15"/>
      <c r="KIH26" s="15"/>
      <c r="KII26" s="15"/>
      <c r="KIJ26" s="15"/>
      <c r="KIK26" s="15"/>
      <c r="KIL26" s="15"/>
      <c r="KIM26" s="15"/>
      <c r="KIN26" s="15"/>
      <c r="KIO26" s="15"/>
      <c r="KIP26" s="15"/>
      <c r="KIQ26" s="15"/>
      <c r="KIR26" s="15"/>
      <c r="KIS26" s="15"/>
      <c r="KIT26" s="15"/>
      <c r="KIU26" s="15"/>
      <c r="KIV26" s="15"/>
      <c r="KIW26" s="15"/>
      <c r="KIX26" s="15"/>
      <c r="KIY26" s="15"/>
      <c r="KIZ26" s="15"/>
      <c r="KJA26" s="15"/>
      <c r="KJB26" s="15"/>
      <c r="KJC26" s="15"/>
      <c r="KJD26" s="15"/>
      <c r="KJE26" s="15"/>
      <c r="KJF26" s="15"/>
      <c r="KJG26" s="15"/>
      <c r="KJH26" s="15"/>
      <c r="KJI26" s="15"/>
      <c r="KJJ26" s="15"/>
      <c r="KJK26" s="15"/>
      <c r="KJL26" s="15"/>
      <c r="KJM26" s="15"/>
      <c r="KJN26" s="15"/>
      <c r="KJO26" s="15"/>
      <c r="KJP26" s="15"/>
      <c r="KJQ26" s="15"/>
      <c r="KJR26" s="15"/>
      <c r="KJS26" s="15"/>
      <c r="KJT26" s="15"/>
      <c r="KJU26" s="15"/>
      <c r="KJV26" s="15"/>
      <c r="KJW26" s="15"/>
      <c r="KJX26" s="15"/>
      <c r="KJY26" s="15"/>
      <c r="KJZ26" s="15"/>
      <c r="KKA26" s="15"/>
      <c r="KKB26" s="15"/>
      <c r="KKC26" s="15"/>
      <c r="KKD26" s="15"/>
      <c r="KKE26" s="15"/>
      <c r="KKF26" s="15"/>
      <c r="KKG26" s="15"/>
      <c r="KKH26" s="15"/>
      <c r="KKI26" s="15"/>
      <c r="KKJ26" s="15"/>
      <c r="KKK26" s="15"/>
      <c r="KKL26" s="15"/>
      <c r="KKM26" s="15"/>
      <c r="KKN26" s="15"/>
      <c r="KKO26" s="15"/>
      <c r="KKP26" s="15"/>
      <c r="KKQ26" s="15"/>
      <c r="KKR26" s="15"/>
      <c r="KKS26" s="15"/>
      <c r="KKT26" s="15"/>
      <c r="KKU26" s="15"/>
      <c r="KKV26" s="15"/>
      <c r="KKW26" s="15"/>
      <c r="KKX26" s="15"/>
      <c r="KKY26" s="15"/>
      <c r="KKZ26" s="15"/>
      <c r="KLA26" s="15"/>
      <c r="KLB26" s="15"/>
      <c r="KLC26" s="15"/>
      <c r="KLD26" s="15"/>
      <c r="KLE26" s="15"/>
      <c r="KLF26" s="15"/>
      <c r="KLG26" s="15"/>
      <c r="KLH26" s="15"/>
      <c r="KLI26" s="15"/>
      <c r="KLJ26" s="15"/>
      <c r="KLK26" s="15"/>
      <c r="KLL26" s="15"/>
      <c r="KLM26" s="15"/>
      <c r="KLN26" s="15"/>
      <c r="KLO26" s="15"/>
      <c r="KLP26" s="15"/>
      <c r="KLQ26" s="15"/>
      <c r="KLR26" s="15"/>
      <c r="KLS26" s="15"/>
      <c r="KLT26" s="15"/>
      <c r="KLU26" s="15"/>
      <c r="KLV26" s="15"/>
      <c r="KLW26" s="15"/>
      <c r="KLX26" s="15"/>
      <c r="KLY26" s="15"/>
      <c r="KLZ26" s="15"/>
      <c r="KMA26" s="15"/>
      <c r="KMB26" s="15"/>
      <c r="KMC26" s="15"/>
      <c r="KMD26" s="15"/>
      <c r="KME26" s="15"/>
      <c r="KMF26" s="15"/>
      <c r="KMG26" s="15"/>
      <c r="KMH26" s="15"/>
      <c r="KMI26" s="15"/>
      <c r="KMJ26" s="15"/>
      <c r="KMK26" s="15"/>
      <c r="KML26" s="15"/>
      <c r="KMM26" s="15"/>
      <c r="KMN26" s="15"/>
      <c r="KMO26" s="15"/>
      <c r="KMP26" s="15"/>
      <c r="KMQ26" s="15"/>
      <c r="KMR26" s="15"/>
      <c r="KMS26" s="15"/>
      <c r="KMT26" s="15"/>
      <c r="KMU26" s="15"/>
      <c r="KMV26" s="15"/>
      <c r="KMW26" s="15"/>
      <c r="KMX26" s="15"/>
      <c r="KMY26" s="15"/>
      <c r="KMZ26" s="15"/>
      <c r="KNA26" s="15"/>
      <c r="KNB26" s="15"/>
      <c r="KNC26" s="15"/>
      <c r="KND26" s="15"/>
      <c r="KNE26" s="15"/>
      <c r="KNF26" s="15"/>
      <c r="KNG26" s="15"/>
      <c r="KNH26" s="15"/>
      <c r="KNI26" s="15"/>
      <c r="KNJ26" s="15"/>
      <c r="KNK26" s="15"/>
      <c r="KNL26" s="15"/>
      <c r="KNM26" s="15"/>
      <c r="KNN26" s="15"/>
      <c r="KNO26" s="15"/>
      <c r="KNP26" s="15"/>
      <c r="KNQ26" s="15"/>
      <c r="KNR26" s="15"/>
      <c r="KNS26" s="15"/>
      <c r="KNT26" s="15"/>
      <c r="KNU26" s="15"/>
      <c r="KNV26" s="15"/>
      <c r="KNW26" s="15"/>
      <c r="KNX26" s="15"/>
      <c r="KNY26" s="15"/>
      <c r="KNZ26" s="15"/>
      <c r="KOA26" s="15"/>
      <c r="KOB26" s="15"/>
      <c r="KOC26" s="15"/>
      <c r="KOD26" s="15"/>
      <c r="KOE26" s="15"/>
      <c r="KOF26" s="15"/>
      <c r="KOG26" s="15"/>
      <c r="KOH26" s="15"/>
      <c r="KOI26" s="15"/>
      <c r="KOJ26" s="15"/>
      <c r="KOK26" s="15"/>
      <c r="KOL26" s="15"/>
      <c r="KOM26" s="15"/>
      <c r="KON26" s="15"/>
      <c r="KOO26" s="15"/>
      <c r="KOP26" s="15"/>
      <c r="KOQ26" s="15"/>
      <c r="KOR26" s="15"/>
      <c r="KOS26" s="15"/>
      <c r="KOT26" s="15"/>
      <c r="KOU26" s="15"/>
      <c r="KOV26" s="15"/>
      <c r="KOW26" s="15"/>
      <c r="KOX26" s="15"/>
      <c r="KOY26" s="15"/>
      <c r="KOZ26" s="15"/>
      <c r="KPA26" s="15"/>
      <c r="KPB26" s="15"/>
      <c r="KPC26" s="15"/>
      <c r="KPD26" s="15"/>
      <c r="KPE26" s="15"/>
      <c r="KPF26" s="15"/>
      <c r="KPG26" s="15"/>
      <c r="KPH26" s="15"/>
      <c r="KPI26" s="15"/>
      <c r="KPJ26" s="15"/>
      <c r="KPK26" s="15"/>
      <c r="KPL26" s="15"/>
      <c r="KPM26" s="15"/>
      <c r="KPN26" s="15"/>
      <c r="KPO26" s="15"/>
      <c r="KPP26" s="15"/>
      <c r="KPQ26" s="15"/>
      <c r="KPR26" s="15"/>
      <c r="KPS26" s="15"/>
      <c r="KPT26" s="15"/>
      <c r="KPU26" s="15"/>
      <c r="KPV26" s="15"/>
      <c r="KPW26" s="15"/>
      <c r="KPX26" s="15"/>
      <c r="KPY26" s="15"/>
      <c r="KPZ26" s="15"/>
      <c r="KQA26" s="15"/>
      <c r="KQB26" s="15"/>
      <c r="KQC26" s="15"/>
      <c r="KQD26" s="15"/>
      <c r="KQE26" s="15"/>
      <c r="KQF26" s="15"/>
      <c r="KQG26" s="15"/>
      <c r="KQH26" s="15"/>
      <c r="KQI26" s="15"/>
      <c r="KQJ26" s="15"/>
      <c r="KQK26" s="15"/>
      <c r="KQL26" s="15"/>
      <c r="KQM26" s="15"/>
      <c r="KQN26" s="15"/>
      <c r="KQO26" s="15"/>
      <c r="KQP26" s="15"/>
      <c r="KQQ26" s="15"/>
      <c r="KQR26" s="15"/>
      <c r="KQS26" s="15"/>
      <c r="KQT26" s="15"/>
      <c r="KQU26" s="15"/>
      <c r="KQV26" s="15"/>
      <c r="KQW26" s="15"/>
      <c r="KQX26" s="15"/>
      <c r="KQY26" s="15"/>
      <c r="KQZ26" s="15"/>
      <c r="KRA26" s="15"/>
      <c r="KRB26" s="15"/>
      <c r="KRC26" s="15"/>
      <c r="KRD26" s="15"/>
      <c r="KRE26" s="15"/>
      <c r="KRF26" s="15"/>
      <c r="KRG26" s="15"/>
      <c r="KRH26" s="15"/>
      <c r="KRI26" s="15"/>
      <c r="KRJ26" s="15"/>
      <c r="KRK26" s="15"/>
      <c r="KRL26" s="15"/>
      <c r="KRM26" s="15"/>
      <c r="KRN26" s="15"/>
      <c r="KRO26" s="15"/>
      <c r="KRP26" s="15"/>
      <c r="KRQ26" s="15"/>
      <c r="KRR26" s="15"/>
      <c r="KRS26" s="15"/>
      <c r="KRT26" s="15"/>
      <c r="KRU26" s="15"/>
      <c r="KRV26" s="15"/>
      <c r="KRW26" s="15"/>
      <c r="KRX26" s="15"/>
      <c r="KRY26" s="15"/>
      <c r="KRZ26" s="15"/>
      <c r="KSA26" s="15"/>
      <c r="KSB26" s="15"/>
      <c r="KSC26" s="15"/>
      <c r="KSD26" s="15"/>
      <c r="KSE26" s="15"/>
      <c r="KSF26" s="15"/>
      <c r="KSG26" s="15"/>
      <c r="KSH26" s="15"/>
      <c r="KSI26" s="15"/>
      <c r="KSJ26" s="15"/>
      <c r="KSK26" s="15"/>
      <c r="KSL26" s="15"/>
      <c r="KSM26" s="15"/>
      <c r="KSN26" s="15"/>
      <c r="KSO26" s="15"/>
      <c r="KSP26" s="15"/>
      <c r="KSQ26" s="15"/>
      <c r="KSR26" s="15"/>
      <c r="KSS26" s="15"/>
      <c r="KST26" s="15"/>
      <c r="KSU26" s="15"/>
      <c r="KSV26" s="15"/>
      <c r="KSW26" s="15"/>
      <c r="KSX26" s="15"/>
      <c r="KSY26" s="15"/>
      <c r="KSZ26" s="15"/>
      <c r="KTA26" s="15"/>
      <c r="KTB26" s="15"/>
      <c r="KTC26" s="15"/>
      <c r="KTD26" s="15"/>
      <c r="KTE26" s="15"/>
      <c r="KTF26" s="15"/>
      <c r="KTG26" s="15"/>
      <c r="KTH26" s="15"/>
      <c r="KTI26" s="15"/>
      <c r="KTJ26" s="15"/>
      <c r="KTK26" s="15"/>
      <c r="KTL26" s="15"/>
      <c r="KTM26" s="15"/>
      <c r="KTN26" s="15"/>
      <c r="KTO26" s="15"/>
      <c r="KTP26" s="15"/>
      <c r="KTQ26" s="15"/>
      <c r="KTR26" s="15"/>
      <c r="KTS26" s="15"/>
      <c r="KTT26" s="15"/>
      <c r="KTU26" s="15"/>
      <c r="KTV26" s="15"/>
      <c r="KTW26" s="15"/>
      <c r="KTX26" s="15"/>
      <c r="KTY26" s="15"/>
      <c r="KTZ26" s="15"/>
      <c r="KUA26" s="15"/>
      <c r="KUB26" s="15"/>
      <c r="KUC26" s="15"/>
      <c r="KUD26" s="15"/>
      <c r="KUE26" s="15"/>
      <c r="KUF26" s="15"/>
      <c r="KUG26" s="15"/>
      <c r="KUH26" s="15"/>
      <c r="KUI26" s="15"/>
      <c r="KUJ26" s="15"/>
      <c r="KUK26" s="15"/>
      <c r="KUL26" s="15"/>
      <c r="KUM26" s="15"/>
      <c r="KUN26" s="15"/>
      <c r="KUO26" s="15"/>
      <c r="KUP26" s="15"/>
      <c r="KUQ26" s="15"/>
      <c r="KUR26" s="15"/>
      <c r="KUS26" s="15"/>
      <c r="KUT26" s="15"/>
      <c r="KUU26" s="15"/>
      <c r="KUV26" s="15"/>
      <c r="KUW26" s="15"/>
      <c r="KUX26" s="15"/>
      <c r="KUY26" s="15"/>
      <c r="KUZ26" s="15"/>
      <c r="KVA26" s="15"/>
      <c r="KVB26" s="15"/>
      <c r="KVC26" s="15"/>
      <c r="KVD26" s="15"/>
      <c r="KVE26" s="15"/>
      <c r="KVF26" s="15"/>
      <c r="KVG26" s="15"/>
      <c r="KVH26" s="15"/>
      <c r="KVI26" s="15"/>
      <c r="KVJ26" s="15"/>
      <c r="KVK26" s="15"/>
      <c r="KVL26" s="15"/>
      <c r="KVM26" s="15"/>
      <c r="KVN26" s="15"/>
      <c r="KVO26" s="15"/>
      <c r="KVP26" s="15"/>
      <c r="KVQ26" s="15"/>
      <c r="KVR26" s="15"/>
      <c r="KVS26" s="15"/>
      <c r="KVT26" s="15"/>
      <c r="KVU26" s="15"/>
      <c r="KVV26" s="15"/>
      <c r="KVW26" s="15"/>
      <c r="KVX26" s="15"/>
      <c r="KVY26" s="15"/>
      <c r="KVZ26" s="15"/>
      <c r="KWA26" s="15"/>
      <c r="KWB26" s="15"/>
      <c r="KWC26" s="15"/>
      <c r="KWD26" s="15"/>
      <c r="KWE26" s="15"/>
      <c r="KWF26" s="15"/>
      <c r="KWG26" s="15"/>
      <c r="KWH26" s="15"/>
      <c r="KWI26" s="15"/>
      <c r="KWJ26" s="15"/>
      <c r="KWK26" s="15"/>
      <c r="KWL26" s="15"/>
      <c r="KWM26" s="15"/>
      <c r="KWN26" s="15"/>
      <c r="KWO26" s="15"/>
      <c r="KWP26" s="15"/>
      <c r="KWQ26" s="15"/>
      <c r="KWR26" s="15"/>
      <c r="KWS26" s="15"/>
      <c r="KWT26" s="15"/>
      <c r="KWU26" s="15"/>
      <c r="KWV26" s="15"/>
      <c r="KWW26" s="15"/>
      <c r="KWX26" s="15"/>
      <c r="KWY26" s="15"/>
      <c r="KWZ26" s="15"/>
      <c r="KXA26" s="15"/>
      <c r="KXB26" s="15"/>
      <c r="KXC26" s="15"/>
      <c r="KXD26" s="15"/>
      <c r="KXE26" s="15"/>
      <c r="KXF26" s="15"/>
      <c r="KXG26" s="15"/>
      <c r="KXH26" s="15"/>
      <c r="KXI26" s="15"/>
      <c r="KXJ26" s="15"/>
      <c r="KXK26" s="15"/>
      <c r="KXL26" s="15"/>
      <c r="KXM26" s="15"/>
      <c r="KXN26" s="15"/>
      <c r="KXO26" s="15"/>
      <c r="KXP26" s="15"/>
      <c r="KXQ26" s="15"/>
      <c r="KXR26" s="15"/>
      <c r="KXS26" s="15"/>
      <c r="KXT26" s="15"/>
      <c r="KXU26" s="15"/>
      <c r="KXV26" s="15"/>
      <c r="KXW26" s="15"/>
      <c r="KXX26" s="15"/>
      <c r="KXY26" s="15"/>
      <c r="KXZ26" s="15"/>
      <c r="KYA26" s="15"/>
      <c r="KYB26" s="15"/>
      <c r="KYC26" s="15"/>
      <c r="KYD26" s="15"/>
      <c r="KYE26" s="15"/>
      <c r="KYF26" s="15"/>
      <c r="KYG26" s="15"/>
      <c r="KYH26" s="15"/>
      <c r="KYI26" s="15"/>
      <c r="KYJ26" s="15"/>
      <c r="KYK26" s="15"/>
      <c r="KYL26" s="15"/>
      <c r="KYM26" s="15"/>
      <c r="KYN26" s="15"/>
      <c r="KYO26" s="15"/>
      <c r="KYP26" s="15"/>
      <c r="KYQ26" s="15"/>
      <c r="KYR26" s="15"/>
      <c r="KYS26" s="15"/>
      <c r="KYT26" s="15"/>
      <c r="KYU26" s="15"/>
      <c r="KYV26" s="15"/>
      <c r="KYW26" s="15"/>
      <c r="KYX26" s="15"/>
      <c r="KYY26" s="15"/>
      <c r="KYZ26" s="15"/>
      <c r="KZA26" s="15"/>
      <c r="KZB26" s="15"/>
      <c r="KZC26" s="15"/>
      <c r="KZD26" s="15"/>
      <c r="KZE26" s="15"/>
      <c r="KZF26" s="15"/>
      <c r="KZG26" s="15"/>
      <c r="KZH26" s="15"/>
      <c r="KZI26" s="15"/>
      <c r="KZJ26" s="15"/>
      <c r="KZK26" s="15"/>
      <c r="KZL26" s="15"/>
      <c r="KZM26" s="15"/>
      <c r="KZN26" s="15"/>
      <c r="KZO26" s="15"/>
      <c r="KZP26" s="15"/>
      <c r="KZQ26" s="15"/>
      <c r="KZR26" s="15"/>
      <c r="KZS26" s="15"/>
      <c r="KZT26" s="15"/>
      <c r="KZU26" s="15"/>
      <c r="KZV26" s="15"/>
      <c r="KZW26" s="15"/>
      <c r="KZX26" s="15"/>
      <c r="KZY26" s="15"/>
      <c r="KZZ26" s="15"/>
      <c r="LAA26" s="15"/>
      <c r="LAB26" s="15"/>
      <c r="LAC26" s="15"/>
      <c r="LAD26" s="15"/>
      <c r="LAE26" s="15"/>
      <c r="LAF26" s="15"/>
      <c r="LAG26" s="15"/>
      <c r="LAH26" s="15"/>
      <c r="LAI26" s="15"/>
      <c r="LAJ26" s="15"/>
      <c r="LAK26" s="15"/>
      <c r="LAL26" s="15"/>
      <c r="LAM26" s="15"/>
      <c r="LAN26" s="15"/>
      <c r="LAO26" s="15"/>
      <c r="LAP26" s="15"/>
      <c r="LAQ26" s="15"/>
      <c r="LAR26" s="15"/>
      <c r="LAS26" s="15"/>
      <c r="LAT26" s="15"/>
      <c r="LAU26" s="15"/>
      <c r="LAV26" s="15"/>
      <c r="LAW26" s="15"/>
      <c r="LAX26" s="15"/>
      <c r="LAY26" s="15"/>
      <c r="LAZ26" s="15"/>
      <c r="LBA26" s="15"/>
      <c r="LBB26" s="15"/>
      <c r="LBC26" s="15"/>
      <c r="LBD26" s="15"/>
      <c r="LBE26" s="15"/>
      <c r="LBF26" s="15"/>
      <c r="LBG26" s="15"/>
      <c r="LBH26" s="15"/>
      <c r="LBI26" s="15"/>
      <c r="LBJ26" s="15"/>
      <c r="LBK26" s="15"/>
      <c r="LBL26" s="15"/>
      <c r="LBM26" s="15"/>
      <c r="LBN26" s="15"/>
      <c r="LBO26" s="15"/>
      <c r="LBP26" s="15"/>
      <c r="LBQ26" s="15"/>
      <c r="LBR26" s="15"/>
      <c r="LBS26" s="15"/>
      <c r="LBT26" s="15"/>
      <c r="LBU26" s="15"/>
      <c r="LBV26" s="15"/>
      <c r="LBW26" s="15"/>
      <c r="LBX26" s="15"/>
      <c r="LBY26" s="15"/>
      <c r="LBZ26" s="15"/>
      <c r="LCA26" s="15"/>
      <c r="LCB26" s="15"/>
      <c r="LCC26" s="15"/>
      <c r="LCD26" s="15"/>
      <c r="LCE26" s="15"/>
      <c r="LCF26" s="15"/>
      <c r="LCG26" s="15"/>
      <c r="LCH26" s="15"/>
      <c r="LCI26" s="15"/>
      <c r="LCJ26" s="15"/>
      <c r="LCK26" s="15"/>
      <c r="LCL26" s="15"/>
      <c r="LCM26" s="15"/>
      <c r="LCN26" s="15"/>
      <c r="LCO26" s="15"/>
      <c r="LCP26" s="15"/>
      <c r="LCQ26" s="15"/>
      <c r="LCR26" s="15"/>
      <c r="LCS26" s="15"/>
      <c r="LCT26" s="15"/>
      <c r="LCU26" s="15"/>
      <c r="LCV26" s="15"/>
      <c r="LCW26" s="15"/>
      <c r="LCX26" s="15"/>
      <c r="LCY26" s="15"/>
      <c r="LCZ26" s="15"/>
      <c r="LDA26" s="15"/>
      <c r="LDB26" s="15"/>
      <c r="LDC26" s="15"/>
      <c r="LDD26" s="15"/>
      <c r="LDE26" s="15"/>
      <c r="LDF26" s="15"/>
      <c r="LDG26" s="15"/>
      <c r="LDH26" s="15"/>
      <c r="LDI26" s="15"/>
      <c r="LDJ26" s="15"/>
      <c r="LDK26" s="15"/>
      <c r="LDL26" s="15"/>
      <c r="LDM26" s="15"/>
      <c r="LDN26" s="15"/>
      <c r="LDO26" s="15"/>
      <c r="LDP26" s="15"/>
      <c r="LDQ26" s="15"/>
      <c r="LDR26" s="15"/>
      <c r="LDS26" s="15"/>
      <c r="LDT26" s="15"/>
      <c r="LDU26" s="15"/>
      <c r="LDV26" s="15"/>
      <c r="LDW26" s="15"/>
      <c r="LDX26" s="15"/>
      <c r="LDY26" s="15"/>
      <c r="LDZ26" s="15"/>
      <c r="LEA26" s="15"/>
      <c r="LEB26" s="15"/>
      <c r="LEC26" s="15"/>
      <c r="LED26" s="15"/>
      <c r="LEE26" s="15"/>
      <c r="LEF26" s="15"/>
      <c r="LEG26" s="15"/>
      <c r="LEH26" s="15"/>
      <c r="LEI26" s="15"/>
      <c r="LEJ26" s="15"/>
      <c r="LEK26" s="15"/>
      <c r="LEL26" s="15"/>
      <c r="LEM26" s="15"/>
      <c r="LEN26" s="15"/>
      <c r="LEO26" s="15"/>
      <c r="LEP26" s="15"/>
      <c r="LEQ26" s="15"/>
      <c r="LER26" s="15"/>
      <c r="LES26" s="15"/>
      <c r="LET26" s="15"/>
      <c r="LEU26" s="15"/>
      <c r="LEV26" s="15"/>
      <c r="LEW26" s="15"/>
      <c r="LEX26" s="15"/>
      <c r="LEY26" s="15"/>
      <c r="LEZ26" s="15"/>
      <c r="LFA26" s="15"/>
      <c r="LFB26" s="15"/>
      <c r="LFC26" s="15"/>
      <c r="LFD26" s="15"/>
      <c r="LFE26" s="15"/>
      <c r="LFF26" s="15"/>
      <c r="LFG26" s="15"/>
      <c r="LFH26" s="15"/>
      <c r="LFI26" s="15"/>
      <c r="LFJ26" s="15"/>
      <c r="LFK26" s="15"/>
      <c r="LFL26" s="15"/>
      <c r="LFM26" s="15"/>
      <c r="LFN26" s="15"/>
      <c r="LFO26" s="15"/>
      <c r="LFP26" s="15"/>
      <c r="LFQ26" s="15"/>
      <c r="LFR26" s="15"/>
      <c r="LFS26" s="15"/>
      <c r="LFT26" s="15"/>
      <c r="LFU26" s="15"/>
      <c r="LFV26" s="15"/>
      <c r="LFW26" s="15"/>
      <c r="LFX26" s="15"/>
      <c r="LFY26" s="15"/>
      <c r="LFZ26" s="15"/>
      <c r="LGA26" s="15"/>
      <c r="LGB26" s="15"/>
      <c r="LGC26" s="15"/>
      <c r="LGD26" s="15"/>
      <c r="LGE26" s="15"/>
      <c r="LGF26" s="15"/>
      <c r="LGG26" s="15"/>
      <c r="LGH26" s="15"/>
      <c r="LGI26" s="15"/>
      <c r="LGJ26" s="15"/>
      <c r="LGK26" s="15"/>
      <c r="LGL26" s="15"/>
      <c r="LGM26" s="15"/>
      <c r="LGN26" s="15"/>
      <c r="LGO26" s="15"/>
      <c r="LGP26" s="15"/>
      <c r="LGQ26" s="15"/>
      <c r="LGR26" s="15"/>
      <c r="LGS26" s="15"/>
      <c r="LGT26" s="15"/>
      <c r="LGU26" s="15"/>
      <c r="LGV26" s="15"/>
      <c r="LGW26" s="15"/>
      <c r="LGX26" s="15"/>
      <c r="LGY26" s="15"/>
      <c r="LGZ26" s="15"/>
      <c r="LHA26" s="15"/>
      <c r="LHB26" s="15"/>
      <c r="LHC26" s="15"/>
      <c r="LHD26" s="15"/>
      <c r="LHE26" s="15"/>
      <c r="LHF26" s="15"/>
      <c r="LHG26" s="15"/>
      <c r="LHH26" s="15"/>
      <c r="LHI26" s="15"/>
      <c r="LHJ26" s="15"/>
      <c r="LHK26" s="15"/>
      <c r="LHL26" s="15"/>
      <c r="LHM26" s="15"/>
      <c r="LHN26" s="15"/>
      <c r="LHO26" s="15"/>
      <c r="LHP26" s="15"/>
      <c r="LHQ26" s="15"/>
      <c r="LHR26" s="15"/>
      <c r="LHS26" s="15"/>
      <c r="LHT26" s="15"/>
      <c r="LHU26" s="15"/>
      <c r="LHV26" s="15"/>
      <c r="LHW26" s="15"/>
      <c r="LHX26" s="15"/>
      <c r="LHY26" s="15"/>
      <c r="LHZ26" s="15"/>
      <c r="LIA26" s="15"/>
      <c r="LIB26" s="15"/>
      <c r="LIC26" s="15"/>
      <c r="LID26" s="15"/>
      <c r="LIE26" s="15"/>
      <c r="LIF26" s="15"/>
      <c r="LIG26" s="15"/>
      <c r="LIH26" s="15"/>
      <c r="LII26" s="15"/>
      <c r="LIJ26" s="15"/>
      <c r="LIK26" s="15"/>
      <c r="LIL26" s="15"/>
      <c r="LIM26" s="15"/>
      <c r="LIN26" s="15"/>
      <c r="LIO26" s="15"/>
      <c r="LIP26" s="15"/>
      <c r="LIQ26" s="15"/>
      <c r="LIR26" s="15"/>
      <c r="LIS26" s="15"/>
      <c r="LIT26" s="15"/>
      <c r="LIU26" s="15"/>
      <c r="LIV26" s="15"/>
      <c r="LIW26" s="15"/>
      <c r="LIX26" s="15"/>
      <c r="LIY26" s="15"/>
      <c r="LIZ26" s="15"/>
      <c r="LJA26" s="15"/>
      <c r="LJB26" s="15"/>
      <c r="LJC26" s="15"/>
      <c r="LJD26" s="15"/>
      <c r="LJE26" s="15"/>
      <c r="LJF26" s="15"/>
      <c r="LJG26" s="15"/>
      <c r="LJH26" s="15"/>
      <c r="LJI26" s="15"/>
      <c r="LJJ26" s="15"/>
      <c r="LJK26" s="15"/>
      <c r="LJL26" s="15"/>
      <c r="LJM26" s="15"/>
      <c r="LJN26" s="15"/>
      <c r="LJO26" s="15"/>
      <c r="LJP26" s="15"/>
      <c r="LJQ26" s="15"/>
      <c r="LJR26" s="15"/>
      <c r="LJS26" s="15"/>
      <c r="LJT26" s="15"/>
      <c r="LJU26" s="15"/>
      <c r="LJV26" s="15"/>
      <c r="LJW26" s="15"/>
      <c r="LJX26" s="15"/>
      <c r="LJY26" s="15"/>
      <c r="LJZ26" s="15"/>
      <c r="LKA26" s="15"/>
      <c r="LKB26" s="15"/>
      <c r="LKC26" s="15"/>
      <c r="LKD26" s="15"/>
      <c r="LKE26" s="15"/>
      <c r="LKF26" s="15"/>
      <c r="LKG26" s="15"/>
      <c r="LKH26" s="15"/>
      <c r="LKI26" s="15"/>
      <c r="LKJ26" s="15"/>
      <c r="LKK26" s="15"/>
      <c r="LKL26" s="15"/>
      <c r="LKM26" s="15"/>
      <c r="LKN26" s="15"/>
      <c r="LKO26" s="15"/>
      <c r="LKP26" s="15"/>
      <c r="LKQ26" s="15"/>
      <c r="LKR26" s="15"/>
      <c r="LKS26" s="15"/>
      <c r="LKT26" s="15"/>
      <c r="LKU26" s="15"/>
      <c r="LKV26" s="15"/>
      <c r="LKW26" s="15"/>
      <c r="LKX26" s="15"/>
      <c r="LKY26" s="15"/>
      <c r="LKZ26" s="15"/>
      <c r="LLA26" s="15"/>
      <c r="LLB26" s="15"/>
      <c r="LLC26" s="15"/>
      <c r="LLD26" s="15"/>
      <c r="LLE26" s="15"/>
      <c r="LLF26" s="15"/>
      <c r="LLG26" s="15"/>
      <c r="LLH26" s="15"/>
      <c r="LLI26" s="15"/>
      <c r="LLJ26" s="15"/>
      <c r="LLK26" s="15"/>
      <c r="LLL26" s="15"/>
      <c r="LLM26" s="15"/>
      <c r="LLN26" s="15"/>
      <c r="LLO26" s="15"/>
      <c r="LLP26" s="15"/>
      <c r="LLQ26" s="15"/>
      <c r="LLR26" s="15"/>
      <c r="LLS26" s="15"/>
      <c r="LLT26" s="15"/>
      <c r="LLU26" s="15"/>
      <c r="LLV26" s="15"/>
      <c r="LLW26" s="15"/>
      <c r="LLX26" s="15"/>
      <c r="LLY26" s="15"/>
      <c r="LLZ26" s="15"/>
      <c r="LMA26" s="15"/>
      <c r="LMB26" s="15"/>
      <c r="LMC26" s="15"/>
      <c r="LMD26" s="15"/>
      <c r="LME26" s="15"/>
      <c r="LMF26" s="15"/>
      <c r="LMG26" s="15"/>
      <c r="LMH26" s="15"/>
      <c r="LMI26" s="15"/>
      <c r="LMJ26" s="15"/>
      <c r="LMK26" s="15"/>
      <c r="LML26" s="15"/>
      <c r="LMM26" s="15"/>
      <c r="LMN26" s="15"/>
      <c r="LMO26" s="15"/>
      <c r="LMP26" s="15"/>
      <c r="LMQ26" s="15"/>
      <c r="LMR26" s="15"/>
      <c r="LMS26" s="15"/>
      <c r="LMT26" s="15"/>
      <c r="LMU26" s="15"/>
      <c r="LMV26" s="15"/>
      <c r="LMW26" s="15"/>
      <c r="LMX26" s="15"/>
      <c r="LMY26" s="15"/>
      <c r="LMZ26" s="15"/>
      <c r="LNA26" s="15"/>
      <c r="LNB26" s="15"/>
      <c r="LNC26" s="15"/>
      <c r="LND26" s="15"/>
      <c r="LNE26" s="15"/>
      <c r="LNF26" s="15"/>
      <c r="LNG26" s="15"/>
      <c r="LNH26" s="15"/>
      <c r="LNI26" s="15"/>
      <c r="LNJ26" s="15"/>
      <c r="LNK26" s="15"/>
      <c r="LNL26" s="15"/>
      <c r="LNM26" s="15"/>
      <c r="LNN26" s="15"/>
      <c r="LNO26" s="15"/>
      <c r="LNP26" s="15"/>
      <c r="LNQ26" s="15"/>
      <c r="LNR26" s="15"/>
      <c r="LNS26" s="15"/>
      <c r="LNT26" s="15"/>
      <c r="LNU26" s="15"/>
      <c r="LNV26" s="15"/>
      <c r="LNW26" s="15"/>
      <c r="LNX26" s="15"/>
      <c r="LNY26" s="15"/>
      <c r="LNZ26" s="15"/>
      <c r="LOA26" s="15"/>
      <c r="LOB26" s="15"/>
      <c r="LOC26" s="15"/>
      <c r="LOD26" s="15"/>
      <c r="LOE26" s="15"/>
      <c r="LOF26" s="15"/>
      <c r="LOG26" s="15"/>
      <c r="LOH26" s="15"/>
      <c r="LOI26" s="15"/>
      <c r="LOJ26" s="15"/>
      <c r="LOK26" s="15"/>
      <c r="LOL26" s="15"/>
      <c r="LOM26" s="15"/>
      <c r="LON26" s="15"/>
      <c r="LOO26" s="15"/>
      <c r="LOP26" s="15"/>
      <c r="LOQ26" s="15"/>
      <c r="LOR26" s="15"/>
      <c r="LOS26" s="15"/>
      <c r="LOT26" s="15"/>
      <c r="LOU26" s="15"/>
      <c r="LOV26" s="15"/>
      <c r="LOW26" s="15"/>
      <c r="LOX26" s="15"/>
      <c r="LOY26" s="15"/>
      <c r="LOZ26" s="15"/>
      <c r="LPA26" s="15"/>
      <c r="LPB26" s="15"/>
      <c r="LPC26" s="15"/>
      <c r="LPD26" s="15"/>
      <c r="LPE26" s="15"/>
      <c r="LPF26" s="15"/>
      <c r="LPG26" s="15"/>
      <c r="LPH26" s="15"/>
      <c r="LPI26" s="15"/>
      <c r="LPJ26" s="15"/>
      <c r="LPK26" s="15"/>
      <c r="LPL26" s="15"/>
      <c r="LPM26" s="15"/>
      <c r="LPN26" s="15"/>
      <c r="LPO26" s="15"/>
      <c r="LPP26" s="15"/>
      <c r="LPQ26" s="15"/>
      <c r="LPR26" s="15"/>
      <c r="LPS26" s="15"/>
      <c r="LPT26" s="15"/>
      <c r="LPU26" s="15"/>
      <c r="LPV26" s="15"/>
      <c r="LPW26" s="15"/>
      <c r="LPX26" s="15"/>
      <c r="LPY26" s="15"/>
      <c r="LPZ26" s="15"/>
      <c r="LQA26" s="15"/>
      <c r="LQB26" s="15"/>
      <c r="LQC26" s="15"/>
      <c r="LQD26" s="15"/>
      <c r="LQE26" s="15"/>
      <c r="LQF26" s="15"/>
      <c r="LQG26" s="15"/>
      <c r="LQH26" s="15"/>
      <c r="LQI26" s="15"/>
      <c r="LQJ26" s="15"/>
      <c r="LQK26" s="15"/>
      <c r="LQL26" s="15"/>
      <c r="LQM26" s="15"/>
      <c r="LQN26" s="15"/>
      <c r="LQO26" s="15"/>
      <c r="LQP26" s="15"/>
      <c r="LQQ26" s="15"/>
      <c r="LQR26" s="15"/>
      <c r="LQS26" s="15"/>
      <c r="LQT26" s="15"/>
      <c r="LQU26" s="15"/>
      <c r="LQV26" s="15"/>
      <c r="LQW26" s="15"/>
      <c r="LQX26" s="15"/>
      <c r="LQY26" s="15"/>
      <c r="LQZ26" s="15"/>
      <c r="LRA26" s="15"/>
      <c r="LRB26" s="15"/>
      <c r="LRC26" s="15"/>
      <c r="LRD26" s="15"/>
      <c r="LRE26" s="15"/>
      <c r="LRF26" s="15"/>
      <c r="LRG26" s="15"/>
      <c r="LRH26" s="15"/>
      <c r="LRI26" s="15"/>
      <c r="LRJ26" s="15"/>
      <c r="LRK26" s="15"/>
      <c r="LRL26" s="15"/>
      <c r="LRM26" s="15"/>
      <c r="LRN26" s="15"/>
      <c r="LRO26" s="15"/>
      <c r="LRP26" s="15"/>
      <c r="LRQ26" s="15"/>
      <c r="LRR26" s="15"/>
      <c r="LRS26" s="15"/>
      <c r="LRT26" s="15"/>
      <c r="LRU26" s="15"/>
      <c r="LRV26" s="15"/>
      <c r="LRW26" s="15"/>
      <c r="LRX26" s="15"/>
      <c r="LRY26" s="15"/>
      <c r="LRZ26" s="15"/>
      <c r="LSA26" s="15"/>
      <c r="LSB26" s="15"/>
      <c r="LSC26" s="15"/>
      <c r="LSD26" s="15"/>
      <c r="LSE26" s="15"/>
      <c r="LSF26" s="15"/>
      <c r="LSG26" s="15"/>
      <c r="LSH26" s="15"/>
      <c r="LSI26" s="15"/>
      <c r="LSJ26" s="15"/>
      <c r="LSK26" s="15"/>
      <c r="LSL26" s="15"/>
      <c r="LSM26" s="15"/>
      <c r="LSN26" s="15"/>
      <c r="LSO26" s="15"/>
      <c r="LSP26" s="15"/>
      <c r="LSQ26" s="15"/>
      <c r="LSR26" s="15"/>
      <c r="LSS26" s="15"/>
      <c r="LST26" s="15"/>
      <c r="LSU26" s="15"/>
      <c r="LSV26" s="15"/>
      <c r="LSW26" s="15"/>
      <c r="LSX26" s="15"/>
      <c r="LSY26" s="15"/>
      <c r="LSZ26" s="15"/>
      <c r="LTA26" s="15"/>
      <c r="LTB26" s="15"/>
      <c r="LTC26" s="15"/>
      <c r="LTD26" s="15"/>
      <c r="LTE26" s="15"/>
      <c r="LTF26" s="15"/>
      <c r="LTG26" s="15"/>
      <c r="LTH26" s="15"/>
      <c r="LTI26" s="15"/>
      <c r="LTJ26" s="15"/>
      <c r="LTK26" s="15"/>
      <c r="LTL26" s="15"/>
      <c r="LTM26" s="15"/>
      <c r="LTN26" s="15"/>
      <c r="LTO26" s="15"/>
      <c r="LTP26" s="15"/>
      <c r="LTQ26" s="15"/>
      <c r="LTR26" s="15"/>
      <c r="LTS26" s="15"/>
      <c r="LTT26" s="15"/>
      <c r="LTU26" s="15"/>
      <c r="LTV26" s="15"/>
      <c r="LTW26" s="15"/>
      <c r="LTX26" s="15"/>
      <c r="LTY26" s="15"/>
      <c r="LTZ26" s="15"/>
      <c r="LUA26" s="15"/>
      <c r="LUB26" s="15"/>
      <c r="LUC26" s="15"/>
      <c r="LUD26" s="15"/>
      <c r="LUE26" s="15"/>
      <c r="LUF26" s="15"/>
      <c r="LUG26" s="15"/>
      <c r="LUH26" s="15"/>
      <c r="LUI26" s="15"/>
      <c r="LUJ26" s="15"/>
      <c r="LUK26" s="15"/>
      <c r="LUL26" s="15"/>
      <c r="LUM26" s="15"/>
      <c r="LUN26" s="15"/>
      <c r="LUO26" s="15"/>
      <c r="LUP26" s="15"/>
      <c r="LUQ26" s="15"/>
      <c r="LUR26" s="15"/>
      <c r="LUS26" s="15"/>
      <c r="LUT26" s="15"/>
      <c r="LUU26" s="15"/>
      <c r="LUV26" s="15"/>
      <c r="LUW26" s="15"/>
      <c r="LUX26" s="15"/>
      <c r="LUY26" s="15"/>
      <c r="LUZ26" s="15"/>
      <c r="LVA26" s="15"/>
      <c r="LVB26" s="15"/>
      <c r="LVC26" s="15"/>
      <c r="LVD26" s="15"/>
      <c r="LVE26" s="15"/>
      <c r="LVF26" s="15"/>
      <c r="LVG26" s="15"/>
      <c r="LVH26" s="15"/>
      <c r="LVI26" s="15"/>
      <c r="LVJ26" s="15"/>
      <c r="LVK26" s="15"/>
      <c r="LVL26" s="15"/>
      <c r="LVM26" s="15"/>
      <c r="LVN26" s="15"/>
      <c r="LVO26" s="15"/>
      <c r="LVP26" s="15"/>
      <c r="LVQ26" s="15"/>
      <c r="LVR26" s="15"/>
      <c r="LVS26" s="15"/>
      <c r="LVT26" s="15"/>
      <c r="LVU26" s="15"/>
      <c r="LVV26" s="15"/>
      <c r="LVW26" s="15"/>
      <c r="LVX26" s="15"/>
      <c r="LVY26" s="15"/>
      <c r="LVZ26" s="15"/>
      <c r="LWA26" s="15"/>
      <c r="LWB26" s="15"/>
      <c r="LWC26" s="15"/>
      <c r="LWD26" s="15"/>
      <c r="LWE26" s="15"/>
      <c r="LWF26" s="15"/>
      <c r="LWG26" s="15"/>
      <c r="LWH26" s="15"/>
      <c r="LWI26" s="15"/>
      <c r="LWJ26" s="15"/>
      <c r="LWK26" s="15"/>
      <c r="LWL26" s="15"/>
      <c r="LWM26" s="15"/>
      <c r="LWN26" s="15"/>
      <c r="LWO26" s="15"/>
      <c r="LWP26" s="15"/>
      <c r="LWQ26" s="15"/>
      <c r="LWR26" s="15"/>
      <c r="LWS26" s="15"/>
      <c r="LWT26" s="15"/>
      <c r="LWU26" s="15"/>
      <c r="LWV26" s="15"/>
      <c r="LWW26" s="15"/>
      <c r="LWX26" s="15"/>
      <c r="LWY26" s="15"/>
      <c r="LWZ26" s="15"/>
      <c r="LXA26" s="15"/>
      <c r="LXB26" s="15"/>
      <c r="LXC26" s="15"/>
      <c r="LXD26" s="15"/>
      <c r="LXE26" s="15"/>
      <c r="LXF26" s="15"/>
      <c r="LXG26" s="15"/>
      <c r="LXH26" s="15"/>
      <c r="LXI26" s="15"/>
      <c r="LXJ26" s="15"/>
      <c r="LXK26" s="15"/>
      <c r="LXL26" s="15"/>
      <c r="LXM26" s="15"/>
      <c r="LXN26" s="15"/>
      <c r="LXO26" s="15"/>
      <c r="LXP26" s="15"/>
      <c r="LXQ26" s="15"/>
      <c r="LXR26" s="15"/>
      <c r="LXS26" s="15"/>
      <c r="LXT26" s="15"/>
      <c r="LXU26" s="15"/>
      <c r="LXV26" s="15"/>
      <c r="LXW26" s="15"/>
      <c r="LXX26" s="15"/>
      <c r="LXY26" s="15"/>
      <c r="LXZ26" s="15"/>
      <c r="LYA26" s="15"/>
      <c r="LYB26" s="15"/>
      <c r="LYC26" s="15"/>
      <c r="LYD26" s="15"/>
      <c r="LYE26" s="15"/>
      <c r="LYF26" s="15"/>
      <c r="LYG26" s="15"/>
      <c r="LYH26" s="15"/>
      <c r="LYI26" s="15"/>
      <c r="LYJ26" s="15"/>
      <c r="LYK26" s="15"/>
      <c r="LYL26" s="15"/>
      <c r="LYM26" s="15"/>
      <c r="LYN26" s="15"/>
      <c r="LYO26" s="15"/>
      <c r="LYP26" s="15"/>
      <c r="LYQ26" s="15"/>
      <c r="LYR26" s="15"/>
      <c r="LYS26" s="15"/>
      <c r="LYT26" s="15"/>
      <c r="LYU26" s="15"/>
      <c r="LYV26" s="15"/>
      <c r="LYW26" s="15"/>
      <c r="LYX26" s="15"/>
      <c r="LYY26" s="15"/>
      <c r="LYZ26" s="15"/>
      <c r="LZA26" s="15"/>
      <c r="LZB26" s="15"/>
      <c r="LZC26" s="15"/>
      <c r="LZD26" s="15"/>
      <c r="LZE26" s="15"/>
      <c r="LZF26" s="15"/>
      <c r="LZG26" s="15"/>
      <c r="LZH26" s="15"/>
      <c r="LZI26" s="15"/>
      <c r="LZJ26" s="15"/>
      <c r="LZK26" s="15"/>
      <c r="LZL26" s="15"/>
      <c r="LZM26" s="15"/>
      <c r="LZN26" s="15"/>
      <c r="LZO26" s="15"/>
      <c r="LZP26" s="15"/>
      <c r="LZQ26" s="15"/>
      <c r="LZR26" s="15"/>
      <c r="LZS26" s="15"/>
      <c r="LZT26" s="15"/>
      <c r="LZU26" s="15"/>
      <c r="LZV26" s="15"/>
      <c r="LZW26" s="15"/>
      <c r="LZX26" s="15"/>
      <c r="LZY26" s="15"/>
      <c r="LZZ26" s="15"/>
      <c r="MAA26" s="15"/>
      <c r="MAB26" s="15"/>
      <c r="MAC26" s="15"/>
      <c r="MAD26" s="15"/>
      <c r="MAE26" s="15"/>
      <c r="MAF26" s="15"/>
      <c r="MAG26" s="15"/>
      <c r="MAH26" s="15"/>
      <c r="MAI26" s="15"/>
      <c r="MAJ26" s="15"/>
      <c r="MAK26" s="15"/>
      <c r="MAL26" s="15"/>
      <c r="MAM26" s="15"/>
      <c r="MAN26" s="15"/>
      <c r="MAO26" s="15"/>
      <c r="MAP26" s="15"/>
      <c r="MAQ26" s="15"/>
      <c r="MAR26" s="15"/>
      <c r="MAS26" s="15"/>
      <c r="MAT26" s="15"/>
      <c r="MAU26" s="15"/>
      <c r="MAV26" s="15"/>
      <c r="MAW26" s="15"/>
      <c r="MAX26" s="15"/>
      <c r="MAY26" s="15"/>
      <c r="MAZ26" s="15"/>
      <c r="MBA26" s="15"/>
      <c r="MBB26" s="15"/>
      <c r="MBC26" s="15"/>
      <c r="MBD26" s="15"/>
      <c r="MBE26" s="15"/>
      <c r="MBF26" s="15"/>
      <c r="MBG26" s="15"/>
      <c r="MBH26" s="15"/>
      <c r="MBI26" s="15"/>
      <c r="MBJ26" s="15"/>
      <c r="MBK26" s="15"/>
      <c r="MBL26" s="15"/>
      <c r="MBM26" s="15"/>
      <c r="MBN26" s="15"/>
      <c r="MBO26" s="15"/>
      <c r="MBP26" s="15"/>
      <c r="MBQ26" s="15"/>
      <c r="MBR26" s="15"/>
      <c r="MBS26" s="15"/>
      <c r="MBT26" s="15"/>
      <c r="MBU26" s="15"/>
      <c r="MBV26" s="15"/>
      <c r="MBW26" s="15"/>
      <c r="MBX26" s="15"/>
      <c r="MBY26" s="15"/>
      <c r="MBZ26" s="15"/>
      <c r="MCA26" s="15"/>
      <c r="MCB26" s="15"/>
      <c r="MCC26" s="15"/>
      <c r="MCD26" s="15"/>
      <c r="MCE26" s="15"/>
      <c r="MCF26" s="15"/>
      <c r="MCG26" s="15"/>
      <c r="MCH26" s="15"/>
      <c r="MCI26" s="15"/>
      <c r="MCJ26" s="15"/>
      <c r="MCK26" s="15"/>
      <c r="MCL26" s="15"/>
      <c r="MCM26" s="15"/>
      <c r="MCN26" s="15"/>
      <c r="MCO26" s="15"/>
      <c r="MCP26" s="15"/>
      <c r="MCQ26" s="15"/>
      <c r="MCR26" s="15"/>
      <c r="MCS26" s="15"/>
      <c r="MCT26" s="15"/>
      <c r="MCU26" s="15"/>
      <c r="MCV26" s="15"/>
      <c r="MCW26" s="15"/>
      <c r="MCX26" s="15"/>
      <c r="MCY26" s="15"/>
      <c r="MCZ26" s="15"/>
      <c r="MDA26" s="15"/>
      <c r="MDB26" s="15"/>
      <c r="MDC26" s="15"/>
      <c r="MDD26" s="15"/>
      <c r="MDE26" s="15"/>
      <c r="MDF26" s="15"/>
      <c r="MDG26" s="15"/>
      <c r="MDH26" s="15"/>
      <c r="MDI26" s="15"/>
      <c r="MDJ26" s="15"/>
      <c r="MDK26" s="15"/>
      <c r="MDL26" s="15"/>
      <c r="MDM26" s="15"/>
      <c r="MDN26" s="15"/>
      <c r="MDO26" s="15"/>
      <c r="MDP26" s="15"/>
      <c r="MDQ26" s="15"/>
      <c r="MDR26" s="15"/>
      <c r="MDS26" s="15"/>
      <c r="MDT26" s="15"/>
      <c r="MDU26" s="15"/>
      <c r="MDV26" s="15"/>
      <c r="MDW26" s="15"/>
      <c r="MDX26" s="15"/>
      <c r="MDY26" s="15"/>
      <c r="MDZ26" s="15"/>
      <c r="MEA26" s="15"/>
      <c r="MEB26" s="15"/>
      <c r="MEC26" s="15"/>
      <c r="MED26" s="15"/>
      <c r="MEE26" s="15"/>
      <c r="MEF26" s="15"/>
      <c r="MEG26" s="15"/>
      <c r="MEH26" s="15"/>
      <c r="MEI26" s="15"/>
      <c r="MEJ26" s="15"/>
      <c r="MEK26" s="15"/>
      <c r="MEL26" s="15"/>
      <c r="MEM26" s="15"/>
      <c r="MEN26" s="15"/>
      <c r="MEO26" s="15"/>
      <c r="MEP26" s="15"/>
      <c r="MEQ26" s="15"/>
      <c r="MER26" s="15"/>
      <c r="MES26" s="15"/>
      <c r="MET26" s="15"/>
      <c r="MEU26" s="15"/>
      <c r="MEV26" s="15"/>
      <c r="MEW26" s="15"/>
      <c r="MEX26" s="15"/>
      <c r="MEY26" s="15"/>
      <c r="MEZ26" s="15"/>
      <c r="MFA26" s="15"/>
      <c r="MFB26" s="15"/>
      <c r="MFC26" s="15"/>
      <c r="MFD26" s="15"/>
      <c r="MFE26" s="15"/>
      <c r="MFF26" s="15"/>
      <c r="MFG26" s="15"/>
      <c r="MFH26" s="15"/>
      <c r="MFI26" s="15"/>
      <c r="MFJ26" s="15"/>
      <c r="MFK26" s="15"/>
      <c r="MFL26" s="15"/>
      <c r="MFM26" s="15"/>
      <c r="MFN26" s="15"/>
      <c r="MFO26" s="15"/>
      <c r="MFP26" s="15"/>
      <c r="MFQ26" s="15"/>
      <c r="MFR26" s="15"/>
      <c r="MFS26" s="15"/>
      <c r="MFT26" s="15"/>
      <c r="MFU26" s="15"/>
      <c r="MFV26" s="15"/>
      <c r="MFW26" s="15"/>
      <c r="MFX26" s="15"/>
      <c r="MFY26" s="15"/>
      <c r="MFZ26" s="15"/>
      <c r="MGA26" s="15"/>
      <c r="MGB26" s="15"/>
      <c r="MGC26" s="15"/>
      <c r="MGD26" s="15"/>
      <c r="MGE26" s="15"/>
      <c r="MGF26" s="15"/>
      <c r="MGG26" s="15"/>
      <c r="MGH26" s="15"/>
      <c r="MGI26" s="15"/>
      <c r="MGJ26" s="15"/>
      <c r="MGK26" s="15"/>
      <c r="MGL26" s="15"/>
      <c r="MGM26" s="15"/>
      <c r="MGN26" s="15"/>
      <c r="MGO26" s="15"/>
      <c r="MGP26" s="15"/>
      <c r="MGQ26" s="15"/>
      <c r="MGR26" s="15"/>
      <c r="MGS26" s="15"/>
      <c r="MGT26" s="15"/>
      <c r="MGU26" s="15"/>
      <c r="MGV26" s="15"/>
      <c r="MGW26" s="15"/>
      <c r="MGX26" s="15"/>
      <c r="MGY26" s="15"/>
      <c r="MGZ26" s="15"/>
      <c r="MHA26" s="15"/>
      <c r="MHB26" s="15"/>
      <c r="MHC26" s="15"/>
      <c r="MHD26" s="15"/>
      <c r="MHE26" s="15"/>
      <c r="MHF26" s="15"/>
      <c r="MHG26" s="15"/>
      <c r="MHH26" s="15"/>
      <c r="MHI26" s="15"/>
      <c r="MHJ26" s="15"/>
      <c r="MHK26" s="15"/>
      <c r="MHL26" s="15"/>
      <c r="MHM26" s="15"/>
      <c r="MHN26" s="15"/>
      <c r="MHO26" s="15"/>
      <c r="MHP26" s="15"/>
      <c r="MHQ26" s="15"/>
      <c r="MHR26" s="15"/>
      <c r="MHS26" s="15"/>
      <c r="MHT26" s="15"/>
      <c r="MHU26" s="15"/>
      <c r="MHV26" s="15"/>
      <c r="MHW26" s="15"/>
      <c r="MHX26" s="15"/>
      <c r="MHY26" s="15"/>
      <c r="MHZ26" s="15"/>
      <c r="MIA26" s="15"/>
      <c r="MIB26" s="15"/>
      <c r="MIC26" s="15"/>
      <c r="MID26" s="15"/>
      <c r="MIE26" s="15"/>
      <c r="MIF26" s="15"/>
      <c r="MIG26" s="15"/>
      <c r="MIH26" s="15"/>
      <c r="MII26" s="15"/>
      <c r="MIJ26" s="15"/>
      <c r="MIK26" s="15"/>
      <c r="MIL26" s="15"/>
      <c r="MIM26" s="15"/>
      <c r="MIN26" s="15"/>
      <c r="MIO26" s="15"/>
      <c r="MIP26" s="15"/>
      <c r="MIQ26" s="15"/>
      <c r="MIR26" s="15"/>
      <c r="MIS26" s="15"/>
      <c r="MIT26" s="15"/>
      <c r="MIU26" s="15"/>
      <c r="MIV26" s="15"/>
      <c r="MIW26" s="15"/>
      <c r="MIX26" s="15"/>
      <c r="MIY26" s="15"/>
      <c r="MIZ26" s="15"/>
      <c r="MJA26" s="15"/>
      <c r="MJB26" s="15"/>
      <c r="MJC26" s="15"/>
      <c r="MJD26" s="15"/>
      <c r="MJE26" s="15"/>
      <c r="MJF26" s="15"/>
      <c r="MJG26" s="15"/>
      <c r="MJH26" s="15"/>
      <c r="MJI26" s="15"/>
      <c r="MJJ26" s="15"/>
      <c r="MJK26" s="15"/>
      <c r="MJL26" s="15"/>
      <c r="MJM26" s="15"/>
      <c r="MJN26" s="15"/>
      <c r="MJO26" s="15"/>
      <c r="MJP26" s="15"/>
      <c r="MJQ26" s="15"/>
      <c r="MJR26" s="15"/>
      <c r="MJS26" s="15"/>
      <c r="MJT26" s="15"/>
      <c r="MJU26" s="15"/>
      <c r="MJV26" s="15"/>
      <c r="MJW26" s="15"/>
      <c r="MJX26" s="15"/>
      <c r="MJY26" s="15"/>
      <c r="MJZ26" s="15"/>
      <c r="MKA26" s="15"/>
      <c r="MKB26" s="15"/>
      <c r="MKC26" s="15"/>
      <c r="MKD26" s="15"/>
      <c r="MKE26" s="15"/>
      <c r="MKF26" s="15"/>
      <c r="MKG26" s="15"/>
      <c r="MKH26" s="15"/>
      <c r="MKI26" s="15"/>
      <c r="MKJ26" s="15"/>
      <c r="MKK26" s="15"/>
      <c r="MKL26" s="15"/>
      <c r="MKM26" s="15"/>
      <c r="MKN26" s="15"/>
      <c r="MKO26" s="15"/>
      <c r="MKP26" s="15"/>
      <c r="MKQ26" s="15"/>
      <c r="MKR26" s="15"/>
      <c r="MKS26" s="15"/>
      <c r="MKT26" s="15"/>
      <c r="MKU26" s="15"/>
      <c r="MKV26" s="15"/>
      <c r="MKW26" s="15"/>
      <c r="MKX26" s="15"/>
      <c r="MKY26" s="15"/>
      <c r="MKZ26" s="15"/>
      <c r="MLA26" s="15"/>
      <c r="MLB26" s="15"/>
      <c r="MLC26" s="15"/>
      <c r="MLD26" s="15"/>
      <c r="MLE26" s="15"/>
      <c r="MLF26" s="15"/>
      <c r="MLG26" s="15"/>
      <c r="MLH26" s="15"/>
      <c r="MLI26" s="15"/>
      <c r="MLJ26" s="15"/>
      <c r="MLK26" s="15"/>
      <c r="MLL26" s="15"/>
      <c r="MLM26" s="15"/>
      <c r="MLN26" s="15"/>
      <c r="MLO26" s="15"/>
      <c r="MLP26" s="15"/>
      <c r="MLQ26" s="15"/>
      <c r="MLR26" s="15"/>
      <c r="MLS26" s="15"/>
      <c r="MLT26" s="15"/>
      <c r="MLU26" s="15"/>
      <c r="MLV26" s="15"/>
      <c r="MLW26" s="15"/>
      <c r="MLX26" s="15"/>
      <c r="MLY26" s="15"/>
      <c r="MLZ26" s="15"/>
      <c r="MMA26" s="15"/>
      <c r="MMB26" s="15"/>
      <c r="MMC26" s="15"/>
      <c r="MMD26" s="15"/>
      <c r="MME26" s="15"/>
      <c r="MMF26" s="15"/>
      <c r="MMG26" s="15"/>
      <c r="MMH26" s="15"/>
      <c r="MMI26" s="15"/>
      <c r="MMJ26" s="15"/>
      <c r="MMK26" s="15"/>
      <c r="MML26" s="15"/>
      <c r="MMM26" s="15"/>
      <c r="MMN26" s="15"/>
      <c r="MMO26" s="15"/>
      <c r="MMP26" s="15"/>
      <c r="MMQ26" s="15"/>
      <c r="MMR26" s="15"/>
      <c r="MMS26" s="15"/>
      <c r="MMT26" s="15"/>
      <c r="MMU26" s="15"/>
      <c r="MMV26" s="15"/>
      <c r="MMW26" s="15"/>
      <c r="MMX26" s="15"/>
      <c r="MMY26" s="15"/>
      <c r="MMZ26" s="15"/>
      <c r="MNA26" s="15"/>
      <c r="MNB26" s="15"/>
      <c r="MNC26" s="15"/>
      <c r="MND26" s="15"/>
      <c r="MNE26" s="15"/>
      <c r="MNF26" s="15"/>
      <c r="MNG26" s="15"/>
      <c r="MNH26" s="15"/>
      <c r="MNI26" s="15"/>
      <c r="MNJ26" s="15"/>
      <c r="MNK26" s="15"/>
      <c r="MNL26" s="15"/>
      <c r="MNM26" s="15"/>
      <c r="MNN26" s="15"/>
      <c r="MNO26" s="15"/>
      <c r="MNP26" s="15"/>
      <c r="MNQ26" s="15"/>
      <c r="MNR26" s="15"/>
      <c r="MNS26" s="15"/>
      <c r="MNT26" s="15"/>
      <c r="MNU26" s="15"/>
      <c r="MNV26" s="15"/>
      <c r="MNW26" s="15"/>
      <c r="MNX26" s="15"/>
      <c r="MNY26" s="15"/>
      <c r="MNZ26" s="15"/>
      <c r="MOA26" s="15"/>
      <c r="MOB26" s="15"/>
      <c r="MOC26" s="15"/>
      <c r="MOD26" s="15"/>
      <c r="MOE26" s="15"/>
      <c r="MOF26" s="15"/>
      <c r="MOG26" s="15"/>
      <c r="MOH26" s="15"/>
      <c r="MOI26" s="15"/>
      <c r="MOJ26" s="15"/>
      <c r="MOK26" s="15"/>
      <c r="MOL26" s="15"/>
      <c r="MOM26" s="15"/>
      <c r="MON26" s="15"/>
      <c r="MOO26" s="15"/>
      <c r="MOP26" s="15"/>
      <c r="MOQ26" s="15"/>
      <c r="MOR26" s="15"/>
      <c r="MOS26" s="15"/>
      <c r="MOT26" s="15"/>
      <c r="MOU26" s="15"/>
      <c r="MOV26" s="15"/>
      <c r="MOW26" s="15"/>
      <c r="MOX26" s="15"/>
      <c r="MOY26" s="15"/>
      <c r="MOZ26" s="15"/>
      <c r="MPA26" s="15"/>
      <c r="MPB26" s="15"/>
      <c r="MPC26" s="15"/>
      <c r="MPD26" s="15"/>
      <c r="MPE26" s="15"/>
      <c r="MPF26" s="15"/>
      <c r="MPG26" s="15"/>
      <c r="MPH26" s="15"/>
      <c r="MPI26" s="15"/>
      <c r="MPJ26" s="15"/>
      <c r="MPK26" s="15"/>
      <c r="MPL26" s="15"/>
      <c r="MPM26" s="15"/>
      <c r="MPN26" s="15"/>
      <c r="MPO26" s="15"/>
      <c r="MPP26" s="15"/>
      <c r="MPQ26" s="15"/>
      <c r="MPR26" s="15"/>
      <c r="MPS26" s="15"/>
      <c r="MPT26" s="15"/>
      <c r="MPU26" s="15"/>
      <c r="MPV26" s="15"/>
      <c r="MPW26" s="15"/>
      <c r="MPX26" s="15"/>
      <c r="MPY26" s="15"/>
      <c r="MPZ26" s="15"/>
      <c r="MQA26" s="15"/>
      <c r="MQB26" s="15"/>
      <c r="MQC26" s="15"/>
      <c r="MQD26" s="15"/>
      <c r="MQE26" s="15"/>
      <c r="MQF26" s="15"/>
      <c r="MQG26" s="15"/>
      <c r="MQH26" s="15"/>
      <c r="MQI26" s="15"/>
      <c r="MQJ26" s="15"/>
      <c r="MQK26" s="15"/>
      <c r="MQL26" s="15"/>
      <c r="MQM26" s="15"/>
      <c r="MQN26" s="15"/>
      <c r="MQO26" s="15"/>
      <c r="MQP26" s="15"/>
      <c r="MQQ26" s="15"/>
      <c r="MQR26" s="15"/>
      <c r="MQS26" s="15"/>
      <c r="MQT26" s="15"/>
      <c r="MQU26" s="15"/>
      <c r="MQV26" s="15"/>
      <c r="MQW26" s="15"/>
      <c r="MQX26" s="15"/>
      <c r="MQY26" s="15"/>
      <c r="MQZ26" s="15"/>
      <c r="MRA26" s="15"/>
      <c r="MRB26" s="15"/>
      <c r="MRC26" s="15"/>
      <c r="MRD26" s="15"/>
      <c r="MRE26" s="15"/>
      <c r="MRF26" s="15"/>
      <c r="MRG26" s="15"/>
      <c r="MRH26" s="15"/>
      <c r="MRI26" s="15"/>
      <c r="MRJ26" s="15"/>
      <c r="MRK26" s="15"/>
      <c r="MRL26" s="15"/>
      <c r="MRM26" s="15"/>
      <c r="MRN26" s="15"/>
      <c r="MRO26" s="15"/>
      <c r="MRP26" s="15"/>
      <c r="MRQ26" s="15"/>
      <c r="MRR26" s="15"/>
      <c r="MRS26" s="15"/>
      <c r="MRT26" s="15"/>
      <c r="MRU26" s="15"/>
      <c r="MRV26" s="15"/>
      <c r="MRW26" s="15"/>
      <c r="MRX26" s="15"/>
      <c r="MRY26" s="15"/>
      <c r="MRZ26" s="15"/>
      <c r="MSA26" s="15"/>
      <c r="MSB26" s="15"/>
      <c r="MSC26" s="15"/>
      <c r="MSD26" s="15"/>
      <c r="MSE26" s="15"/>
      <c r="MSF26" s="15"/>
      <c r="MSG26" s="15"/>
      <c r="MSH26" s="15"/>
      <c r="MSI26" s="15"/>
      <c r="MSJ26" s="15"/>
      <c r="MSK26" s="15"/>
      <c r="MSL26" s="15"/>
      <c r="MSM26" s="15"/>
      <c r="MSN26" s="15"/>
      <c r="MSO26" s="15"/>
      <c r="MSP26" s="15"/>
      <c r="MSQ26" s="15"/>
      <c r="MSR26" s="15"/>
      <c r="MSS26" s="15"/>
      <c r="MST26" s="15"/>
      <c r="MSU26" s="15"/>
      <c r="MSV26" s="15"/>
      <c r="MSW26" s="15"/>
      <c r="MSX26" s="15"/>
      <c r="MSY26" s="15"/>
      <c r="MSZ26" s="15"/>
      <c r="MTA26" s="15"/>
      <c r="MTB26" s="15"/>
      <c r="MTC26" s="15"/>
      <c r="MTD26" s="15"/>
      <c r="MTE26" s="15"/>
      <c r="MTF26" s="15"/>
      <c r="MTG26" s="15"/>
      <c r="MTH26" s="15"/>
      <c r="MTI26" s="15"/>
      <c r="MTJ26" s="15"/>
      <c r="MTK26" s="15"/>
      <c r="MTL26" s="15"/>
      <c r="MTM26" s="15"/>
      <c r="MTN26" s="15"/>
      <c r="MTO26" s="15"/>
      <c r="MTP26" s="15"/>
      <c r="MTQ26" s="15"/>
      <c r="MTR26" s="15"/>
      <c r="MTS26" s="15"/>
      <c r="MTT26" s="15"/>
      <c r="MTU26" s="15"/>
      <c r="MTV26" s="15"/>
      <c r="MTW26" s="15"/>
      <c r="MTX26" s="15"/>
      <c r="MTY26" s="15"/>
      <c r="MTZ26" s="15"/>
      <c r="MUA26" s="15"/>
      <c r="MUB26" s="15"/>
      <c r="MUC26" s="15"/>
      <c r="MUD26" s="15"/>
      <c r="MUE26" s="15"/>
      <c r="MUF26" s="15"/>
      <c r="MUG26" s="15"/>
      <c r="MUH26" s="15"/>
      <c r="MUI26" s="15"/>
      <c r="MUJ26" s="15"/>
      <c r="MUK26" s="15"/>
      <c r="MUL26" s="15"/>
      <c r="MUM26" s="15"/>
      <c r="MUN26" s="15"/>
      <c r="MUO26" s="15"/>
      <c r="MUP26" s="15"/>
      <c r="MUQ26" s="15"/>
      <c r="MUR26" s="15"/>
      <c r="MUS26" s="15"/>
      <c r="MUT26" s="15"/>
      <c r="MUU26" s="15"/>
      <c r="MUV26" s="15"/>
      <c r="MUW26" s="15"/>
      <c r="MUX26" s="15"/>
      <c r="MUY26" s="15"/>
      <c r="MUZ26" s="15"/>
      <c r="MVA26" s="15"/>
      <c r="MVB26" s="15"/>
      <c r="MVC26" s="15"/>
      <c r="MVD26" s="15"/>
      <c r="MVE26" s="15"/>
      <c r="MVF26" s="15"/>
      <c r="MVG26" s="15"/>
      <c r="MVH26" s="15"/>
      <c r="MVI26" s="15"/>
      <c r="MVJ26" s="15"/>
      <c r="MVK26" s="15"/>
      <c r="MVL26" s="15"/>
      <c r="MVM26" s="15"/>
      <c r="MVN26" s="15"/>
      <c r="MVO26" s="15"/>
      <c r="MVP26" s="15"/>
      <c r="MVQ26" s="15"/>
      <c r="MVR26" s="15"/>
      <c r="MVS26" s="15"/>
      <c r="MVT26" s="15"/>
      <c r="MVU26" s="15"/>
      <c r="MVV26" s="15"/>
      <c r="MVW26" s="15"/>
      <c r="MVX26" s="15"/>
      <c r="MVY26" s="15"/>
      <c r="MVZ26" s="15"/>
      <c r="MWA26" s="15"/>
      <c r="MWB26" s="15"/>
      <c r="MWC26" s="15"/>
      <c r="MWD26" s="15"/>
      <c r="MWE26" s="15"/>
      <c r="MWF26" s="15"/>
      <c r="MWG26" s="15"/>
      <c r="MWH26" s="15"/>
      <c r="MWI26" s="15"/>
      <c r="MWJ26" s="15"/>
      <c r="MWK26" s="15"/>
      <c r="MWL26" s="15"/>
      <c r="MWM26" s="15"/>
      <c r="MWN26" s="15"/>
      <c r="MWO26" s="15"/>
      <c r="MWP26" s="15"/>
      <c r="MWQ26" s="15"/>
      <c r="MWR26" s="15"/>
      <c r="MWS26" s="15"/>
      <c r="MWT26" s="15"/>
      <c r="MWU26" s="15"/>
      <c r="MWV26" s="15"/>
      <c r="MWW26" s="15"/>
      <c r="MWX26" s="15"/>
      <c r="MWY26" s="15"/>
      <c r="MWZ26" s="15"/>
      <c r="MXA26" s="15"/>
      <c r="MXB26" s="15"/>
      <c r="MXC26" s="15"/>
      <c r="MXD26" s="15"/>
      <c r="MXE26" s="15"/>
      <c r="MXF26" s="15"/>
      <c r="MXG26" s="15"/>
      <c r="MXH26" s="15"/>
      <c r="MXI26" s="15"/>
      <c r="MXJ26" s="15"/>
      <c r="MXK26" s="15"/>
      <c r="MXL26" s="15"/>
      <c r="MXM26" s="15"/>
      <c r="MXN26" s="15"/>
      <c r="MXO26" s="15"/>
      <c r="MXP26" s="15"/>
      <c r="MXQ26" s="15"/>
      <c r="MXR26" s="15"/>
      <c r="MXS26" s="15"/>
      <c r="MXT26" s="15"/>
      <c r="MXU26" s="15"/>
      <c r="MXV26" s="15"/>
      <c r="MXW26" s="15"/>
      <c r="MXX26" s="15"/>
      <c r="MXY26" s="15"/>
      <c r="MXZ26" s="15"/>
      <c r="MYA26" s="15"/>
      <c r="MYB26" s="15"/>
      <c r="MYC26" s="15"/>
      <c r="MYD26" s="15"/>
      <c r="MYE26" s="15"/>
      <c r="MYF26" s="15"/>
      <c r="MYG26" s="15"/>
      <c r="MYH26" s="15"/>
      <c r="MYI26" s="15"/>
      <c r="MYJ26" s="15"/>
      <c r="MYK26" s="15"/>
      <c r="MYL26" s="15"/>
      <c r="MYM26" s="15"/>
      <c r="MYN26" s="15"/>
      <c r="MYO26" s="15"/>
      <c r="MYP26" s="15"/>
      <c r="MYQ26" s="15"/>
      <c r="MYR26" s="15"/>
      <c r="MYS26" s="15"/>
      <c r="MYT26" s="15"/>
      <c r="MYU26" s="15"/>
      <c r="MYV26" s="15"/>
      <c r="MYW26" s="15"/>
      <c r="MYX26" s="15"/>
      <c r="MYY26" s="15"/>
      <c r="MYZ26" s="15"/>
      <c r="MZA26" s="15"/>
      <c r="MZB26" s="15"/>
      <c r="MZC26" s="15"/>
      <c r="MZD26" s="15"/>
      <c r="MZE26" s="15"/>
      <c r="MZF26" s="15"/>
      <c r="MZG26" s="15"/>
      <c r="MZH26" s="15"/>
      <c r="MZI26" s="15"/>
      <c r="MZJ26" s="15"/>
      <c r="MZK26" s="15"/>
      <c r="MZL26" s="15"/>
      <c r="MZM26" s="15"/>
      <c r="MZN26" s="15"/>
      <c r="MZO26" s="15"/>
      <c r="MZP26" s="15"/>
      <c r="MZQ26" s="15"/>
      <c r="MZR26" s="15"/>
      <c r="MZS26" s="15"/>
      <c r="MZT26" s="15"/>
      <c r="MZU26" s="15"/>
      <c r="MZV26" s="15"/>
      <c r="MZW26" s="15"/>
      <c r="MZX26" s="15"/>
      <c r="MZY26" s="15"/>
      <c r="MZZ26" s="15"/>
      <c r="NAA26" s="15"/>
      <c r="NAB26" s="15"/>
      <c r="NAC26" s="15"/>
      <c r="NAD26" s="15"/>
      <c r="NAE26" s="15"/>
      <c r="NAF26" s="15"/>
      <c r="NAG26" s="15"/>
      <c r="NAH26" s="15"/>
      <c r="NAI26" s="15"/>
      <c r="NAJ26" s="15"/>
      <c r="NAK26" s="15"/>
      <c r="NAL26" s="15"/>
      <c r="NAM26" s="15"/>
      <c r="NAN26" s="15"/>
      <c r="NAO26" s="15"/>
      <c r="NAP26" s="15"/>
      <c r="NAQ26" s="15"/>
      <c r="NAR26" s="15"/>
      <c r="NAS26" s="15"/>
      <c r="NAT26" s="15"/>
      <c r="NAU26" s="15"/>
      <c r="NAV26" s="15"/>
      <c r="NAW26" s="15"/>
      <c r="NAX26" s="15"/>
      <c r="NAY26" s="15"/>
      <c r="NAZ26" s="15"/>
      <c r="NBA26" s="15"/>
      <c r="NBB26" s="15"/>
      <c r="NBC26" s="15"/>
      <c r="NBD26" s="15"/>
      <c r="NBE26" s="15"/>
      <c r="NBF26" s="15"/>
      <c r="NBG26" s="15"/>
      <c r="NBH26" s="15"/>
      <c r="NBI26" s="15"/>
      <c r="NBJ26" s="15"/>
      <c r="NBK26" s="15"/>
      <c r="NBL26" s="15"/>
      <c r="NBM26" s="15"/>
      <c r="NBN26" s="15"/>
      <c r="NBO26" s="15"/>
      <c r="NBP26" s="15"/>
      <c r="NBQ26" s="15"/>
      <c r="NBR26" s="15"/>
      <c r="NBS26" s="15"/>
      <c r="NBT26" s="15"/>
      <c r="NBU26" s="15"/>
      <c r="NBV26" s="15"/>
      <c r="NBW26" s="15"/>
      <c r="NBX26" s="15"/>
      <c r="NBY26" s="15"/>
      <c r="NBZ26" s="15"/>
      <c r="NCA26" s="15"/>
      <c r="NCB26" s="15"/>
      <c r="NCC26" s="15"/>
      <c r="NCD26" s="15"/>
      <c r="NCE26" s="15"/>
      <c r="NCF26" s="15"/>
      <c r="NCG26" s="15"/>
      <c r="NCH26" s="15"/>
      <c r="NCI26" s="15"/>
      <c r="NCJ26" s="15"/>
      <c r="NCK26" s="15"/>
      <c r="NCL26" s="15"/>
      <c r="NCM26" s="15"/>
      <c r="NCN26" s="15"/>
      <c r="NCO26" s="15"/>
      <c r="NCP26" s="15"/>
      <c r="NCQ26" s="15"/>
      <c r="NCR26" s="15"/>
      <c r="NCS26" s="15"/>
      <c r="NCT26" s="15"/>
      <c r="NCU26" s="15"/>
      <c r="NCV26" s="15"/>
      <c r="NCW26" s="15"/>
      <c r="NCX26" s="15"/>
      <c r="NCY26" s="15"/>
      <c r="NCZ26" s="15"/>
      <c r="NDA26" s="15"/>
      <c r="NDB26" s="15"/>
      <c r="NDC26" s="15"/>
      <c r="NDD26" s="15"/>
      <c r="NDE26" s="15"/>
      <c r="NDF26" s="15"/>
      <c r="NDG26" s="15"/>
      <c r="NDH26" s="15"/>
      <c r="NDI26" s="15"/>
      <c r="NDJ26" s="15"/>
      <c r="NDK26" s="15"/>
      <c r="NDL26" s="15"/>
      <c r="NDM26" s="15"/>
      <c r="NDN26" s="15"/>
      <c r="NDO26" s="15"/>
      <c r="NDP26" s="15"/>
      <c r="NDQ26" s="15"/>
      <c r="NDR26" s="15"/>
      <c r="NDS26" s="15"/>
      <c r="NDT26" s="15"/>
      <c r="NDU26" s="15"/>
      <c r="NDV26" s="15"/>
      <c r="NDW26" s="15"/>
      <c r="NDX26" s="15"/>
      <c r="NDY26" s="15"/>
      <c r="NDZ26" s="15"/>
      <c r="NEA26" s="15"/>
      <c r="NEB26" s="15"/>
      <c r="NEC26" s="15"/>
      <c r="NED26" s="15"/>
      <c r="NEE26" s="15"/>
      <c r="NEF26" s="15"/>
      <c r="NEG26" s="15"/>
      <c r="NEH26" s="15"/>
      <c r="NEI26" s="15"/>
      <c r="NEJ26" s="15"/>
      <c r="NEK26" s="15"/>
      <c r="NEL26" s="15"/>
      <c r="NEM26" s="15"/>
      <c r="NEN26" s="15"/>
      <c r="NEO26" s="15"/>
      <c r="NEP26" s="15"/>
      <c r="NEQ26" s="15"/>
      <c r="NER26" s="15"/>
      <c r="NES26" s="15"/>
      <c r="NET26" s="15"/>
      <c r="NEU26" s="15"/>
      <c r="NEV26" s="15"/>
      <c r="NEW26" s="15"/>
      <c r="NEX26" s="15"/>
      <c r="NEY26" s="15"/>
      <c r="NEZ26" s="15"/>
      <c r="NFA26" s="15"/>
      <c r="NFB26" s="15"/>
      <c r="NFC26" s="15"/>
      <c r="NFD26" s="15"/>
      <c r="NFE26" s="15"/>
      <c r="NFF26" s="15"/>
      <c r="NFG26" s="15"/>
      <c r="NFH26" s="15"/>
      <c r="NFI26" s="15"/>
      <c r="NFJ26" s="15"/>
      <c r="NFK26" s="15"/>
      <c r="NFL26" s="15"/>
      <c r="NFM26" s="15"/>
      <c r="NFN26" s="15"/>
      <c r="NFO26" s="15"/>
      <c r="NFP26" s="15"/>
      <c r="NFQ26" s="15"/>
      <c r="NFR26" s="15"/>
      <c r="NFS26" s="15"/>
      <c r="NFT26" s="15"/>
      <c r="NFU26" s="15"/>
      <c r="NFV26" s="15"/>
      <c r="NFW26" s="15"/>
      <c r="NFX26" s="15"/>
      <c r="NFY26" s="15"/>
      <c r="NFZ26" s="15"/>
      <c r="NGA26" s="15"/>
      <c r="NGB26" s="15"/>
      <c r="NGC26" s="15"/>
      <c r="NGD26" s="15"/>
      <c r="NGE26" s="15"/>
      <c r="NGF26" s="15"/>
      <c r="NGG26" s="15"/>
      <c r="NGH26" s="15"/>
      <c r="NGI26" s="15"/>
      <c r="NGJ26" s="15"/>
      <c r="NGK26" s="15"/>
      <c r="NGL26" s="15"/>
      <c r="NGM26" s="15"/>
      <c r="NGN26" s="15"/>
      <c r="NGO26" s="15"/>
      <c r="NGP26" s="15"/>
      <c r="NGQ26" s="15"/>
      <c r="NGR26" s="15"/>
      <c r="NGS26" s="15"/>
      <c r="NGT26" s="15"/>
      <c r="NGU26" s="15"/>
      <c r="NGV26" s="15"/>
      <c r="NGW26" s="15"/>
      <c r="NGX26" s="15"/>
      <c r="NGY26" s="15"/>
      <c r="NGZ26" s="15"/>
      <c r="NHA26" s="15"/>
      <c r="NHB26" s="15"/>
      <c r="NHC26" s="15"/>
      <c r="NHD26" s="15"/>
      <c r="NHE26" s="15"/>
      <c r="NHF26" s="15"/>
      <c r="NHG26" s="15"/>
      <c r="NHH26" s="15"/>
      <c r="NHI26" s="15"/>
      <c r="NHJ26" s="15"/>
      <c r="NHK26" s="15"/>
      <c r="NHL26" s="15"/>
      <c r="NHM26" s="15"/>
      <c r="NHN26" s="15"/>
      <c r="NHO26" s="15"/>
      <c r="NHP26" s="15"/>
      <c r="NHQ26" s="15"/>
      <c r="NHR26" s="15"/>
      <c r="NHS26" s="15"/>
      <c r="NHT26" s="15"/>
      <c r="NHU26" s="15"/>
      <c r="NHV26" s="15"/>
      <c r="NHW26" s="15"/>
      <c r="NHX26" s="15"/>
      <c r="NHY26" s="15"/>
      <c r="NHZ26" s="15"/>
      <c r="NIA26" s="15"/>
      <c r="NIB26" s="15"/>
      <c r="NIC26" s="15"/>
      <c r="NID26" s="15"/>
      <c r="NIE26" s="15"/>
      <c r="NIF26" s="15"/>
      <c r="NIG26" s="15"/>
      <c r="NIH26" s="15"/>
      <c r="NII26" s="15"/>
      <c r="NIJ26" s="15"/>
      <c r="NIK26" s="15"/>
      <c r="NIL26" s="15"/>
      <c r="NIM26" s="15"/>
      <c r="NIN26" s="15"/>
      <c r="NIO26" s="15"/>
      <c r="NIP26" s="15"/>
      <c r="NIQ26" s="15"/>
      <c r="NIR26" s="15"/>
      <c r="NIS26" s="15"/>
      <c r="NIT26" s="15"/>
      <c r="NIU26" s="15"/>
      <c r="NIV26" s="15"/>
      <c r="NIW26" s="15"/>
      <c r="NIX26" s="15"/>
      <c r="NIY26" s="15"/>
      <c r="NIZ26" s="15"/>
      <c r="NJA26" s="15"/>
      <c r="NJB26" s="15"/>
      <c r="NJC26" s="15"/>
      <c r="NJD26" s="15"/>
      <c r="NJE26" s="15"/>
      <c r="NJF26" s="15"/>
      <c r="NJG26" s="15"/>
      <c r="NJH26" s="15"/>
      <c r="NJI26" s="15"/>
      <c r="NJJ26" s="15"/>
      <c r="NJK26" s="15"/>
      <c r="NJL26" s="15"/>
      <c r="NJM26" s="15"/>
      <c r="NJN26" s="15"/>
      <c r="NJO26" s="15"/>
      <c r="NJP26" s="15"/>
      <c r="NJQ26" s="15"/>
      <c r="NJR26" s="15"/>
      <c r="NJS26" s="15"/>
      <c r="NJT26" s="15"/>
      <c r="NJU26" s="15"/>
      <c r="NJV26" s="15"/>
      <c r="NJW26" s="15"/>
      <c r="NJX26" s="15"/>
      <c r="NJY26" s="15"/>
      <c r="NJZ26" s="15"/>
      <c r="NKA26" s="15"/>
      <c r="NKB26" s="15"/>
      <c r="NKC26" s="15"/>
      <c r="NKD26" s="15"/>
      <c r="NKE26" s="15"/>
      <c r="NKF26" s="15"/>
      <c r="NKG26" s="15"/>
      <c r="NKH26" s="15"/>
      <c r="NKI26" s="15"/>
      <c r="NKJ26" s="15"/>
      <c r="NKK26" s="15"/>
      <c r="NKL26" s="15"/>
      <c r="NKM26" s="15"/>
      <c r="NKN26" s="15"/>
      <c r="NKO26" s="15"/>
      <c r="NKP26" s="15"/>
      <c r="NKQ26" s="15"/>
      <c r="NKR26" s="15"/>
      <c r="NKS26" s="15"/>
      <c r="NKT26" s="15"/>
      <c r="NKU26" s="15"/>
      <c r="NKV26" s="15"/>
      <c r="NKW26" s="15"/>
      <c r="NKX26" s="15"/>
      <c r="NKY26" s="15"/>
      <c r="NKZ26" s="15"/>
      <c r="NLA26" s="15"/>
      <c r="NLB26" s="15"/>
      <c r="NLC26" s="15"/>
      <c r="NLD26" s="15"/>
      <c r="NLE26" s="15"/>
      <c r="NLF26" s="15"/>
      <c r="NLG26" s="15"/>
      <c r="NLH26" s="15"/>
      <c r="NLI26" s="15"/>
      <c r="NLJ26" s="15"/>
      <c r="NLK26" s="15"/>
      <c r="NLL26" s="15"/>
      <c r="NLM26" s="15"/>
      <c r="NLN26" s="15"/>
      <c r="NLO26" s="15"/>
      <c r="NLP26" s="15"/>
      <c r="NLQ26" s="15"/>
      <c r="NLR26" s="15"/>
      <c r="NLS26" s="15"/>
      <c r="NLT26" s="15"/>
      <c r="NLU26" s="15"/>
      <c r="NLV26" s="15"/>
      <c r="NLW26" s="15"/>
      <c r="NLX26" s="15"/>
      <c r="NLY26" s="15"/>
      <c r="NLZ26" s="15"/>
      <c r="NMA26" s="15"/>
      <c r="NMB26" s="15"/>
      <c r="NMC26" s="15"/>
      <c r="NMD26" s="15"/>
      <c r="NME26" s="15"/>
      <c r="NMF26" s="15"/>
      <c r="NMG26" s="15"/>
      <c r="NMH26" s="15"/>
      <c r="NMI26" s="15"/>
      <c r="NMJ26" s="15"/>
      <c r="NMK26" s="15"/>
      <c r="NML26" s="15"/>
      <c r="NMM26" s="15"/>
      <c r="NMN26" s="15"/>
      <c r="NMO26" s="15"/>
      <c r="NMP26" s="15"/>
      <c r="NMQ26" s="15"/>
      <c r="NMR26" s="15"/>
      <c r="NMS26" s="15"/>
      <c r="NMT26" s="15"/>
      <c r="NMU26" s="15"/>
      <c r="NMV26" s="15"/>
      <c r="NMW26" s="15"/>
      <c r="NMX26" s="15"/>
      <c r="NMY26" s="15"/>
      <c r="NMZ26" s="15"/>
      <c r="NNA26" s="15"/>
      <c r="NNB26" s="15"/>
      <c r="NNC26" s="15"/>
      <c r="NND26" s="15"/>
      <c r="NNE26" s="15"/>
      <c r="NNF26" s="15"/>
      <c r="NNG26" s="15"/>
      <c r="NNH26" s="15"/>
      <c r="NNI26" s="15"/>
      <c r="NNJ26" s="15"/>
      <c r="NNK26" s="15"/>
      <c r="NNL26" s="15"/>
      <c r="NNM26" s="15"/>
      <c r="NNN26" s="15"/>
      <c r="NNO26" s="15"/>
      <c r="NNP26" s="15"/>
      <c r="NNQ26" s="15"/>
      <c r="NNR26" s="15"/>
      <c r="NNS26" s="15"/>
      <c r="NNT26" s="15"/>
      <c r="NNU26" s="15"/>
      <c r="NNV26" s="15"/>
      <c r="NNW26" s="15"/>
      <c r="NNX26" s="15"/>
      <c r="NNY26" s="15"/>
      <c r="NNZ26" s="15"/>
      <c r="NOA26" s="15"/>
      <c r="NOB26" s="15"/>
      <c r="NOC26" s="15"/>
      <c r="NOD26" s="15"/>
      <c r="NOE26" s="15"/>
      <c r="NOF26" s="15"/>
      <c r="NOG26" s="15"/>
      <c r="NOH26" s="15"/>
      <c r="NOI26" s="15"/>
      <c r="NOJ26" s="15"/>
      <c r="NOK26" s="15"/>
      <c r="NOL26" s="15"/>
      <c r="NOM26" s="15"/>
      <c r="NON26" s="15"/>
      <c r="NOO26" s="15"/>
      <c r="NOP26" s="15"/>
      <c r="NOQ26" s="15"/>
      <c r="NOR26" s="15"/>
      <c r="NOS26" s="15"/>
      <c r="NOT26" s="15"/>
      <c r="NOU26" s="15"/>
      <c r="NOV26" s="15"/>
      <c r="NOW26" s="15"/>
      <c r="NOX26" s="15"/>
      <c r="NOY26" s="15"/>
      <c r="NOZ26" s="15"/>
      <c r="NPA26" s="15"/>
      <c r="NPB26" s="15"/>
      <c r="NPC26" s="15"/>
      <c r="NPD26" s="15"/>
      <c r="NPE26" s="15"/>
      <c r="NPF26" s="15"/>
      <c r="NPG26" s="15"/>
      <c r="NPH26" s="15"/>
      <c r="NPI26" s="15"/>
      <c r="NPJ26" s="15"/>
      <c r="NPK26" s="15"/>
      <c r="NPL26" s="15"/>
      <c r="NPM26" s="15"/>
      <c r="NPN26" s="15"/>
      <c r="NPO26" s="15"/>
      <c r="NPP26" s="15"/>
      <c r="NPQ26" s="15"/>
      <c r="NPR26" s="15"/>
      <c r="NPS26" s="15"/>
      <c r="NPT26" s="15"/>
      <c r="NPU26" s="15"/>
      <c r="NPV26" s="15"/>
      <c r="NPW26" s="15"/>
      <c r="NPX26" s="15"/>
      <c r="NPY26" s="15"/>
      <c r="NPZ26" s="15"/>
      <c r="NQA26" s="15"/>
      <c r="NQB26" s="15"/>
      <c r="NQC26" s="15"/>
      <c r="NQD26" s="15"/>
      <c r="NQE26" s="15"/>
      <c r="NQF26" s="15"/>
      <c r="NQG26" s="15"/>
      <c r="NQH26" s="15"/>
      <c r="NQI26" s="15"/>
      <c r="NQJ26" s="15"/>
      <c r="NQK26" s="15"/>
      <c r="NQL26" s="15"/>
      <c r="NQM26" s="15"/>
      <c r="NQN26" s="15"/>
      <c r="NQO26" s="15"/>
      <c r="NQP26" s="15"/>
      <c r="NQQ26" s="15"/>
      <c r="NQR26" s="15"/>
      <c r="NQS26" s="15"/>
      <c r="NQT26" s="15"/>
      <c r="NQU26" s="15"/>
      <c r="NQV26" s="15"/>
      <c r="NQW26" s="15"/>
      <c r="NQX26" s="15"/>
      <c r="NQY26" s="15"/>
      <c r="NQZ26" s="15"/>
      <c r="NRA26" s="15"/>
      <c r="NRB26" s="15"/>
      <c r="NRC26" s="15"/>
      <c r="NRD26" s="15"/>
      <c r="NRE26" s="15"/>
      <c r="NRF26" s="15"/>
      <c r="NRG26" s="15"/>
      <c r="NRH26" s="15"/>
      <c r="NRI26" s="15"/>
      <c r="NRJ26" s="15"/>
      <c r="NRK26" s="15"/>
      <c r="NRL26" s="15"/>
      <c r="NRM26" s="15"/>
      <c r="NRN26" s="15"/>
      <c r="NRO26" s="15"/>
      <c r="NRP26" s="15"/>
      <c r="NRQ26" s="15"/>
      <c r="NRR26" s="15"/>
      <c r="NRS26" s="15"/>
      <c r="NRT26" s="15"/>
      <c r="NRU26" s="15"/>
      <c r="NRV26" s="15"/>
      <c r="NRW26" s="15"/>
      <c r="NRX26" s="15"/>
      <c r="NRY26" s="15"/>
      <c r="NRZ26" s="15"/>
      <c r="NSA26" s="15"/>
      <c r="NSB26" s="15"/>
      <c r="NSC26" s="15"/>
      <c r="NSD26" s="15"/>
      <c r="NSE26" s="15"/>
      <c r="NSF26" s="15"/>
      <c r="NSG26" s="15"/>
      <c r="NSH26" s="15"/>
      <c r="NSI26" s="15"/>
      <c r="NSJ26" s="15"/>
      <c r="NSK26" s="15"/>
      <c r="NSL26" s="15"/>
      <c r="NSM26" s="15"/>
      <c r="NSN26" s="15"/>
      <c r="NSO26" s="15"/>
      <c r="NSP26" s="15"/>
      <c r="NSQ26" s="15"/>
      <c r="NSR26" s="15"/>
      <c r="NSS26" s="15"/>
      <c r="NST26" s="15"/>
      <c r="NSU26" s="15"/>
      <c r="NSV26" s="15"/>
      <c r="NSW26" s="15"/>
      <c r="NSX26" s="15"/>
      <c r="NSY26" s="15"/>
      <c r="NSZ26" s="15"/>
      <c r="NTA26" s="15"/>
      <c r="NTB26" s="15"/>
      <c r="NTC26" s="15"/>
      <c r="NTD26" s="15"/>
      <c r="NTE26" s="15"/>
      <c r="NTF26" s="15"/>
      <c r="NTG26" s="15"/>
      <c r="NTH26" s="15"/>
      <c r="NTI26" s="15"/>
      <c r="NTJ26" s="15"/>
      <c r="NTK26" s="15"/>
      <c r="NTL26" s="15"/>
      <c r="NTM26" s="15"/>
      <c r="NTN26" s="15"/>
      <c r="NTO26" s="15"/>
      <c r="NTP26" s="15"/>
      <c r="NTQ26" s="15"/>
      <c r="NTR26" s="15"/>
      <c r="NTS26" s="15"/>
      <c r="NTT26" s="15"/>
      <c r="NTU26" s="15"/>
      <c r="NTV26" s="15"/>
      <c r="NTW26" s="15"/>
      <c r="NTX26" s="15"/>
      <c r="NTY26" s="15"/>
      <c r="NTZ26" s="15"/>
      <c r="NUA26" s="15"/>
      <c r="NUB26" s="15"/>
      <c r="NUC26" s="15"/>
      <c r="NUD26" s="15"/>
      <c r="NUE26" s="15"/>
      <c r="NUF26" s="15"/>
      <c r="NUG26" s="15"/>
      <c r="NUH26" s="15"/>
      <c r="NUI26" s="15"/>
      <c r="NUJ26" s="15"/>
      <c r="NUK26" s="15"/>
      <c r="NUL26" s="15"/>
      <c r="NUM26" s="15"/>
      <c r="NUN26" s="15"/>
      <c r="NUO26" s="15"/>
      <c r="NUP26" s="15"/>
      <c r="NUQ26" s="15"/>
      <c r="NUR26" s="15"/>
      <c r="NUS26" s="15"/>
      <c r="NUT26" s="15"/>
      <c r="NUU26" s="15"/>
      <c r="NUV26" s="15"/>
      <c r="NUW26" s="15"/>
      <c r="NUX26" s="15"/>
      <c r="NUY26" s="15"/>
      <c r="NUZ26" s="15"/>
      <c r="NVA26" s="15"/>
      <c r="NVB26" s="15"/>
      <c r="NVC26" s="15"/>
      <c r="NVD26" s="15"/>
      <c r="NVE26" s="15"/>
      <c r="NVF26" s="15"/>
      <c r="NVG26" s="15"/>
      <c r="NVH26" s="15"/>
      <c r="NVI26" s="15"/>
      <c r="NVJ26" s="15"/>
      <c r="NVK26" s="15"/>
      <c r="NVL26" s="15"/>
      <c r="NVM26" s="15"/>
      <c r="NVN26" s="15"/>
      <c r="NVO26" s="15"/>
      <c r="NVP26" s="15"/>
      <c r="NVQ26" s="15"/>
      <c r="NVR26" s="15"/>
      <c r="NVS26" s="15"/>
      <c r="NVT26" s="15"/>
      <c r="NVU26" s="15"/>
      <c r="NVV26" s="15"/>
      <c r="NVW26" s="15"/>
      <c r="NVX26" s="15"/>
      <c r="NVY26" s="15"/>
      <c r="NVZ26" s="15"/>
      <c r="NWA26" s="15"/>
      <c r="NWB26" s="15"/>
      <c r="NWC26" s="15"/>
      <c r="NWD26" s="15"/>
      <c r="NWE26" s="15"/>
      <c r="NWF26" s="15"/>
      <c r="NWG26" s="15"/>
      <c r="NWH26" s="15"/>
      <c r="NWI26" s="15"/>
      <c r="NWJ26" s="15"/>
      <c r="NWK26" s="15"/>
      <c r="NWL26" s="15"/>
      <c r="NWM26" s="15"/>
      <c r="NWN26" s="15"/>
      <c r="NWO26" s="15"/>
      <c r="NWP26" s="15"/>
      <c r="NWQ26" s="15"/>
      <c r="NWR26" s="15"/>
      <c r="NWS26" s="15"/>
      <c r="NWT26" s="15"/>
      <c r="NWU26" s="15"/>
      <c r="NWV26" s="15"/>
      <c r="NWW26" s="15"/>
      <c r="NWX26" s="15"/>
      <c r="NWY26" s="15"/>
      <c r="NWZ26" s="15"/>
      <c r="NXA26" s="15"/>
      <c r="NXB26" s="15"/>
      <c r="NXC26" s="15"/>
      <c r="NXD26" s="15"/>
      <c r="NXE26" s="15"/>
      <c r="NXF26" s="15"/>
      <c r="NXG26" s="15"/>
      <c r="NXH26" s="15"/>
      <c r="NXI26" s="15"/>
      <c r="NXJ26" s="15"/>
      <c r="NXK26" s="15"/>
      <c r="NXL26" s="15"/>
      <c r="NXM26" s="15"/>
      <c r="NXN26" s="15"/>
      <c r="NXO26" s="15"/>
      <c r="NXP26" s="15"/>
      <c r="NXQ26" s="15"/>
      <c r="NXR26" s="15"/>
      <c r="NXS26" s="15"/>
      <c r="NXT26" s="15"/>
      <c r="NXU26" s="15"/>
      <c r="NXV26" s="15"/>
      <c r="NXW26" s="15"/>
      <c r="NXX26" s="15"/>
      <c r="NXY26" s="15"/>
      <c r="NXZ26" s="15"/>
      <c r="NYA26" s="15"/>
      <c r="NYB26" s="15"/>
      <c r="NYC26" s="15"/>
      <c r="NYD26" s="15"/>
      <c r="NYE26" s="15"/>
      <c r="NYF26" s="15"/>
      <c r="NYG26" s="15"/>
      <c r="NYH26" s="15"/>
      <c r="NYI26" s="15"/>
      <c r="NYJ26" s="15"/>
      <c r="NYK26" s="15"/>
      <c r="NYL26" s="15"/>
      <c r="NYM26" s="15"/>
      <c r="NYN26" s="15"/>
      <c r="NYO26" s="15"/>
      <c r="NYP26" s="15"/>
      <c r="NYQ26" s="15"/>
      <c r="NYR26" s="15"/>
      <c r="NYS26" s="15"/>
      <c r="NYT26" s="15"/>
      <c r="NYU26" s="15"/>
      <c r="NYV26" s="15"/>
      <c r="NYW26" s="15"/>
      <c r="NYX26" s="15"/>
      <c r="NYY26" s="15"/>
      <c r="NYZ26" s="15"/>
      <c r="NZA26" s="15"/>
      <c r="NZB26" s="15"/>
      <c r="NZC26" s="15"/>
      <c r="NZD26" s="15"/>
      <c r="NZE26" s="15"/>
      <c r="NZF26" s="15"/>
      <c r="NZG26" s="15"/>
      <c r="NZH26" s="15"/>
      <c r="NZI26" s="15"/>
      <c r="NZJ26" s="15"/>
      <c r="NZK26" s="15"/>
      <c r="NZL26" s="15"/>
      <c r="NZM26" s="15"/>
      <c r="NZN26" s="15"/>
      <c r="NZO26" s="15"/>
      <c r="NZP26" s="15"/>
      <c r="NZQ26" s="15"/>
      <c r="NZR26" s="15"/>
      <c r="NZS26" s="15"/>
      <c r="NZT26" s="15"/>
      <c r="NZU26" s="15"/>
      <c r="NZV26" s="15"/>
      <c r="NZW26" s="15"/>
      <c r="NZX26" s="15"/>
      <c r="NZY26" s="15"/>
      <c r="NZZ26" s="15"/>
      <c r="OAA26" s="15"/>
      <c r="OAB26" s="15"/>
      <c r="OAC26" s="15"/>
      <c r="OAD26" s="15"/>
      <c r="OAE26" s="15"/>
      <c r="OAF26" s="15"/>
      <c r="OAG26" s="15"/>
      <c r="OAH26" s="15"/>
      <c r="OAI26" s="15"/>
      <c r="OAJ26" s="15"/>
      <c r="OAK26" s="15"/>
      <c r="OAL26" s="15"/>
      <c r="OAM26" s="15"/>
      <c r="OAN26" s="15"/>
      <c r="OAO26" s="15"/>
      <c r="OAP26" s="15"/>
      <c r="OAQ26" s="15"/>
      <c r="OAR26" s="15"/>
      <c r="OAS26" s="15"/>
      <c r="OAT26" s="15"/>
      <c r="OAU26" s="15"/>
      <c r="OAV26" s="15"/>
      <c r="OAW26" s="15"/>
      <c r="OAX26" s="15"/>
      <c r="OAY26" s="15"/>
      <c r="OAZ26" s="15"/>
      <c r="OBA26" s="15"/>
      <c r="OBB26" s="15"/>
      <c r="OBC26" s="15"/>
      <c r="OBD26" s="15"/>
      <c r="OBE26" s="15"/>
      <c r="OBF26" s="15"/>
      <c r="OBG26" s="15"/>
      <c r="OBH26" s="15"/>
      <c r="OBI26" s="15"/>
      <c r="OBJ26" s="15"/>
      <c r="OBK26" s="15"/>
      <c r="OBL26" s="15"/>
      <c r="OBM26" s="15"/>
      <c r="OBN26" s="15"/>
      <c r="OBO26" s="15"/>
      <c r="OBP26" s="15"/>
      <c r="OBQ26" s="15"/>
      <c r="OBR26" s="15"/>
      <c r="OBS26" s="15"/>
      <c r="OBT26" s="15"/>
      <c r="OBU26" s="15"/>
      <c r="OBV26" s="15"/>
      <c r="OBW26" s="15"/>
      <c r="OBX26" s="15"/>
      <c r="OBY26" s="15"/>
      <c r="OBZ26" s="15"/>
      <c r="OCA26" s="15"/>
      <c r="OCB26" s="15"/>
      <c r="OCC26" s="15"/>
      <c r="OCD26" s="15"/>
      <c r="OCE26" s="15"/>
      <c r="OCF26" s="15"/>
      <c r="OCG26" s="15"/>
      <c r="OCH26" s="15"/>
      <c r="OCI26" s="15"/>
      <c r="OCJ26" s="15"/>
      <c r="OCK26" s="15"/>
      <c r="OCL26" s="15"/>
      <c r="OCM26" s="15"/>
      <c r="OCN26" s="15"/>
      <c r="OCO26" s="15"/>
      <c r="OCP26" s="15"/>
      <c r="OCQ26" s="15"/>
      <c r="OCR26" s="15"/>
      <c r="OCS26" s="15"/>
      <c r="OCT26" s="15"/>
      <c r="OCU26" s="15"/>
      <c r="OCV26" s="15"/>
      <c r="OCW26" s="15"/>
      <c r="OCX26" s="15"/>
      <c r="OCY26" s="15"/>
      <c r="OCZ26" s="15"/>
      <c r="ODA26" s="15"/>
      <c r="ODB26" s="15"/>
      <c r="ODC26" s="15"/>
      <c r="ODD26" s="15"/>
      <c r="ODE26" s="15"/>
      <c r="ODF26" s="15"/>
      <c r="ODG26" s="15"/>
      <c r="ODH26" s="15"/>
      <c r="ODI26" s="15"/>
      <c r="ODJ26" s="15"/>
      <c r="ODK26" s="15"/>
      <c r="ODL26" s="15"/>
      <c r="ODM26" s="15"/>
      <c r="ODN26" s="15"/>
      <c r="ODO26" s="15"/>
      <c r="ODP26" s="15"/>
      <c r="ODQ26" s="15"/>
      <c r="ODR26" s="15"/>
      <c r="ODS26" s="15"/>
      <c r="ODT26" s="15"/>
      <c r="ODU26" s="15"/>
      <c r="ODV26" s="15"/>
      <c r="ODW26" s="15"/>
      <c r="ODX26" s="15"/>
      <c r="ODY26" s="15"/>
      <c r="ODZ26" s="15"/>
      <c r="OEA26" s="15"/>
      <c r="OEB26" s="15"/>
      <c r="OEC26" s="15"/>
      <c r="OED26" s="15"/>
      <c r="OEE26" s="15"/>
      <c r="OEF26" s="15"/>
      <c r="OEG26" s="15"/>
      <c r="OEH26" s="15"/>
      <c r="OEI26" s="15"/>
      <c r="OEJ26" s="15"/>
      <c r="OEK26" s="15"/>
      <c r="OEL26" s="15"/>
      <c r="OEM26" s="15"/>
      <c r="OEN26" s="15"/>
      <c r="OEO26" s="15"/>
      <c r="OEP26" s="15"/>
      <c r="OEQ26" s="15"/>
      <c r="OER26" s="15"/>
      <c r="OES26" s="15"/>
      <c r="OET26" s="15"/>
      <c r="OEU26" s="15"/>
      <c r="OEV26" s="15"/>
      <c r="OEW26" s="15"/>
      <c r="OEX26" s="15"/>
      <c r="OEY26" s="15"/>
      <c r="OEZ26" s="15"/>
      <c r="OFA26" s="15"/>
      <c r="OFB26" s="15"/>
      <c r="OFC26" s="15"/>
      <c r="OFD26" s="15"/>
      <c r="OFE26" s="15"/>
      <c r="OFF26" s="15"/>
      <c r="OFG26" s="15"/>
      <c r="OFH26" s="15"/>
      <c r="OFI26" s="15"/>
      <c r="OFJ26" s="15"/>
      <c r="OFK26" s="15"/>
      <c r="OFL26" s="15"/>
      <c r="OFM26" s="15"/>
      <c r="OFN26" s="15"/>
      <c r="OFO26" s="15"/>
      <c r="OFP26" s="15"/>
      <c r="OFQ26" s="15"/>
      <c r="OFR26" s="15"/>
      <c r="OFS26" s="15"/>
      <c r="OFT26" s="15"/>
      <c r="OFU26" s="15"/>
      <c r="OFV26" s="15"/>
      <c r="OFW26" s="15"/>
      <c r="OFX26" s="15"/>
      <c r="OFY26" s="15"/>
      <c r="OFZ26" s="15"/>
      <c r="OGA26" s="15"/>
      <c r="OGB26" s="15"/>
      <c r="OGC26" s="15"/>
      <c r="OGD26" s="15"/>
      <c r="OGE26" s="15"/>
      <c r="OGF26" s="15"/>
      <c r="OGG26" s="15"/>
      <c r="OGH26" s="15"/>
      <c r="OGI26" s="15"/>
      <c r="OGJ26" s="15"/>
      <c r="OGK26" s="15"/>
      <c r="OGL26" s="15"/>
      <c r="OGM26" s="15"/>
      <c r="OGN26" s="15"/>
      <c r="OGO26" s="15"/>
      <c r="OGP26" s="15"/>
      <c r="OGQ26" s="15"/>
      <c r="OGR26" s="15"/>
      <c r="OGS26" s="15"/>
      <c r="OGT26" s="15"/>
      <c r="OGU26" s="15"/>
      <c r="OGV26" s="15"/>
      <c r="OGW26" s="15"/>
      <c r="OGX26" s="15"/>
      <c r="OGY26" s="15"/>
      <c r="OGZ26" s="15"/>
      <c r="OHA26" s="15"/>
      <c r="OHB26" s="15"/>
      <c r="OHC26" s="15"/>
      <c r="OHD26" s="15"/>
      <c r="OHE26" s="15"/>
      <c r="OHF26" s="15"/>
      <c r="OHG26" s="15"/>
      <c r="OHH26" s="15"/>
      <c r="OHI26" s="15"/>
      <c r="OHJ26" s="15"/>
      <c r="OHK26" s="15"/>
      <c r="OHL26" s="15"/>
      <c r="OHM26" s="15"/>
      <c r="OHN26" s="15"/>
      <c r="OHO26" s="15"/>
      <c r="OHP26" s="15"/>
      <c r="OHQ26" s="15"/>
      <c r="OHR26" s="15"/>
      <c r="OHS26" s="15"/>
      <c r="OHT26" s="15"/>
      <c r="OHU26" s="15"/>
      <c r="OHV26" s="15"/>
      <c r="OHW26" s="15"/>
      <c r="OHX26" s="15"/>
      <c r="OHY26" s="15"/>
      <c r="OHZ26" s="15"/>
      <c r="OIA26" s="15"/>
      <c r="OIB26" s="15"/>
      <c r="OIC26" s="15"/>
      <c r="OID26" s="15"/>
      <c r="OIE26" s="15"/>
      <c r="OIF26" s="15"/>
      <c r="OIG26" s="15"/>
      <c r="OIH26" s="15"/>
      <c r="OII26" s="15"/>
      <c r="OIJ26" s="15"/>
      <c r="OIK26" s="15"/>
      <c r="OIL26" s="15"/>
      <c r="OIM26" s="15"/>
      <c r="OIN26" s="15"/>
      <c r="OIO26" s="15"/>
      <c r="OIP26" s="15"/>
      <c r="OIQ26" s="15"/>
      <c r="OIR26" s="15"/>
      <c r="OIS26" s="15"/>
      <c r="OIT26" s="15"/>
      <c r="OIU26" s="15"/>
      <c r="OIV26" s="15"/>
      <c r="OIW26" s="15"/>
      <c r="OIX26" s="15"/>
      <c r="OIY26" s="15"/>
      <c r="OIZ26" s="15"/>
      <c r="OJA26" s="15"/>
      <c r="OJB26" s="15"/>
      <c r="OJC26" s="15"/>
      <c r="OJD26" s="15"/>
      <c r="OJE26" s="15"/>
      <c r="OJF26" s="15"/>
      <c r="OJG26" s="15"/>
      <c r="OJH26" s="15"/>
      <c r="OJI26" s="15"/>
      <c r="OJJ26" s="15"/>
      <c r="OJK26" s="15"/>
      <c r="OJL26" s="15"/>
      <c r="OJM26" s="15"/>
      <c r="OJN26" s="15"/>
      <c r="OJO26" s="15"/>
      <c r="OJP26" s="15"/>
      <c r="OJQ26" s="15"/>
      <c r="OJR26" s="15"/>
      <c r="OJS26" s="15"/>
      <c r="OJT26" s="15"/>
      <c r="OJU26" s="15"/>
      <c r="OJV26" s="15"/>
      <c r="OJW26" s="15"/>
      <c r="OJX26" s="15"/>
      <c r="OJY26" s="15"/>
      <c r="OJZ26" s="15"/>
      <c r="OKA26" s="15"/>
      <c r="OKB26" s="15"/>
      <c r="OKC26" s="15"/>
      <c r="OKD26" s="15"/>
      <c r="OKE26" s="15"/>
      <c r="OKF26" s="15"/>
      <c r="OKG26" s="15"/>
      <c r="OKH26" s="15"/>
      <c r="OKI26" s="15"/>
      <c r="OKJ26" s="15"/>
      <c r="OKK26" s="15"/>
      <c r="OKL26" s="15"/>
      <c r="OKM26" s="15"/>
      <c r="OKN26" s="15"/>
      <c r="OKO26" s="15"/>
      <c r="OKP26" s="15"/>
      <c r="OKQ26" s="15"/>
      <c r="OKR26" s="15"/>
      <c r="OKS26" s="15"/>
      <c r="OKT26" s="15"/>
      <c r="OKU26" s="15"/>
      <c r="OKV26" s="15"/>
      <c r="OKW26" s="15"/>
      <c r="OKX26" s="15"/>
      <c r="OKY26" s="15"/>
      <c r="OKZ26" s="15"/>
      <c r="OLA26" s="15"/>
      <c r="OLB26" s="15"/>
      <c r="OLC26" s="15"/>
      <c r="OLD26" s="15"/>
      <c r="OLE26" s="15"/>
      <c r="OLF26" s="15"/>
      <c r="OLG26" s="15"/>
      <c r="OLH26" s="15"/>
      <c r="OLI26" s="15"/>
      <c r="OLJ26" s="15"/>
      <c r="OLK26" s="15"/>
      <c r="OLL26" s="15"/>
      <c r="OLM26" s="15"/>
      <c r="OLN26" s="15"/>
      <c r="OLO26" s="15"/>
      <c r="OLP26" s="15"/>
      <c r="OLQ26" s="15"/>
      <c r="OLR26" s="15"/>
      <c r="OLS26" s="15"/>
      <c r="OLT26" s="15"/>
      <c r="OLU26" s="15"/>
      <c r="OLV26" s="15"/>
      <c r="OLW26" s="15"/>
      <c r="OLX26" s="15"/>
      <c r="OLY26" s="15"/>
      <c r="OLZ26" s="15"/>
      <c r="OMA26" s="15"/>
      <c r="OMB26" s="15"/>
      <c r="OMC26" s="15"/>
      <c r="OMD26" s="15"/>
      <c r="OME26" s="15"/>
      <c r="OMF26" s="15"/>
      <c r="OMG26" s="15"/>
      <c r="OMH26" s="15"/>
      <c r="OMI26" s="15"/>
      <c r="OMJ26" s="15"/>
      <c r="OMK26" s="15"/>
      <c r="OML26" s="15"/>
      <c r="OMM26" s="15"/>
      <c r="OMN26" s="15"/>
      <c r="OMO26" s="15"/>
      <c r="OMP26" s="15"/>
      <c r="OMQ26" s="15"/>
      <c r="OMR26" s="15"/>
      <c r="OMS26" s="15"/>
      <c r="OMT26" s="15"/>
      <c r="OMU26" s="15"/>
      <c r="OMV26" s="15"/>
      <c r="OMW26" s="15"/>
      <c r="OMX26" s="15"/>
      <c r="OMY26" s="15"/>
      <c r="OMZ26" s="15"/>
      <c r="ONA26" s="15"/>
      <c r="ONB26" s="15"/>
      <c r="ONC26" s="15"/>
      <c r="OND26" s="15"/>
      <c r="ONE26" s="15"/>
      <c r="ONF26" s="15"/>
      <c r="ONG26" s="15"/>
      <c r="ONH26" s="15"/>
      <c r="ONI26" s="15"/>
      <c r="ONJ26" s="15"/>
      <c r="ONK26" s="15"/>
      <c r="ONL26" s="15"/>
      <c r="ONM26" s="15"/>
      <c r="ONN26" s="15"/>
      <c r="ONO26" s="15"/>
      <c r="ONP26" s="15"/>
      <c r="ONQ26" s="15"/>
      <c r="ONR26" s="15"/>
      <c r="ONS26" s="15"/>
      <c r="ONT26" s="15"/>
      <c r="ONU26" s="15"/>
      <c r="ONV26" s="15"/>
      <c r="ONW26" s="15"/>
      <c r="ONX26" s="15"/>
      <c r="ONY26" s="15"/>
      <c r="ONZ26" s="15"/>
      <c r="OOA26" s="15"/>
      <c r="OOB26" s="15"/>
      <c r="OOC26" s="15"/>
      <c r="OOD26" s="15"/>
      <c r="OOE26" s="15"/>
      <c r="OOF26" s="15"/>
      <c r="OOG26" s="15"/>
      <c r="OOH26" s="15"/>
      <c r="OOI26" s="15"/>
      <c r="OOJ26" s="15"/>
      <c r="OOK26" s="15"/>
      <c r="OOL26" s="15"/>
      <c r="OOM26" s="15"/>
      <c r="OON26" s="15"/>
      <c r="OOO26" s="15"/>
      <c r="OOP26" s="15"/>
      <c r="OOQ26" s="15"/>
      <c r="OOR26" s="15"/>
      <c r="OOS26" s="15"/>
      <c r="OOT26" s="15"/>
      <c r="OOU26" s="15"/>
      <c r="OOV26" s="15"/>
      <c r="OOW26" s="15"/>
      <c r="OOX26" s="15"/>
      <c r="OOY26" s="15"/>
      <c r="OOZ26" s="15"/>
      <c r="OPA26" s="15"/>
      <c r="OPB26" s="15"/>
      <c r="OPC26" s="15"/>
      <c r="OPD26" s="15"/>
      <c r="OPE26" s="15"/>
      <c r="OPF26" s="15"/>
      <c r="OPG26" s="15"/>
      <c r="OPH26" s="15"/>
      <c r="OPI26" s="15"/>
      <c r="OPJ26" s="15"/>
      <c r="OPK26" s="15"/>
      <c r="OPL26" s="15"/>
      <c r="OPM26" s="15"/>
      <c r="OPN26" s="15"/>
      <c r="OPO26" s="15"/>
      <c r="OPP26" s="15"/>
      <c r="OPQ26" s="15"/>
      <c r="OPR26" s="15"/>
      <c r="OPS26" s="15"/>
      <c r="OPT26" s="15"/>
      <c r="OPU26" s="15"/>
      <c r="OPV26" s="15"/>
      <c r="OPW26" s="15"/>
      <c r="OPX26" s="15"/>
      <c r="OPY26" s="15"/>
      <c r="OPZ26" s="15"/>
      <c r="OQA26" s="15"/>
      <c r="OQB26" s="15"/>
      <c r="OQC26" s="15"/>
      <c r="OQD26" s="15"/>
      <c r="OQE26" s="15"/>
      <c r="OQF26" s="15"/>
      <c r="OQG26" s="15"/>
      <c r="OQH26" s="15"/>
      <c r="OQI26" s="15"/>
      <c r="OQJ26" s="15"/>
      <c r="OQK26" s="15"/>
      <c r="OQL26" s="15"/>
      <c r="OQM26" s="15"/>
      <c r="OQN26" s="15"/>
      <c r="OQO26" s="15"/>
      <c r="OQP26" s="15"/>
      <c r="OQQ26" s="15"/>
      <c r="OQR26" s="15"/>
      <c r="OQS26" s="15"/>
      <c r="OQT26" s="15"/>
      <c r="OQU26" s="15"/>
      <c r="OQV26" s="15"/>
      <c r="OQW26" s="15"/>
      <c r="OQX26" s="15"/>
      <c r="OQY26" s="15"/>
      <c r="OQZ26" s="15"/>
      <c r="ORA26" s="15"/>
      <c r="ORB26" s="15"/>
      <c r="ORC26" s="15"/>
      <c r="ORD26" s="15"/>
      <c r="ORE26" s="15"/>
      <c r="ORF26" s="15"/>
      <c r="ORG26" s="15"/>
      <c r="ORH26" s="15"/>
      <c r="ORI26" s="15"/>
      <c r="ORJ26" s="15"/>
      <c r="ORK26" s="15"/>
      <c r="ORL26" s="15"/>
      <c r="ORM26" s="15"/>
      <c r="ORN26" s="15"/>
      <c r="ORO26" s="15"/>
      <c r="ORP26" s="15"/>
      <c r="ORQ26" s="15"/>
      <c r="ORR26" s="15"/>
      <c r="ORS26" s="15"/>
      <c r="ORT26" s="15"/>
      <c r="ORU26" s="15"/>
      <c r="ORV26" s="15"/>
      <c r="ORW26" s="15"/>
      <c r="ORX26" s="15"/>
      <c r="ORY26" s="15"/>
      <c r="ORZ26" s="15"/>
      <c r="OSA26" s="15"/>
      <c r="OSB26" s="15"/>
      <c r="OSC26" s="15"/>
      <c r="OSD26" s="15"/>
      <c r="OSE26" s="15"/>
      <c r="OSF26" s="15"/>
      <c r="OSG26" s="15"/>
      <c r="OSH26" s="15"/>
      <c r="OSI26" s="15"/>
      <c r="OSJ26" s="15"/>
      <c r="OSK26" s="15"/>
      <c r="OSL26" s="15"/>
      <c r="OSM26" s="15"/>
      <c r="OSN26" s="15"/>
      <c r="OSO26" s="15"/>
      <c r="OSP26" s="15"/>
      <c r="OSQ26" s="15"/>
      <c r="OSR26" s="15"/>
      <c r="OSS26" s="15"/>
      <c r="OST26" s="15"/>
      <c r="OSU26" s="15"/>
      <c r="OSV26" s="15"/>
      <c r="OSW26" s="15"/>
      <c r="OSX26" s="15"/>
      <c r="OSY26" s="15"/>
      <c r="OSZ26" s="15"/>
      <c r="OTA26" s="15"/>
      <c r="OTB26" s="15"/>
      <c r="OTC26" s="15"/>
      <c r="OTD26" s="15"/>
      <c r="OTE26" s="15"/>
      <c r="OTF26" s="15"/>
      <c r="OTG26" s="15"/>
      <c r="OTH26" s="15"/>
      <c r="OTI26" s="15"/>
      <c r="OTJ26" s="15"/>
      <c r="OTK26" s="15"/>
      <c r="OTL26" s="15"/>
      <c r="OTM26" s="15"/>
      <c r="OTN26" s="15"/>
      <c r="OTO26" s="15"/>
      <c r="OTP26" s="15"/>
      <c r="OTQ26" s="15"/>
      <c r="OTR26" s="15"/>
      <c r="OTS26" s="15"/>
      <c r="OTT26" s="15"/>
      <c r="OTU26" s="15"/>
      <c r="OTV26" s="15"/>
      <c r="OTW26" s="15"/>
      <c r="OTX26" s="15"/>
      <c r="OTY26" s="15"/>
      <c r="OTZ26" s="15"/>
      <c r="OUA26" s="15"/>
      <c r="OUB26" s="15"/>
      <c r="OUC26" s="15"/>
      <c r="OUD26" s="15"/>
      <c r="OUE26" s="15"/>
      <c r="OUF26" s="15"/>
      <c r="OUG26" s="15"/>
      <c r="OUH26" s="15"/>
      <c r="OUI26" s="15"/>
      <c r="OUJ26" s="15"/>
      <c r="OUK26" s="15"/>
      <c r="OUL26" s="15"/>
      <c r="OUM26" s="15"/>
      <c r="OUN26" s="15"/>
      <c r="OUO26" s="15"/>
      <c r="OUP26" s="15"/>
      <c r="OUQ26" s="15"/>
      <c r="OUR26" s="15"/>
      <c r="OUS26" s="15"/>
      <c r="OUT26" s="15"/>
      <c r="OUU26" s="15"/>
      <c r="OUV26" s="15"/>
      <c r="OUW26" s="15"/>
      <c r="OUX26" s="15"/>
      <c r="OUY26" s="15"/>
      <c r="OUZ26" s="15"/>
      <c r="OVA26" s="15"/>
      <c r="OVB26" s="15"/>
      <c r="OVC26" s="15"/>
      <c r="OVD26" s="15"/>
      <c r="OVE26" s="15"/>
      <c r="OVF26" s="15"/>
      <c r="OVG26" s="15"/>
      <c r="OVH26" s="15"/>
      <c r="OVI26" s="15"/>
      <c r="OVJ26" s="15"/>
      <c r="OVK26" s="15"/>
      <c r="OVL26" s="15"/>
      <c r="OVM26" s="15"/>
      <c r="OVN26" s="15"/>
      <c r="OVO26" s="15"/>
      <c r="OVP26" s="15"/>
      <c r="OVQ26" s="15"/>
      <c r="OVR26" s="15"/>
      <c r="OVS26" s="15"/>
      <c r="OVT26" s="15"/>
      <c r="OVU26" s="15"/>
      <c r="OVV26" s="15"/>
      <c r="OVW26" s="15"/>
      <c r="OVX26" s="15"/>
      <c r="OVY26" s="15"/>
      <c r="OVZ26" s="15"/>
      <c r="OWA26" s="15"/>
      <c r="OWB26" s="15"/>
      <c r="OWC26" s="15"/>
      <c r="OWD26" s="15"/>
      <c r="OWE26" s="15"/>
      <c r="OWF26" s="15"/>
      <c r="OWG26" s="15"/>
      <c r="OWH26" s="15"/>
      <c r="OWI26" s="15"/>
      <c r="OWJ26" s="15"/>
      <c r="OWK26" s="15"/>
      <c r="OWL26" s="15"/>
      <c r="OWM26" s="15"/>
      <c r="OWN26" s="15"/>
      <c r="OWO26" s="15"/>
      <c r="OWP26" s="15"/>
      <c r="OWQ26" s="15"/>
      <c r="OWR26" s="15"/>
      <c r="OWS26" s="15"/>
      <c r="OWT26" s="15"/>
      <c r="OWU26" s="15"/>
      <c r="OWV26" s="15"/>
      <c r="OWW26" s="15"/>
      <c r="OWX26" s="15"/>
      <c r="OWY26" s="15"/>
      <c r="OWZ26" s="15"/>
      <c r="OXA26" s="15"/>
      <c r="OXB26" s="15"/>
      <c r="OXC26" s="15"/>
      <c r="OXD26" s="15"/>
      <c r="OXE26" s="15"/>
      <c r="OXF26" s="15"/>
      <c r="OXG26" s="15"/>
      <c r="OXH26" s="15"/>
      <c r="OXI26" s="15"/>
      <c r="OXJ26" s="15"/>
      <c r="OXK26" s="15"/>
      <c r="OXL26" s="15"/>
      <c r="OXM26" s="15"/>
      <c r="OXN26" s="15"/>
      <c r="OXO26" s="15"/>
      <c r="OXP26" s="15"/>
      <c r="OXQ26" s="15"/>
      <c r="OXR26" s="15"/>
      <c r="OXS26" s="15"/>
      <c r="OXT26" s="15"/>
      <c r="OXU26" s="15"/>
      <c r="OXV26" s="15"/>
      <c r="OXW26" s="15"/>
      <c r="OXX26" s="15"/>
      <c r="OXY26" s="15"/>
      <c r="OXZ26" s="15"/>
      <c r="OYA26" s="15"/>
      <c r="OYB26" s="15"/>
      <c r="OYC26" s="15"/>
      <c r="OYD26" s="15"/>
      <c r="OYE26" s="15"/>
      <c r="OYF26" s="15"/>
      <c r="OYG26" s="15"/>
      <c r="OYH26" s="15"/>
      <c r="OYI26" s="15"/>
      <c r="OYJ26" s="15"/>
      <c r="OYK26" s="15"/>
      <c r="OYL26" s="15"/>
      <c r="OYM26" s="15"/>
      <c r="OYN26" s="15"/>
      <c r="OYO26" s="15"/>
      <c r="OYP26" s="15"/>
      <c r="OYQ26" s="15"/>
      <c r="OYR26" s="15"/>
      <c r="OYS26" s="15"/>
      <c r="OYT26" s="15"/>
      <c r="OYU26" s="15"/>
      <c r="OYV26" s="15"/>
      <c r="OYW26" s="15"/>
      <c r="OYX26" s="15"/>
      <c r="OYY26" s="15"/>
      <c r="OYZ26" s="15"/>
      <c r="OZA26" s="15"/>
      <c r="OZB26" s="15"/>
      <c r="OZC26" s="15"/>
      <c r="OZD26" s="15"/>
      <c r="OZE26" s="15"/>
      <c r="OZF26" s="15"/>
      <c r="OZG26" s="15"/>
      <c r="OZH26" s="15"/>
      <c r="OZI26" s="15"/>
      <c r="OZJ26" s="15"/>
      <c r="OZK26" s="15"/>
      <c r="OZL26" s="15"/>
      <c r="OZM26" s="15"/>
      <c r="OZN26" s="15"/>
      <c r="OZO26" s="15"/>
      <c r="OZP26" s="15"/>
      <c r="OZQ26" s="15"/>
      <c r="OZR26" s="15"/>
      <c r="OZS26" s="15"/>
      <c r="OZT26" s="15"/>
      <c r="OZU26" s="15"/>
      <c r="OZV26" s="15"/>
      <c r="OZW26" s="15"/>
      <c r="OZX26" s="15"/>
      <c r="OZY26" s="15"/>
      <c r="OZZ26" s="15"/>
      <c r="PAA26" s="15"/>
      <c r="PAB26" s="15"/>
      <c r="PAC26" s="15"/>
      <c r="PAD26" s="15"/>
      <c r="PAE26" s="15"/>
      <c r="PAF26" s="15"/>
      <c r="PAG26" s="15"/>
      <c r="PAH26" s="15"/>
      <c r="PAI26" s="15"/>
      <c r="PAJ26" s="15"/>
      <c r="PAK26" s="15"/>
      <c r="PAL26" s="15"/>
      <c r="PAM26" s="15"/>
      <c r="PAN26" s="15"/>
      <c r="PAO26" s="15"/>
      <c r="PAP26" s="15"/>
      <c r="PAQ26" s="15"/>
      <c r="PAR26" s="15"/>
      <c r="PAS26" s="15"/>
      <c r="PAT26" s="15"/>
      <c r="PAU26" s="15"/>
      <c r="PAV26" s="15"/>
      <c r="PAW26" s="15"/>
      <c r="PAX26" s="15"/>
      <c r="PAY26" s="15"/>
      <c r="PAZ26" s="15"/>
      <c r="PBA26" s="15"/>
      <c r="PBB26" s="15"/>
      <c r="PBC26" s="15"/>
      <c r="PBD26" s="15"/>
      <c r="PBE26" s="15"/>
      <c r="PBF26" s="15"/>
      <c r="PBG26" s="15"/>
      <c r="PBH26" s="15"/>
      <c r="PBI26" s="15"/>
      <c r="PBJ26" s="15"/>
      <c r="PBK26" s="15"/>
      <c r="PBL26" s="15"/>
      <c r="PBM26" s="15"/>
      <c r="PBN26" s="15"/>
      <c r="PBO26" s="15"/>
      <c r="PBP26" s="15"/>
      <c r="PBQ26" s="15"/>
      <c r="PBR26" s="15"/>
      <c r="PBS26" s="15"/>
      <c r="PBT26" s="15"/>
      <c r="PBU26" s="15"/>
      <c r="PBV26" s="15"/>
      <c r="PBW26" s="15"/>
      <c r="PBX26" s="15"/>
      <c r="PBY26" s="15"/>
      <c r="PBZ26" s="15"/>
      <c r="PCA26" s="15"/>
      <c r="PCB26" s="15"/>
      <c r="PCC26" s="15"/>
      <c r="PCD26" s="15"/>
      <c r="PCE26" s="15"/>
      <c r="PCF26" s="15"/>
      <c r="PCG26" s="15"/>
      <c r="PCH26" s="15"/>
      <c r="PCI26" s="15"/>
      <c r="PCJ26" s="15"/>
      <c r="PCK26" s="15"/>
      <c r="PCL26" s="15"/>
      <c r="PCM26" s="15"/>
      <c r="PCN26" s="15"/>
      <c r="PCO26" s="15"/>
      <c r="PCP26" s="15"/>
      <c r="PCQ26" s="15"/>
      <c r="PCR26" s="15"/>
      <c r="PCS26" s="15"/>
      <c r="PCT26" s="15"/>
      <c r="PCU26" s="15"/>
      <c r="PCV26" s="15"/>
      <c r="PCW26" s="15"/>
      <c r="PCX26" s="15"/>
      <c r="PCY26" s="15"/>
      <c r="PCZ26" s="15"/>
      <c r="PDA26" s="15"/>
      <c r="PDB26" s="15"/>
      <c r="PDC26" s="15"/>
      <c r="PDD26" s="15"/>
      <c r="PDE26" s="15"/>
      <c r="PDF26" s="15"/>
      <c r="PDG26" s="15"/>
      <c r="PDH26" s="15"/>
      <c r="PDI26" s="15"/>
      <c r="PDJ26" s="15"/>
      <c r="PDK26" s="15"/>
      <c r="PDL26" s="15"/>
      <c r="PDM26" s="15"/>
      <c r="PDN26" s="15"/>
      <c r="PDO26" s="15"/>
      <c r="PDP26" s="15"/>
      <c r="PDQ26" s="15"/>
      <c r="PDR26" s="15"/>
      <c r="PDS26" s="15"/>
      <c r="PDT26" s="15"/>
      <c r="PDU26" s="15"/>
      <c r="PDV26" s="15"/>
      <c r="PDW26" s="15"/>
      <c r="PDX26" s="15"/>
      <c r="PDY26" s="15"/>
      <c r="PDZ26" s="15"/>
      <c r="PEA26" s="15"/>
      <c r="PEB26" s="15"/>
      <c r="PEC26" s="15"/>
      <c r="PED26" s="15"/>
      <c r="PEE26" s="15"/>
      <c r="PEF26" s="15"/>
      <c r="PEG26" s="15"/>
      <c r="PEH26" s="15"/>
      <c r="PEI26" s="15"/>
      <c r="PEJ26" s="15"/>
      <c r="PEK26" s="15"/>
      <c r="PEL26" s="15"/>
      <c r="PEM26" s="15"/>
      <c r="PEN26" s="15"/>
      <c r="PEO26" s="15"/>
      <c r="PEP26" s="15"/>
      <c r="PEQ26" s="15"/>
      <c r="PER26" s="15"/>
      <c r="PES26" s="15"/>
      <c r="PET26" s="15"/>
      <c r="PEU26" s="15"/>
      <c r="PEV26" s="15"/>
      <c r="PEW26" s="15"/>
      <c r="PEX26" s="15"/>
      <c r="PEY26" s="15"/>
      <c r="PEZ26" s="15"/>
      <c r="PFA26" s="15"/>
      <c r="PFB26" s="15"/>
      <c r="PFC26" s="15"/>
      <c r="PFD26" s="15"/>
      <c r="PFE26" s="15"/>
      <c r="PFF26" s="15"/>
      <c r="PFG26" s="15"/>
      <c r="PFH26" s="15"/>
      <c r="PFI26" s="15"/>
      <c r="PFJ26" s="15"/>
      <c r="PFK26" s="15"/>
      <c r="PFL26" s="15"/>
      <c r="PFM26" s="15"/>
      <c r="PFN26" s="15"/>
      <c r="PFO26" s="15"/>
      <c r="PFP26" s="15"/>
      <c r="PFQ26" s="15"/>
      <c r="PFR26" s="15"/>
      <c r="PFS26" s="15"/>
      <c r="PFT26" s="15"/>
      <c r="PFU26" s="15"/>
      <c r="PFV26" s="15"/>
      <c r="PFW26" s="15"/>
      <c r="PFX26" s="15"/>
      <c r="PFY26" s="15"/>
      <c r="PFZ26" s="15"/>
      <c r="PGA26" s="15"/>
      <c r="PGB26" s="15"/>
      <c r="PGC26" s="15"/>
      <c r="PGD26" s="15"/>
      <c r="PGE26" s="15"/>
      <c r="PGF26" s="15"/>
      <c r="PGG26" s="15"/>
      <c r="PGH26" s="15"/>
      <c r="PGI26" s="15"/>
      <c r="PGJ26" s="15"/>
      <c r="PGK26" s="15"/>
      <c r="PGL26" s="15"/>
      <c r="PGM26" s="15"/>
      <c r="PGN26" s="15"/>
      <c r="PGO26" s="15"/>
      <c r="PGP26" s="15"/>
      <c r="PGQ26" s="15"/>
      <c r="PGR26" s="15"/>
      <c r="PGS26" s="15"/>
      <c r="PGT26" s="15"/>
      <c r="PGU26" s="15"/>
      <c r="PGV26" s="15"/>
      <c r="PGW26" s="15"/>
      <c r="PGX26" s="15"/>
      <c r="PGY26" s="15"/>
      <c r="PGZ26" s="15"/>
      <c r="PHA26" s="15"/>
      <c r="PHB26" s="15"/>
      <c r="PHC26" s="15"/>
      <c r="PHD26" s="15"/>
      <c r="PHE26" s="15"/>
      <c r="PHF26" s="15"/>
      <c r="PHG26" s="15"/>
      <c r="PHH26" s="15"/>
      <c r="PHI26" s="15"/>
      <c r="PHJ26" s="15"/>
      <c r="PHK26" s="15"/>
      <c r="PHL26" s="15"/>
      <c r="PHM26" s="15"/>
      <c r="PHN26" s="15"/>
      <c r="PHO26" s="15"/>
      <c r="PHP26" s="15"/>
      <c r="PHQ26" s="15"/>
      <c r="PHR26" s="15"/>
      <c r="PHS26" s="15"/>
      <c r="PHT26" s="15"/>
      <c r="PHU26" s="15"/>
      <c r="PHV26" s="15"/>
      <c r="PHW26" s="15"/>
      <c r="PHX26" s="15"/>
      <c r="PHY26" s="15"/>
      <c r="PHZ26" s="15"/>
      <c r="PIA26" s="15"/>
      <c r="PIB26" s="15"/>
      <c r="PIC26" s="15"/>
      <c r="PID26" s="15"/>
      <c r="PIE26" s="15"/>
      <c r="PIF26" s="15"/>
      <c r="PIG26" s="15"/>
      <c r="PIH26" s="15"/>
      <c r="PII26" s="15"/>
      <c r="PIJ26" s="15"/>
      <c r="PIK26" s="15"/>
      <c r="PIL26" s="15"/>
      <c r="PIM26" s="15"/>
      <c r="PIN26" s="15"/>
      <c r="PIO26" s="15"/>
      <c r="PIP26" s="15"/>
      <c r="PIQ26" s="15"/>
      <c r="PIR26" s="15"/>
      <c r="PIS26" s="15"/>
      <c r="PIT26" s="15"/>
      <c r="PIU26" s="15"/>
      <c r="PIV26" s="15"/>
      <c r="PIW26" s="15"/>
      <c r="PIX26" s="15"/>
      <c r="PIY26" s="15"/>
      <c r="PIZ26" s="15"/>
      <c r="PJA26" s="15"/>
      <c r="PJB26" s="15"/>
      <c r="PJC26" s="15"/>
      <c r="PJD26" s="15"/>
      <c r="PJE26" s="15"/>
      <c r="PJF26" s="15"/>
      <c r="PJG26" s="15"/>
      <c r="PJH26" s="15"/>
      <c r="PJI26" s="15"/>
      <c r="PJJ26" s="15"/>
      <c r="PJK26" s="15"/>
      <c r="PJL26" s="15"/>
      <c r="PJM26" s="15"/>
      <c r="PJN26" s="15"/>
      <c r="PJO26" s="15"/>
      <c r="PJP26" s="15"/>
      <c r="PJQ26" s="15"/>
      <c r="PJR26" s="15"/>
      <c r="PJS26" s="15"/>
      <c r="PJT26" s="15"/>
      <c r="PJU26" s="15"/>
      <c r="PJV26" s="15"/>
      <c r="PJW26" s="15"/>
      <c r="PJX26" s="15"/>
      <c r="PJY26" s="15"/>
      <c r="PJZ26" s="15"/>
      <c r="PKA26" s="15"/>
      <c r="PKB26" s="15"/>
      <c r="PKC26" s="15"/>
      <c r="PKD26" s="15"/>
      <c r="PKE26" s="15"/>
      <c r="PKF26" s="15"/>
      <c r="PKG26" s="15"/>
      <c r="PKH26" s="15"/>
      <c r="PKI26" s="15"/>
      <c r="PKJ26" s="15"/>
      <c r="PKK26" s="15"/>
      <c r="PKL26" s="15"/>
      <c r="PKM26" s="15"/>
      <c r="PKN26" s="15"/>
      <c r="PKO26" s="15"/>
      <c r="PKP26" s="15"/>
      <c r="PKQ26" s="15"/>
      <c r="PKR26" s="15"/>
      <c r="PKS26" s="15"/>
      <c r="PKT26" s="15"/>
      <c r="PKU26" s="15"/>
      <c r="PKV26" s="15"/>
      <c r="PKW26" s="15"/>
      <c r="PKX26" s="15"/>
      <c r="PKY26" s="15"/>
      <c r="PKZ26" s="15"/>
      <c r="PLA26" s="15"/>
      <c r="PLB26" s="15"/>
      <c r="PLC26" s="15"/>
      <c r="PLD26" s="15"/>
      <c r="PLE26" s="15"/>
      <c r="PLF26" s="15"/>
      <c r="PLG26" s="15"/>
      <c r="PLH26" s="15"/>
      <c r="PLI26" s="15"/>
      <c r="PLJ26" s="15"/>
      <c r="PLK26" s="15"/>
      <c r="PLL26" s="15"/>
      <c r="PLM26" s="15"/>
      <c r="PLN26" s="15"/>
      <c r="PLO26" s="15"/>
      <c r="PLP26" s="15"/>
      <c r="PLQ26" s="15"/>
      <c r="PLR26" s="15"/>
      <c r="PLS26" s="15"/>
      <c r="PLT26" s="15"/>
      <c r="PLU26" s="15"/>
      <c r="PLV26" s="15"/>
      <c r="PLW26" s="15"/>
      <c r="PLX26" s="15"/>
      <c r="PLY26" s="15"/>
      <c r="PLZ26" s="15"/>
      <c r="PMA26" s="15"/>
      <c r="PMB26" s="15"/>
      <c r="PMC26" s="15"/>
      <c r="PMD26" s="15"/>
      <c r="PME26" s="15"/>
      <c r="PMF26" s="15"/>
      <c r="PMG26" s="15"/>
      <c r="PMH26" s="15"/>
      <c r="PMI26" s="15"/>
      <c r="PMJ26" s="15"/>
      <c r="PMK26" s="15"/>
      <c r="PML26" s="15"/>
      <c r="PMM26" s="15"/>
      <c r="PMN26" s="15"/>
      <c r="PMO26" s="15"/>
      <c r="PMP26" s="15"/>
      <c r="PMQ26" s="15"/>
      <c r="PMR26" s="15"/>
      <c r="PMS26" s="15"/>
      <c r="PMT26" s="15"/>
      <c r="PMU26" s="15"/>
      <c r="PMV26" s="15"/>
      <c r="PMW26" s="15"/>
      <c r="PMX26" s="15"/>
      <c r="PMY26" s="15"/>
      <c r="PMZ26" s="15"/>
      <c r="PNA26" s="15"/>
      <c r="PNB26" s="15"/>
      <c r="PNC26" s="15"/>
      <c r="PND26" s="15"/>
      <c r="PNE26" s="15"/>
      <c r="PNF26" s="15"/>
      <c r="PNG26" s="15"/>
      <c r="PNH26" s="15"/>
      <c r="PNI26" s="15"/>
      <c r="PNJ26" s="15"/>
      <c r="PNK26" s="15"/>
      <c r="PNL26" s="15"/>
      <c r="PNM26" s="15"/>
      <c r="PNN26" s="15"/>
      <c r="PNO26" s="15"/>
      <c r="PNP26" s="15"/>
      <c r="PNQ26" s="15"/>
      <c r="PNR26" s="15"/>
      <c r="PNS26" s="15"/>
      <c r="PNT26" s="15"/>
      <c r="PNU26" s="15"/>
      <c r="PNV26" s="15"/>
      <c r="PNW26" s="15"/>
      <c r="PNX26" s="15"/>
      <c r="PNY26" s="15"/>
      <c r="PNZ26" s="15"/>
      <c r="POA26" s="15"/>
      <c r="POB26" s="15"/>
      <c r="POC26" s="15"/>
      <c r="POD26" s="15"/>
      <c r="POE26" s="15"/>
      <c r="POF26" s="15"/>
      <c r="POG26" s="15"/>
      <c r="POH26" s="15"/>
      <c r="POI26" s="15"/>
      <c r="POJ26" s="15"/>
      <c r="POK26" s="15"/>
      <c r="POL26" s="15"/>
      <c r="POM26" s="15"/>
      <c r="PON26" s="15"/>
      <c r="POO26" s="15"/>
      <c r="POP26" s="15"/>
      <c r="POQ26" s="15"/>
      <c r="POR26" s="15"/>
      <c r="POS26" s="15"/>
      <c r="POT26" s="15"/>
      <c r="POU26" s="15"/>
      <c r="POV26" s="15"/>
      <c r="POW26" s="15"/>
      <c r="POX26" s="15"/>
      <c r="POY26" s="15"/>
      <c r="POZ26" s="15"/>
      <c r="PPA26" s="15"/>
      <c r="PPB26" s="15"/>
      <c r="PPC26" s="15"/>
      <c r="PPD26" s="15"/>
      <c r="PPE26" s="15"/>
      <c r="PPF26" s="15"/>
      <c r="PPG26" s="15"/>
      <c r="PPH26" s="15"/>
      <c r="PPI26" s="15"/>
      <c r="PPJ26" s="15"/>
      <c r="PPK26" s="15"/>
      <c r="PPL26" s="15"/>
      <c r="PPM26" s="15"/>
      <c r="PPN26" s="15"/>
      <c r="PPO26" s="15"/>
      <c r="PPP26" s="15"/>
      <c r="PPQ26" s="15"/>
      <c r="PPR26" s="15"/>
      <c r="PPS26" s="15"/>
      <c r="PPT26" s="15"/>
      <c r="PPU26" s="15"/>
      <c r="PPV26" s="15"/>
      <c r="PPW26" s="15"/>
      <c r="PPX26" s="15"/>
      <c r="PPY26" s="15"/>
      <c r="PPZ26" s="15"/>
      <c r="PQA26" s="15"/>
      <c r="PQB26" s="15"/>
      <c r="PQC26" s="15"/>
      <c r="PQD26" s="15"/>
      <c r="PQE26" s="15"/>
      <c r="PQF26" s="15"/>
      <c r="PQG26" s="15"/>
      <c r="PQH26" s="15"/>
      <c r="PQI26" s="15"/>
      <c r="PQJ26" s="15"/>
      <c r="PQK26" s="15"/>
      <c r="PQL26" s="15"/>
      <c r="PQM26" s="15"/>
      <c r="PQN26" s="15"/>
      <c r="PQO26" s="15"/>
      <c r="PQP26" s="15"/>
      <c r="PQQ26" s="15"/>
      <c r="PQR26" s="15"/>
      <c r="PQS26" s="15"/>
      <c r="PQT26" s="15"/>
      <c r="PQU26" s="15"/>
      <c r="PQV26" s="15"/>
      <c r="PQW26" s="15"/>
      <c r="PQX26" s="15"/>
      <c r="PQY26" s="15"/>
      <c r="PQZ26" s="15"/>
      <c r="PRA26" s="15"/>
      <c r="PRB26" s="15"/>
      <c r="PRC26" s="15"/>
      <c r="PRD26" s="15"/>
      <c r="PRE26" s="15"/>
      <c r="PRF26" s="15"/>
      <c r="PRG26" s="15"/>
      <c r="PRH26" s="15"/>
      <c r="PRI26" s="15"/>
      <c r="PRJ26" s="15"/>
      <c r="PRK26" s="15"/>
      <c r="PRL26" s="15"/>
      <c r="PRM26" s="15"/>
      <c r="PRN26" s="15"/>
      <c r="PRO26" s="15"/>
      <c r="PRP26" s="15"/>
      <c r="PRQ26" s="15"/>
      <c r="PRR26" s="15"/>
      <c r="PRS26" s="15"/>
      <c r="PRT26" s="15"/>
      <c r="PRU26" s="15"/>
      <c r="PRV26" s="15"/>
      <c r="PRW26" s="15"/>
      <c r="PRX26" s="15"/>
      <c r="PRY26" s="15"/>
      <c r="PRZ26" s="15"/>
      <c r="PSA26" s="15"/>
      <c r="PSB26" s="15"/>
      <c r="PSC26" s="15"/>
      <c r="PSD26" s="15"/>
      <c r="PSE26" s="15"/>
      <c r="PSF26" s="15"/>
      <c r="PSG26" s="15"/>
      <c r="PSH26" s="15"/>
      <c r="PSI26" s="15"/>
      <c r="PSJ26" s="15"/>
      <c r="PSK26" s="15"/>
      <c r="PSL26" s="15"/>
      <c r="PSM26" s="15"/>
      <c r="PSN26" s="15"/>
      <c r="PSO26" s="15"/>
      <c r="PSP26" s="15"/>
      <c r="PSQ26" s="15"/>
      <c r="PSR26" s="15"/>
      <c r="PSS26" s="15"/>
      <c r="PST26" s="15"/>
      <c r="PSU26" s="15"/>
      <c r="PSV26" s="15"/>
      <c r="PSW26" s="15"/>
      <c r="PSX26" s="15"/>
      <c r="PSY26" s="15"/>
      <c r="PSZ26" s="15"/>
      <c r="PTA26" s="15"/>
      <c r="PTB26" s="15"/>
      <c r="PTC26" s="15"/>
      <c r="PTD26" s="15"/>
      <c r="PTE26" s="15"/>
      <c r="PTF26" s="15"/>
      <c r="PTG26" s="15"/>
      <c r="PTH26" s="15"/>
      <c r="PTI26" s="15"/>
      <c r="PTJ26" s="15"/>
      <c r="PTK26" s="15"/>
      <c r="PTL26" s="15"/>
      <c r="PTM26" s="15"/>
      <c r="PTN26" s="15"/>
      <c r="PTO26" s="15"/>
      <c r="PTP26" s="15"/>
      <c r="PTQ26" s="15"/>
      <c r="PTR26" s="15"/>
      <c r="PTS26" s="15"/>
      <c r="PTT26" s="15"/>
      <c r="PTU26" s="15"/>
      <c r="PTV26" s="15"/>
      <c r="PTW26" s="15"/>
      <c r="PTX26" s="15"/>
      <c r="PTY26" s="15"/>
      <c r="PTZ26" s="15"/>
      <c r="PUA26" s="15"/>
      <c r="PUB26" s="15"/>
      <c r="PUC26" s="15"/>
      <c r="PUD26" s="15"/>
      <c r="PUE26" s="15"/>
      <c r="PUF26" s="15"/>
      <c r="PUG26" s="15"/>
      <c r="PUH26" s="15"/>
      <c r="PUI26" s="15"/>
      <c r="PUJ26" s="15"/>
      <c r="PUK26" s="15"/>
      <c r="PUL26" s="15"/>
      <c r="PUM26" s="15"/>
      <c r="PUN26" s="15"/>
      <c r="PUO26" s="15"/>
      <c r="PUP26" s="15"/>
      <c r="PUQ26" s="15"/>
      <c r="PUR26" s="15"/>
      <c r="PUS26" s="15"/>
      <c r="PUT26" s="15"/>
      <c r="PUU26" s="15"/>
      <c r="PUV26" s="15"/>
      <c r="PUW26" s="15"/>
      <c r="PUX26" s="15"/>
      <c r="PUY26" s="15"/>
      <c r="PUZ26" s="15"/>
      <c r="PVA26" s="15"/>
      <c r="PVB26" s="15"/>
      <c r="PVC26" s="15"/>
      <c r="PVD26" s="15"/>
      <c r="PVE26" s="15"/>
      <c r="PVF26" s="15"/>
      <c r="PVG26" s="15"/>
      <c r="PVH26" s="15"/>
      <c r="PVI26" s="15"/>
      <c r="PVJ26" s="15"/>
      <c r="PVK26" s="15"/>
      <c r="PVL26" s="15"/>
      <c r="PVM26" s="15"/>
      <c r="PVN26" s="15"/>
      <c r="PVO26" s="15"/>
      <c r="PVP26" s="15"/>
      <c r="PVQ26" s="15"/>
      <c r="PVR26" s="15"/>
      <c r="PVS26" s="15"/>
      <c r="PVT26" s="15"/>
      <c r="PVU26" s="15"/>
      <c r="PVV26" s="15"/>
      <c r="PVW26" s="15"/>
      <c r="PVX26" s="15"/>
      <c r="PVY26" s="15"/>
      <c r="PVZ26" s="15"/>
      <c r="PWA26" s="15"/>
      <c r="PWB26" s="15"/>
      <c r="PWC26" s="15"/>
      <c r="PWD26" s="15"/>
      <c r="PWE26" s="15"/>
      <c r="PWF26" s="15"/>
      <c r="PWG26" s="15"/>
      <c r="PWH26" s="15"/>
      <c r="PWI26" s="15"/>
      <c r="PWJ26" s="15"/>
      <c r="PWK26" s="15"/>
      <c r="PWL26" s="15"/>
      <c r="PWM26" s="15"/>
      <c r="PWN26" s="15"/>
      <c r="PWO26" s="15"/>
      <c r="PWP26" s="15"/>
      <c r="PWQ26" s="15"/>
      <c r="PWR26" s="15"/>
      <c r="PWS26" s="15"/>
      <c r="PWT26" s="15"/>
      <c r="PWU26" s="15"/>
      <c r="PWV26" s="15"/>
      <c r="PWW26" s="15"/>
      <c r="PWX26" s="15"/>
      <c r="PWY26" s="15"/>
      <c r="PWZ26" s="15"/>
      <c r="PXA26" s="15"/>
      <c r="PXB26" s="15"/>
      <c r="PXC26" s="15"/>
      <c r="PXD26" s="15"/>
      <c r="PXE26" s="15"/>
      <c r="PXF26" s="15"/>
      <c r="PXG26" s="15"/>
      <c r="PXH26" s="15"/>
      <c r="PXI26" s="15"/>
      <c r="PXJ26" s="15"/>
      <c r="PXK26" s="15"/>
      <c r="PXL26" s="15"/>
      <c r="PXM26" s="15"/>
      <c r="PXN26" s="15"/>
      <c r="PXO26" s="15"/>
      <c r="PXP26" s="15"/>
      <c r="PXQ26" s="15"/>
      <c r="PXR26" s="15"/>
      <c r="PXS26" s="15"/>
      <c r="PXT26" s="15"/>
      <c r="PXU26" s="15"/>
      <c r="PXV26" s="15"/>
      <c r="PXW26" s="15"/>
      <c r="PXX26" s="15"/>
      <c r="PXY26" s="15"/>
      <c r="PXZ26" s="15"/>
      <c r="PYA26" s="15"/>
      <c r="PYB26" s="15"/>
      <c r="PYC26" s="15"/>
      <c r="PYD26" s="15"/>
      <c r="PYE26" s="15"/>
      <c r="PYF26" s="15"/>
      <c r="PYG26" s="15"/>
      <c r="PYH26" s="15"/>
      <c r="PYI26" s="15"/>
      <c r="PYJ26" s="15"/>
      <c r="PYK26" s="15"/>
      <c r="PYL26" s="15"/>
      <c r="PYM26" s="15"/>
      <c r="PYN26" s="15"/>
      <c r="PYO26" s="15"/>
      <c r="PYP26" s="15"/>
      <c r="PYQ26" s="15"/>
      <c r="PYR26" s="15"/>
      <c r="PYS26" s="15"/>
      <c r="PYT26" s="15"/>
      <c r="PYU26" s="15"/>
      <c r="PYV26" s="15"/>
      <c r="PYW26" s="15"/>
      <c r="PYX26" s="15"/>
      <c r="PYY26" s="15"/>
      <c r="PYZ26" s="15"/>
      <c r="PZA26" s="15"/>
      <c r="PZB26" s="15"/>
      <c r="PZC26" s="15"/>
      <c r="PZD26" s="15"/>
      <c r="PZE26" s="15"/>
      <c r="PZF26" s="15"/>
      <c r="PZG26" s="15"/>
      <c r="PZH26" s="15"/>
      <c r="PZI26" s="15"/>
      <c r="PZJ26" s="15"/>
      <c r="PZK26" s="15"/>
      <c r="PZL26" s="15"/>
      <c r="PZM26" s="15"/>
      <c r="PZN26" s="15"/>
      <c r="PZO26" s="15"/>
      <c r="PZP26" s="15"/>
      <c r="PZQ26" s="15"/>
      <c r="PZR26" s="15"/>
      <c r="PZS26" s="15"/>
      <c r="PZT26" s="15"/>
      <c r="PZU26" s="15"/>
      <c r="PZV26" s="15"/>
      <c r="PZW26" s="15"/>
      <c r="PZX26" s="15"/>
      <c r="PZY26" s="15"/>
      <c r="PZZ26" s="15"/>
      <c r="QAA26" s="15"/>
      <c r="QAB26" s="15"/>
      <c r="QAC26" s="15"/>
      <c r="QAD26" s="15"/>
      <c r="QAE26" s="15"/>
      <c r="QAF26" s="15"/>
      <c r="QAG26" s="15"/>
      <c r="QAH26" s="15"/>
      <c r="QAI26" s="15"/>
      <c r="QAJ26" s="15"/>
      <c r="QAK26" s="15"/>
      <c r="QAL26" s="15"/>
      <c r="QAM26" s="15"/>
      <c r="QAN26" s="15"/>
      <c r="QAO26" s="15"/>
      <c r="QAP26" s="15"/>
      <c r="QAQ26" s="15"/>
      <c r="QAR26" s="15"/>
      <c r="QAS26" s="15"/>
      <c r="QAT26" s="15"/>
      <c r="QAU26" s="15"/>
      <c r="QAV26" s="15"/>
      <c r="QAW26" s="15"/>
      <c r="QAX26" s="15"/>
      <c r="QAY26" s="15"/>
      <c r="QAZ26" s="15"/>
      <c r="QBA26" s="15"/>
      <c r="QBB26" s="15"/>
      <c r="QBC26" s="15"/>
      <c r="QBD26" s="15"/>
      <c r="QBE26" s="15"/>
      <c r="QBF26" s="15"/>
      <c r="QBG26" s="15"/>
      <c r="QBH26" s="15"/>
      <c r="QBI26" s="15"/>
      <c r="QBJ26" s="15"/>
      <c r="QBK26" s="15"/>
      <c r="QBL26" s="15"/>
      <c r="QBM26" s="15"/>
      <c r="QBN26" s="15"/>
      <c r="QBO26" s="15"/>
      <c r="QBP26" s="15"/>
      <c r="QBQ26" s="15"/>
      <c r="QBR26" s="15"/>
      <c r="QBS26" s="15"/>
      <c r="QBT26" s="15"/>
      <c r="QBU26" s="15"/>
      <c r="QBV26" s="15"/>
      <c r="QBW26" s="15"/>
      <c r="QBX26" s="15"/>
      <c r="QBY26" s="15"/>
      <c r="QBZ26" s="15"/>
      <c r="QCA26" s="15"/>
      <c r="QCB26" s="15"/>
      <c r="QCC26" s="15"/>
      <c r="QCD26" s="15"/>
      <c r="QCE26" s="15"/>
      <c r="QCF26" s="15"/>
      <c r="QCG26" s="15"/>
      <c r="QCH26" s="15"/>
      <c r="QCI26" s="15"/>
      <c r="QCJ26" s="15"/>
      <c r="QCK26" s="15"/>
      <c r="QCL26" s="15"/>
      <c r="QCM26" s="15"/>
      <c r="QCN26" s="15"/>
      <c r="QCO26" s="15"/>
      <c r="QCP26" s="15"/>
      <c r="QCQ26" s="15"/>
      <c r="QCR26" s="15"/>
      <c r="QCS26" s="15"/>
      <c r="QCT26" s="15"/>
      <c r="QCU26" s="15"/>
      <c r="QCV26" s="15"/>
      <c r="QCW26" s="15"/>
      <c r="QCX26" s="15"/>
      <c r="QCY26" s="15"/>
      <c r="QCZ26" s="15"/>
      <c r="QDA26" s="15"/>
      <c r="QDB26" s="15"/>
      <c r="QDC26" s="15"/>
      <c r="QDD26" s="15"/>
      <c r="QDE26" s="15"/>
      <c r="QDF26" s="15"/>
      <c r="QDG26" s="15"/>
      <c r="QDH26" s="15"/>
      <c r="QDI26" s="15"/>
      <c r="QDJ26" s="15"/>
      <c r="QDK26" s="15"/>
      <c r="QDL26" s="15"/>
      <c r="QDM26" s="15"/>
      <c r="QDN26" s="15"/>
      <c r="QDO26" s="15"/>
      <c r="QDP26" s="15"/>
      <c r="QDQ26" s="15"/>
      <c r="QDR26" s="15"/>
      <c r="QDS26" s="15"/>
      <c r="QDT26" s="15"/>
      <c r="QDU26" s="15"/>
      <c r="QDV26" s="15"/>
      <c r="QDW26" s="15"/>
      <c r="QDX26" s="15"/>
      <c r="QDY26" s="15"/>
      <c r="QDZ26" s="15"/>
      <c r="QEA26" s="15"/>
      <c r="QEB26" s="15"/>
      <c r="QEC26" s="15"/>
      <c r="QED26" s="15"/>
      <c r="QEE26" s="15"/>
      <c r="QEF26" s="15"/>
      <c r="QEG26" s="15"/>
      <c r="QEH26" s="15"/>
      <c r="QEI26" s="15"/>
      <c r="QEJ26" s="15"/>
      <c r="QEK26" s="15"/>
      <c r="QEL26" s="15"/>
      <c r="QEM26" s="15"/>
      <c r="QEN26" s="15"/>
      <c r="QEO26" s="15"/>
      <c r="QEP26" s="15"/>
      <c r="QEQ26" s="15"/>
      <c r="QER26" s="15"/>
      <c r="QES26" s="15"/>
      <c r="QET26" s="15"/>
      <c r="QEU26" s="15"/>
      <c r="QEV26" s="15"/>
      <c r="QEW26" s="15"/>
      <c r="QEX26" s="15"/>
      <c r="QEY26" s="15"/>
      <c r="QEZ26" s="15"/>
      <c r="QFA26" s="15"/>
      <c r="QFB26" s="15"/>
      <c r="QFC26" s="15"/>
      <c r="QFD26" s="15"/>
      <c r="QFE26" s="15"/>
      <c r="QFF26" s="15"/>
      <c r="QFG26" s="15"/>
      <c r="QFH26" s="15"/>
      <c r="QFI26" s="15"/>
      <c r="QFJ26" s="15"/>
      <c r="QFK26" s="15"/>
      <c r="QFL26" s="15"/>
      <c r="QFM26" s="15"/>
      <c r="QFN26" s="15"/>
      <c r="QFO26" s="15"/>
      <c r="QFP26" s="15"/>
      <c r="QFQ26" s="15"/>
      <c r="QFR26" s="15"/>
      <c r="QFS26" s="15"/>
      <c r="QFT26" s="15"/>
      <c r="QFU26" s="15"/>
      <c r="QFV26" s="15"/>
      <c r="QFW26" s="15"/>
      <c r="QFX26" s="15"/>
      <c r="QFY26" s="15"/>
      <c r="QFZ26" s="15"/>
      <c r="QGA26" s="15"/>
      <c r="QGB26" s="15"/>
      <c r="QGC26" s="15"/>
      <c r="QGD26" s="15"/>
      <c r="QGE26" s="15"/>
      <c r="QGF26" s="15"/>
      <c r="QGG26" s="15"/>
      <c r="QGH26" s="15"/>
      <c r="QGI26" s="15"/>
      <c r="QGJ26" s="15"/>
      <c r="QGK26" s="15"/>
      <c r="QGL26" s="15"/>
      <c r="QGM26" s="15"/>
      <c r="QGN26" s="15"/>
      <c r="QGO26" s="15"/>
      <c r="QGP26" s="15"/>
      <c r="QGQ26" s="15"/>
      <c r="QGR26" s="15"/>
      <c r="QGS26" s="15"/>
      <c r="QGT26" s="15"/>
      <c r="QGU26" s="15"/>
      <c r="QGV26" s="15"/>
      <c r="QGW26" s="15"/>
      <c r="QGX26" s="15"/>
      <c r="QGY26" s="15"/>
      <c r="QGZ26" s="15"/>
      <c r="QHA26" s="15"/>
      <c r="QHB26" s="15"/>
      <c r="QHC26" s="15"/>
      <c r="QHD26" s="15"/>
      <c r="QHE26" s="15"/>
      <c r="QHF26" s="15"/>
      <c r="QHG26" s="15"/>
      <c r="QHH26" s="15"/>
      <c r="QHI26" s="15"/>
      <c r="QHJ26" s="15"/>
      <c r="QHK26" s="15"/>
      <c r="QHL26" s="15"/>
      <c r="QHM26" s="15"/>
      <c r="QHN26" s="15"/>
      <c r="QHO26" s="15"/>
      <c r="QHP26" s="15"/>
      <c r="QHQ26" s="15"/>
      <c r="QHR26" s="15"/>
      <c r="QHS26" s="15"/>
      <c r="QHT26" s="15"/>
      <c r="QHU26" s="15"/>
      <c r="QHV26" s="15"/>
      <c r="QHW26" s="15"/>
      <c r="QHX26" s="15"/>
      <c r="QHY26" s="15"/>
      <c r="QHZ26" s="15"/>
      <c r="QIA26" s="15"/>
      <c r="QIB26" s="15"/>
      <c r="QIC26" s="15"/>
      <c r="QID26" s="15"/>
      <c r="QIE26" s="15"/>
      <c r="QIF26" s="15"/>
      <c r="QIG26" s="15"/>
      <c r="QIH26" s="15"/>
      <c r="QII26" s="15"/>
      <c r="QIJ26" s="15"/>
      <c r="QIK26" s="15"/>
      <c r="QIL26" s="15"/>
      <c r="QIM26" s="15"/>
      <c r="QIN26" s="15"/>
      <c r="QIO26" s="15"/>
      <c r="QIP26" s="15"/>
      <c r="QIQ26" s="15"/>
      <c r="QIR26" s="15"/>
      <c r="QIS26" s="15"/>
      <c r="QIT26" s="15"/>
      <c r="QIU26" s="15"/>
      <c r="QIV26" s="15"/>
      <c r="QIW26" s="15"/>
      <c r="QIX26" s="15"/>
      <c r="QIY26" s="15"/>
      <c r="QIZ26" s="15"/>
      <c r="QJA26" s="15"/>
      <c r="QJB26" s="15"/>
      <c r="QJC26" s="15"/>
      <c r="QJD26" s="15"/>
      <c r="QJE26" s="15"/>
      <c r="QJF26" s="15"/>
      <c r="QJG26" s="15"/>
      <c r="QJH26" s="15"/>
      <c r="QJI26" s="15"/>
      <c r="QJJ26" s="15"/>
      <c r="QJK26" s="15"/>
      <c r="QJL26" s="15"/>
      <c r="QJM26" s="15"/>
      <c r="QJN26" s="15"/>
      <c r="QJO26" s="15"/>
      <c r="QJP26" s="15"/>
      <c r="QJQ26" s="15"/>
      <c r="QJR26" s="15"/>
      <c r="QJS26" s="15"/>
      <c r="QJT26" s="15"/>
      <c r="QJU26" s="15"/>
      <c r="QJV26" s="15"/>
      <c r="QJW26" s="15"/>
      <c r="QJX26" s="15"/>
      <c r="QJY26" s="15"/>
      <c r="QJZ26" s="15"/>
      <c r="QKA26" s="15"/>
      <c r="QKB26" s="15"/>
      <c r="QKC26" s="15"/>
      <c r="QKD26" s="15"/>
      <c r="QKE26" s="15"/>
      <c r="QKF26" s="15"/>
      <c r="QKG26" s="15"/>
      <c r="QKH26" s="15"/>
      <c r="QKI26" s="15"/>
      <c r="QKJ26" s="15"/>
      <c r="QKK26" s="15"/>
      <c r="QKL26" s="15"/>
      <c r="QKM26" s="15"/>
      <c r="QKN26" s="15"/>
      <c r="QKO26" s="15"/>
      <c r="QKP26" s="15"/>
      <c r="QKQ26" s="15"/>
      <c r="QKR26" s="15"/>
      <c r="QKS26" s="15"/>
      <c r="QKT26" s="15"/>
      <c r="QKU26" s="15"/>
      <c r="QKV26" s="15"/>
      <c r="QKW26" s="15"/>
      <c r="QKX26" s="15"/>
      <c r="QKY26" s="15"/>
      <c r="QKZ26" s="15"/>
      <c r="QLA26" s="15"/>
      <c r="QLB26" s="15"/>
      <c r="QLC26" s="15"/>
      <c r="QLD26" s="15"/>
      <c r="QLE26" s="15"/>
      <c r="QLF26" s="15"/>
      <c r="QLG26" s="15"/>
      <c r="QLH26" s="15"/>
      <c r="QLI26" s="15"/>
      <c r="QLJ26" s="15"/>
      <c r="QLK26" s="15"/>
      <c r="QLL26" s="15"/>
      <c r="QLM26" s="15"/>
      <c r="QLN26" s="15"/>
      <c r="QLO26" s="15"/>
      <c r="QLP26" s="15"/>
      <c r="QLQ26" s="15"/>
      <c r="QLR26" s="15"/>
      <c r="QLS26" s="15"/>
      <c r="QLT26" s="15"/>
      <c r="QLU26" s="15"/>
      <c r="QLV26" s="15"/>
      <c r="QLW26" s="15"/>
      <c r="QLX26" s="15"/>
      <c r="QLY26" s="15"/>
      <c r="QLZ26" s="15"/>
      <c r="QMA26" s="15"/>
      <c r="QMB26" s="15"/>
      <c r="QMC26" s="15"/>
      <c r="QMD26" s="15"/>
      <c r="QME26" s="15"/>
      <c r="QMF26" s="15"/>
      <c r="QMG26" s="15"/>
      <c r="QMH26" s="15"/>
      <c r="QMI26" s="15"/>
      <c r="QMJ26" s="15"/>
      <c r="QMK26" s="15"/>
      <c r="QML26" s="15"/>
      <c r="QMM26" s="15"/>
      <c r="QMN26" s="15"/>
      <c r="QMO26" s="15"/>
      <c r="QMP26" s="15"/>
      <c r="QMQ26" s="15"/>
      <c r="QMR26" s="15"/>
      <c r="QMS26" s="15"/>
      <c r="QMT26" s="15"/>
      <c r="QMU26" s="15"/>
      <c r="QMV26" s="15"/>
      <c r="QMW26" s="15"/>
      <c r="QMX26" s="15"/>
      <c r="QMY26" s="15"/>
      <c r="QMZ26" s="15"/>
      <c r="QNA26" s="15"/>
      <c r="QNB26" s="15"/>
      <c r="QNC26" s="15"/>
      <c r="QND26" s="15"/>
      <c r="QNE26" s="15"/>
      <c r="QNF26" s="15"/>
      <c r="QNG26" s="15"/>
      <c r="QNH26" s="15"/>
      <c r="QNI26" s="15"/>
      <c r="QNJ26" s="15"/>
      <c r="QNK26" s="15"/>
      <c r="QNL26" s="15"/>
      <c r="QNM26" s="15"/>
      <c r="QNN26" s="15"/>
      <c r="QNO26" s="15"/>
      <c r="QNP26" s="15"/>
      <c r="QNQ26" s="15"/>
      <c r="QNR26" s="15"/>
      <c r="QNS26" s="15"/>
      <c r="QNT26" s="15"/>
      <c r="QNU26" s="15"/>
      <c r="QNV26" s="15"/>
      <c r="QNW26" s="15"/>
      <c r="QNX26" s="15"/>
      <c r="QNY26" s="15"/>
      <c r="QNZ26" s="15"/>
      <c r="QOA26" s="15"/>
      <c r="QOB26" s="15"/>
      <c r="QOC26" s="15"/>
      <c r="QOD26" s="15"/>
      <c r="QOE26" s="15"/>
      <c r="QOF26" s="15"/>
      <c r="QOG26" s="15"/>
      <c r="QOH26" s="15"/>
      <c r="QOI26" s="15"/>
      <c r="QOJ26" s="15"/>
      <c r="QOK26" s="15"/>
      <c r="QOL26" s="15"/>
      <c r="QOM26" s="15"/>
      <c r="QON26" s="15"/>
      <c r="QOO26" s="15"/>
      <c r="QOP26" s="15"/>
      <c r="QOQ26" s="15"/>
      <c r="QOR26" s="15"/>
      <c r="QOS26" s="15"/>
      <c r="QOT26" s="15"/>
      <c r="QOU26" s="15"/>
      <c r="QOV26" s="15"/>
      <c r="QOW26" s="15"/>
      <c r="QOX26" s="15"/>
      <c r="QOY26" s="15"/>
      <c r="QOZ26" s="15"/>
      <c r="QPA26" s="15"/>
      <c r="QPB26" s="15"/>
      <c r="QPC26" s="15"/>
      <c r="QPD26" s="15"/>
      <c r="QPE26" s="15"/>
      <c r="QPF26" s="15"/>
      <c r="QPG26" s="15"/>
      <c r="QPH26" s="15"/>
      <c r="QPI26" s="15"/>
      <c r="QPJ26" s="15"/>
      <c r="QPK26" s="15"/>
      <c r="QPL26" s="15"/>
      <c r="QPM26" s="15"/>
      <c r="QPN26" s="15"/>
      <c r="QPO26" s="15"/>
      <c r="QPP26" s="15"/>
      <c r="QPQ26" s="15"/>
      <c r="QPR26" s="15"/>
      <c r="QPS26" s="15"/>
      <c r="QPT26" s="15"/>
      <c r="QPU26" s="15"/>
      <c r="QPV26" s="15"/>
      <c r="QPW26" s="15"/>
      <c r="QPX26" s="15"/>
      <c r="QPY26" s="15"/>
      <c r="QPZ26" s="15"/>
      <c r="QQA26" s="15"/>
      <c r="QQB26" s="15"/>
      <c r="QQC26" s="15"/>
      <c r="QQD26" s="15"/>
      <c r="QQE26" s="15"/>
      <c r="QQF26" s="15"/>
      <c r="QQG26" s="15"/>
      <c r="QQH26" s="15"/>
      <c r="QQI26" s="15"/>
      <c r="QQJ26" s="15"/>
      <c r="QQK26" s="15"/>
      <c r="QQL26" s="15"/>
      <c r="QQM26" s="15"/>
      <c r="QQN26" s="15"/>
      <c r="QQO26" s="15"/>
      <c r="QQP26" s="15"/>
      <c r="QQQ26" s="15"/>
      <c r="QQR26" s="15"/>
      <c r="QQS26" s="15"/>
      <c r="QQT26" s="15"/>
      <c r="QQU26" s="15"/>
      <c r="QQV26" s="15"/>
      <c r="QQW26" s="15"/>
      <c r="QQX26" s="15"/>
      <c r="QQY26" s="15"/>
      <c r="QQZ26" s="15"/>
      <c r="QRA26" s="15"/>
      <c r="QRB26" s="15"/>
      <c r="QRC26" s="15"/>
      <c r="QRD26" s="15"/>
      <c r="QRE26" s="15"/>
      <c r="QRF26" s="15"/>
      <c r="QRG26" s="15"/>
      <c r="QRH26" s="15"/>
      <c r="QRI26" s="15"/>
      <c r="QRJ26" s="15"/>
      <c r="QRK26" s="15"/>
      <c r="QRL26" s="15"/>
      <c r="QRM26" s="15"/>
      <c r="QRN26" s="15"/>
      <c r="QRO26" s="15"/>
      <c r="QRP26" s="15"/>
      <c r="QRQ26" s="15"/>
      <c r="QRR26" s="15"/>
      <c r="QRS26" s="15"/>
      <c r="QRT26" s="15"/>
      <c r="QRU26" s="15"/>
      <c r="QRV26" s="15"/>
      <c r="QRW26" s="15"/>
      <c r="QRX26" s="15"/>
      <c r="QRY26" s="15"/>
      <c r="QRZ26" s="15"/>
      <c r="QSA26" s="15"/>
      <c r="QSB26" s="15"/>
      <c r="QSC26" s="15"/>
      <c r="QSD26" s="15"/>
      <c r="QSE26" s="15"/>
      <c r="QSF26" s="15"/>
      <c r="QSG26" s="15"/>
      <c r="QSH26" s="15"/>
      <c r="QSI26" s="15"/>
      <c r="QSJ26" s="15"/>
      <c r="QSK26" s="15"/>
      <c r="QSL26" s="15"/>
      <c r="QSM26" s="15"/>
      <c r="QSN26" s="15"/>
      <c r="QSO26" s="15"/>
      <c r="QSP26" s="15"/>
      <c r="QSQ26" s="15"/>
      <c r="QSR26" s="15"/>
      <c r="QSS26" s="15"/>
      <c r="QST26" s="15"/>
      <c r="QSU26" s="15"/>
      <c r="QSV26" s="15"/>
      <c r="QSW26" s="15"/>
      <c r="QSX26" s="15"/>
      <c r="QSY26" s="15"/>
      <c r="QSZ26" s="15"/>
      <c r="QTA26" s="15"/>
      <c r="QTB26" s="15"/>
      <c r="QTC26" s="15"/>
      <c r="QTD26" s="15"/>
      <c r="QTE26" s="15"/>
      <c r="QTF26" s="15"/>
      <c r="QTG26" s="15"/>
      <c r="QTH26" s="15"/>
      <c r="QTI26" s="15"/>
      <c r="QTJ26" s="15"/>
      <c r="QTK26" s="15"/>
      <c r="QTL26" s="15"/>
      <c r="QTM26" s="15"/>
      <c r="QTN26" s="15"/>
      <c r="QTO26" s="15"/>
      <c r="QTP26" s="15"/>
      <c r="QTQ26" s="15"/>
      <c r="QTR26" s="15"/>
      <c r="QTS26" s="15"/>
      <c r="QTT26" s="15"/>
      <c r="QTU26" s="15"/>
      <c r="QTV26" s="15"/>
      <c r="QTW26" s="15"/>
      <c r="QTX26" s="15"/>
      <c r="QTY26" s="15"/>
      <c r="QTZ26" s="15"/>
      <c r="QUA26" s="15"/>
      <c r="QUB26" s="15"/>
      <c r="QUC26" s="15"/>
      <c r="QUD26" s="15"/>
      <c r="QUE26" s="15"/>
      <c r="QUF26" s="15"/>
      <c r="QUG26" s="15"/>
      <c r="QUH26" s="15"/>
      <c r="QUI26" s="15"/>
      <c r="QUJ26" s="15"/>
      <c r="QUK26" s="15"/>
      <c r="QUL26" s="15"/>
      <c r="QUM26" s="15"/>
      <c r="QUN26" s="15"/>
      <c r="QUO26" s="15"/>
      <c r="QUP26" s="15"/>
      <c r="QUQ26" s="15"/>
      <c r="QUR26" s="15"/>
      <c r="QUS26" s="15"/>
      <c r="QUT26" s="15"/>
      <c r="QUU26" s="15"/>
      <c r="QUV26" s="15"/>
      <c r="QUW26" s="15"/>
      <c r="QUX26" s="15"/>
      <c r="QUY26" s="15"/>
      <c r="QUZ26" s="15"/>
      <c r="QVA26" s="15"/>
      <c r="QVB26" s="15"/>
      <c r="QVC26" s="15"/>
      <c r="QVD26" s="15"/>
      <c r="QVE26" s="15"/>
      <c r="QVF26" s="15"/>
      <c r="QVG26" s="15"/>
      <c r="QVH26" s="15"/>
      <c r="QVI26" s="15"/>
      <c r="QVJ26" s="15"/>
      <c r="QVK26" s="15"/>
      <c r="QVL26" s="15"/>
      <c r="QVM26" s="15"/>
      <c r="QVN26" s="15"/>
      <c r="QVO26" s="15"/>
      <c r="QVP26" s="15"/>
      <c r="QVQ26" s="15"/>
      <c r="QVR26" s="15"/>
      <c r="QVS26" s="15"/>
      <c r="QVT26" s="15"/>
      <c r="QVU26" s="15"/>
      <c r="QVV26" s="15"/>
      <c r="QVW26" s="15"/>
      <c r="QVX26" s="15"/>
      <c r="QVY26" s="15"/>
      <c r="QVZ26" s="15"/>
      <c r="QWA26" s="15"/>
      <c r="QWB26" s="15"/>
      <c r="QWC26" s="15"/>
      <c r="QWD26" s="15"/>
      <c r="QWE26" s="15"/>
      <c r="QWF26" s="15"/>
      <c r="QWG26" s="15"/>
      <c r="QWH26" s="15"/>
      <c r="QWI26" s="15"/>
      <c r="QWJ26" s="15"/>
      <c r="QWK26" s="15"/>
      <c r="QWL26" s="15"/>
      <c r="QWM26" s="15"/>
      <c r="QWN26" s="15"/>
      <c r="QWO26" s="15"/>
      <c r="QWP26" s="15"/>
      <c r="QWQ26" s="15"/>
      <c r="QWR26" s="15"/>
      <c r="QWS26" s="15"/>
      <c r="QWT26" s="15"/>
      <c r="QWU26" s="15"/>
      <c r="QWV26" s="15"/>
      <c r="QWW26" s="15"/>
      <c r="QWX26" s="15"/>
      <c r="QWY26" s="15"/>
      <c r="QWZ26" s="15"/>
      <c r="QXA26" s="15"/>
      <c r="QXB26" s="15"/>
      <c r="QXC26" s="15"/>
      <c r="QXD26" s="15"/>
      <c r="QXE26" s="15"/>
      <c r="QXF26" s="15"/>
      <c r="QXG26" s="15"/>
      <c r="QXH26" s="15"/>
      <c r="QXI26" s="15"/>
      <c r="QXJ26" s="15"/>
      <c r="QXK26" s="15"/>
      <c r="QXL26" s="15"/>
      <c r="QXM26" s="15"/>
      <c r="QXN26" s="15"/>
      <c r="QXO26" s="15"/>
      <c r="QXP26" s="15"/>
      <c r="QXQ26" s="15"/>
      <c r="QXR26" s="15"/>
      <c r="QXS26" s="15"/>
      <c r="QXT26" s="15"/>
      <c r="QXU26" s="15"/>
      <c r="QXV26" s="15"/>
      <c r="QXW26" s="15"/>
      <c r="QXX26" s="15"/>
      <c r="QXY26" s="15"/>
      <c r="QXZ26" s="15"/>
      <c r="QYA26" s="15"/>
      <c r="QYB26" s="15"/>
      <c r="QYC26" s="15"/>
      <c r="QYD26" s="15"/>
      <c r="QYE26" s="15"/>
      <c r="QYF26" s="15"/>
      <c r="QYG26" s="15"/>
      <c r="QYH26" s="15"/>
      <c r="QYI26" s="15"/>
      <c r="QYJ26" s="15"/>
      <c r="QYK26" s="15"/>
      <c r="QYL26" s="15"/>
      <c r="QYM26" s="15"/>
      <c r="QYN26" s="15"/>
      <c r="QYO26" s="15"/>
      <c r="QYP26" s="15"/>
      <c r="QYQ26" s="15"/>
      <c r="QYR26" s="15"/>
      <c r="QYS26" s="15"/>
      <c r="QYT26" s="15"/>
      <c r="QYU26" s="15"/>
      <c r="QYV26" s="15"/>
      <c r="QYW26" s="15"/>
      <c r="QYX26" s="15"/>
      <c r="QYY26" s="15"/>
      <c r="QYZ26" s="15"/>
      <c r="QZA26" s="15"/>
      <c r="QZB26" s="15"/>
      <c r="QZC26" s="15"/>
      <c r="QZD26" s="15"/>
      <c r="QZE26" s="15"/>
      <c r="QZF26" s="15"/>
      <c r="QZG26" s="15"/>
      <c r="QZH26" s="15"/>
      <c r="QZI26" s="15"/>
      <c r="QZJ26" s="15"/>
      <c r="QZK26" s="15"/>
      <c r="QZL26" s="15"/>
      <c r="QZM26" s="15"/>
      <c r="QZN26" s="15"/>
      <c r="QZO26" s="15"/>
      <c r="QZP26" s="15"/>
      <c r="QZQ26" s="15"/>
      <c r="QZR26" s="15"/>
      <c r="QZS26" s="15"/>
      <c r="QZT26" s="15"/>
      <c r="QZU26" s="15"/>
      <c r="QZV26" s="15"/>
      <c r="QZW26" s="15"/>
      <c r="QZX26" s="15"/>
      <c r="QZY26" s="15"/>
      <c r="QZZ26" s="15"/>
      <c r="RAA26" s="15"/>
      <c r="RAB26" s="15"/>
      <c r="RAC26" s="15"/>
      <c r="RAD26" s="15"/>
      <c r="RAE26" s="15"/>
      <c r="RAF26" s="15"/>
      <c r="RAG26" s="15"/>
      <c r="RAH26" s="15"/>
      <c r="RAI26" s="15"/>
      <c r="RAJ26" s="15"/>
      <c r="RAK26" s="15"/>
      <c r="RAL26" s="15"/>
      <c r="RAM26" s="15"/>
      <c r="RAN26" s="15"/>
      <c r="RAO26" s="15"/>
      <c r="RAP26" s="15"/>
      <c r="RAQ26" s="15"/>
      <c r="RAR26" s="15"/>
      <c r="RAS26" s="15"/>
      <c r="RAT26" s="15"/>
      <c r="RAU26" s="15"/>
      <c r="RAV26" s="15"/>
      <c r="RAW26" s="15"/>
      <c r="RAX26" s="15"/>
      <c r="RAY26" s="15"/>
      <c r="RAZ26" s="15"/>
      <c r="RBA26" s="15"/>
      <c r="RBB26" s="15"/>
      <c r="RBC26" s="15"/>
      <c r="RBD26" s="15"/>
      <c r="RBE26" s="15"/>
      <c r="RBF26" s="15"/>
      <c r="RBG26" s="15"/>
      <c r="RBH26" s="15"/>
      <c r="RBI26" s="15"/>
      <c r="RBJ26" s="15"/>
      <c r="RBK26" s="15"/>
      <c r="RBL26" s="15"/>
      <c r="RBM26" s="15"/>
      <c r="RBN26" s="15"/>
      <c r="RBO26" s="15"/>
      <c r="RBP26" s="15"/>
      <c r="RBQ26" s="15"/>
      <c r="RBR26" s="15"/>
      <c r="RBS26" s="15"/>
      <c r="RBT26" s="15"/>
      <c r="RBU26" s="15"/>
      <c r="RBV26" s="15"/>
      <c r="RBW26" s="15"/>
      <c r="RBX26" s="15"/>
      <c r="RBY26" s="15"/>
      <c r="RBZ26" s="15"/>
      <c r="RCA26" s="15"/>
      <c r="RCB26" s="15"/>
      <c r="RCC26" s="15"/>
      <c r="RCD26" s="15"/>
      <c r="RCE26" s="15"/>
      <c r="RCF26" s="15"/>
      <c r="RCG26" s="15"/>
      <c r="RCH26" s="15"/>
      <c r="RCI26" s="15"/>
      <c r="RCJ26" s="15"/>
      <c r="RCK26" s="15"/>
      <c r="RCL26" s="15"/>
      <c r="RCM26" s="15"/>
      <c r="RCN26" s="15"/>
      <c r="RCO26" s="15"/>
      <c r="RCP26" s="15"/>
      <c r="RCQ26" s="15"/>
      <c r="RCR26" s="15"/>
      <c r="RCS26" s="15"/>
      <c r="RCT26" s="15"/>
      <c r="RCU26" s="15"/>
      <c r="RCV26" s="15"/>
      <c r="RCW26" s="15"/>
      <c r="RCX26" s="15"/>
      <c r="RCY26" s="15"/>
      <c r="RCZ26" s="15"/>
      <c r="RDA26" s="15"/>
      <c r="RDB26" s="15"/>
      <c r="RDC26" s="15"/>
      <c r="RDD26" s="15"/>
      <c r="RDE26" s="15"/>
      <c r="RDF26" s="15"/>
      <c r="RDG26" s="15"/>
      <c r="RDH26" s="15"/>
      <c r="RDI26" s="15"/>
      <c r="RDJ26" s="15"/>
      <c r="RDK26" s="15"/>
      <c r="RDL26" s="15"/>
      <c r="RDM26" s="15"/>
      <c r="RDN26" s="15"/>
      <c r="RDO26" s="15"/>
      <c r="RDP26" s="15"/>
      <c r="RDQ26" s="15"/>
      <c r="RDR26" s="15"/>
      <c r="RDS26" s="15"/>
      <c r="RDT26" s="15"/>
      <c r="RDU26" s="15"/>
      <c r="RDV26" s="15"/>
      <c r="RDW26" s="15"/>
      <c r="RDX26" s="15"/>
      <c r="RDY26" s="15"/>
      <c r="RDZ26" s="15"/>
      <c r="REA26" s="15"/>
      <c r="REB26" s="15"/>
      <c r="REC26" s="15"/>
      <c r="RED26" s="15"/>
      <c r="REE26" s="15"/>
      <c r="REF26" s="15"/>
      <c r="REG26" s="15"/>
      <c r="REH26" s="15"/>
      <c r="REI26" s="15"/>
      <c r="REJ26" s="15"/>
      <c r="REK26" s="15"/>
      <c r="REL26" s="15"/>
      <c r="REM26" s="15"/>
      <c r="REN26" s="15"/>
      <c r="REO26" s="15"/>
      <c r="REP26" s="15"/>
      <c r="REQ26" s="15"/>
      <c r="RER26" s="15"/>
      <c r="RES26" s="15"/>
      <c r="RET26" s="15"/>
      <c r="REU26" s="15"/>
      <c r="REV26" s="15"/>
      <c r="REW26" s="15"/>
      <c r="REX26" s="15"/>
      <c r="REY26" s="15"/>
      <c r="REZ26" s="15"/>
      <c r="RFA26" s="15"/>
      <c r="RFB26" s="15"/>
      <c r="RFC26" s="15"/>
      <c r="RFD26" s="15"/>
      <c r="RFE26" s="15"/>
      <c r="RFF26" s="15"/>
      <c r="RFG26" s="15"/>
      <c r="RFH26" s="15"/>
      <c r="RFI26" s="15"/>
      <c r="RFJ26" s="15"/>
      <c r="RFK26" s="15"/>
      <c r="RFL26" s="15"/>
      <c r="RFM26" s="15"/>
      <c r="RFN26" s="15"/>
      <c r="RFO26" s="15"/>
      <c r="RFP26" s="15"/>
      <c r="RFQ26" s="15"/>
      <c r="RFR26" s="15"/>
      <c r="RFS26" s="15"/>
      <c r="RFT26" s="15"/>
      <c r="RFU26" s="15"/>
      <c r="RFV26" s="15"/>
      <c r="RFW26" s="15"/>
      <c r="RFX26" s="15"/>
      <c r="RFY26" s="15"/>
      <c r="RFZ26" s="15"/>
      <c r="RGA26" s="15"/>
      <c r="RGB26" s="15"/>
      <c r="RGC26" s="15"/>
      <c r="RGD26" s="15"/>
      <c r="RGE26" s="15"/>
      <c r="RGF26" s="15"/>
      <c r="RGG26" s="15"/>
      <c r="RGH26" s="15"/>
      <c r="RGI26" s="15"/>
      <c r="RGJ26" s="15"/>
      <c r="RGK26" s="15"/>
      <c r="RGL26" s="15"/>
      <c r="RGM26" s="15"/>
      <c r="RGN26" s="15"/>
      <c r="RGO26" s="15"/>
      <c r="RGP26" s="15"/>
      <c r="RGQ26" s="15"/>
      <c r="RGR26" s="15"/>
      <c r="RGS26" s="15"/>
      <c r="RGT26" s="15"/>
      <c r="RGU26" s="15"/>
      <c r="RGV26" s="15"/>
      <c r="RGW26" s="15"/>
      <c r="RGX26" s="15"/>
      <c r="RGY26" s="15"/>
      <c r="RGZ26" s="15"/>
      <c r="RHA26" s="15"/>
      <c r="RHB26" s="15"/>
      <c r="RHC26" s="15"/>
      <c r="RHD26" s="15"/>
      <c r="RHE26" s="15"/>
      <c r="RHF26" s="15"/>
      <c r="RHG26" s="15"/>
      <c r="RHH26" s="15"/>
      <c r="RHI26" s="15"/>
      <c r="RHJ26" s="15"/>
      <c r="RHK26" s="15"/>
      <c r="RHL26" s="15"/>
      <c r="RHM26" s="15"/>
      <c r="RHN26" s="15"/>
      <c r="RHO26" s="15"/>
      <c r="RHP26" s="15"/>
      <c r="RHQ26" s="15"/>
      <c r="RHR26" s="15"/>
      <c r="RHS26" s="15"/>
      <c r="RHT26" s="15"/>
      <c r="RHU26" s="15"/>
      <c r="RHV26" s="15"/>
      <c r="RHW26" s="15"/>
      <c r="RHX26" s="15"/>
      <c r="RHY26" s="15"/>
      <c r="RHZ26" s="15"/>
      <c r="RIA26" s="15"/>
      <c r="RIB26" s="15"/>
      <c r="RIC26" s="15"/>
      <c r="RID26" s="15"/>
      <c r="RIE26" s="15"/>
      <c r="RIF26" s="15"/>
      <c r="RIG26" s="15"/>
      <c r="RIH26" s="15"/>
      <c r="RII26" s="15"/>
      <c r="RIJ26" s="15"/>
      <c r="RIK26" s="15"/>
      <c r="RIL26" s="15"/>
      <c r="RIM26" s="15"/>
      <c r="RIN26" s="15"/>
      <c r="RIO26" s="15"/>
      <c r="RIP26" s="15"/>
      <c r="RIQ26" s="15"/>
      <c r="RIR26" s="15"/>
      <c r="RIS26" s="15"/>
      <c r="RIT26" s="15"/>
      <c r="RIU26" s="15"/>
      <c r="RIV26" s="15"/>
      <c r="RIW26" s="15"/>
      <c r="RIX26" s="15"/>
      <c r="RIY26" s="15"/>
      <c r="RIZ26" s="15"/>
      <c r="RJA26" s="15"/>
      <c r="RJB26" s="15"/>
      <c r="RJC26" s="15"/>
      <c r="RJD26" s="15"/>
      <c r="RJE26" s="15"/>
      <c r="RJF26" s="15"/>
      <c r="RJG26" s="15"/>
      <c r="RJH26" s="15"/>
      <c r="RJI26" s="15"/>
      <c r="RJJ26" s="15"/>
      <c r="RJK26" s="15"/>
      <c r="RJL26" s="15"/>
      <c r="RJM26" s="15"/>
      <c r="RJN26" s="15"/>
      <c r="RJO26" s="15"/>
      <c r="RJP26" s="15"/>
      <c r="RJQ26" s="15"/>
      <c r="RJR26" s="15"/>
      <c r="RJS26" s="15"/>
      <c r="RJT26" s="15"/>
      <c r="RJU26" s="15"/>
      <c r="RJV26" s="15"/>
      <c r="RJW26" s="15"/>
      <c r="RJX26" s="15"/>
      <c r="RJY26" s="15"/>
      <c r="RJZ26" s="15"/>
      <c r="RKA26" s="15"/>
      <c r="RKB26" s="15"/>
      <c r="RKC26" s="15"/>
      <c r="RKD26" s="15"/>
      <c r="RKE26" s="15"/>
      <c r="RKF26" s="15"/>
      <c r="RKG26" s="15"/>
      <c r="RKH26" s="15"/>
      <c r="RKI26" s="15"/>
      <c r="RKJ26" s="15"/>
      <c r="RKK26" s="15"/>
      <c r="RKL26" s="15"/>
      <c r="RKM26" s="15"/>
      <c r="RKN26" s="15"/>
      <c r="RKO26" s="15"/>
      <c r="RKP26" s="15"/>
      <c r="RKQ26" s="15"/>
      <c r="RKR26" s="15"/>
      <c r="RKS26" s="15"/>
      <c r="RKT26" s="15"/>
      <c r="RKU26" s="15"/>
      <c r="RKV26" s="15"/>
      <c r="RKW26" s="15"/>
      <c r="RKX26" s="15"/>
      <c r="RKY26" s="15"/>
      <c r="RKZ26" s="15"/>
      <c r="RLA26" s="15"/>
      <c r="RLB26" s="15"/>
      <c r="RLC26" s="15"/>
      <c r="RLD26" s="15"/>
      <c r="RLE26" s="15"/>
      <c r="RLF26" s="15"/>
      <c r="RLG26" s="15"/>
      <c r="RLH26" s="15"/>
      <c r="RLI26" s="15"/>
      <c r="RLJ26" s="15"/>
      <c r="RLK26" s="15"/>
      <c r="RLL26" s="15"/>
      <c r="RLM26" s="15"/>
      <c r="RLN26" s="15"/>
      <c r="RLO26" s="15"/>
      <c r="RLP26" s="15"/>
      <c r="RLQ26" s="15"/>
      <c r="RLR26" s="15"/>
      <c r="RLS26" s="15"/>
      <c r="RLT26" s="15"/>
      <c r="RLU26" s="15"/>
      <c r="RLV26" s="15"/>
      <c r="RLW26" s="15"/>
      <c r="RLX26" s="15"/>
      <c r="RLY26" s="15"/>
      <c r="RLZ26" s="15"/>
      <c r="RMA26" s="15"/>
      <c r="RMB26" s="15"/>
      <c r="RMC26" s="15"/>
      <c r="RMD26" s="15"/>
      <c r="RME26" s="15"/>
      <c r="RMF26" s="15"/>
      <c r="RMG26" s="15"/>
      <c r="RMH26" s="15"/>
      <c r="RMI26" s="15"/>
      <c r="RMJ26" s="15"/>
      <c r="RMK26" s="15"/>
      <c r="RML26" s="15"/>
      <c r="RMM26" s="15"/>
      <c r="RMN26" s="15"/>
      <c r="RMO26" s="15"/>
      <c r="RMP26" s="15"/>
      <c r="RMQ26" s="15"/>
      <c r="RMR26" s="15"/>
      <c r="RMS26" s="15"/>
      <c r="RMT26" s="15"/>
      <c r="RMU26" s="15"/>
      <c r="RMV26" s="15"/>
      <c r="RMW26" s="15"/>
      <c r="RMX26" s="15"/>
      <c r="RMY26" s="15"/>
      <c r="RMZ26" s="15"/>
      <c r="RNA26" s="15"/>
      <c r="RNB26" s="15"/>
      <c r="RNC26" s="15"/>
      <c r="RND26" s="15"/>
      <c r="RNE26" s="15"/>
      <c r="RNF26" s="15"/>
      <c r="RNG26" s="15"/>
      <c r="RNH26" s="15"/>
      <c r="RNI26" s="15"/>
      <c r="RNJ26" s="15"/>
      <c r="RNK26" s="15"/>
      <c r="RNL26" s="15"/>
      <c r="RNM26" s="15"/>
      <c r="RNN26" s="15"/>
      <c r="RNO26" s="15"/>
      <c r="RNP26" s="15"/>
      <c r="RNQ26" s="15"/>
      <c r="RNR26" s="15"/>
      <c r="RNS26" s="15"/>
      <c r="RNT26" s="15"/>
      <c r="RNU26" s="15"/>
      <c r="RNV26" s="15"/>
      <c r="RNW26" s="15"/>
      <c r="RNX26" s="15"/>
      <c r="RNY26" s="15"/>
      <c r="RNZ26" s="15"/>
      <c r="ROA26" s="15"/>
      <c r="ROB26" s="15"/>
      <c r="ROC26" s="15"/>
      <c r="ROD26" s="15"/>
      <c r="ROE26" s="15"/>
      <c r="ROF26" s="15"/>
      <c r="ROG26" s="15"/>
      <c r="ROH26" s="15"/>
      <c r="ROI26" s="15"/>
      <c r="ROJ26" s="15"/>
      <c r="ROK26" s="15"/>
      <c r="ROL26" s="15"/>
      <c r="ROM26" s="15"/>
      <c r="RON26" s="15"/>
      <c r="ROO26" s="15"/>
      <c r="ROP26" s="15"/>
      <c r="ROQ26" s="15"/>
      <c r="ROR26" s="15"/>
      <c r="ROS26" s="15"/>
      <c r="ROT26" s="15"/>
      <c r="ROU26" s="15"/>
      <c r="ROV26" s="15"/>
      <c r="ROW26" s="15"/>
      <c r="ROX26" s="15"/>
      <c r="ROY26" s="15"/>
      <c r="ROZ26" s="15"/>
      <c r="RPA26" s="15"/>
      <c r="RPB26" s="15"/>
      <c r="RPC26" s="15"/>
      <c r="RPD26" s="15"/>
      <c r="RPE26" s="15"/>
      <c r="RPF26" s="15"/>
      <c r="RPG26" s="15"/>
      <c r="RPH26" s="15"/>
      <c r="RPI26" s="15"/>
      <c r="RPJ26" s="15"/>
      <c r="RPK26" s="15"/>
      <c r="RPL26" s="15"/>
      <c r="RPM26" s="15"/>
      <c r="RPN26" s="15"/>
      <c r="RPO26" s="15"/>
      <c r="RPP26" s="15"/>
      <c r="RPQ26" s="15"/>
      <c r="RPR26" s="15"/>
      <c r="RPS26" s="15"/>
      <c r="RPT26" s="15"/>
      <c r="RPU26" s="15"/>
      <c r="RPV26" s="15"/>
      <c r="RPW26" s="15"/>
      <c r="RPX26" s="15"/>
      <c r="RPY26" s="15"/>
      <c r="RPZ26" s="15"/>
      <c r="RQA26" s="15"/>
      <c r="RQB26" s="15"/>
      <c r="RQC26" s="15"/>
      <c r="RQD26" s="15"/>
      <c r="RQE26" s="15"/>
      <c r="RQF26" s="15"/>
      <c r="RQG26" s="15"/>
      <c r="RQH26" s="15"/>
      <c r="RQI26" s="15"/>
      <c r="RQJ26" s="15"/>
      <c r="RQK26" s="15"/>
      <c r="RQL26" s="15"/>
      <c r="RQM26" s="15"/>
      <c r="RQN26" s="15"/>
      <c r="RQO26" s="15"/>
      <c r="RQP26" s="15"/>
      <c r="RQQ26" s="15"/>
      <c r="RQR26" s="15"/>
      <c r="RQS26" s="15"/>
      <c r="RQT26" s="15"/>
      <c r="RQU26" s="15"/>
      <c r="RQV26" s="15"/>
      <c r="RQW26" s="15"/>
      <c r="RQX26" s="15"/>
      <c r="RQY26" s="15"/>
      <c r="RQZ26" s="15"/>
      <c r="RRA26" s="15"/>
      <c r="RRB26" s="15"/>
      <c r="RRC26" s="15"/>
      <c r="RRD26" s="15"/>
      <c r="RRE26" s="15"/>
      <c r="RRF26" s="15"/>
      <c r="RRG26" s="15"/>
      <c r="RRH26" s="15"/>
      <c r="RRI26" s="15"/>
      <c r="RRJ26" s="15"/>
      <c r="RRK26" s="15"/>
      <c r="RRL26" s="15"/>
      <c r="RRM26" s="15"/>
      <c r="RRN26" s="15"/>
      <c r="RRO26" s="15"/>
      <c r="RRP26" s="15"/>
      <c r="RRQ26" s="15"/>
      <c r="RRR26" s="15"/>
      <c r="RRS26" s="15"/>
      <c r="RRT26" s="15"/>
      <c r="RRU26" s="15"/>
      <c r="RRV26" s="15"/>
      <c r="RRW26" s="15"/>
      <c r="RRX26" s="15"/>
      <c r="RRY26" s="15"/>
      <c r="RRZ26" s="15"/>
      <c r="RSA26" s="15"/>
      <c r="RSB26" s="15"/>
      <c r="RSC26" s="15"/>
      <c r="RSD26" s="15"/>
      <c r="RSE26" s="15"/>
      <c r="RSF26" s="15"/>
      <c r="RSG26" s="15"/>
      <c r="RSH26" s="15"/>
      <c r="RSI26" s="15"/>
      <c r="RSJ26" s="15"/>
      <c r="RSK26" s="15"/>
      <c r="RSL26" s="15"/>
      <c r="RSM26" s="15"/>
      <c r="RSN26" s="15"/>
      <c r="RSO26" s="15"/>
      <c r="RSP26" s="15"/>
      <c r="RSQ26" s="15"/>
      <c r="RSR26" s="15"/>
      <c r="RSS26" s="15"/>
      <c r="RST26" s="15"/>
      <c r="RSU26" s="15"/>
      <c r="RSV26" s="15"/>
      <c r="RSW26" s="15"/>
      <c r="RSX26" s="15"/>
      <c r="RSY26" s="15"/>
      <c r="RSZ26" s="15"/>
      <c r="RTA26" s="15"/>
      <c r="RTB26" s="15"/>
      <c r="RTC26" s="15"/>
      <c r="RTD26" s="15"/>
      <c r="RTE26" s="15"/>
      <c r="RTF26" s="15"/>
      <c r="RTG26" s="15"/>
      <c r="RTH26" s="15"/>
      <c r="RTI26" s="15"/>
      <c r="RTJ26" s="15"/>
      <c r="RTK26" s="15"/>
      <c r="RTL26" s="15"/>
      <c r="RTM26" s="15"/>
      <c r="RTN26" s="15"/>
      <c r="RTO26" s="15"/>
      <c r="RTP26" s="15"/>
      <c r="RTQ26" s="15"/>
      <c r="RTR26" s="15"/>
      <c r="RTS26" s="15"/>
      <c r="RTT26" s="15"/>
      <c r="RTU26" s="15"/>
      <c r="RTV26" s="15"/>
      <c r="RTW26" s="15"/>
      <c r="RTX26" s="15"/>
      <c r="RTY26" s="15"/>
      <c r="RTZ26" s="15"/>
      <c r="RUA26" s="15"/>
      <c r="RUB26" s="15"/>
      <c r="RUC26" s="15"/>
      <c r="RUD26" s="15"/>
      <c r="RUE26" s="15"/>
      <c r="RUF26" s="15"/>
      <c r="RUG26" s="15"/>
      <c r="RUH26" s="15"/>
      <c r="RUI26" s="15"/>
      <c r="RUJ26" s="15"/>
      <c r="RUK26" s="15"/>
      <c r="RUL26" s="15"/>
      <c r="RUM26" s="15"/>
      <c r="RUN26" s="15"/>
      <c r="RUO26" s="15"/>
      <c r="RUP26" s="15"/>
      <c r="RUQ26" s="15"/>
      <c r="RUR26" s="15"/>
      <c r="RUS26" s="15"/>
      <c r="RUT26" s="15"/>
      <c r="RUU26" s="15"/>
      <c r="RUV26" s="15"/>
      <c r="RUW26" s="15"/>
      <c r="RUX26" s="15"/>
      <c r="RUY26" s="15"/>
      <c r="RUZ26" s="15"/>
      <c r="RVA26" s="15"/>
      <c r="RVB26" s="15"/>
      <c r="RVC26" s="15"/>
      <c r="RVD26" s="15"/>
      <c r="RVE26" s="15"/>
      <c r="RVF26" s="15"/>
      <c r="RVG26" s="15"/>
      <c r="RVH26" s="15"/>
      <c r="RVI26" s="15"/>
      <c r="RVJ26" s="15"/>
      <c r="RVK26" s="15"/>
      <c r="RVL26" s="15"/>
      <c r="RVM26" s="15"/>
      <c r="RVN26" s="15"/>
      <c r="RVO26" s="15"/>
      <c r="RVP26" s="15"/>
      <c r="RVQ26" s="15"/>
      <c r="RVR26" s="15"/>
      <c r="RVS26" s="15"/>
      <c r="RVT26" s="15"/>
      <c r="RVU26" s="15"/>
      <c r="RVV26" s="15"/>
      <c r="RVW26" s="15"/>
      <c r="RVX26" s="15"/>
      <c r="RVY26" s="15"/>
      <c r="RVZ26" s="15"/>
      <c r="RWA26" s="15"/>
      <c r="RWB26" s="15"/>
      <c r="RWC26" s="15"/>
      <c r="RWD26" s="15"/>
      <c r="RWE26" s="15"/>
      <c r="RWF26" s="15"/>
      <c r="RWG26" s="15"/>
      <c r="RWH26" s="15"/>
      <c r="RWI26" s="15"/>
      <c r="RWJ26" s="15"/>
      <c r="RWK26" s="15"/>
      <c r="RWL26" s="15"/>
      <c r="RWM26" s="15"/>
      <c r="RWN26" s="15"/>
      <c r="RWO26" s="15"/>
      <c r="RWP26" s="15"/>
      <c r="RWQ26" s="15"/>
      <c r="RWR26" s="15"/>
      <c r="RWS26" s="15"/>
      <c r="RWT26" s="15"/>
      <c r="RWU26" s="15"/>
      <c r="RWV26" s="15"/>
      <c r="RWW26" s="15"/>
      <c r="RWX26" s="15"/>
      <c r="RWY26" s="15"/>
      <c r="RWZ26" s="15"/>
      <c r="RXA26" s="15"/>
      <c r="RXB26" s="15"/>
      <c r="RXC26" s="15"/>
      <c r="RXD26" s="15"/>
      <c r="RXE26" s="15"/>
      <c r="RXF26" s="15"/>
      <c r="RXG26" s="15"/>
      <c r="RXH26" s="15"/>
      <c r="RXI26" s="15"/>
      <c r="RXJ26" s="15"/>
      <c r="RXK26" s="15"/>
      <c r="RXL26" s="15"/>
      <c r="RXM26" s="15"/>
      <c r="RXN26" s="15"/>
      <c r="RXO26" s="15"/>
      <c r="RXP26" s="15"/>
      <c r="RXQ26" s="15"/>
      <c r="RXR26" s="15"/>
      <c r="RXS26" s="15"/>
      <c r="RXT26" s="15"/>
      <c r="RXU26" s="15"/>
      <c r="RXV26" s="15"/>
      <c r="RXW26" s="15"/>
      <c r="RXX26" s="15"/>
      <c r="RXY26" s="15"/>
      <c r="RXZ26" s="15"/>
      <c r="RYA26" s="15"/>
      <c r="RYB26" s="15"/>
      <c r="RYC26" s="15"/>
      <c r="RYD26" s="15"/>
      <c r="RYE26" s="15"/>
      <c r="RYF26" s="15"/>
      <c r="RYG26" s="15"/>
      <c r="RYH26" s="15"/>
      <c r="RYI26" s="15"/>
      <c r="RYJ26" s="15"/>
      <c r="RYK26" s="15"/>
      <c r="RYL26" s="15"/>
      <c r="RYM26" s="15"/>
      <c r="RYN26" s="15"/>
      <c r="RYO26" s="15"/>
      <c r="RYP26" s="15"/>
      <c r="RYQ26" s="15"/>
      <c r="RYR26" s="15"/>
      <c r="RYS26" s="15"/>
      <c r="RYT26" s="15"/>
      <c r="RYU26" s="15"/>
      <c r="RYV26" s="15"/>
      <c r="RYW26" s="15"/>
      <c r="RYX26" s="15"/>
      <c r="RYY26" s="15"/>
      <c r="RYZ26" s="15"/>
      <c r="RZA26" s="15"/>
      <c r="RZB26" s="15"/>
      <c r="RZC26" s="15"/>
      <c r="RZD26" s="15"/>
      <c r="RZE26" s="15"/>
      <c r="RZF26" s="15"/>
      <c r="RZG26" s="15"/>
      <c r="RZH26" s="15"/>
      <c r="RZI26" s="15"/>
      <c r="RZJ26" s="15"/>
      <c r="RZK26" s="15"/>
      <c r="RZL26" s="15"/>
      <c r="RZM26" s="15"/>
      <c r="RZN26" s="15"/>
      <c r="RZO26" s="15"/>
      <c r="RZP26" s="15"/>
      <c r="RZQ26" s="15"/>
      <c r="RZR26" s="15"/>
      <c r="RZS26" s="15"/>
      <c r="RZT26" s="15"/>
      <c r="RZU26" s="15"/>
      <c r="RZV26" s="15"/>
      <c r="RZW26" s="15"/>
      <c r="RZX26" s="15"/>
      <c r="RZY26" s="15"/>
      <c r="RZZ26" s="15"/>
      <c r="SAA26" s="15"/>
      <c r="SAB26" s="15"/>
      <c r="SAC26" s="15"/>
      <c r="SAD26" s="15"/>
      <c r="SAE26" s="15"/>
      <c r="SAF26" s="15"/>
      <c r="SAG26" s="15"/>
      <c r="SAH26" s="15"/>
      <c r="SAI26" s="15"/>
      <c r="SAJ26" s="15"/>
      <c r="SAK26" s="15"/>
      <c r="SAL26" s="15"/>
      <c r="SAM26" s="15"/>
      <c r="SAN26" s="15"/>
      <c r="SAO26" s="15"/>
      <c r="SAP26" s="15"/>
      <c r="SAQ26" s="15"/>
      <c r="SAR26" s="15"/>
      <c r="SAS26" s="15"/>
      <c r="SAT26" s="15"/>
      <c r="SAU26" s="15"/>
      <c r="SAV26" s="15"/>
      <c r="SAW26" s="15"/>
      <c r="SAX26" s="15"/>
      <c r="SAY26" s="15"/>
      <c r="SAZ26" s="15"/>
      <c r="SBA26" s="15"/>
      <c r="SBB26" s="15"/>
      <c r="SBC26" s="15"/>
      <c r="SBD26" s="15"/>
      <c r="SBE26" s="15"/>
      <c r="SBF26" s="15"/>
      <c r="SBG26" s="15"/>
      <c r="SBH26" s="15"/>
      <c r="SBI26" s="15"/>
      <c r="SBJ26" s="15"/>
      <c r="SBK26" s="15"/>
      <c r="SBL26" s="15"/>
      <c r="SBM26" s="15"/>
      <c r="SBN26" s="15"/>
      <c r="SBO26" s="15"/>
      <c r="SBP26" s="15"/>
      <c r="SBQ26" s="15"/>
      <c r="SBR26" s="15"/>
      <c r="SBS26" s="15"/>
      <c r="SBT26" s="15"/>
      <c r="SBU26" s="15"/>
      <c r="SBV26" s="15"/>
      <c r="SBW26" s="15"/>
      <c r="SBX26" s="15"/>
      <c r="SBY26" s="15"/>
      <c r="SBZ26" s="15"/>
      <c r="SCA26" s="15"/>
      <c r="SCB26" s="15"/>
      <c r="SCC26" s="15"/>
      <c r="SCD26" s="15"/>
      <c r="SCE26" s="15"/>
      <c r="SCF26" s="15"/>
      <c r="SCG26" s="15"/>
      <c r="SCH26" s="15"/>
      <c r="SCI26" s="15"/>
      <c r="SCJ26" s="15"/>
      <c r="SCK26" s="15"/>
      <c r="SCL26" s="15"/>
      <c r="SCM26" s="15"/>
      <c r="SCN26" s="15"/>
      <c r="SCO26" s="15"/>
      <c r="SCP26" s="15"/>
      <c r="SCQ26" s="15"/>
      <c r="SCR26" s="15"/>
      <c r="SCS26" s="15"/>
      <c r="SCT26" s="15"/>
      <c r="SCU26" s="15"/>
      <c r="SCV26" s="15"/>
      <c r="SCW26" s="15"/>
      <c r="SCX26" s="15"/>
      <c r="SCY26" s="15"/>
      <c r="SCZ26" s="15"/>
      <c r="SDA26" s="15"/>
      <c r="SDB26" s="15"/>
      <c r="SDC26" s="15"/>
      <c r="SDD26" s="15"/>
      <c r="SDE26" s="15"/>
      <c r="SDF26" s="15"/>
      <c r="SDG26" s="15"/>
      <c r="SDH26" s="15"/>
      <c r="SDI26" s="15"/>
      <c r="SDJ26" s="15"/>
      <c r="SDK26" s="15"/>
      <c r="SDL26" s="15"/>
      <c r="SDM26" s="15"/>
      <c r="SDN26" s="15"/>
      <c r="SDO26" s="15"/>
      <c r="SDP26" s="15"/>
      <c r="SDQ26" s="15"/>
      <c r="SDR26" s="15"/>
      <c r="SDS26" s="15"/>
      <c r="SDT26" s="15"/>
      <c r="SDU26" s="15"/>
      <c r="SDV26" s="15"/>
      <c r="SDW26" s="15"/>
      <c r="SDX26" s="15"/>
      <c r="SDY26" s="15"/>
      <c r="SDZ26" s="15"/>
      <c r="SEA26" s="15"/>
      <c r="SEB26" s="15"/>
      <c r="SEC26" s="15"/>
      <c r="SED26" s="15"/>
      <c r="SEE26" s="15"/>
      <c r="SEF26" s="15"/>
      <c r="SEG26" s="15"/>
      <c r="SEH26" s="15"/>
      <c r="SEI26" s="15"/>
      <c r="SEJ26" s="15"/>
      <c r="SEK26" s="15"/>
      <c r="SEL26" s="15"/>
      <c r="SEM26" s="15"/>
      <c r="SEN26" s="15"/>
      <c r="SEO26" s="15"/>
      <c r="SEP26" s="15"/>
      <c r="SEQ26" s="15"/>
      <c r="SER26" s="15"/>
      <c r="SES26" s="15"/>
      <c r="SET26" s="15"/>
      <c r="SEU26" s="15"/>
      <c r="SEV26" s="15"/>
      <c r="SEW26" s="15"/>
      <c r="SEX26" s="15"/>
      <c r="SEY26" s="15"/>
      <c r="SEZ26" s="15"/>
      <c r="SFA26" s="15"/>
      <c r="SFB26" s="15"/>
      <c r="SFC26" s="15"/>
      <c r="SFD26" s="15"/>
      <c r="SFE26" s="15"/>
      <c r="SFF26" s="15"/>
      <c r="SFG26" s="15"/>
      <c r="SFH26" s="15"/>
      <c r="SFI26" s="15"/>
      <c r="SFJ26" s="15"/>
      <c r="SFK26" s="15"/>
      <c r="SFL26" s="15"/>
      <c r="SFM26" s="15"/>
      <c r="SFN26" s="15"/>
      <c r="SFO26" s="15"/>
      <c r="SFP26" s="15"/>
      <c r="SFQ26" s="15"/>
      <c r="SFR26" s="15"/>
      <c r="SFS26" s="15"/>
      <c r="SFT26" s="15"/>
      <c r="SFU26" s="15"/>
      <c r="SFV26" s="15"/>
      <c r="SFW26" s="15"/>
      <c r="SFX26" s="15"/>
      <c r="SFY26" s="15"/>
      <c r="SFZ26" s="15"/>
      <c r="SGA26" s="15"/>
      <c r="SGB26" s="15"/>
      <c r="SGC26" s="15"/>
      <c r="SGD26" s="15"/>
      <c r="SGE26" s="15"/>
      <c r="SGF26" s="15"/>
      <c r="SGG26" s="15"/>
      <c r="SGH26" s="15"/>
      <c r="SGI26" s="15"/>
      <c r="SGJ26" s="15"/>
      <c r="SGK26" s="15"/>
      <c r="SGL26" s="15"/>
      <c r="SGM26" s="15"/>
      <c r="SGN26" s="15"/>
      <c r="SGO26" s="15"/>
      <c r="SGP26" s="15"/>
      <c r="SGQ26" s="15"/>
      <c r="SGR26" s="15"/>
      <c r="SGS26" s="15"/>
      <c r="SGT26" s="15"/>
      <c r="SGU26" s="15"/>
      <c r="SGV26" s="15"/>
      <c r="SGW26" s="15"/>
      <c r="SGX26" s="15"/>
      <c r="SGY26" s="15"/>
      <c r="SGZ26" s="15"/>
      <c r="SHA26" s="15"/>
      <c r="SHB26" s="15"/>
      <c r="SHC26" s="15"/>
      <c r="SHD26" s="15"/>
      <c r="SHE26" s="15"/>
      <c r="SHF26" s="15"/>
      <c r="SHG26" s="15"/>
      <c r="SHH26" s="15"/>
      <c r="SHI26" s="15"/>
      <c r="SHJ26" s="15"/>
      <c r="SHK26" s="15"/>
      <c r="SHL26" s="15"/>
      <c r="SHM26" s="15"/>
      <c r="SHN26" s="15"/>
      <c r="SHO26" s="15"/>
      <c r="SHP26" s="15"/>
      <c r="SHQ26" s="15"/>
      <c r="SHR26" s="15"/>
      <c r="SHS26" s="15"/>
      <c r="SHT26" s="15"/>
      <c r="SHU26" s="15"/>
      <c r="SHV26" s="15"/>
      <c r="SHW26" s="15"/>
      <c r="SHX26" s="15"/>
      <c r="SHY26" s="15"/>
      <c r="SHZ26" s="15"/>
      <c r="SIA26" s="15"/>
      <c r="SIB26" s="15"/>
      <c r="SIC26" s="15"/>
      <c r="SID26" s="15"/>
      <c r="SIE26" s="15"/>
      <c r="SIF26" s="15"/>
      <c r="SIG26" s="15"/>
      <c r="SIH26" s="15"/>
      <c r="SII26" s="15"/>
      <c r="SIJ26" s="15"/>
      <c r="SIK26" s="15"/>
      <c r="SIL26" s="15"/>
      <c r="SIM26" s="15"/>
      <c r="SIN26" s="15"/>
      <c r="SIO26" s="15"/>
      <c r="SIP26" s="15"/>
      <c r="SIQ26" s="15"/>
      <c r="SIR26" s="15"/>
      <c r="SIS26" s="15"/>
      <c r="SIT26" s="15"/>
      <c r="SIU26" s="15"/>
      <c r="SIV26" s="15"/>
      <c r="SIW26" s="15"/>
      <c r="SIX26" s="15"/>
      <c r="SIY26" s="15"/>
      <c r="SIZ26" s="15"/>
      <c r="SJA26" s="15"/>
      <c r="SJB26" s="15"/>
      <c r="SJC26" s="15"/>
      <c r="SJD26" s="15"/>
      <c r="SJE26" s="15"/>
      <c r="SJF26" s="15"/>
      <c r="SJG26" s="15"/>
      <c r="SJH26" s="15"/>
      <c r="SJI26" s="15"/>
      <c r="SJJ26" s="15"/>
      <c r="SJK26" s="15"/>
      <c r="SJL26" s="15"/>
      <c r="SJM26" s="15"/>
      <c r="SJN26" s="15"/>
      <c r="SJO26" s="15"/>
      <c r="SJP26" s="15"/>
      <c r="SJQ26" s="15"/>
      <c r="SJR26" s="15"/>
      <c r="SJS26" s="15"/>
      <c r="SJT26" s="15"/>
      <c r="SJU26" s="15"/>
      <c r="SJV26" s="15"/>
      <c r="SJW26" s="15"/>
      <c r="SJX26" s="15"/>
      <c r="SJY26" s="15"/>
      <c r="SJZ26" s="15"/>
      <c r="SKA26" s="15"/>
      <c r="SKB26" s="15"/>
      <c r="SKC26" s="15"/>
      <c r="SKD26" s="15"/>
      <c r="SKE26" s="15"/>
      <c r="SKF26" s="15"/>
      <c r="SKG26" s="15"/>
      <c r="SKH26" s="15"/>
      <c r="SKI26" s="15"/>
      <c r="SKJ26" s="15"/>
      <c r="SKK26" s="15"/>
      <c r="SKL26" s="15"/>
      <c r="SKM26" s="15"/>
      <c r="SKN26" s="15"/>
      <c r="SKO26" s="15"/>
      <c r="SKP26" s="15"/>
      <c r="SKQ26" s="15"/>
      <c r="SKR26" s="15"/>
      <c r="SKS26" s="15"/>
      <c r="SKT26" s="15"/>
      <c r="SKU26" s="15"/>
      <c r="SKV26" s="15"/>
      <c r="SKW26" s="15"/>
      <c r="SKX26" s="15"/>
      <c r="SKY26" s="15"/>
      <c r="SKZ26" s="15"/>
      <c r="SLA26" s="15"/>
      <c r="SLB26" s="15"/>
      <c r="SLC26" s="15"/>
      <c r="SLD26" s="15"/>
      <c r="SLE26" s="15"/>
      <c r="SLF26" s="15"/>
      <c r="SLG26" s="15"/>
      <c r="SLH26" s="15"/>
      <c r="SLI26" s="15"/>
      <c r="SLJ26" s="15"/>
      <c r="SLK26" s="15"/>
      <c r="SLL26" s="15"/>
      <c r="SLM26" s="15"/>
      <c r="SLN26" s="15"/>
      <c r="SLO26" s="15"/>
      <c r="SLP26" s="15"/>
      <c r="SLQ26" s="15"/>
      <c r="SLR26" s="15"/>
      <c r="SLS26" s="15"/>
      <c r="SLT26" s="15"/>
      <c r="SLU26" s="15"/>
      <c r="SLV26" s="15"/>
      <c r="SLW26" s="15"/>
      <c r="SLX26" s="15"/>
      <c r="SLY26" s="15"/>
      <c r="SLZ26" s="15"/>
      <c r="SMA26" s="15"/>
      <c r="SMB26" s="15"/>
      <c r="SMC26" s="15"/>
      <c r="SMD26" s="15"/>
      <c r="SME26" s="15"/>
      <c r="SMF26" s="15"/>
      <c r="SMG26" s="15"/>
      <c r="SMH26" s="15"/>
      <c r="SMI26" s="15"/>
      <c r="SMJ26" s="15"/>
      <c r="SMK26" s="15"/>
      <c r="SML26" s="15"/>
      <c r="SMM26" s="15"/>
      <c r="SMN26" s="15"/>
      <c r="SMO26" s="15"/>
      <c r="SMP26" s="15"/>
      <c r="SMQ26" s="15"/>
      <c r="SMR26" s="15"/>
      <c r="SMS26" s="15"/>
      <c r="SMT26" s="15"/>
      <c r="SMU26" s="15"/>
      <c r="SMV26" s="15"/>
      <c r="SMW26" s="15"/>
      <c r="SMX26" s="15"/>
      <c r="SMY26" s="15"/>
      <c r="SMZ26" s="15"/>
      <c r="SNA26" s="15"/>
      <c r="SNB26" s="15"/>
      <c r="SNC26" s="15"/>
      <c r="SND26" s="15"/>
      <c r="SNE26" s="15"/>
      <c r="SNF26" s="15"/>
      <c r="SNG26" s="15"/>
      <c r="SNH26" s="15"/>
      <c r="SNI26" s="15"/>
      <c r="SNJ26" s="15"/>
      <c r="SNK26" s="15"/>
      <c r="SNL26" s="15"/>
      <c r="SNM26" s="15"/>
      <c r="SNN26" s="15"/>
      <c r="SNO26" s="15"/>
      <c r="SNP26" s="15"/>
      <c r="SNQ26" s="15"/>
      <c r="SNR26" s="15"/>
      <c r="SNS26" s="15"/>
      <c r="SNT26" s="15"/>
      <c r="SNU26" s="15"/>
      <c r="SNV26" s="15"/>
      <c r="SNW26" s="15"/>
      <c r="SNX26" s="15"/>
      <c r="SNY26" s="15"/>
      <c r="SNZ26" s="15"/>
      <c r="SOA26" s="15"/>
      <c r="SOB26" s="15"/>
      <c r="SOC26" s="15"/>
      <c r="SOD26" s="15"/>
      <c r="SOE26" s="15"/>
      <c r="SOF26" s="15"/>
      <c r="SOG26" s="15"/>
      <c r="SOH26" s="15"/>
      <c r="SOI26" s="15"/>
      <c r="SOJ26" s="15"/>
      <c r="SOK26" s="15"/>
      <c r="SOL26" s="15"/>
      <c r="SOM26" s="15"/>
      <c r="SON26" s="15"/>
      <c r="SOO26" s="15"/>
      <c r="SOP26" s="15"/>
      <c r="SOQ26" s="15"/>
      <c r="SOR26" s="15"/>
      <c r="SOS26" s="15"/>
      <c r="SOT26" s="15"/>
      <c r="SOU26" s="15"/>
      <c r="SOV26" s="15"/>
      <c r="SOW26" s="15"/>
      <c r="SOX26" s="15"/>
      <c r="SOY26" s="15"/>
      <c r="SOZ26" s="15"/>
      <c r="SPA26" s="15"/>
      <c r="SPB26" s="15"/>
      <c r="SPC26" s="15"/>
      <c r="SPD26" s="15"/>
      <c r="SPE26" s="15"/>
      <c r="SPF26" s="15"/>
      <c r="SPG26" s="15"/>
      <c r="SPH26" s="15"/>
      <c r="SPI26" s="15"/>
      <c r="SPJ26" s="15"/>
      <c r="SPK26" s="15"/>
      <c r="SPL26" s="15"/>
      <c r="SPM26" s="15"/>
      <c r="SPN26" s="15"/>
      <c r="SPO26" s="15"/>
      <c r="SPP26" s="15"/>
      <c r="SPQ26" s="15"/>
      <c r="SPR26" s="15"/>
      <c r="SPS26" s="15"/>
      <c r="SPT26" s="15"/>
      <c r="SPU26" s="15"/>
      <c r="SPV26" s="15"/>
      <c r="SPW26" s="15"/>
      <c r="SPX26" s="15"/>
      <c r="SPY26" s="15"/>
      <c r="SPZ26" s="15"/>
      <c r="SQA26" s="15"/>
      <c r="SQB26" s="15"/>
      <c r="SQC26" s="15"/>
      <c r="SQD26" s="15"/>
      <c r="SQE26" s="15"/>
      <c r="SQF26" s="15"/>
      <c r="SQG26" s="15"/>
      <c r="SQH26" s="15"/>
      <c r="SQI26" s="15"/>
      <c r="SQJ26" s="15"/>
      <c r="SQK26" s="15"/>
      <c r="SQL26" s="15"/>
      <c r="SQM26" s="15"/>
      <c r="SQN26" s="15"/>
      <c r="SQO26" s="15"/>
      <c r="SQP26" s="15"/>
      <c r="SQQ26" s="15"/>
      <c r="SQR26" s="15"/>
      <c r="SQS26" s="15"/>
      <c r="SQT26" s="15"/>
      <c r="SQU26" s="15"/>
      <c r="SQV26" s="15"/>
      <c r="SQW26" s="15"/>
      <c r="SQX26" s="15"/>
      <c r="SQY26" s="15"/>
      <c r="SQZ26" s="15"/>
      <c r="SRA26" s="15"/>
      <c r="SRB26" s="15"/>
      <c r="SRC26" s="15"/>
      <c r="SRD26" s="15"/>
      <c r="SRE26" s="15"/>
      <c r="SRF26" s="15"/>
      <c r="SRG26" s="15"/>
      <c r="SRH26" s="15"/>
      <c r="SRI26" s="15"/>
      <c r="SRJ26" s="15"/>
      <c r="SRK26" s="15"/>
      <c r="SRL26" s="15"/>
      <c r="SRM26" s="15"/>
      <c r="SRN26" s="15"/>
      <c r="SRO26" s="15"/>
      <c r="SRP26" s="15"/>
      <c r="SRQ26" s="15"/>
      <c r="SRR26" s="15"/>
      <c r="SRS26" s="15"/>
      <c r="SRT26" s="15"/>
      <c r="SRU26" s="15"/>
      <c r="SRV26" s="15"/>
      <c r="SRW26" s="15"/>
      <c r="SRX26" s="15"/>
      <c r="SRY26" s="15"/>
      <c r="SRZ26" s="15"/>
      <c r="SSA26" s="15"/>
      <c r="SSB26" s="15"/>
      <c r="SSC26" s="15"/>
      <c r="SSD26" s="15"/>
      <c r="SSE26" s="15"/>
      <c r="SSF26" s="15"/>
      <c r="SSG26" s="15"/>
      <c r="SSH26" s="15"/>
      <c r="SSI26" s="15"/>
      <c r="SSJ26" s="15"/>
      <c r="SSK26" s="15"/>
      <c r="SSL26" s="15"/>
      <c r="SSM26" s="15"/>
      <c r="SSN26" s="15"/>
      <c r="SSO26" s="15"/>
      <c r="SSP26" s="15"/>
      <c r="SSQ26" s="15"/>
      <c r="SSR26" s="15"/>
      <c r="SSS26" s="15"/>
      <c r="SST26" s="15"/>
      <c r="SSU26" s="15"/>
      <c r="SSV26" s="15"/>
      <c r="SSW26" s="15"/>
      <c r="SSX26" s="15"/>
      <c r="SSY26" s="15"/>
      <c r="SSZ26" s="15"/>
      <c r="STA26" s="15"/>
      <c r="STB26" s="15"/>
      <c r="STC26" s="15"/>
      <c r="STD26" s="15"/>
      <c r="STE26" s="15"/>
      <c r="STF26" s="15"/>
      <c r="STG26" s="15"/>
      <c r="STH26" s="15"/>
      <c r="STI26" s="15"/>
      <c r="STJ26" s="15"/>
      <c r="STK26" s="15"/>
      <c r="STL26" s="15"/>
      <c r="STM26" s="15"/>
      <c r="STN26" s="15"/>
      <c r="STO26" s="15"/>
      <c r="STP26" s="15"/>
      <c r="STQ26" s="15"/>
      <c r="STR26" s="15"/>
      <c r="STS26" s="15"/>
      <c r="STT26" s="15"/>
      <c r="STU26" s="15"/>
      <c r="STV26" s="15"/>
      <c r="STW26" s="15"/>
      <c r="STX26" s="15"/>
      <c r="STY26" s="15"/>
      <c r="STZ26" s="15"/>
      <c r="SUA26" s="15"/>
      <c r="SUB26" s="15"/>
      <c r="SUC26" s="15"/>
      <c r="SUD26" s="15"/>
      <c r="SUE26" s="15"/>
      <c r="SUF26" s="15"/>
      <c r="SUG26" s="15"/>
      <c r="SUH26" s="15"/>
      <c r="SUI26" s="15"/>
      <c r="SUJ26" s="15"/>
      <c r="SUK26" s="15"/>
      <c r="SUL26" s="15"/>
      <c r="SUM26" s="15"/>
      <c r="SUN26" s="15"/>
      <c r="SUO26" s="15"/>
      <c r="SUP26" s="15"/>
      <c r="SUQ26" s="15"/>
      <c r="SUR26" s="15"/>
      <c r="SUS26" s="15"/>
      <c r="SUT26" s="15"/>
      <c r="SUU26" s="15"/>
      <c r="SUV26" s="15"/>
      <c r="SUW26" s="15"/>
      <c r="SUX26" s="15"/>
      <c r="SUY26" s="15"/>
      <c r="SUZ26" s="15"/>
      <c r="SVA26" s="15"/>
      <c r="SVB26" s="15"/>
      <c r="SVC26" s="15"/>
      <c r="SVD26" s="15"/>
      <c r="SVE26" s="15"/>
      <c r="SVF26" s="15"/>
      <c r="SVG26" s="15"/>
      <c r="SVH26" s="15"/>
      <c r="SVI26" s="15"/>
      <c r="SVJ26" s="15"/>
      <c r="SVK26" s="15"/>
      <c r="SVL26" s="15"/>
      <c r="SVM26" s="15"/>
      <c r="SVN26" s="15"/>
      <c r="SVO26" s="15"/>
      <c r="SVP26" s="15"/>
      <c r="SVQ26" s="15"/>
      <c r="SVR26" s="15"/>
      <c r="SVS26" s="15"/>
      <c r="SVT26" s="15"/>
      <c r="SVU26" s="15"/>
      <c r="SVV26" s="15"/>
      <c r="SVW26" s="15"/>
      <c r="SVX26" s="15"/>
      <c r="SVY26" s="15"/>
      <c r="SVZ26" s="15"/>
      <c r="SWA26" s="15"/>
      <c r="SWB26" s="15"/>
      <c r="SWC26" s="15"/>
      <c r="SWD26" s="15"/>
      <c r="SWE26" s="15"/>
      <c r="SWF26" s="15"/>
      <c r="SWG26" s="15"/>
      <c r="SWH26" s="15"/>
      <c r="SWI26" s="15"/>
      <c r="SWJ26" s="15"/>
      <c r="SWK26" s="15"/>
      <c r="SWL26" s="15"/>
      <c r="SWM26" s="15"/>
      <c r="SWN26" s="15"/>
      <c r="SWO26" s="15"/>
      <c r="SWP26" s="15"/>
      <c r="SWQ26" s="15"/>
      <c r="SWR26" s="15"/>
      <c r="SWS26" s="15"/>
      <c r="SWT26" s="15"/>
      <c r="SWU26" s="15"/>
      <c r="SWV26" s="15"/>
      <c r="SWW26" s="15"/>
      <c r="SWX26" s="15"/>
      <c r="SWY26" s="15"/>
      <c r="SWZ26" s="15"/>
      <c r="SXA26" s="15"/>
      <c r="SXB26" s="15"/>
      <c r="SXC26" s="15"/>
      <c r="SXD26" s="15"/>
      <c r="SXE26" s="15"/>
      <c r="SXF26" s="15"/>
      <c r="SXG26" s="15"/>
      <c r="SXH26" s="15"/>
      <c r="SXI26" s="15"/>
      <c r="SXJ26" s="15"/>
      <c r="SXK26" s="15"/>
      <c r="SXL26" s="15"/>
      <c r="SXM26" s="15"/>
      <c r="SXN26" s="15"/>
      <c r="SXO26" s="15"/>
      <c r="SXP26" s="15"/>
      <c r="SXQ26" s="15"/>
      <c r="SXR26" s="15"/>
      <c r="SXS26" s="15"/>
      <c r="SXT26" s="15"/>
      <c r="SXU26" s="15"/>
      <c r="SXV26" s="15"/>
      <c r="SXW26" s="15"/>
      <c r="SXX26" s="15"/>
      <c r="SXY26" s="15"/>
      <c r="SXZ26" s="15"/>
      <c r="SYA26" s="15"/>
      <c r="SYB26" s="15"/>
      <c r="SYC26" s="15"/>
      <c r="SYD26" s="15"/>
      <c r="SYE26" s="15"/>
      <c r="SYF26" s="15"/>
      <c r="SYG26" s="15"/>
      <c r="SYH26" s="15"/>
      <c r="SYI26" s="15"/>
      <c r="SYJ26" s="15"/>
      <c r="SYK26" s="15"/>
      <c r="SYL26" s="15"/>
      <c r="SYM26" s="15"/>
      <c r="SYN26" s="15"/>
      <c r="SYO26" s="15"/>
      <c r="SYP26" s="15"/>
      <c r="SYQ26" s="15"/>
      <c r="SYR26" s="15"/>
      <c r="SYS26" s="15"/>
      <c r="SYT26" s="15"/>
      <c r="SYU26" s="15"/>
      <c r="SYV26" s="15"/>
      <c r="SYW26" s="15"/>
      <c r="SYX26" s="15"/>
      <c r="SYY26" s="15"/>
      <c r="SYZ26" s="15"/>
      <c r="SZA26" s="15"/>
      <c r="SZB26" s="15"/>
      <c r="SZC26" s="15"/>
      <c r="SZD26" s="15"/>
      <c r="SZE26" s="15"/>
      <c r="SZF26" s="15"/>
      <c r="SZG26" s="15"/>
      <c r="SZH26" s="15"/>
      <c r="SZI26" s="15"/>
      <c r="SZJ26" s="15"/>
      <c r="SZK26" s="15"/>
      <c r="SZL26" s="15"/>
      <c r="SZM26" s="15"/>
      <c r="SZN26" s="15"/>
      <c r="SZO26" s="15"/>
      <c r="SZP26" s="15"/>
      <c r="SZQ26" s="15"/>
      <c r="SZR26" s="15"/>
      <c r="SZS26" s="15"/>
      <c r="SZT26" s="15"/>
      <c r="SZU26" s="15"/>
      <c r="SZV26" s="15"/>
      <c r="SZW26" s="15"/>
      <c r="SZX26" s="15"/>
      <c r="SZY26" s="15"/>
      <c r="SZZ26" s="15"/>
      <c r="TAA26" s="15"/>
      <c r="TAB26" s="15"/>
      <c r="TAC26" s="15"/>
      <c r="TAD26" s="15"/>
      <c r="TAE26" s="15"/>
      <c r="TAF26" s="15"/>
      <c r="TAG26" s="15"/>
      <c r="TAH26" s="15"/>
      <c r="TAI26" s="15"/>
      <c r="TAJ26" s="15"/>
      <c r="TAK26" s="15"/>
      <c r="TAL26" s="15"/>
      <c r="TAM26" s="15"/>
      <c r="TAN26" s="15"/>
      <c r="TAO26" s="15"/>
      <c r="TAP26" s="15"/>
      <c r="TAQ26" s="15"/>
      <c r="TAR26" s="15"/>
      <c r="TAS26" s="15"/>
      <c r="TAT26" s="15"/>
      <c r="TAU26" s="15"/>
      <c r="TAV26" s="15"/>
      <c r="TAW26" s="15"/>
      <c r="TAX26" s="15"/>
      <c r="TAY26" s="15"/>
      <c r="TAZ26" s="15"/>
      <c r="TBA26" s="15"/>
      <c r="TBB26" s="15"/>
      <c r="TBC26" s="15"/>
      <c r="TBD26" s="15"/>
      <c r="TBE26" s="15"/>
      <c r="TBF26" s="15"/>
      <c r="TBG26" s="15"/>
      <c r="TBH26" s="15"/>
      <c r="TBI26" s="15"/>
      <c r="TBJ26" s="15"/>
      <c r="TBK26" s="15"/>
      <c r="TBL26" s="15"/>
      <c r="TBM26" s="15"/>
      <c r="TBN26" s="15"/>
      <c r="TBO26" s="15"/>
      <c r="TBP26" s="15"/>
      <c r="TBQ26" s="15"/>
      <c r="TBR26" s="15"/>
      <c r="TBS26" s="15"/>
      <c r="TBT26" s="15"/>
      <c r="TBU26" s="15"/>
      <c r="TBV26" s="15"/>
      <c r="TBW26" s="15"/>
      <c r="TBX26" s="15"/>
      <c r="TBY26" s="15"/>
      <c r="TBZ26" s="15"/>
      <c r="TCA26" s="15"/>
      <c r="TCB26" s="15"/>
      <c r="TCC26" s="15"/>
      <c r="TCD26" s="15"/>
      <c r="TCE26" s="15"/>
      <c r="TCF26" s="15"/>
      <c r="TCG26" s="15"/>
      <c r="TCH26" s="15"/>
      <c r="TCI26" s="15"/>
      <c r="TCJ26" s="15"/>
      <c r="TCK26" s="15"/>
      <c r="TCL26" s="15"/>
      <c r="TCM26" s="15"/>
      <c r="TCN26" s="15"/>
      <c r="TCO26" s="15"/>
      <c r="TCP26" s="15"/>
      <c r="TCQ26" s="15"/>
      <c r="TCR26" s="15"/>
      <c r="TCS26" s="15"/>
      <c r="TCT26" s="15"/>
      <c r="TCU26" s="15"/>
      <c r="TCV26" s="15"/>
      <c r="TCW26" s="15"/>
      <c r="TCX26" s="15"/>
      <c r="TCY26" s="15"/>
      <c r="TCZ26" s="15"/>
      <c r="TDA26" s="15"/>
      <c r="TDB26" s="15"/>
      <c r="TDC26" s="15"/>
      <c r="TDD26" s="15"/>
      <c r="TDE26" s="15"/>
      <c r="TDF26" s="15"/>
      <c r="TDG26" s="15"/>
      <c r="TDH26" s="15"/>
      <c r="TDI26" s="15"/>
      <c r="TDJ26" s="15"/>
      <c r="TDK26" s="15"/>
      <c r="TDL26" s="15"/>
      <c r="TDM26" s="15"/>
      <c r="TDN26" s="15"/>
      <c r="TDO26" s="15"/>
      <c r="TDP26" s="15"/>
      <c r="TDQ26" s="15"/>
      <c r="TDR26" s="15"/>
      <c r="TDS26" s="15"/>
      <c r="TDT26" s="15"/>
      <c r="TDU26" s="15"/>
      <c r="TDV26" s="15"/>
      <c r="TDW26" s="15"/>
      <c r="TDX26" s="15"/>
      <c r="TDY26" s="15"/>
      <c r="TDZ26" s="15"/>
      <c r="TEA26" s="15"/>
      <c r="TEB26" s="15"/>
      <c r="TEC26" s="15"/>
      <c r="TED26" s="15"/>
      <c r="TEE26" s="15"/>
      <c r="TEF26" s="15"/>
      <c r="TEG26" s="15"/>
      <c r="TEH26" s="15"/>
      <c r="TEI26" s="15"/>
      <c r="TEJ26" s="15"/>
      <c r="TEK26" s="15"/>
      <c r="TEL26" s="15"/>
      <c r="TEM26" s="15"/>
      <c r="TEN26" s="15"/>
      <c r="TEO26" s="15"/>
      <c r="TEP26" s="15"/>
      <c r="TEQ26" s="15"/>
      <c r="TER26" s="15"/>
      <c r="TES26" s="15"/>
      <c r="TET26" s="15"/>
      <c r="TEU26" s="15"/>
      <c r="TEV26" s="15"/>
      <c r="TEW26" s="15"/>
      <c r="TEX26" s="15"/>
      <c r="TEY26" s="15"/>
      <c r="TEZ26" s="15"/>
      <c r="TFA26" s="15"/>
      <c r="TFB26" s="15"/>
      <c r="TFC26" s="15"/>
      <c r="TFD26" s="15"/>
      <c r="TFE26" s="15"/>
      <c r="TFF26" s="15"/>
      <c r="TFG26" s="15"/>
      <c r="TFH26" s="15"/>
      <c r="TFI26" s="15"/>
      <c r="TFJ26" s="15"/>
      <c r="TFK26" s="15"/>
      <c r="TFL26" s="15"/>
      <c r="TFM26" s="15"/>
      <c r="TFN26" s="15"/>
      <c r="TFO26" s="15"/>
      <c r="TFP26" s="15"/>
      <c r="TFQ26" s="15"/>
      <c r="TFR26" s="15"/>
      <c r="TFS26" s="15"/>
      <c r="TFT26" s="15"/>
      <c r="TFU26" s="15"/>
      <c r="TFV26" s="15"/>
      <c r="TFW26" s="15"/>
      <c r="TFX26" s="15"/>
      <c r="TFY26" s="15"/>
      <c r="TFZ26" s="15"/>
      <c r="TGA26" s="15"/>
      <c r="TGB26" s="15"/>
      <c r="TGC26" s="15"/>
      <c r="TGD26" s="15"/>
      <c r="TGE26" s="15"/>
      <c r="TGF26" s="15"/>
      <c r="TGG26" s="15"/>
      <c r="TGH26" s="15"/>
      <c r="TGI26" s="15"/>
      <c r="TGJ26" s="15"/>
      <c r="TGK26" s="15"/>
      <c r="TGL26" s="15"/>
      <c r="TGM26" s="15"/>
      <c r="TGN26" s="15"/>
      <c r="TGO26" s="15"/>
      <c r="TGP26" s="15"/>
      <c r="TGQ26" s="15"/>
      <c r="TGR26" s="15"/>
      <c r="TGS26" s="15"/>
      <c r="TGT26" s="15"/>
      <c r="TGU26" s="15"/>
      <c r="TGV26" s="15"/>
      <c r="TGW26" s="15"/>
      <c r="TGX26" s="15"/>
      <c r="TGY26" s="15"/>
      <c r="TGZ26" s="15"/>
      <c r="THA26" s="15"/>
      <c r="THB26" s="15"/>
      <c r="THC26" s="15"/>
      <c r="THD26" s="15"/>
      <c r="THE26" s="15"/>
      <c r="THF26" s="15"/>
      <c r="THG26" s="15"/>
      <c r="THH26" s="15"/>
      <c r="THI26" s="15"/>
      <c r="THJ26" s="15"/>
      <c r="THK26" s="15"/>
      <c r="THL26" s="15"/>
      <c r="THM26" s="15"/>
      <c r="THN26" s="15"/>
      <c r="THO26" s="15"/>
      <c r="THP26" s="15"/>
      <c r="THQ26" s="15"/>
      <c r="THR26" s="15"/>
      <c r="THS26" s="15"/>
      <c r="THT26" s="15"/>
      <c r="THU26" s="15"/>
      <c r="THV26" s="15"/>
      <c r="THW26" s="15"/>
      <c r="THX26" s="15"/>
      <c r="THY26" s="15"/>
      <c r="THZ26" s="15"/>
      <c r="TIA26" s="15"/>
      <c r="TIB26" s="15"/>
      <c r="TIC26" s="15"/>
      <c r="TID26" s="15"/>
      <c r="TIE26" s="15"/>
      <c r="TIF26" s="15"/>
      <c r="TIG26" s="15"/>
      <c r="TIH26" s="15"/>
      <c r="TII26" s="15"/>
      <c r="TIJ26" s="15"/>
      <c r="TIK26" s="15"/>
      <c r="TIL26" s="15"/>
      <c r="TIM26" s="15"/>
      <c r="TIN26" s="15"/>
      <c r="TIO26" s="15"/>
      <c r="TIP26" s="15"/>
      <c r="TIQ26" s="15"/>
      <c r="TIR26" s="15"/>
      <c r="TIS26" s="15"/>
      <c r="TIT26" s="15"/>
      <c r="TIU26" s="15"/>
      <c r="TIV26" s="15"/>
      <c r="TIW26" s="15"/>
      <c r="TIX26" s="15"/>
      <c r="TIY26" s="15"/>
      <c r="TIZ26" s="15"/>
      <c r="TJA26" s="15"/>
      <c r="TJB26" s="15"/>
      <c r="TJC26" s="15"/>
      <c r="TJD26" s="15"/>
      <c r="TJE26" s="15"/>
      <c r="TJF26" s="15"/>
      <c r="TJG26" s="15"/>
      <c r="TJH26" s="15"/>
      <c r="TJI26" s="15"/>
      <c r="TJJ26" s="15"/>
      <c r="TJK26" s="15"/>
      <c r="TJL26" s="15"/>
      <c r="TJM26" s="15"/>
      <c r="TJN26" s="15"/>
      <c r="TJO26" s="15"/>
      <c r="TJP26" s="15"/>
      <c r="TJQ26" s="15"/>
      <c r="TJR26" s="15"/>
      <c r="TJS26" s="15"/>
      <c r="TJT26" s="15"/>
      <c r="TJU26" s="15"/>
      <c r="TJV26" s="15"/>
      <c r="TJW26" s="15"/>
      <c r="TJX26" s="15"/>
      <c r="TJY26" s="15"/>
      <c r="TJZ26" s="15"/>
      <c r="TKA26" s="15"/>
      <c r="TKB26" s="15"/>
      <c r="TKC26" s="15"/>
      <c r="TKD26" s="15"/>
      <c r="TKE26" s="15"/>
      <c r="TKF26" s="15"/>
      <c r="TKG26" s="15"/>
      <c r="TKH26" s="15"/>
      <c r="TKI26" s="15"/>
      <c r="TKJ26" s="15"/>
      <c r="TKK26" s="15"/>
      <c r="TKL26" s="15"/>
      <c r="TKM26" s="15"/>
      <c r="TKN26" s="15"/>
      <c r="TKO26" s="15"/>
      <c r="TKP26" s="15"/>
      <c r="TKQ26" s="15"/>
      <c r="TKR26" s="15"/>
      <c r="TKS26" s="15"/>
      <c r="TKT26" s="15"/>
      <c r="TKU26" s="15"/>
      <c r="TKV26" s="15"/>
      <c r="TKW26" s="15"/>
      <c r="TKX26" s="15"/>
      <c r="TKY26" s="15"/>
      <c r="TKZ26" s="15"/>
      <c r="TLA26" s="15"/>
      <c r="TLB26" s="15"/>
      <c r="TLC26" s="15"/>
      <c r="TLD26" s="15"/>
      <c r="TLE26" s="15"/>
      <c r="TLF26" s="15"/>
      <c r="TLG26" s="15"/>
      <c r="TLH26" s="15"/>
      <c r="TLI26" s="15"/>
      <c r="TLJ26" s="15"/>
      <c r="TLK26" s="15"/>
      <c r="TLL26" s="15"/>
      <c r="TLM26" s="15"/>
      <c r="TLN26" s="15"/>
      <c r="TLO26" s="15"/>
      <c r="TLP26" s="15"/>
      <c r="TLQ26" s="15"/>
      <c r="TLR26" s="15"/>
      <c r="TLS26" s="15"/>
      <c r="TLT26" s="15"/>
      <c r="TLU26" s="15"/>
      <c r="TLV26" s="15"/>
      <c r="TLW26" s="15"/>
      <c r="TLX26" s="15"/>
      <c r="TLY26" s="15"/>
      <c r="TLZ26" s="15"/>
      <c r="TMA26" s="15"/>
      <c r="TMB26" s="15"/>
      <c r="TMC26" s="15"/>
      <c r="TMD26" s="15"/>
      <c r="TME26" s="15"/>
      <c r="TMF26" s="15"/>
      <c r="TMG26" s="15"/>
      <c r="TMH26" s="15"/>
      <c r="TMI26" s="15"/>
      <c r="TMJ26" s="15"/>
      <c r="TMK26" s="15"/>
      <c r="TML26" s="15"/>
      <c r="TMM26" s="15"/>
      <c r="TMN26" s="15"/>
      <c r="TMO26" s="15"/>
      <c r="TMP26" s="15"/>
      <c r="TMQ26" s="15"/>
      <c r="TMR26" s="15"/>
      <c r="TMS26" s="15"/>
      <c r="TMT26" s="15"/>
      <c r="TMU26" s="15"/>
      <c r="TMV26" s="15"/>
      <c r="TMW26" s="15"/>
      <c r="TMX26" s="15"/>
      <c r="TMY26" s="15"/>
      <c r="TMZ26" s="15"/>
      <c r="TNA26" s="15"/>
      <c r="TNB26" s="15"/>
      <c r="TNC26" s="15"/>
      <c r="TND26" s="15"/>
      <c r="TNE26" s="15"/>
      <c r="TNF26" s="15"/>
      <c r="TNG26" s="15"/>
      <c r="TNH26" s="15"/>
      <c r="TNI26" s="15"/>
      <c r="TNJ26" s="15"/>
      <c r="TNK26" s="15"/>
      <c r="TNL26" s="15"/>
      <c r="TNM26" s="15"/>
      <c r="TNN26" s="15"/>
      <c r="TNO26" s="15"/>
      <c r="TNP26" s="15"/>
      <c r="TNQ26" s="15"/>
      <c r="TNR26" s="15"/>
      <c r="TNS26" s="15"/>
      <c r="TNT26" s="15"/>
      <c r="TNU26" s="15"/>
      <c r="TNV26" s="15"/>
      <c r="TNW26" s="15"/>
      <c r="TNX26" s="15"/>
      <c r="TNY26" s="15"/>
      <c r="TNZ26" s="15"/>
      <c r="TOA26" s="15"/>
      <c r="TOB26" s="15"/>
      <c r="TOC26" s="15"/>
      <c r="TOD26" s="15"/>
      <c r="TOE26" s="15"/>
      <c r="TOF26" s="15"/>
      <c r="TOG26" s="15"/>
      <c r="TOH26" s="15"/>
      <c r="TOI26" s="15"/>
      <c r="TOJ26" s="15"/>
      <c r="TOK26" s="15"/>
      <c r="TOL26" s="15"/>
      <c r="TOM26" s="15"/>
      <c r="TON26" s="15"/>
      <c r="TOO26" s="15"/>
      <c r="TOP26" s="15"/>
      <c r="TOQ26" s="15"/>
      <c r="TOR26" s="15"/>
      <c r="TOS26" s="15"/>
      <c r="TOT26" s="15"/>
      <c r="TOU26" s="15"/>
      <c r="TOV26" s="15"/>
      <c r="TOW26" s="15"/>
      <c r="TOX26" s="15"/>
      <c r="TOY26" s="15"/>
      <c r="TOZ26" s="15"/>
      <c r="TPA26" s="15"/>
      <c r="TPB26" s="15"/>
      <c r="TPC26" s="15"/>
      <c r="TPD26" s="15"/>
      <c r="TPE26" s="15"/>
      <c r="TPF26" s="15"/>
      <c r="TPG26" s="15"/>
      <c r="TPH26" s="15"/>
      <c r="TPI26" s="15"/>
      <c r="TPJ26" s="15"/>
      <c r="TPK26" s="15"/>
      <c r="TPL26" s="15"/>
      <c r="TPM26" s="15"/>
      <c r="TPN26" s="15"/>
      <c r="TPO26" s="15"/>
      <c r="TPP26" s="15"/>
      <c r="TPQ26" s="15"/>
      <c r="TPR26" s="15"/>
      <c r="TPS26" s="15"/>
      <c r="TPT26" s="15"/>
      <c r="TPU26" s="15"/>
      <c r="TPV26" s="15"/>
      <c r="TPW26" s="15"/>
      <c r="TPX26" s="15"/>
      <c r="TPY26" s="15"/>
      <c r="TPZ26" s="15"/>
      <c r="TQA26" s="15"/>
      <c r="TQB26" s="15"/>
      <c r="TQC26" s="15"/>
      <c r="TQD26" s="15"/>
      <c r="TQE26" s="15"/>
      <c r="TQF26" s="15"/>
      <c r="TQG26" s="15"/>
      <c r="TQH26" s="15"/>
      <c r="TQI26" s="15"/>
      <c r="TQJ26" s="15"/>
      <c r="TQK26" s="15"/>
      <c r="TQL26" s="15"/>
      <c r="TQM26" s="15"/>
      <c r="TQN26" s="15"/>
      <c r="TQO26" s="15"/>
      <c r="TQP26" s="15"/>
      <c r="TQQ26" s="15"/>
      <c r="TQR26" s="15"/>
      <c r="TQS26" s="15"/>
      <c r="TQT26" s="15"/>
      <c r="TQU26" s="15"/>
      <c r="TQV26" s="15"/>
      <c r="TQW26" s="15"/>
      <c r="TQX26" s="15"/>
      <c r="TQY26" s="15"/>
      <c r="TQZ26" s="15"/>
      <c r="TRA26" s="15"/>
      <c r="TRB26" s="15"/>
      <c r="TRC26" s="15"/>
      <c r="TRD26" s="15"/>
      <c r="TRE26" s="15"/>
      <c r="TRF26" s="15"/>
      <c r="TRG26" s="15"/>
      <c r="TRH26" s="15"/>
      <c r="TRI26" s="15"/>
      <c r="TRJ26" s="15"/>
      <c r="TRK26" s="15"/>
      <c r="TRL26" s="15"/>
      <c r="TRM26" s="15"/>
      <c r="TRN26" s="15"/>
      <c r="TRO26" s="15"/>
      <c r="TRP26" s="15"/>
      <c r="TRQ26" s="15"/>
      <c r="TRR26" s="15"/>
      <c r="TRS26" s="15"/>
      <c r="TRT26" s="15"/>
      <c r="TRU26" s="15"/>
      <c r="TRV26" s="15"/>
      <c r="TRW26" s="15"/>
      <c r="TRX26" s="15"/>
      <c r="TRY26" s="15"/>
      <c r="TRZ26" s="15"/>
      <c r="TSA26" s="15"/>
      <c r="TSB26" s="15"/>
      <c r="TSC26" s="15"/>
      <c r="TSD26" s="15"/>
      <c r="TSE26" s="15"/>
      <c r="TSF26" s="15"/>
      <c r="TSG26" s="15"/>
      <c r="TSH26" s="15"/>
      <c r="TSI26" s="15"/>
      <c r="TSJ26" s="15"/>
      <c r="TSK26" s="15"/>
      <c r="TSL26" s="15"/>
      <c r="TSM26" s="15"/>
      <c r="TSN26" s="15"/>
      <c r="TSO26" s="15"/>
      <c r="TSP26" s="15"/>
      <c r="TSQ26" s="15"/>
      <c r="TSR26" s="15"/>
      <c r="TSS26" s="15"/>
      <c r="TST26" s="15"/>
      <c r="TSU26" s="15"/>
      <c r="TSV26" s="15"/>
      <c r="TSW26" s="15"/>
      <c r="TSX26" s="15"/>
      <c r="TSY26" s="15"/>
      <c r="TSZ26" s="15"/>
      <c r="TTA26" s="15"/>
      <c r="TTB26" s="15"/>
      <c r="TTC26" s="15"/>
      <c r="TTD26" s="15"/>
      <c r="TTE26" s="15"/>
      <c r="TTF26" s="15"/>
      <c r="TTG26" s="15"/>
      <c r="TTH26" s="15"/>
      <c r="TTI26" s="15"/>
      <c r="TTJ26" s="15"/>
      <c r="TTK26" s="15"/>
      <c r="TTL26" s="15"/>
      <c r="TTM26" s="15"/>
      <c r="TTN26" s="15"/>
      <c r="TTO26" s="15"/>
      <c r="TTP26" s="15"/>
      <c r="TTQ26" s="15"/>
      <c r="TTR26" s="15"/>
      <c r="TTS26" s="15"/>
      <c r="TTT26" s="15"/>
      <c r="TTU26" s="15"/>
      <c r="TTV26" s="15"/>
      <c r="TTW26" s="15"/>
      <c r="TTX26" s="15"/>
      <c r="TTY26" s="15"/>
      <c r="TTZ26" s="15"/>
      <c r="TUA26" s="15"/>
      <c r="TUB26" s="15"/>
      <c r="TUC26" s="15"/>
      <c r="TUD26" s="15"/>
      <c r="TUE26" s="15"/>
      <c r="TUF26" s="15"/>
      <c r="TUG26" s="15"/>
      <c r="TUH26" s="15"/>
      <c r="TUI26" s="15"/>
      <c r="TUJ26" s="15"/>
      <c r="TUK26" s="15"/>
      <c r="TUL26" s="15"/>
      <c r="TUM26" s="15"/>
      <c r="TUN26" s="15"/>
      <c r="TUO26" s="15"/>
      <c r="TUP26" s="15"/>
      <c r="TUQ26" s="15"/>
      <c r="TUR26" s="15"/>
      <c r="TUS26" s="15"/>
      <c r="TUT26" s="15"/>
      <c r="TUU26" s="15"/>
      <c r="TUV26" s="15"/>
      <c r="TUW26" s="15"/>
      <c r="TUX26" s="15"/>
      <c r="TUY26" s="15"/>
      <c r="TUZ26" s="15"/>
      <c r="TVA26" s="15"/>
      <c r="TVB26" s="15"/>
      <c r="TVC26" s="15"/>
      <c r="TVD26" s="15"/>
      <c r="TVE26" s="15"/>
      <c r="TVF26" s="15"/>
      <c r="TVG26" s="15"/>
      <c r="TVH26" s="15"/>
      <c r="TVI26" s="15"/>
      <c r="TVJ26" s="15"/>
      <c r="TVK26" s="15"/>
      <c r="TVL26" s="15"/>
      <c r="TVM26" s="15"/>
      <c r="TVN26" s="15"/>
      <c r="TVO26" s="15"/>
      <c r="TVP26" s="15"/>
      <c r="TVQ26" s="15"/>
      <c r="TVR26" s="15"/>
      <c r="TVS26" s="15"/>
      <c r="TVT26" s="15"/>
      <c r="TVU26" s="15"/>
      <c r="TVV26" s="15"/>
      <c r="TVW26" s="15"/>
      <c r="TVX26" s="15"/>
      <c r="TVY26" s="15"/>
      <c r="TVZ26" s="15"/>
      <c r="TWA26" s="15"/>
      <c r="TWB26" s="15"/>
      <c r="TWC26" s="15"/>
      <c r="TWD26" s="15"/>
      <c r="TWE26" s="15"/>
      <c r="TWF26" s="15"/>
      <c r="TWG26" s="15"/>
      <c r="TWH26" s="15"/>
      <c r="TWI26" s="15"/>
      <c r="TWJ26" s="15"/>
      <c r="TWK26" s="15"/>
      <c r="TWL26" s="15"/>
      <c r="TWM26" s="15"/>
      <c r="TWN26" s="15"/>
      <c r="TWO26" s="15"/>
      <c r="TWP26" s="15"/>
      <c r="TWQ26" s="15"/>
      <c r="TWR26" s="15"/>
      <c r="TWS26" s="15"/>
      <c r="TWT26" s="15"/>
      <c r="TWU26" s="15"/>
      <c r="TWV26" s="15"/>
      <c r="TWW26" s="15"/>
      <c r="TWX26" s="15"/>
      <c r="TWY26" s="15"/>
      <c r="TWZ26" s="15"/>
      <c r="TXA26" s="15"/>
      <c r="TXB26" s="15"/>
      <c r="TXC26" s="15"/>
      <c r="TXD26" s="15"/>
      <c r="TXE26" s="15"/>
      <c r="TXF26" s="15"/>
      <c r="TXG26" s="15"/>
      <c r="TXH26" s="15"/>
      <c r="TXI26" s="15"/>
      <c r="TXJ26" s="15"/>
      <c r="TXK26" s="15"/>
      <c r="TXL26" s="15"/>
      <c r="TXM26" s="15"/>
      <c r="TXN26" s="15"/>
      <c r="TXO26" s="15"/>
      <c r="TXP26" s="15"/>
      <c r="TXQ26" s="15"/>
      <c r="TXR26" s="15"/>
      <c r="TXS26" s="15"/>
      <c r="TXT26" s="15"/>
      <c r="TXU26" s="15"/>
      <c r="TXV26" s="15"/>
      <c r="TXW26" s="15"/>
      <c r="TXX26" s="15"/>
      <c r="TXY26" s="15"/>
      <c r="TXZ26" s="15"/>
      <c r="TYA26" s="15"/>
      <c r="TYB26" s="15"/>
      <c r="TYC26" s="15"/>
      <c r="TYD26" s="15"/>
      <c r="TYE26" s="15"/>
      <c r="TYF26" s="15"/>
      <c r="TYG26" s="15"/>
      <c r="TYH26" s="15"/>
      <c r="TYI26" s="15"/>
      <c r="TYJ26" s="15"/>
      <c r="TYK26" s="15"/>
      <c r="TYL26" s="15"/>
      <c r="TYM26" s="15"/>
      <c r="TYN26" s="15"/>
      <c r="TYO26" s="15"/>
      <c r="TYP26" s="15"/>
      <c r="TYQ26" s="15"/>
      <c r="TYR26" s="15"/>
      <c r="TYS26" s="15"/>
      <c r="TYT26" s="15"/>
      <c r="TYU26" s="15"/>
      <c r="TYV26" s="15"/>
      <c r="TYW26" s="15"/>
      <c r="TYX26" s="15"/>
      <c r="TYY26" s="15"/>
      <c r="TYZ26" s="15"/>
      <c r="TZA26" s="15"/>
      <c r="TZB26" s="15"/>
      <c r="TZC26" s="15"/>
      <c r="TZD26" s="15"/>
      <c r="TZE26" s="15"/>
      <c r="TZF26" s="15"/>
      <c r="TZG26" s="15"/>
      <c r="TZH26" s="15"/>
      <c r="TZI26" s="15"/>
      <c r="TZJ26" s="15"/>
      <c r="TZK26" s="15"/>
      <c r="TZL26" s="15"/>
      <c r="TZM26" s="15"/>
      <c r="TZN26" s="15"/>
      <c r="TZO26" s="15"/>
      <c r="TZP26" s="15"/>
      <c r="TZQ26" s="15"/>
      <c r="TZR26" s="15"/>
      <c r="TZS26" s="15"/>
      <c r="TZT26" s="15"/>
      <c r="TZU26" s="15"/>
      <c r="TZV26" s="15"/>
      <c r="TZW26" s="15"/>
      <c r="TZX26" s="15"/>
      <c r="TZY26" s="15"/>
      <c r="TZZ26" s="15"/>
      <c r="UAA26" s="15"/>
      <c r="UAB26" s="15"/>
      <c r="UAC26" s="15"/>
      <c r="UAD26" s="15"/>
      <c r="UAE26" s="15"/>
      <c r="UAF26" s="15"/>
      <c r="UAG26" s="15"/>
      <c r="UAH26" s="15"/>
      <c r="UAI26" s="15"/>
      <c r="UAJ26" s="15"/>
      <c r="UAK26" s="15"/>
      <c r="UAL26" s="15"/>
      <c r="UAM26" s="15"/>
      <c r="UAN26" s="15"/>
      <c r="UAO26" s="15"/>
      <c r="UAP26" s="15"/>
      <c r="UAQ26" s="15"/>
      <c r="UAR26" s="15"/>
      <c r="UAS26" s="15"/>
      <c r="UAT26" s="15"/>
      <c r="UAU26" s="15"/>
      <c r="UAV26" s="15"/>
      <c r="UAW26" s="15"/>
      <c r="UAX26" s="15"/>
      <c r="UAY26" s="15"/>
      <c r="UAZ26" s="15"/>
      <c r="UBA26" s="15"/>
      <c r="UBB26" s="15"/>
      <c r="UBC26" s="15"/>
      <c r="UBD26" s="15"/>
      <c r="UBE26" s="15"/>
      <c r="UBF26" s="15"/>
      <c r="UBG26" s="15"/>
      <c r="UBH26" s="15"/>
      <c r="UBI26" s="15"/>
      <c r="UBJ26" s="15"/>
      <c r="UBK26" s="15"/>
      <c r="UBL26" s="15"/>
      <c r="UBM26" s="15"/>
      <c r="UBN26" s="15"/>
      <c r="UBO26" s="15"/>
      <c r="UBP26" s="15"/>
      <c r="UBQ26" s="15"/>
      <c r="UBR26" s="15"/>
      <c r="UBS26" s="15"/>
      <c r="UBT26" s="15"/>
      <c r="UBU26" s="15"/>
      <c r="UBV26" s="15"/>
      <c r="UBW26" s="15"/>
      <c r="UBX26" s="15"/>
      <c r="UBY26" s="15"/>
      <c r="UBZ26" s="15"/>
      <c r="UCA26" s="15"/>
      <c r="UCB26" s="15"/>
      <c r="UCC26" s="15"/>
      <c r="UCD26" s="15"/>
      <c r="UCE26" s="15"/>
      <c r="UCF26" s="15"/>
      <c r="UCG26" s="15"/>
      <c r="UCH26" s="15"/>
      <c r="UCI26" s="15"/>
      <c r="UCJ26" s="15"/>
      <c r="UCK26" s="15"/>
      <c r="UCL26" s="15"/>
      <c r="UCM26" s="15"/>
      <c r="UCN26" s="15"/>
      <c r="UCO26" s="15"/>
      <c r="UCP26" s="15"/>
      <c r="UCQ26" s="15"/>
      <c r="UCR26" s="15"/>
      <c r="UCS26" s="15"/>
      <c r="UCT26" s="15"/>
      <c r="UCU26" s="15"/>
      <c r="UCV26" s="15"/>
      <c r="UCW26" s="15"/>
      <c r="UCX26" s="15"/>
      <c r="UCY26" s="15"/>
      <c r="UCZ26" s="15"/>
      <c r="UDA26" s="15"/>
      <c r="UDB26" s="15"/>
      <c r="UDC26" s="15"/>
      <c r="UDD26" s="15"/>
      <c r="UDE26" s="15"/>
      <c r="UDF26" s="15"/>
      <c r="UDG26" s="15"/>
      <c r="UDH26" s="15"/>
      <c r="UDI26" s="15"/>
      <c r="UDJ26" s="15"/>
      <c r="UDK26" s="15"/>
      <c r="UDL26" s="15"/>
      <c r="UDM26" s="15"/>
      <c r="UDN26" s="15"/>
      <c r="UDO26" s="15"/>
      <c r="UDP26" s="15"/>
      <c r="UDQ26" s="15"/>
      <c r="UDR26" s="15"/>
      <c r="UDS26" s="15"/>
      <c r="UDT26" s="15"/>
      <c r="UDU26" s="15"/>
      <c r="UDV26" s="15"/>
      <c r="UDW26" s="15"/>
      <c r="UDX26" s="15"/>
      <c r="UDY26" s="15"/>
      <c r="UDZ26" s="15"/>
      <c r="UEA26" s="15"/>
      <c r="UEB26" s="15"/>
      <c r="UEC26" s="15"/>
      <c r="UED26" s="15"/>
      <c r="UEE26" s="15"/>
      <c r="UEF26" s="15"/>
      <c r="UEG26" s="15"/>
      <c r="UEH26" s="15"/>
      <c r="UEI26" s="15"/>
      <c r="UEJ26" s="15"/>
      <c r="UEK26" s="15"/>
      <c r="UEL26" s="15"/>
      <c r="UEM26" s="15"/>
      <c r="UEN26" s="15"/>
      <c r="UEO26" s="15"/>
      <c r="UEP26" s="15"/>
      <c r="UEQ26" s="15"/>
      <c r="UER26" s="15"/>
      <c r="UES26" s="15"/>
      <c r="UET26" s="15"/>
      <c r="UEU26" s="15"/>
      <c r="UEV26" s="15"/>
      <c r="UEW26" s="15"/>
      <c r="UEX26" s="15"/>
      <c r="UEY26" s="15"/>
      <c r="UEZ26" s="15"/>
      <c r="UFA26" s="15"/>
      <c r="UFB26" s="15"/>
      <c r="UFC26" s="15"/>
      <c r="UFD26" s="15"/>
      <c r="UFE26" s="15"/>
      <c r="UFF26" s="15"/>
      <c r="UFG26" s="15"/>
      <c r="UFH26" s="15"/>
      <c r="UFI26" s="15"/>
      <c r="UFJ26" s="15"/>
      <c r="UFK26" s="15"/>
      <c r="UFL26" s="15"/>
      <c r="UFM26" s="15"/>
      <c r="UFN26" s="15"/>
      <c r="UFO26" s="15"/>
      <c r="UFP26" s="15"/>
      <c r="UFQ26" s="15"/>
      <c r="UFR26" s="15"/>
      <c r="UFS26" s="15"/>
      <c r="UFT26" s="15"/>
      <c r="UFU26" s="15"/>
      <c r="UFV26" s="15"/>
      <c r="UFW26" s="15"/>
      <c r="UFX26" s="15"/>
      <c r="UFY26" s="15"/>
      <c r="UFZ26" s="15"/>
      <c r="UGA26" s="15"/>
      <c r="UGB26" s="15"/>
      <c r="UGC26" s="15"/>
      <c r="UGD26" s="15"/>
      <c r="UGE26" s="15"/>
      <c r="UGF26" s="15"/>
      <c r="UGG26" s="15"/>
      <c r="UGH26" s="15"/>
      <c r="UGI26" s="15"/>
      <c r="UGJ26" s="15"/>
      <c r="UGK26" s="15"/>
      <c r="UGL26" s="15"/>
      <c r="UGM26" s="15"/>
      <c r="UGN26" s="15"/>
      <c r="UGO26" s="15"/>
      <c r="UGP26" s="15"/>
      <c r="UGQ26" s="15"/>
      <c r="UGR26" s="15"/>
      <c r="UGS26" s="15"/>
      <c r="UGT26" s="15"/>
      <c r="UGU26" s="15"/>
      <c r="UGV26" s="15"/>
      <c r="UGW26" s="15"/>
      <c r="UGX26" s="15"/>
      <c r="UGY26" s="15"/>
      <c r="UGZ26" s="15"/>
      <c r="UHA26" s="15"/>
      <c r="UHB26" s="15"/>
      <c r="UHC26" s="15"/>
      <c r="UHD26" s="15"/>
      <c r="UHE26" s="15"/>
      <c r="UHF26" s="15"/>
      <c r="UHG26" s="15"/>
      <c r="UHH26" s="15"/>
      <c r="UHI26" s="15"/>
      <c r="UHJ26" s="15"/>
      <c r="UHK26" s="15"/>
      <c r="UHL26" s="15"/>
      <c r="UHM26" s="15"/>
      <c r="UHN26" s="15"/>
      <c r="UHO26" s="15"/>
      <c r="UHP26" s="15"/>
      <c r="UHQ26" s="15"/>
      <c r="UHR26" s="15"/>
      <c r="UHS26" s="15"/>
      <c r="UHT26" s="15"/>
      <c r="UHU26" s="15"/>
      <c r="UHV26" s="15"/>
      <c r="UHW26" s="15"/>
      <c r="UHX26" s="15"/>
      <c r="UHY26" s="15"/>
      <c r="UHZ26" s="15"/>
      <c r="UIA26" s="15"/>
      <c r="UIB26" s="15"/>
      <c r="UIC26" s="15"/>
      <c r="UID26" s="15"/>
      <c r="UIE26" s="15"/>
      <c r="UIF26" s="15"/>
      <c r="UIG26" s="15"/>
      <c r="UIH26" s="15"/>
      <c r="UII26" s="15"/>
      <c r="UIJ26" s="15"/>
      <c r="UIK26" s="15"/>
      <c r="UIL26" s="15"/>
      <c r="UIM26" s="15"/>
      <c r="UIN26" s="15"/>
      <c r="UIO26" s="15"/>
      <c r="UIP26" s="15"/>
      <c r="UIQ26" s="15"/>
      <c r="UIR26" s="15"/>
      <c r="UIS26" s="15"/>
      <c r="UIT26" s="15"/>
      <c r="UIU26" s="15"/>
      <c r="UIV26" s="15"/>
      <c r="UIW26" s="15"/>
      <c r="UIX26" s="15"/>
      <c r="UIY26" s="15"/>
      <c r="UIZ26" s="15"/>
      <c r="UJA26" s="15"/>
      <c r="UJB26" s="15"/>
      <c r="UJC26" s="15"/>
      <c r="UJD26" s="15"/>
      <c r="UJE26" s="15"/>
      <c r="UJF26" s="15"/>
      <c r="UJG26" s="15"/>
      <c r="UJH26" s="15"/>
      <c r="UJI26" s="15"/>
      <c r="UJJ26" s="15"/>
      <c r="UJK26" s="15"/>
      <c r="UJL26" s="15"/>
      <c r="UJM26" s="15"/>
      <c r="UJN26" s="15"/>
      <c r="UJO26" s="15"/>
      <c r="UJP26" s="15"/>
      <c r="UJQ26" s="15"/>
      <c r="UJR26" s="15"/>
      <c r="UJS26" s="15"/>
      <c r="UJT26" s="15"/>
      <c r="UJU26" s="15"/>
      <c r="UJV26" s="15"/>
      <c r="UJW26" s="15"/>
      <c r="UJX26" s="15"/>
      <c r="UJY26" s="15"/>
      <c r="UJZ26" s="15"/>
      <c r="UKA26" s="15"/>
      <c r="UKB26" s="15"/>
      <c r="UKC26" s="15"/>
      <c r="UKD26" s="15"/>
      <c r="UKE26" s="15"/>
      <c r="UKF26" s="15"/>
      <c r="UKG26" s="15"/>
      <c r="UKH26" s="15"/>
      <c r="UKI26" s="15"/>
      <c r="UKJ26" s="15"/>
      <c r="UKK26" s="15"/>
      <c r="UKL26" s="15"/>
      <c r="UKM26" s="15"/>
      <c r="UKN26" s="15"/>
      <c r="UKO26" s="15"/>
      <c r="UKP26" s="15"/>
      <c r="UKQ26" s="15"/>
      <c r="UKR26" s="15"/>
      <c r="UKS26" s="15"/>
      <c r="UKT26" s="15"/>
      <c r="UKU26" s="15"/>
      <c r="UKV26" s="15"/>
      <c r="UKW26" s="15"/>
      <c r="UKX26" s="15"/>
      <c r="UKY26" s="15"/>
      <c r="UKZ26" s="15"/>
      <c r="ULA26" s="15"/>
      <c r="ULB26" s="15"/>
      <c r="ULC26" s="15"/>
      <c r="ULD26" s="15"/>
      <c r="ULE26" s="15"/>
      <c r="ULF26" s="15"/>
      <c r="ULG26" s="15"/>
      <c r="ULH26" s="15"/>
      <c r="ULI26" s="15"/>
      <c r="ULJ26" s="15"/>
      <c r="ULK26" s="15"/>
      <c r="ULL26" s="15"/>
      <c r="ULM26" s="15"/>
      <c r="ULN26" s="15"/>
      <c r="ULO26" s="15"/>
      <c r="ULP26" s="15"/>
      <c r="ULQ26" s="15"/>
      <c r="ULR26" s="15"/>
      <c r="ULS26" s="15"/>
      <c r="ULT26" s="15"/>
      <c r="ULU26" s="15"/>
      <c r="ULV26" s="15"/>
      <c r="ULW26" s="15"/>
      <c r="ULX26" s="15"/>
      <c r="ULY26" s="15"/>
      <c r="ULZ26" s="15"/>
      <c r="UMA26" s="15"/>
      <c r="UMB26" s="15"/>
      <c r="UMC26" s="15"/>
      <c r="UMD26" s="15"/>
      <c r="UME26" s="15"/>
      <c r="UMF26" s="15"/>
      <c r="UMG26" s="15"/>
      <c r="UMH26" s="15"/>
      <c r="UMI26" s="15"/>
      <c r="UMJ26" s="15"/>
      <c r="UMK26" s="15"/>
      <c r="UML26" s="15"/>
      <c r="UMM26" s="15"/>
      <c r="UMN26" s="15"/>
      <c r="UMO26" s="15"/>
      <c r="UMP26" s="15"/>
      <c r="UMQ26" s="15"/>
      <c r="UMR26" s="15"/>
      <c r="UMS26" s="15"/>
      <c r="UMT26" s="15"/>
      <c r="UMU26" s="15"/>
      <c r="UMV26" s="15"/>
      <c r="UMW26" s="15"/>
      <c r="UMX26" s="15"/>
      <c r="UMY26" s="15"/>
      <c r="UMZ26" s="15"/>
      <c r="UNA26" s="15"/>
      <c r="UNB26" s="15"/>
      <c r="UNC26" s="15"/>
      <c r="UND26" s="15"/>
      <c r="UNE26" s="15"/>
      <c r="UNF26" s="15"/>
      <c r="UNG26" s="15"/>
      <c r="UNH26" s="15"/>
      <c r="UNI26" s="15"/>
      <c r="UNJ26" s="15"/>
      <c r="UNK26" s="15"/>
      <c r="UNL26" s="15"/>
      <c r="UNM26" s="15"/>
      <c r="UNN26" s="15"/>
      <c r="UNO26" s="15"/>
      <c r="UNP26" s="15"/>
      <c r="UNQ26" s="15"/>
      <c r="UNR26" s="15"/>
      <c r="UNS26" s="15"/>
      <c r="UNT26" s="15"/>
      <c r="UNU26" s="15"/>
      <c r="UNV26" s="15"/>
      <c r="UNW26" s="15"/>
      <c r="UNX26" s="15"/>
      <c r="UNY26" s="15"/>
      <c r="UNZ26" s="15"/>
      <c r="UOA26" s="15"/>
      <c r="UOB26" s="15"/>
      <c r="UOC26" s="15"/>
      <c r="UOD26" s="15"/>
      <c r="UOE26" s="15"/>
      <c r="UOF26" s="15"/>
      <c r="UOG26" s="15"/>
      <c r="UOH26" s="15"/>
      <c r="UOI26" s="15"/>
      <c r="UOJ26" s="15"/>
      <c r="UOK26" s="15"/>
      <c r="UOL26" s="15"/>
      <c r="UOM26" s="15"/>
      <c r="UON26" s="15"/>
      <c r="UOO26" s="15"/>
      <c r="UOP26" s="15"/>
      <c r="UOQ26" s="15"/>
      <c r="UOR26" s="15"/>
      <c r="UOS26" s="15"/>
      <c r="UOT26" s="15"/>
      <c r="UOU26" s="15"/>
      <c r="UOV26" s="15"/>
      <c r="UOW26" s="15"/>
      <c r="UOX26" s="15"/>
      <c r="UOY26" s="15"/>
      <c r="UOZ26" s="15"/>
      <c r="UPA26" s="15"/>
      <c r="UPB26" s="15"/>
      <c r="UPC26" s="15"/>
      <c r="UPD26" s="15"/>
      <c r="UPE26" s="15"/>
      <c r="UPF26" s="15"/>
      <c r="UPG26" s="15"/>
      <c r="UPH26" s="15"/>
      <c r="UPI26" s="15"/>
      <c r="UPJ26" s="15"/>
      <c r="UPK26" s="15"/>
      <c r="UPL26" s="15"/>
      <c r="UPM26" s="15"/>
      <c r="UPN26" s="15"/>
      <c r="UPO26" s="15"/>
      <c r="UPP26" s="15"/>
      <c r="UPQ26" s="15"/>
      <c r="UPR26" s="15"/>
      <c r="UPS26" s="15"/>
      <c r="UPT26" s="15"/>
      <c r="UPU26" s="15"/>
      <c r="UPV26" s="15"/>
      <c r="UPW26" s="15"/>
      <c r="UPX26" s="15"/>
      <c r="UPY26" s="15"/>
      <c r="UPZ26" s="15"/>
      <c r="UQA26" s="15"/>
      <c r="UQB26" s="15"/>
      <c r="UQC26" s="15"/>
      <c r="UQD26" s="15"/>
      <c r="UQE26" s="15"/>
      <c r="UQF26" s="15"/>
      <c r="UQG26" s="15"/>
      <c r="UQH26" s="15"/>
      <c r="UQI26" s="15"/>
      <c r="UQJ26" s="15"/>
      <c r="UQK26" s="15"/>
      <c r="UQL26" s="15"/>
      <c r="UQM26" s="15"/>
      <c r="UQN26" s="15"/>
      <c r="UQO26" s="15"/>
      <c r="UQP26" s="15"/>
      <c r="UQQ26" s="15"/>
      <c r="UQR26" s="15"/>
      <c r="UQS26" s="15"/>
      <c r="UQT26" s="15"/>
      <c r="UQU26" s="15"/>
      <c r="UQV26" s="15"/>
      <c r="UQW26" s="15"/>
      <c r="UQX26" s="15"/>
      <c r="UQY26" s="15"/>
      <c r="UQZ26" s="15"/>
      <c r="URA26" s="15"/>
      <c r="URB26" s="15"/>
      <c r="URC26" s="15"/>
      <c r="URD26" s="15"/>
      <c r="URE26" s="15"/>
      <c r="URF26" s="15"/>
      <c r="URG26" s="15"/>
      <c r="URH26" s="15"/>
      <c r="URI26" s="15"/>
      <c r="URJ26" s="15"/>
      <c r="URK26" s="15"/>
      <c r="URL26" s="15"/>
      <c r="URM26" s="15"/>
      <c r="URN26" s="15"/>
      <c r="URO26" s="15"/>
      <c r="URP26" s="15"/>
      <c r="URQ26" s="15"/>
      <c r="URR26" s="15"/>
      <c r="URS26" s="15"/>
      <c r="URT26" s="15"/>
      <c r="URU26" s="15"/>
      <c r="URV26" s="15"/>
      <c r="URW26" s="15"/>
      <c r="URX26" s="15"/>
      <c r="URY26" s="15"/>
      <c r="URZ26" s="15"/>
      <c r="USA26" s="15"/>
      <c r="USB26" s="15"/>
      <c r="USC26" s="15"/>
      <c r="USD26" s="15"/>
      <c r="USE26" s="15"/>
      <c r="USF26" s="15"/>
      <c r="USG26" s="15"/>
      <c r="USH26" s="15"/>
      <c r="USI26" s="15"/>
      <c r="USJ26" s="15"/>
      <c r="USK26" s="15"/>
      <c r="USL26" s="15"/>
      <c r="USM26" s="15"/>
      <c r="USN26" s="15"/>
      <c r="USO26" s="15"/>
      <c r="USP26" s="15"/>
      <c r="USQ26" s="15"/>
      <c r="USR26" s="15"/>
      <c r="USS26" s="15"/>
      <c r="UST26" s="15"/>
      <c r="USU26" s="15"/>
      <c r="USV26" s="15"/>
      <c r="USW26" s="15"/>
      <c r="USX26" s="15"/>
      <c r="USY26" s="15"/>
      <c r="USZ26" s="15"/>
      <c r="UTA26" s="15"/>
      <c r="UTB26" s="15"/>
      <c r="UTC26" s="15"/>
      <c r="UTD26" s="15"/>
      <c r="UTE26" s="15"/>
      <c r="UTF26" s="15"/>
      <c r="UTG26" s="15"/>
      <c r="UTH26" s="15"/>
      <c r="UTI26" s="15"/>
      <c r="UTJ26" s="15"/>
      <c r="UTK26" s="15"/>
      <c r="UTL26" s="15"/>
      <c r="UTM26" s="15"/>
      <c r="UTN26" s="15"/>
      <c r="UTO26" s="15"/>
      <c r="UTP26" s="15"/>
      <c r="UTQ26" s="15"/>
      <c r="UTR26" s="15"/>
      <c r="UTS26" s="15"/>
      <c r="UTT26" s="15"/>
      <c r="UTU26" s="15"/>
      <c r="UTV26" s="15"/>
      <c r="UTW26" s="15"/>
      <c r="UTX26" s="15"/>
      <c r="UTY26" s="15"/>
      <c r="UTZ26" s="15"/>
      <c r="UUA26" s="15"/>
      <c r="UUB26" s="15"/>
      <c r="UUC26" s="15"/>
      <c r="UUD26" s="15"/>
      <c r="UUE26" s="15"/>
      <c r="UUF26" s="15"/>
      <c r="UUG26" s="15"/>
      <c r="UUH26" s="15"/>
      <c r="UUI26" s="15"/>
      <c r="UUJ26" s="15"/>
      <c r="UUK26" s="15"/>
      <c r="UUL26" s="15"/>
      <c r="UUM26" s="15"/>
      <c r="UUN26" s="15"/>
      <c r="UUO26" s="15"/>
      <c r="UUP26" s="15"/>
      <c r="UUQ26" s="15"/>
      <c r="UUR26" s="15"/>
      <c r="UUS26" s="15"/>
      <c r="UUT26" s="15"/>
      <c r="UUU26" s="15"/>
      <c r="UUV26" s="15"/>
      <c r="UUW26" s="15"/>
      <c r="UUX26" s="15"/>
      <c r="UUY26" s="15"/>
      <c r="UUZ26" s="15"/>
      <c r="UVA26" s="15"/>
      <c r="UVB26" s="15"/>
      <c r="UVC26" s="15"/>
      <c r="UVD26" s="15"/>
      <c r="UVE26" s="15"/>
      <c r="UVF26" s="15"/>
      <c r="UVG26" s="15"/>
      <c r="UVH26" s="15"/>
      <c r="UVI26" s="15"/>
      <c r="UVJ26" s="15"/>
      <c r="UVK26" s="15"/>
      <c r="UVL26" s="15"/>
      <c r="UVM26" s="15"/>
      <c r="UVN26" s="15"/>
      <c r="UVO26" s="15"/>
      <c r="UVP26" s="15"/>
      <c r="UVQ26" s="15"/>
      <c r="UVR26" s="15"/>
      <c r="UVS26" s="15"/>
      <c r="UVT26" s="15"/>
      <c r="UVU26" s="15"/>
      <c r="UVV26" s="15"/>
      <c r="UVW26" s="15"/>
      <c r="UVX26" s="15"/>
      <c r="UVY26" s="15"/>
      <c r="UVZ26" s="15"/>
      <c r="UWA26" s="15"/>
      <c r="UWB26" s="15"/>
      <c r="UWC26" s="15"/>
      <c r="UWD26" s="15"/>
      <c r="UWE26" s="15"/>
      <c r="UWF26" s="15"/>
      <c r="UWG26" s="15"/>
      <c r="UWH26" s="15"/>
      <c r="UWI26" s="15"/>
      <c r="UWJ26" s="15"/>
      <c r="UWK26" s="15"/>
      <c r="UWL26" s="15"/>
      <c r="UWM26" s="15"/>
      <c r="UWN26" s="15"/>
      <c r="UWO26" s="15"/>
      <c r="UWP26" s="15"/>
      <c r="UWQ26" s="15"/>
      <c r="UWR26" s="15"/>
      <c r="UWS26" s="15"/>
      <c r="UWT26" s="15"/>
      <c r="UWU26" s="15"/>
      <c r="UWV26" s="15"/>
      <c r="UWW26" s="15"/>
      <c r="UWX26" s="15"/>
      <c r="UWY26" s="15"/>
      <c r="UWZ26" s="15"/>
      <c r="UXA26" s="15"/>
      <c r="UXB26" s="15"/>
      <c r="UXC26" s="15"/>
      <c r="UXD26" s="15"/>
      <c r="UXE26" s="15"/>
      <c r="UXF26" s="15"/>
      <c r="UXG26" s="15"/>
      <c r="UXH26" s="15"/>
      <c r="UXI26" s="15"/>
      <c r="UXJ26" s="15"/>
      <c r="UXK26" s="15"/>
      <c r="UXL26" s="15"/>
      <c r="UXM26" s="15"/>
      <c r="UXN26" s="15"/>
      <c r="UXO26" s="15"/>
      <c r="UXP26" s="15"/>
      <c r="UXQ26" s="15"/>
      <c r="UXR26" s="15"/>
      <c r="UXS26" s="15"/>
      <c r="UXT26" s="15"/>
      <c r="UXU26" s="15"/>
      <c r="UXV26" s="15"/>
      <c r="UXW26" s="15"/>
      <c r="UXX26" s="15"/>
      <c r="UXY26" s="15"/>
      <c r="UXZ26" s="15"/>
      <c r="UYA26" s="15"/>
      <c r="UYB26" s="15"/>
      <c r="UYC26" s="15"/>
      <c r="UYD26" s="15"/>
      <c r="UYE26" s="15"/>
      <c r="UYF26" s="15"/>
      <c r="UYG26" s="15"/>
      <c r="UYH26" s="15"/>
      <c r="UYI26" s="15"/>
      <c r="UYJ26" s="15"/>
      <c r="UYK26" s="15"/>
      <c r="UYL26" s="15"/>
      <c r="UYM26" s="15"/>
      <c r="UYN26" s="15"/>
      <c r="UYO26" s="15"/>
      <c r="UYP26" s="15"/>
      <c r="UYQ26" s="15"/>
      <c r="UYR26" s="15"/>
      <c r="UYS26" s="15"/>
      <c r="UYT26" s="15"/>
      <c r="UYU26" s="15"/>
      <c r="UYV26" s="15"/>
      <c r="UYW26" s="15"/>
      <c r="UYX26" s="15"/>
      <c r="UYY26" s="15"/>
      <c r="UYZ26" s="15"/>
      <c r="UZA26" s="15"/>
      <c r="UZB26" s="15"/>
      <c r="UZC26" s="15"/>
      <c r="UZD26" s="15"/>
      <c r="UZE26" s="15"/>
      <c r="UZF26" s="15"/>
      <c r="UZG26" s="15"/>
      <c r="UZH26" s="15"/>
      <c r="UZI26" s="15"/>
      <c r="UZJ26" s="15"/>
      <c r="UZK26" s="15"/>
      <c r="UZL26" s="15"/>
      <c r="UZM26" s="15"/>
      <c r="UZN26" s="15"/>
      <c r="UZO26" s="15"/>
      <c r="UZP26" s="15"/>
      <c r="UZQ26" s="15"/>
      <c r="UZR26" s="15"/>
      <c r="UZS26" s="15"/>
      <c r="UZT26" s="15"/>
      <c r="UZU26" s="15"/>
      <c r="UZV26" s="15"/>
      <c r="UZW26" s="15"/>
      <c r="UZX26" s="15"/>
      <c r="UZY26" s="15"/>
      <c r="UZZ26" s="15"/>
      <c r="VAA26" s="15"/>
      <c r="VAB26" s="15"/>
      <c r="VAC26" s="15"/>
      <c r="VAD26" s="15"/>
      <c r="VAE26" s="15"/>
      <c r="VAF26" s="15"/>
      <c r="VAG26" s="15"/>
      <c r="VAH26" s="15"/>
      <c r="VAI26" s="15"/>
      <c r="VAJ26" s="15"/>
      <c r="VAK26" s="15"/>
      <c r="VAL26" s="15"/>
      <c r="VAM26" s="15"/>
      <c r="VAN26" s="15"/>
      <c r="VAO26" s="15"/>
      <c r="VAP26" s="15"/>
      <c r="VAQ26" s="15"/>
      <c r="VAR26" s="15"/>
      <c r="VAS26" s="15"/>
      <c r="VAT26" s="15"/>
      <c r="VAU26" s="15"/>
      <c r="VAV26" s="15"/>
      <c r="VAW26" s="15"/>
      <c r="VAX26" s="15"/>
      <c r="VAY26" s="15"/>
      <c r="VAZ26" s="15"/>
      <c r="VBA26" s="15"/>
      <c r="VBB26" s="15"/>
      <c r="VBC26" s="15"/>
      <c r="VBD26" s="15"/>
      <c r="VBE26" s="15"/>
      <c r="VBF26" s="15"/>
      <c r="VBG26" s="15"/>
      <c r="VBH26" s="15"/>
      <c r="VBI26" s="15"/>
      <c r="VBJ26" s="15"/>
      <c r="VBK26" s="15"/>
      <c r="VBL26" s="15"/>
      <c r="VBM26" s="15"/>
      <c r="VBN26" s="15"/>
      <c r="VBO26" s="15"/>
      <c r="VBP26" s="15"/>
      <c r="VBQ26" s="15"/>
      <c r="VBR26" s="15"/>
      <c r="VBS26" s="15"/>
      <c r="VBT26" s="15"/>
      <c r="VBU26" s="15"/>
      <c r="VBV26" s="15"/>
      <c r="VBW26" s="15"/>
      <c r="VBX26" s="15"/>
      <c r="VBY26" s="15"/>
      <c r="VBZ26" s="15"/>
      <c r="VCA26" s="15"/>
      <c r="VCB26" s="15"/>
      <c r="VCC26" s="15"/>
      <c r="VCD26" s="15"/>
      <c r="VCE26" s="15"/>
      <c r="VCF26" s="15"/>
      <c r="VCG26" s="15"/>
      <c r="VCH26" s="15"/>
      <c r="VCI26" s="15"/>
      <c r="VCJ26" s="15"/>
      <c r="VCK26" s="15"/>
      <c r="VCL26" s="15"/>
      <c r="VCM26" s="15"/>
      <c r="VCN26" s="15"/>
      <c r="VCO26" s="15"/>
      <c r="VCP26" s="15"/>
      <c r="VCQ26" s="15"/>
      <c r="VCR26" s="15"/>
      <c r="VCS26" s="15"/>
      <c r="VCT26" s="15"/>
      <c r="VCU26" s="15"/>
      <c r="VCV26" s="15"/>
      <c r="VCW26" s="15"/>
      <c r="VCX26" s="15"/>
      <c r="VCY26" s="15"/>
      <c r="VCZ26" s="15"/>
      <c r="VDA26" s="15"/>
      <c r="VDB26" s="15"/>
      <c r="VDC26" s="15"/>
      <c r="VDD26" s="15"/>
      <c r="VDE26" s="15"/>
      <c r="VDF26" s="15"/>
      <c r="VDG26" s="15"/>
      <c r="VDH26" s="15"/>
      <c r="VDI26" s="15"/>
      <c r="VDJ26" s="15"/>
      <c r="VDK26" s="15"/>
      <c r="VDL26" s="15"/>
      <c r="VDM26" s="15"/>
      <c r="VDN26" s="15"/>
      <c r="VDO26" s="15"/>
      <c r="VDP26" s="15"/>
      <c r="VDQ26" s="15"/>
      <c r="VDR26" s="15"/>
      <c r="VDS26" s="15"/>
      <c r="VDT26" s="15"/>
      <c r="VDU26" s="15"/>
      <c r="VDV26" s="15"/>
      <c r="VDW26" s="15"/>
      <c r="VDX26" s="15"/>
      <c r="VDY26" s="15"/>
      <c r="VDZ26" s="15"/>
      <c r="VEA26" s="15"/>
      <c r="VEB26" s="15"/>
      <c r="VEC26" s="15"/>
      <c r="VED26" s="15"/>
      <c r="VEE26" s="15"/>
      <c r="VEF26" s="15"/>
      <c r="VEG26" s="15"/>
      <c r="VEH26" s="15"/>
      <c r="VEI26" s="15"/>
      <c r="VEJ26" s="15"/>
      <c r="VEK26" s="15"/>
      <c r="VEL26" s="15"/>
      <c r="VEM26" s="15"/>
      <c r="VEN26" s="15"/>
      <c r="VEO26" s="15"/>
      <c r="VEP26" s="15"/>
      <c r="VEQ26" s="15"/>
      <c r="VER26" s="15"/>
      <c r="VES26" s="15"/>
      <c r="VET26" s="15"/>
      <c r="VEU26" s="15"/>
      <c r="VEV26" s="15"/>
      <c r="VEW26" s="15"/>
      <c r="VEX26" s="15"/>
      <c r="VEY26" s="15"/>
      <c r="VEZ26" s="15"/>
      <c r="VFA26" s="15"/>
      <c r="VFB26" s="15"/>
      <c r="VFC26" s="15"/>
      <c r="VFD26" s="15"/>
      <c r="VFE26" s="15"/>
      <c r="VFF26" s="15"/>
      <c r="VFG26" s="15"/>
      <c r="VFH26" s="15"/>
      <c r="VFI26" s="15"/>
      <c r="VFJ26" s="15"/>
      <c r="VFK26" s="15"/>
      <c r="VFL26" s="15"/>
      <c r="VFM26" s="15"/>
      <c r="VFN26" s="15"/>
      <c r="VFO26" s="15"/>
      <c r="VFP26" s="15"/>
      <c r="VFQ26" s="15"/>
      <c r="VFR26" s="15"/>
      <c r="VFS26" s="15"/>
      <c r="VFT26" s="15"/>
      <c r="VFU26" s="15"/>
      <c r="VFV26" s="15"/>
      <c r="VFW26" s="15"/>
      <c r="VFX26" s="15"/>
      <c r="VFY26" s="15"/>
      <c r="VFZ26" s="15"/>
      <c r="VGA26" s="15"/>
      <c r="VGB26" s="15"/>
      <c r="VGC26" s="15"/>
      <c r="VGD26" s="15"/>
      <c r="VGE26" s="15"/>
      <c r="VGF26" s="15"/>
      <c r="VGG26" s="15"/>
      <c r="VGH26" s="15"/>
      <c r="VGI26" s="15"/>
      <c r="VGJ26" s="15"/>
      <c r="VGK26" s="15"/>
      <c r="VGL26" s="15"/>
      <c r="VGM26" s="15"/>
      <c r="VGN26" s="15"/>
      <c r="VGO26" s="15"/>
      <c r="VGP26" s="15"/>
      <c r="VGQ26" s="15"/>
      <c r="VGR26" s="15"/>
      <c r="VGS26" s="15"/>
      <c r="VGT26" s="15"/>
      <c r="VGU26" s="15"/>
      <c r="VGV26" s="15"/>
      <c r="VGW26" s="15"/>
      <c r="VGX26" s="15"/>
      <c r="VGY26" s="15"/>
      <c r="VGZ26" s="15"/>
      <c r="VHA26" s="15"/>
      <c r="VHB26" s="15"/>
      <c r="VHC26" s="15"/>
      <c r="VHD26" s="15"/>
      <c r="VHE26" s="15"/>
      <c r="VHF26" s="15"/>
      <c r="VHG26" s="15"/>
      <c r="VHH26" s="15"/>
      <c r="VHI26" s="15"/>
      <c r="VHJ26" s="15"/>
      <c r="VHK26" s="15"/>
      <c r="VHL26" s="15"/>
      <c r="VHM26" s="15"/>
      <c r="VHN26" s="15"/>
      <c r="VHO26" s="15"/>
      <c r="VHP26" s="15"/>
      <c r="VHQ26" s="15"/>
      <c r="VHR26" s="15"/>
      <c r="VHS26" s="15"/>
      <c r="VHT26" s="15"/>
      <c r="VHU26" s="15"/>
      <c r="VHV26" s="15"/>
      <c r="VHW26" s="15"/>
      <c r="VHX26" s="15"/>
      <c r="VHY26" s="15"/>
      <c r="VHZ26" s="15"/>
      <c r="VIA26" s="15"/>
      <c r="VIB26" s="15"/>
      <c r="VIC26" s="15"/>
      <c r="VID26" s="15"/>
      <c r="VIE26" s="15"/>
      <c r="VIF26" s="15"/>
      <c r="VIG26" s="15"/>
      <c r="VIH26" s="15"/>
      <c r="VII26" s="15"/>
      <c r="VIJ26" s="15"/>
      <c r="VIK26" s="15"/>
      <c r="VIL26" s="15"/>
      <c r="VIM26" s="15"/>
      <c r="VIN26" s="15"/>
      <c r="VIO26" s="15"/>
      <c r="VIP26" s="15"/>
      <c r="VIQ26" s="15"/>
      <c r="VIR26" s="15"/>
      <c r="VIS26" s="15"/>
      <c r="VIT26" s="15"/>
      <c r="VIU26" s="15"/>
      <c r="VIV26" s="15"/>
      <c r="VIW26" s="15"/>
      <c r="VIX26" s="15"/>
      <c r="VIY26" s="15"/>
      <c r="VIZ26" s="15"/>
      <c r="VJA26" s="15"/>
      <c r="VJB26" s="15"/>
      <c r="VJC26" s="15"/>
      <c r="VJD26" s="15"/>
      <c r="VJE26" s="15"/>
      <c r="VJF26" s="15"/>
      <c r="VJG26" s="15"/>
      <c r="VJH26" s="15"/>
      <c r="VJI26" s="15"/>
      <c r="VJJ26" s="15"/>
      <c r="VJK26" s="15"/>
      <c r="VJL26" s="15"/>
      <c r="VJM26" s="15"/>
      <c r="VJN26" s="15"/>
      <c r="VJO26" s="15"/>
      <c r="VJP26" s="15"/>
      <c r="VJQ26" s="15"/>
      <c r="VJR26" s="15"/>
      <c r="VJS26" s="15"/>
      <c r="VJT26" s="15"/>
      <c r="VJU26" s="15"/>
      <c r="VJV26" s="15"/>
      <c r="VJW26" s="15"/>
      <c r="VJX26" s="15"/>
      <c r="VJY26" s="15"/>
      <c r="VJZ26" s="15"/>
      <c r="VKA26" s="15"/>
      <c r="VKB26" s="15"/>
      <c r="VKC26" s="15"/>
      <c r="VKD26" s="15"/>
      <c r="VKE26" s="15"/>
      <c r="VKF26" s="15"/>
      <c r="VKG26" s="15"/>
      <c r="VKH26" s="15"/>
      <c r="VKI26" s="15"/>
      <c r="VKJ26" s="15"/>
      <c r="VKK26" s="15"/>
      <c r="VKL26" s="15"/>
      <c r="VKM26" s="15"/>
      <c r="VKN26" s="15"/>
      <c r="VKO26" s="15"/>
      <c r="VKP26" s="15"/>
      <c r="VKQ26" s="15"/>
      <c r="VKR26" s="15"/>
      <c r="VKS26" s="15"/>
      <c r="VKT26" s="15"/>
      <c r="VKU26" s="15"/>
      <c r="VKV26" s="15"/>
      <c r="VKW26" s="15"/>
      <c r="VKX26" s="15"/>
      <c r="VKY26" s="15"/>
      <c r="VKZ26" s="15"/>
      <c r="VLA26" s="15"/>
      <c r="VLB26" s="15"/>
      <c r="VLC26" s="15"/>
      <c r="VLD26" s="15"/>
      <c r="VLE26" s="15"/>
      <c r="VLF26" s="15"/>
      <c r="VLG26" s="15"/>
      <c r="VLH26" s="15"/>
      <c r="VLI26" s="15"/>
      <c r="VLJ26" s="15"/>
      <c r="VLK26" s="15"/>
      <c r="VLL26" s="15"/>
      <c r="VLM26" s="15"/>
      <c r="VLN26" s="15"/>
      <c r="VLO26" s="15"/>
      <c r="VLP26" s="15"/>
      <c r="VLQ26" s="15"/>
      <c r="VLR26" s="15"/>
      <c r="VLS26" s="15"/>
      <c r="VLT26" s="15"/>
      <c r="VLU26" s="15"/>
      <c r="VLV26" s="15"/>
      <c r="VLW26" s="15"/>
      <c r="VLX26" s="15"/>
      <c r="VLY26" s="15"/>
      <c r="VLZ26" s="15"/>
      <c r="VMA26" s="15"/>
      <c r="VMB26" s="15"/>
      <c r="VMC26" s="15"/>
      <c r="VMD26" s="15"/>
      <c r="VME26" s="15"/>
      <c r="VMF26" s="15"/>
      <c r="VMG26" s="15"/>
      <c r="VMH26" s="15"/>
      <c r="VMI26" s="15"/>
      <c r="VMJ26" s="15"/>
      <c r="VMK26" s="15"/>
      <c r="VML26" s="15"/>
      <c r="VMM26" s="15"/>
      <c r="VMN26" s="15"/>
      <c r="VMO26" s="15"/>
      <c r="VMP26" s="15"/>
      <c r="VMQ26" s="15"/>
      <c r="VMR26" s="15"/>
      <c r="VMS26" s="15"/>
      <c r="VMT26" s="15"/>
      <c r="VMU26" s="15"/>
      <c r="VMV26" s="15"/>
      <c r="VMW26" s="15"/>
      <c r="VMX26" s="15"/>
      <c r="VMY26" s="15"/>
      <c r="VMZ26" s="15"/>
      <c r="VNA26" s="15"/>
      <c r="VNB26" s="15"/>
      <c r="VNC26" s="15"/>
      <c r="VND26" s="15"/>
      <c r="VNE26" s="15"/>
      <c r="VNF26" s="15"/>
      <c r="VNG26" s="15"/>
      <c r="VNH26" s="15"/>
      <c r="VNI26" s="15"/>
      <c r="VNJ26" s="15"/>
      <c r="VNK26" s="15"/>
      <c r="VNL26" s="15"/>
      <c r="VNM26" s="15"/>
      <c r="VNN26" s="15"/>
      <c r="VNO26" s="15"/>
      <c r="VNP26" s="15"/>
      <c r="VNQ26" s="15"/>
      <c r="VNR26" s="15"/>
      <c r="VNS26" s="15"/>
      <c r="VNT26" s="15"/>
      <c r="VNU26" s="15"/>
      <c r="VNV26" s="15"/>
      <c r="VNW26" s="15"/>
      <c r="VNX26" s="15"/>
      <c r="VNY26" s="15"/>
      <c r="VNZ26" s="15"/>
      <c r="VOA26" s="15"/>
      <c r="VOB26" s="15"/>
      <c r="VOC26" s="15"/>
      <c r="VOD26" s="15"/>
      <c r="VOE26" s="15"/>
      <c r="VOF26" s="15"/>
      <c r="VOG26" s="15"/>
      <c r="VOH26" s="15"/>
      <c r="VOI26" s="15"/>
      <c r="VOJ26" s="15"/>
      <c r="VOK26" s="15"/>
      <c r="VOL26" s="15"/>
      <c r="VOM26" s="15"/>
      <c r="VON26" s="15"/>
      <c r="VOO26" s="15"/>
      <c r="VOP26" s="15"/>
      <c r="VOQ26" s="15"/>
      <c r="VOR26" s="15"/>
      <c r="VOS26" s="15"/>
      <c r="VOT26" s="15"/>
      <c r="VOU26" s="15"/>
      <c r="VOV26" s="15"/>
      <c r="VOW26" s="15"/>
      <c r="VOX26" s="15"/>
      <c r="VOY26" s="15"/>
      <c r="VOZ26" s="15"/>
      <c r="VPA26" s="15"/>
      <c r="VPB26" s="15"/>
      <c r="VPC26" s="15"/>
      <c r="VPD26" s="15"/>
      <c r="VPE26" s="15"/>
      <c r="VPF26" s="15"/>
      <c r="VPG26" s="15"/>
      <c r="VPH26" s="15"/>
      <c r="VPI26" s="15"/>
      <c r="VPJ26" s="15"/>
      <c r="VPK26" s="15"/>
      <c r="VPL26" s="15"/>
      <c r="VPM26" s="15"/>
      <c r="VPN26" s="15"/>
      <c r="VPO26" s="15"/>
      <c r="VPP26" s="15"/>
      <c r="VPQ26" s="15"/>
      <c r="VPR26" s="15"/>
      <c r="VPS26" s="15"/>
      <c r="VPT26" s="15"/>
      <c r="VPU26" s="15"/>
      <c r="VPV26" s="15"/>
      <c r="VPW26" s="15"/>
      <c r="VPX26" s="15"/>
      <c r="VPY26" s="15"/>
      <c r="VPZ26" s="15"/>
      <c r="VQA26" s="15"/>
      <c r="VQB26" s="15"/>
      <c r="VQC26" s="15"/>
      <c r="VQD26" s="15"/>
      <c r="VQE26" s="15"/>
      <c r="VQF26" s="15"/>
      <c r="VQG26" s="15"/>
      <c r="VQH26" s="15"/>
      <c r="VQI26" s="15"/>
      <c r="VQJ26" s="15"/>
      <c r="VQK26" s="15"/>
      <c r="VQL26" s="15"/>
      <c r="VQM26" s="15"/>
      <c r="VQN26" s="15"/>
      <c r="VQO26" s="15"/>
      <c r="VQP26" s="15"/>
      <c r="VQQ26" s="15"/>
      <c r="VQR26" s="15"/>
      <c r="VQS26" s="15"/>
      <c r="VQT26" s="15"/>
      <c r="VQU26" s="15"/>
      <c r="VQV26" s="15"/>
      <c r="VQW26" s="15"/>
      <c r="VQX26" s="15"/>
      <c r="VQY26" s="15"/>
      <c r="VQZ26" s="15"/>
      <c r="VRA26" s="15"/>
      <c r="VRB26" s="15"/>
      <c r="VRC26" s="15"/>
      <c r="VRD26" s="15"/>
      <c r="VRE26" s="15"/>
      <c r="VRF26" s="15"/>
      <c r="VRG26" s="15"/>
      <c r="VRH26" s="15"/>
      <c r="VRI26" s="15"/>
      <c r="VRJ26" s="15"/>
      <c r="VRK26" s="15"/>
      <c r="VRL26" s="15"/>
      <c r="VRM26" s="15"/>
      <c r="VRN26" s="15"/>
      <c r="VRO26" s="15"/>
      <c r="VRP26" s="15"/>
      <c r="VRQ26" s="15"/>
      <c r="VRR26" s="15"/>
      <c r="VRS26" s="15"/>
      <c r="VRT26" s="15"/>
      <c r="VRU26" s="15"/>
      <c r="VRV26" s="15"/>
      <c r="VRW26" s="15"/>
      <c r="VRX26" s="15"/>
      <c r="VRY26" s="15"/>
      <c r="VRZ26" s="15"/>
      <c r="VSA26" s="15"/>
      <c r="VSB26" s="15"/>
      <c r="VSC26" s="15"/>
      <c r="VSD26" s="15"/>
      <c r="VSE26" s="15"/>
      <c r="VSF26" s="15"/>
      <c r="VSG26" s="15"/>
      <c r="VSH26" s="15"/>
      <c r="VSI26" s="15"/>
      <c r="VSJ26" s="15"/>
      <c r="VSK26" s="15"/>
      <c r="VSL26" s="15"/>
      <c r="VSM26" s="15"/>
      <c r="VSN26" s="15"/>
      <c r="VSO26" s="15"/>
      <c r="VSP26" s="15"/>
      <c r="VSQ26" s="15"/>
      <c r="VSR26" s="15"/>
      <c r="VSS26" s="15"/>
      <c r="VST26" s="15"/>
      <c r="VSU26" s="15"/>
      <c r="VSV26" s="15"/>
      <c r="VSW26" s="15"/>
      <c r="VSX26" s="15"/>
      <c r="VSY26" s="15"/>
      <c r="VSZ26" s="15"/>
      <c r="VTA26" s="15"/>
      <c r="VTB26" s="15"/>
      <c r="VTC26" s="15"/>
      <c r="VTD26" s="15"/>
      <c r="VTE26" s="15"/>
      <c r="VTF26" s="15"/>
      <c r="VTG26" s="15"/>
      <c r="VTH26" s="15"/>
      <c r="VTI26" s="15"/>
      <c r="VTJ26" s="15"/>
      <c r="VTK26" s="15"/>
      <c r="VTL26" s="15"/>
      <c r="VTM26" s="15"/>
      <c r="VTN26" s="15"/>
      <c r="VTO26" s="15"/>
      <c r="VTP26" s="15"/>
      <c r="VTQ26" s="15"/>
      <c r="VTR26" s="15"/>
      <c r="VTS26" s="15"/>
      <c r="VTT26" s="15"/>
      <c r="VTU26" s="15"/>
      <c r="VTV26" s="15"/>
      <c r="VTW26" s="15"/>
      <c r="VTX26" s="15"/>
      <c r="VTY26" s="15"/>
      <c r="VTZ26" s="15"/>
      <c r="VUA26" s="15"/>
      <c r="VUB26" s="15"/>
      <c r="VUC26" s="15"/>
      <c r="VUD26" s="15"/>
      <c r="VUE26" s="15"/>
      <c r="VUF26" s="15"/>
      <c r="VUG26" s="15"/>
      <c r="VUH26" s="15"/>
      <c r="VUI26" s="15"/>
      <c r="VUJ26" s="15"/>
      <c r="VUK26" s="15"/>
      <c r="VUL26" s="15"/>
      <c r="VUM26" s="15"/>
      <c r="VUN26" s="15"/>
      <c r="VUO26" s="15"/>
      <c r="VUP26" s="15"/>
      <c r="VUQ26" s="15"/>
      <c r="VUR26" s="15"/>
      <c r="VUS26" s="15"/>
      <c r="VUT26" s="15"/>
      <c r="VUU26" s="15"/>
      <c r="VUV26" s="15"/>
      <c r="VUW26" s="15"/>
      <c r="VUX26" s="15"/>
      <c r="VUY26" s="15"/>
      <c r="VUZ26" s="15"/>
      <c r="VVA26" s="15"/>
      <c r="VVB26" s="15"/>
      <c r="VVC26" s="15"/>
      <c r="VVD26" s="15"/>
      <c r="VVE26" s="15"/>
      <c r="VVF26" s="15"/>
      <c r="VVG26" s="15"/>
      <c r="VVH26" s="15"/>
      <c r="VVI26" s="15"/>
      <c r="VVJ26" s="15"/>
      <c r="VVK26" s="15"/>
      <c r="VVL26" s="15"/>
      <c r="VVM26" s="15"/>
      <c r="VVN26" s="15"/>
      <c r="VVO26" s="15"/>
      <c r="VVP26" s="15"/>
      <c r="VVQ26" s="15"/>
      <c r="VVR26" s="15"/>
      <c r="VVS26" s="15"/>
      <c r="VVT26" s="15"/>
      <c r="VVU26" s="15"/>
      <c r="VVV26" s="15"/>
      <c r="VVW26" s="15"/>
      <c r="VVX26" s="15"/>
      <c r="VVY26" s="15"/>
      <c r="VVZ26" s="15"/>
      <c r="VWA26" s="15"/>
      <c r="VWB26" s="15"/>
      <c r="VWC26" s="15"/>
      <c r="VWD26" s="15"/>
      <c r="VWE26" s="15"/>
      <c r="VWF26" s="15"/>
      <c r="VWG26" s="15"/>
      <c r="VWH26" s="15"/>
      <c r="VWI26" s="15"/>
      <c r="VWJ26" s="15"/>
      <c r="VWK26" s="15"/>
      <c r="VWL26" s="15"/>
      <c r="VWM26" s="15"/>
      <c r="VWN26" s="15"/>
      <c r="VWO26" s="15"/>
      <c r="VWP26" s="15"/>
      <c r="VWQ26" s="15"/>
      <c r="VWR26" s="15"/>
      <c r="VWS26" s="15"/>
      <c r="VWT26" s="15"/>
      <c r="VWU26" s="15"/>
      <c r="VWV26" s="15"/>
      <c r="VWW26" s="15"/>
      <c r="VWX26" s="15"/>
      <c r="VWY26" s="15"/>
      <c r="VWZ26" s="15"/>
      <c r="VXA26" s="15"/>
      <c r="VXB26" s="15"/>
      <c r="VXC26" s="15"/>
      <c r="VXD26" s="15"/>
      <c r="VXE26" s="15"/>
      <c r="VXF26" s="15"/>
      <c r="VXG26" s="15"/>
      <c r="VXH26" s="15"/>
      <c r="VXI26" s="15"/>
      <c r="VXJ26" s="15"/>
      <c r="VXK26" s="15"/>
      <c r="VXL26" s="15"/>
      <c r="VXM26" s="15"/>
      <c r="VXN26" s="15"/>
      <c r="VXO26" s="15"/>
      <c r="VXP26" s="15"/>
      <c r="VXQ26" s="15"/>
      <c r="VXR26" s="15"/>
      <c r="VXS26" s="15"/>
      <c r="VXT26" s="15"/>
      <c r="VXU26" s="15"/>
      <c r="VXV26" s="15"/>
      <c r="VXW26" s="15"/>
      <c r="VXX26" s="15"/>
      <c r="VXY26" s="15"/>
      <c r="VXZ26" s="15"/>
      <c r="VYA26" s="15"/>
      <c r="VYB26" s="15"/>
      <c r="VYC26" s="15"/>
      <c r="VYD26" s="15"/>
      <c r="VYE26" s="15"/>
      <c r="VYF26" s="15"/>
      <c r="VYG26" s="15"/>
      <c r="VYH26" s="15"/>
      <c r="VYI26" s="15"/>
      <c r="VYJ26" s="15"/>
      <c r="VYK26" s="15"/>
      <c r="VYL26" s="15"/>
      <c r="VYM26" s="15"/>
      <c r="VYN26" s="15"/>
      <c r="VYO26" s="15"/>
      <c r="VYP26" s="15"/>
      <c r="VYQ26" s="15"/>
      <c r="VYR26" s="15"/>
      <c r="VYS26" s="15"/>
      <c r="VYT26" s="15"/>
      <c r="VYU26" s="15"/>
      <c r="VYV26" s="15"/>
      <c r="VYW26" s="15"/>
      <c r="VYX26" s="15"/>
      <c r="VYY26" s="15"/>
      <c r="VYZ26" s="15"/>
      <c r="VZA26" s="15"/>
      <c r="VZB26" s="15"/>
      <c r="VZC26" s="15"/>
      <c r="VZD26" s="15"/>
      <c r="VZE26" s="15"/>
      <c r="VZF26" s="15"/>
      <c r="VZG26" s="15"/>
      <c r="VZH26" s="15"/>
      <c r="VZI26" s="15"/>
      <c r="VZJ26" s="15"/>
      <c r="VZK26" s="15"/>
      <c r="VZL26" s="15"/>
      <c r="VZM26" s="15"/>
      <c r="VZN26" s="15"/>
      <c r="VZO26" s="15"/>
      <c r="VZP26" s="15"/>
      <c r="VZQ26" s="15"/>
      <c r="VZR26" s="15"/>
      <c r="VZS26" s="15"/>
      <c r="VZT26" s="15"/>
      <c r="VZU26" s="15"/>
      <c r="VZV26" s="15"/>
      <c r="VZW26" s="15"/>
      <c r="VZX26" s="15"/>
      <c r="VZY26" s="15"/>
      <c r="VZZ26" s="15"/>
      <c r="WAA26" s="15"/>
      <c r="WAB26" s="15"/>
      <c r="WAC26" s="15"/>
      <c r="WAD26" s="15"/>
      <c r="WAE26" s="15"/>
      <c r="WAF26" s="15"/>
      <c r="WAG26" s="15"/>
      <c r="WAH26" s="15"/>
      <c r="WAI26" s="15"/>
      <c r="WAJ26" s="15"/>
      <c r="WAK26" s="15"/>
      <c r="WAL26" s="15"/>
      <c r="WAM26" s="15"/>
      <c r="WAN26" s="15"/>
      <c r="WAO26" s="15"/>
      <c r="WAP26" s="15"/>
      <c r="WAQ26" s="15"/>
      <c r="WAR26" s="15"/>
      <c r="WAS26" s="15"/>
      <c r="WAT26" s="15"/>
      <c r="WAU26" s="15"/>
      <c r="WAV26" s="15"/>
      <c r="WAW26" s="15"/>
      <c r="WAX26" s="15"/>
      <c r="WAY26" s="15"/>
      <c r="WAZ26" s="15"/>
      <c r="WBA26" s="15"/>
      <c r="WBB26" s="15"/>
      <c r="WBC26" s="15"/>
      <c r="WBD26" s="15"/>
      <c r="WBE26" s="15"/>
      <c r="WBF26" s="15"/>
      <c r="WBG26" s="15"/>
      <c r="WBH26" s="15"/>
      <c r="WBI26" s="15"/>
      <c r="WBJ26" s="15"/>
      <c r="WBK26" s="15"/>
      <c r="WBL26" s="15"/>
      <c r="WBM26" s="15"/>
      <c r="WBN26" s="15"/>
      <c r="WBO26" s="15"/>
      <c r="WBP26" s="15"/>
      <c r="WBQ26" s="15"/>
      <c r="WBR26" s="15"/>
      <c r="WBS26" s="15"/>
      <c r="WBT26" s="15"/>
      <c r="WBU26" s="15"/>
      <c r="WBV26" s="15"/>
      <c r="WBW26" s="15"/>
      <c r="WBX26" s="15"/>
      <c r="WBY26" s="15"/>
      <c r="WBZ26" s="15"/>
      <c r="WCA26" s="15"/>
      <c r="WCB26" s="15"/>
      <c r="WCC26" s="15"/>
      <c r="WCD26" s="15"/>
      <c r="WCE26" s="15"/>
      <c r="WCF26" s="15"/>
      <c r="WCG26" s="15"/>
      <c r="WCH26" s="15"/>
      <c r="WCI26" s="15"/>
      <c r="WCJ26" s="15"/>
      <c r="WCK26" s="15"/>
      <c r="WCL26" s="15"/>
      <c r="WCM26" s="15"/>
      <c r="WCN26" s="15"/>
      <c r="WCO26" s="15"/>
      <c r="WCP26" s="15"/>
      <c r="WCQ26" s="15"/>
      <c r="WCR26" s="15"/>
      <c r="WCS26" s="15"/>
      <c r="WCT26" s="15"/>
      <c r="WCU26" s="15"/>
      <c r="WCV26" s="15"/>
      <c r="WCW26" s="15"/>
      <c r="WCX26" s="15"/>
      <c r="WCY26" s="15"/>
      <c r="WCZ26" s="15"/>
      <c r="WDA26" s="15"/>
      <c r="WDB26" s="15"/>
      <c r="WDC26" s="15"/>
      <c r="WDD26" s="15"/>
      <c r="WDE26" s="15"/>
      <c r="WDF26" s="15"/>
      <c r="WDG26" s="15"/>
      <c r="WDH26" s="15"/>
      <c r="WDI26" s="15"/>
      <c r="WDJ26" s="15"/>
      <c r="WDK26" s="15"/>
      <c r="WDL26" s="15"/>
      <c r="WDM26" s="15"/>
      <c r="WDN26" s="15"/>
      <c r="WDO26" s="15"/>
      <c r="WDP26" s="15"/>
      <c r="WDQ26" s="15"/>
      <c r="WDR26" s="15"/>
      <c r="WDS26" s="15"/>
      <c r="WDT26" s="15"/>
      <c r="WDU26" s="15"/>
      <c r="WDV26" s="15"/>
      <c r="WDW26" s="15"/>
      <c r="WDX26" s="15"/>
      <c r="WDY26" s="15"/>
      <c r="WDZ26" s="15"/>
      <c r="WEA26" s="15"/>
      <c r="WEB26" s="15"/>
      <c r="WEC26" s="15"/>
      <c r="WED26" s="15"/>
      <c r="WEE26" s="15"/>
      <c r="WEF26" s="15"/>
      <c r="WEG26" s="15"/>
      <c r="WEH26" s="15"/>
      <c r="WEI26" s="15"/>
      <c r="WEJ26" s="15"/>
      <c r="WEK26" s="15"/>
      <c r="WEL26" s="15"/>
      <c r="WEM26" s="15"/>
      <c r="WEN26" s="15"/>
      <c r="WEO26" s="15"/>
      <c r="WEP26" s="15"/>
      <c r="WEQ26" s="15"/>
      <c r="WER26" s="15"/>
      <c r="WES26" s="15"/>
      <c r="WET26" s="15"/>
      <c r="WEU26" s="15"/>
      <c r="WEV26" s="15"/>
      <c r="WEW26" s="15"/>
      <c r="WEX26" s="15"/>
      <c r="WEY26" s="15"/>
      <c r="WEZ26" s="15"/>
      <c r="WFA26" s="15"/>
      <c r="WFB26" s="15"/>
      <c r="WFC26" s="15"/>
      <c r="WFD26" s="15"/>
      <c r="WFE26" s="15"/>
      <c r="WFF26" s="15"/>
      <c r="WFG26" s="15"/>
      <c r="WFH26" s="15"/>
      <c r="WFI26" s="15"/>
      <c r="WFJ26" s="15"/>
      <c r="WFK26" s="15"/>
      <c r="WFL26" s="15"/>
      <c r="WFM26" s="15"/>
      <c r="WFN26" s="15"/>
      <c r="WFO26" s="15"/>
      <c r="WFP26" s="15"/>
      <c r="WFQ26" s="15"/>
      <c r="WFR26" s="15"/>
      <c r="WFS26" s="15"/>
      <c r="WFT26" s="15"/>
      <c r="WFU26" s="15"/>
      <c r="WFV26" s="15"/>
      <c r="WFW26" s="15"/>
      <c r="WFX26" s="15"/>
      <c r="WFY26" s="15"/>
      <c r="WFZ26" s="15"/>
      <c r="WGA26" s="15"/>
      <c r="WGB26" s="15"/>
      <c r="WGC26" s="15"/>
      <c r="WGD26" s="15"/>
      <c r="WGE26" s="15"/>
      <c r="WGF26" s="15"/>
      <c r="WGG26" s="15"/>
      <c r="WGH26" s="15"/>
      <c r="WGI26" s="15"/>
      <c r="WGJ26" s="15"/>
      <c r="WGK26" s="15"/>
      <c r="WGL26" s="15"/>
      <c r="WGM26" s="15"/>
      <c r="WGN26" s="15"/>
      <c r="WGO26" s="15"/>
      <c r="WGP26" s="15"/>
      <c r="WGQ26" s="15"/>
      <c r="WGR26" s="15"/>
      <c r="WGS26" s="15"/>
      <c r="WGT26" s="15"/>
      <c r="WGU26" s="15"/>
      <c r="WGV26" s="15"/>
      <c r="WGW26" s="15"/>
      <c r="WGX26" s="15"/>
      <c r="WGY26" s="15"/>
      <c r="WGZ26" s="15"/>
      <c r="WHA26" s="15"/>
      <c r="WHB26" s="15"/>
      <c r="WHC26" s="15"/>
      <c r="WHD26" s="15"/>
      <c r="WHE26" s="15"/>
      <c r="WHF26" s="15"/>
      <c r="WHG26" s="15"/>
      <c r="WHH26" s="15"/>
      <c r="WHI26" s="15"/>
      <c r="WHJ26" s="15"/>
      <c r="WHK26" s="15"/>
      <c r="WHL26" s="15"/>
      <c r="WHM26" s="15"/>
      <c r="WHN26" s="15"/>
      <c r="WHO26" s="15"/>
      <c r="WHP26" s="15"/>
      <c r="WHQ26" s="15"/>
      <c r="WHR26" s="15"/>
      <c r="WHS26" s="15"/>
      <c r="WHT26" s="15"/>
      <c r="WHU26" s="15"/>
      <c r="WHV26" s="15"/>
      <c r="WHW26" s="15"/>
      <c r="WHX26" s="15"/>
      <c r="WHY26" s="15"/>
      <c r="WHZ26" s="15"/>
      <c r="WIA26" s="15"/>
      <c r="WIB26" s="15"/>
      <c r="WIC26" s="15"/>
      <c r="WID26" s="15"/>
      <c r="WIE26" s="15"/>
      <c r="WIF26" s="15"/>
      <c r="WIG26" s="15"/>
      <c r="WIH26" s="15"/>
      <c r="WII26" s="15"/>
      <c r="WIJ26" s="15"/>
      <c r="WIK26" s="15"/>
      <c r="WIL26" s="15"/>
      <c r="WIM26" s="15"/>
      <c r="WIN26" s="15"/>
      <c r="WIO26" s="15"/>
      <c r="WIP26" s="15"/>
      <c r="WIQ26" s="15"/>
      <c r="WIR26" s="15"/>
      <c r="WIS26" s="15"/>
      <c r="WIT26" s="15"/>
      <c r="WIU26" s="15"/>
      <c r="WIV26" s="15"/>
      <c r="WIW26" s="15"/>
      <c r="WIX26" s="15"/>
      <c r="WIY26" s="15"/>
      <c r="WIZ26" s="15"/>
      <c r="WJA26" s="15"/>
      <c r="WJB26" s="15"/>
      <c r="WJC26" s="15"/>
      <c r="WJD26" s="15"/>
      <c r="WJE26" s="15"/>
      <c r="WJF26" s="15"/>
      <c r="WJG26" s="15"/>
      <c r="WJH26" s="15"/>
      <c r="WJI26" s="15"/>
      <c r="WJJ26" s="15"/>
      <c r="WJK26" s="15"/>
      <c r="WJL26" s="15"/>
      <c r="WJM26" s="15"/>
      <c r="WJN26" s="15"/>
      <c r="WJO26" s="15"/>
      <c r="WJP26" s="15"/>
      <c r="WJQ26" s="15"/>
      <c r="WJR26" s="15"/>
      <c r="WJS26" s="15"/>
      <c r="WJT26" s="15"/>
      <c r="WJU26" s="15"/>
      <c r="WJV26" s="15"/>
      <c r="WJW26" s="15"/>
      <c r="WJX26" s="15"/>
      <c r="WJY26" s="15"/>
      <c r="WJZ26" s="15"/>
      <c r="WKA26" s="15"/>
      <c r="WKB26" s="15"/>
      <c r="WKC26" s="15"/>
      <c r="WKD26" s="15"/>
      <c r="WKE26" s="15"/>
      <c r="WKF26" s="15"/>
      <c r="WKG26" s="15"/>
      <c r="WKH26" s="15"/>
      <c r="WKI26" s="15"/>
      <c r="WKJ26" s="15"/>
      <c r="WKK26" s="15"/>
      <c r="WKL26" s="15"/>
      <c r="WKM26" s="15"/>
      <c r="WKN26" s="15"/>
      <c r="WKO26" s="15"/>
      <c r="WKP26" s="15"/>
      <c r="WKQ26" s="15"/>
      <c r="WKR26" s="15"/>
      <c r="WKS26" s="15"/>
      <c r="WKT26" s="15"/>
      <c r="WKU26" s="15"/>
      <c r="WKV26" s="15"/>
      <c r="WKW26" s="15"/>
      <c r="WKX26" s="15"/>
      <c r="WKY26" s="15"/>
      <c r="WKZ26" s="15"/>
      <c r="WLA26" s="15"/>
      <c r="WLB26" s="15"/>
      <c r="WLC26" s="15"/>
      <c r="WLD26" s="15"/>
      <c r="WLE26" s="15"/>
      <c r="WLF26" s="15"/>
      <c r="WLG26" s="15"/>
      <c r="WLH26" s="15"/>
      <c r="WLI26" s="15"/>
      <c r="WLJ26" s="15"/>
      <c r="WLK26" s="15"/>
      <c r="WLL26" s="15"/>
      <c r="WLM26" s="15"/>
      <c r="WLN26" s="15"/>
      <c r="WLO26" s="15"/>
      <c r="WLP26" s="15"/>
      <c r="WLQ26" s="15"/>
      <c r="WLR26" s="15"/>
      <c r="WLS26" s="15"/>
      <c r="WLT26" s="15"/>
      <c r="WLU26" s="15"/>
      <c r="WLV26" s="15"/>
      <c r="WLW26" s="15"/>
      <c r="WLX26" s="15"/>
      <c r="WLY26" s="15"/>
      <c r="WLZ26" s="15"/>
      <c r="WMA26" s="15"/>
      <c r="WMB26" s="15"/>
      <c r="WMC26" s="15"/>
      <c r="WMD26" s="15"/>
      <c r="WME26" s="15"/>
      <c r="WMF26" s="15"/>
      <c r="WMG26" s="15"/>
      <c r="WMH26" s="15"/>
      <c r="WMI26" s="15"/>
      <c r="WMJ26" s="15"/>
      <c r="WMK26" s="15"/>
      <c r="WML26" s="15"/>
      <c r="WMM26" s="15"/>
      <c r="WMN26" s="15"/>
      <c r="WMO26" s="15"/>
      <c r="WMP26" s="15"/>
      <c r="WMQ26" s="15"/>
      <c r="WMR26" s="15"/>
      <c r="WMS26" s="15"/>
      <c r="WMT26" s="15"/>
      <c r="WMU26" s="15"/>
      <c r="WMV26" s="15"/>
      <c r="WMW26" s="15"/>
      <c r="WMX26" s="15"/>
      <c r="WMY26" s="15"/>
      <c r="WMZ26" s="15"/>
      <c r="WNA26" s="15"/>
      <c r="WNB26" s="15"/>
      <c r="WNC26" s="15"/>
      <c r="WND26" s="15"/>
      <c r="WNE26" s="15"/>
      <c r="WNF26" s="15"/>
      <c r="WNG26" s="15"/>
      <c r="WNH26" s="15"/>
      <c r="WNI26" s="15"/>
      <c r="WNJ26" s="15"/>
      <c r="WNK26" s="15"/>
      <c r="WNL26" s="15"/>
      <c r="WNM26" s="15"/>
      <c r="WNN26" s="15"/>
      <c r="WNO26" s="15"/>
      <c r="WNP26" s="15"/>
      <c r="WNQ26" s="15"/>
      <c r="WNR26" s="15"/>
      <c r="WNS26" s="15"/>
      <c r="WNT26" s="15"/>
      <c r="WNU26" s="15"/>
      <c r="WNV26" s="15"/>
      <c r="WNW26" s="15"/>
      <c r="WNX26" s="15"/>
      <c r="WNY26" s="15"/>
      <c r="WNZ26" s="15"/>
      <c r="WOA26" s="15"/>
      <c r="WOB26" s="15"/>
      <c r="WOC26" s="15"/>
      <c r="WOD26" s="15"/>
      <c r="WOE26" s="15"/>
      <c r="WOF26" s="15"/>
      <c r="WOG26" s="15"/>
      <c r="WOH26" s="15"/>
      <c r="WOI26" s="15"/>
      <c r="WOJ26" s="15"/>
      <c r="WOK26" s="15"/>
      <c r="WOL26" s="15"/>
      <c r="WOM26" s="15"/>
      <c r="WON26" s="15"/>
      <c r="WOO26" s="15"/>
      <c r="WOP26" s="15"/>
      <c r="WOQ26" s="15"/>
      <c r="WOR26" s="15"/>
      <c r="WOS26" s="15"/>
      <c r="WOT26" s="15"/>
      <c r="WOU26" s="15"/>
      <c r="WOV26" s="15"/>
      <c r="WOW26" s="15"/>
      <c r="WOX26" s="15"/>
      <c r="WOY26" s="15"/>
      <c r="WOZ26" s="15"/>
      <c r="WPA26" s="15"/>
      <c r="WPB26" s="15"/>
      <c r="WPC26" s="15"/>
      <c r="WPD26" s="15"/>
      <c r="WPE26" s="15"/>
      <c r="WPF26" s="15"/>
      <c r="WPG26" s="15"/>
      <c r="WPH26" s="15"/>
      <c r="WPI26" s="15"/>
      <c r="WPJ26" s="15"/>
      <c r="WPK26" s="15"/>
      <c r="WPL26" s="15"/>
      <c r="WPM26" s="15"/>
      <c r="WPN26" s="15"/>
      <c r="WPO26" s="15"/>
      <c r="WPP26" s="15"/>
      <c r="WPQ26" s="15"/>
      <c r="WPR26" s="15"/>
      <c r="WPS26" s="15"/>
      <c r="WPT26" s="15"/>
      <c r="WPU26" s="15"/>
      <c r="WPV26" s="15"/>
      <c r="WPW26" s="15"/>
      <c r="WPX26" s="15"/>
      <c r="WPY26" s="15"/>
      <c r="WPZ26" s="15"/>
      <c r="WQA26" s="15"/>
      <c r="WQB26" s="15"/>
      <c r="WQC26" s="15"/>
      <c r="WQD26" s="15"/>
      <c r="WQE26" s="15"/>
      <c r="WQF26" s="15"/>
      <c r="WQG26" s="15"/>
      <c r="WQH26" s="15"/>
      <c r="WQI26" s="15"/>
      <c r="WQJ26" s="15"/>
      <c r="WQK26" s="15"/>
      <c r="WQL26" s="15"/>
      <c r="WQM26" s="15"/>
      <c r="WQN26" s="15"/>
      <c r="WQO26" s="15"/>
      <c r="WQP26" s="15"/>
      <c r="WQQ26" s="15"/>
      <c r="WQR26" s="15"/>
      <c r="WQS26" s="15"/>
      <c r="WQT26" s="15"/>
      <c r="WQU26" s="15"/>
      <c r="WQV26" s="15"/>
      <c r="WQW26" s="15"/>
      <c r="WQX26" s="15"/>
      <c r="WQY26" s="15"/>
      <c r="WQZ26" s="15"/>
      <c r="WRA26" s="15"/>
      <c r="WRB26" s="15"/>
      <c r="WRC26" s="15"/>
      <c r="WRD26" s="15"/>
      <c r="WRE26" s="15"/>
      <c r="WRF26" s="15"/>
      <c r="WRG26" s="15"/>
      <c r="WRH26" s="15"/>
      <c r="WRI26" s="15"/>
      <c r="WRJ26" s="15"/>
      <c r="WRK26" s="15"/>
      <c r="WRL26" s="15"/>
      <c r="WRM26" s="15"/>
      <c r="WRN26" s="15"/>
      <c r="WRO26" s="15"/>
      <c r="WRP26" s="15"/>
      <c r="WRQ26" s="15"/>
      <c r="WRR26" s="15"/>
      <c r="WRS26" s="15"/>
      <c r="WRT26" s="15"/>
      <c r="WRU26" s="15"/>
      <c r="WRV26" s="15"/>
      <c r="WRW26" s="15"/>
      <c r="WRX26" s="15"/>
      <c r="WRY26" s="15"/>
      <c r="WRZ26" s="15"/>
      <c r="WSA26" s="15"/>
      <c r="WSB26" s="15"/>
      <c r="WSC26" s="15"/>
      <c r="WSD26" s="15"/>
      <c r="WSE26" s="15"/>
      <c r="WSF26" s="15"/>
      <c r="WSG26" s="15"/>
      <c r="WSH26" s="15"/>
      <c r="WSI26" s="15"/>
      <c r="WSJ26" s="15"/>
      <c r="WSK26" s="15"/>
      <c r="WSL26" s="15"/>
      <c r="WSM26" s="15"/>
      <c r="WSN26" s="15"/>
      <c r="WSO26" s="15"/>
      <c r="WSP26" s="15"/>
      <c r="WSQ26" s="15"/>
      <c r="WSR26" s="15"/>
      <c r="WSS26" s="15"/>
      <c r="WST26" s="15"/>
      <c r="WSU26" s="15"/>
      <c r="WSV26" s="15"/>
      <c r="WSW26" s="15"/>
      <c r="WSX26" s="15"/>
      <c r="WSY26" s="15"/>
      <c r="WSZ26" s="15"/>
      <c r="WTA26" s="15"/>
      <c r="WTB26" s="15"/>
      <c r="WTC26" s="15"/>
      <c r="WTD26" s="15"/>
      <c r="WTE26" s="15"/>
      <c r="WTF26" s="15"/>
      <c r="WTG26" s="15"/>
      <c r="WTH26" s="15"/>
      <c r="WTI26" s="15"/>
      <c r="WTJ26" s="15"/>
      <c r="WTK26" s="15"/>
      <c r="WTL26" s="15"/>
      <c r="WTM26" s="15"/>
      <c r="WTN26" s="15"/>
      <c r="WTO26" s="15"/>
      <c r="WTP26" s="15"/>
      <c r="WTQ26" s="15"/>
      <c r="WTR26" s="15"/>
      <c r="WTS26" s="15"/>
      <c r="WTT26" s="15"/>
      <c r="WTU26" s="15"/>
      <c r="WTV26" s="15"/>
      <c r="WTW26" s="15"/>
      <c r="WTX26" s="15"/>
      <c r="WTY26" s="15"/>
      <c r="WTZ26" s="15"/>
      <c r="WUA26" s="15"/>
      <c r="WUB26" s="15"/>
      <c r="WUC26" s="15"/>
      <c r="WUD26" s="15"/>
      <c r="WUE26" s="15"/>
      <c r="WUF26" s="15"/>
      <c r="WUG26" s="15"/>
      <c r="WUH26" s="15"/>
      <c r="WUI26" s="15"/>
      <c r="WUJ26" s="15"/>
      <c r="WUK26" s="15"/>
      <c r="WUL26" s="15"/>
      <c r="WUM26" s="15"/>
      <c r="WUN26" s="15"/>
      <c r="WUO26" s="15"/>
      <c r="WUP26" s="15"/>
      <c r="WUQ26" s="15"/>
      <c r="WUR26" s="15"/>
      <c r="WUS26" s="15"/>
      <c r="WUT26" s="15"/>
      <c r="WUU26" s="15"/>
      <c r="WUV26" s="15"/>
      <c r="WUW26" s="15"/>
      <c r="WUX26" s="15"/>
      <c r="WUY26" s="15"/>
      <c r="WUZ26" s="15"/>
      <c r="WVA26" s="15"/>
      <c r="WVB26" s="15"/>
      <c r="WVC26" s="15"/>
      <c r="WVD26" s="15"/>
      <c r="WVE26" s="15"/>
      <c r="WVF26" s="15"/>
      <c r="WVG26" s="15"/>
      <c r="WVH26" s="15"/>
      <c r="WVI26" s="15"/>
      <c r="WVJ26" s="15"/>
      <c r="WVK26" s="15"/>
      <c r="WVL26" s="15"/>
      <c r="WVM26" s="15"/>
      <c r="WVN26" s="15"/>
      <c r="WVO26" s="15"/>
      <c r="WVP26" s="15"/>
      <c r="WVQ26" s="15"/>
      <c r="WVR26" s="15"/>
      <c r="WVS26" s="15"/>
      <c r="WVT26" s="15"/>
      <c r="WVU26" s="15"/>
      <c r="WVV26" s="15"/>
      <c r="WVW26" s="15"/>
      <c r="WVX26" s="15"/>
      <c r="WVY26" s="15"/>
      <c r="WVZ26" s="15"/>
      <c r="WWA26" s="15"/>
      <c r="WWB26" s="15"/>
      <c r="WWC26" s="15"/>
      <c r="WWD26" s="15"/>
      <c r="WWE26" s="15"/>
      <c r="WWF26" s="15"/>
      <c r="WWG26" s="15"/>
      <c r="WWH26" s="15"/>
      <c r="WWI26" s="15"/>
      <c r="WWJ26" s="15"/>
      <c r="WWK26" s="15"/>
      <c r="WWL26" s="15"/>
      <c r="WWM26" s="15"/>
      <c r="WWN26" s="15"/>
      <c r="WWO26" s="15"/>
      <c r="WWP26" s="15"/>
      <c r="WWQ26" s="15"/>
      <c r="WWR26" s="15"/>
      <c r="WWS26" s="15"/>
      <c r="WWT26" s="15"/>
      <c r="WWU26" s="15"/>
      <c r="WWV26" s="15"/>
      <c r="WWW26" s="15"/>
      <c r="WWX26" s="15"/>
      <c r="WWY26" s="15"/>
      <c r="WWZ26" s="15"/>
      <c r="WXA26" s="15"/>
      <c r="WXB26" s="15"/>
      <c r="WXC26" s="15"/>
      <c r="WXD26" s="15"/>
      <c r="WXE26" s="15"/>
      <c r="WXF26" s="15"/>
      <c r="WXG26" s="15"/>
      <c r="WXH26" s="15"/>
      <c r="WXI26" s="15"/>
      <c r="WXJ26" s="15"/>
      <c r="WXK26" s="15"/>
      <c r="WXL26" s="15"/>
      <c r="WXM26" s="15"/>
      <c r="WXN26" s="15"/>
      <c r="WXO26" s="15"/>
      <c r="WXP26" s="15"/>
      <c r="WXQ26" s="15"/>
      <c r="WXR26" s="15"/>
      <c r="WXS26" s="15"/>
      <c r="WXT26" s="15"/>
      <c r="WXU26" s="15"/>
      <c r="WXV26" s="15"/>
      <c r="WXW26" s="15"/>
      <c r="WXX26" s="15"/>
      <c r="WXY26" s="15"/>
      <c r="WXZ26" s="15"/>
      <c r="WYA26" s="15"/>
      <c r="WYB26" s="15"/>
      <c r="WYC26" s="15"/>
      <c r="WYD26" s="15"/>
      <c r="WYE26" s="15"/>
      <c r="WYF26" s="15"/>
      <c r="WYG26" s="15"/>
      <c r="WYH26" s="15"/>
      <c r="WYI26" s="15"/>
      <c r="WYJ26" s="15"/>
      <c r="WYK26" s="15"/>
      <c r="WYL26" s="15"/>
      <c r="WYM26" s="15"/>
      <c r="WYN26" s="15"/>
      <c r="WYO26" s="15"/>
      <c r="WYP26" s="15"/>
      <c r="WYQ26" s="15"/>
      <c r="WYR26" s="15"/>
      <c r="WYS26" s="15"/>
      <c r="WYT26" s="15"/>
      <c r="WYU26" s="15"/>
      <c r="WYV26" s="15"/>
      <c r="WYW26" s="15"/>
      <c r="WYX26" s="15"/>
      <c r="WYY26" s="15"/>
      <c r="WYZ26" s="15"/>
      <c r="WZA26" s="15"/>
      <c r="WZB26" s="15"/>
      <c r="WZC26" s="15"/>
      <c r="WZD26" s="15"/>
      <c r="WZE26" s="15"/>
      <c r="WZF26" s="15"/>
      <c r="WZG26" s="15"/>
      <c r="WZH26" s="15"/>
      <c r="WZI26" s="15"/>
      <c r="WZJ26" s="15"/>
      <c r="WZK26" s="15"/>
      <c r="WZL26" s="15"/>
      <c r="WZM26" s="15"/>
      <c r="WZN26" s="15"/>
      <c r="WZO26" s="15"/>
      <c r="WZP26" s="15"/>
      <c r="WZQ26" s="15"/>
      <c r="WZR26" s="15"/>
      <c r="WZS26" s="15"/>
      <c r="WZT26" s="15"/>
      <c r="WZU26" s="15"/>
      <c r="WZV26" s="15"/>
      <c r="WZW26" s="15"/>
      <c r="WZX26" s="15"/>
      <c r="WZY26" s="15"/>
      <c r="WZZ26" s="15"/>
      <c r="XAA26" s="15"/>
      <c r="XAB26" s="15"/>
      <c r="XAC26" s="15"/>
      <c r="XAD26" s="15"/>
      <c r="XAE26" s="15"/>
      <c r="XAF26" s="15"/>
      <c r="XAG26" s="15"/>
      <c r="XAH26" s="15"/>
      <c r="XAI26" s="15"/>
      <c r="XAJ26" s="15"/>
      <c r="XAK26" s="15"/>
      <c r="XAL26" s="15"/>
      <c r="XAM26" s="15"/>
      <c r="XAN26" s="15"/>
      <c r="XAO26" s="15"/>
      <c r="XAP26" s="15"/>
      <c r="XAQ26" s="15"/>
      <c r="XAR26" s="15"/>
      <c r="XAS26" s="15"/>
      <c r="XAT26" s="15"/>
      <c r="XAU26" s="15"/>
      <c r="XAV26" s="15"/>
      <c r="XAW26" s="15"/>
      <c r="XAX26" s="15"/>
      <c r="XAY26" s="15"/>
      <c r="XAZ26" s="15"/>
      <c r="XBA26" s="15"/>
      <c r="XBB26" s="15"/>
      <c r="XBC26" s="15"/>
      <c r="XBD26" s="15"/>
      <c r="XBE26" s="15"/>
      <c r="XBF26" s="15"/>
      <c r="XBG26" s="15"/>
      <c r="XBH26" s="15"/>
      <c r="XBI26" s="15"/>
      <c r="XBJ26" s="15"/>
      <c r="XBK26" s="15"/>
      <c r="XBL26" s="15"/>
      <c r="XBM26" s="15"/>
      <c r="XBN26" s="15"/>
      <c r="XBO26" s="15"/>
      <c r="XBP26" s="15"/>
      <c r="XBQ26" s="15"/>
      <c r="XBR26" s="15"/>
      <c r="XBS26" s="15"/>
      <c r="XBT26" s="15"/>
      <c r="XBU26" s="15"/>
      <c r="XBV26" s="15"/>
      <c r="XBW26" s="15"/>
      <c r="XBX26" s="15"/>
      <c r="XBY26" s="15"/>
      <c r="XBZ26" s="15"/>
      <c r="XCA26" s="15"/>
      <c r="XCB26" s="15"/>
      <c r="XCC26" s="15"/>
      <c r="XCD26" s="15"/>
      <c r="XCE26" s="15"/>
      <c r="XCF26" s="15"/>
      <c r="XCG26" s="15"/>
      <c r="XCH26" s="15"/>
      <c r="XCI26" s="15"/>
      <c r="XCJ26" s="15"/>
      <c r="XCK26" s="15"/>
      <c r="XCL26" s="15"/>
      <c r="XCM26" s="15"/>
      <c r="XCN26" s="15"/>
      <c r="XCO26" s="15"/>
      <c r="XCP26" s="15"/>
      <c r="XCQ26" s="15"/>
      <c r="XCR26" s="15"/>
      <c r="XCS26" s="15"/>
      <c r="XCT26" s="15"/>
      <c r="XCU26" s="15"/>
      <c r="XCV26" s="15"/>
      <c r="XCW26" s="15"/>
      <c r="XCX26" s="15"/>
      <c r="XCY26" s="15"/>
      <c r="XCZ26" s="15"/>
      <c r="XDA26" s="15"/>
      <c r="XDB26" s="15"/>
      <c r="XDC26" s="15"/>
      <c r="XDD26" s="15"/>
      <c r="XDE26" s="15"/>
      <c r="XDF26" s="15"/>
      <c r="XDG26" s="15"/>
      <c r="XDH26" s="15"/>
      <c r="XDI26" s="15"/>
      <c r="XDJ26" s="15"/>
      <c r="XDK26" s="15"/>
      <c r="XDL26" s="15"/>
      <c r="XDM26" s="15"/>
      <c r="XDN26" s="15"/>
      <c r="XDO26" s="15"/>
      <c r="XDP26" s="15"/>
      <c r="XDQ26" s="15"/>
      <c r="XDR26" s="15"/>
      <c r="XDS26" s="15"/>
      <c r="XDT26" s="15"/>
      <c r="XDU26" s="15"/>
      <c r="XDV26" s="15"/>
      <c r="XDW26" s="15"/>
      <c r="XDX26" s="15"/>
      <c r="XDY26" s="15"/>
      <c r="XDZ26" s="15"/>
      <c r="XEA26" s="15"/>
      <c r="XEB26" s="15"/>
      <c r="XEC26" s="15"/>
      <c r="XED26" s="15"/>
      <c r="XEE26" s="15"/>
      <c r="XEF26" s="15"/>
      <c r="XEG26" s="15"/>
      <c r="XEH26" s="15"/>
      <c r="XEI26" s="15"/>
      <c r="XEJ26" s="15"/>
      <c r="XEK26" s="15"/>
      <c r="XEL26" s="15"/>
      <c r="XEM26" s="15"/>
      <c r="XEN26" s="15"/>
      <c r="XEO26" s="15"/>
      <c r="XEP26" s="15"/>
      <c r="XEQ26" s="15"/>
      <c r="XER26" s="15"/>
      <c r="XES26" s="15"/>
      <c r="XET26" s="15"/>
      <c r="XEU26" s="15"/>
      <c r="XEV26" s="15"/>
      <c r="XEW26" s="15"/>
      <c r="XEX26" s="15"/>
      <c r="XEY26" s="15"/>
      <c r="XEZ26" s="15"/>
    </row>
    <row r="27" spans="2:16380" outlineLevel="1" x14ac:dyDescent="0.25">
      <c r="B27" s="22" t="s">
        <v>83</v>
      </c>
      <c r="C27" s="17"/>
      <c r="D27" s="17"/>
      <c r="E27" s="17"/>
      <c r="F27" s="17"/>
      <c r="G27" s="17"/>
      <c r="H27" s="17"/>
      <c r="I27" s="17"/>
      <c r="J27" s="17"/>
      <c r="K27" s="17">
        <v>3.3570000000000002</v>
      </c>
      <c r="L27" s="17">
        <v>8.6120000000000001</v>
      </c>
      <c r="M27" s="17">
        <v>11.907999999999999</v>
      </c>
      <c r="N27" s="17">
        <f>38.95-SUM(K27:M27)</f>
        <v>15.073</v>
      </c>
      <c r="O27" s="17">
        <v>19.391999999999999</v>
      </c>
      <c r="P27" s="17">
        <v>22.603999999999999</v>
      </c>
      <c r="Q27" s="17">
        <v>27.643999999999998</v>
      </c>
      <c r="R27" s="17">
        <f>102.196-SUM(O27:Q27)</f>
        <v>32.556000000000012</v>
      </c>
      <c r="S27" s="17">
        <v>34.155000000000001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  <c r="AML27" s="15"/>
      <c r="AMM27" s="15"/>
      <c r="AMN27" s="15"/>
      <c r="AMO27" s="15"/>
      <c r="AMP27" s="15"/>
      <c r="AMQ27" s="15"/>
      <c r="AMR27" s="15"/>
      <c r="AMS27" s="15"/>
      <c r="AMT27" s="15"/>
      <c r="AMU27" s="15"/>
      <c r="AMV27" s="15"/>
      <c r="AMW27" s="15"/>
      <c r="AMX27" s="15"/>
      <c r="AMY27" s="15"/>
      <c r="AMZ27" s="15"/>
      <c r="ANA27" s="15"/>
      <c r="ANB27" s="15"/>
      <c r="ANC27" s="15"/>
      <c r="AND27" s="15"/>
      <c r="ANE27" s="15"/>
      <c r="ANF27" s="15"/>
      <c r="ANG27" s="15"/>
      <c r="ANH27" s="15"/>
      <c r="ANI27" s="15"/>
      <c r="ANJ27" s="15"/>
      <c r="ANK27" s="15"/>
      <c r="ANL27" s="15"/>
      <c r="ANM27" s="15"/>
      <c r="ANN27" s="15"/>
      <c r="ANO27" s="15"/>
      <c r="ANP27" s="15"/>
      <c r="ANQ27" s="15"/>
      <c r="ANR27" s="15"/>
      <c r="ANS27" s="15"/>
      <c r="ANT27" s="15"/>
      <c r="ANU27" s="15"/>
      <c r="ANV27" s="15"/>
      <c r="ANW27" s="15"/>
      <c r="ANX27" s="15"/>
      <c r="ANY27" s="15"/>
      <c r="ANZ27" s="15"/>
      <c r="AOA27" s="15"/>
      <c r="AOB27" s="15"/>
      <c r="AOC27" s="15"/>
      <c r="AOD27" s="15"/>
      <c r="AOE27" s="15"/>
      <c r="AOF27" s="15"/>
      <c r="AOG27" s="15"/>
      <c r="AOH27" s="15"/>
      <c r="AOI27" s="15"/>
      <c r="AOJ27" s="15"/>
      <c r="AOK27" s="15"/>
      <c r="AOL27" s="15"/>
      <c r="AOM27" s="15"/>
      <c r="AON27" s="15"/>
      <c r="AOO27" s="15"/>
      <c r="AOP27" s="15"/>
      <c r="AOQ27" s="15"/>
      <c r="AOR27" s="15"/>
      <c r="AOS27" s="15"/>
      <c r="AOT27" s="15"/>
      <c r="AOU27" s="15"/>
      <c r="AOV27" s="15"/>
      <c r="AOW27" s="15"/>
      <c r="AOX27" s="15"/>
      <c r="AOY27" s="15"/>
      <c r="AOZ27" s="15"/>
      <c r="APA27" s="15"/>
      <c r="APB27" s="15"/>
      <c r="APC27" s="15"/>
      <c r="APD27" s="15"/>
      <c r="APE27" s="15"/>
      <c r="APF27" s="15"/>
      <c r="APG27" s="15"/>
      <c r="APH27" s="15"/>
      <c r="API27" s="15"/>
      <c r="APJ27" s="15"/>
      <c r="APK27" s="15"/>
      <c r="APL27" s="15"/>
      <c r="APM27" s="15"/>
      <c r="APN27" s="15"/>
      <c r="APO27" s="15"/>
      <c r="APP27" s="15"/>
      <c r="APQ27" s="15"/>
      <c r="APR27" s="15"/>
      <c r="APS27" s="15"/>
      <c r="APT27" s="15"/>
      <c r="APU27" s="15"/>
      <c r="APV27" s="15"/>
      <c r="APW27" s="15"/>
      <c r="APX27" s="15"/>
      <c r="APY27" s="15"/>
      <c r="APZ27" s="15"/>
      <c r="AQA27" s="15"/>
      <c r="AQB27" s="15"/>
      <c r="AQC27" s="15"/>
      <c r="AQD27" s="15"/>
      <c r="AQE27" s="15"/>
      <c r="AQF27" s="15"/>
      <c r="AQG27" s="15"/>
      <c r="AQH27" s="15"/>
      <c r="AQI27" s="15"/>
      <c r="AQJ27" s="15"/>
      <c r="AQK27" s="15"/>
      <c r="AQL27" s="15"/>
      <c r="AQM27" s="15"/>
      <c r="AQN27" s="15"/>
      <c r="AQO27" s="15"/>
      <c r="AQP27" s="15"/>
      <c r="AQQ27" s="15"/>
      <c r="AQR27" s="15"/>
      <c r="AQS27" s="15"/>
      <c r="AQT27" s="15"/>
      <c r="AQU27" s="15"/>
      <c r="AQV27" s="15"/>
      <c r="AQW27" s="15"/>
      <c r="AQX27" s="15"/>
      <c r="AQY27" s="15"/>
      <c r="AQZ27" s="15"/>
      <c r="ARA27" s="15"/>
      <c r="ARB27" s="15"/>
      <c r="ARC27" s="15"/>
      <c r="ARD27" s="15"/>
      <c r="ARE27" s="15"/>
      <c r="ARF27" s="15"/>
      <c r="ARG27" s="15"/>
      <c r="ARH27" s="15"/>
      <c r="ARI27" s="15"/>
      <c r="ARJ27" s="15"/>
      <c r="ARK27" s="15"/>
      <c r="ARL27" s="15"/>
      <c r="ARM27" s="15"/>
      <c r="ARN27" s="15"/>
      <c r="ARO27" s="15"/>
      <c r="ARP27" s="15"/>
      <c r="ARQ27" s="15"/>
      <c r="ARR27" s="15"/>
      <c r="ARS27" s="15"/>
      <c r="ART27" s="15"/>
      <c r="ARU27" s="15"/>
      <c r="ARV27" s="15"/>
      <c r="ARW27" s="15"/>
      <c r="ARX27" s="15"/>
      <c r="ARY27" s="15"/>
      <c r="ARZ27" s="15"/>
      <c r="ASA27" s="15"/>
      <c r="ASB27" s="15"/>
      <c r="ASC27" s="15"/>
      <c r="ASD27" s="15"/>
      <c r="ASE27" s="15"/>
      <c r="ASF27" s="15"/>
      <c r="ASG27" s="15"/>
      <c r="ASH27" s="15"/>
      <c r="ASI27" s="15"/>
      <c r="ASJ27" s="15"/>
      <c r="ASK27" s="15"/>
      <c r="ASL27" s="15"/>
      <c r="ASM27" s="15"/>
      <c r="ASN27" s="15"/>
      <c r="ASO27" s="15"/>
      <c r="ASP27" s="15"/>
      <c r="ASQ27" s="15"/>
      <c r="ASR27" s="15"/>
      <c r="ASS27" s="15"/>
      <c r="AST27" s="15"/>
      <c r="ASU27" s="15"/>
      <c r="ASV27" s="15"/>
      <c r="ASW27" s="15"/>
      <c r="ASX27" s="15"/>
      <c r="ASY27" s="15"/>
      <c r="ASZ27" s="15"/>
      <c r="ATA27" s="15"/>
      <c r="ATB27" s="15"/>
      <c r="ATC27" s="15"/>
      <c r="ATD27" s="15"/>
      <c r="ATE27" s="15"/>
      <c r="ATF27" s="15"/>
      <c r="ATG27" s="15"/>
      <c r="ATH27" s="15"/>
      <c r="ATI27" s="15"/>
      <c r="ATJ27" s="15"/>
      <c r="ATK27" s="15"/>
      <c r="ATL27" s="15"/>
      <c r="ATM27" s="15"/>
      <c r="ATN27" s="15"/>
      <c r="ATO27" s="15"/>
      <c r="ATP27" s="15"/>
      <c r="ATQ27" s="15"/>
      <c r="ATR27" s="15"/>
      <c r="ATS27" s="15"/>
      <c r="ATT27" s="15"/>
      <c r="ATU27" s="15"/>
      <c r="ATV27" s="15"/>
      <c r="ATW27" s="15"/>
      <c r="ATX27" s="15"/>
      <c r="ATY27" s="15"/>
      <c r="ATZ27" s="15"/>
      <c r="AUA27" s="15"/>
      <c r="AUB27" s="15"/>
      <c r="AUC27" s="15"/>
      <c r="AUD27" s="15"/>
      <c r="AUE27" s="15"/>
      <c r="AUF27" s="15"/>
      <c r="AUG27" s="15"/>
      <c r="AUH27" s="15"/>
      <c r="AUI27" s="15"/>
      <c r="AUJ27" s="15"/>
      <c r="AUK27" s="15"/>
      <c r="AUL27" s="15"/>
      <c r="AUM27" s="15"/>
      <c r="AUN27" s="15"/>
      <c r="AUO27" s="15"/>
      <c r="AUP27" s="15"/>
      <c r="AUQ27" s="15"/>
      <c r="AUR27" s="15"/>
      <c r="AUS27" s="15"/>
      <c r="AUT27" s="15"/>
      <c r="AUU27" s="15"/>
      <c r="AUV27" s="15"/>
      <c r="AUW27" s="15"/>
      <c r="AUX27" s="15"/>
      <c r="AUY27" s="15"/>
      <c r="AUZ27" s="15"/>
      <c r="AVA27" s="15"/>
      <c r="AVB27" s="15"/>
      <c r="AVC27" s="15"/>
      <c r="AVD27" s="15"/>
      <c r="AVE27" s="15"/>
      <c r="AVF27" s="15"/>
      <c r="AVG27" s="15"/>
      <c r="AVH27" s="15"/>
      <c r="AVI27" s="15"/>
      <c r="AVJ27" s="15"/>
      <c r="AVK27" s="15"/>
      <c r="AVL27" s="15"/>
      <c r="AVM27" s="15"/>
      <c r="AVN27" s="15"/>
      <c r="AVO27" s="15"/>
      <c r="AVP27" s="15"/>
      <c r="AVQ27" s="15"/>
      <c r="AVR27" s="15"/>
      <c r="AVS27" s="15"/>
      <c r="AVT27" s="15"/>
      <c r="AVU27" s="15"/>
      <c r="AVV27" s="15"/>
      <c r="AVW27" s="15"/>
      <c r="AVX27" s="15"/>
      <c r="AVY27" s="15"/>
      <c r="AVZ27" s="15"/>
      <c r="AWA27" s="15"/>
      <c r="AWB27" s="15"/>
      <c r="AWC27" s="15"/>
      <c r="AWD27" s="15"/>
      <c r="AWE27" s="15"/>
      <c r="AWF27" s="15"/>
      <c r="AWG27" s="15"/>
      <c r="AWH27" s="15"/>
      <c r="AWI27" s="15"/>
      <c r="AWJ27" s="15"/>
      <c r="AWK27" s="15"/>
      <c r="AWL27" s="15"/>
      <c r="AWM27" s="15"/>
      <c r="AWN27" s="15"/>
      <c r="AWO27" s="15"/>
      <c r="AWP27" s="15"/>
      <c r="AWQ27" s="15"/>
      <c r="AWR27" s="15"/>
      <c r="AWS27" s="15"/>
      <c r="AWT27" s="15"/>
      <c r="AWU27" s="15"/>
      <c r="AWV27" s="15"/>
      <c r="AWW27" s="15"/>
      <c r="AWX27" s="15"/>
      <c r="AWY27" s="15"/>
      <c r="AWZ27" s="15"/>
      <c r="AXA27" s="15"/>
      <c r="AXB27" s="15"/>
      <c r="AXC27" s="15"/>
      <c r="AXD27" s="15"/>
      <c r="AXE27" s="15"/>
      <c r="AXF27" s="15"/>
      <c r="AXG27" s="15"/>
      <c r="AXH27" s="15"/>
      <c r="AXI27" s="15"/>
      <c r="AXJ27" s="15"/>
      <c r="AXK27" s="15"/>
      <c r="AXL27" s="15"/>
      <c r="AXM27" s="15"/>
      <c r="AXN27" s="15"/>
      <c r="AXO27" s="15"/>
      <c r="AXP27" s="15"/>
      <c r="AXQ27" s="15"/>
      <c r="AXR27" s="15"/>
      <c r="AXS27" s="15"/>
      <c r="AXT27" s="15"/>
      <c r="AXU27" s="15"/>
      <c r="AXV27" s="15"/>
      <c r="AXW27" s="15"/>
      <c r="AXX27" s="15"/>
      <c r="AXY27" s="15"/>
      <c r="AXZ27" s="15"/>
      <c r="AYA27" s="15"/>
      <c r="AYB27" s="15"/>
      <c r="AYC27" s="15"/>
      <c r="AYD27" s="15"/>
      <c r="AYE27" s="15"/>
      <c r="AYF27" s="15"/>
      <c r="AYG27" s="15"/>
      <c r="AYH27" s="15"/>
      <c r="AYI27" s="15"/>
      <c r="AYJ27" s="15"/>
      <c r="AYK27" s="15"/>
      <c r="AYL27" s="15"/>
      <c r="AYM27" s="15"/>
      <c r="AYN27" s="15"/>
      <c r="AYO27" s="15"/>
      <c r="AYP27" s="15"/>
      <c r="AYQ27" s="15"/>
      <c r="AYR27" s="15"/>
      <c r="AYS27" s="15"/>
      <c r="AYT27" s="15"/>
      <c r="AYU27" s="15"/>
      <c r="AYV27" s="15"/>
      <c r="AYW27" s="15"/>
      <c r="AYX27" s="15"/>
      <c r="AYY27" s="15"/>
      <c r="AYZ27" s="15"/>
      <c r="AZA27" s="15"/>
      <c r="AZB27" s="15"/>
      <c r="AZC27" s="15"/>
      <c r="AZD27" s="15"/>
      <c r="AZE27" s="15"/>
      <c r="AZF27" s="15"/>
      <c r="AZG27" s="15"/>
      <c r="AZH27" s="15"/>
      <c r="AZI27" s="15"/>
      <c r="AZJ27" s="15"/>
      <c r="AZK27" s="15"/>
      <c r="AZL27" s="15"/>
      <c r="AZM27" s="15"/>
      <c r="AZN27" s="15"/>
      <c r="AZO27" s="15"/>
      <c r="AZP27" s="15"/>
      <c r="AZQ27" s="15"/>
      <c r="AZR27" s="15"/>
      <c r="AZS27" s="15"/>
      <c r="AZT27" s="15"/>
      <c r="AZU27" s="15"/>
      <c r="AZV27" s="15"/>
      <c r="AZW27" s="15"/>
      <c r="AZX27" s="15"/>
      <c r="AZY27" s="15"/>
      <c r="AZZ27" s="15"/>
      <c r="BAA27" s="15"/>
      <c r="BAB27" s="15"/>
      <c r="BAC27" s="15"/>
      <c r="BAD27" s="15"/>
      <c r="BAE27" s="15"/>
      <c r="BAF27" s="15"/>
      <c r="BAG27" s="15"/>
      <c r="BAH27" s="15"/>
      <c r="BAI27" s="15"/>
      <c r="BAJ27" s="15"/>
      <c r="BAK27" s="15"/>
      <c r="BAL27" s="15"/>
      <c r="BAM27" s="15"/>
      <c r="BAN27" s="15"/>
      <c r="BAO27" s="15"/>
      <c r="BAP27" s="15"/>
      <c r="BAQ27" s="15"/>
      <c r="BAR27" s="15"/>
      <c r="BAS27" s="15"/>
      <c r="BAT27" s="15"/>
      <c r="BAU27" s="15"/>
      <c r="BAV27" s="15"/>
      <c r="BAW27" s="15"/>
      <c r="BAX27" s="15"/>
      <c r="BAY27" s="15"/>
      <c r="BAZ27" s="15"/>
      <c r="BBA27" s="15"/>
      <c r="BBB27" s="15"/>
      <c r="BBC27" s="15"/>
      <c r="BBD27" s="15"/>
      <c r="BBE27" s="15"/>
      <c r="BBF27" s="15"/>
      <c r="BBG27" s="15"/>
      <c r="BBH27" s="15"/>
      <c r="BBI27" s="15"/>
      <c r="BBJ27" s="15"/>
      <c r="BBK27" s="15"/>
      <c r="BBL27" s="15"/>
      <c r="BBM27" s="15"/>
      <c r="BBN27" s="15"/>
      <c r="BBO27" s="15"/>
      <c r="BBP27" s="15"/>
      <c r="BBQ27" s="15"/>
      <c r="BBR27" s="15"/>
      <c r="BBS27" s="15"/>
      <c r="BBT27" s="15"/>
      <c r="BBU27" s="15"/>
      <c r="BBV27" s="15"/>
      <c r="BBW27" s="15"/>
      <c r="BBX27" s="15"/>
      <c r="BBY27" s="15"/>
      <c r="BBZ27" s="15"/>
      <c r="BCA27" s="15"/>
      <c r="BCB27" s="15"/>
      <c r="BCC27" s="15"/>
      <c r="BCD27" s="15"/>
      <c r="BCE27" s="15"/>
      <c r="BCF27" s="15"/>
      <c r="BCG27" s="15"/>
      <c r="BCH27" s="15"/>
      <c r="BCI27" s="15"/>
      <c r="BCJ27" s="15"/>
      <c r="BCK27" s="15"/>
      <c r="BCL27" s="15"/>
      <c r="BCM27" s="15"/>
      <c r="BCN27" s="15"/>
      <c r="BCO27" s="15"/>
      <c r="BCP27" s="15"/>
      <c r="BCQ27" s="15"/>
      <c r="BCR27" s="15"/>
      <c r="BCS27" s="15"/>
      <c r="BCT27" s="15"/>
      <c r="BCU27" s="15"/>
      <c r="BCV27" s="15"/>
      <c r="BCW27" s="15"/>
      <c r="BCX27" s="15"/>
      <c r="BCY27" s="15"/>
      <c r="BCZ27" s="15"/>
      <c r="BDA27" s="15"/>
      <c r="BDB27" s="15"/>
      <c r="BDC27" s="15"/>
      <c r="BDD27" s="15"/>
      <c r="BDE27" s="15"/>
      <c r="BDF27" s="15"/>
      <c r="BDG27" s="15"/>
      <c r="BDH27" s="15"/>
      <c r="BDI27" s="15"/>
      <c r="BDJ27" s="15"/>
      <c r="BDK27" s="15"/>
      <c r="BDL27" s="15"/>
      <c r="BDM27" s="15"/>
      <c r="BDN27" s="15"/>
      <c r="BDO27" s="15"/>
      <c r="BDP27" s="15"/>
      <c r="BDQ27" s="15"/>
      <c r="BDR27" s="15"/>
      <c r="BDS27" s="15"/>
      <c r="BDT27" s="15"/>
      <c r="BDU27" s="15"/>
      <c r="BDV27" s="15"/>
      <c r="BDW27" s="15"/>
      <c r="BDX27" s="15"/>
      <c r="BDY27" s="15"/>
      <c r="BDZ27" s="15"/>
      <c r="BEA27" s="15"/>
      <c r="BEB27" s="15"/>
      <c r="BEC27" s="15"/>
      <c r="BED27" s="15"/>
      <c r="BEE27" s="15"/>
      <c r="BEF27" s="15"/>
      <c r="BEG27" s="15"/>
      <c r="BEH27" s="15"/>
      <c r="BEI27" s="15"/>
      <c r="BEJ27" s="15"/>
      <c r="BEK27" s="15"/>
      <c r="BEL27" s="15"/>
      <c r="BEM27" s="15"/>
      <c r="BEN27" s="15"/>
      <c r="BEO27" s="15"/>
      <c r="BEP27" s="15"/>
      <c r="BEQ27" s="15"/>
      <c r="BER27" s="15"/>
      <c r="BES27" s="15"/>
      <c r="BET27" s="15"/>
      <c r="BEU27" s="15"/>
      <c r="BEV27" s="15"/>
      <c r="BEW27" s="15"/>
      <c r="BEX27" s="15"/>
      <c r="BEY27" s="15"/>
      <c r="BEZ27" s="15"/>
      <c r="BFA27" s="15"/>
      <c r="BFB27" s="15"/>
      <c r="BFC27" s="15"/>
      <c r="BFD27" s="15"/>
      <c r="BFE27" s="15"/>
      <c r="BFF27" s="15"/>
      <c r="BFG27" s="15"/>
      <c r="BFH27" s="15"/>
      <c r="BFI27" s="15"/>
      <c r="BFJ27" s="15"/>
      <c r="BFK27" s="15"/>
      <c r="BFL27" s="15"/>
      <c r="BFM27" s="15"/>
      <c r="BFN27" s="15"/>
      <c r="BFO27" s="15"/>
      <c r="BFP27" s="15"/>
      <c r="BFQ27" s="15"/>
      <c r="BFR27" s="15"/>
      <c r="BFS27" s="15"/>
      <c r="BFT27" s="15"/>
      <c r="BFU27" s="15"/>
      <c r="BFV27" s="15"/>
      <c r="BFW27" s="15"/>
      <c r="BFX27" s="15"/>
      <c r="BFY27" s="15"/>
      <c r="BFZ27" s="15"/>
      <c r="BGA27" s="15"/>
      <c r="BGB27" s="15"/>
      <c r="BGC27" s="15"/>
      <c r="BGD27" s="15"/>
      <c r="BGE27" s="15"/>
      <c r="BGF27" s="15"/>
      <c r="BGG27" s="15"/>
      <c r="BGH27" s="15"/>
      <c r="BGI27" s="15"/>
      <c r="BGJ27" s="15"/>
      <c r="BGK27" s="15"/>
      <c r="BGL27" s="15"/>
      <c r="BGM27" s="15"/>
      <c r="BGN27" s="15"/>
      <c r="BGO27" s="15"/>
      <c r="BGP27" s="15"/>
      <c r="BGQ27" s="15"/>
      <c r="BGR27" s="15"/>
      <c r="BGS27" s="15"/>
      <c r="BGT27" s="15"/>
      <c r="BGU27" s="15"/>
      <c r="BGV27" s="15"/>
      <c r="BGW27" s="15"/>
      <c r="BGX27" s="15"/>
      <c r="BGY27" s="15"/>
      <c r="BGZ27" s="15"/>
      <c r="BHA27" s="15"/>
      <c r="BHB27" s="15"/>
      <c r="BHC27" s="15"/>
      <c r="BHD27" s="15"/>
      <c r="BHE27" s="15"/>
      <c r="BHF27" s="15"/>
      <c r="BHG27" s="15"/>
      <c r="BHH27" s="15"/>
      <c r="BHI27" s="15"/>
      <c r="BHJ27" s="15"/>
      <c r="BHK27" s="15"/>
      <c r="BHL27" s="15"/>
      <c r="BHM27" s="15"/>
      <c r="BHN27" s="15"/>
      <c r="BHO27" s="15"/>
      <c r="BHP27" s="15"/>
      <c r="BHQ27" s="15"/>
      <c r="BHR27" s="15"/>
      <c r="BHS27" s="15"/>
      <c r="BHT27" s="15"/>
      <c r="BHU27" s="15"/>
      <c r="BHV27" s="15"/>
      <c r="BHW27" s="15"/>
      <c r="BHX27" s="15"/>
      <c r="BHY27" s="15"/>
      <c r="BHZ27" s="15"/>
      <c r="BIA27" s="15"/>
      <c r="BIB27" s="15"/>
      <c r="BIC27" s="15"/>
      <c r="BID27" s="15"/>
      <c r="BIE27" s="15"/>
      <c r="BIF27" s="15"/>
      <c r="BIG27" s="15"/>
      <c r="BIH27" s="15"/>
      <c r="BII27" s="15"/>
      <c r="BIJ27" s="15"/>
      <c r="BIK27" s="15"/>
      <c r="BIL27" s="15"/>
      <c r="BIM27" s="15"/>
      <c r="BIN27" s="15"/>
      <c r="BIO27" s="15"/>
      <c r="BIP27" s="15"/>
      <c r="BIQ27" s="15"/>
      <c r="BIR27" s="15"/>
      <c r="BIS27" s="15"/>
      <c r="BIT27" s="15"/>
      <c r="BIU27" s="15"/>
      <c r="BIV27" s="15"/>
      <c r="BIW27" s="15"/>
      <c r="BIX27" s="15"/>
      <c r="BIY27" s="15"/>
      <c r="BIZ27" s="15"/>
      <c r="BJA27" s="15"/>
      <c r="BJB27" s="15"/>
      <c r="BJC27" s="15"/>
      <c r="BJD27" s="15"/>
      <c r="BJE27" s="15"/>
      <c r="BJF27" s="15"/>
      <c r="BJG27" s="15"/>
      <c r="BJH27" s="15"/>
      <c r="BJI27" s="15"/>
      <c r="BJJ27" s="15"/>
      <c r="BJK27" s="15"/>
      <c r="BJL27" s="15"/>
      <c r="BJM27" s="15"/>
      <c r="BJN27" s="15"/>
      <c r="BJO27" s="15"/>
      <c r="BJP27" s="15"/>
      <c r="BJQ27" s="15"/>
      <c r="BJR27" s="15"/>
      <c r="BJS27" s="15"/>
      <c r="BJT27" s="15"/>
      <c r="BJU27" s="15"/>
      <c r="BJV27" s="15"/>
      <c r="BJW27" s="15"/>
      <c r="BJX27" s="15"/>
      <c r="BJY27" s="15"/>
      <c r="BJZ27" s="15"/>
      <c r="BKA27" s="15"/>
      <c r="BKB27" s="15"/>
      <c r="BKC27" s="15"/>
      <c r="BKD27" s="15"/>
      <c r="BKE27" s="15"/>
      <c r="BKF27" s="15"/>
      <c r="BKG27" s="15"/>
      <c r="BKH27" s="15"/>
      <c r="BKI27" s="15"/>
      <c r="BKJ27" s="15"/>
      <c r="BKK27" s="15"/>
      <c r="BKL27" s="15"/>
      <c r="BKM27" s="15"/>
      <c r="BKN27" s="15"/>
      <c r="BKO27" s="15"/>
      <c r="BKP27" s="15"/>
      <c r="BKQ27" s="15"/>
      <c r="BKR27" s="15"/>
      <c r="BKS27" s="15"/>
      <c r="BKT27" s="15"/>
      <c r="BKU27" s="15"/>
      <c r="BKV27" s="15"/>
      <c r="BKW27" s="15"/>
      <c r="BKX27" s="15"/>
      <c r="BKY27" s="15"/>
      <c r="BKZ27" s="15"/>
      <c r="BLA27" s="15"/>
      <c r="BLB27" s="15"/>
      <c r="BLC27" s="15"/>
      <c r="BLD27" s="15"/>
      <c r="BLE27" s="15"/>
      <c r="BLF27" s="15"/>
      <c r="BLG27" s="15"/>
      <c r="BLH27" s="15"/>
      <c r="BLI27" s="15"/>
      <c r="BLJ27" s="15"/>
      <c r="BLK27" s="15"/>
      <c r="BLL27" s="15"/>
      <c r="BLM27" s="15"/>
      <c r="BLN27" s="15"/>
      <c r="BLO27" s="15"/>
      <c r="BLP27" s="15"/>
      <c r="BLQ27" s="15"/>
      <c r="BLR27" s="15"/>
      <c r="BLS27" s="15"/>
      <c r="BLT27" s="15"/>
      <c r="BLU27" s="15"/>
      <c r="BLV27" s="15"/>
      <c r="BLW27" s="15"/>
      <c r="BLX27" s="15"/>
      <c r="BLY27" s="15"/>
      <c r="BLZ27" s="15"/>
      <c r="BMA27" s="15"/>
      <c r="BMB27" s="15"/>
      <c r="BMC27" s="15"/>
      <c r="BMD27" s="15"/>
      <c r="BME27" s="15"/>
      <c r="BMF27" s="15"/>
      <c r="BMG27" s="15"/>
      <c r="BMH27" s="15"/>
      <c r="BMI27" s="15"/>
      <c r="BMJ27" s="15"/>
      <c r="BMK27" s="15"/>
      <c r="BML27" s="15"/>
      <c r="BMM27" s="15"/>
      <c r="BMN27" s="15"/>
      <c r="BMO27" s="15"/>
      <c r="BMP27" s="15"/>
      <c r="BMQ27" s="15"/>
      <c r="BMR27" s="15"/>
      <c r="BMS27" s="15"/>
      <c r="BMT27" s="15"/>
      <c r="BMU27" s="15"/>
      <c r="BMV27" s="15"/>
      <c r="BMW27" s="15"/>
      <c r="BMX27" s="15"/>
      <c r="BMY27" s="15"/>
      <c r="BMZ27" s="15"/>
      <c r="BNA27" s="15"/>
      <c r="BNB27" s="15"/>
      <c r="BNC27" s="15"/>
      <c r="BND27" s="15"/>
      <c r="BNE27" s="15"/>
      <c r="BNF27" s="15"/>
      <c r="BNG27" s="15"/>
      <c r="BNH27" s="15"/>
      <c r="BNI27" s="15"/>
      <c r="BNJ27" s="15"/>
      <c r="BNK27" s="15"/>
      <c r="BNL27" s="15"/>
      <c r="BNM27" s="15"/>
      <c r="BNN27" s="15"/>
      <c r="BNO27" s="15"/>
      <c r="BNP27" s="15"/>
      <c r="BNQ27" s="15"/>
      <c r="BNR27" s="15"/>
      <c r="BNS27" s="15"/>
      <c r="BNT27" s="15"/>
      <c r="BNU27" s="15"/>
      <c r="BNV27" s="15"/>
      <c r="BNW27" s="15"/>
      <c r="BNX27" s="15"/>
      <c r="BNY27" s="15"/>
      <c r="BNZ27" s="15"/>
      <c r="BOA27" s="15"/>
      <c r="BOB27" s="15"/>
      <c r="BOC27" s="15"/>
      <c r="BOD27" s="15"/>
      <c r="BOE27" s="15"/>
      <c r="BOF27" s="15"/>
      <c r="BOG27" s="15"/>
      <c r="BOH27" s="15"/>
      <c r="BOI27" s="15"/>
      <c r="BOJ27" s="15"/>
      <c r="BOK27" s="15"/>
      <c r="BOL27" s="15"/>
      <c r="BOM27" s="15"/>
      <c r="BON27" s="15"/>
      <c r="BOO27" s="15"/>
      <c r="BOP27" s="15"/>
      <c r="BOQ27" s="15"/>
      <c r="BOR27" s="15"/>
      <c r="BOS27" s="15"/>
      <c r="BOT27" s="15"/>
      <c r="BOU27" s="15"/>
      <c r="BOV27" s="15"/>
      <c r="BOW27" s="15"/>
      <c r="BOX27" s="15"/>
      <c r="BOY27" s="15"/>
      <c r="BOZ27" s="15"/>
      <c r="BPA27" s="15"/>
      <c r="BPB27" s="15"/>
      <c r="BPC27" s="15"/>
      <c r="BPD27" s="15"/>
      <c r="BPE27" s="15"/>
      <c r="BPF27" s="15"/>
      <c r="BPG27" s="15"/>
      <c r="BPH27" s="15"/>
      <c r="BPI27" s="15"/>
      <c r="BPJ27" s="15"/>
      <c r="BPK27" s="15"/>
      <c r="BPL27" s="15"/>
      <c r="BPM27" s="15"/>
      <c r="BPN27" s="15"/>
      <c r="BPO27" s="15"/>
      <c r="BPP27" s="15"/>
      <c r="BPQ27" s="15"/>
      <c r="BPR27" s="15"/>
      <c r="BPS27" s="15"/>
      <c r="BPT27" s="15"/>
      <c r="BPU27" s="15"/>
      <c r="BPV27" s="15"/>
      <c r="BPW27" s="15"/>
      <c r="BPX27" s="15"/>
      <c r="BPY27" s="15"/>
      <c r="BPZ27" s="15"/>
      <c r="BQA27" s="15"/>
      <c r="BQB27" s="15"/>
      <c r="BQC27" s="15"/>
      <c r="BQD27" s="15"/>
      <c r="BQE27" s="15"/>
      <c r="BQF27" s="15"/>
      <c r="BQG27" s="15"/>
      <c r="BQH27" s="15"/>
      <c r="BQI27" s="15"/>
      <c r="BQJ27" s="15"/>
      <c r="BQK27" s="15"/>
      <c r="BQL27" s="15"/>
      <c r="BQM27" s="15"/>
      <c r="BQN27" s="15"/>
      <c r="BQO27" s="15"/>
      <c r="BQP27" s="15"/>
      <c r="BQQ27" s="15"/>
      <c r="BQR27" s="15"/>
      <c r="BQS27" s="15"/>
      <c r="BQT27" s="15"/>
      <c r="BQU27" s="15"/>
      <c r="BQV27" s="15"/>
      <c r="BQW27" s="15"/>
      <c r="BQX27" s="15"/>
      <c r="BQY27" s="15"/>
      <c r="BQZ27" s="15"/>
      <c r="BRA27" s="15"/>
      <c r="BRB27" s="15"/>
      <c r="BRC27" s="15"/>
      <c r="BRD27" s="15"/>
      <c r="BRE27" s="15"/>
      <c r="BRF27" s="15"/>
      <c r="BRG27" s="15"/>
      <c r="BRH27" s="15"/>
      <c r="BRI27" s="15"/>
      <c r="BRJ27" s="15"/>
      <c r="BRK27" s="15"/>
      <c r="BRL27" s="15"/>
      <c r="BRM27" s="15"/>
      <c r="BRN27" s="15"/>
      <c r="BRO27" s="15"/>
      <c r="BRP27" s="15"/>
      <c r="BRQ27" s="15"/>
      <c r="BRR27" s="15"/>
      <c r="BRS27" s="15"/>
      <c r="BRT27" s="15"/>
      <c r="BRU27" s="15"/>
      <c r="BRV27" s="15"/>
      <c r="BRW27" s="15"/>
      <c r="BRX27" s="15"/>
      <c r="BRY27" s="15"/>
      <c r="BRZ27" s="15"/>
      <c r="BSA27" s="15"/>
      <c r="BSB27" s="15"/>
      <c r="BSC27" s="15"/>
      <c r="BSD27" s="15"/>
      <c r="BSE27" s="15"/>
      <c r="BSF27" s="15"/>
      <c r="BSG27" s="15"/>
      <c r="BSH27" s="15"/>
      <c r="BSI27" s="15"/>
      <c r="BSJ27" s="15"/>
      <c r="BSK27" s="15"/>
      <c r="BSL27" s="15"/>
      <c r="BSM27" s="15"/>
      <c r="BSN27" s="15"/>
      <c r="BSO27" s="15"/>
      <c r="BSP27" s="15"/>
      <c r="BSQ27" s="15"/>
      <c r="BSR27" s="15"/>
      <c r="BSS27" s="15"/>
      <c r="BST27" s="15"/>
      <c r="BSU27" s="15"/>
      <c r="BSV27" s="15"/>
      <c r="BSW27" s="15"/>
      <c r="BSX27" s="15"/>
      <c r="BSY27" s="15"/>
      <c r="BSZ27" s="15"/>
      <c r="BTA27" s="15"/>
      <c r="BTB27" s="15"/>
      <c r="BTC27" s="15"/>
      <c r="BTD27" s="15"/>
      <c r="BTE27" s="15"/>
      <c r="BTF27" s="15"/>
      <c r="BTG27" s="15"/>
      <c r="BTH27" s="15"/>
      <c r="BTI27" s="15"/>
      <c r="BTJ27" s="15"/>
      <c r="BTK27" s="15"/>
      <c r="BTL27" s="15"/>
      <c r="BTM27" s="15"/>
      <c r="BTN27" s="15"/>
      <c r="BTO27" s="15"/>
      <c r="BTP27" s="15"/>
      <c r="BTQ27" s="15"/>
      <c r="BTR27" s="15"/>
      <c r="BTS27" s="15"/>
      <c r="BTT27" s="15"/>
      <c r="BTU27" s="15"/>
      <c r="BTV27" s="15"/>
      <c r="BTW27" s="15"/>
      <c r="BTX27" s="15"/>
      <c r="BTY27" s="15"/>
      <c r="BTZ27" s="15"/>
      <c r="BUA27" s="15"/>
      <c r="BUB27" s="15"/>
      <c r="BUC27" s="15"/>
      <c r="BUD27" s="15"/>
      <c r="BUE27" s="15"/>
      <c r="BUF27" s="15"/>
      <c r="BUG27" s="15"/>
      <c r="BUH27" s="15"/>
      <c r="BUI27" s="15"/>
      <c r="BUJ27" s="15"/>
      <c r="BUK27" s="15"/>
      <c r="BUL27" s="15"/>
      <c r="BUM27" s="15"/>
      <c r="BUN27" s="15"/>
      <c r="BUO27" s="15"/>
      <c r="BUP27" s="15"/>
      <c r="BUQ27" s="15"/>
      <c r="BUR27" s="15"/>
      <c r="BUS27" s="15"/>
      <c r="BUT27" s="15"/>
      <c r="BUU27" s="15"/>
      <c r="BUV27" s="15"/>
      <c r="BUW27" s="15"/>
      <c r="BUX27" s="15"/>
      <c r="BUY27" s="15"/>
      <c r="BUZ27" s="15"/>
      <c r="BVA27" s="15"/>
      <c r="BVB27" s="15"/>
      <c r="BVC27" s="15"/>
      <c r="BVD27" s="15"/>
      <c r="BVE27" s="15"/>
      <c r="BVF27" s="15"/>
      <c r="BVG27" s="15"/>
      <c r="BVH27" s="15"/>
      <c r="BVI27" s="15"/>
      <c r="BVJ27" s="15"/>
      <c r="BVK27" s="15"/>
      <c r="BVL27" s="15"/>
      <c r="BVM27" s="15"/>
      <c r="BVN27" s="15"/>
      <c r="BVO27" s="15"/>
      <c r="BVP27" s="15"/>
      <c r="BVQ27" s="15"/>
      <c r="BVR27" s="15"/>
      <c r="BVS27" s="15"/>
      <c r="BVT27" s="15"/>
      <c r="BVU27" s="15"/>
      <c r="BVV27" s="15"/>
      <c r="BVW27" s="15"/>
      <c r="BVX27" s="15"/>
      <c r="BVY27" s="15"/>
      <c r="BVZ27" s="15"/>
      <c r="BWA27" s="15"/>
      <c r="BWB27" s="15"/>
      <c r="BWC27" s="15"/>
      <c r="BWD27" s="15"/>
      <c r="BWE27" s="15"/>
      <c r="BWF27" s="15"/>
      <c r="BWG27" s="15"/>
      <c r="BWH27" s="15"/>
      <c r="BWI27" s="15"/>
      <c r="BWJ27" s="15"/>
      <c r="BWK27" s="15"/>
      <c r="BWL27" s="15"/>
      <c r="BWM27" s="15"/>
      <c r="BWN27" s="15"/>
      <c r="BWO27" s="15"/>
      <c r="BWP27" s="15"/>
      <c r="BWQ27" s="15"/>
      <c r="BWR27" s="15"/>
      <c r="BWS27" s="15"/>
      <c r="BWT27" s="15"/>
      <c r="BWU27" s="15"/>
      <c r="BWV27" s="15"/>
      <c r="BWW27" s="15"/>
      <c r="BWX27" s="15"/>
      <c r="BWY27" s="15"/>
      <c r="BWZ27" s="15"/>
      <c r="BXA27" s="15"/>
      <c r="BXB27" s="15"/>
      <c r="BXC27" s="15"/>
      <c r="BXD27" s="15"/>
      <c r="BXE27" s="15"/>
      <c r="BXF27" s="15"/>
      <c r="BXG27" s="15"/>
      <c r="BXH27" s="15"/>
      <c r="BXI27" s="15"/>
      <c r="BXJ27" s="15"/>
      <c r="BXK27" s="15"/>
      <c r="BXL27" s="15"/>
      <c r="BXM27" s="15"/>
      <c r="BXN27" s="15"/>
      <c r="BXO27" s="15"/>
      <c r="BXP27" s="15"/>
      <c r="BXQ27" s="15"/>
      <c r="BXR27" s="15"/>
      <c r="BXS27" s="15"/>
      <c r="BXT27" s="15"/>
      <c r="BXU27" s="15"/>
      <c r="BXV27" s="15"/>
      <c r="BXW27" s="15"/>
      <c r="BXX27" s="15"/>
      <c r="BXY27" s="15"/>
      <c r="BXZ27" s="15"/>
      <c r="BYA27" s="15"/>
      <c r="BYB27" s="15"/>
      <c r="BYC27" s="15"/>
      <c r="BYD27" s="15"/>
      <c r="BYE27" s="15"/>
      <c r="BYF27" s="15"/>
      <c r="BYG27" s="15"/>
      <c r="BYH27" s="15"/>
      <c r="BYI27" s="15"/>
      <c r="BYJ27" s="15"/>
      <c r="BYK27" s="15"/>
      <c r="BYL27" s="15"/>
      <c r="BYM27" s="15"/>
      <c r="BYN27" s="15"/>
      <c r="BYO27" s="15"/>
      <c r="BYP27" s="15"/>
      <c r="BYQ27" s="15"/>
      <c r="BYR27" s="15"/>
      <c r="BYS27" s="15"/>
      <c r="BYT27" s="15"/>
      <c r="BYU27" s="15"/>
      <c r="BYV27" s="15"/>
      <c r="BYW27" s="15"/>
      <c r="BYX27" s="15"/>
      <c r="BYY27" s="15"/>
      <c r="BYZ27" s="15"/>
      <c r="BZA27" s="15"/>
      <c r="BZB27" s="15"/>
      <c r="BZC27" s="15"/>
      <c r="BZD27" s="15"/>
      <c r="BZE27" s="15"/>
      <c r="BZF27" s="15"/>
      <c r="BZG27" s="15"/>
      <c r="BZH27" s="15"/>
      <c r="BZI27" s="15"/>
      <c r="BZJ27" s="15"/>
      <c r="BZK27" s="15"/>
      <c r="BZL27" s="15"/>
      <c r="BZM27" s="15"/>
      <c r="BZN27" s="15"/>
      <c r="BZO27" s="15"/>
      <c r="BZP27" s="15"/>
      <c r="BZQ27" s="15"/>
      <c r="BZR27" s="15"/>
      <c r="BZS27" s="15"/>
      <c r="BZT27" s="15"/>
      <c r="BZU27" s="15"/>
      <c r="BZV27" s="15"/>
      <c r="BZW27" s="15"/>
      <c r="BZX27" s="15"/>
      <c r="BZY27" s="15"/>
      <c r="BZZ27" s="15"/>
      <c r="CAA27" s="15"/>
      <c r="CAB27" s="15"/>
      <c r="CAC27" s="15"/>
      <c r="CAD27" s="15"/>
      <c r="CAE27" s="15"/>
      <c r="CAF27" s="15"/>
      <c r="CAG27" s="15"/>
      <c r="CAH27" s="15"/>
      <c r="CAI27" s="15"/>
      <c r="CAJ27" s="15"/>
      <c r="CAK27" s="15"/>
      <c r="CAL27" s="15"/>
      <c r="CAM27" s="15"/>
      <c r="CAN27" s="15"/>
      <c r="CAO27" s="15"/>
      <c r="CAP27" s="15"/>
      <c r="CAQ27" s="15"/>
      <c r="CAR27" s="15"/>
      <c r="CAS27" s="15"/>
      <c r="CAT27" s="15"/>
      <c r="CAU27" s="15"/>
      <c r="CAV27" s="15"/>
      <c r="CAW27" s="15"/>
      <c r="CAX27" s="15"/>
      <c r="CAY27" s="15"/>
      <c r="CAZ27" s="15"/>
      <c r="CBA27" s="15"/>
      <c r="CBB27" s="15"/>
      <c r="CBC27" s="15"/>
      <c r="CBD27" s="15"/>
      <c r="CBE27" s="15"/>
      <c r="CBF27" s="15"/>
      <c r="CBG27" s="15"/>
      <c r="CBH27" s="15"/>
      <c r="CBI27" s="15"/>
      <c r="CBJ27" s="15"/>
      <c r="CBK27" s="15"/>
      <c r="CBL27" s="15"/>
      <c r="CBM27" s="15"/>
      <c r="CBN27" s="15"/>
      <c r="CBO27" s="15"/>
      <c r="CBP27" s="15"/>
      <c r="CBQ27" s="15"/>
      <c r="CBR27" s="15"/>
      <c r="CBS27" s="15"/>
      <c r="CBT27" s="15"/>
      <c r="CBU27" s="15"/>
      <c r="CBV27" s="15"/>
      <c r="CBW27" s="15"/>
      <c r="CBX27" s="15"/>
      <c r="CBY27" s="15"/>
      <c r="CBZ27" s="15"/>
      <c r="CCA27" s="15"/>
      <c r="CCB27" s="15"/>
      <c r="CCC27" s="15"/>
      <c r="CCD27" s="15"/>
      <c r="CCE27" s="15"/>
      <c r="CCF27" s="15"/>
      <c r="CCG27" s="15"/>
      <c r="CCH27" s="15"/>
      <c r="CCI27" s="15"/>
      <c r="CCJ27" s="15"/>
      <c r="CCK27" s="15"/>
      <c r="CCL27" s="15"/>
      <c r="CCM27" s="15"/>
      <c r="CCN27" s="15"/>
      <c r="CCO27" s="15"/>
      <c r="CCP27" s="15"/>
      <c r="CCQ27" s="15"/>
      <c r="CCR27" s="15"/>
      <c r="CCS27" s="15"/>
      <c r="CCT27" s="15"/>
      <c r="CCU27" s="15"/>
      <c r="CCV27" s="15"/>
      <c r="CCW27" s="15"/>
      <c r="CCX27" s="15"/>
      <c r="CCY27" s="15"/>
      <c r="CCZ27" s="15"/>
      <c r="CDA27" s="15"/>
      <c r="CDB27" s="15"/>
      <c r="CDC27" s="15"/>
      <c r="CDD27" s="15"/>
      <c r="CDE27" s="15"/>
      <c r="CDF27" s="15"/>
      <c r="CDG27" s="15"/>
      <c r="CDH27" s="15"/>
      <c r="CDI27" s="15"/>
      <c r="CDJ27" s="15"/>
      <c r="CDK27" s="15"/>
      <c r="CDL27" s="15"/>
      <c r="CDM27" s="15"/>
      <c r="CDN27" s="15"/>
      <c r="CDO27" s="15"/>
      <c r="CDP27" s="15"/>
      <c r="CDQ27" s="15"/>
      <c r="CDR27" s="15"/>
      <c r="CDS27" s="15"/>
      <c r="CDT27" s="15"/>
      <c r="CDU27" s="15"/>
      <c r="CDV27" s="15"/>
      <c r="CDW27" s="15"/>
      <c r="CDX27" s="15"/>
      <c r="CDY27" s="15"/>
      <c r="CDZ27" s="15"/>
      <c r="CEA27" s="15"/>
      <c r="CEB27" s="15"/>
      <c r="CEC27" s="15"/>
      <c r="CED27" s="15"/>
      <c r="CEE27" s="15"/>
      <c r="CEF27" s="15"/>
      <c r="CEG27" s="15"/>
      <c r="CEH27" s="15"/>
      <c r="CEI27" s="15"/>
      <c r="CEJ27" s="15"/>
      <c r="CEK27" s="15"/>
      <c r="CEL27" s="15"/>
      <c r="CEM27" s="15"/>
      <c r="CEN27" s="15"/>
      <c r="CEO27" s="15"/>
      <c r="CEP27" s="15"/>
      <c r="CEQ27" s="15"/>
      <c r="CER27" s="15"/>
      <c r="CES27" s="15"/>
      <c r="CET27" s="15"/>
      <c r="CEU27" s="15"/>
      <c r="CEV27" s="15"/>
      <c r="CEW27" s="15"/>
      <c r="CEX27" s="15"/>
      <c r="CEY27" s="15"/>
      <c r="CEZ27" s="15"/>
      <c r="CFA27" s="15"/>
      <c r="CFB27" s="15"/>
      <c r="CFC27" s="15"/>
      <c r="CFD27" s="15"/>
      <c r="CFE27" s="15"/>
      <c r="CFF27" s="15"/>
      <c r="CFG27" s="15"/>
      <c r="CFH27" s="15"/>
      <c r="CFI27" s="15"/>
      <c r="CFJ27" s="15"/>
      <c r="CFK27" s="15"/>
      <c r="CFL27" s="15"/>
      <c r="CFM27" s="15"/>
      <c r="CFN27" s="15"/>
      <c r="CFO27" s="15"/>
      <c r="CFP27" s="15"/>
      <c r="CFQ27" s="15"/>
      <c r="CFR27" s="15"/>
      <c r="CFS27" s="15"/>
      <c r="CFT27" s="15"/>
      <c r="CFU27" s="15"/>
      <c r="CFV27" s="15"/>
      <c r="CFW27" s="15"/>
      <c r="CFX27" s="15"/>
      <c r="CFY27" s="15"/>
      <c r="CFZ27" s="15"/>
      <c r="CGA27" s="15"/>
      <c r="CGB27" s="15"/>
      <c r="CGC27" s="15"/>
      <c r="CGD27" s="15"/>
      <c r="CGE27" s="15"/>
      <c r="CGF27" s="15"/>
      <c r="CGG27" s="15"/>
      <c r="CGH27" s="15"/>
      <c r="CGI27" s="15"/>
      <c r="CGJ27" s="15"/>
      <c r="CGK27" s="15"/>
      <c r="CGL27" s="15"/>
      <c r="CGM27" s="15"/>
      <c r="CGN27" s="15"/>
      <c r="CGO27" s="15"/>
      <c r="CGP27" s="15"/>
      <c r="CGQ27" s="15"/>
      <c r="CGR27" s="15"/>
      <c r="CGS27" s="15"/>
      <c r="CGT27" s="15"/>
      <c r="CGU27" s="15"/>
      <c r="CGV27" s="15"/>
      <c r="CGW27" s="15"/>
      <c r="CGX27" s="15"/>
      <c r="CGY27" s="15"/>
      <c r="CGZ27" s="15"/>
      <c r="CHA27" s="15"/>
      <c r="CHB27" s="15"/>
      <c r="CHC27" s="15"/>
      <c r="CHD27" s="15"/>
      <c r="CHE27" s="15"/>
      <c r="CHF27" s="15"/>
      <c r="CHG27" s="15"/>
      <c r="CHH27" s="15"/>
      <c r="CHI27" s="15"/>
      <c r="CHJ27" s="15"/>
      <c r="CHK27" s="15"/>
      <c r="CHL27" s="15"/>
      <c r="CHM27" s="15"/>
      <c r="CHN27" s="15"/>
      <c r="CHO27" s="15"/>
      <c r="CHP27" s="15"/>
      <c r="CHQ27" s="15"/>
      <c r="CHR27" s="15"/>
      <c r="CHS27" s="15"/>
      <c r="CHT27" s="15"/>
      <c r="CHU27" s="15"/>
      <c r="CHV27" s="15"/>
      <c r="CHW27" s="15"/>
      <c r="CHX27" s="15"/>
      <c r="CHY27" s="15"/>
      <c r="CHZ27" s="15"/>
      <c r="CIA27" s="15"/>
      <c r="CIB27" s="15"/>
      <c r="CIC27" s="15"/>
      <c r="CID27" s="15"/>
      <c r="CIE27" s="15"/>
      <c r="CIF27" s="15"/>
      <c r="CIG27" s="15"/>
      <c r="CIH27" s="15"/>
      <c r="CII27" s="15"/>
      <c r="CIJ27" s="15"/>
      <c r="CIK27" s="15"/>
      <c r="CIL27" s="15"/>
      <c r="CIM27" s="15"/>
      <c r="CIN27" s="15"/>
      <c r="CIO27" s="15"/>
      <c r="CIP27" s="15"/>
      <c r="CIQ27" s="15"/>
      <c r="CIR27" s="15"/>
      <c r="CIS27" s="15"/>
      <c r="CIT27" s="15"/>
      <c r="CIU27" s="15"/>
      <c r="CIV27" s="15"/>
      <c r="CIW27" s="15"/>
      <c r="CIX27" s="15"/>
      <c r="CIY27" s="15"/>
      <c r="CIZ27" s="15"/>
      <c r="CJA27" s="15"/>
      <c r="CJB27" s="15"/>
      <c r="CJC27" s="15"/>
      <c r="CJD27" s="15"/>
      <c r="CJE27" s="15"/>
      <c r="CJF27" s="15"/>
      <c r="CJG27" s="15"/>
      <c r="CJH27" s="15"/>
      <c r="CJI27" s="15"/>
      <c r="CJJ27" s="15"/>
      <c r="CJK27" s="15"/>
      <c r="CJL27" s="15"/>
      <c r="CJM27" s="15"/>
      <c r="CJN27" s="15"/>
      <c r="CJO27" s="15"/>
      <c r="CJP27" s="15"/>
      <c r="CJQ27" s="15"/>
      <c r="CJR27" s="15"/>
      <c r="CJS27" s="15"/>
      <c r="CJT27" s="15"/>
      <c r="CJU27" s="15"/>
      <c r="CJV27" s="15"/>
      <c r="CJW27" s="15"/>
      <c r="CJX27" s="15"/>
      <c r="CJY27" s="15"/>
      <c r="CJZ27" s="15"/>
      <c r="CKA27" s="15"/>
      <c r="CKB27" s="15"/>
      <c r="CKC27" s="15"/>
      <c r="CKD27" s="15"/>
      <c r="CKE27" s="15"/>
      <c r="CKF27" s="15"/>
      <c r="CKG27" s="15"/>
      <c r="CKH27" s="15"/>
      <c r="CKI27" s="15"/>
      <c r="CKJ27" s="15"/>
      <c r="CKK27" s="15"/>
      <c r="CKL27" s="15"/>
      <c r="CKM27" s="15"/>
      <c r="CKN27" s="15"/>
      <c r="CKO27" s="15"/>
      <c r="CKP27" s="15"/>
      <c r="CKQ27" s="15"/>
      <c r="CKR27" s="15"/>
      <c r="CKS27" s="15"/>
      <c r="CKT27" s="15"/>
      <c r="CKU27" s="15"/>
      <c r="CKV27" s="15"/>
      <c r="CKW27" s="15"/>
      <c r="CKX27" s="15"/>
      <c r="CKY27" s="15"/>
      <c r="CKZ27" s="15"/>
      <c r="CLA27" s="15"/>
      <c r="CLB27" s="15"/>
      <c r="CLC27" s="15"/>
      <c r="CLD27" s="15"/>
      <c r="CLE27" s="15"/>
      <c r="CLF27" s="15"/>
      <c r="CLG27" s="15"/>
      <c r="CLH27" s="15"/>
      <c r="CLI27" s="15"/>
      <c r="CLJ27" s="15"/>
      <c r="CLK27" s="15"/>
      <c r="CLL27" s="15"/>
      <c r="CLM27" s="15"/>
      <c r="CLN27" s="15"/>
      <c r="CLO27" s="15"/>
      <c r="CLP27" s="15"/>
      <c r="CLQ27" s="15"/>
      <c r="CLR27" s="15"/>
      <c r="CLS27" s="15"/>
      <c r="CLT27" s="15"/>
      <c r="CLU27" s="15"/>
      <c r="CLV27" s="15"/>
      <c r="CLW27" s="15"/>
      <c r="CLX27" s="15"/>
      <c r="CLY27" s="15"/>
      <c r="CLZ27" s="15"/>
      <c r="CMA27" s="15"/>
      <c r="CMB27" s="15"/>
      <c r="CMC27" s="15"/>
      <c r="CMD27" s="15"/>
      <c r="CME27" s="15"/>
      <c r="CMF27" s="15"/>
      <c r="CMG27" s="15"/>
      <c r="CMH27" s="15"/>
      <c r="CMI27" s="15"/>
      <c r="CMJ27" s="15"/>
      <c r="CMK27" s="15"/>
      <c r="CML27" s="15"/>
      <c r="CMM27" s="15"/>
      <c r="CMN27" s="15"/>
      <c r="CMO27" s="15"/>
      <c r="CMP27" s="15"/>
      <c r="CMQ27" s="15"/>
      <c r="CMR27" s="15"/>
      <c r="CMS27" s="15"/>
      <c r="CMT27" s="15"/>
      <c r="CMU27" s="15"/>
      <c r="CMV27" s="15"/>
      <c r="CMW27" s="15"/>
      <c r="CMX27" s="15"/>
      <c r="CMY27" s="15"/>
      <c r="CMZ27" s="15"/>
      <c r="CNA27" s="15"/>
      <c r="CNB27" s="15"/>
      <c r="CNC27" s="15"/>
      <c r="CND27" s="15"/>
      <c r="CNE27" s="15"/>
      <c r="CNF27" s="15"/>
      <c r="CNG27" s="15"/>
      <c r="CNH27" s="15"/>
      <c r="CNI27" s="15"/>
      <c r="CNJ27" s="15"/>
      <c r="CNK27" s="15"/>
      <c r="CNL27" s="15"/>
      <c r="CNM27" s="15"/>
      <c r="CNN27" s="15"/>
      <c r="CNO27" s="15"/>
      <c r="CNP27" s="15"/>
      <c r="CNQ27" s="15"/>
      <c r="CNR27" s="15"/>
      <c r="CNS27" s="15"/>
      <c r="CNT27" s="15"/>
      <c r="CNU27" s="15"/>
      <c r="CNV27" s="15"/>
      <c r="CNW27" s="15"/>
      <c r="CNX27" s="15"/>
      <c r="CNY27" s="15"/>
      <c r="CNZ27" s="15"/>
      <c r="COA27" s="15"/>
      <c r="COB27" s="15"/>
      <c r="COC27" s="15"/>
      <c r="COD27" s="15"/>
      <c r="COE27" s="15"/>
      <c r="COF27" s="15"/>
      <c r="COG27" s="15"/>
      <c r="COH27" s="15"/>
      <c r="COI27" s="15"/>
      <c r="COJ27" s="15"/>
      <c r="COK27" s="15"/>
      <c r="COL27" s="15"/>
      <c r="COM27" s="15"/>
      <c r="CON27" s="15"/>
      <c r="COO27" s="15"/>
      <c r="COP27" s="15"/>
      <c r="COQ27" s="15"/>
      <c r="COR27" s="15"/>
      <c r="COS27" s="15"/>
      <c r="COT27" s="15"/>
      <c r="COU27" s="15"/>
      <c r="COV27" s="15"/>
      <c r="COW27" s="15"/>
      <c r="COX27" s="15"/>
      <c r="COY27" s="15"/>
      <c r="COZ27" s="15"/>
      <c r="CPA27" s="15"/>
      <c r="CPB27" s="15"/>
      <c r="CPC27" s="15"/>
      <c r="CPD27" s="15"/>
      <c r="CPE27" s="15"/>
      <c r="CPF27" s="15"/>
      <c r="CPG27" s="15"/>
      <c r="CPH27" s="15"/>
      <c r="CPI27" s="15"/>
      <c r="CPJ27" s="15"/>
      <c r="CPK27" s="15"/>
      <c r="CPL27" s="15"/>
      <c r="CPM27" s="15"/>
      <c r="CPN27" s="15"/>
      <c r="CPO27" s="15"/>
      <c r="CPP27" s="15"/>
      <c r="CPQ27" s="15"/>
      <c r="CPR27" s="15"/>
      <c r="CPS27" s="15"/>
      <c r="CPT27" s="15"/>
      <c r="CPU27" s="15"/>
      <c r="CPV27" s="15"/>
      <c r="CPW27" s="15"/>
      <c r="CPX27" s="15"/>
      <c r="CPY27" s="15"/>
      <c r="CPZ27" s="15"/>
      <c r="CQA27" s="15"/>
      <c r="CQB27" s="15"/>
      <c r="CQC27" s="15"/>
      <c r="CQD27" s="15"/>
      <c r="CQE27" s="15"/>
      <c r="CQF27" s="15"/>
      <c r="CQG27" s="15"/>
      <c r="CQH27" s="15"/>
      <c r="CQI27" s="15"/>
      <c r="CQJ27" s="15"/>
      <c r="CQK27" s="15"/>
      <c r="CQL27" s="15"/>
      <c r="CQM27" s="15"/>
      <c r="CQN27" s="15"/>
      <c r="CQO27" s="15"/>
      <c r="CQP27" s="15"/>
      <c r="CQQ27" s="15"/>
      <c r="CQR27" s="15"/>
      <c r="CQS27" s="15"/>
      <c r="CQT27" s="15"/>
      <c r="CQU27" s="15"/>
      <c r="CQV27" s="15"/>
      <c r="CQW27" s="15"/>
      <c r="CQX27" s="15"/>
      <c r="CQY27" s="15"/>
      <c r="CQZ27" s="15"/>
      <c r="CRA27" s="15"/>
      <c r="CRB27" s="15"/>
      <c r="CRC27" s="15"/>
      <c r="CRD27" s="15"/>
      <c r="CRE27" s="15"/>
      <c r="CRF27" s="15"/>
      <c r="CRG27" s="15"/>
      <c r="CRH27" s="15"/>
      <c r="CRI27" s="15"/>
      <c r="CRJ27" s="15"/>
      <c r="CRK27" s="15"/>
      <c r="CRL27" s="15"/>
      <c r="CRM27" s="15"/>
      <c r="CRN27" s="15"/>
      <c r="CRO27" s="15"/>
      <c r="CRP27" s="15"/>
      <c r="CRQ27" s="15"/>
      <c r="CRR27" s="15"/>
      <c r="CRS27" s="15"/>
      <c r="CRT27" s="15"/>
      <c r="CRU27" s="15"/>
      <c r="CRV27" s="15"/>
      <c r="CRW27" s="15"/>
      <c r="CRX27" s="15"/>
      <c r="CRY27" s="15"/>
      <c r="CRZ27" s="15"/>
      <c r="CSA27" s="15"/>
      <c r="CSB27" s="15"/>
      <c r="CSC27" s="15"/>
      <c r="CSD27" s="15"/>
      <c r="CSE27" s="15"/>
      <c r="CSF27" s="15"/>
      <c r="CSG27" s="15"/>
      <c r="CSH27" s="15"/>
      <c r="CSI27" s="15"/>
      <c r="CSJ27" s="15"/>
      <c r="CSK27" s="15"/>
      <c r="CSL27" s="15"/>
      <c r="CSM27" s="15"/>
      <c r="CSN27" s="15"/>
      <c r="CSO27" s="15"/>
      <c r="CSP27" s="15"/>
      <c r="CSQ27" s="15"/>
      <c r="CSR27" s="15"/>
      <c r="CSS27" s="15"/>
      <c r="CST27" s="15"/>
      <c r="CSU27" s="15"/>
      <c r="CSV27" s="15"/>
      <c r="CSW27" s="15"/>
      <c r="CSX27" s="15"/>
      <c r="CSY27" s="15"/>
      <c r="CSZ27" s="15"/>
      <c r="CTA27" s="15"/>
      <c r="CTB27" s="15"/>
      <c r="CTC27" s="15"/>
      <c r="CTD27" s="15"/>
      <c r="CTE27" s="15"/>
      <c r="CTF27" s="15"/>
      <c r="CTG27" s="15"/>
      <c r="CTH27" s="15"/>
      <c r="CTI27" s="15"/>
      <c r="CTJ27" s="15"/>
      <c r="CTK27" s="15"/>
      <c r="CTL27" s="15"/>
      <c r="CTM27" s="15"/>
      <c r="CTN27" s="15"/>
      <c r="CTO27" s="15"/>
      <c r="CTP27" s="15"/>
      <c r="CTQ27" s="15"/>
      <c r="CTR27" s="15"/>
      <c r="CTS27" s="15"/>
      <c r="CTT27" s="15"/>
      <c r="CTU27" s="15"/>
      <c r="CTV27" s="15"/>
      <c r="CTW27" s="15"/>
      <c r="CTX27" s="15"/>
      <c r="CTY27" s="15"/>
      <c r="CTZ27" s="15"/>
      <c r="CUA27" s="15"/>
      <c r="CUB27" s="15"/>
      <c r="CUC27" s="15"/>
      <c r="CUD27" s="15"/>
      <c r="CUE27" s="15"/>
      <c r="CUF27" s="15"/>
      <c r="CUG27" s="15"/>
      <c r="CUH27" s="15"/>
      <c r="CUI27" s="15"/>
      <c r="CUJ27" s="15"/>
      <c r="CUK27" s="15"/>
      <c r="CUL27" s="15"/>
      <c r="CUM27" s="15"/>
      <c r="CUN27" s="15"/>
      <c r="CUO27" s="15"/>
      <c r="CUP27" s="15"/>
      <c r="CUQ27" s="15"/>
      <c r="CUR27" s="15"/>
      <c r="CUS27" s="15"/>
      <c r="CUT27" s="15"/>
      <c r="CUU27" s="15"/>
      <c r="CUV27" s="15"/>
      <c r="CUW27" s="15"/>
      <c r="CUX27" s="15"/>
      <c r="CUY27" s="15"/>
      <c r="CUZ27" s="15"/>
      <c r="CVA27" s="15"/>
      <c r="CVB27" s="15"/>
      <c r="CVC27" s="15"/>
      <c r="CVD27" s="15"/>
      <c r="CVE27" s="15"/>
      <c r="CVF27" s="15"/>
      <c r="CVG27" s="15"/>
      <c r="CVH27" s="15"/>
      <c r="CVI27" s="15"/>
      <c r="CVJ27" s="15"/>
      <c r="CVK27" s="15"/>
      <c r="CVL27" s="15"/>
      <c r="CVM27" s="15"/>
      <c r="CVN27" s="15"/>
      <c r="CVO27" s="15"/>
      <c r="CVP27" s="15"/>
      <c r="CVQ27" s="15"/>
      <c r="CVR27" s="15"/>
      <c r="CVS27" s="15"/>
      <c r="CVT27" s="15"/>
      <c r="CVU27" s="15"/>
      <c r="CVV27" s="15"/>
      <c r="CVW27" s="15"/>
      <c r="CVX27" s="15"/>
      <c r="CVY27" s="15"/>
      <c r="CVZ27" s="15"/>
      <c r="CWA27" s="15"/>
      <c r="CWB27" s="15"/>
      <c r="CWC27" s="15"/>
      <c r="CWD27" s="15"/>
      <c r="CWE27" s="15"/>
      <c r="CWF27" s="15"/>
      <c r="CWG27" s="15"/>
      <c r="CWH27" s="15"/>
      <c r="CWI27" s="15"/>
      <c r="CWJ27" s="15"/>
      <c r="CWK27" s="15"/>
      <c r="CWL27" s="15"/>
      <c r="CWM27" s="15"/>
      <c r="CWN27" s="15"/>
      <c r="CWO27" s="15"/>
      <c r="CWP27" s="15"/>
      <c r="CWQ27" s="15"/>
      <c r="CWR27" s="15"/>
      <c r="CWS27" s="15"/>
      <c r="CWT27" s="15"/>
      <c r="CWU27" s="15"/>
      <c r="CWV27" s="15"/>
      <c r="CWW27" s="15"/>
      <c r="CWX27" s="15"/>
      <c r="CWY27" s="15"/>
      <c r="CWZ27" s="15"/>
      <c r="CXA27" s="15"/>
      <c r="CXB27" s="15"/>
      <c r="CXC27" s="15"/>
      <c r="CXD27" s="15"/>
      <c r="CXE27" s="15"/>
      <c r="CXF27" s="15"/>
      <c r="CXG27" s="15"/>
      <c r="CXH27" s="15"/>
      <c r="CXI27" s="15"/>
      <c r="CXJ27" s="15"/>
      <c r="CXK27" s="15"/>
      <c r="CXL27" s="15"/>
      <c r="CXM27" s="15"/>
      <c r="CXN27" s="15"/>
      <c r="CXO27" s="15"/>
      <c r="CXP27" s="15"/>
      <c r="CXQ27" s="15"/>
      <c r="CXR27" s="15"/>
      <c r="CXS27" s="15"/>
      <c r="CXT27" s="15"/>
      <c r="CXU27" s="15"/>
      <c r="CXV27" s="15"/>
      <c r="CXW27" s="15"/>
      <c r="CXX27" s="15"/>
      <c r="CXY27" s="15"/>
      <c r="CXZ27" s="15"/>
      <c r="CYA27" s="15"/>
      <c r="CYB27" s="15"/>
      <c r="CYC27" s="15"/>
      <c r="CYD27" s="15"/>
      <c r="CYE27" s="15"/>
      <c r="CYF27" s="15"/>
      <c r="CYG27" s="15"/>
      <c r="CYH27" s="15"/>
      <c r="CYI27" s="15"/>
      <c r="CYJ27" s="15"/>
      <c r="CYK27" s="15"/>
      <c r="CYL27" s="15"/>
      <c r="CYM27" s="15"/>
      <c r="CYN27" s="15"/>
      <c r="CYO27" s="15"/>
      <c r="CYP27" s="15"/>
      <c r="CYQ27" s="15"/>
      <c r="CYR27" s="15"/>
      <c r="CYS27" s="15"/>
      <c r="CYT27" s="15"/>
      <c r="CYU27" s="15"/>
      <c r="CYV27" s="15"/>
      <c r="CYW27" s="15"/>
      <c r="CYX27" s="15"/>
      <c r="CYY27" s="15"/>
      <c r="CYZ27" s="15"/>
      <c r="CZA27" s="15"/>
      <c r="CZB27" s="15"/>
      <c r="CZC27" s="15"/>
      <c r="CZD27" s="15"/>
      <c r="CZE27" s="15"/>
      <c r="CZF27" s="15"/>
      <c r="CZG27" s="15"/>
      <c r="CZH27" s="15"/>
      <c r="CZI27" s="15"/>
      <c r="CZJ27" s="15"/>
      <c r="CZK27" s="15"/>
      <c r="CZL27" s="15"/>
      <c r="CZM27" s="15"/>
      <c r="CZN27" s="15"/>
      <c r="CZO27" s="15"/>
      <c r="CZP27" s="15"/>
      <c r="CZQ27" s="15"/>
      <c r="CZR27" s="15"/>
      <c r="CZS27" s="15"/>
      <c r="CZT27" s="15"/>
      <c r="CZU27" s="15"/>
      <c r="CZV27" s="15"/>
      <c r="CZW27" s="15"/>
      <c r="CZX27" s="15"/>
      <c r="CZY27" s="15"/>
      <c r="CZZ27" s="15"/>
      <c r="DAA27" s="15"/>
      <c r="DAB27" s="15"/>
      <c r="DAC27" s="15"/>
      <c r="DAD27" s="15"/>
      <c r="DAE27" s="15"/>
      <c r="DAF27" s="15"/>
      <c r="DAG27" s="15"/>
      <c r="DAH27" s="15"/>
      <c r="DAI27" s="15"/>
      <c r="DAJ27" s="15"/>
      <c r="DAK27" s="15"/>
      <c r="DAL27" s="15"/>
      <c r="DAM27" s="15"/>
      <c r="DAN27" s="15"/>
      <c r="DAO27" s="15"/>
      <c r="DAP27" s="15"/>
      <c r="DAQ27" s="15"/>
      <c r="DAR27" s="15"/>
      <c r="DAS27" s="15"/>
      <c r="DAT27" s="15"/>
      <c r="DAU27" s="15"/>
      <c r="DAV27" s="15"/>
      <c r="DAW27" s="15"/>
      <c r="DAX27" s="15"/>
      <c r="DAY27" s="15"/>
      <c r="DAZ27" s="15"/>
      <c r="DBA27" s="15"/>
      <c r="DBB27" s="15"/>
      <c r="DBC27" s="15"/>
      <c r="DBD27" s="15"/>
      <c r="DBE27" s="15"/>
      <c r="DBF27" s="15"/>
      <c r="DBG27" s="15"/>
      <c r="DBH27" s="15"/>
      <c r="DBI27" s="15"/>
      <c r="DBJ27" s="15"/>
      <c r="DBK27" s="15"/>
      <c r="DBL27" s="15"/>
      <c r="DBM27" s="15"/>
      <c r="DBN27" s="15"/>
      <c r="DBO27" s="15"/>
      <c r="DBP27" s="15"/>
      <c r="DBQ27" s="15"/>
      <c r="DBR27" s="15"/>
      <c r="DBS27" s="15"/>
      <c r="DBT27" s="15"/>
      <c r="DBU27" s="15"/>
      <c r="DBV27" s="15"/>
      <c r="DBW27" s="15"/>
      <c r="DBX27" s="15"/>
      <c r="DBY27" s="15"/>
      <c r="DBZ27" s="15"/>
      <c r="DCA27" s="15"/>
      <c r="DCB27" s="15"/>
      <c r="DCC27" s="15"/>
      <c r="DCD27" s="15"/>
      <c r="DCE27" s="15"/>
      <c r="DCF27" s="15"/>
      <c r="DCG27" s="15"/>
      <c r="DCH27" s="15"/>
      <c r="DCI27" s="15"/>
      <c r="DCJ27" s="15"/>
      <c r="DCK27" s="15"/>
      <c r="DCL27" s="15"/>
      <c r="DCM27" s="15"/>
      <c r="DCN27" s="15"/>
      <c r="DCO27" s="15"/>
      <c r="DCP27" s="15"/>
      <c r="DCQ27" s="15"/>
      <c r="DCR27" s="15"/>
      <c r="DCS27" s="15"/>
      <c r="DCT27" s="15"/>
      <c r="DCU27" s="15"/>
      <c r="DCV27" s="15"/>
      <c r="DCW27" s="15"/>
      <c r="DCX27" s="15"/>
      <c r="DCY27" s="15"/>
      <c r="DCZ27" s="15"/>
      <c r="DDA27" s="15"/>
      <c r="DDB27" s="15"/>
      <c r="DDC27" s="15"/>
      <c r="DDD27" s="15"/>
      <c r="DDE27" s="15"/>
      <c r="DDF27" s="15"/>
      <c r="DDG27" s="15"/>
      <c r="DDH27" s="15"/>
      <c r="DDI27" s="15"/>
      <c r="DDJ27" s="15"/>
      <c r="DDK27" s="15"/>
      <c r="DDL27" s="15"/>
      <c r="DDM27" s="15"/>
      <c r="DDN27" s="15"/>
      <c r="DDO27" s="15"/>
      <c r="DDP27" s="15"/>
      <c r="DDQ27" s="15"/>
      <c r="DDR27" s="15"/>
      <c r="DDS27" s="15"/>
      <c r="DDT27" s="15"/>
      <c r="DDU27" s="15"/>
      <c r="DDV27" s="15"/>
      <c r="DDW27" s="15"/>
      <c r="DDX27" s="15"/>
      <c r="DDY27" s="15"/>
      <c r="DDZ27" s="15"/>
      <c r="DEA27" s="15"/>
      <c r="DEB27" s="15"/>
      <c r="DEC27" s="15"/>
      <c r="DED27" s="15"/>
      <c r="DEE27" s="15"/>
      <c r="DEF27" s="15"/>
      <c r="DEG27" s="15"/>
      <c r="DEH27" s="15"/>
      <c r="DEI27" s="15"/>
      <c r="DEJ27" s="15"/>
      <c r="DEK27" s="15"/>
      <c r="DEL27" s="15"/>
      <c r="DEM27" s="15"/>
      <c r="DEN27" s="15"/>
      <c r="DEO27" s="15"/>
      <c r="DEP27" s="15"/>
      <c r="DEQ27" s="15"/>
      <c r="DER27" s="15"/>
      <c r="DES27" s="15"/>
      <c r="DET27" s="15"/>
      <c r="DEU27" s="15"/>
      <c r="DEV27" s="15"/>
      <c r="DEW27" s="15"/>
      <c r="DEX27" s="15"/>
      <c r="DEY27" s="15"/>
      <c r="DEZ27" s="15"/>
      <c r="DFA27" s="15"/>
      <c r="DFB27" s="15"/>
      <c r="DFC27" s="15"/>
      <c r="DFD27" s="15"/>
      <c r="DFE27" s="15"/>
      <c r="DFF27" s="15"/>
      <c r="DFG27" s="15"/>
      <c r="DFH27" s="15"/>
      <c r="DFI27" s="15"/>
      <c r="DFJ27" s="15"/>
      <c r="DFK27" s="15"/>
      <c r="DFL27" s="15"/>
      <c r="DFM27" s="15"/>
      <c r="DFN27" s="15"/>
      <c r="DFO27" s="15"/>
      <c r="DFP27" s="15"/>
      <c r="DFQ27" s="15"/>
      <c r="DFR27" s="15"/>
      <c r="DFS27" s="15"/>
      <c r="DFT27" s="15"/>
      <c r="DFU27" s="15"/>
      <c r="DFV27" s="15"/>
      <c r="DFW27" s="15"/>
      <c r="DFX27" s="15"/>
      <c r="DFY27" s="15"/>
      <c r="DFZ27" s="15"/>
      <c r="DGA27" s="15"/>
      <c r="DGB27" s="15"/>
      <c r="DGC27" s="15"/>
      <c r="DGD27" s="15"/>
      <c r="DGE27" s="15"/>
      <c r="DGF27" s="15"/>
      <c r="DGG27" s="15"/>
      <c r="DGH27" s="15"/>
      <c r="DGI27" s="15"/>
      <c r="DGJ27" s="15"/>
      <c r="DGK27" s="15"/>
      <c r="DGL27" s="15"/>
      <c r="DGM27" s="15"/>
      <c r="DGN27" s="15"/>
      <c r="DGO27" s="15"/>
      <c r="DGP27" s="15"/>
      <c r="DGQ27" s="15"/>
      <c r="DGR27" s="15"/>
      <c r="DGS27" s="15"/>
      <c r="DGT27" s="15"/>
      <c r="DGU27" s="15"/>
      <c r="DGV27" s="15"/>
      <c r="DGW27" s="15"/>
      <c r="DGX27" s="15"/>
      <c r="DGY27" s="15"/>
      <c r="DGZ27" s="15"/>
      <c r="DHA27" s="15"/>
      <c r="DHB27" s="15"/>
      <c r="DHC27" s="15"/>
      <c r="DHD27" s="15"/>
      <c r="DHE27" s="15"/>
      <c r="DHF27" s="15"/>
      <c r="DHG27" s="15"/>
      <c r="DHH27" s="15"/>
      <c r="DHI27" s="15"/>
      <c r="DHJ27" s="15"/>
      <c r="DHK27" s="15"/>
      <c r="DHL27" s="15"/>
      <c r="DHM27" s="15"/>
      <c r="DHN27" s="15"/>
      <c r="DHO27" s="15"/>
      <c r="DHP27" s="15"/>
      <c r="DHQ27" s="15"/>
      <c r="DHR27" s="15"/>
      <c r="DHS27" s="15"/>
      <c r="DHT27" s="15"/>
      <c r="DHU27" s="15"/>
      <c r="DHV27" s="15"/>
      <c r="DHW27" s="15"/>
      <c r="DHX27" s="15"/>
      <c r="DHY27" s="15"/>
      <c r="DHZ27" s="15"/>
      <c r="DIA27" s="15"/>
      <c r="DIB27" s="15"/>
      <c r="DIC27" s="15"/>
      <c r="DID27" s="15"/>
      <c r="DIE27" s="15"/>
      <c r="DIF27" s="15"/>
      <c r="DIG27" s="15"/>
      <c r="DIH27" s="15"/>
      <c r="DII27" s="15"/>
      <c r="DIJ27" s="15"/>
      <c r="DIK27" s="15"/>
      <c r="DIL27" s="15"/>
      <c r="DIM27" s="15"/>
      <c r="DIN27" s="15"/>
      <c r="DIO27" s="15"/>
      <c r="DIP27" s="15"/>
      <c r="DIQ27" s="15"/>
      <c r="DIR27" s="15"/>
      <c r="DIS27" s="15"/>
      <c r="DIT27" s="15"/>
      <c r="DIU27" s="15"/>
      <c r="DIV27" s="15"/>
      <c r="DIW27" s="15"/>
      <c r="DIX27" s="15"/>
      <c r="DIY27" s="15"/>
      <c r="DIZ27" s="15"/>
      <c r="DJA27" s="15"/>
      <c r="DJB27" s="15"/>
      <c r="DJC27" s="15"/>
      <c r="DJD27" s="15"/>
      <c r="DJE27" s="15"/>
      <c r="DJF27" s="15"/>
      <c r="DJG27" s="15"/>
      <c r="DJH27" s="15"/>
      <c r="DJI27" s="15"/>
      <c r="DJJ27" s="15"/>
      <c r="DJK27" s="15"/>
      <c r="DJL27" s="15"/>
      <c r="DJM27" s="15"/>
      <c r="DJN27" s="15"/>
      <c r="DJO27" s="15"/>
      <c r="DJP27" s="15"/>
      <c r="DJQ27" s="15"/>
      <c r="DJR27" s="15"/>
      <c r="DJS27" s="15"/>
      <c r="DJT27" s="15"/>
      <c r="DJU27" s="15"/>
      <c r="DJV27" s="15"/>
      <c r="DJW27" s="15"/>
      <c r="DJX27" s="15"/>
      <c r="DJY27" s="15"/>
      <c r="DJZ27" s="15"/>
      <c r="DKA27" s="15"/>
      <c r="DKB27" s="15"/>
      <c r="DKC27" s="15"/>
      <c r="DKD27" s="15"/>
      <c r="DKE27" s="15"/>
      <c r="DKF27" s="15"/>
      <c r="DKG27" s="15"/>
      <c r="DKH27" s="15"/>
      <c r="DKI27" s="15"/>
      <c r="DKJ27" s="15"/>
      <c r="DKK27" s="15"/>
      <c r="DKL27" s="15"/>
      <c r="DKM27" s="15"/>
      <c r="DKN27" s="15"/>
      <c r="DKO27" s="15"/>
      <c r="DKP27" s="15"/>
      <c r="DKQ27" s="15"/>
      <c r="DKR27" s="15"/>
      <c r="DKS27" s="15"/>
      <c r="DKT27" s="15"/>
      <c r="DKU27" s="15"/>
      <c r="DKV27" s="15"/>
      <c r="DKW27" s="15"/>
      <c r="DKX27" s="15"/>
      <c r="DKY27" s="15"/>
      <c r="DKZ27" s="15"/>
      <c r="DLA27" s="15"/>
      <c r="DLB27" s="15"/>
      <c r="DLC27" s="15"/>
      <c r="DLD27" s="15"/>
      <c r="DLE27" s="15"/>
      <c r="DLF27" s="15"/>
      <c r="DLG27" s="15"/>
      <c r="DLH27" s="15"/>
      <c r="DLI27" s="15"/>
      <c r="DLJ27" s="15"/>
      <c r="DLK27" s="15"/>
      <c r="DLL27" s="15"/>
      <c r="DLM27" s="15"/>
      <c r="DLN27" s="15"/>
      <c r="DLO27" s="15"/>
      <c r="DLP27" s="15"/>
      <c r="DLQ27" s="15"/>
      <c r="DLR27" s="15"/>
      <c r="DLS27" s="15"/>
      <c r="DLT27" s="15"/>
      <c r="DLU27" s="15"/>
      <c r="DLV27" s="15"/>
      <c r="DLW27" s="15"/>
      <c r="DLX27" s="15"/>
      <c r="DLY27" s="15"/>
      <c r="DLZ27" s="15"/>
      <c r="DMA27" s="15"/>
      <c r="DMB27" s="15"/>
      <c r="DMC27" s="15"/>
      <c r="DMD27" s="15"/>
      <c r="DME27" s="15"/>
      <c r="DMF27" s="15"/>
      <c r="DMG27" s="15"/>
      <c r="DMH27" s="15"/>
      <c r="DMI27" s="15"/>
      <c r="DMJ27" s="15"/>
      <c r="DMK27" s="15"/>
      <c r="DML27" s="15"/>
      <c r="DMM27" s="15"/>
      <c r="DMN27" s="15"/>
      <c r="DMO27" s="15"/>
      <c r="DMP27" s="15"/>
      <c r="DMQ27" s="15"/>
      <c r="DMR27" s="15"/>
      <c r="DMS27" s="15"/>
      <c r="DMT27" s="15"/>
      <c r="DMU27" s="15"/>
      <c r="DMV27" s="15"/>
      <c r="DMW27" s="15"/>
      <c r="DMX27" s="15"/>
      <c r="DMY27" s="15"/>
      <c r="DMZ27" s="15"/>
      <c r="DNA27" s="15"/>
      <c r="DNB27" s="15"/>
      <c r="DNC27" s="15"/>
      <c r="DND27" s="15"/>
      <c r="DNE27" s="15"/>
      <c r="DNF27" s="15"/>
      <c r="DNG27" s="15"/>
      <c r="DNH27" s="15"/>
      <c r="DNI27" s="15"/>
      <c r="DNJ27" s="15"/>
      <c r="DNK27" s="15"/>
      <c r="DNL27" s="15"/>
      <c r="DNM27" s="15"/>
      <c r="DNN27" s="15"/>
      <c r="DNO27" s="15"/>
      <c r="DNP27" s="15"/>
      <c r="DNQ27" s="15"/>
      <c r="DNR27" s="15"/>
      <c r="DNS27" s="15"/>
      <c r="DNT27" s="15"/>
      <c r="DNU27" s="15"/>
      <c r="DNV27" s="15"/>
      <c r="DNW27" s="15"/>
      <c r="DNX27" s="15"/>
      <c r="DNY27" s="15"/>
      <c r="DNZ27" s="15"/>
      <c r="DOA27" s="15"/>
      <c r="DOB27" s="15"/>
      <c r="DOC27" s="15"/>
      <c r="DOD27" s="15"/>
      <c r="DOE27" s="15"/>
      <c r="DOF27" s="15"/>
      <c r="DOG27" s="15"/>
      <c r="DOH27" s="15"/>
      <c r="DOI27" s="15"/>
      <c r="DOJ27" s="15"/>
      <c r="DOK27" s="15"/>
      <c r="DOL27" s="15"/>
      <c r="DOM27" s="15"/>
      <c r="DON27" s="15"/>
      <c r="DOO27" s="15"/>
      <c r="DOP27" s="15"/>
      <c r="DOQ27" s="15"/>
      <c r="DOR27" s="15"/>
      <c r="DOS27" s="15"/>
      <c r="DOT27" s="15"/>
      <c r="DOU27" s="15"/>
      <c r="DOV27" s="15"/>
      <c r="DOW27" s="15"/>
      <c r="DOX27" s="15"/>
      <c r="DOY27" s="15"/>
      <c r="DOZ27" s="15"/>
      <c r="DPA27" s="15"/>
      <c r="DPB27" s="15"/>
      <c r="DPC27" s="15"/>
      <c r="DPD27" s="15"/>
      <c r="DPE27" s="15"/>
      <c r="DPF27" s="15"/>
      <c r="DPG27" s="15"/>
      <c r="DPH27" s="15"/>
      <c r="DPI27" s="15"/>
      <c r="DPJ27" s="15"/>
      <c r="DPK27" s="15"/>
      <c r="DPL27" s="15"/>
      <c r="DPM27" s="15"/>
      <c r="DPN27" s="15"/>
      <c r="DPO27" s="15"/>
      <c r="DPP27" s="15"/>
      <c r="DPQ27" s="15"/>
      <c r="DPR27" s="15"/>
      <c r="DPS27" s="15"/>
      <c r="DPT27" s="15"/>
      <c r="DPU27" s="15"/>
      <c r="DPV27" s="15"/>
      <c r="DPW27" s="15"/>
      <c r="DPX27" s="15"/>
      <c r="DPY27" s="15"/>
      <c r="DPZ27" s="15"/>
      <c r="DQA27" s="15"/>
      <c r="DQB27" s="15"/>
      <c r="DQC27" s="15"/>
      <c r="DQD27" s="15"/>
      <c r="DQE27" s="15"/>
      <c r="DQF27" s="15"/>
      <c r="DQG27" s="15"/>
      <c r="DQH27" s="15"/>
      <c r="DQI27" s="15"/>
      <c r="DQJ27" s="15"/>
      <c r="DQK27" s="15"/>
      <c r="DQL27" s="15"/>
      <c r="DQM27" s="15"/>
      <c r="DQN27" s="15"/>
      <c r="DQO27" s="15"/>
      <c r="DQP27" s="15"/>
      <c r="DQQ27" s="15"/>
      <c r="DQR27" s="15"/>
      <c r="DQS27" s="15"/>
      <c r="DQT27" s="15"/>
      <c r="DQU27" s="15"/>
      <c r="DQV27" s="15"/>
      <c r="DQW27" s="15"/>
      <c r="DQX27" s="15"/>
      <c r="DQY27" s="15"/>
      <c r="DQZ27" s="15"/>
      <c r="DRA27" s="15"/>
      <c r="DRB27" s="15"/>
      <c r="DRC27" s="15"/>
      <c r="DRD27" s="15"/>
      <c r="DRE27" s="15"/>
      <c r="DRF27" s="15"/>
      <c r="DRG27" s="15"/>
      <c r="DRH27" s="15"/>
      <c r="DRI27" s="15"/>
      <c r="DRJ27" s="15"/>
      <c r="DRK27" s="15"/>
      <c r="DRL27" s="15"/>
      <c r="DRM27" s="15"/>
      <c r="DRN27" s="15"/>
      <c r="DRO27" s="15"/>
      <c r="DRP27" s="15"/>
      <c r="DRQ27" s="15"/>
      <c r="DRR27" s="15"/>
      <c r="DRS27" s="15"/>
      <c r="DRT27" s="15"/>
      <c r="DRU27" s="15"/>
      <c r="DRV27" s="15"/>
      <c r="DRW27" s="15"/>
      <c r="DRX27" s="15"/>
      <c r="DRY27" s="15"/>
      <c r="DRZ27" s="15"/>
      <c r="DSA27" s="15"/>
      <c r="DSB27" s="15"/>
      <c r="DSC27" s="15"/>
      <c r="DSD27" s="15"/>
      <c r="DSE27" s="15"/>
      <c r="DSF27" s="15"/>
      <c r="DSG27" s="15"/>
      <c r="DSH27" s="15"/>
      <c r="DSI27" s="15"/>
      <c r="DSJ27" s="15"/>
      <c r="DSK27" s="15"/>
      <c r="DSL27" s="15"/>
      <c r="DSM27" s="15"/>
      <c r="DSN27" s="15"/>
      <c r="DSO27" s="15"/>
      <c r="DSP27" s="15"/>
      <c r="DSQ27" s="15"/>
      <c r="DSR27" s="15"/>
      <c r="DSS27" s="15"/>
      <c r="DST27" s="15"/>
      <c r="DSU27" s="15"/>
      <c r="DSV27" s="15"/>
      <c r="DSW27" s="15"/>
      <c r="DSX27" s="15"/>
      <c r="DSY27" s="15"/>
      <c r="DSZ27" s="15"/>
      <c r="DTA27" s="15"/>
      <c r="DTB27" s="15"/>
      <c r="DTC27" s="15"/>
      <c r="DTD27" s="15"/>
      <c r="DTE27" s="15"/>
      <c r="DTF27" s="15"/>
      <c r="DTG27" s="15"/>
      <c r="DTH27" s="15"/>
      <c r="DTI27" s="15"/>
      <c r="DTJ27" s="15"/>
      <c r="DTK27" s="15"/>
      <c r="DTL27" s="15"/>
      <c r="DTM27" s="15"/>
      <c r="DTN27" s="15"/>
      <c r="DTO27" s="15"/>
      <c r="DTP27" s="15"/>
      <c r="DTQ27" s="15"/>
      <c r="DTR27" s="15"/>
      <c r="DTS27" s="15"/>
      <c r="DTT27" s="15"/>
      <c r="DTU27" s="15"/>
      <c r="DTV27" s="15"/>
      <c r="DTW27" s="15"/>
      <c r="DTX27" s="15"/>
      <c r="DTY27" s="15"/>
      <c r="DTZ27" s="15"/>
      <c r="DUA27" s="15"/>
      <c r="DUB27" s="15"/>
      <c r="DUC27" s="15"/>
      <c r="DUD27" s="15"/>
      <c r="DUE27" s="15"/>
      <c r="DUF27" s="15"/>
      <c r="DUG27" s="15"/>
      <c r="DUH27" s="15"/>
      <c r="DUI27" s="15"/>
      <c r="DUJ27" s="15"/>
      <c r="DUK27" s="15"/>
      <c r="DUL27" s="15"/>
      <c r="DUM27" s="15"/>
      <c r="DUN27" s="15"/>
      <c r="DUO27" s="15"/>
      <c r="DUP27" s="15"/>
      <c r="DUQ27" s="15"/>
      <c r="DUR27" s="15"/>
      <c r="DUS27" s="15"/>
      <c r="DUT27" s="15"/>
      <c r="DUU27" s="15"/>
      <c r="DUV27" s="15"/>
      <c r="DUW27" s="15"/>
      <c r="DUX27" s="15"/>
      <c r="DUY27" s="15"/>
      <c r="DUZ27" s="15"/>
      <c r="DVA27" s="15"/>
      <c r="DVB27" s="15"/>
      <c r="DVC27" s="15"/>
      <c r="DVD27" s="15"/>
      <c r="DVE27" s="15"/>
      <c r="DVF27" s="15"/>
      <c r="DVG27" s="15"/>
      <c r="DVH27" s="15"/>
      <c r="DVI27" s="15"/>
      <c r="DVJ27" s="15"/>
      <c r="DVK27" s="15"/>
      <c r="DVL27" s="15"/>
      <c r="DVM27" s="15"/>
      <c r="DVN27" s="15"/>
      <c r="DVO27" s="15"/>
      <c r="DVP27" s="15"/>
      <c r="DVQ27" s="15"/>
      <c r="DVR27" s="15"/>
      <c r="DVS27" s="15"/>
      <c r="DVT27" s="15"/>
      <c r="DVU27" s="15"/>
      <c r="DVV27" s="15"/>
      <c r="DVW27" s="15"/>
      <c r="DVX27" s="15"/>
      <c r="DVY27" s="15"/>
      <c r="DVZ27" s="15"/>
      <c r="DWA27" s="15"/>
      <c r="DWB27" s="15"/>
      <c r="DWC27" s="15"/>
      <c r="DWD27" s="15"/>
      <c r="DWE27" s="15"/>
      <c r="DWF27" s="15"/>
      <c r="DWG27" s="15"/>
      <c r="DWH27" s="15"/>
      <c r="DWI27" s="15"/>
      <c r="DWJ27" s="15"/>
      <c r="DWK27" s="15"/>
      <c r="DWL27" s="15"/>
      <c r="DWM27" s="15"/>
      <c r="DWN27" s="15"/>
      <c r="DWO27" s="15"/>
      <c r="DWP27" s="15"/>
      <c r="DWQ27" s="15"/>
      <c r="DWR27" s="15"/>
      <c r="DWS27" s="15"/>
      <c r="DWT27" s="15"/>
      <c r="DWU27" s="15"/>
      <c r="DWV27" s="15"/>
      <c r="DWW27" s="15"/>
      <c r="DWX27" s="15"/>
      <c r="DWY27" s="15"/>
      <c r="DWZ27" s="15"/>
      <c r="DXA27" s="15"/>
      <c r="DXB27" s="15"/>
      <c r="DXC27" s="15"/>
      <c r="DXD27" s="15"/>
      <c r="DXE27" s="15"/>
      <c r="DXF27" s="15"/>
      <c r="DXG27" s="15"/>
      <c r="DXH27" s="15"/>
      <c r="DXI27" s="15"/>
      <c r="DXJ27" s="15"/>
      <c r="DXK27" s="15"/>
      <c r="DXL27" s="15"/>
      <c r="DXM27" s="15"/>
      <c r="DXN27" s="15"/>
      <c r="DXO27" s="15"/>
      <c r="DXP27" s="15"/>
      <c r="DXQ27" s="15"/>
      <c r="DXR27" s="15"/>
      <c r="DXS27" s="15"/>
      <c r="DXT27" s="15"/>
      <c r="DXU27" s="15"/>
      <c r="DXV27" s="15"/>
      <c r="DXW27" s="15"/>
      <c r="DXX27" s="15"/>
      <c r="DXY27" s="15"/>
      <c r="DXZ27" s="15"/>
      <c r="DYA27" s="15"/>
      <c r="DYB27" s="15"/>
      <c r="DYC27" s="15"/>
      <c r="DYD27" s="15"/>
      <c r="DYE27" s="15"/>
      <c r="DYF27" s="15"/>
      <c r="DYG27" s="15"/>
      <c r="DYH27" s="15"/>
      <c r="DYI27" s="15"/>
      <c r="DYJ27" s="15"/>
      <c r="DYK27" s="15"/>
      <c r="DYL27" s="15"/>
      <c r="DYM27" s="15"/>
      <c r="DYN27" s="15"/>
      <c r="DYO27" s="15"/>
      <c r="DYP27" s="15"/>
      <c r="DYQ27" s="15"/>
      <c r="DYR27" s="15"/>
      <c r="DYS27" s="15"/>
      <c r="DYT27" s="15"/>
      <c r="DYU27" s="15"/>
      <c r="DYV27" s="15"/>
      <c r="DYW27" s="15"/>
      <c r="DYX27" s="15"/>
      <c r="DYY27" s="15"/>
      <c r="DYZ27" s="15"/>
      <c r="DZA27" s="15"/>
      <c r="DZB27" s="15"/>
      <c r="DZC27" s="15"/>
      <c r="DZD27" s="15"/>
      <c r="DZE27" s="15"/>
      <c r="DZF27" s="15"/>
      <c r="DZG27" s="15"/>
      <c r="DZH27" s="15"/>
      <c r="DZI27" s="15"/>
      <c r="DZJ27" s="15"/>
      <c r="DZK27" s="15"/>
      <c r="DZL27" s="15"/>
      <c r="DZM27" s="15"/>
      <c r="DZN27" s="15"/>
      <c r="DZO27" s="15"/>
      <c r="DZP27" s="15"/>
      <c r="DZQ27" s="15"/>
      <c r="DZR27" s="15"/>
      <c r="DZS27" s="15"/>
      <c r="DZT27" s="15"/>
      <c r="DZU27" s="15"/>
      <c r="DZV27" s="15"/>
      <c r="DZW27" s="15"/>
      <c r="DZX27" s="15"/>
      <c r="DZY27" s="15"/>
      <c r="DZZ27" s="15"/>
      <c r="EAA27" s="15"/>
      <c r="EAB27" s="15"/>
      <c r="EAC27" s="15"/>
      <c r="EAD27" s="15"/>
      <c r="EAE27" s="15"/>
      <c r="EAF27" s="15"/>
      <c r="EAG27" s="15"/>
      <c r="EAH27" s="15"/>
      <c r="EAI27" s="15"/>
      <c r="EAJ27" s="15"/>
      <c r="EAK27" s="15"/>
      <c r="EAL27" s="15"/>
      <c r="EAM27" s="15"/>
      <c r="EAN27" s="15"/>
      <c r="EAO27" s="15"/>
      <c r="EAP27" s="15"/>
      <c r="EAQ27" s="15"/>
      <c r="EAR27" s="15"/>
      <c r="EAS27" s="15"/>
      <c r="EAT27" s="15"/>
      <c r="EAU27" s="15"/>
      <c r="EAV27" s="15"/>
      <c r="EAW27" s="15"/>
      <c r="EAX27" s="15"/>
      <c r="EAY27" s="15"/>
      <c r="EAZ27" s="15"/>
      <c r="EBA27" s="15"/>
      <c r="EBB27" s="15"/>
      <c r="EBC27" s="15"/>
      <c r="EBD27" s="15"/>
      <c r="EBE27" s="15"/>
      <c r="EBF27" s="15"/>
      <c r="EBG27" s="15"/>
      <c r="EBH27" s="15"/>
      <c r="EBI27" s="15"/>
      <c r="EBJ27" s="15"/>
      <c r="EBK27" s="15"/>
      <c r="EBL27" s="15"/>
      <c r="EBM27" s="15"/>
      <c r="EBN27" s="15"/>
      <c r="EBO27" s="15"/>
      <c r="EBP27" s="15"/>
      <c r="EBQ27" s="15"/>
      <c r="EBR27" s="15"/>
      <c r="EBS27" s="15"/>
      <c r="EBT27" s="15"/>
      <c r="EBU27" s="15"/>
      <c r="EBV27" s="15"/>
      <c r="EBW27" s="15"/>
      <c r="EBX27" s="15"/>
      <c r="EBY27" s="15"/>
      <c r="EBZ27" s="15"/>
      <c r="ECA27" s="15"/>
      <c r="ECB27" s="15"/>
      <c r="ECC27" s="15"/>
      <c r="ECD27" s="15"/>
      <c r="ECE27" s="15"/>
      <c r="ECF27" s="15"/>
      <c r="ECG27" s="15"/>
      <c r="ECH27" s="15"/>
      <c r="ECI27" s="15"/>
      <c r="ECJ27" s="15"/>
      <c r="ECK27" s="15"/>
      <c r="ECL27" s="15"/>
      <c r="ECM27" s="15"/>
      <c r="ECN27" s="15"/>
      <c r="ECO27" s="15"/>
      <c r="ECP27" s="15"/>
      <c r="ECQ27" s="15"/>
      <c r="ECR27" s="15"/>
      <c r="ECS27" s="15"/>
      <c r="ECT27" s="15"/>
      <c r="ECU27" s="15"/>
      <c r="ECV27" s="15"/>
      <c r="ECW27" s="15"/>
      <c r="ECX27" s="15"/>
      <c r="ECY27" s="15"/>
      <c r="ECZ27" s="15"/>
      <c r="EDA27" s="15"/>
      <c r="EDB27" s="15"/>
      <c r="EDC27" s="15"/>
      <c r="EDD27" s="15"/>
      <c r="EDE27" s="15"/>
      <c r="EDF27" s="15"/>
      <c r="EDG27" s="15"/>
      <c r="EDH27" s="15"/>
      <c r="EDI27" s="15"/>
      <c r="EDJ27" s="15"/>
      <c r="EDK27" s="15"/>
      <c r="EDL27" s="15"/>
      <c r="EDM27" s="15"/>
      <c r="EDN27" s="15"/>
      <c r="EDO27" s="15"/>
      <c r="EDP27" s="15"/>
      <c r="EDQ27" s="15"/>
      <c r="EDR27" s="15"/>
      <c r="EDS27" s="15"/>
      <c r="EDT27" s="15"/>
      <c r="EDU27" s="15"/>
      <c r="EDV27" s="15"/>
      <c r="EDW27" s="15"/>
      <c r="EDX27" s="15"/>
      <c r="EDY27" s="15"/>
      <c r="EDZ27" s="15"/>
      <c r="EEA27" s="15"/>
      <c r="EEB27" s="15"/>
      <c r="EEC27" s="15"/>
      <c r="EED27" s="15"/>
      <c r="EEE27" s="15"/>
      <c r="EEF27" s="15"/>
      <c r="EEG27" s="15"/>
      <c r="EEH27" s="15"/>
      <c r="EEI27" s="15"/>
      <c r="EEJ27" s="15"/>
      <c r="EEK27" s="15"/>
      <c r="EEL27" s="15"/>
      <c r="EEM27" s="15"/>
      <c r="EEN27" s="15"/>
      <c r="EEO27" s="15"/>
      <c r="EEP27" s="15"/>
      <c r="EEQ27" s="15"/>
      <c r="EER27" s="15"/>
      <c r="EES27" s="15"/>
      <c r="EET27" s="15"/>
      <c r="EEU27" s="15"/>
      <c r="EEV27" s="15"/>
      <c r="EEW27" s="15"/>
      <c r="EEX27" s="15"/>
      <c r="EEY27" s="15"/>
      <c r="EEZ27" s="15"/>
      <c r="EFA27" s="15"/>
      <c r="EFB27" s="15"/>
      <c r="EFC27" s="15"/>
      <c r="EFD27" s="15"/>
      <c r="EFE27" s="15"/>
      <c r="EFF27" s="15"/>
      <c r="EFG27" s="15"/>
      <c r="EFH27" s="15"/>
      <c r="EFI27" s="15"/>
      <c r="EFJ27" s="15"/>
      <c r="EFK27" s="15"/>
      <c r="EFL27" s="15"/>
      <c r="EFM27" s="15"/>
      <c r="EFN27" s="15"/>
      <c r="EFO27" s="15"/>
      <c r="EFP27" s="15"/>
      <c r="EFQ27" s="15"/>
      <c r="EFR27" s="15"/>
      <c r="EFS27" s="15"/>
      <c r="EFT27" s="15"/>
      <c r="EFU27" s="15"/>
      <c r="EFV27" s="15"/>
      <c r="EFW27" s="15"/>
      <c r="EFX27" s="15"/>
      <c r="EFY27" s="15"/>
      <c r="EFZ27" s="15"/>
      <c r="EGA27" s="15"/>
      <c r="EGB27" s="15"/>
      <c r="EGC27" s="15"/>
      <c r="EGD27" s="15"/>
      <c r="EGE27" s="15"/>
      <c r="EGF27" s="15"/>
      <c r="EGG27" s="15"/>
      <c r="EGH27" s="15"/>
      <c r="EGI27" s="15"/>
      <c r="EGJ27" s="15"/>
      <c r="EGK27" s="15"/>
      <c r="EGL27" s="15"/>
      <c r="EGM27" s="15"/>
      <c r="EGN27" s="15"/>
      <c r="EGO27" s="15"/>
      <c r="EGP27" s="15"/>
      <c r="EGQ27" s="15"/>
      <c r="EGR27" s="15"/>
      <c r="EGS27" s="15"/>
      <c r="EGT27" s="15"/>
      <c r="EGU27" s="15"/>
      <c r="EGV27" s="15"/>
      <c r="EGW27" s="15"/>
      <c r="EGX27" s="15"/>
      <c r="EGY27" s="15"/>
      <c r="EGZ27" s="15"/>
      <c r="EHA27" s="15"/>
      <c r="EHB27" s="15"/>
      <c r="EHC27" s="15"/>
      <c r="EHD27" s="15"/>
      <c r="EHE27" s="15"/>
      <c r="EHF27" s="15"/>
      <c r="EHG27" s="15"/>
      <c r="EHH27" s="15"/>
      <c r="EHI27" s="15"/>
      <c r="EHJ27" s="15"/>
      <c r="EHK27" s="15"/>
      <c r="EHL27" s="15"/>
      <c r="EHM27" s="15"/>
      <c r="EHN27" s="15"/>
      <c r="EHO27" s="15"/>
      <c r="EHP27" s="15"/>
      <c r="EHQ27" s="15"/>
      <c r="EHR27" s="15"/>
      <c r="EHS27" s="15"/>
      <c r="EHT27" s="15"/>
      <c r="EHU27" s="15"/>
      <c r="EHV27" s="15"/>
      <c r="EHW27" s="15"/>
      <c r="EHX27" s="15"/>
      <c r="EHY27" s="15"/>
      <c r="EHZ27" s="15"/>
      <c r="EIA27" s="15"/>
      <c r="EIB27" s="15"/>
      <c r="EIC27" s="15"/>
      <c r="EID27" s="15"/>
      <c r="EIE27" s="15"/>
      <c r="EIF27" s="15"/>
      <c r="EIG27" s="15"/>
      <c r="EIH27" s="15"/>
      <c r="EII27" s="15"/>
      <c r="EIJ27" s="15"/>
      <c r="EIK27" s="15"/>
      <c r="EIL27" s="15"/>
      <c r="EIM27" s="15"/>
      <c r="EIN27" s="15"/>
      <c r="EIO27" s="15"/>
      <c r="EIP27" s="15"/>
      <c r="EIQ27" s="15"/>
      <c r="EIR27" s="15"/>
      <c r="EIS27" s="15"/>
      <c r="EIT27" s="15"/>
      <c r="EIU27" s="15"/>
      <c r="EIV27" s="15"/>
      <c r="EIW27" s="15"/>
      <c r="EIX27" s="15"/>
      <c r="EIY27" s="15"/>
      <c r="EIZ27" s="15"/>
      <c r="EJA27" s="15"/>
      <c r="EJB27" s="15"/>
      <c r="EJC27" s="15"/>
      <c r="EJD27" s="15"/>
      <c r="EJE27" s="15"/>
      <c r="EJF27" s="15"/>
      <c r="EJG27" s="15"/>
      <c r="EJH27" s="15"/>
      <c r="EJI27" s="15"/>
      <c r="EJJ27" s="15"/>
      <c r="EJK27" s="15"/>
      <c r="EJL27" s="15"/>
      <c r="EJM27" s="15"/>
      <c r="EJN27" s="15"/>
      <c r="EJO27" s="15"/>
      <c r="EJP27" s="15"/>
      <c r="EJQ27" s="15"/>
      <c r="EJR27" s="15"/>
      <c r="EJS27" s="15"/>
      <c r="EJT27" s="15"/>
      <c r="EJU27" s="15"/>
      <c r="EJV27" s="15"/>
      <c r="EJW27" s="15"/>
      <c r="EJX27" s="15"/>
      <c r="EJY27" s="15"/>
      <c r="EJZ27" s="15"/>
      <c r="EKA27" s="15"/>
      <c r="EKB27" s="15"/>
      <c r="EKC27" s="15"/>
      <c r="EKD27" s="15"/>
      <c r="EKE27" s="15"/>
      <c r="EKF27" s="15"/>
      <c r="EKG27" s="15"/>
      <c r="EKH27" s="15"/>
      <c r="EKI27" s="15"/>
      <c r="EKJ27" s="15"/>
      <c r="EKK27" s="15"/>
      <c r="EKL27" s="15"/>
      <c r="EKM27" s="15"/>
      <c r="EKN27" s="15"/>
      <c r="EKO27" s="15"/>
      <c r="EKP27" s="15"/>
      <c r="EKQ27" s="15"/>
      <c r="EKR27" s="15"/>
      <c r="EKS27" s="15"/>
      <c r="EKT27" s="15"/>
      <c r="EKU27" s="15"/>
      <c r="EKV27" s="15"/>
      <c r="EKW27" s="15"/>
      <c r="EKX27" s="15"/>
      <c r="EKY27" s="15"/>
      <c r="EKZ27" s="15"/>
      <c r="ELA27" s="15"/>
      <c r="ELB27" s="15"/>
      <c r="ELC27" s="15"/>
      <c r="ELD27" s="15"/>
      <c r="ELE27" s="15"/>
      <c r="ELF27" s="15"/>
      <c r="ELG27" s="15"/>
      <c r="ELH27" s="15"/>
      <c r="ELI27" s="15"/>
      <c r="ELJ27" s="15"/>
      <c r="ELK27" s="15"/>
      <c r="ELL27" s="15"/>
      <c r="ELM27" s="15"/>
      <c r="ELN27" s="15"/>
      <c r="ELO27" s="15"/>
      <c r="ELP27" s="15"/>
      <c r="ELQ27" s="15"/>
      <c r="ELR27" s="15"/>
      <c r="ELS27" s="15"/>
      <c r="ELT27" s="15"/>
      <c r="ELU27" s="15"/>
      <c r="ELV27" s="15"/>
      <c r="ELW27" s="15"/>
      <c r="ELX27" s="15"/>
      <c r="ELY27" s="15"/>
      <c r="ELZ27" s="15"/>
      <c r="EMA27" s="15"/>
      <c r="EMB27" s="15"/>
      <c r="EMC27" s="15"/>
      <c r="EMD27" s="15"/>
      <c r="EME27" s="15"/>
      <c r="EMF27" s="15"/>
      <c r="EMG27" s="15"/>
      <c r="EMH27" s="15"/>
      <c r="EMI27" s="15"/>
      <c r="EMJ27" s="15"/>
      <c r="EMK27" s="15"/>
      <c r="EML27" s="15"/>
      <c r="EMM27" s="15"/>
      <c r="EMN27" s="15"/>
      <c r="EMO27" s="15"/>
      <c r="EMP27" s="15"/>
      <c r="EMQ27" s="15"/>
      <c r="EMR27" s="15"/>
      <c r="EMS27" s="15"/>
      <c r="EMT27" s="15"/>
      <c r="EMU27" s="15"/>
      <c r="EMV27" s="15"/>
      <c r="EMW27" s="15"/>
      <c r="EMX27" s="15"/>
      <c r="EMY27" s="15"/>
      <c r="EMZ27" s="15"/>
      <c r="ENA27" s="15"/>
      <c r="ENB27" s="15"/>
      <c r="ENC27" s="15"/>
      <c r="END27" s="15"/>
      <c r="ENE27" s="15"/>
      <c r="ENF27" s="15"/>
      <c r="ENG27" s="15"/>
      <c r="ENH27" s="15"/>
      <c r="ENI27" s="15"/>
      <c r="ENJ27" s="15"/>
      <c r="ENK27" s="15"/>
      <c r="ENL27" s="15"/>
      <c r="ENM27" s="15"/>
      <c r="ENN27" s="15"/>
      <c r="ENO27" s="15"/>
      <c r="ENP27" s="15"/>
      <c r="ENQ27" s="15"/>
      <c r="ENR27" s="15"/>
      <c r="ENS27" s="15"/>
      <c r="ENT27" s="15"/>
      <c r="ENU27" s="15"/>
      <c r="ENV27" s="15"/>
      <c r="ENW27" s="15"/>
      <c r="ENX27" s="15"/>
      <c r="ENY27" s="15"/>
      <c r="ENZ27" s="15"/>
      <c r="EOA27" s="15"/>
      <c r="EOB27" s="15"/>
      <c r="EOC27" s="15"/>
      <c r="EOD27" s="15"/>
      <c r="EOE27" s="15"/>
      <c r="EOF27" s="15"/>
      <c r="EOG27" s="15"/>
      <c r="EOH27" s="15"/>
      <c r="EOI27" s="15"/>
      <c r="EOJ27" s="15"/>
      <c r="EOK27" s="15"/>
      <c r="EOL27" s="15"/>
      <c r="EOM27" s="15"/>
      <c r="EON27" s="15"/>
      <c r="EOO27" s="15"/>
      <c r="EOP27" s="15"/>
      <c r="EOQ27" s="15"/>
      <c r="EOR27" s="15"/>
      <c r="EOS27" s="15"/>
      <c r="EOT27" s="15"/>
      <c r="EOU27" s="15"/>
      <c r="EOV27" s="15"/>
      <c r="EOW27" s="15"/>
      <c r="EOX27" s="15"/>
      <c r="EOY27" s="15"/>
      <c r="EOZ27" s="15"/>
      <c r="EPA27" s="15"/>
      <c r="EPB27" s="15"/>
      <c r="EPC27" s="15"/>
      <c r="EPD27" s="15"/>
      <c r="EPE27" s="15"/>
      <c r="EPF27" s="15"/>
      <c r="EPG27" s="15"/>
      <c r="EPH27" s="15"/>
      <c r="EPI27" s="15"/>
      <c r="EPJ27" s="15"/>
      <c r="EPK27" s="15"/>
      <c r="EPL27" s="15"/>
      <c r="EPM27" s="15"/>
      <c r="EPN27" s="15"/>
      <c r="EPO27" s="15"/>
      <c r="EPP27" s="15"/>
      <c r="EPQ27" s="15"/>
      <c r="EPR27" s="15"/>
      <c r="EPS27" s="15"/>
      <c r="EPT27" s="15"/>
      <c r="EPU27" s="15"/>
      <c r="EPV27" s="15"/>
      <c r="EPW27" s="15"/>
      <c r="EPX27" s="15"/>
      <c r="EPY27" s="15"/>
      <c r="EPZ27" s="15"/>
      <c r="EQA27" s="15"/>
      <c r="EQB27" s="15"/>
      <c r="EQC27" s="15"/>
      <c r="EQD27" s="15"/>
      <c r="EQE27" s="15"/>
      <c r="EQF27" s="15"/>
      <c r="EQG27" s="15"/>
      <c r="EQH27" s="15"/>
      <c r="EQI27" s="15"/>
      <c r="EQJ27" s="15"/>
      <c r="EQK27" s="15"/>
      <c r="EQL27" s="15"/>
      <c r="EQM27" s="15"/>
      <c r="EQN27" s="15"/>
      <c r="EQO27" s="15"/>
      <c r="EQP27" s="15"/>
      <c r="EQQ27" s="15"/>
      <c r="EQR27" s="15"/>
      <c r="EQS27" s="15"/>
      <c r="EQT27" s="15"/>
      <c r="EQU27" s="15"/>
      <c r="EQV27" s="15"/>
      <c r="EQW27" s="15"/>
      <c r="EQX27" s="15"/>
      <c r="EQY27" s="15"/>
      <c r="EQZ27" s="15"/>
      <c r="ERA27" s="15"/>
      <c r="ERB27" s="15"/>
      <c r="ERC27" s="15"/>
      <c r="ERD27" s="15"/>
      <c r="ERE27" s="15"/>
      <c r="ERF27" s="15"/>
      <c r="ERG27" s="15"/>
      <c r="ERH27" s="15"/>
      <c r="ERI27" s="15"/>
      <c r="ERJ27" s="15"/>
      <c r="ERK27" s="15"/>
      <c r="ERL27" s="15"/>
      <c r="ERM27" s="15"/>
      <c r="ERN27" s="15"/>
      <c r="ERO27" s="15"/>
      <c r="ERP27" s="15"/>
      <c r="ERQ27" s="15"/>
      <c r="ERR27" s="15"/>
      <c r="ERS27" s="15"/>
      <c r="ERT27" s="15"/>
      <c r="ERU27" s="15"/>
      <c r="ERV27" s="15"/>
      <c r="ERW27" s="15"/>
      <c r="ERX27" s="15"/>
      <c r="ERY27" s="15"/>
      <c r="ERZ27" s="15"/>
      <c r="ESA27" s="15"/>
      <c r="ESB27" s="15"/>
      <c r="ESC27" s="15"/>
      <c r="ESD27" s="15"/>
      <c r="ESE27" s="15"/>
      <c r="ESF27" s="15"/>
      <c r="ESG27" s="15"/>
      <c r="ESH27" s="15"/>
      <c r="ESI27" s="15"/>
      <c r="ESJ27" s="15"/>
      <c r="ESK27" s="15"/>
      <c r="ESL27" s="15"/>
      <c r="ESM27" s="15"/>
      <c r="ESN27" s="15"/>
      <c r="ESO27" s="15"/>
      <c r="ESP27" s="15"/>
      <c r="ESQ27" s="15"/>
      <c r="ESR27" s="15"/>
      <c r="ESS27" s="15"/>
      <c r="EST27" s="15"/>
      <c r="ESU27" s="15"/>
      <c r="ESV27" s="15"/>
      <c r="ESW27" s="15"/>
      <c r="ESX27" s="15"/>
      <c r="ESY27" s="15"/>
      <c r="ESZ27" s="15"/>
      <c r="ETA27" s="15"/>
      <c r="ETB27" s="15"/>
      <c r="ETC27" s="15"/>
      <c r="ETD27" s="15"/>
      <c r="ETE27" s="15"/>
      <c r="ETF27" s="15"/>
      <c r="ETG27" s="15"/>
      <c r="ETH27" s="15"/>
      <c r="ETI27" s="15"/>
      <c r="ETJ27" s="15"/>
      <c r="ETK27" s="15"/>
      <c r="ETL27" s="15"/>
      <c r="ETM27" s="15"/>
      <c r="ETN27" s="15"/>
      <c r="ETO27" s="15"/>
      <c r="ETP27" s="15"/>
      <c r="ETQ27" s="15"/>
      <c r="ETR27" s="15"/>
      <c r="ETS27" s="15"/>
      <c r="ETT27" s="15"/>
      <c r="ETU27" s="15"/>
      <c r="ETV27" s="15"/>
      <c r="ETW27" s="15"/>
      <c r="ETX27" s="15"/>
      <c r="ETY27" s="15"/>
      <c r="ETZ27" s="15"/>
      <c r="EUA27" s="15"/>
      <c r="EUB27" s="15"/>
      <c r="EUC27" s="15"/>
      <c r="EUD27" s="15"/>
      <c r="EUE27" s="15"/>
      <c r="EUF27" s="15"/>
      <c r="EUG27" s="15"/>
      <c r="EUH27" s="15"/>
      <c r="EUI27" s="15"/>
      <c r="EUJ27" s="15"/>
      <c r="EUK27" s="15"/>
      <c r="EUL27" s="15"/>
      <c r="EUM27" s="15"/>
      <c r="EUN27" s="15"/>
      <c r="EUO27" s="15"/>
      <c r="EUP27" s="15"/>
      <c r="EUQ27" s="15"/>
      <c r="EUR27" s="15"/>
      <c r="EUS27" s="15"/>
      <c r="EUT27" s="15"/>
      <c r="EUU27" s="15"/>
      <c r="EUV27" s="15"/>
      <c r="EUW27" s="15"/>
      <c r="EUX27" s="15"/>
      <c r="EUY27" s="15"/>
      <c r="EUZ27" s="15"/>
      <c r="EVA27" s="15"/>
      <c r="EVB27" s="15"/>
      <c r="EVC27" s="15"/>
      <c r="EVD27" s="15"/>
      <c r="EVE27" s="15"/>
      <c r="EVF27" s="15"/>
      <c r="EVG27" s="15"/>
      <c r="EVH27" s="15"/>
      <c r="EVI27" s="15"/>
      <c r="EVJ27" s="15"/>
      <c r="EVK27" s="15"/>
      <c r="EVL27" s="15"/>
      <c r="EVM27" s="15"/>
      <c r="EVN27" s="15"/>
      <c r="EVO27" s="15"/>
      <c r="EVP27" s="15"/>
      <c r="EVQ27" s="15"/>
      <c r="EVR27" s="15"/>
      <c r="EVS27" s="15"/>
      <c r="EVT27" s="15"/>
      <c r="EVU27" s="15"/>
      <c r="EVV27" s="15"/>
      <c r="EVW27" s="15"/>
      <c r="EVX27" s="15"/>
      <c r="EVY27" s="15"/>
      <c r="EVZ27" s="15"/>
      <c r="EWA27" s="15"/>
      <c r="EWB27" s="15"/>
      <c r="EWC27" s="15"/>
      <c r="EWD27" s="15"/>
      <c r="EWE27" s="15"/>
      <c r="EWF27" s="15"/>
      <c r="EWG27" s="15"/>
      <c r="EWH27" s="15"/>
      <c r="EWI27" s="15"/>
      <c r="EWJ27" s="15"/>
      <c r="EWK27" s="15"/>
      <c r="EWL27" s="15"/>
      <c r="EWM27" s="15"/>
      <c r="EWN27" s="15"/>
      <c r="EWO27" s="15"/>
      <c r="EWP27" s="15"/>
      <c r="EWQ27" s="15"/>
      <c r="EWR27" s="15"/>
      <c r="EWS27" s="15"/>
      <c r="EWT27" s="15"/>
      <c r="EWU27" s="15"/>
      <c r="EWV27" s="15"/>
      <c r="EWW27" s="15"/>
      <c r="EWX27" s="15"/>
      <c r="EWY27" s="15"/>
      <c r="EWZ27" s="15"/>
      <c r="EXA27" s="15"/>
      <c r="EXB27" s="15"/>
      <c r="EXC27" s="15"/>
      <c r="EXD27" s="15"/>
      <c r="EXE27" s="15"/>
      <c r="EXF27" s="15"/>
      <c r="EXG27" s="15"/>
      <c r="EXH27" s="15"/>
      <c r="EXI27" s="15"/>
      <c r="EXJ27" s="15"/>
      <c r="EXK27" s="15"/>
      <c r="EXL27" s="15"/>
      <c r="EXM27" s="15"/>
      <c r="EXN27" s="15"/>
      <c r="EXO27" s="15"/>
      <c r="EXP27" s="15"/>
      <c r="EXQ27" s="15"/>
      <c r="EXR27" s="15"/>
      <c r="EXS27" s="15"/>
      <c r="EXT27" s="15"/>
      <c r="EXU27" s="15"/>
      <c r="EXV27" s="15"/>
      <c r="EXW27" s="15"/>
      <c r="EXX27" s="15"/>
      <c r="EXY27" s="15"/>
      <c r="EXZ27" s="15"/>
      <c r="EYA27" s="15"/>
      <c r="EYB27" s="15"/>
      <c r="EYC27" s="15"/>
      <c r="EYD27" s="15"/>
      <c r="EYE27" s="15"/>
      <c r="EYF27" s="15"/>
      <c r="EYG27" s="15"/>
      <c r="EYH27" s="15"/>
      <c r="EYI27" s="15"/>
      <c r="EYJ27" s="15"/>
      <c r="EYK27" s="15"/>
      <c r="EYL27" s="15"/>
      <c r="EYM27" s="15"/>
      <c r="EYN27" s="15"/>
      <c r="EYO27" s="15"/>
      <c r="EYP27" s="15"/>
      <c r="EYQ27" s="15"/>
      <c r="EYR27" s="15"/>
      <c r="EYS27" s="15"/>
      <c r="EYT27" s="15"/>
      <c r="EYU27" s="15"/>
      <c r="EYV27" s="15"/>
      <c r="EYW27" s="15"/>
      <c r="EYX27" s="15"/>
      <c r="EYY27" s="15"/>
      <c r="EYZ27" s="15"/>
      <c r="EZA27" s="15"/>
      <c r="EZB27" s="15"/>
      <c r="EZC27" s="15"/>
      <c r="EZD27" s="15"/>
      <c r="EZE27" s="15"/>
      <c r="EZF27" s="15"/>
      <c r="EZG27" s="15"/>
      <c r="EZH27" s="15"/>
      <c r="EZI27" s="15"/>
      <c r="EZJ27" s="15"/>
      <c r="EZK27" s="15"/>
      <c r="EZL27" s="15"/>
      <c r="EZM27" s="15"/>
      <c r="EZN27" s="15"/>
      <c r="EZO27" s="15"/>
      <c r="EZP27" s="15"/>
      <c r="EZQ27" s="15"/>
      <c r="EZR27" s="15"/>
      <c r="EZS27" s="15"/>
      <c r="EZT27" s="15"/>
      <c r="EZU27" s="15"/>
      <c r="EZV27" s="15"/>
      <c r="EZW27" s="15"/>
      <c r="EZX27" s="15"/>
      <c r="EZY27" s="15"/>
      <c r="EZZ27" s="15"/>
      <c r="FAA27" s="15"/>
      <c r="FAB27" s="15"/>
      <c r="FAC27" s="15"/>
      <c r="FAD27" s="15"/>
      <c r="FAE27" s="15"/>
      <c r="FAF27" s="15"/>
      <c r="FAG27" s="15"/>
      <c r="FAH27" s="15"/>
      <c r="FAI27" s="15"/>
      <c r="FAJ27" s="15"/>
      <c r="FAK27" s="15"/>
      <c r="FAL27" s="15"/>
      <c r="FAM27" s="15"/>
      <c r="FAN27" s="15"/>
      <c r="FAO27" s="15"/>
      <c r="FAP27" s="15"/>
      <c r="FAQ27" s="15"/>
      <c r="FAR27" s="15"/>
      <c r="FAS27" s="15"/>
      <c r="FAT27" s="15"/>
      <c r="FAU27" s="15"/>
      <c r="FAV27" s="15"/>
      <c r="FAW27" s="15"/>
      <c r="FAX27" s="15"/>
      <c r="FAY27" s="15"/>
      <c r="FAZ27" s="15"/>
      <c r="FBA27" s="15"/>
      <c r="FBB27" s="15"/>
      <c r="FBC27" s="15"/>
      <c r="FBD27" s="15"/>
      <c r="FBE27" s="15"/>
      <c r="FBF27" s="15"/>
      <c r="FBG27" s="15"/>
      <c r="FBH27" s="15"/>
      <c r="FBI27" s="15"/>
      <c r="FBJ27" s="15"/>
      <c r="FBK27" s="15"/>
      <c r="FBL27" s="15"/>
      <c r="FBM27" s="15"/>
      <c r="FBN27" s="15"/>
      <c r="FBO27" s="15"/>
      <c r="FBP27" s="15"/>
      <c r="FBQ27" s="15"/>
      <c r="FBR27" s="15"/>
      <c r="FBS27" s="15"/>
      <c r="FBT27" s="15"/>
      <c r="FBU27" s="15"/>
      <c r="FBV27" s="15"/>
      <c r="FBW27" s="15"/>
      <c r="FBX27" s="15"/>
      <c r="FBY27" s="15"/>
      <c r="FBZ27" s="15"/>
      <c r="FCA27" s="15"/>
      <c r="FCB27" s="15"/>
      <c r="FCC27" s="15"/>
      <c r="FCD27" s="15"/>
      <c r="FCE27" s="15"/>
      <c r="FCF27" s="15"/>
      <c r="FCG27" s="15"/>
      <c r="FCH27" s="15"/>
      <c r="FCI27" s="15"/>
      <c r="FCJ27" s="15"/>
      <c r="FCK27" s="15"/>
      <c r="FCL27" s="15"/>
      <c r="FCM27" s="15"/>
      <c r="FCN27" s="15"/>
      <c r="FCO27" s="15"/>
      <c r="FCP27" s="15"/>
      <c r="FCQ27" s="15"/>
      <c r="FCR27" s="15"/>
      <c r="FCS27" s="15"/>
      <c r="FCT27" s="15"/>
      <c r="FCU27" s="15"/>
      <c r="FCV27" s="15"/>
      <c r="FCW27" s="15"/>
      <c r="FCX27" s="15"/>
      <c r="FCY27" s="15"/>
      <c r="FCZ27" s="15"/>
      <c r="FDA27" s="15"/>
      <c r="FDB27" s="15"/>
      <c r="FDC27" s="15"/>
      <c r="FDD27" s="15"/>
      <c r="FDE27" s="15"/>
      <c r="FDF27" s="15"/>
      <c r="FDG27" s="15"/>
      <c r="FDH27" s="15"/>
      <c r="FDI27" s="15"/>
      <c r="FDJ27" s="15"/>
      <c r="FDK27" s="15"/>
      <c r="FDL27" s="15"/>
      <c r="FDM27" s="15"/>
      <c r="FDN27" s="15"/>
      <c r="FDO27" s="15"/>
      <c r="FDP27" s="15"/>
      <c r="FDQ27" s="15"/>
      <c r="FDR27" s="15"/>
      <c r="FDS27" s="15"/>
      <c r="FDT27" s="15"/>
      <c r="FDU27" s="15"/>
      <c r="FDV27" s="15"/>
      <c r="FDW27" s="15"/>
      <c r="FDX27" s="15"/>
      <c r="FDY27" s="15"/>
      <c r="FDZ27" s="15"/>
      <c r="FEA27" s="15"/>
      <c r="FEB27" s="15"/>
      <c r="FEC27" s="15"/>
      <c r="FED27" s="15"/>
      <c r="FEE27" s="15"/>
      <c r="FEF27" s="15"/>
      <c r="FEG27" s="15"/>
      <c r="FEH27" s="15"/>
      <c r="FEI27" s="15"/>
      <c r="FEJ27" s="15"/>
      <c r="FEK27" s="15"/>
      <c r="FEL27" s="15"/>
      <c r="FEM27" s="15"/>
      <c r="FEN27" s="15"/>
      <c r="FEO27" s="15"/>
      <c r="FEP27" s="15"/>
      <c r="FEQ27" s="15"/>
      <c r="FER27" s="15"/>
      <c r="FES27" s="15"/>
      <c r="FET27" s="15"/>
      <c r="FEU27" s="15"/>
      <c r="FEV27" s="15"/>
      <c r="FEW27" s="15"/>
      <c r="FEX27" s="15"/>
      <c r="FEY27" s="15"/>
      <c r="FEZ27" s="15"/>
      <c r="FFA27" s="15"/>
      <c r="FFB27" s="15"/>
      <c r="FFC27" s="15"/>
      <c r="FFD27" s="15"/>
      <c r="FFE27" s="15"/>
      <c r="FFF27" s="15"/>
      <c r="FFG27" s="15"/>
      <c r="FFH27" s="15"/>
      <c r="FFI27" s="15"/>
      <c r="FFJ27" s="15"/>
      <c r="FFK27" s="15"/>
      <c r="FFL27" s="15"/>
      <c r="FFM27" s="15"/>
      <c r="FFN27" s="15"/>
      <c r="FFO27" s="15"/>
      <c r="FFP27" s="15"/>
      <c r="FFQ27" s="15"/>
      <c r="FFR27" s="15"/>
      <c r="FFS27" s="15"/>
      <c r="FFT27" s="15"/>
      <c r="FFU27" s="15"/>
      <c r="FFV27" s="15"/>
      <c r="FFW27" s="15"/>
      <c r="FFX27" s="15"/>
      <c r="FFY27" s="15"/>
      <c r="FFZ27" s="15"/>
      <c r="FGA27" s="15"/>
      <c r="FGB27" s="15"/>
      <c r="FGC27" s="15"/>
      <c r="FGD27" s="15"/>
      <c r="FGE27" s="15"/>
      <c r="FGF27" s="15"/>
      <c r="FGG27" s="15"/>
      <c r="FGH27" s="15"/>
      <c r="FGI27" s="15"/>
      <c r="FGJ27" s="15"/>
      <c r="FGK27" s="15"/>
      <c r="FGL27" s="15"/>
      <c r="FGM27" s="15"/>
      <c r="FGN27" s="15"/>
      <c r="FGO27" s="15"/>
      <c r="FGP27" s="15"/>
      <c r="FGQ27" s="15"/>
      <c r="FGR27" s="15"/>
      <c r="FGS27" s="15"/>
      <c r="FGT27" s="15"/>
      <c r="FGU27" s="15"/>
      <c r="FGV27" s="15"/>
      <c r="FGW27" s="15"/>
      <c r="FGX27" s="15"/>
      <c r="FGY27" s="15"/>
      <c r="FGZ27" s="15"/>
      <c r="FHA27" s="15"/>
      <c r="FHB27" s="15"/>
      <c r="FHC27" s="15"/>
      <c r="FHD27" s="15"/>
      <c r="FHE27" s="15"/>
      <c r="FHF27" s="15"/>
      <c r="FHG27" s="15"/>
      <c r="FHH27" s="15"/>
      <c r="FHI27" s="15"/>
      <c r="FHJ27" s="15"/>
      <c r="FHK27" s="15"/>
      <c r="FHL27" s="15"/>
      <c r="FHM27" s="15"/>
      <c r="FHN27" s="15"/>
      <c r="FHO27" s="15"/>
      <c r="FHP27" s="15"/>
      <c r="FHQ27" s="15"/>
      <c r="FHR27" s="15"/>
      <c r="FHS27" s="15"/>
      <c r="FHT27" s="15"/>
      <c r="FHU27" s="15"/>
      <c r="FHV27" s="15"/>
      <c r="FHW27" s="15"/>
      <c r="FHX27" s="15"/>
      <c r="FHY27" s="15"/>
      <c r="FHZ27" s="15"/>
      <c r="FIA27" s="15"/>
      <c r="FIB27" s="15"/>
      <c r="FIC27" s="15"/>
      <c r="FID27" s="15"/>
      <c r="FIE27" s="15"/>
      <c r="FIF27" s="15"/>
      <c r="FIG27" s="15"/>
      <c r="FIH27" s="15"/>
      <c r="FII27" s="15"/>
      <c r="FIJ27" s="15"/>
      <c r="FIK27" s="15"/>
      <c r="FIL27" s="15"/>
      <c r="FIM27" s="15"/>
      <c r="FIN27" s="15"/>
      <c r="FIO27" s="15"/>
      <c r="FIP27" s="15"/>
      <c r="FIQ27" s="15"/>
      <c r="FIR27" s="15"/>
      <c r="FIS27" s="15"/>
      <c r="FIT27" s="15"/>
      <c r="FIU27" s="15"/>
      <c r="FIV27" s="15"/>
      <c r="FIW27" s="15"/>
      <c r="FIX27" s="15"/>
      <c r="FIY27" s="15"/>
      <c r="FIZ27" s="15"/>
      <c r="FJA27" s="15"/>
      <c r="FJB27" s="15"/>
      <c r="FJC27" s="15"/>
      <c r="FJD27" s="15"/>
      <c r="FJE27" s="15"/>
      <c r="FJF27" s="15"/>
      <c r="FJG27" s="15"/>
      <c r="FJH27" s="15"/>
      <c r="FJI27" s="15"/>
      <c r="FJJ27" s="15"/>
      <c r="FJK27" s="15"/>
      <c r="FJL27" s="15"/>
      <c r="FJM27" s="15"/>
      <c r="FJN27" s="15"/>
      <c r="FJO27" s="15"/>
      <c r="FJP27" s="15"/>
      <c r="FJQ27" s="15"/>
      <c r="FJR27" s="15"/>
      <c r="FJS27" s="15"/>
      <c r="FJT27" s="15"/>
      <c r="FJU27" s="15"/>
      <c r="FJV27" s="15"/>
      <c r="FJW27" s="15"/>
      <c r="FJX27" s="15"/>
      <c r="FJY27" s="15"/>
      <c r="FJZ27" s="15"/>
      <c r="FKA27" s="15"/>
      <c r="FKB27" s="15"/>
      <c r="FKC27" s="15"/>
      <c r="FKD27" s="15"/>
      <c r="FKE27" s="15"/>
      <c r="FKF27" s="15"/>
      <c r="FKG27" s="15"/>
      <c r="FKH27" s="15"/>
      <c r="FKI27" s="15"/>
      <c r="FKJ27" s="15"/>
      <c r="FKK27" s="15"/>
      <c r="FKL27" s="15"/>
      <c r="FKM27" s="15"/>
      <c r="FKN27" s="15"/>
      <c r="FKO27" s="15"/>
      <c r="FKP27" s="15"/>
      <c r="FKQ27" s="15"/>
      <c r="FKR27" s="15"/>
      <c r="FKS27" s="15"/>
      <c r="FKT27" s="15"/>
      <c r="FKU27" s="15"/>
      <c r="FKV27" s="15"/>
      <c r="FKW27" s="15"/>
      <c r="FKX27" s="15"/>
      <c r="FKY27" s="15"/>
      <c r="FKZ27" s="15"/>
      <c r="FLA27" s="15"/>
      <c r="FLB27" s="15"/>
      <c r="FLC27" s="15"/>
      <c r="FLD27" s="15"/>
      <c r="FLE27" s="15"/>
      <c r="FLF27" s="15"/>
      <c r="FLG27" s="15"/>
      <c r="FLH27" s="15"/>
      <c r="FLI27" s="15"/>
      <c r="FLJ27" s="15"/>
      <c r="FLK27" s="15"/>
      <c r="FLL27" s="15"/>
      <c r="FLM27" s="15"/>
      <c r="FLN27" s="15"/>
      <c r="FLO27" s="15"/>
      <c r="FLP27" s="15"/>
      <c r="FLQ27" s="15"/>
      <c r="FLR27" s="15"/>
      <c r="FLS27" s="15"/>
      <c r="FLT27" s="15"/>
      <c r="FLU27" s="15"/>
      <c r="FLV27" s="15"/>
      <c r="FLW27" s="15"/>
      <c r="FLX27" s="15"/>
      <c r="FLY27" s="15"/>
      <c r="FLZ27" s="15"/>
      <c r="FMA27" s="15"/>
      <c r="FMB27" s="15"/>
      <c r="FMC27" s="15"/>
      <c r="FMD27" s="15"/>
      <c r="FME27" s="15"/>
      <c r="FMF27" s="15"/>
      <c r="FMG27" s="15"/>
      <c r="FMH27" s="15"/>
      <c r="FMI27" s="15"/>
      <c r="FMJ27" s="15"/>
      <c r="FMK27" s="15"/>
      <c r="FML27" s="15"/>
      <c r="FMM27" s="15"/>
      <c r="FMN27" s="15"/>
      <c r="FMO27" s="15"/>
      <c r="FMP27" s="15"/>
      <c r="FMQ27" s="15"/>
      <c r="FMR27" s="15"/>
      <c r="FMS27" s="15"/>
      <c r="FMT27" s="15"/>
      <c r="FMU27" s="15"/>
      <c r="FMV27" s="15"/>
      <c r="FMW27" s="15"/>
      <c r="FMX27" s="15"/>
      <c r="FMY27" s="15"/>
      <c r="FMZ27" s="15"/>
      <c r="FNA27" s="15"/>
      <c r="FNB27" s="15"/>
      <c r="FNC27" s="15"/>
      <c r="FND27" s="15"/>
      <c r="FNE27" s="15"/>
      <c r="FNF27" s="15"/>
      <c r="FNG27" s="15"/>
      <c r="FNH27" s="15"/>
      <c r="FNI27" s="15"/>
      <c r="FNJ27" s="15"/>
      <c r="FNK27" s="15"/>
      <c r="FNL27" s="15"/>
      <c r="FNM27" s="15"/>
      <c r="FNN27" s="15"/>
      <c r="FNO27" s="15"/>
      <c r="FNP27" s="15"/>
      <c r="FNQ27" s="15"/>
      <c r="FNR27" s="15"/>
      <c r="FNS27" s="15"/>
      <c r="FNT27" s="15"/>
      <c r="FNU27" s="15"/>
      <c r="FNV27" s="15"/>
      <c r="FNW27" s="15"/>
      <c r="FNX27" s="15"/>
      <c r="FNY27" s="15"/>
      <c r="FNZ27" s="15"/>
      <c r="FOA27" s="15"/>
      <c r="FOB27" s="15"/>
      <c r="FOC27" s="15"/>
      <c r="FOD27" s="15"/>
      <c r="FOE27" s="15"/>
      <c r="FOF27" s="15"/>
      <c r="FOG27" s="15"/>
      <c r="FOH27" s="15"/>
      <c r="FOI27" s="15"/>
      <c r="FOJ27" s="15"/>
      <c r="FOK27" s="15"/>
      <c r="FOL27" s="15"/>
      <c r="FOM27" s="15"/>
      <c r="FON27" s="15"/>
      <c r="FOO27" s="15"/>
      <c r="FOP27" s="15"/>
      <c r="FOQ27" s="15"/>
      <c r="FOR27" s="15"/>
      <c r="FOS27" s="15"/>
      <c r="FOT27" s="15"/>
      <c r="FOU27" s="15"/>
      <c r="FOV27" s="15"/>
      <c r="FOW27" s="15"/>
      <c r="FOX27" s="15"/>
      <c r="FOY27" s="15"/>
      <c r="FOZ27" s="15"/>
      <c r="FPA27" s="15"/>
      <c r="FPB27" s="15"/>
      <c r="FPC27" s="15"/>
      <c r="FPD27" s="15"/>
      <c r="FPE27" s="15"/>
      <c r="FPF27" s="15"/>
      <c r="FPG27" s="15"/>
      <c r="FPH27" s="15"/>
      <c r="FPI27" s="15"/>
      <c r="FPJ27" s="15"/>
      <c r="FPK27" s="15"/>
      <c r="FPL27" s="15"/>
      <c r="FPM27" s="15"/>
      <c r="FPN27" s="15"/>
      <c r="FPO27" s="15"/>
      <c r="FPP27" s="15"/>
      <c r="FPQ27" s="15"/>
      <c r="FPR27" s="15"/>
      <c r="FPS27" s="15"/>
      <c r="FPT27" s="15"/>
      <c r="FPU27" s="15"/>
      <c r="FPV27" s="15"/>
      <c r="FPW27" s="15"/>
      <c r="FPX27" s="15"/>
      <c r="FPY27" s="15"/>
      <c r="FPZ27" s="15"/>
      <c r="FQA27" s="15"/>
      <c r="FQB27" s="15"/>
      <c r="FQC27" s="15"/>
      <c r="FQD27" s="15"/>
      <c r="FQE27" s="15"/>
      <c r="FQF27" s="15"/>
      <c r="FQG27" s="15"/>
      <c r="FQH27" s="15"/>
      <c r="FQI27" s="15"/>
      <c r="FQJ27" s="15"/>
      <c r="FQK27" s="15"/>
      <c r="FQL27" s="15"/>
      <c r="FQM27" s="15"/>
      <c r="FQN27" s="15"/>
      <c r="FQO27" s="15"/>
      <c r="FQP27" s="15"/>
      <c r="FQQ27" s="15"/>
      <c r="FQR27" s="15"/>
      <c r="FQS27" s="15"/>
      <c r="FQT27" s="15"/>
      <c r="FQU27" s="15"/>
      <c r="FQV27" s="15"/>
      <c r="FQW27" s="15"/>
      <c r="FQX27" s="15"/>
      <c r="FQY27" s="15"/>
      <c r="FQZ27" s="15"/>
      <c r="FRA27" s="15"/>
      <c r="FRB27" s="15"/>
      <c r="FRC27" s="15"/>
      <c r="FRD27" s="15"/>
      <c r="FRE27" s="15"/>
      <c r="FRF27" s="15"/>
      <c r="FRG27" s="15"/>
      <c r="FRH27" s="15"/>
      <c r="FRI27" s="15"/>
      <c r="FRJ27" s="15"/>
      <c r="FRK27" s="15"/>
      <c r="FRL27" s="15"/>
      <c r="FRM27" s="15"/>
      <c r="FRN27" s="15"/>
      <c r="FRO27" s="15"/>
      <c r="FRP27" s="15"/>
      <c r="FRQ27" s="15"/>
      <c r="FRR27" s="15"/>
      <c r="FRS27" s="15"/>
      <c r="FRT27" s="15"/>
      <c r="FRU27" s="15"/>
      <c r="FRV27" s="15"/>
      <c r="FRW27" s="15"/>
      <c r="FRX27" s="15"/>
      <c r="FRY27" s="15"/>
      <c r="FRZ27" s="15"/>
      <c r="FSA27" s="15"/>
      <c r="FSB27" s="15"/>
      <c r="FSC27" s="15"/>
      <c r="FSD27" s="15"/>
      <c r="FSE27" s="15"/>
      <c r="FSF27" s="15"/>
      <c r="FSG27" s="15"/>
      <c r="FSH27" s="15"/>
      <c r="FSI27" s="15"/>
      <c r="FSJ27" s="15"/>
      <c r="FSK27" s="15"/>
      <c r="FSL27" s="15"/>
      <c r="FSM27" s="15"/>
      <c r="FSN27" s="15"/>
      <c r="FSO27" s="15"/>
      <c r="FSP27" s="15"/>
      <c r="FSQ27" s="15"/>
      <c r="FSR27" s="15"/>
      <c r="FSS27" s="15"/>
      <c r="FST27" s="15"/>
      <c r="FSU27" s="15"/>
      <c r="FSV27" s="15"/>
      <c r="FSW27" s="15"/>
      <c r="FSX27" s="15"/>
      <c r="FSY27" s="15"/>
      <c r="FSZ27" s="15"/>
      <c r="FTA27" s="15"/>
      <c r="FTB27" s="15"/>
      <c r="FTC27" s="15"/>
      <c r="FTD27" s="15"/>
      <c r="FTE27" s="15"/>
      <c r="FTF27" s="15"/>
      <c r="FTG27" s="15"/>
      <c r="FTH27" s="15"/>
      <c r="FTI27" s="15"/>
      <c r="FTJ27" s="15"/>
      <c r="FTK27" s="15"/>
      <c r="FTL27" s="15"/>
      <c r="FTM27" s="15"/>
      <c r="FTN27" s="15"/>
      <c r="FTO27" s="15"/>
      <c r="FTP27" s="15"/>
      <c r="FTQ27" s="15"/>
      <c r="FTR27" s="15"/>
      <c r="FTS27" s="15"/>
      <c r="FTT27" s="15"/>
      <c r="FTU27" s="15"/>
      <c r="FTV27" s="15"/>
      <c r="FTW27" s="15"/>
      <c r="FTX27" s="15"/>
      <c r="FTY27" s="15"/>
      <c r="FTZ27" s="15"/>
      <c r="FUA27" s="15"/>
      <c r="FUB27" s="15"/>
      <c r="FUC27" s="15"/>
      <c r="FUD27" s="15"/>
      <c r="FUE27" s="15"/>
      <c r="FUF27" s="15"/>
      <c r="FUG27" s="15"/>
      <c r="FUH27" s="15"/>
      <c r="FUI27" s="15"/>
      <c r="FUJ27" s="15"/>
      <c r="FUK27" s="15"/>
      <c r="FUL27" s="15"/>
      <c r="FUM27" s="15"/>
      <c r="FUN27" s="15"/>
      <c r="FUO27" s="15"/>
      <c r="FUP27" s="15"/>
      <c r="FUQ27" s="15"/>
      <c r="FUR27" s="15"/>
      <c r="FUS27" s="15"/>
      <c r="FUT27" s="15"/>
      <c r="FUU27" s="15"/>
      <c r="FUV27" s="15"/>
      <c r="FUW27" s="15"/>
      <c r="FUX27" s="15"/>
      <c r="FUY27" s="15"/>
      <c r="FUZ27" s="15"/>
      <c r="FVA27" s="15"/>
      <c r="FVB27" s="15"/>
      <c r="FVC27" s="15"/>
      <c r="FVD27" s="15"/>
      <c r="FVE27" s="15"/>
      <c r="FVF27" s="15"/>
      <c r="FVG27" s="15"/>
      <c r="FVH27" s="15"/>
      <c r="FVI27" s="15"/>
      <c r="FVJ27" s="15"/>
      <c r="FVK27" s="15"/>
      <c r="FVL27" s="15"/>
      <c r="FVM27" s="15"/>
      <c r="FVN27" s="15"/>
      <c r="FVO27" s="15"/>
      <c r="FVP27" s="15"/>
      <c r="FVQ27" s="15"/>
      <c r="FVR27" s="15"/>
      <c r="FVS27" s="15"/>
      <c r="FVT27" s="15"/>
      <c r="FVU27" s="15"/>
      <c r="FVV27" s="15"/>
      <c r="FVW27" s="15"/>
      <c r="FVX27" s="15"/>
      <c r="FVY27" s="15"/>
      <c r="FVZ27" s="15"/>
      <c r="FWA27" s="15"/>
      <c r="FWB27" s="15"/>
      <c r="FWC27" s="15"/>
      <c r="FWD27" s="15"/>
      <c r="FWE27" s="15"/>
      <c r="FWF27" s="15"/>
      <c r="FWG27" s="15"/>
      <c r="FWH27" s="15"/>
      <c r="FWI27" s="15"/>
      <c r="FWJ27" s="15"/>
      <c r="FWK27" s="15"/>
      <c r="FWL27" s="15"/>
      <c r="FWM27" s="15"/>
      <c r="FWN27" s="15"/>
      <c r="FWO27" s="15"/>
      <c r="FWP27" s="15"/>
      <c r="FWQ27" s="15"/>
      <c r="FWR27" s="15"/>
      <c r="FWS27" s="15"/>
      <c r="FWT27" s="15"/>
      <c r="FWU27" s="15"/>
      <c r="FWV27" s="15"/>
      <c r="FWW27" s="15"/>
      <c r="FWX27" s="15"/>
      <c r="FWY27" s="15"/>
      <c r="FWZ27" s="15"/>
      <c r="FXA27" s="15"/>
      <c r="FXB27" s="15"/>
      <c r="FXC27" s="15"/>
      <c r="FXD27" s="15"/>
      <c r="FXE27" s="15"/>
      <c r="FXF27" s="15"/>
      <c r="FXG27" s="15"/>
      <c r="FXH27" s="15"/>
      <c r="FXI27" s="15"/>
      <c r="FXJ27" s="15"/>
      <c r="FXK27" s="15"/>
      <c r="FXL27" s="15"/>
      <c r="FXM27" s="15"/>
      <c r="FXN27" s="15"/>
      <c r="FXO27" s="15"/>
      <c r="FXP27" s="15"/>
      <c r="FXQ27" s="15"/>
      <c r="FXR27" s="15"/>
      <c r="FXS27" s="15"/>
      <c r="FXT27" s="15"/>
      <c r="FXU27" s="15"/>
      <c r="FXV27" s="15"/>
      <c r="FXW27" s="15"/>
      <c r="FXX27" s="15"/>
      <c r="FXY27" s="15"/>
      <c r="FXZ27" s="15"/>
      <c r="FYA27" s="15"/>
      <c r="FYB27" s="15"/>
      <c r="FYC27" s="15"/>
      <c r="FYD27" s="15"/>
      <c r="FYE27" s="15"/>
      <c r="FYF27" s="15"/>
      <c r="FYG27" s="15"/>
      <c r="FYH27" s="15"/>
      <c r="FYI27" s="15"/>
      <c r="FYJ27" s="15"/>
      <c r="FYK27" s="15"/>
      <c r="FYL27" s="15"/>
      <c r="FYM27" s="15"/>
      <c r="FYN27" s="15"/>
      <c r="FYO27" s="15"/>
      <c r="FYP27" s="15"/>
      <c r="FYQ27" s="15"/>
      <c r="FYR27" s="15"/>
      <c r="FYS27" s="15"/>
      <c r="FYT27" s="15"/>
      <c r="FYU27" s="15"/>
      <c r="FYV27" s="15"/>
      <c r="FYW27" s="15"/>
      <c r="FYX27" s="15"/>
      <c r="FYY27" s="15"/>
      <c r="FYZ27" s="15"/>
      <c r="FZA27" s="15"/>
      <c r="FZB27" s="15"/>
      <c r="FZC27" s="15"/>
      <c r="FZD27" s="15"/>
      <c r="FZE27" s="15"/>
      <c r="FZF27" s="15"/>
      <c r="FZG27" s="15"/>
      <c r="FZH27" s="15"/>
      <c r="FZI27" s="15"/>
      <c r="FZJ27" s="15"/>
      <c r="FZK27" s="15"/>
      <c r="FZL27" s="15"/>
      <c r="FZM27" s="15"/>
      <c r="FZN27" s="15"/>
      <c r="FZO27" s="15"/>
      <c r="FZP27" s="15"/>
      <c r="FZQ27" s="15"/>
      <c r="FZR27" s="15"/>
      <c r="FZS27" s="15"/>
      <c r="FZT27" s="15"/>
      <c r="FZU27" s="15"/>
      <c r="FZV27" s="15"/>
      <c r="FZW27" s="15"/>
      <c r="FZX27" s="15"/>
      <c r="FZY27" s="15"/>
      <c r="FZZ27" s="15"/>
      <c r="GAA27" s="15"/>
      <c r="GAB27" s="15"/>
      <c r="GAC27" s="15"/>
      <c r="GAD27" s="15"/>
      <c r="GAE27" s="15"/>
      <c r="GAF27" s="15"/>
      <c r="GAG27" s="15"/>
      <c r="GAH27" s="15"/>
      <c r="GAI27" s="15"/>
      <c r="GAJ27" s="15"/>
      <c r="GAK27" s="15"/>
      <c r="GAL27" s="15"/>
      <c r="GAM27" s="15"/>
      <c r="GAN27" s="15"/>
      <c r="GAO27" s="15"/>
      <c r="GAP27" s="15"/>
      <c r="GAQ27" s="15"/>
      <c r="GAR27" s="15"/>
      <c r="GAS27" s="15"/>
      <c r="GAT27" s="15"/>
      <c r="GAU27" s="15"/>
      <c r="GAV27" s="15"/>
      <c r="GAW27" s="15"/>
      <c r="GAX27" s="15"/>
      <c r="GAY27" s="15"/>
      <c r="GAZ27" s="15"/>
      <c r="GBA27" s="15"/>
      <c r="GBB27" s="15"/>
      <c r="GBC27" s="15"/>
      <c r="GBD27" s="15"/>
      <c r="GBE27" s="15"/>
      <c r="GBF27" s="15"/>
      <c r="GBG27" s="15"/>
      <c r="GBH27" s="15"/>
      <c r="GBI27" s="15"/>
      <c r="GBJ27" s="15"/>
      <c r="GBK27" s="15"/>
      <c r="GBL27" s="15"/>
      <c r="GBM27" s="15"/>
      <c r="GBN27" s="15"/>
      <c r="GBO27" s="15"/>
      <c r="GBP27" s="15"/>
      <c r="GBQ27" s="15"/>
      <c r="GBR27" s="15"/>
      <c r="GBS27" s="15"/>
      <c r="GBT27" s="15"/>
      <c r="GBU27" s="15"/>
      <c r="GBV27" s="15"/>
      <c r="GBW27" s="15"/>
      <c r="GBX27" s="15"/>
      <c r="GBY27" s="15"/>
      <c r="GBZ27" s="15"/>
      <c r="GCA27" s="15"/>
      <c r="GCB27" s="15"/>
      <c r="GCC27" s="15"/>
      <c r="GCD27" s="15"/>
      <c r="GCE27" s="15"/>
      <c r="GCF27" s="15"/>
      <c r="GCG27" s="15"/>
      <c r="GCH27" s="15"/>
      <c r="GCI27" s="15"/>
      <c r="GCJ27" s="15"/>
      <c r="GCK27" s="15"/>
      <c r="GCL27" s="15"/>
      <c r="GCM27" s="15"/>
      <c r="GCN27" s="15"/>
      <c r="GCO27" s="15"/>
      <c r="GCP27" s="15"/>
      <c r="GCQ27" s="15"/>
      <c r="GCR27" s="15"/>
      <c r="GCS27" s="15"/>
      <c r="GCT27" s="15"/>
      <c r="GCU27" s="15"/>
      <c r="GCV27" s="15"/>
      <c r="GCW27" s="15"/>
      <c r="GCX27" s="15"/>
      <c r="GCY27" s="15"/>
      <c r="GCZ27" s="15"/>
      <c r="GDA27" s="15"/>
      <c r="GDB27" s="15"/>
      <c r="GDC27" s="15"/>
      <c r="GDD27" s="15"/>
      <c r="GDE27" s="15"/>
      <c r="GDF27" s="15"/>
      <c r="GDG27" s="15"/>
      <c r="GDH27" s="15"/>
      <c r="GDI27" s="15"/>
      <c r="GDJ27" s="15"/>
      <c r="GDK27" s="15"/>
      <c r="GDL27" s="15"/>
      <c r="GDM27" s="15"/>
      <c r="GDN27" s="15"/>
      <c r="GDO27" s="15"/>
      <c r="GDP27" s="15"/>
      <c r="GDQ27" s="15"/>
      <c r="GDR27" s="15"/>
      <c r="GDS27" s="15"/>
      <c r="GDT27" s="15"/>
      <c r="GDU27" s="15"/>
      <c r="GDV27" s="15"/>
      <c r="GDW27" s="15"/>
      <c r="GDX27" s="15"/>
      <c r="GDY27" s="15"/>
      <c r="GDZ27" s="15"/>
      <c r="GEA27" s="15"/>
      <c r="GEB27" s="15"/>
      <c r="GEC27" s="15"/>
      <c r="GED27" s="15"/>
      <c r="GEE27" s="15"/>
      <c r="GEF27" s="15"/>
      <c r="GEG27" s="15"/>
      <c r="GEH27" s="15"/>
      <c r="GEI27" s="15"/>
      <c r="GEJ27" s="15"/>
      <c r="GEK27" s="15"/>
      <c r="GEL27" s="15"/>
      <c r="GEM27" s="15"/>
      <c r="GEN27" s="15"/>
      <c r="GEO27" s="15"/>
      <c r="GEP27" s="15"/>
      <c r="GEQ27" s="15"/>
      <c r="GER27" s="15"/>
      <c r="GES27" s="15"/>
      <c r="GET27" s="15"/>
      <c r="GEU27" s="15"/>
      <c r="GEV27" s="15"/>
      <c r="GEW27" s="15"/>
      <c r="GEX27" s="15"/>
      <c r="GEY27" s="15"/>
      <c r="GEZ27" s="15"/>
      <c r="GFA27" s="15"/>
      <c r="GFB27" s="15"/>
      <c r="GFC27" s="15"/>
      <c r="GFD27" s="15"/>
      <c r="GFE27" s="15"/>
      <c r="GFF27" s="15"/>
      <c r="GFG27" s="15"/>
      <c r="GFH27" s="15"/>
      <c r="GFI27" s="15"/>
      <c r="GFJ27" s="15"/>
      <c r="GFK27" s="15"/>
      <c r="GFL27" s="15"/>
      <c r="GFM27" s="15"/>
      <c r="GFN27" s="15"/>
      <c r="GFO27" s="15"/>
      <c r="GFP27" s="15"/>
      <c r="GFQ27" s="15"/>
      <c r="GFR27" s="15"/>
      <c r="GFS27" s="15"/>
      <c r="GFT27" s="15"/>
      <c r="GFU27" s="15"/>
      <c r="GFV27" s="15"/>
      <c r="GFW27" s="15"/>
      <c r="GFX27" s="15"/>
      <c r="GFY27" s="15"/>
      <c r="GFZ27" s="15"/>
      <c r="GGA27" s="15"/>
      <c r="GGB27" s="15"/>
      <c r="GGC27" s="15"/>
      <c r="GGD27" s="15"/>
      <c r="GGE27" s="15"/>
      <c r="GGF27" s="15"/>
      <c r="GGG27" s="15"/>
      <c r="GGH27" s="15"/>
      <c r="GGI27" s="15"/>
      <c r="GGJ27" s="15"/>
      <c r="GGK27" s="15"/>
      <c r="GGL27" s="15"/>
      <c r="GGM27" s="15"/>
      <c r="GGN27" s="15"/>
      <c r="GGO27" s="15"/>
      <c r="GGP27" s="15"/>
      <c r="GGQ27" s="15"/>
      <c r="GGR27" s="15"/>
      <c r="GGS27" s="15"/>
      <c r="GGT27" s="15"/>
      <c r="GGU27" s="15"/>
      <c r="GGV27" s="15"/>
      <c r="GGW27" s="15"/>
      <c r="GGX27" s="15"/>
      <c r="GGY27" s="15"/>
      <c r="GGZ27" s="15"/>
      <c r="GHA27" s="15"/>
      <c r="GHB27" s="15"/>
      <c r="GHC27" s="15"/>
      <c r="GHD27" s="15"/>
      <c r="GHE27" s="15"/>
      <c r="GHF27" s="15"/>
      <c r="GHG27" s="15"/>
      <c r="GHH27" s="15"/>
      <c r="GHI27" s="15"/>
      <c r="GHJ27" s="15"/>
      <c r="GHK27" s="15"/>
      <c r="GHL27" s="15"/>
      <c r="GHM27" s="15"/>
      <c r="GHN27" s="15"/>
      <c r="GHO27" s="15"/>
      <c r="GHP27" s="15"/>
      <c r="GHQ27" s="15"/>
      <c r="GHR27" s="15"/>
      <c r="GHS27" s="15"/>
      <c r="GHT27" s="15"/>
      <c r="GHU27" s="15"/>
      <c r="GHV27" s="15"/>
      <c r="GHW27" s="15"/>
      <c r="GHX27" s="15"/>
      <c r="GHY27" s="15"/>
      <c r="GHZ27" s="15"/>
      <c r="GIA27" s="15"/>
      <c r="GIB27" s="15"/>
      <c r="GIC27" s="15"/>
      <c r="GID27" s="15"/>
      <c r="GIE27" s="15"/>
      <c r="GIF27" s="15"/>
      <c r="GIG27" s="15"/>
      <c r="GIH27" s="15"/>
      <c r="GII27" s="15"/>
      <c r="GIJ27" s="15"/>
      <c r="GIK27" s="15"/>
      <c r="GIL27" s="15"/>
      <c r="GIM27" s="15"/>
      <c r="GIN27" s="15"/>
      <c r="GIO27" s="15"/>
      <c r="GIP27" s="15"/>
      <c r="GIQ27" s="15"/>
      <c r="GIR27" s="15"/>
      <c r="GIS27" s="15"/>
      <c r="GIT27" s="15"/>
      <c r="GIU27" s="15"/>
      <c r="GIV27" s="15"/>
      <c r="GIW27" s="15"/>
      <c r="GIX27" s="15"/>
      <c r="GIY27" s="15"/>
      <c r="GIZ27" s="15"/>
      <c r="GJA27" s="15"/>
      <c r="GJB27" s="15"/>
      <c r="GJC27" s="15"/>
      <c r="GJD27" s="15"/>
      <c r="GJE27" s="15"/>
      <c r="GJF27" s="15"/>
      <c r="GJG27" s="15"/>
      <c r="GJH27" s="15"/>
      <c r="GJI27" s="15"/>
      <c r="GJJ27" s="15"/>
      <c r="GJK27" s="15"/>
      <c r="GJL27" s="15"/>
      <c r="GJM27" s="15"/>
      <c r="GJN27" s="15"/>
      <c r="GJO27" s="15"/>
      <c r="GJP27" s="15"/>
      <c r="GJQ27" s="15"/>
      <c r="GJR27" s="15"/>
      <c r="GJS27" s="15"/>
      <c r="GJT27" s="15"/>
      <c r="GJU27" s="15"/>
      <c r="GJV27" s="15"/>
      <c r="GJW27" s="15"/>
      <c r="GJX27" s="15"/>
      <c r="GJY27" s="15"/>
      <c r="GJZ27" s="15"/>
      <c r="GKA27" s="15"/>
      <c r="GKB27" s="15"/>
      <c r="GKC27" s="15"/>
      <c r="GKD27" s="15"/>
      <c r="GKE27" s="15"/>
      <c r="GKF27" s="15"/>
      <c r="GKG27" s="15"/>
      <c r="GKH27" s="15"/>
      <c r="GKI27" s="15"/>
      <c r="GKJ27" s="15"/>
      <c r="GKK27" s="15"/>
      <c r="GKL27" s="15"/>
      <c r="GKM27" s="15"/>
      <c r="GKN27" s="15"/>
      <c r="GKO27" s="15"/>
      <c r="GKP27" s="15"/>
      <c r="GKQ27" s="15"/>
      <c r="GKR27" s="15"/>
      <c r="GKS27" s="15"/>
      <c r="GKT27" s="15"/>
      <c r="GKU27" s="15"/>
      <c r="GKV27" s="15"/>
      <c r="GKW27" s="15"/>
      <c r="GKX27" s="15"/>
      <c r="GKY27" s="15"/>
      <c r="GKZ27" s="15"/>
      <c r="GLA27" s="15"/>
      <c r="GLB27" s="15"/>
      <c r="GLC27" s="15"/>
      <c r="GLD27" s="15"/>
      <c r="GLE27" s="15"/>
      <c r="GLF27" s="15"/>
      <c r="GLG27" s="15"/>
      <c r="GLH27" s="15"/>
      <c r="GLI27" s="15"/>
      <c r="GLJ27" s="15"/>
      <c r="GLK27" s="15"/>
      <c r="GLL27" s="15"/>
      <c r="GLM27" s="15"/>
      <c r="GLN27" s="15"/>
      <c r="GLO27" s="15"/>
      <c r="GLP27" s="15"/>
      <c r="GLQ27" s="15"/>
      <c r="GLR27" s="15"/>
      <c r="GLS27" s="15"/>
      <c r="GLT27" s="15"/>
      <c r="GLU27" s="15"/>
      <c r="GLV27" s="15"/>
      <c r="GLW27" s="15"/>
      <c r="GLX27" s="15"/>
      <c r="GLY27" s="15"/>
      <c r="GLZ27" s="15"/>
      <c r="GMA27" s="15"/>
      <c r="GMB27" s="15"/>
      <c r="GMC27" s="15"/>
      <c r="GMD27" s="15"/>
      <c r="GME27" s="15"/>
      <c r="GMF27" s="15"/>
      <c r="GMG27" s="15"/>
      <c r="GMH27" s="15"/>
      <c r="GMI27" s="15"/>
      <c r="GMJ27" s="15"/>
      <c r="GMK27" s="15"/>
      <c r="GML27" s="15"/>
      <c r="GMM27" s="15"/>
      <c r="GMN27" s="15"/>
      <c r="GMO27" s="15"/>
      <c r="GMP27" s="15"/>
      <c r="GMQ27" s="15"/>
      <c r="GMR27" s="15"/>
      <c r="GMS27" s="15"/>
      <c r="GMT27" s="15"/>
      <c r="GMU27" s="15"/>
      <c r="GMV27" s="15"/>
      <c r="GMW27" s="15"/>
      <c r="GMX27" s="15"/>
      <c r="GMY27" s="15"/>
      <c r="GMZ27" s="15"/>
      <c r="GNA27" s="15"/>
      <c r="GNB27" s="15"/>
      <c r="GNC27" s="15"/>
      <c r="GND27" s="15"/>
      <c r="GNE27" s="15"/>
      <c r="GNF27" s="15"/>
      <c r="GNG27" s="15"/>
      <c r="GNH27" s="15"/>
      <c r="GNI27" s="15"/>
      <c r="GNJ27" s="15"/>
      <c r="GNK27" s="15"/>
      <c r="GNL27" s="15"/>
      <c r="GNM27" s="15"/>
      <c r="GNN27" s="15"/>
      <c r="GNO27" s="15"/>
      <c r="GNP27" s="15"/>
      <c r="GNQ27" s="15"/>
      <c r="GNR27" s="15"/>
      <c r="GNS27" s="15"/>
      <c r="GNT27" s="15"/>
      <c r="GNU27" s="15"/>
      <c r="GNV27" s="15"/>
      <c r="GNW27" s="15"/>
      <c r="GNX27" s="15"/>
      <c r="GNY27" s="15"/>
      <c r="GNZ27" s="15"/>
      <c r="GOA27" s="15"/>
      <c r="GOB27" s="15"/>
      <c r="GOC27" s="15"/>
      <c r="GOD27" s="15"/>
      <c r="GOE27" s="15"/>
      <c r="GOF27" s="15"/>
      <c r="GOG27" s="15"/>
      <c r="GOH27" s="15"/>
      <c r="GOI27" s="15"/>
      <c r="GOJ27" s="15"/>
      <c r="GOK27" s="15"/>
      <c r="GOL27" s="15"/>
      <c r="GOM27" s="15"/>
      <c r="GON27" s="15"/>
      <c r="GOO27" s="15"/>
      <c r="GOP27" s="15"/>
      <c r="GOQ27" s="15"/>
      <c r="GOR27" s="15"/>
      <c r="GOS27" s="15"/>
      <c r="GOT27" s="15"/>
      <c r="GOU27" s="15"/>
      <c r="GOV27" s="15"/>
      <c r="GOW27" s="15"/>
      <c r="GOX27" s="15"/>
      <c r="GOY27" s="15"/>
      <c r="GOZ27" s="15"/>
      <c r="GPA27" s="15"/>
      <c r="GPB27" s="15"/>
      <c r="GPC27" s="15"/>
      <c r="GPD27" s="15"/>
      <c r="GPE27" s="15"/>
      <c r="GPF27" s="15"/>
      <c r="GPG27" s="15"/>
      <c r="GPH27" s="15"/>
      <c r="GPI27" s="15"/>
      <c r="GPJ27" s="15"/>
      <c r="GPK27" s="15"/>
      <c r="GPL27" s="15"/>
      <c r="GPM27" s="15"/>
      <c r="GPN27" s="15"/>
      <c r="GPO27" s="15"/>
      <c r="GPP27" s="15"/>
      <c r="GPQ27" s="15"/>
      <c r="GPR27" s="15"/>
      <c r="GPS27" s="15"/>
      <c r="GPT27" s="15"/>
      <c r="GPU27" s="15"/>
      <c r="GPV27" s="15"/>
      <c r="GPW27" s="15"/>
      <c r="GPX27" s="15"/>
      <c r="GPY27" s="15"/>
      <c r="GPZ27" s="15"/>
      <c r="GQA27" s="15"/>
      <c r="GQB27" s="15"/>
      <c r="GQC27" s="15"/>
      <c r="GQD27" s="15"/>
      <c r="GQE27" s="15"/>
      <c r="GQF27" s="15"/>
      <c r="GQG27" s="15"/>
      <c r="GQH27" s="15"/>
      <c r="GQI27" s="15"/>
      <c r="GQJ27" s="15"/>
      <c r="GQK27" s="15"/>
      <c r="GQL27" s="15"/>
      <c r="GQM27" s="15"/>
      <c r="GQN27" s="15"/>
      <c r="GQO27" s="15"/>
      <c r="GQP27" s="15"/>
      <c r="GQQ27" s="15"/>
      <c r="GQR27" s="15"/>
      <c r="GQS27" s="15"/>
      <c r="GQT27" s="15"/>
      <c r="GQU27" s="15"/>
      <c r="GQV27" s="15"/>
      <c r="GQW27" s="15"/>
      <c r="GQX27" s="15"/>
      <c r="GQY27" s="15"/>
      <c r="GQZ27" s="15"/>
      <c r="GRA27" s="15"/>
      <c r="GRB27" s="15"/>
      <c r="GRC27" s="15"/>
      <c r="GRD27" s="15"/>
      <c r="GRE27" s="15"/>
      <c r="GRF27" s="15"/>
      <c r="GRG27" s="15"/>
      <c r="GRH27" s="15"/>
      <c r="GRI27" s="15"/>
      <c r="GRJ27" s="15"/>
      <c r="GRK27" s="15"/>
      <c r="GRL27" s="15"/>
      <c r="GRM27" s="15"/>
      <c r="GRN27" s="15"/>
      <c r="GRO27" s="15"/>
      <c r="GRP27" s="15"/>
      <c r="GRQ27" s="15"/>
      <c r="GRR27" s="15"/>
      <c r="GRS27" s="15"/>
      <c r="GRT27" s="15"/>
      <c r="GRU27" s="15"/>
      <c r="GRV27" s="15"/>
      <c r="GRW27" s="15"/>
      <c r="GRX27" s="15"/>
      <c r="GRY27" s="15"/>
      <c r="GRZ27" s="15"/>
      <c r="GSA27" s="15"/>
      <c r="GSB27" s="15"/>
      <c r="GSC27" s="15"/>
      <c r="GSD27" s="15"/>
      <c r="GSE27" s="15"/>
      <c r="GSF27" s="15"/>
      <c r="GSG27" s="15"/>
      <c r="GSH27" s="15"/>
      <c r="GSI27" s="15"/>
      <c r="GSJ27" s="15"/>
      <c r="GSK27" s="15"/>
      <c r="GSL27" s="15"/>
      <c r="GSM27" s="15"/>
      <c r="GSN27" s="15"/>
      <c r="GSO27" s="15"/>
      <c r="GSP27" s="15"/>
      <c r="GSQ27" s="15"/>
      <c r="GSR27" s="15"/>
      <c r="GSS27" s="15"/>
      <c r="GST27" s="15"/>
      <c r="GSU27" s="15"/>
      <c r="GSV27" s="15"/>
      <c r="GSW27" s="15"/>
      <c r="GSX27" s="15"/>
      <c r="GSY27" s="15"/>
      <c r="GSZ27" s="15"/>
      <c r="GTA27" s="15"/>
      <c r="GTB27" s="15"/>
      <c r="GTC27" s="15"/>
      <c r="GTD27" s="15"/>
      <c r="GTE27" s="15"/>
      <c r="GTF27" s="15"/>
      <c r="GTG27" s="15"/>
      <c r="GTH27" s="15"/>
      <c r="GTI27" s="15"/>
      <c r="GTJ27" s="15"/>
      <c r="GTK27" s="15"/>
      <c r="GTL27" s="15"/>
      <c r="GTM27" s="15"/>
      <c r="GTN27" s="15"/>
      <c r="GTO27" s="15"/>
      <c r="GTP27" s="15"/>
      <c r="GTQ27" s="15"/>
      <c r="GTR27" s="15"/>
      <c r="GTS27" s="15"/>
      <c r="GTT27" s="15"/>
      <c r="GTU27" s="15"/>
      <c r="GTV27" s="15"/>
      <c r="GTW27" s="15"/>
      <c r="GTX27" s="15"/>
      <c r="GTY27" s="15"/>
      <c r="GTZ27" s="15"/>
      <c r="GUA27" s="15"/>
      <c r="GUB27" s="15"/>
      <c r="GUC27" s="15"/>
      <c r="GUD27" s="15"/>
      <c r="GUE27" s="15"/>
      <c r="GUF27" s="15"/>
      <c r="GUG27" s="15"/>
      <c r="GUH27" s="15"/>
      <c r="GUI27" s="15"/>
      <c r="GUJ27" s="15"/>
      <c r="GUK27" s="15"/>
      <c r="GUL27" s="15"/>
      <c r="GUM27" s="15"/>
      <c r="GUN27" s="15"/>
      <c r="GUO27" s="15"/>
      <c r="GUP27" s="15"/>
      <c r="GUQ27" s="15"/>
      <c r="GUR27" s="15"/>
      <c r="GUS27" s="15"/>
      <c r="GUT27" s="15"/>
      <c r="GUU27" s="15"/>
      <c r="GUV27" s="15"/>
      <c r="GUW27" s="15"/>
      <c r="GUX27" s="15"/>
      <c r="GUY27" s="15"/>
      <c r="GUZ27" s="15"/>
      <c r="GVA27" s="15"/>
      <c r="GVB27" s="15"/>
      <c r="GVC27" s="15"/>
      <c r="GVD27" s="15"/>
      <c r="GVE27" s="15"/>
      <c r="GVF27" s="15"/>
      <c r="GVG27" s="15"/>
      <c r="GVH27" s="15"/>
      <c r="GVI27" s="15"/>
      <c r="GVJ27" s="15"/>
      <c r="GVK27" s="15"/>
      <c r="GVL27" s="15"/>
      <c r="GVM27" s="15"/>
      <c r="GVN27" s="15"/>
      <c r="GVO27" s="15"/>
      <c r="GVP27" s="15"/>
      <c r="GVQ27" s="15"/>
      <c r="GVR27" s="15"/>
      <c r="GVS27" s="15"/>
      <c r="GVT27" s="15"/>
      <c r="GVU27" s="15"/>
      <c r="GVV27" s="15"/>
      <c r="GVW27" s="15"/>
      <c r="GVX27" s="15"/>
      <c r="GVY27" s="15"/>
      <c r="GVZ27" s="15"/>
      <c r="GWA27" s="15"/>
      <c r="GWB27" s="15"/>
      <c r="GWC27" s="15"/>
      <c r="GWD27" s="15"/>
      <c r="GWE27" s="15"/>
      <c r="GWF27" s="15"/>
      <c r="GWG27" s="15"/>
      <c r="GWH27" s="15"/>
      <c r="GWI27" s="15"/>
      <c r="GWJ27" s="15"/>
      <c r="GWK27" s="15"/>
      <c r="GWL27" s="15"/>
      <c r="GWM27" s="15"/>
      <c r="GWN27" s="15"/>
      <c r="GWO27" s="15"/>
      <c r="GWP27" s="15"/>
      <c r="GWQ27" s="15"/>
      <c r="GWR27" s="15"/>
      <c r="GWS27" s="15"/>
      <c r="GWT27" s="15"/>
      <c r="GWU27" s="15"/>
      <c r="GWV27" s="15"/>
      <c r="GWW27" s="15"/>
      <c r="GWX27" s="15"/>
      <c r="GWY27" s="15"/>
      <c r="GWZ27" s="15"/>
      <c r="GXA27" s="15"/>
      <c r="GXB27" s="15"/>
      <c r="GXC27" s="15"/>
      <c r="GXD27" s="15"/>
      <c r="GXE27" s="15"/>
      <c r="GXF27" s="15"/>
      <c r="GXG27" s="15"/>
      <c r="GXH27" s="15"/>
      <c r="GXI27" s="15"/>
      <c r="GXJ27" s="15"/>
      <c r="GXK27" s="15"/>
      <c r="GXL27" s="15"/>
      <c r="GXM27" s="15"/>
      <c r="GXN27" s="15"/>
      <c r="GXO27" s="15"/>
      <c r="GXP27" s="15"/>
      <c r="GXQ27" s="15"/>
      <c r="GXR27" s="15"/>
      <c r="GXS27" s="15"/>
      <c r="GXT27" s="15"/>
      <c r="GXU27" s="15"/>
      <c r="GXV27" s="15"/>
      <c r="GXW27" s="15"/>
      <c r="GXX27" s="15"/>
      <c r="GXY27" s="15"/>
      <c r="GXZ27" s="15"/>
      <c r="GYA27" s="15"/>
      <c r="GYB27" s="15"/>
      <c r="GYC27" s="15"/>
      <c r="GYD27" s="15"/>
      <c r="GYE27" s="15"/>
      <c r="GYF27" s="15"/>
      <c r="GYG27" s="15"/>
      <c r="GYH27" s="15"/>
      <c r="GYI27" s="15"/>
      <c r="GYJ27" s="15"/>
      <c r="GYK27" s="15"/>
      <c r="GYL27" s="15"/>
      <c r="GYM27" s="15"/>
      <c r="GYN27" s="15"/>
      <c r="GYO27" s="15"/>
      <c r="GYP27" s="15"/>
      <c r="GYQ27" s="15"/>
      <c r="GYR27" s="15"/>
      <c r="GYS27" s="15"/>
      <c r="GYT27" s="15"/>
      <c r="GYU27" s="15"/>
      <c r="GYV27" s="15"/>
      <c r="GYW27" s="15"/>
      <c r="GYX27" s="15"/>
      <c r="GYY27" s="15"/>
      <c r="GYZ27" s="15"/>
      <c r="GZA27" s="15"/>
      <c r="GZB27" s="15"/>
      <c r="GZC27" s="15"/>
      <c r="GZD27" s="15"/>
      <c r="GZE27" s="15"/>
      <c r="GZF27" s="15"/>
      <c r="GZG27" s="15"/>
      <c r="GZH27" s="15"/>
      <c r="GZI27" s="15"/>
      <c r="GZJ27" s="15"/>
      <c r="GZK27" s="15"/>
      <c r="GZL27" s="15"/>
      <c r="GZM27" s="15"/>
      <c r="GZN27" s="15"/>
      <c r="GZO27" s="15"/>
      <c r="GZP27" s="15"/>
      <c r="GZQ27" s="15"/>
      <c r="GZR27" s="15"/>
      <c r="GZS27" s="15"/>
      <c r="GZT27" s="15"/>
      <c r="GZU27" s="15"/>
      <c r="GZV27" s="15"/>
      <c r="GZW27" s="15"/>
      <c r="GZX27" s="15"/>
      <c r="GZY27" s="15"/>
      <c r="GZZ27" s="15"/>
      <c r="HAA27" s="15"/>
      <c r="HAB27" s="15"/>
      <c r="HAC27" s="15"/>
      <c r="HAD27" s="15"/>
      <c r="HAE27" s="15"/>
      <c r="HAF27" s="15"/>
      <c r="HAG27" s="15"/>
      <c r="HAH27" s="15"/>
      <c r="HAI27" s="15"/>
      <c r="HAJ27" s="15"/>
      <c r="HAK27" s="15"/>
      <c r="HAL27" s="15"/>
      <c r="HAM27" s="15"/>
      <c r="HAN27" s="15"/>
      <c r="HAO27" s="15"/>
      <c r="HAP27" s="15"/>
      <c r="HAQ27" s="15"/>
      <c r="HAR27" s="15"/>
      <c r="HAS27" s="15"/>
      <c r="HAT27" s="15"/>
      <c r="HAU27" s="15"/>
      <c r="HAV27" s="15"/>
      <c r="HAW27" s="15"/>
      <c r="HAX27" s="15"/>
      <c r="HAY27" s="15"/>
      <c r="HAZ27" s="15"/>
      <c r="HBA27" s="15"/>
      <c r="HBB27" s="15"/>
      <c r="HBC27" s="15"/>
      <c r="HBD27" s="15"/>
      <c r="HBE27" s="15"/>
      <c r="HBF27" s="15"/>
      <c r="HBG27" s="15"/>
      <c r="HBH27" s="15"/>
      <c r="HBI27" s="15"/>
      <c r="HBJ27" s="15"/>
      <c r="HBK27" s="15"/>
      <c r="HBL27" s="15"/>
      <c r="HBM27" s="15"/>
      <c r="HBN27" s="15"/>
      <c r="HBO27" s="15"/>
      <c r="HBP27" s="15"/>
      <c r="HBQ27" s="15"/>
      <c r="HBR27" s="15"/>
      <c r="HBS27" s="15"/>
      <c r="HBT27" s="15"/>
      <c r="HBU27" s="15"/>
      <c r="HBV27" s="15"/>
      <c r="HBW27" s="15"/>
      <c r="HBX27" s="15"/>
      <c r="HBY27" s="15"/>
      <c r="HBZ27" s="15"/>
      <c r="HCA27" s="15"/>
      <c r="HCB27" s="15"/>
      <c r="HCC27" s="15"/>
      <c r="HCD27" s="15"/>
      <c r="HCE27" s="15"/>
      <c r="HCF27" s="15"/>
      <c r="HCG27" s="15"/>
      <c r="HCH27" s="15"/>
      <c r="HCI27" s="15"/>
      <c r="HCJ27" s="15"/>
      <c r="HCK27" s="15"/>
      <c r="HCL27" s="15"/>
      <c r="HCM27" s="15"/>
      <c r="HCN27" s="15"/>
      <c r="HCO27" s="15"/>
      <c r="HCP27" s="15"/>
      <c r="HCQ27" s="15"/>
      <c r="HCR27" s="15"/>
      <c r="HCS27" s="15"/>
      <c r="HCT27" s="15"/>
      <c r="HCU27" s="15"/>
      <c r="HCV27" s="15"/>
      <c r="HCW27" s="15"/>
      <c r="HCX27" s="15"/>
      <c r="HCY27" s="15"/>
      <c r="HCZ27" s="15"/>
      <c r="HDA27" s="15"/>
      <c r="HDB27" s="15"/>
      <c r="HDC27" s="15"/>
      <c r="HDD27" s="15"/>
      <c r="HDE27" s="15"/>
      <c r="HDF27" s="15"/>
      <c r="HDG27" s="15"/>
      <c r="HDH27" s="15"/>
      <c r="HDI27" s="15"/>
      <c r="HDJ27" s="15"/>
      <c r="HDK27" s="15"/>
      <c r="HDL27" s="15"/>
      <c r="HDM27" s="15"/>
      <c r="HDN27" s="15"/>
      <c r="HDO27" s="15"/>
      <c r="HDP27" s="15"/>
      <c r="HDQ27" s="15"/>
      <c r="HDR27" s="15"/>
      <c r="HDS27" s="15"/>
      <c r="HDT27" s="15"/>
      <c r="HDU27" s="15"/>
      <c r="HDV27" s="15"/>
      <c r="HDW27" s="15"/>
      <c r="HDX27" s="15"/>
      <c r="HDY27" s="15"/>
      <c r="HDZ27" s="15"/>
      <c r="HEA27" s="15"/>
      <c r="HEB27" s="15"/>
      <c r="HEC27" s="15"/>
      <c r="HED27" s="15"/>
      <c r="HEE27" s="15"/>
      <c r="HEF27" s="15"/>
      <c r="HEG27" s="15"/>
      <c r="HEH27" s="15"/>
      <c r="HEI27" s="15"/>
      <c r="HEJ27" s="15"/>
      <c r="HEK27" s="15"/>
      <c r="HEL27" s="15"/>
      <c r="HEM27" s="15"/>
      <c r="HEN27" s="15"/>
      <c r="HEO27" s="15"/>
      <c r="HEP27" s="15"/>
      <c r="HEQ27" s="15"/>
      <c r="HER27" s="15"/>
      <c r="HES27" s="15"/>
      <c r="HET27" s="15"/>
      <c r="HEU27" s="15"/>
      <c r="HEV27" s="15"/>
      <c r="HEW27" s="15"/>
      <c r="HEX27" s="15"/>
      <c r="HEY27" s="15"/>
      <c r="HEZ27" s="15"/>
      <c r="HFA27" s="15"/>
      <c r="HFB27" s="15"/>
      <c r="HFC27" s="15"/>
      <c r="HFD27" s="15"/>
      <c r="HFE27" s="15"/>
      <c r="HFF27" s="15"/>
      <c r="HFG27" s="15"/>
      <c r="HFH27" s="15"/>
      <c r="HFI27" s="15"/>
      <c r="HFJ27" s="15"/>
      <c r="HFK27" s="15"/>
      <c r="HFL27" s="15"/>
      <c r="HFM27" s="15"/>
      <c r="HFN27" s="15"/>
      <c r="HFO27" s="15"/>
      <c r="HFP27" s="15"/>
      <c r="HFQ27" s="15"/>
      <c r="HFR27" s="15"/>
      <c r="HFS27" s="15"/>
      <c r="HFT27" s="15"/>
      <c r="HFU27" s="15"/>
      <c r="HFV27" s="15"/>
      <c r="HFW27" s="15"/>
      <c r="HFX27" s="15"/>
      <c r="HFY27" s="15"/>
      <c r="HFZ27" s="15"/>
      <c r="HGA27" s="15"/>
      <c r="HGB27" s="15"/>
      <c r="HGC27" s="15"/>
      <c r="HGD27" s="15"/>
      <c r="HGE27" s="15"/>
      <c r="HGF27" s="15"/>
      <c r="HGG27" s="15"/>
      <c r="HGH27" s="15"/>
      <c r="HGI27" s="15"/>
      <c r="HGJ27" s="15"/>
      <c r="HGK27" s="15"/>
      <c r="HGL27" s="15"/>
      <c r="HGM27" s="15"/>
      <c r="HGN27" s="15"/>
      <c r="HGO27" s="15"/>
      <c r="HGP27" s="15"/>
      <c r="HGQ27" s="15"/>
      <c r="HGR27" s="15"/>
      <c r="HGS27" s="15"/>
      <c r="HGT27" s="15"/>
      <c r="HGU27" s="15"/>
      <c r="HGV27" s="15"/>
      <c r="HGW27" s="15"/>
      <c r="HGX27" s="15"/>
      <c r="HGY27" s="15"/>
      <c r="HGZ27" s="15"/>
      <c r="HHA27" s="15"/>
      <c r="HHB27" s="15"/>
      <c r="HHC27" s="15"/>
      <c r="HHD27" s="15"/>
      <c r="HHE27" s="15"/>
      <c r="HHF27" s="15"/>
      <c r="HHG27" s="15"/>
      <c r="HHH27" s="15"/>
      <c r="HHI27" s="15"/>
      <c r="HHJ27" s="15"/>
      <c r="HHK27" s="15"/>
      <c r="HHL27" s="15"/>
      <c r="HHM27" s="15"/>
      <c r="HHN27" s="15"/>
      <c r="HHO27" s="15"/>
      <c r="HHP27" s="15"/>
      <c r="HHQ27" s="15"/>
      <c r="HHR27" s="15"/>
      <c r="HHS27" s="15"/>
      <c r="HHT27" s="15"/>
      <c r="HHU27" s="15"/>
      <c r="HHV27" s="15"/>
      <c r="HHW27" s="15"/>
      <c r="HHX27" s="15"/>
      <c r="HHY27" s="15"/>
      <c r="HHZ27" s="15"/>
      <c r="HIA27" s="15"/>
      <c r="HIB27" s="15"/>
      <c r="HIC27" s="15"/>
      <c r="HID27" s="15"/>
      <c r="HIE27" s="15"/>
      <c r="HIF27" s="15"/>
      <c r="HIG27" s="15"/>
      <c r="HIH27" s="15"/>
      <c r="HII27" s="15"/>
      <c r="HIJ27" s="15"/>
      <c r="HIK27" s="15"/>
      <c r="HIL27" s="15"/>
      <c r="HIM27" s="15"/>
      <c r="HIN27" s="15"/>
      <c r="HIO27" s="15"/>
      <c r="HIP27" s="15"/>
      <c r="HIQ27" s="15"/>
      <c r="HIR27" s="15"/>
      <c r="HIS27" s="15"/>
      <c r="HIT27" s="15"/>
      <c r="HIU27" s="15"/>
      <c r="HIV27" s="15"/>
      <c r="HIW27" s="15"/>
      <c r="HIX27" s="15"/>
      <c r="HIY27" s="15"/>
      <c r="HIZ27" s="15"/>
      <c r="HJA27" s="15"/>
      <c r="HJB27" s="15"/>
      <c r="HJC27" s="15"/>
      <c r="HJD27" s="15"/>
      <c r="HJE27" s="15"/>
      <c r="HJF27" s="15"/>
      <c r="HJG27" s="15"/>
      <c r="HJH27" s="15"/>
      <c r="HJI27" s="15"/>
      <c r="HJJ27" s="15"/>
      <c r="HJK27" s="15"/>
      <c r="HJL27" s="15"/>
      <c r="HJM27" s="15"/>
      <c r="HJN27" s="15"/>
      <c r="HJO27" s="15"/>
      <c r="HJP27" s="15"/>
      <c r="HJQ27" s="15"/>
      <c r="HJR27" s="15"/>
      <c r="HJS27" s="15"/>
      <c r="HJT27" s="15"/>
      <c r="HJU27" s="15"/>
      <c r="HJV27" s="15"/>
      <c r="HJW27" s="15"/>
      <c r="HJX27" s="15"/>
      <c r="HJY27" s="15"/>
      <c r="HJZ27" s="15"/>
      <c r="HKA27" s="15"/>
      <c r="HKB27" s="15"/>
      <c r="HKC27" s="15"/>
      <c r="HKD27" s="15"/>
      <c r="HKE27" s="15"/>
      <c r="HKF27" s="15"/>
      <c r="HKG27" s="15"/>
      <c r="HKH27" s="15"/>
      <c r="HKI27" s="15"/>
      <c r="HKJ27" s="15"/>
      <c r="HKK27" s="15"/>
      <c r="HKL27" s="15"/>
      <c r="HKM27" s="15"/>
      <c r="HKN27" s="15"/>
      <c r="HKO27" s="15"/>
      <c r="HKP27" s="15"/>
      <c r="HKQ27" s="15"/>
      <c r="HKR27" s="15"/>
      <c r="HKS27" s="15"/>
      <c r="HKT27" s="15"/>
      <c r="HKU27" s="15"/>
      <c r="HKV27" s="15"/>
      <c r="HKW27" s="15"/>
      <c r="HKX27" s="15"/>
      <c r="HKY27" s="15"/>
      <c r="HKZ27" s="15"/>
      <c r="HLA27" s="15"/>
      <c r="HLB27" s="15"/>
      <c r="HLC27" s="15"/>
      <c r="HLD27" s="15"/>
      <c r="HLE27" s="15"/>
      <c r="HLF27" s="15"/>
      <c r="HLG27" s="15"/>
      <c r="HLH27" s="15"/>
      <c r="HLI27" s="15"/>
      <c r="HLJ27" s="15"/>
      <c r="HLK27" s="15"/>
      <c r="HLL27" s="15"/>
      <c r="HLM27" s="15"/>
      <c r="HLN27" s="15"/>
      <c r="HLO27" s="15"/>
      <c r="HLP27" s="15"/>
      <c r="HLQ27" s="15"/>
      <c r="HLR27" s="15"/>
      <c r="HLS27" s="15"/>
      <c r="HLT27" s="15"/>
      <c r="HLU27" s="15"/>
      <c r="HLV27" s="15"/>
      <c r="HLW27" s="15"/>
      <c r="HLX27" s="15"/>
      <c r="HLY27" s="15"/>
      <c r="HLZ27" s="15"/>
      <c r="HMA27" s="15"/>
      <c r="HMB27" s="15"/>
      <c r="HMC27" s="15"/>
      <c r="HMD27" s="15"/>
      <c r="HME27" s="15"/>
      <c r="HMF27" s="15"/>
      <c r="HMG27" s="15"/>
      <c r="HMH27" s="15"/>
      <c r="HMI27" s="15"/>
      <c r="HMJ27" s="15"/>
      <c r="HMK27" s="15"/>
      <c r="HML27" s="15"/>
      <c r="HMM27" s="15"/>
      <c r="HMN27" s="15"/>
      <c r="HMO27" s="15"/>
      <c r="HMP27" s="15"/>
      <c r="HMQ27" s="15"/>
      <c r="HMR27" s="15"/>
      <c r="HMS27" s="15"/>
      <c r="HMT27" s="15"/>
      <c r="HMU27" s="15"/>
      <c r="HMV27" s="15"/>
      <c r="HMW27" s="15"/>
      <c r="HMX27" s="15"/>
      <c r="HMY27" s="15"/>
      <c r="HMZ27" s="15"/>
      <c r="HNA27" s="15"/>
      <c r="HNB27" s="15"/>
      <c r="HNC27" s="15"/>
      <c r="HND27" s="15"/>
      <c r="HNE27" s="15"/>
      <c r="HNF27" s="15"/>
      <c r="HNG27" s="15"/>
      <c r="HNH27" s="15"/>
      <c r="HNI27" s="15"/>
      <c r="HNJ27" s="15"/>
      <c r="HNK27" s="15"/>
      <c r="HNL27" s="15"/>
      <c r="HNM27" s="15"/>
      <c r="HNN27" s="15"/>
      <c r="HNO27" s="15"/>
      <c r="HNP27" s="15"/>
      <c r="HNQ27" s="15"/>
      <c r="HNR27" s="15"/>
      <c r="HNS27" s="15"/>
      <c r="HNT27" s="15"/>
      <c r="HNU27" s="15"/>
      <c r="HNV27" s="15"/>
      <c r="HNW27" s="15"/>
      <c r="HNX27" s="15"/>
      <c r="HNY27" s="15"/>
      <c r="HNZ27" s="15"/>
      <c r="HOA27" s="15"/>
      <c r="HOB27" s="15"/>
      <c r="HOC27" s="15"/>
      <c r="HOD27" s="15"/>
      <c r="HOE27" s="15"/>
      <c r="HOF27" s="15"/>
      <c r="HOG27" s="15"/>
      <c r="HOH27" s="15"/>
      <c r="HOI27" s="15"/>
      <c r="HOJ27" s="15"/>
      <c r="HOK27" s="15"/>
      <c r="HOL27" s="15"/>
      <c r="HOM27" s="15"/>
      <c r="HON27" s="15"/>
      <c r="HOO27" s="15"/>
      <c r="HOP27" s="15"/>
      <c r="HOQ27" s="15"/>
      <c r="HOR27" s="15"/>
      <c r="HOS27" s="15"/>
      <c r="HOT27" s="15"/>
      <c r="HOU27" s="15"/>
      <c r="HOV27" s="15"/>
      <c r="HOW27" s="15"/>
      <c r="HOX27" s="15"/>
      <c r="HOY27" s="15"/>
      <c r="HOZ27" s="15"/>
      <c r="HPA27" s="15"/>
      <c r="HPB27" s="15"/>
      <c r="HPC27" s="15"/>
      <c r="HPD27" s="15"/>
      <c r="HPE27" s="15"/>
      <c r="HPF27" s="15"/>
      <c r="HPG27" s="15"/>
      <c r="HPH27" s="15"/>
      <c r="HPI27" s="15"/>
      <c r="HPJ27" s="15"/>
      <c r="HPK27" s="15"/>
      <c r="HPL27" s="15"/>
      <c r="HPM27" s="15"/>
      <c r="HPN27" s="15"/>
      <c r="HPO27" s="15"/>
      <c r="HPP27" s="15"/>
      <c r="HPQ27" s="15"/>
      <c r="HPR27" s="15"/>
      <c r="HPS27" s="15"/>
      <c r="HPT27" s="15"/>
      <c r="HPU27" s="15"/>
      <c r="HPV27" s="15"/>
      <c r="HPW27" s="15"/>
      <c r="HPX27" s="15"/>
      <c r="HPY27" s="15"/>
      <c r="HPZ27" s="15"/>
      <c r="HQA27" s="15"/>
      <c r="HQB27" s="15"/>
      <c r="HQC27" s="15"/>
      <c r="HQD27" s="15"/>
      <c r="HQE27" s="15"/>
      <c r="HQF27" s="15"/>
      <c r="HQG27" s="15"/>
      <c r="HQH27" s="15"/>
      <c r="HQI27" s="15"/>
      <c r="HQJ27" s="15"/>
      <c r="HQK27" s="15"/>
      <c r="HQL27" s="15"/>
      <c r="HQM27" s="15"/>
      <c r="HQN27" s="15"/>
      <c r="HQO27" s="15"/>
      <c r="HQP27" s="15"/>
      <c r="HQQ27" s="15"/>
      <c r="HQR27" s="15"/>
      <c r="HQS27" s="15"/>
      <c r="HQT27" s="15"/>
      <c r="HQU27" s="15"/>
      <c r="HQV27" s="15"/>
      <c r="HQW27" s="15"/>
      <c r="HQX27" s="15"/>
      <c r="HQY27" s="15"/>
      <c r="HQZ27" s="15"/>
      <c r="HRA27" s="15"/>
      <c r="HRB27" s="15"/>
      <c r="HRC27" s="15"/>
      <c r="HRD27" s="15"/>
      <c r="HRE27" s="15"/>
      <c r="HRF27" s="15"/>
      <c r="HRG27" s="15"/>
      <c r="HRH27" s="15"/>
      <c r="HRI27" s="15"/>
      <c r="HRJ27" s="15"/>
      <c r="HRK27" s="15"/>
      <c r="HRL27" s="15"/>
      <c r="HRM27" s="15"/>
      <c r="HRN27" s="15"/>
      <c r="HRO27" s="15"/>
      <c r="HRP27" s="15"/>
      <c r="HRQ27" s="15"/>
      <c r="HRR27" s="15"/>
      <c r="HRS27" s="15"/>
      <c r="HRT27" s="15"/>
      <c r="HRU27" s="15"/>
      <c r="HRV27" s="15"/>
      <c r="HRW27" s="15"/>
      <c r="HRX27" s="15"/>
      <c r="HRY27" s="15"/>
      <c r="HRZ27" s="15"/>
      <c r="HSA27" s="15"/>
      <c r="HSB27" s="15"/>
      <c r="HSC27" s="15"/>
      <c r="HSD27" s="15"/>
      <c r="HSE27" s="15"/>
      <c r="HSF27" s="15"/>
      <c r="HSG27" s="15"/>
      <c r="HSH27" s="15"/>
      <c r="HSI27" s="15"/>
      <c r="HSJ27" s="15"/>
      <c r="HSK27" s="15"/>
      <c r="HSL27" s="15"/>
      <c r="HSM27" s="15"/>
      <c r="HSN27" s="15"/>
      <c r="HSO27" s="15"/>
      <c r="HSP27" s="15"/>
      <c r="HSQ27" s="15"/>
      <c r="HSR27" s="15"/>
      <c r="HSS27" s="15"/>
      <c r="HST27" s="15"/>
      <c r="HSU27" s="15"/>
      <c r="HSV27" s="15"/>
      <c r="HSW27" s="15"/>
      <c r="HSX27" s="15"/>
      <c r="HSY27" s="15"/>
      <c r="HSZ27" s="15"/>
      <c r="HTA27" s="15"/>
      <c r="HTB27" s="15"/>
      <c r="HTC27" s="15"/>
      <c r="HTD27" s="15"/>
      <c r="HTE27" s="15"/>
      <c r="HTF27" s="15"/>
      <c r="HTG27" s="15"/>
      <c r="HTH27" s="15"/>
      <c r="HTI27" s="15"/>
      <c r="HTJ27" s="15"/>
      <c r="HTK27" s="15"/>
      <c r="HTL27" s="15"/>
      <c r="HTM27" s="15"/>
      <c r="HTN27" s="15"/>
      <c r="HTO27" s="15"/>
      <c r="HTP27" s="15"/>
      <c r="HTQ27" s="15"/>
      <c r="HTR27" s="15"/>
      <c r="HTS27" s="15"/>
      <c r="HTT27" s="15"/>
      <c r="HTU27" s="15"/>
      <c r="HTV27" s="15"/>
      <c r="HTW27" s="15"/>
      <c r="HTX27" s="15"/>
      <c r="HTY27" s="15"/>
      <c r="HTZ27" s="15"/>
      <c r="HUA27" s="15"/>
      <c r="HUB27" s="15"/>
      <c r="HUC27" s="15"/>
      <c r="HUD27" s="15"/>
      <c r="HUE27" s="15"/>
      <c r="HUF27" s="15"/>
      <c r="HUG27" s="15"/>
      <c r="HUH27" s="15"/>
      <c r="HUI27" s="15"/>
      <c r="HUJ27" s="15"/>
      <c r="HUK27" s="15"/>
      <c r="HUL27" s="15"/>
      <c r="HUM27" s="15"/>
      <c r="HUN27" s="15"/>
      <c r="HUO27" s="15"/>
      <c r="HUP27" s="15"/>
      <c r="HUQ27" s="15"/>
      <c r="HUR27" s="15"/>
      <c r="HUS27" s="15"/>
      <c r="HUT27" s="15"/>
      <c r="HUU27" s="15"/>
      <c r="HUV27" s="15"/>
      <c r="HUW27" s="15"/>
      <c r="HUX27" s="15"/>
      <c r="HUY27" s="15"/>
      <c r="HUZ27" s="15"/>
      <c r="HVA27" s="15"/>
      <c r="HVB27" s="15"/>
      <c r="HVC27" s="15"/>
      <c r="HVD27" s="15"/>
      <c r="HVE27" s="15"/>
      <c r="HVF27" s="15"/>
      <c r="HVG27" s="15"/>
      <c r="HVH27" s="15"/>
      <c r="HVI27" s="15"/>
      <c r="HVJ27" s="15"/>
      <c r="HVK27" s="15"/>
      <c r="HVL27" s="15"/>
      <c r="HVM27" s="15"/>
      <c r="HVN27" s="15"/>
      <c r="HVO27" s="15"/>
      <c r="HVP27" s="15"/>
      <c r="HVQ27" s="15"/>
      <c r="HVR27" s="15"/>
      <c r="HVS27" s="15"/>
      <c r="HVT27" s="15"/>
      <c r="HVU27" s="15"/>
      <c r="HVV27" s="15"/>
      <c r="HVW27" s="15"/>
      <c r="HVX27" s="15"/>
      <c r="HVY27" s="15"/>
      <c r="HVZ27" s="15"/>
      <c r="HWA27" s="15"/>
      <c r="HWB27" s="15"/>
      <c r="HWC27" s="15"/>
      <c r="HWD27" s="15"/>
      <c r="HWE27" s="15"/>
      <c r="HWF27" s="15"/>
      <c r="HWG27" s="15"/>
      <c r="HWH27" s="15"/>
      <c r="HWI27" s="15"/>
      <c r="HWJ27" s="15"/>
      <c r="HWK27" s="15"/>
      <c r="HWL27" s="15"/>
      <c r="HWM27" s="15"/>
      <c r="HWN27" s="15"/>
      <c r="HWO27" s="15"/>
      <c r="HWP27" s="15"/>
      <c r="HWQ27" s="15"/>
      <c r="HWR27" s="15"/>
      <c r="HWS27" s="15"/>
      <c r="HWT27" s="15"/>
      <c r="HWU27" s="15"/>
      <c r="HWV27" s="15"/>
      <c r="HWW27" s="15"/>
      <c r="HWX27" s="15"/>
      <c r="HWY27" s="15"/>
      <c r="HWZ27" s="15"/>
      <c r="HXA27" s="15"/>
      <c r="HXB27" s="15"/>
      <c r="HXC27" s="15"/>
      <c r="HXD27" s="15"/>
      <c r="HXE27" s="15"/>
      <c r="HXF27" s="15"/>
      <c r="HXG27" s="15"/>
      <c r="HXH27" s="15"/>
      <c r="HXI27" s="15"/>
      <c r="HXJ27" s="15"/>
      <c r="HXK27" s="15"/>
      <c r="HXL27" s="15"/>
      <c r="HXM27" s="15"/>
      <c r="HXN27" s="15"/>
      <c r="HXO27" s="15"/>
      <c r="HXP27" s="15"/>
      <c r="HXQ27" s="15"/>
      <c r="HXR27" s="15"/>
      <c r="HXS27" s="15"/>
      <c r="HXT27" s="15"/>
      <c r="HXU27" s="15"/>
      <c r="HXV27" s="15"/>
      <c r="HXW27" s="15"/>
      <c r="HXX27" s="15"/>
      <c r="HXY27" s="15"/>
      <c r="HXZ27" s="15"/>
      <c r="HYA27" s="15"/>
      <c r="HYB27" s="15"/>
      <c r="HYC27" s="15"/>
      <c r="HYD27" s="15"/>
      <c r="HYE27" s="15"/>
      <c r="HYF27" s="15"/>
      <c r="HYG27" s="15"/>
      <c r="HYH27" s="15"/>
      <c r="HYI27" s="15"/>
      <c r="HYJ27" s="15"/>
      <c r="HYK27" s="15"/>
      <c r="HYL27" s="15"/>
      <c r="HYM27" s="15"/>
      <c r="HYN27" s="15"/>
      <c r="HYO27" s="15"/>
      <c r="HYP27" s="15"/>
      <c r="HYQ27" s="15"/>
      <c r="HYR27" s="15"/>
      <c r="HYS27" s="15"/>
      <c r="HYT27" s="15"/>
      <c r="HYU27" s="15"/>
      <c r="HYV27" s="15"/>
      <c r="HYW27" s="15"/>
      <c r="HYX27" s="15"/>
      <c r="HYY27" s="15"/>
      <c r="HYZ27" s="15"/>
      <c r="HZA27" s="15"/>
      <c r="HZB27" s="15"/>
      <c r="HZC27" s="15"/>
      <c r="HZD27" s="15"/>
      <c r="HZE27" s="15"/>
      <c r="HZF27" s="15"/>
      <c r="HZG27" s="15"/>
      <c r="HZH27" s="15"/>
      <c r="HZI27" s="15"/>
      <c r="HZJ27" s="15"/>
      <c r="HZK27" s="15"/>
      <c r="HZL27" s="15"/>
      <c r="HZM27" s="15"/>
      <c r="HZN27" s="15"/>
      <c r="HZO27" s="15"/>
      <c r="HZP27" s="15"/>
      <c r="HZQ27" s="15"/>
      <c r="HZR27" s="15"/>
      <c r="HZS27" s="15"/>
      <c r="HZT27" s="15"/>
      <c r="HZU27" s="15"/>
      <c r="HZV27" s="15"/>
      <c r="HZW27" s="15"/>
      <c r="HZX27" s="15"/>
      <c r="HZY27" s="15"/>
      <c r="HZZ27" s="15"/>
      <c r="IAA27" s="15"/>
      <c r="IAB27" s="15"/>
      <c r="IAC27" s="15"/>
      <c r="IAD27" s="15"/>
      <c r="IAE27" s="15"/>
      <c r="IAF27" s="15"/>
      <c r="IAG27" s="15"/>
      <c r="IAH27" s="15"/>
      <c r="IAI27" s="15"/>
      <c r="IAJ27" s="15"/>
      <c r="IAK27" s="15"/>
      <c r="IAL27" s="15"/>
      <c r="IAM27" s="15"/>
      <c r="IAN27" s="15"/>
      <c r="IAO27" s="15"/>
      <c r="IAP27" s="15"/>
      <c r="IAQ27" s="15"/>
      <c r="IAR27" s="15"/>
      <c r="IAS27" s="15"/>
      <c r="IAT27" s="15"/>
      <c r="IAU27" s="15"/>
      <c r="IAV27" s="15"/>
      <c r="IAW27" s="15"/>
      <c r="IAX27" s="15"/>
      <c r="IAY27" s="15"/>
      <c r="IAZ27" s="15"/>
      <c r="IBA27" s="15"/>
      <c r="IBB27" s="15"/>
      <c r="IBC27" s="15"/>
      <c r="IBD27" s="15"/>
      <c r="IBE27" s="15"/>
      <c r="IBF27" s="15"/>
      <c r="IBG27" s="15"/>
      <c r="IBH27" s="15"/>
      <c r="IBI27" s="15"/>
      <c r="IBJ27" s="15"/>
      <c r="IBK27" s="15"/>
      <c r="IBL27" s="15"/>
      <c r="IBM27" s="15"/>
      <c r="IBN27" s="15"/>
      <c r="IBO27" s="15"/>
      <c r="IBP27" s="15"/>
      <c r="IBQ27" s="15"/>
      <c r="IBR27" s="15"/>
      <c r="IBS27" s="15"/>
      <c r="IBT27" s="15"/>
      <c r="IBU27" s="15"/>
      <c r="IBV27" s="15"/>
      <c r="IBW27" s="15"/>
      <c r="IBX27" s="15"/>
      <c r="IBY27" s="15"/>
      <c r="IBZ27" s="15"/>
      <c r="ICA27" s="15"/>
      <c r="ICB27" s="15"/>
      <c r="ICC27" s="15"/>
      <c r="ICD27" s="15"/>
      <c r="ICE27" s="15"/>
      <c r="ICF27" s="15"/>
      <c r="ICG27" s="15"/>
      <c r="ICH27" s="15"/>
      <c r="ICI27" s="15"/>
      <c r="ICJ27" s="15"/>
      <c r="ICK27" s="15"/>
      <c r="ICL27" s="15"/>
      <c r="ICM27" s="15"/>
      <c r="ICN27" s="15"/>
      <c r="ICO27" s="15"/>
      <c r="ICP27" s="15"/>
      <c r="ICQ27" s="15"/>
      <c r="ICR27" s="15"/>
      <c r="ICS27" s="15"/>
      <c r="ICT27" s="15"/>
      <c r="ICU27" s="15"/>
      <c r="ICV27" s="15"/>
      <c r="ICW27" s="15"/>
      <c r="ICX27" s="15"/>
      <c r="ICY27" s="15"/>
      <c r="ICZ27" s="15"/>
      <c r="IDA27" s="15"/>
      <c r="IDB27" s="15"/>
      <c r="IDC27" s="15"/>
      <c r="IDD27" s="15"/>
      <c r="IDE27" s="15"/>
      <c r="IDF27" s="15"/>
      <c r="IDG27" s="15"/>
      <c r="IDH27" s="15"/>
      <c r="IDI27" s="15"/>
      <c r="IDJ27" s="15"/>
      <c r="IDK27" s="15"/>
      <c r="IDL27" s="15"/>
      <c r="IDM27" s="15"/>
      <c r="IDN27" s="15"/>
      <c r="IDO27" s="15"/>
      <c r="IDP27" s="15"/>
      <c r="IDQ27" s="15"/>
      <c r="IDR27" s="15"/>
      <c r="IDS27" s="15"/>
      <c r="IDT27" s="15"/>
      <c r="IDU27" s="15"/>
      <c r="IDV27" s="15"/>
      <c r="IDW27" s="15"/>
      <c r="IDX27" s="15"/>
      <c r="IDY27" s="15"/>
      <c r="IDZ27" s="15"/>
      <c r="IEA27" s="15"/>
      <c r="IEB27" s="15"/>
      <c r="IEC27" s="15"/>
      <c r="IED27" s="15"/>
      <c r="IEE27" s="15"/>
      <c r="IEF27" s="15"/>
      <c r="IEG27" s="15"/>
      <c r="IEH27" s="15"/>
      <c r="IEI27" s="15"/>
      <c r="IEJ27" s="15"/>
      <c r="IEK27" s="15"/>
      <c r="IEL27" s="15"/>
      <c r="IEM27" s="15"/>
      <c r="IEN27" s="15"/>
      <c r="IEO27" s="15"/>
      <c r="IEP27" s="15"/>
      <c r="IEQ27" s="15"/>
      <c r="IER27" s="15"/>
      <c r="IES27" s="15"/>
      <c r="IET27" s="15"/>
      <c r="IEU27" s="15"/>
      <c r="IEV27" s="15"/>
      <c r="IEW27" s="15"/>
      <c r="IEX27" s="15"/>
      <c r="IEY27" s="15"/>
      <c r="IEZ27" s="15"/>
      <c r="IFA27" s="15"/>
      <c r="IFB27" s="15"/>
      <c r="IFC27" s="15"/>
      <c r="IFD27" s="15"/>
      <c r="IFE27" s="15"/>
      <c r="IFF27" s="15"/>
      <c r="IFG27" s="15"/>
      <c r="IFH27" s="15"/>
      <c r="IFI27" s="15"/>
      <c r="IFJ27" s="15"/>
      <c r="IFK27" s="15"/>
      <c r="IFL27" s="15"/>
      <c r="IFM27" s="15"/>
      <c r="IFN27" s="15"/>
      <c r="IFO27" s="15"/>
      <c r="IFP27" s="15"/>
      <c r="IFQ27" s="15"/>
      <c r="IFR27" s="15"/>
      <c r="IFS27" s="15"/>
      <c r="IFT27" s="15"/>
      <c r="IFU27" s="15"/>
      <c r="IFV27" s="15"/>
      <c r="IFW27" s="15"/>
      <c r="IFX27" s="15"/>
      <c r="IFY27" s="15"/>
      <c r="IFZ27" s="15"/>
      <c r="IGA27" s="15"/>
      <c r="IGB27" s="15"/>
      <c r="IGC27" s="15"/>
      <c r="IGD27" s="15"/>
      <c r="IGE27" s="15"/>
      <c r="IGF27" s="15"/>
      <c r="IGG27" s="15"/>
      <c r="IGH27" s="15"/>
      <c r="IGI27" s="15"/>
      <c r="IGJ27" s="15"/>
      <c r="IGK27" s="15"/>
      <c r="IGL27" s="15"/>
      <c r="IGM27" s="15"/>
      <c r="IGN27" s="15"/>
      <c r="IGO27" s="15"/>
      <c r="IGP27" s="15"/>
      <c r="IGQ27" s="15"/>
      <c r="IGR27" s="15"/>
      <c r="IGS27" s="15"/>
      <c r="IGT27" s="15"/>
      <c r="IGU27" s="15"/>
      <c r="IGV27" s="15"/>
      <c r="IGW27" s="15"/>
      <c r="IGX27" s="15"/>
      <c r="IGY27" s="15"/>
      <c r="IGZ27" s="15"/>
      <c r="IHA27" s="15"/>
      <c r="IHB27" s="15"/>
      <c r="IHC27" s="15"/>
      <c r="IHD27" s="15"/>
      <c r="IHE27" s="15"/>
      <c r="IHF27" s="15"/>
      <c r="IHG27" s="15"/>
      <c r="IHH27" s="15"/>
      <c r="IHI27" s="15"/>
      <c r="IHJ27" s="15"/>
      <c r="IHK27" s="15"/>
      <c r="IHL27" s="15"/>
      <c r="IHM27" s="15"/>
      <c r="IHN27" s="15"/>
      <c r="IHO27" s="15"/>
      <c r="IHP27" s="15"/>
      <c r="IHQ27" s="15"/>
      <c r="IHR27" s="15"/>
      <c r="IHS27" s="15"/>
      <c r="IHT27" s="15"/>
      <c r="IHU27" s="15"/>
      <c r="IHV27" s="15"/>
      <c r="IHW27" s="15"/>
      <c r="IHX27" s="15"/>
      <c r="IHY27" s="15"/>
      <c r="IHZ27" s="15"/>
      <c r="IIA27" s="15"/>
      <c r="IIB27" s="15"/>
      <c r="IIC27" s="15"/>
      <c r="IID27" s="15"/>
      <c r="IIE27" s="15"/>
      <c r="IIF27" s="15"/>
      <c r="IIG27" s="15"/>
      <c r="IIH27" s="15"/>
      <c r="III27" s="15"/>
      <c r="IIJ27" s="15"/>
      <c r="IIK27" s="15"/>
      <c r="IIL27" s="15"/>
      <c r="IIM27" s="15"/>
      <c r="IIN27" s="15"/>
      <c r="IIO27" s="15"/>
      <c r="IIP27" s="15"/>
      <c r="IIQ27" s="15"/>
      <c r="IIR27" s="15"/>
      <c r="IIS27" s="15"/>
      <c r="IIT27" s="15"/>
      <c r="IIU27" s="15"/>
      <c r="IIV27" s="15"/>
      <c r="IIW27" s="15"/>
      <c r="IIX27" s="15"/>
      <c r="IIY27" s="15"/>
      <c r="IIZ27" s="15"/>
      <c r="IJA27" s="15"/>
      <c r="IJB27" s="15"/>
      <c r="IJC27" s="15"/>
      <c r="IJD27" s="15"/>
      <c r="IJE27" s="15"/>
      <c r="IJF27" s="15"/>
      <c r="IJG27" s="15"/>
      <c r="IJH27" s="15"/>
      <c r="IJI27" s="15"/>
      <c r="IJJ27" s="15"/>
      <c r="IJK27" s="15"/>
      <c r="IJL27" s="15"/>
      <c r="IJM27" s="15"/>
      <c r="IJN27" s="15"/>
      <c r="IJO27" s="15"/>
      <c r="IJP27" s="15"/>
      <c r="IJQ27" s="15"/>
      <c r="IJR27" s="15"/>
      <c r="IJS27" s="15"/>
      <c r="IJT27" s="15"/>
      <c r="IJU27" s="15"/>
      <c r="IJV27" s="15"/>
      <c r="IJW27" s="15"/>
      <c r="IJX27" s="15"/>
      <c r="IJY27" s="15"/>
      <c r="IJZ27" s="15"/>
      <c r="IKA27" s="15"/>
      <c r="IKB27" s="15"/>
      <c r="IKC27" s="15"/>
      <c r="IKD27" s="15"/>
      <c r="IKE27" s="15"/>
      <c r="IKF27" s="15"/>
      <c r="IKG27" s="15"/>
      <c r="IKH27" s="15"/>
      <c r="IKI27" s="15"/>
      <c r="IKJ27" s="15"/>
      <c r="IKK27" s="15"/>
      <c r="IKL27" s="15"/>
      <c r="IKM27" s="15"/>
      <c r="IKN27" s="15"/>
      <c r="IKO27" s="15"/>
      <c r="IKP27" s="15"/>
      <c r="IKQ27" s="15"/>
      <c r="IKR27" s="15"/>
      <c r="IKS27" s="15"/>
      <c r="IKT27" s="15"/>
      <c r="IKU27" s="15"/>
      <c r="IKV27" s="15"/>
      <c r="IKW27" s="15"/>
      <c r="IKX27" s="15"/>
      <c r="IKY27" s="15"/>
      <c r="IKZ27" s="15"/>
      <c r="ILA27" s="15"/>
      <c r="ILB27" s="15"/>
      <c r="ILC27" s="15"/>
      <c r="ILD27" s="15"/>
      <c r="ILE27" s="15"/>
      <c r="ILF27" s="15"/>
      <c r="ILG27" s="15"/>
      <c r="ILH27" s="15"/>
      <c r="ILI27" s="15"/>
      <c r="ILJ27" s="15"/>
      <c r="ILK27" s="15"/>
      <c r="ILL27" s="15"/>
      <c r="ILM27" s="15"/>
      <c r="ILN27" s="15"/>
      <c r="ILO27" s="15"/>
      <c r="ILP27" s="15"/>
      <c r="ILQ27" s="15"/>
      <c r="ILR27" s="15"/>
      <c r="ILS27" s="15"/>
      <c r="ILT27" s="15"/>
      <c r="ILU27" s="15"/>
      <c r="ILV27" s="15"/>
      <c r="ILW27" s="15"/>
      <c r="ILX27" s="15"/>
      <c r="ILY27" s="15"/>
      <c r="ILZ27" s="15"/>
      <c r="IMA27" s="15"/>
      <c r="IMB27" s="15"/>
      <c r="IMC27" s="15"/>
      <c r="IMD27" s="15"/>
      <c r="IME27" s="15"/>
      <c r="IMF27" s="15"/>
      <c r="IMG27" s="15"/>
      <c r="IMH27" s="15"/>
      <c r="IMI27" s="15"/>
      <c r="IMJ27" s="15"/>
      <c r="IMK27" s="15"/>
      <c r="IML27" s="15"/>
      <c r="IMM27" s="15"/>
      <c r="IMN27" s="15"/>
      <c r="IMO27" s="15"/>
      <c r="IMP27" s="15"/>
      <c r="IMQ27" s="15"/>
      <c r="IMR27" s="15"/>
      <c r="IMS27" s="15"/>
      <c r="IMT27" s="15"/>
      <c r="IMU27" s="15"/>
      <c r="IMV27" s="15"/>
      <c r="IMW27" s="15"/>
      <c r="IMX27" s="15"/>
      <c r="IMY27" s="15"/>
      <c r="IMZ27" s="15"/>
      <c r="INA27" s="15"/>
      <c r="INB27" s="15"/>
      <c r="INC27" s="15"/>
      <c r="IND27" s="15"/>
      <c r="INE27" s="15"/>
      <c r="INF27" s="15"/>
      <c r="ING27" s="15"/>
      <c r="INH27" s="15"/>
      <c r="INI27" s="15"/>
      <c r="INJ27" s="15"/>
      <c r="INK27" s="15"/>
      <c r="INL27" s="15"/>
      <c r="INM27" s="15"/>
      <c r="INN27" s="15"/>
      <c r="INO27" s="15"/>
      <c r="INP27" s="15"/>
      <c r="INQ27" s="15"/>
      <c r="INR27" s="15"/>
      <c r="INS27" s="15"/>
      <c r="INT27" s="15"/>
      <c r="INU27" s="15"/>
      <c r="INV27" s="15"/>
      <c r="INW27" s="15"/>
      <c r="INX27" s="15"/>
      <c r="INY27" s="15"/>
      <c r="INZ27" s="15"/>
      <c r="IOA27" s="15"/>
      <c r="IOB27" s="15"/>
      <c r="IOC27" s="15"/>
      <c r="IOD27" s="15"/>
      <c r="IOE27" s="15"/>
      <c r="IOF27" s="15"/>
      <c r="IOG27" s="15"/>
      <c r="IOH27" s="15"/>
      <c r="IOI27" s="15"/>
      <c r="IOJ27" s="15"/>
      <c r="IOK27" s="15"/>
      <c r="IOL27" s="15"/>
      <c r="IOM27" s="15"/>
      <c r="ION27" s="15"/>
      <c r="IOO27" s="15"/>
      <c r="IOP27" s="15"/>
      <c r="IOQ27" s="15"/>
      <c r="IOR27" s="15"/>
      <c r="IOS27" s="15"/>
      <c r="IOT27" s="15"/>
      <c r="IOU27" s="15"/>
      <c r="IOV27" s="15"/>
      <c r="IOW27" s="15"/>
      <c r="IOX27" s="15"/>
      <c r="IOY27" s="15"/>
      <c r="IOZ27" s="15"/>
      <c r="IPA27" s="15"/>
      <c r="IPB27" s="15"/>
      <c r="IPC27" s="15"/>
      <c r="IPD27" s="15"/>
      <c r="IPE27" s="15"/>
      <c r="IPF27" s="15"/>
      <c r="IPG27" s="15"/>
      <c r="IPH27" s="15"/>
      <c r="IPI27" s="15"/>
      <c r="IPJ27" s="15"/>
      <c r="IPK27" s="15"/>
      <c r="IPL27" s="15"/>
      <c r="IPM27" s="15"/>
      <c r="IPN27" s="15"/>
      <c r="IPO27" s="15"/>
      <c r="IPP27" s="15"/>
      <c r="IPQ27" s="15"/>
      <c r="IPR27" s="15"/>
      <c r="IPS27" s="15"/>
      <c r="IPT27" s="15"/>
      <c r="IPU27" s="15"/>
      <c r="IPV27" s="15"/>
      <c r="IPW27" s="15"/>
      <c r="IPX27" s="15"/>
      <c r="IPY27" s="15"/>
      <c r="IPZ27" s="15"/>
      <c r="IQA27" s="15"/>
      <c r="IQB27" s="15"/>
      <c r="IQC27" s="15"/>
      <c r="IQD27" s="15"/>
      <c r="IQE27" s="15"/>
      <c r="IQF27" s="15"/>
      <c r="IQG27" s="15"/>
      <c r="IQH27" s="15"/>
      <c r="IQI27" s="15"/>
      <c r="IQJ27" s="15"/>
      <c r="IQK27" s="15"/>
      <c r="IQL27" s="15"/>
      <c r="IQM27" s="15"/>
      <c r="IQN27" s="15"/>
      <c r="IQO27" s="15"/>
      <c r="IQP27" s="15"/>
      <c r="IQQ27" s="15"/>
      <c r="IQR27" s="15"/>
      <c r="IQS27" s="15"/>
      <c r="IQT27" s="15"/>
      <c r="IQU27" s="15"/>
      <c r="IQV27" s="15"/>
      <c r="IQW27" s="15"/>
      <c r="IQX27" s="15"/>
      <c r="IQY27" s="15"/>
      <c r="IQZ27" s="15"/>
      <c r="IRA27" s="15"/>
      <c r="IRB27" s="15"/>
      <c r="IRC27" s="15"/>
      <c r="IRD27" s="15"/>
      <c r="IRE27" s="15"/>
      <c r="IRF27" s="15"/>
      <c r="IRG27" s="15"/>
      <c r="IRH27" s="15"/>
      <c r="IRI27" s="15"/>
      <c r="IRJ27" s="15"/>
      <c r="IRK27" s="15"/>
      <c r="IRL27" s="15"/>
      <c r="IRM27" s="15"/>
      <c r="IRN27" s="15"/>
      <c r="IRO27" s="15"/>
      <c r="IRP27" s="15"/>
      <c r="IRQ27" s="15"/>
      <c r="IRR27" s="15"/>
      <c r="IRS27" s="15"/>
      <c r="IRT27" s="15"/>
      <c r="IRU27" s="15"/>
      <c r="IRV27" s="15"/>
      <c r="IRW27" s="15"/>
      <c r="IRX27" s="15"/>
      <c r="IRY27" s="15"/>
      <c r="IRZ27" s="15"/>
      <c r="ISA27" s="15"/>
      <c r="ISB27" s="15"/>
      <c r="ISC27" s="15"/>
      <c r="ISD27" s="15"/>
      <c r="ISE27" s="15"/>
      <c r="ISF27" s="15"/>
      <c r="ISG27" s="15"/>
      <c r="ISH27" s="15"/>
      <c r="ISI27" s="15"/>
      <c r="ISJ27" s="15"/>
      <c r="ISK27" s="15"/>
      <c r="ISL27" s="15"/>
      <c r="ISM27" s="15"/>
      <c r="ISN27" s="15"/>
      <c r="ISO27" s="15"/>
      <c r="ISP27" s="15"/>
      <c r="ISQ27" s="15"/>
      <c r="ISR27" s="15"/>
      <c r="ISS27" s="15"/>
      <c r="IST27" s="15"/>
      <c r="ISU27" s="15"/>
      <c r="ISV27" s="15"/>
      <c r="ISW27" s="15"/>
      <c r="ISX27" s="15"/>
      <c r="ISY27" s="15"/>
      <c r="ISZ27" s="15"/>
      <c r="ITA27" s="15"/>
      <c r="ITB27" s="15"/>
      <c r="ITC27" s="15"/>
      <c r="ITD27" s="15"/>
      <c r="ITE27" s="15"/>
      <c r="ITF27" s="15"/>
      <c r="ITG27" s="15"/>
      <c r="ITH27" s="15"/>
      <c r="ITI27" s="15"/>
      <c r="ITJ27" s="15"/>
      <c r="ITK27" s="15"/>
      <c r="ITL27" s="15"/>
      <c r="ITM27" s="15"/>
      <c r="ITN27" s="15"/>
      <c r="ITO27" s="15"/>
      <c r="ITP27" s="15"/>
      <c r="ITQ27" s="15"/>
      <c r="ITR27" s="15"/>
      <c r="ITS27" s="15"/>
      <c r="ITT27" s="15"/>
      <c r="ITU27" s="15"/>
      <c r="ITV27" s="15"/>
      <c r="ITW27" s="15"/>
      <c r="ITX27" s="15"/>
      <c r="ITY27" s="15"/>
      <c r="ITZ27" s="15"/>
      <c r="IUA27" s="15"/>
      <c r="IUB27" s="15"/>
      <c r="IUC27" s="15"/>
      <c r="IUD27" s="15"/>
      <c r="IUE27" s="15"/>
      <c r="IUF27" s="15"/>
      <c r="IUG27" s="15"/>
      <c r="IUH27" s="15"/>
      <c r="IUI27" s="15"/>
      <c r="IUJ27" s="15"/>
      <c r="IUK27" s="15"/>
      <c r="IUL27" s="15"/>
      <c r="IUM27" s="15"/>
      <c r="IUN27" s="15"/>
      <c r="IUO27" s="15"/>
      <c r="IUP27" s="15"/>
      <c r="IUQ27" s="15"/>
      <c r="IUR27" s="15"/>
      <c r="IUS27" s="15"/>
      <c r="IUT27" s="15"/>
      <c r="IUU27" s="15"/>
      <c r="IUV27" s="15"/>
      <c r="IUW27" s="15"/>
      <c r="IUX27" s="15"/>
      <c r="IUY27" s="15"/>
      <c r="IUZ27" s="15"/>
      <c r="IVA27" s="15"/>
      <c r="IVB27" s="15"/>
      <c r="IVC27" s="15"/>
      <c r="IVD27" s="15"/>
      <c r="IVE27" s="15"/>
      <c r="IVF27" s="15"/>
      <c r="IVG27" s="15"/>
      <c r="IVH27" s="15"/>
      <c r="IVI27" s="15"/>
      <c r="IVJ27" s="15"/>
      <c r="IVK27" s="15"/>
      <c r="IVL27" s="15"/>
      <c r="IVM27" s="15"/>
      <c r="IVN27" s="15"/>
      <c r="IVO27" s="15"/>
      <c r="IVP27" s="15"/>
      <c r="IVQ27" s="15"/>
      <c r="IVR27" s="15"/>
      <c r="IVS27" s="15"/>
      <c r="IVT27" s="15"/>
      <c r="IVU27" s="15"/>
      <c r="IVV27" s="15"/>
      <c r="IVW27" s="15"/>
      <c r="IVX27" s="15"/>
      <c r="IVY27" s="15"/>
      <c r="IVZ27" s="15"/>
      <c r="IWA27" s="15"/>
      <c r="IWB27" s="15"/>
      <c r="IWC27" s="15"/>
      <c r="IWD27" s="15"/>
      <c r="IWE27" s="15"/>
      <c r="IWF27" s="15"/>
      <c r="IWG27" s="15"/>
      <c r="IWH27" s="15"/>
      <c r="IWI27" s="15"/>
      <c r="IWJ27" s="15"/>
      <c r="IWK27" s="15"/>
      <c r="IWL27" s="15"/>
      <c r="IWM27" s="15"/>
      <c r="IWN27" s="15"/>
      <c r="IWO27" s="15"/>
      <c r="IWP27" s="15"/>
      <c r="IWQ27" s="15"/>
      <c r="IWR27" s="15"/>
      <c r="IWS27" s="15"/>
      <c r="IWT27" s="15"/>
      <c r="IWU27" s="15"/>
      <c r="IWV27" s="15"/>
      <c r="IWW27" s="15"/>
      <c r="IWX27" s="15"/>
      <c r="IWY27" s="15"/>
      <c r="IWZ27" s="15"/>
      <c r="IXA27" s="15"/>
      <c r="IXB27" s="15"/>
      <c r="IXC27" s="15"/>
      <c r="IXD27" s="15"/>
      <c r="IXE27" s="15"/>
      <c r="IXF27" s="15"/>
      <c r="IXG27" s="15"/>
      <c r="IXH27" s="15"/>
      <c r="IXI27" s="15"/>
      <c r="IXJ27" s="15"/>
      <c r="IXK27" s="15"/>
      <c r="IXL27" s="15"/>
      <c r="IXM27" s="15"/>
      <c r="IXN27" s="15"/>
      <c r="IXO27" s="15"/>
      <c r="IXP27" s="15"/>
      <c r="IXQ27" s="15"/>
      <c r="IXR27" s="15"/>
      <c r="IXS27" s="15"/>
      <c r="IXT27" s="15"/>
      <c r="IXU27" s="15"/>
      <c r="IXV27" s="15"/>
      <c r="IXW27" s="15"/>
      <c r="IXX27" s="15"/>
      <c r="IXY27" s="15"/>
      <c r="IXZ27" s="15"/>
      <c r="IYA27" s="15"/>
      <c r="IYB27" s="15"/>
      <c r="IYC27" s="15"/>
      <c r="IYD27" s="15"/>
      <c r="IYE27" s="15"/>
      <c r="IYF27" s="15"/>
      <c r="IYG27" s="15"/>
      <c r="IYH27" s="15"/>
      <c r="IYI27" s="15"/>
      <c r="IYJ27" s="15"/>
      <c r="IYK27" s="15"/>
      <c r="IYL27" s="15"/>
      <c r="IYM27" s="15"/>
      <c r="IYN27" s="15"/>
      <c r="IYO27" s="15"/>
      <c r="IYP27" s="15"/>
      <c r="IYQ27" s="15"/>
      <c r="IYR27" s="15"/>
      <c r="IYS27" s="15"/>
      <c r="IYT27" s="15"/>
      <c r="IYU27" s="15"/>
      <c r="IYV27" s="15"/>
      <c r="IYW27" s="15"/>
      <c r="IYX27" s="15"/>
      <c r="IYY27" s="15"/>
      <c r="IYZ27" s="15"/>
      <c r="IZA27" s="15"/>
      <c r="IZB27" s="15"/>
      <c r="IZC27" s="15"/>
      <c r="IZD27" s="15"/>
      <c r="IZE27" s="15"/>
      <c r="IZF27" s="15"/>
      <c r="IZG27" s="15"/>
      <c r="IZH27" s="15"/>
      <c r="IZI27" s="15"/>
      <c r="IZJ27" s="15"/>
      <c r="IZK27" s="15"/>
      <c r="IZL27" s="15"/>
      <c r="IZM27" s="15"/>
      <c r="IZN27" s="15"/>
      <c r="IZO27" s="15"/>
      <c r="IZP27" s="15"/>
      <c r="IZQ27" s="15"/>
      <c r="IZR27" s="15"/>
      <c r="IZS27" s="15"/>
      <c r="IZT27" s="15"/>
      <c r="IZU27" s="15"/>
      <c r="IZV27" s="15"/>
      <c r="IZW27" s="15"/>
      <c r="IZX27" s="15"/>
      <c r="IZY27" s="15"/>
      <c r="IZZ27" s="15"/>
      <c r="JAA27" s="15"/>
      <c r="JAB27" s="15"/>
      <c r="JAC27" s="15"/>
      <c r="JAD27" s="15"/>
      <c r="JAE27" s="15"/>
      <c r="JAF27" s="15"/>
      <c r="JAG27" s="15"/>
      <c r="JAH27" s="15"/>
      <c r="JAI27" s="15"/>
      <c r="JAJ27" s="15"/>
      <c r="JAK27" s="15"/>
      <c r="JAL27" s="15"/>
      <c r="JAM27" s="15"/>
      <c r="JAN27" s="15"/>
      <c r="JAO27" s="15"/>
      <c r="JAP27" s="15"/>
      <c r="JAQ27" s="15"/>
      <c r="JAR27" s="15"/>
      <c r="JAS27" s="15"/>
      <c r="JAT27" s="15"/>
      <c r="JAU27" s="15"/>
      <c r="JAV27" s="15"/>
      <c r="JAW27" s="15"/>
      <c r="JAX27" s="15"/>
      <c r="JAY27" s="15"/>
      <c r="JAZ27" s="15"/>
      <c r="JBA27" s="15"/>
      <c r="JBB27" s="15"/>
      <c r="JBC27" s="15"/>
      <c r="JBD27" s="15"/>
      <c r="JBE27" s="15"/>
      <c r="JBF27" s="15"/>
      <c r="JBG27" s="15"/>
      <c r="JBH27" s="15"/>
      <c r="JBI27" s="15"/>
      <c r="JBJ27" s="15"/>
      <c r="JBK27" s="15"/>
      <c r="JBL27" s="15"/>
      <c r="JBM27" s="15"/>
      <c r="JBN27" s="15"/>
      <c r="JBO27" s="15"/>
      <c r="JBP27" s="15"/>
      <c r="JBQ27" s="15"/>
      <c r="JBR27" s="15"/>
      <c r="JBS27" s="15"/>
      <c r="JBT27" s="15"/>
      <c r="JBU27" s="15"/>
      <c r="JBV27" s="15"/>
      <c r="JBW27" s="15"/>
      <c r="JBX27" s="15"/>
      <c r="JBY27" s="15"/>
      <c r="JBZ27" s="15"/>
      <c r="JCA27" s="15"/>
      <c r="JCB27" s="15"/>
      <c r="JCC27" s="15"/>
      <c r="JCD27" s="15"/>
      <c r="JCE27" s="15"/>
      <c r="JCF27" s="15"/>
      <c r="JCG27" s="15"/>
      <c r="JCH27" s="15"/>
      <c r="JCI27" s="15"/>
      <c r="JCJ27" s="15"/>
      <c r="JCK27" s="15"/>
      <c r="JCL27" s="15"/>
      <c r="JCM27" s="15"/>
      <c r="JCN27" s="15"/>
      <c r="JCO27" s="15"/>
      <c r="JCP27" s="15"/>
      <c r="JCQ27" s="15"/>
      <c r="JCR27" s="15"/>
      <c r="JCS27" s="15"/>
      <c r="JCT27" s="15"/>
      <c r="JCU27" s="15"/>
      <c r="JCV27" s="15"/>
      <c r="JCW27" s="15"/>
      <c r="JCX27" s="15"/>
      <c r="JCY27" s="15"/>
      <c r="JCZ27" s="15"/>
      <c r="JDA27" s="15"/>
      <c r="JDB27" s="15"/>
      <c r="JDC27" s="15"/>
      <c r="JDD27" s="15"/>
      <c r="JDE27" s="15"/>
      <c r="JDF27" s="15"/>
      <c r="JDG27" s="15"/>
      <c r="JDH27" s="15"/>
      <c r="JDI27" s="15"/>
      <c r="JDJ27" s="15"/>
      <c r="JDK27" s="15"/>
      <c r="JDL27" s="15"/>
      <c r="JDM27" s="15"/>
      <c r="JDN27" s="15"/>
      <c r="JDO27" s="15"/>
      <c r="JDP27" s="15"/>
      <c r="JDQ27" s="15"/>
      <c r="JDR27" s="15"/>
      <c r="JDS27" s="15"/>
      <c r="JDT27" s="15"/>
      <c r="JDU27" s="15"/>
      <c r="JDV27" s="15"/>
      <c r="JDW27" s="15"/>
      <c r="JDX27" s="15"/>
      <c r="JDY27" s="15"/>
      <c r="JDZ27" s="15"/>
      <c r="JEA27" s="15"/>
      <c r="JEB27" s="15"/>
      <c r="JEC27" s="15"/>
      <c r="JED27" s="15"/>
      <c r="JEE27" s="15"/>
      <c r="JEF27" s="15"/>
      <c r="JEG27" s="15"/>
      <c r="JEH27" s="15"/>
      <c r="JEI27" s="15"/>
      <c r="JEJ27" s="15"/>
      <c r="JEK27" s="15"/>
      <c r="JEL27" s="15"/>
      <c r="JEM27" s="15"/>
      <c r="JEN27" s="15"/>
      <c r="JEO27" s="15"/>
      <c r="JEP27" s="15"/>
      <c r="JEQ27" s="15"/>
      <c r="JER27" s="15"/>
      <c r="JES27" s="15"/>
      <c r="JET27" s="15"/>
      <c r="JEU27" s="15"/>
      <c r="JEV27" s="15"/>
      <c r="JEW27" s="15"/>
      <c r="JEX27" s="15"/>
      <c r="JEY27" s="15"/>
      <c r="JEZ27" s="15"/>
      <c r="JFA27" s="15"/>
      <c r="JFB27" s="15"/>
      <c r="JFC27" s="15"/>
      <c r="JFD27" s="15"/>
      <c r="JFE27" s="15"/>
      <c r="JFF27" s="15"/>
      <c r="JFG27" s="15"/>
      <c r="JFH27" s="15"/>
      <c r="JFI27" s="15"/>
      <c r="JFJ27" s="15"/>
      <c r="JFK27" s="15"/>
      <c r="JFL27" s="15"/>
      <c r="JFM27" s="15"/>
      <c r="JFN27" s="15"/>
      <c r="JFO27" s="15"/>
      <c r="JFP27" s="15"/>
      <c r="JFQ27" s="15"/>
      <c r="JFR27" s="15"/>
      <c r="JFS27" s="15"/>
      <c r="JFT27" s="15"/>
      <c r="JFU27" s="15"/>
      <c r="JFV27" s="15"/>
      <c r="JFW27" s="15"/>
      <c r="JFX27" s="15"/>
      <c r="JFY27" s="15"/>
      <c r="JFZ27" s="15"/>
      <c r="JGA27" s="15"/>
      <c r="JGB27" s="15"/>
      <c r="JGC27" s="15"/>
      <c r="JGD27" s="15"/>
      <c r="JGE27" s="15"/>
      <c r="JGF27" s="15"/>
      <c r="JGG27" s="15"/>
      <c r="JGH27" s="15"/>
      <c r="JGI27" s="15"/>
      <c r="JGJ27" s="15"/>
      <c r="JGK27" s="15"/>
      <c r="JGL27" s="15"/>
      <c r="JGM27" s="15"/>
      <c r="JGN27" s="15"/>
      <c r="JGO27" s="15"/>
      <c r="JGP27" s="15"/>
      <c r="JGQ27" s="15"/>
      <c r="JGR27" s="15"/>
      <c r="JGS27" s="15"/>
      <c r="JGT27" s="15"/>
      <c r="JGU27" s="15"/>
      <c r="JGV27" s="15"/>
      <c r="JGW27" s="15"/>
      <c r="JGX27" s="15"/>
      <c r="JGY27" s="15"/>
      <c r="JGZ27" s="15"/>
      <c r="JHA27" s="15"/>
      <c r="JHB27" s="15"/>
      <c r="JHC27" s="15"/>
      <c r="JHD27" s="15"/>
      <c r="JHE27" s="15"/>
      <c r="JHF27" s="15"/>
      <c r="JHG27" s="15"/>
      <c r="JHH27" s="15"/>
      <c r="JHI27" s="15"/>
      <c r="JHJ27" s="15"/>
      <c r="JHK27" s="15"/>
      <c r="JHL27" s="15"/>
      <c r="JHM27" s="15"/>
      <c r="JHN27" s="15"/>
      <c r="JHO27" s="15"/>
      <c r="JHP27" s="15"/>
      <c r="JHQ27" s="15"/>
      <c r="JHR27" s="15"/>
      <c r="JHS27" s="15"/>
      <c r="JHT27" s="15"/>
      <c r="JHU27" s="15"/>
      <c r="JHV27" s="15"/>
      <c r="JHW27" s="15"/>
      <c r="JHX27" s="15"/>
      <c r="JHY27" s="15"/>
      <c r="JHZ27" s="15"/>
      <c r="JIA27" s="15"/>
      <c r="JIB27" s="15"/>
      <c r="JIC27" s="15"/>
      <c r="JID27" s="15"/>
      <c r="JIE27" s="15"/>
      <c r="JIF27" s="15"/>
      <c r="JIG27" s="15"/>
      <c r="JIH27" s="15"/>
      <c r="JII27" s="15"/>
      <c r="JIJ27" s="15"/>
      <c r="JIK27" s="15"/>
      <c r="JIL27" s="15"/>
      <c r="JIM27" s="15"/>
      <c r="JIN27" s="15"/>
      <c r="JIO27" s="15"/>
      <c r="JIP27" s="15"/>
      <c r="JIQ27" s="15"/>
      <c r="JIR27" s="15"/>
      <c r="JIS27" s="15"/>
      <c r="JIT27" s="15"/>
      <c r="JIU27" s="15"/>
      <c r="JIV27" s="15"/>
      <c r="JIW27" s="15"/>
      <c r="JIX27" s="15"/>
      <c r="JIY27" s="15"/>
      <c r="JIZ27" s="15"/>
      <c r="JJA27" s="15"/>
      <c r="JJB27" s="15"/>
      <c r="JJC27" s="15"/>
      <c r="JJD27" s="15"/>
      <c r="JJE27" s="15"/>
      <c r="JJF27" s="15"/>
      <c r="JJG27" s="15"/>
      <c r="JJH27" s="15"/>
      <c r="JJI27" s="15"/>
      <c r="JJJ27" s="15"/>
      <c r="JJK27" s="15"/>
      <c r="JJL27" s="15"/>
      <c r="JJM27" s="15"/>
      <c r="JJN27" s="15"/>
      <c r="JJO27" s="15"/>
      <c r="JJP27" s="15"/>
      <c r="JJQ27" s="15"/>
      <c r="JJR27" s="15"/>
      <c r="JJS27" s="15"/>
      <c r="JJT27" s="15"/>
      <c r="JJU27" s="15"/>
      <c r="JJV27" s="15"/>
      <c r="JJW27" s="15"/>
      <c r="JJX27" s="15"/>
      <c r="JJY27" s="15"/>
      <c r="JJZ27" s="15"/>
      <c r="JKA27" s="15"/>
      <c r="JKB27" s="15"/>
      <c r="JKC27" s="15"/>
      <c r="JKD27" s="15"/>
      <c r="JKE27" s="15"/>
      <c r="JKF27" s="15"/>
      <c r="JKG27" s="15"/>
      <c r="JKH27" s="15"/>
      <c r="JKI27" s="15"/>
      <c r="JKJ27" s="15"/>
      <c r="JKK27" s="15"/>
      <c r="JKL27" s="15"/>
      <c r="JKM27" s="15"/>
      <c r="JKN27" s="15"/>
      <c r="JKO27" s="15"/>
      <c r="JKP27" s="15"/>
      <c r="JKQ27" s="15"/>
      <c r="JKR27" s="15"/>
      <c r="JKS27" s="15"/>
      <c r="JKT27" s="15"/>
      <c r="JKU27" s="15"/>
      <c r="JKV27" s="15"/>
      <c r="JKW27" s="15"/>
      <c r="JKX27" s="15"/>
      <c r="JKY27" s="15"/>
      <c r="JKZ27" s="15"/>
      <c r="JLA27" s="15"/>
      <c r="JLB27" s="15"/>
      <c r="JLC27" s="15"/>
      <c r="JLD27" s="15"/>
      <c r="JLE27" s="15"/>
      <c r="JLF27" s="15"/>
      <c r="JLG27" s="15"/>
      <c r="JLH27" s="15"/>
      <c r="JLI27" s="15"/>
      <c r="JLJ27" s="15"/>
      <c r="JLK27" s="15"/>
      <c r="JLL27" s="15"/>
      <c r="JLM27" s="15"/>
      <c r="JLN27" s="15"/>
      <c r="JLO27" s="15"/>
      <c r="JLP27" s="15"/>
      <c r="JLQ27" s="15"/>
      <c r="JLR27" s="15"/>
      <c r="JLS27" s="15"/>
      <c r="JLT27" s="15"/>
      <c r="JLU27" s="15"/>
      <c r="JLV27" s="15"/>
      <c r="JLW27" s="15"/>
      <c r="JLX27" s="15"/>
      <c r="JLY27" s="15"/>
      <c r="JLZ27" s="15"/>
      <c r="JMA27" s="15"/>
      <c r="JMB27" s="15"/>
      <c r="JMC27" s="15"/>
      <c r="JMD27" s="15"/>
      <c r="JME27" s="15"/>
      <c r="JMF27" s="15"/>
      <c r="JMG27" s="15"/>
      <c r="JMH27" s="15"/>
      <c r="JMI27" s="15"/>
      <c r="JMJ27" s="15"/>
      <c r="JMK27" s="15"/>
      <c r="JML27" s="15"/>
      <c r="JMM27" s="15"/>
      <c r="JMN27" s="15"/>
      <c r="JMO27" s="15"/>
      <c r="JMP27" s="15"/>
      <c r="JMQ27" s="15"/>
      <c r="JMR27" s="15"/>
      <c r="JMS27" s="15"/>
      <c r="JMT27" s="15"/>
      <c r="JMU27" s="15"/>
      <c r="JMV27" s="15"/>
      <c r="JMW27" s="15"/>
      <c r="JMX27" s="15"/>
      <c r="JMY27" s="15"/>
      <c r="JMZ27" s="15"/>
      <c r="JNA27" s="15"/>
      <c r="JNB27" s="15"/>
      <c r="JNC27" s="15"/>
      <c r="JND27" s="15"/>
      <c r="JNE27" s="15"/>
      <c r="JNF27" s="15"/>
      <c r="JNG27" s="15"/>
      <c r="JNH27" s="15"/>
      <c r="JNI27" s="15"/>
      <c r="JNJ27" s="15"/>
      <c r="JNK27" s="15"/>
      <c r="JNL27" s="15"/>
      <c r="JNM27" s="15"/>
      <c r="JNN27" s="15"/>
      <c r="JNO27" s="15"/>
      <c r="JNP27" s="15"/>
      <c r="JNQ27" s="15"/>
      <c r="JNR27" s="15"/>
      <c r="JNS27" s="15"/>
      <c r="JNT27" s="15"/>
      <c r="JNU27" s="15"/>
      <c r="JNV27" s="15"/>
      <c r="JNW27" s="15"/>
      <c r="JNX27" s="15"/>
      <c r="JNY27" s="15"/>
      <c r="JNZ27" s="15"/>
      <c r="JOA27" s="15"/>
      <c r="JOB27" s="15"/>
      <c r="JOC27" s="15"/>
      <c r="JOD27" s="15"/>
      <c r="JOE27" s="15"/>
      <c r="JOF27" s="15"/>
      <c r="JOG27" s="15"/>
      <c r="JOH27" s="15"/>
      <c r="JOI27" s="15"/>
      <c r="JOJ27" s="15"/>
      <c r="JOK27" s="15"/>
      <c r="JOL27" s="15"/>
      <c r="JOM27" s="15"/>
      <c r="JON27" s="15"/>
      <c r="JOO27" s="15"/>
      <c r="JOP27" s="15"/>
      <c r="JOQ27" s="15"/>
      <c r="JOR27" s="15"/>
      <c r="JOS27" s="15"/>
      <c r="JOT27" s="15"/>
      <c r="JOU27" s="15"/>
      <c r="JOV27" s="15"/>
      <c r="JOW27" s="15"/>
      <c r="JOX27" s="15"/>
      <c r="JOY27" s="15"/>
      <c r="JOZ27" s="15"/>
      <c r="JPA27" s="15"/>
      <c r="JPB27" s="15"/>
      <c r="JPC27" s="15"/>
      <c r="JPD27" s="15"/>
      <c r="JPE27" s="15"/>
      <c r="JPF27" s="15"/>
      <c r="JPG27" s="15"/>
      <c r="JPH27" s="15"/>
      <c r="JPI27" s="15"/>
      <c r="JPJ27" s="15"/>
      <c r="JPK27" s="15"/>
      <c r="JPL27" s="15"/>
      <c r="JPM27" s="15"/>
      <c r="JPN27" s="15"/>
      <c r="JPO27" s="15"/>
      <c r="JPP27" s="15"/>
      <c r="JPQ27" s="15"/>
      <c r="JPR27" s="15"/>
      <c r="JPS27" s="15"/>
      <c r="JPT27" s="15"/>
      <c r="JPU27" s="15"/>
      <c r="JPV27" s="15"/>
      <c r="JPW27" s="15"/>
      <c r="JPX27" s="15"/>
      <c r="JPY27" s="15"/>
      <c r="JPZ27" s="15"/>
      <c r="JQA27" s="15"/>
      <c r="JQB27" s="15"/>
      <c r="JQC27" s="15"/>
      <c r="JQD27" s="15"/>
      <c r="JQE27" s="15"/>
      <c r="JQF27" s="15"/>
      <c r="JQG27" s="15"/>
      <c r="JQH27" s="15"/>
      <c r="JQI27" s="15"/>
      <c r="JQJ27" s="15"/>
      <c r="JQK27" s="15"/>
      <c r="JQL27" s="15"/>
      <c r="JQM27" s="15"/>
      <c r="JQN27" s="15"/>
      <c r="JQO27" s="15"/>
      <c r="JQP27" s="15"/>
      <c r="JQQ27" s="15"/>
      <c r="JQR27" s="15"/>
      <c r="JQS27" s="15"/>
      <c r="JQT27" s="15"/>
      <c r="JQU27" s="15"/>
      <c r="JQV27" s="15"/>
      <c r="JQW27" s="15"/>
      <c r="JQX27" s="15"/>
      <c r="JQY27" s="15"/>
      <c r="JQZ27" s="15"/>
      <c r="JRA27" s="15"/>
      <c r="JRB27" s="15"/>
      <c r="JRC27" s="15"/>
      <c r="JRD27" s="15"/>
      <c r="JRE27" s="15"/>
      <c r="JRF27" s="15"/>
      <c r="JRG27" s="15"/>
      <c r="JRH27" s="15"/>
      <c r="JRI27" s="15"/>
      <c r="JRJ27" s="15"/>
      <c r="JRK27" s="15"/>
      <c r="JRL27" s="15"/>
      <c r="JRM27" s="15"/>
      <c r="JRN27" s="15"/>
      <c r="JRO27" s="15"/>
      <c r="JRP27" s="15"/>
      <c r="JRQ27" s="15"/>
      <c r="JRR27" s="15"/>
      <c r="JRS27" s="15"/>
      <c r="JRT27" s="15"/>
      <c r="JRU27" s="15"/>
      <c r="JRV27" s="15"/>
      <c r="JRW27" s="15"/>
      <c r="JRX27" s="15"/>
      <c r="JRY27" s="15"/>
      <c r="JRZ27" s="15"/>
      <c r="JSA27" s="15"/>
      <c r="JSB27" s="15"/>
      <c r="JSC27" s="15"/>
      <c r="JSD27" s="15"/>
      <c r="JSE27" s="15"/>
      <c r="JSF27" s="15"/>
      <c r="JSG27" s="15"/>
      <c r="JSH27" s="15"/>
      <c r="JSI27" s="15"/>
      <c r="JSJ27" s="15"/>
      <c r="JSK27" s="15"/>
      <c r="JSL27" s="15"/>
      <c r="JSM27" s="15"/>
      <c r="JSN27" s="15"/>
      <c r="JSO27" s="15"/>
      <c r="JSP27" s="15"/>
      <c r="JSQ27" s="15"/>
      <c r="JSR27" s="15"/>
      <c r="JSS27" s="15"/>
      <c r="JST27" s="15"/>
      <c r="JSU27" s="15"/>
      <c r="JSV27" s="15"/>
      <c r="JSW27" s="15"/>
      <c r="JSX27" s="15"/>
      <c r="JSY27" s="15"/>
      <c r="JSZ27" s="15"/>
      <c r="JTA27" s="15"/>
      <c r="JTB27" s="15"/>
      <c r="JTC27" s="15"/>
      <c r="JTD27" s="15"/>
      <c r="JTE27" s="15"/>
      <c r="JTF27" s="15"/>
      <c r="JTG27" s="15"/>
      <c r="JTH27" s="15"/>
      <c r="JTI27" s="15"/>
      <c r="JTJ27" s="15"/>
      <c r="JTK27" s="15"/>
      <c r="JTL27" s="15"/>
      <c r="JTM27" s="15"/>
      <c r="JTN27" s="15"/>
      <c r="JTO27" s="15"/>
      <c r="JTP27" s="15"/>
      <c r="JTQ27" s="15"/>
      <c r="JTR27" s="15"/>
      <c r="JTS27" s="15"/>
      <c r="JTT27" s="15"/>
      <c r="JTU27" s="15"/>
      <c r="JTV27" s="15"/>
      <c r="JTW27" s="15"/>
      <c r="JTX27" s="15"/>
      <c r="JTY27" s="15"/>
      <c r="JTZ27" s="15"/>
      <c r="JUA27" s="15"/>
      <c r="JUB27" s="15"/>
      <c r="JUC27" s="15"/>
      <c r="JUD27" s="15"/>
      <c r="JUE27" s="15"/>
      <c r="JUF27" s="15"/>
      <c r="JUG27" s="15"/>
      <c r="JUH27" s="15"/>
      <c r="JUI27" s="15"/>
      <c r="JUJ27" s="15"/>
      <c r="JUK27" s="15"/>
      <c r="JUL27" s="15"/>
      <c r="JUM27" s="15"/>
      <c r="JUN27" s="15"/>
      <c r="JUO27" s="15"/>
      <c r="JUP27" s="15"/>
      <c r="JUQ27" s="15"/>
      <c r="JUR27" s="15"/>
      <c r="JUS27" s="15"/>
      <c r="JUT27" s="15"/>
      <c r="JUU27" s="15"/>
      <c r="JUV27" s="15"/>
      <c r="JUW27" s="15"/>
      <c r="JUX27" s="15"/>
      <c r="JUY27" s="15"/>
      <c r="JUZ27" s="15"/>
      <c r="JVA27" s="15"/>
      <c r="JVB27" s="15"/>
      <c r="JVC27" s="15"/>
      <c r="JVD27" s="15"/>
      <c r="JVE27" s="15"/>
      <c r="JVF27" s="15"/>
      <c r="JVG27" s="15"/>
      <c r="JVH27" s="15"/>
      <c r="JVI27" s="15"/>
      <c r="JVJ27" s="15"/>
      <c r="JVK27" s="15"/>
      <c r="JVL27" s="15"/>
      <c r="JVM27" s="15"/>
      <c r="JVN27" s="15"/>
      <c r="JVO27" s="15"/>
      <c r="JVP27" s="15"/>
      <c r="JVQ27" s="15"/>
      <c r="JVR27" s="15"/>
      <c r="JVS27" s="15"/>
      <c r="JVT27" s="15"/>
      <c r="JVU27" s="15"/>
      <c r="JVV27" s="15"/>
      <c r="JVW27" s="15"/>
      <c r="JVX27" s="15"/>
      <c r="JVY27" s="15"/>
      <c r="JVZ27" s="15"/>
      <c r="JWA27" s="15"/>
      <c r="JWB27" s="15"/>
      <c r="JWC27" s="15"/>
      <c r="JWD27" s="15"/>
      <c r="JWE27" s="15"/>
      <c r="JWF27" s="15"/>
      <c r="JWG27" s="15"/>
      <c r="JWH27" s="15"/>
      <c r="JWI27" s="15"/>
      <c r="JWJ27" s="15"/>
      <c r="JWK27" s="15"/>
      <c r="JWL27" s="15"/>
      <c r="JWM27" s="15"/>
      <c r="JWN27" s="15"/>
      <c r="JWO27" s="15"/>
      <c r="JWP27" s="15"/>
      <c r="JWQ27" s="15"/>
      <c r="JWR27" s="15"/>
      <c r="JWS27" s="15"/>
      <c r="JWT27" s="15"/>
      <c r="JWU27" s="15"/>
      <c r="JWV27" s="15"/>
      <c r="JWW27" s="15"/>
      <c r="JWX27" s="15"/>
      <c r="JWY27" s="15"/>
      <c r="JWZ27" s="15"/>
      <c r="JXA27" s="15"/>
      <c r="JXB27" s="15"/>
      <c r="JXC27" s="15"/>
      <c r="JXD27" s="15"/>
      <c r="JXE27" s="15"/>
      <c r="JXF27" s="15"/>
      <c r="JXG27" s="15"/>
      <c r="JXH27" s="15"/>
      <c r="JXI27" s="15"/>
      <c r="JXJ27" s="15"/>
      <c r="JXK27" s="15"/>
      <c r="JXL27" s="15"/>
      <c r="JXM27" s="15"/>
      <c r="JXN27" s="15"/>
      <c r="JXO27" s="15"/>
      <c r="JXP27" s="15"/>
      <c r="JXQ27" s="15"/>
      <c r="JXR27" s="15"/>
      <c r="JXS27" s="15"/>
      <c r="JXT27" s="15"/>
      <c r="JXU27" s="15"/>
      <c r="JXV27" s="15"/>
      <c r="JXW27" s="15"/>
      <c r="JXX27" s="15"/>
      <c r="JXY27" s="15"/>
      <c r="JXZ27" s="15"/>
      <c r="JYA27" s="15"/>
      <c r="JYB27" s="15"/>
      <c r="JYC27" s="15"/>
      <c r="JYD27" s="15"/>
      <c r="JYE27" s="15"/>
      <c r="JYF27" s="15"/>
      <c r="JYG27" s="15"/>
      <c r="JYH27" s="15"/>
      <c r="JYI27" s="15"/>
      <c r="JYJ27" s="15"/>
      <c r="JYK27" s="15"/>
      <c r="JYL27" s="15"/>
      <c r="JYM27" s="15"/>
      <c r="JYN27" s="15"/>
      <c r="JYO27" s="15"/>
      <c r="JYP27" s="15"/>
      <c r="JYQ27" s="15"/>
      <c r="JYR27" s="15"/>
      <c r="JYS27" s="15"/>
      <c r="JYT27" s="15"/>
      <c r="JYU27" s="15"/>
      <c r="JYV27" s="15"/>
      <c r="JYW27" s="15"/>
      <c r="JYX27" s="15"/>
      <c r="JYY27" s="15"/>
      <c r="JYZ27" s="15"/>
      <c r="JZA27" s="15"/>
      <c r="JZB27" s="15"/>
      <c r="JZC27" s="15"/>
      <c r="JZD27" s="15"/>
      <c r="JZE27" s="15"/>
      <c r="JZF27" s="15"/>
      <c r="JZG27" s="15"/>
      <c r="JZH27" s="15"/>
      <c r="JZI27" s="15"/>
      <c r="JZJ27" s="15"/>
      <c r="JZK27" s="15"/>
      <c r="JZL27" s="15"/>
      <c r="JZM27" s="15"/>
      <c r="JZN27" s="15"/>
      <c r="JZO27" s="15"/>
      <c r="JZP27" s="15"/>
      <c r="JZQ27" s="15"/>
      <c r="JZR27" s="15"/>
      <c r="JZS27" s="15"/>
      <c r="JZT27" s="15"/>
      <c r="JZU27" s="15"/>
      <c r="JZV27" s="15"/>
      <c r="JZW27" s="15"/>
      <c r="JZX27" s="15"/>
      <c r="JZY27" s="15"/>
      <c r="JZZ27" s="15"/>
      <c r="KAA27" s="15"/>
      <c r="KAB27" s="15"/>
      <c r="KAC27" s="15"/>
      <c r="KAD27" s="15"/>
      <c r="KAE27" s="15"/>
      <c r="KAF27" s="15"/>
      <c r="KAG27" s="15"/>
      <c r="KAH27" s="15"/>
      <c r="KAI27" s="15"/>
      <c r="KAJ27" s="15"/>
      <c r="KAK27" s="15"/>
      <c r="KAL27" s="15"/>
      <c r="KAM27" s="15"/>
      <c r="KAN27" s="15"/>
      <c r="KAO27" s="15"/>
      <c r="KAP27" s="15"/>
      <c r="KAQ27" s="15"/>
      <c r="KAR27" s="15"/>
      <c r="KAS27" s="15"/>
      <c r="KAT27" s="15"/>
      <c r="KAU27" s="15"/>
      <c r="KAV27" s="15"/>
      <c r="KAW27" s="15"/>
      <c r="KAX27" s="15"/>
      <c r="KAY27" s="15"/>
      <c r="KAZ27" s="15"/>
      <c r="KBA27" s="15"/>
      <c r="KBB27" s="15"/>
      <c r="KBC27" s="15"/>
      <c r="KBD27" s="15"/>
      <c r="KBE27" s="15"/>
      <c r="KBF27" s="15"/>
      <c r="KBG27" s="15"/>
      <c r="KBH27" s="15"/>
      <c r="KBI27" s="15"/>
      <c r="KBJ27" s="15"/>
      <c r="KBK27" s="15"/>
      <c r="KBL27" s="15"/>
      <c r="KBM27" s="15"/>
      <c r="KBN27" s="15"/>
      <c r="KBO27" s="15"/>
      <c r="KBP27" s="15"/>
      <c r="KBQ27" s="15"/>
      <c r="KBR27" s="15"/>
      <c r="KBS27" s="15"/>
      <c r="KBT27" s="15"/>
      <c r="KBU27" s="15"/>
      <c r="KBV27" s="15"/>
      <c r="KBW27" s="15"/>
      <c r="KBX27" s="15"/>
      <c r="KBY27" s="15"/>
      <c r="KBZ27" s="15"/>
      <c r="KCA27" s="15"/>
      <c r="KCB27" s="15"/>
      <c r="KCC27" s="15"/>
      <c r="KCD27" s="15"/>
      <c r="KCE27" s="15"/>
      <c r="KCF27" s="15"/>
      <c r="KCG27" s="15"/>
      <c r="KCH27" s="15"/>
      <c r="KCI27" s="15"/>
      <c r="KCJ27" s="15"/>
      <c r="KCK27" s="15"/>
      <c r="KCL27" s="15"/>
      <c r="KCM27" s="15"/>
      <c r="KCN27" s="15"/>
      <c r="KCO27" s="15"/>
      <c r="KCP27" s="15"/>
      <c r="KCQ27" s="15"/>
      <c r="KCR27" s="15"/>
      <c r="KCS27" s="15"/>
      <c r="KCT27" s="15"/>
      <c r="KCU27" s="15"/>
      <c r="KCV27" s="15"/>
      <c r="KCW27" s="15"/>
      <c r="KCX27" s="15"/>
      <c r="KCY27" s="15"/>
      <c r="KCZ27" s="15"/>
      <c r="KDA27" s="15"/>
      <c r="KDB27" s="15"/>
      <c r="KDC27" s="15"/>
      <c r="KDD27" s="15"/>
      <c r="KDE27" s="15"/>
      <c r="KDF27" s="15"/>
      <c r="KDG27" s="15"/>
      <c r="KDH27" s="15"/>
      <c r="KDI27" s="15"/>
      <c r="KDJ27" s="15"/>
      <c r="KDK27" s="15"/>
      <c r="KDL27" s="15"/>
      <c r="KDM27" s="15"/>
      <c r="KDN27" s="15"/>
      <c r="KDO27" s="15"/>
      <c r="KDP27" s="15"/>
      <c r="KDQ27" s="15"/>
      <c r="KDR27" s="15"/>
      <c r="KDS27" s="15"/>
      <c r="KDT27" s="15"/>
      <c r="KDU27" s="15"/>
      <c r="KDV27" s="15"/>
      <c r="KDW27" s="15"/>
      <c r="KDX27" s="15"/>
      <c r="KDY27" s="15"/>
      <c r="KDZ27" s="15"/>
      <c r="KEA27" s="15"/>
      <c r="KEB27" s="15"/>
      <c r="KEC27" s="15"/>
      <c r="KED27" s="15"/>
      <c r="KEE27" s="15"/>
      <c r="KEF27" s="15"/>
      <c r="KEG27" s="15"/>
      <c r="KEH27" s="15"/>
      <c r="KEI27" s="15"/>
      <c r="KEJ27" s="15"/>
      <c r="KEK27" s="15"/>
      <c r="KEL27" s="15"/>
      <c r="KEM27" s="15"/>
      <c r="KEN27" s="15"/>
      <c r="KEO27" s="15"/>
      <c r="KEP27" s="15"/>
      <c r="KEQ27" s="15"/>
      <c r="KER27" s="15"/>
      <c r="KES27" s="15"/>
      <c r="KET27" s="15"/>
      <c r="KEU27" s="15"/>
      <c r="KEV27" s="15"/>
      <c r="KEW27" s="15"/>
      <c r="KEX27" s="15"/>
      <c r="KEY27" s="15"/>
      <c r="KEZ27" s="15"/>
      <c r="KFA27" s="15"/>
      <c r="KFB27" s="15"/>
      <c r="KFC27" s="15"/>
      <c r="KFD27" s="15"/>
      <c r="KFE27" s="15"/>
      <c r="KFF27" s="15"/>
      <c r="KFG27" s="15"/>
      <c r="KFH27" s="15"/>
      <c r="KFI27" s="15"/>
      <c r="KFJ27" s="15"/>
      <c r="KFK27" s="15"/>
      <c r="KFL27" s="15"/>
      <c r="KFM27" s="15"/>
      <c r="KFN27" s="15"/>
      <c r="KFO27" s="15"/>
      <c r="KFP27" s="15"/>
      <c r="KFQ27" s="15"/>
      <c r="KFR27" s="15"/>
      <c r="KFS27" s="15"/>
      <c r="KFT27" s="15"/>
      <c r="KFU27" s="15"/>
      <c r="KFV27" s="15"/>
      <c r="KFW27" s="15"/>
      <c r="KFX27" s="15"/>
      <c r="KFY27" s="15"/>
      <c r="KFZ27" s="15"/>
      <c r="KGA27" s="15"/>
      <c r="KGB27" s="15"/>
      <c r="KGC27" s="15"/>
      <c r="KGD27" s="15"/>
      <c r="KGE27" s="15"/>
      <c r="KGF27" s="15"/>
      <c r="KGG27" s="15"/>
      <c r="KGH27" s="15"/>
      <c r="KGI27" s="15"/>
      <c r="KGJ27" s="15"/>
      <c r="KGK27" s="15"/>
      <c r="KGL27" s="15"/>
      <c r="KGM27" s="15"/>
      <c r="KGN27" s="15"/>
      <c r="KGO27" s="15"/>
      <c r="KGP27" s="15"/>
      <c r="KGQ27" s="15"/>
      <c r="KGR27" s="15"/>
      <c r="KGS27" s="15"/>
      <c r="KGT27" s="15"/>
      <c r="KGU27" s="15"/>
      <c r="KGV27" s="15"/>
      <c r="KGW27" s="15"/>
      <c r="KGX27" s="15"/>
      <c r="KGY27" s="15"/>
      <c r="KGZ27" s="15"/>
      <c r="KHA27" s="15"/>
      <c r="KHB27" s="15"/>
      <c r="KHC27" s="15"/>
      <c r="KHD27" s="15"/>
      <c r="KHE27" s="15"/>
      <c r="KHF27" s="15"/>
      <c r="KHG27" s="15"/>
      <c r="KHH27" s="15"/>
      <c r="KHI27" s="15"/>
      <c r="KHJ27" s="15"/>
      <c r="KHK27" s="15"/>
      <c r="KHL27" s="15"/>
      <c r="KHM27" s="15"/>
      <c r="KHN27" s="15"/>
      <c r="KHO27" s="15"/>
      <c r="KHP27" s="15"/>
      <c r="KHQ27" s="15"/>
      <c r="KHR27" s="15"/>
      <c r="KHS27" s="15"/>
      <c r="KHT27" s="15"/>
      <c r="KHU27" s="15"/>
      <c r="KHV27" s="15"/>
      <c r="KHW27" s="15"/>
      <c r="KHX27" s="15"/>
      <c r="KHY27" s="15"/>
      <c r="KHZ27" s="15"/>
      <c r="KIA27" s="15"/>
      <c r="KIB27" s="15"/>
      <c r="KIC27" s="15"/>
      <c r="KID27" s="15"/>
      <c r="KIE27" s="15"/>
      <c r="KIF27" s="15"/>
      <c r="KIG27" s="15"/>
      <c r="KIH27" s="15"/>
      <c r="KII27" s="15"/>
      <c r="KIJ27" s="15"/>
      <c r="KIK27" s="15"/>
      <c r="KIL27" s="15"/>
      <c r="KIM27" s="15"/>
      <c r="KIN27" s="15"/>
      <c r="KIO27" s="15"/>
      <c r="KIP27" s="15"/>
      <c r="KIQ27" s="15"/>
      <c r="KIR27" s="15"/>
      <c r="KIS27" s="15"/>
      <c r="KIT27" s="15"/>
      <c r="KIU27" s="15"/>
      <c r="KIV27" s="15"/>
      <c r="KIW27" s="15"/>
      <c r="KIX27" s="15"/>
      <c r="KIY27" s="15"/>
      <c r="KIZ27" s="15"/>
      <c r="KJA27" s="15"/>
      <c r="KJB27" s="15"/>
      <c r="KJC27" s="15"/>
      <c r="KJD27" s="15"/>
      <c r="KJE27" s="15"/>
      <c r="KJF27" s="15"/>
      <c r="KJG27" s="15"/>
      <c r="KJH27" s="15"/>
      <c r="KJI27" s="15"/>
      <c r="KJJ27" s="15"/>
      <c r="KJK27" s="15"/>
      <c r="KJL27" s="15"/>
      <c r="KJM27" s="15"/>
      <c r="KJN27" s="15"/>
      <c r="KJO27" s="15"/>
      <c r="KJP27" s="15"/>
      <c r="KJQ27" s="15"/>
      <c r="KJR27" s="15"/>
      <c r="KJS27" s="15"/>
      <c r="KJT27" s="15"/>
      <c r="KJU27" s="15"/>
      <c r="KJV27" s="15"/>
      <c r="KJW27" s="15"/>
      <c r="KJX27" s="15"/>
      <c r="KJY27" s="15"/>
      <c r="KJZ27" s="15"/>
      <c r="KKA27" s="15"/>
      <c r="KKB27" s="15"/>
      <c r="KKC27" s="15"/>
      <c r="KKD27" s="15"/>
      <c r="KKE27" s="15"/>
      <c r="KKF27" s="15"/>
      <c r="KKG27" s="15"/>
      <c r="KKH27" s="15"/>
      <c r="KKI27" s="15"/>
      <c r="KKJ27" s="15"/>
      <c r="KKK27" s="15"/>
      <c r="KKL27" s="15"/>
      <c r="KKM27" s="15"/>
      <c r="KKN27" s="15"/>
      <c r="KKO27" s="15"/>
      <c r="KKP27" s="15"/>
      <c r="KKQ27" s="15"/>
      <c r="KKR27" s="15"/>
      <c r="KKS27" s="15"/>
      <c r="KKT27" s="15"/>
      <c r="KKU27" s="15"/>
      <c r="KKV27" s="15"/>
      <c r="KKW27" s="15"/>
      <c r="KKX27" s="15"/>
      <c r="KKY27" s="15"/>
      <c r="KKZ27" s="15"/>
      <c r="KLA27" s="15"/>
      <c r="KLB27" s="15"/>
      <c r="KLC27" s="15"/>
      <c r="KLD27" s="15"/>
      <c r="KLE27" s="15"/>
      <c r="KLF27" s="15"/>
      <c r="KLG27" s="15"/>
      <c r="KLH27" s="15"/>
      <c r="KLI27" s="15"/>
      <c r="KLJ27" s="15"/>
      <c r="KLK27" s="15"/>
      <c r="KLL27" s="15"/>
      <c r="KLM27" s="15"/>
      <c r="KLN27" s="15"/>
      <c r="KLO27" s="15"/>
      <c r="KLP27" s="15"/>
      <c r="KLQ27" s="15"/>
      <c r="KLR27" s="15"/>
      <c r="KLS27" s="15"/>
      <c r="KLT27" s="15"/>
      <c r="KLU27" s="15"/>
      <c r="KLV27" s="15"/>
      <c r="KLW27" s="15"/>
      <c r="KLX27" s="15"/>
      <c r="KLY27" s="15"/>
      <c r="KLZ27" s="15"/>
      <c r="KMA27" s="15"/>
      <c r="KMB27" s="15"/>
      <c r="KMC27" s="15"/>
      <c r="KMD27" s="15"/>
      <c r="KME27" s="15"/>
      <c r="KMF27" s="15"/>
      <c r="KMG27" s="15"/>
      <c r="KMH27" s="15"/>
      <c r="KMI27" s="15"/>
      <c r="KMJ27" s="15"/>
      <c r="KMK27" s="15"/>
      <c r="KML27" s="15"/>
      <c r="KMM27" s="15"/>
      <c r="KMN27" s="15"/>
      <c r="KMO27" s="15"/>
      <c r="KMP27" s="15"/>
      <c r="KMQ27" s="15"/>
      <c r="KMR27" s="15"/>
      <c r="KMS27" s="15"/>
      <c r="KMT27" s="15"/>
      <c r="KMU27" s="15"/>
      <c r="KMV27" s="15"/>
      <c r="KMW27" s="15"/>
      <c r="KMX27" s="15"/>
      <c r="KMY27" s="15"/>
      <c r="KMZ27" s="15"/>
      <c r="KNA27" s="15"/>
      <c r="KNB27" s="15"/>
      <c r="KNC27" s="15"/>
      <c r="KND27" s="15"/>
      <c r="KNE27" s="15"/>
      <c r="KNF27" s="15"/>
      <c r="KNG27" s="15"/>
      <c r="KNH27" s="15"/>
      <c r="KNI27" s="15"/>
      <c r="KNJ27" s="15"/>
      <c r="KNK27" s="15"/>
      <c r="KNL27" s="15"/>
      <c r="KNM27" s="15"/>
      <c r="KNN27" s="15"/>
      <c r="KNO27" s="15"/>
      <c r="KNP27" s="15"/>
      <c r="KNQ27" s="15"/>
      <c r="KNR27" s="15"/>
      <c r="KNS27" s="15"/>
      <c r="KNT27" s="15"/>
      <c r="KNU27" s="15"/>
      <c r="KNV27" s="15"/>
      <c r="KNW27" s="15"/>
      <c r="KNX27" s="15"/>
      <c r="KNY27" s="15"/>
      <c r="KNZ27" s="15"/>
      <c r="KOA27" s="15"/>
      <c r="KOB27" s="15"/>
      <c r="KOC27" s="15"/>
      <c r="KOD27" s="15"/>
      <c r="KOE27" s="15"/>
      <c r="KOF27" s="15"/>
      <c r="KOG27" s="15"/>
      <c r="KOH27" s="15"/>
      <c r="KOI27" s="15"/>
      <c r="KOJ27" s="15"/>
      <c r="KOK27" s="15"/>
      <c r="KOL27" s="15"/>
      <c r="KOM27" s="15"/>
      <c r="KON27" s="15"/>
      <c r="KOO27" s="15"/>
      <c r="KOP27" s="15"/>
      <c r="KOQ27" s="15"/>
      <c r="KOR27" s="15"/>
      <c r="KOS27" s="15"/>
      <c r="KOT27" s="15"/>
      <c r="KOU27" s="15"/>
      <c r="KOV27" s="15"/>
      <c r="KOW27" s="15"/>
      <c r="KOX27" s="15"/>
      <c r="KOY27" s="15"/>
      <c r="KOZ27" s="15"/>
      <c r="KPA27" s="15"/>
      <c r="KPB27" s="15"/>
      <c r="KPC27" s="15"/>
      <c r="KPD27" s="15"/>
      <c r="KPE27" s="15"/>
      <c r="KPF27" s="15"/>
      <c r="KPG27" s="15"/>
      <c r="KPH27" s="15"/>
      <c r="KPI27" s="15"/>
      <c r="KPJ27" s="15"/>
      <c r="KPK27" s="15"/>
      <c r="KPL27" s="15"/>
      <c r="KPM27" s="15"/>
      <c r="KPN27" s="15"/>
      <c r="KPO27" s="15"/>
      <c r="KPP27" s="15"/>
      <c r="KPQ27" s="15"/>
      <c r="KPR27" s="15"/>
      <c r="KPS27" s="15"/>
      <c r="KPT27" s="15"/>
      <c r="KPU27" s="15"/>
      <c r="KPV27" s="15"/>
      <c r="KPW27" s="15"/>
      <c r="KPX27" s="15"/>
      <c r="KPY27" s="15"/>
      <c r="KPZ27" s="15"/>
      <c r="KQA27" s="15"/>
      <c r="KQB27" s="15"/>
      <c r="KQC27" s="15"/>
      <c r="KQD27" s="15"/>
      <c r="KQE27" s="15"/>
      <c r="KQF27" s="15"/>
      <c r="KQG27" s="15"/>
      <c r="KQH27" s="15"/>
      <c r="KQI27" s="15"/>
      <c r="KQJ27" s="15"/>
      <c r="KQK27" s="15"/>
      <c r="KQL27" s="15"/>
      <c r="KQM27" s="15"/>
      <c r="KQN27" s="15"/>
      <c r="KQO27" s="15"/>
      <c r="KQP27" s="15"/>
      <c r="KQQ27" s="15"/>
      <c r="KQR27" s="15"/>
      <c r="KQS27" s="15"/>
      <c r="KQT27" s="15"/>
      <c r="KQU27" s="15"/>
      <c r="KQV27" s="15"/>
      <c r="KQW27" s="15"/>
      <c r="KQX27" s="15"/>
      <c r="KQY27" s="15"/>
      <c r="KQZ27" s="15"/>
      <c r="KRA27" s="15"/>
      <c r="KRB27" s="15"/>
      <c r="KRC27" s="15"/>
      <c r="KRD27" s="15"/>
      <c r="KRE27" s="15"/>
      <c r="KRF27" s="15"/>
      <c r="KRG27" s="15"/>
      <c r="KRH27" s="15"/>
      <c r="KRI27" s="15"/>
      <c r="KRJ27" s="15"/>
      <c r="KRK27" s="15"/>
      <c r="KRL27" s="15"/>
      <c r="KRM27" s="15"/>
      <c r="KRN27" s="15"/>
      <c r="KRO27" s="15"/>
      <c r="KRP27" s="15"/>
      <c r="KRQ27" s="15"/>
      <c r="KRR27" s="15"/>
      <c r="KRS27" s="15"/>
      <c r="KRT27" s="15"/>
      <c r="KRU27" s="15"/>
      <c r="KRV27" s="15"/>
      <c r="KRW27" s="15"/>
      <c r="KRX27" s="15"/>
      <c r="KRY27" s="15"/>
      <c r="KRZ27" s="15"/>
      <c r="KSA27" s="15"/>
      <c r="KSB27" s="15"/>
      <c r="KSC27" s="15"/>
      <c r="KSD27" s="15"/>
      <c r="KSE27" s="15"/>
      <c r="KSF27" s="15"/>
      <c r="KSG27" s="15"/>
      <c r="KSH27" s="15"/>
      <c r="KSI27" s="15"/>
      <c r="KSJ27" s="15"/>
      <c r="KSK27" s="15"/>
      <c r="KSL27" s="15"/>
      <c r="KSM27" s="15"/>
      <c r="KSN27" s="15"/>
      <c r="KSO27" s="15"/>
      <c r="KSP27" s="15"/>
      <c r="KSQ27" s="15"/>
      <c r="KSR27" s="15"/>
      <c r="KSS27" s="15"/>
      <c r="KST27" s="15"/>
      <c r="KSU27" s="15"/>
      <c r="KSV27" s="15"/>
      <c r="KSW27" s="15"/>
      <c r="KSX27" s="15"/>
      <c r="KSY27" s="15"/>
      <c r="KSZ27" s="15"/>
      <c r="KTA27" s="15"/>
      <c r="KTB27" s="15"/>
      <c r="KTC27" s="15"/>
      <c r="KTD27" s="15"/>
      <c r="KTE27" s="15"/>
      <c r="KTF27" s="15"/>
      <c r="KTG27" s="15"/>
      <c r="KTH27" s="15"/>
      <c r="KTI27" s="15"/>
      <c r="KTJ27" s="15"/>
      <c r="KTK27" s="15"/>
      <c r="KTL27" s="15"/>
      <c r="KTM27" s="15"/>
      <c r="KTN27" s="15"/>
      <c r="KTO27" s="15"/>
      <c r="KTP27" s="15"/>
      <c r="KTQ27" s="15"/>
      <c r="KTR27" s="15"/>
      <c r="KTS27" s="15"/>
      <c r="KTT27" s="15"/>
      <c r="KTU27" s="15"/>
      <c r="KTV27" s="15"/>
      <c r="KTW27" s="15"/>
      <c r="KTX27" s="15"/>
      <c r="KTY27" s="15"/>
      <c r="KTZ27" s="15"/>
      <c r="KUA27" s="15"/>
      <c r="KUB27" s="15"/>
      <c r="KUC27" s="15"/>
      <c r="KUD27" s="15"/>
      <c r="KUE27" s="15"/>
      <c r="KUF27" s="15"/>
      <c r="KUG27" s="15"/>
      <c r="KUH27" s="15"/>
      <c r="KUI27" s="15"/>
      <c r="KUJ27" s="15"/>
      <c r="KUK27" s="15"/>
      <c r="KUL27" s="15"/>
      <c r="KUM27" s="15"/>
      <c r="KUN27" s="15"/>
      <c r="KUO27" s="15"/>
      <c r="KUP27" s="15"/>
      <c r="KUQ27" s="15"/>
      <c r="KUR27" s="15"/>
      <c r="KUS27" s="15"/>
      <c r="KUT27" s="15"/>
      <c r="KUU27" s="15"/>
      <c r="KUV27" s="15"/>
      <c r="KUW27" s="15"/>
      <c r="KUX27" s="15"/>
      <c r="KUY27" s="15"/>
      <c r="KUZ27" s="15"/>
      <c r="KVA27" s="15"/>
      <c r="KVB27" s="15"/>
      <c r="KVC27" s="15"/>
      <c r="KVD27" s="15"/>
      <c r="KVE27" s="15"/>
      <c r="KVF27" s="15"/>
      <c r="KVG27" s="15"/>
      <c r="KVH27" s="15"/>
      <c r="KVI27" s="15"/>
      <c r="KVJ27" s="15"/>
      <c r="KVK27" s="15"/>
      <c r="KVL27" s="15"/>
      <c r="KVM27" s="15"/>
      <c r="KVN27" s="15"/>
      <c r="KVO27" s="15"/>
      <c r="KVP27" s="15"/>
      <c r="KVQ27" s="15"/>
      <c r="KVR27" s="15"/>
      <c r="KVS27" s="15"/>
      <c r="KVT27" s="15"/>
      <c r="KVU27" s="15"/>
      <c r="KVV27" s="15"/>
      <c r="KVW27" s="15"/>
      <c r="KVX27" s="15"/>
      <c r="KVY27" s="15"/>
      <c r="KVZ27" s="15"/>
      <c r="KWA27" s="15"/>
      <c r="KWB27" s="15"/>
      <c r="KWC27" s="15"/>
      <c r="KWD27" s="15"/>
      <c r="KWE27" s="15"/>
      <c r="KWF27" s="15"/>
      <c r="KWG27" s="15"/>
      <c r="KWH27" s="15"/>
      <c r="KWI27" s="15"/>
      <c r="KWJ27" s="15"/>
      <c r="KWK27" s="15"/>
      <c r="KWL27" s="15"/>
      <c r="KWM27" s="15"/>
      <c r="KWN27" s="15"/>
      <c r="KWO27" s="15"/>
      <c r="KWP27" s="15"/>
      <c r="KWQ27" s="15"/>
      <c r="KWR27" s="15"/>
      <c r="KWS27" s="15"/>
      <c r="KWT27" s="15"/>
      <c r="KWU27" s="15"/>
      <c r="KWV27" s="15"/>
      <c r="KWW27" s="15"/>
      <c r="KWX27" s="15"/>
      <c r="KWY27" s="15"/>
      <c r="KWZ27" s="15"/>
      <c r="KXA27" s="15"/>
      <c r="KXB27" s="15"/>
      <c r="KXC27" s="15"/>
      <c r="KXD27" s="15"/>
      <c r="KXE27" s="15"/>
      <c r="KXF27" s="15"/>
      <c r="KXG27" s="15"/>
      <c r="KXH27" s="15"/>
      <c r="KXI27" s="15"/>
      <c r="KXJ27" s="15"/>
      <c r="KXK27" s="15"/>
      <c r="KXL27" s="15"/>
      <c r="KXM27" s="15"/>
      <c r="KXN27" s="15"/>
      <c r="KXO27" s="15"/>
      <c r="KXP27" s="15"/>
      <c r="KXQ27" s="15"/>
      <c r="KXR27" s="15"/>
      <c r="KXS27" s="15"/>
      <c r="KXT27" s="15"/>
      <c r="KXU27" s="15"/>
      <c r="KXV27" s="15"/>
      <c r="KXW27" s="15"/>
      <c r="KXX27" s="15"/>
      <c r="KXY27" s="15"/>
      <c r="KXZ27" s="15"/>
      <c r="KYA27" s="15"/>
      <c r="KYB27" s="15"/>
      <c r="KYC27" s="15"/>
      <c r="KYD27" s="15"/>
      <c r="KYE27" s="15"/>
      <c r="KYF27" s="15"/>
      <c r="KYG27" s="15"/>
      <c r="KYH27" s="15"/>
      <c r="KYI27" s="15"/>
      <c r="KYJ27" s="15"/>
      <c r="KYK27" s="15"/>
      <c r="KYL27" s="15"/>
      <c r="KYM27" s="15"/>
      <c r="KYN27" s="15"/>
      <c r="KYO27" s="15"/>
      <c r="KYP27" s="15"/>
      <c r="KYQ27" s="15"/>
      <c r="KYR27" s="15"/>
      <c r="KYS27" s="15"/>
      <c r="KYT27" s="15"/>
      <c r="KYU27" s="15"/>
      <c r="KYV27" s="15"/>
      <c r="KYW27" s="15"/>
      <c r="KYX27" s="15"/>
      <c r="KYY27" s="15"/>
      <c r="KYZ27" s="15"/>
      <c r="KZA27" s="15"/>
      <c r="KZB27" s="15"/>
      <c r="KZC27" s="15"/>
      <c r="KZD27" s="15"/>
      <c r="KZE27" s="15"/>
      <c r="KZF27" s="15"/>
      <c r="KZG27" s="15"/>
      <c r="KZH27" s="15"/>
      <c r="KZI27" s="15"/>
      <c r="KZJ27" s="15"/>
      <c r="KZK27" s="15"/>
      <c r="KZL27" s="15"/>
      <c r="KZM27" s="15"/>
      <c r="KZN27" s="15"/>
      <c r="KZO27" s="15"/>
      <c r="KZP27" s="15"/>
      <c r="KZQ27" s="15"/>
      <c r="KZR27" s="15"/>
      <c r="KZS27" s="15"/>
      <c r="KZT27" s="15"/>
      <c r="KZU27" s="15"/>
      <c r="KZV27" s="15"/>
      <c r="KZW27" s="15"/>
      <c r="KZX27" s="15"/>
      <c r="KZY27" s="15"/>
      <c r="KZZ27" s="15"/>
      <c r="LAA27" s="15"/>
      <c r="LAB27" s="15"/>
      <c r="LAC27" s="15"/>
      <c r="LAD27" s="15"/>
      <c r="LAE27" s="15"/>
      <c r="LAF27" s="15"/>
      <c r="LAG27" s="15"/>
      <c r="LAH27" s="15"/>
      <c r="LAI27" s="15"/>
      <c r="LAJ27" s="15"/>
      <c r="LAK27" s="15"/>
      <c r="LAL27" s="15"/>
      <c r="LAM27" s="15"/>
      <c r="LAN27" s="15"/>
      <c r="LAO27" s="15"/>
      <c r="LAP27" s="15"/>
      <c r="LAQ27" s="15"/>
      <c r="LAR27" s="15"/>
      <c r="LAS27" s="15"/>
      <c r="LAT27" s="15"/>
      <c r="LAU27" s="15"/>
      <c r="LAV27" s="15"/>
      <c r="LAW27" s="15"/>
      <c r="LAX27" s="15"/>
      <c r="LAY27" s="15"/>
      <c r="LAZ27" s="15"/>
      <c r="LBA27" s="15"/>
      <c r="LBB27" s="15"/>
      <c r="LBC27" s="15"/>
      <c r="LBD27" s="15"/>
      <c r="LBE27" s="15"/>
      <c r="LBF27" s="15"/>
      <c r="LBG27" s="15"/>
      <c r="LBH27" s="15"/>
      <c r="LBI27" s="15"/>
      <c r="LBJ27" s="15"/>
      <c r="LBK27" s="15"/>
      <c r="LBL27" s="15"/>
      <c r="LBM27" s="15"/>
      <c r="LBN27" s="15"/>
      <c r="LBO27" s="15"/>
      <c r="LBP27" s="15"/>
      <c r="LBQ27" s="15"/>
      <c r="LBR27" s="15"/>
      <c r="LBS27" s="15"/>
      <c r="LBT27" s="15"/>
      <c r="LBU27" s="15"/>
      <c r="LBV27" s="15"/>
      <c r="LBW27" s="15"/>
      <c r="LBX27" s="15"/>
      <c r="LBY27" s="15"/>
      <c r="LBZ27" s="15"/>
      <c r="LCA27" s="15"/>
      <c r="LCB27" s="15"/>
      <c r="LCC27" s="15"/>
      <c r="LCD27" s="15"/>
      <c r="LCE27" s="15"/>
      <c r="LCF27" s="15"/>
      <c r="LCG27" s="15"/>
      <c r="LCH27" s="15"/>
      <c r="LCI27" s="15"/>
      <c r="LCJ27" s="15"/>
      <c r="LCK27" s="15"/>
      <c r="LCL27" s="15"/>
      <c r="LCM27" s="15"/>
      <c r="LCN27" s="15"/>
      <c r="LCO27" s="15"/>
      <c r="LCP27" s="15"/>
      <c r="LCQ27" s="15"/>
      <c r="LCR27" s="15"/>
      <c r="LCS27" s="15"/>
      <c r="LCT27" s="15"/>
      <c r="LCU27" s="15"/>
      <c r="LCV27" s="15"/>
      <c r="LCW27" s="15"/>
      <c r="LCX27" s="15"/>
      <c r="LCY27" s="15"/>
      <c r="LCZ27" s="15"/>
      <c r="LDA27" s="15"/>
      <c r="LDB27" s="15"/>
      <c r="LDC27" s="15"/>
      <c r="LDD27" s="15"/>
      <c r="LDE27" s="15"/>
      <c r="LDF27" s="15"/>
      <c r="LDG27" s="15"/>
      <c r="LDH27" s="15"/>
      <c r="LDI27" s="15"/>
      <c r="LDJ27" s="15"/>
      <c r="LDK27" s="15"/>
      <c r="LDL27" s="15"/>
      <c r="LDM27" s="15"/>
      <c r="LDN27" s="15"/>
      <c r="LDO27" s="15"/>
      <c r="LDP27" s="15"/>
      <c r="LDQ27" s="15"/>
      <c r="LDR27" s="15"/>
      <c r="LDS27" s="15"/>
      <c r="LDT27" s="15"/>
      <c r="LDU27" s="15"/>
      <c r="LDV27" s="15"/>
      <c r="LDW27" s="15"/>
      <c r="LDX27" s="15"/>
      <c r="LDY27" s="15"/>
      <c r="LDZ27" s="15"/>
      <c r="LEA27" s="15"/>
      <c r="LEB27" s="15"/>
      <c r="LEC27" s="15"/>
      <c r="LED27" s="15"/>
      <c r="LEE27" s="15"/>
      <c r="LEF27" s="15"/>
      <c r="LEG27" s="15"/>
      <c r="LEH27" s="15"/>
      <c r="LEI27" s="15"/>
      <c r="LEJ27" s="15"/>
      <c r="LEK27" s="15"/>
      <c r="LEL27" s="15"/>
      <c r="LEM27" s="15"/>
      <c r="LEN27" s="15"/>
      <c r="LEO27" s="15"/>
      <c r="LEP27" s="15"/>
      <c r="LEQ27" s="15"/>
      <c r="LER27" s="15"/>
      <c r="LES27" s="15"/>
      <c r="LET27" s="15"/>
      <c r="LEU27" s="15"/>
      <c r="LEV27" s="15"/>
      <c r="LEW27" s="15"/>
      <c r="LEX27" s="15"/>
      <c r="LEY27" s="15"/>
      <c r="LEZ27" s="15"/>
      <c r="LFA27" s="15"/>
      <c r="LFB27" s="15"/>
      <c r="LFC27" s="15"/>
      <c r="LFD27" s="15"/>
      <c r="LFE27" s="15"/>
      <c r="LFF27" s="15"/>
      <c r="LFG27" s="15"/>
      <c r="LFH27" s="15"/>
      <c r="LFI27" s="15"/>
      <c r="LFJ27" s="15"/>
      <c r="LFK27" s="15"/>
      <c r="LFL27" s="15"/>
      <c r="LFM27" s="15"/>
      <c r="LFN27" s="15"/>
      <c r="LFO27" s="15"/>
      <c r="LFP27" s="15"/>
      <c r="LFQ27" s="15"/>
      <c r="LFR27" s="15"/>
      <c r="LFS27" s="15"/>
      <c r="LFT27" s="15"/>
      <c r="LFU27" s="15"/>
      <c r="LFV27" s="15"/>
      <c r="LFW27" s="15"/>
      <c r="LFX27" s="15"/>
      <c r="LFY27" s="15"/>
      <c r="LFZ27" s="15"/>
      <c r="LGA27" s="15"/>
      <c r="LGB27" s="15"/>
      <c r="LGC27" s="15"/>
      <c r="LGD27" s="15"/>
      <c r="LGE27" s="15"/>
      <c r="LGF27" s="15"/>
      <c r="LGG27" s="15"/>
      <c r="LGH27" s="15"/>
      <c r="LGI27" s="15"/>
      <c r="LGJ27" s="15"/>
      <c r="LGK27" s="15"/>
      <c r="LGL27" s="15"/>
      <c r="LGM27" s="15"/>
      <c r="LGN27" s="15"/>
      <c r="LGO27" s="15"/>
      <c r="LGP27" s="15"/>
      <c r="LGQ27" s="15"/>
      <c r="LGR27" s="15"/>
      <c r="LGS27" s="15"/>
      <c r="LGT27" s="15"/>
      <c r="LGU27" s="15"/>
      <c r="LGV27" s="15"/>
      <c r="LGW27" s="15"/>
      <c r="LGX27" s="15"/>
      <c r="LGY27" s="15"/>
      <c r="LGZ27" s="15"/>
      <c r="LHA27" s="15"/>
      <c r="LHB27" s="15"/>
      <c r="LHC27" s="15"/>
      <c r="LHD27" s="15"/>
      <c r="LHE27" s="15"/>
      <c r="LHF27" s="15"/>
      <c r="LHG27" s="15"/>
      <c r="LHH27" s="15"/>
      <c r="LHI27" s="15"/>
      <c r="LHJ27" s="15"/>
      <c r="LHK27" s="15"/>
      <c r="LHL27" s="15"/>
      <c r="LHM27" s="15"/>
      <c r="LHN27" s="15"/>
      <c r="LHO27" s="15"/>
      <c r="LHP27" s="15"/>
      <c r="LHQ27" s="15"/>
      <c r="LHR27" s="15"/>
      <c r="LHS27" s="15"/>
      <c r="LHT27" s="15"/>
      <c r="LHU27" s="15"/>
      <c r="LHV27" s="15"/>
      <c r="LHW27" s="15"/>
      <c r="LHX27" s="15"/>
      <c r="LHY27" s="15"/>
      <c r="LHZ27" s="15"/>
      <c r="LIA27" s="15"/>
      <c r="LIB27" s="15"/>
      <c r="LIC27" s="15"/>
      <c r="LID27" s="15"/>
      <c r="LIE27" s="15"/>
      <c r="LIF27" s="15"/>
      <c r="LIG27" s="15"/>
      <c r="LIH27" s="15"/>
      <c r="LII27" s="15"/>
      <c r="LIJ27" s="15"/>
      <c r="LIK27" s="15"/>
      <c r="LIL27" s="15"/>
      <c r="LIM27" s="15"/>
      <c r="LIN27" s="15"/>
      <c r="LIO27" s="15"/>
      <c r="LIP27" s="15"/>
      <c r="LIQ27" s="15"/>
      <c r="LIR27" s="15"/>
      <c r="LIS27" s="15"/>
      <c r="LIT27" s="15"/>
      <c r="LIU27" s="15"/>
      <c r="LIV27" s="15"/>
      <c r="LIW27" s="15"/>
      <c r="LIX27" s="15"/>
      <c r="LIY27" s="15"/>
      <c r="LIZ27" s="15"/>
      <c r="LJA27" s="15"/>
      <c r="LJB27" s="15"/>
      <c r="LJC27" s="15"/>
      <c r="LJD27" s="15"/>
      <c r="LJE27" s="15"/>
      <c r="LJF27" s="15"/>
      <c r="LJG27" s="15"/>
      <c r="LJH27" s="15"/>
      <c r="LJI27" s="15"/>
      <c r="LJJ27" s="15"/>
      <c r="LJK27" s="15"/>
      <c r="LJL27" s="15"/>
      <c r="LJM27" s="15"/>
      <c r="LJN27" s="15"/>
      <c r="LJO27" s="15"/>
      <c r="LJP27" s="15"/>
      <c r="LJQ27" s="15"/>
      <c r="LJR27" s="15"/>
      <c r="LJS27" s="15"/>
      <c r="LJT27" s="15"/>
      <c r="LJU27" s="15"/>
      <c r="LJV27" s="15"/>
      <c r="LJW27" s="15"/>
      <c r="LJX27" s="15"/>
      <c r="LJY27" s="15"/>
      <c r="LJZ27" s="15"/>
      <c r="LKA27" s="15"/>
      <c r="LKB27" s="15"/>
      <c r="LKC27" s="15"/>
      <c r="LKD27" s="15"/>
      <c r="LKE27" s="15"/>
      <c r="LKF27" s="15"/>
      <c r="LKG27" s="15"/>
      <c r="LKH27" s="15"/>
      <c r="LKI27" s="15"/>
      <c r="LKJ27" s="15"/>
      <c r="LKK27" s="15"/>
      <c r="LKL27" s="15"/>
      <c r="LKM27" s="15"/>
      <c r="LKN27" s="15"/>
      <c r="LKO27" s="15"/>
      <c r="LKP27" s="15"/>
      <c r="LKQ27" s="15"/>
      <c r="LKR27" s="15"/>
      <c r="LKS27" s="15"/>
      <c r="LKT27" s="15"/>
      <c r="LKU27" s="15"/>
      <c r="LKV27" s="15"/>
      <c r="LKW27" s="15"/>
      <c r="LKX27" s="15"/>
      <c r="LKY27" s="15"/>
      <c r="LKZ27" s="15"/>
      <c r="LLA27" s="15"/>
      <c r="LLB27" s="15"/>
      <c r="LLC27" s="15"/>
      <c r="LLD27" s="15"/>
      <c r="LLE27" s="15"/>
      <c r="LLF27" s="15"/>
      <c r="LLG27" s="15"/>
      <c r="LLH27" s="15"/>
      <c r="LLI27" s="15"/>
      <c r="LLJ27" s="15"/>
      <c r="LLK27" s="15"/>
      <c r="LLL27" s="15"/>
      <c r="LLM27" s="15"/>
      <c r="LLN27" s="15"/>
      <c r="LLO27" s="15"/>
      <c r="LLP27" s="15"/>
      <c r="LLQ27" s="15"/>
      <c r="LLR27" s="15"/>
      <c r="LLS27" s="15"/>
      <c r="LLT27" s="15"/>
      <c r="LLU27" s="15"/>
      <c r="LLV27" s="15"/>
      <c r="LLW27" s="15"/>
      <c r="LLX27" s="15"/>
      <c r="LLY27" s="15"/>
      <c r="LLZ27" s="15"/>
      <c r="LMA27" s="15"/>
      <c r="LMB27" s="15"/>
      <c r="LMC27" s="15"/>
      <c r="LMD27" s="15"/>
      <c r="LME27" s="15"/>
      <c r="LMF27" s="15"/>
      <c r="LMG27" s="15"/>
      <c r="LMH27" s="15"/>
      <c r="LMI27" s="15"/>
      <c r="LMJ27" s="15"/>
      <c r="LMK27" s="15"/>
      <c r="LML27" s="15"/>
      <c r="LMM27" s="15"/>
      <c r="LMN27" s="15"/>
      <c r="LMO27" s="15"/>
      <c r="LMP27" s="15"/>
      <c r="LMQ27" s="15"/>
      <c r="LMR27" s="15"/>
      <c r="LMS27" s="15"/>
      <c r="LMT27" s="15"/>
      <c r="LMU27" s="15"/>
      <c r="LMV27" s="15"/>
      <c r="LMW27" s="15"/>
      <c r="LMX27" s="15"/>
      <c r="LMY27" s="15"/>
      <c r="LMZ27" s="15"/>
      <c r="LNA27" s="15"/>
      <c r="LNB27" s="15"/>
      <c r="LNC27" s="15"/>
      <c r="LND27" s="15"/>
      <c r="LNE27" s="15"/>
      <c r="LNF27" s="15"/>
      <c r="LNG27" s="15"/>
      <c r="LNH27" s="15"/>
      <c r="LNI27" s="15"/>
      <c r="LNJ27" s="15"/>
      <c r="LNK27" s="15"/>
      <c r="LNL27" s="15"/>
      <c r="LNM27" s="15"/>
      <c r="LNN27" s="15"/>
      <c r="LNO27" s="15"/>
      <c r="LNP27" s="15"/>
      <c r="LNQ27" s="15"/>
      <c r="LNR27" s="15"/>
      <c r="LNS27" s="15"/>
      <c r="LNT27" s="15"/>
      <c r="LNU27" s="15"/>
      <c r="LNV27" s="15"/>
      <c r="LNW27" s="15"/>
      <c r="LNX27" s="15"/>
      <c r="LNY27" s="15"/>
      <c r="LNZ27" s="15"/>
      <c r="LOA27" s="15"/>
      <c r="LOB27" s="15"/>
      <c r="LOC27" s="15"/>
      <c r="LOD27" s="15"/>
      <c r="LOE27" s="15"/>
      <c r="LOF27" s="15"/>
      <c r="LOG27" s="15"/>
      <c r="LOH27" s="15"/>
      <c r="LOI27" s="15"/>
      <c r="LOJ27" s="15"/>
      <c r="LOK27" s="15"/>
      <c r="LOL27" s="15"/>
      <c r="LOM27" s="15"/>
      <c r="LON27" s="15"/>
      <c r="LOO27" s="15"/>
      <c r="LOP27" s="15"/>
      <c r="LOQ27" s="15"/>
      <c r="LOR27" s="15"/>
      <c r="LOS27" s="15"/>
      <c r="LOT27" s="15"/>
      <c r="LOU27" s="15"/>
      <c r="LOV27" s="15"/>
      <c r="LOW27" s="15"/>
      <c r="LOX27" s="15"/>
      <c r="LOY27" s="15"/>
      <c r="LOZ27" s="15"/>
      <c r="LPA27" s="15"/>
      <c r="LPB27" s="15"/>
      <c r="LPC27" s="15"/>
      <c r="LPD27" s="15"/>
      <c r="LPE27" s="15"/>
      <c r="LPF27" s="15"/>
      <c r="LPG27" s="15"/>
      <c r="LPH27" s="15"/>
      <c r="LPI27" s="15"/>
      <c r="LPJ27" s="15"/>
      <c r="LPK27" s="15"/>
      <c r="LPL27" s="15"/>
      <c r="LPM27" s="15"/>
      <c r="LPN27" s="15"/>
      <c r="LPO27" s="15"/>
      <c r="LPP27" s="15"/>
      <c r="LPQ27" s="15"/>
      <c r="LPR27" s="15"/>
      <c r="LPS27" s="15"/>
      <c r="LPT27" s="15"/>
      <c r="LPU27" s="15"/>
      <c r="LPV27" s="15"/>
      <c r="LPW27" s="15"/>
      <c r="LPX27" s="15"/>
      <c r="LPY27" s="15"/>
      <c r="LPZ27" s="15"/>
      <c r="LQA27" s="15"/>
      <c r="LQB27" s="15"/>
      <c r="LQC27" s="15"/>
      <c r="LQD27" s="15"/>
      <c r="LQE27" s="15"/>
      <c r="LQF27" s="15"/>
      <c r="LQG27" s="15"/>
      <c r="LQH27" s="15"/>
      <c r="LQI27" s="15"/>
      <c r="LQJ27" s="15"/>
      <c r="LQK27" s="15"/>
      <c r="LQL27" s="15"/>
      <c r="LQM27" s="15"/>
      <c r="LQN27" s="15"/>
      <c r="LQO27" s="15"/>
      <c r="LQP27" s="15"/>
      <c r="LQQ27" s="15"/>
      <c r="LQR27" s="15"/>
      <c r="LQS27" s="15"/>
      <c r="LQT27" s="15"/>
      <c r="LQU27" s="15"/>
      <c r="LQV27" s="15"/>
      <c r="LQW27" s="15"/>
      <c r="LQX27" s="15"/>
      <c r="LQY27" s="15"/>
      <c r="LQZ27" s="15"/>
      <c r="LRA27" s="15"/>
      <c r="LRB27" s="15"/>
      <c r="LRC27" s="15"/>
      <c r="LRD27" s="15"/>
      <c r="LRE27" s="15"/>
      <c r="LRF27" s="15"/>
      <c r="LRG27" s="15"/>
      <c r="LRH27" s="15"/>
      <c r="LRI27" s="15"/>
      <c r="LRJ27" s="15"/>
      <c r="LRK27" s="15"/>
      <c r="LRL27" s="15"/>
      <c r="LRM27" s="15"/>
      <c r="LRN27" s="15"/>
      <c r="LRO27" s="15"/>
      <c r="LRP27" s="15"/>
      <c r="LRQ27" s="15"/>
      <c r="LRR27" s="15"/>
      <c r="LRS27" s="15"/>
      <c r="LRT27" s="15"/>
      <c r="LRU27" s="15"/>
      <c r="LRV27" s="15"/>
      <c r="LRW27" s="15"/>
      <c r="LRX27" s="15"/>
      <c r="LRY27" s="15"/>
      <c r="LRZ27" s="15"/>
      <c r="LSA27" s="15"/>
      <c r="LSB27" s="15"/>
      <c r="LSC27" s="15"/>
      <c r="LSD27" s="15"/>
      <c r="LSE27" s="15"/>
      <c r="LSF27" s="15"/>
      <c r="LSG27" s="15"/>
      <c r="LSH27" s="15"/>
      <c r="LSI27" s="15"/>
      <c r="LSJ27" s="15"/>
      <c r="LSK27" s="15"/>
      <c r="LSL27" s="15"/>
      <c r="LSM27" s="15"/>
      <c r="LSN27" s="15"/>
      <c r="LSO27" s="15"/>
      <c r="LSP27" s="15"/>
      <c r="LSQ27" s="15"/>
      <c r="LSR27" s="15"/>
      <c r="LSS27" s="15"/>
      <c r="LST27" s="15"/>
      <c r="LSU27" s="15"/>
      <c r="LSV27" s="15"/>
      <c r="LSW27" s="15"/>
      <c r="LSX27" s="15"/>
      <c r="LSY27" s="15"/>
      <c r="LSZ27" s="15"/>
      <c r="LTA27" s="15"/>
      <c r="LTB27" s="15"/>
      <c r="LTC27" s="15"/>
      <c r="LTD27" s="15"/>
      <c r="LTE27" s="15"/>
      <c r="LTF27" s="15"/>
      <c r="LTG27" s="15"/>
      <c r="LTH27" s="15"/>
      <c r="LTI27" s="15"/>
      <c r="LTJ27" s="15"/>
      <c r="LTK27" s="15"/>
      <c r="LTL27" s="15"/>
      <c r="LTM27" s="15"/>
      <c r="LTN27" s="15"/>
      <c r="LTO27" s="15"/>
      <c r="LTP27" s="15"/>
      <c r="LTQ27" s="15"/>
      <c r="LTR27" s="15"/>
      <c r="LTS27" s="15"/>
      <c r="LTT27" s="15"/>
      <c r="LTU27" s="15"/>
      <c r="LTV27" s="15"/>
      <c r="LTW27" s="15"/>
      <c r="LTX27" s="15"/>
      <c r="LTY27" s="15"/>
      <c r="LTZ27" s="15"/>
      <c r="LUA27" s="15"/>
      <c r="LUB27" s="15"/>
      <c r="LUC27" s="15"/>
      <c r="LUD27" s="15"/>
      <c r="LUE27" s="15"/>
      <c r="LUF27" s="15"/>
      <c r="LUG27" s="15"/>
      <c r="LUH27" s="15"/>
      <c r="LUI27" s="15"/>
      <c r="LUJ27" s="15"/>
      <c r="LUK27" s="15"/>
      <c r="LUL27" s="15"/>
      <c r="LUM27" s="15"/>
      <c r="LUN27" s="15"/>
      <c r="LUO27" s="15"/>
      <c r="LUP27" s="15"/>
      <c r="LUQ27" s="15"/>
      <c r="LUR27" s="15"/>
      <c r="LUS27" s="15"/>
      <c r="LUT27" s="15"/>
      <c r="LUU27" s="15"/>
      <c r="LUV27" s="15"/>
      <c r="LUW27" s="15"/>
      <c r="LUX27" s="15"/>
      <c r="LUY27" s="15"/>
      <c r="LUZ27" s="15"/>
      <c r="LVA27" s="15"/>
      <c r="LVB27" s="15"/>
      <c r="LVC27" s="15"/>
      <c r="LVD27" s="15"/>
      <c r="LVE27" s="15"/>
      <c r="LVF27" s="15"/>
      <c r="LVG27" s="15"/>
      <c r="LVH27" s="15"/>
      <c r="LVI27" s="15"/>
      <c r="LVJ27" s="15"/>
      <c r="LVK27" s="15"/>
      <c r="LVL27" s="15"/>
      <c r="LVM27" s="15"/>
      <c r="LVN27" s="15"/>
      <c r="LVO27" s="15"/>
      <c r="LVP27" s="15"/>
      <c r="LVQ27" s="15"/>
      <c r="LVR27" s="15"/>
      <c r="LVS27" s="15"/>
      <c r="LVT27" s="15"/>
      <c r="LVU27" s="15"/>
      <c r="LVV27" s="15"/>
      <c r="LVW27" s="15"/>
      <c r="LVX27" s="15"/>
      <c r="LVY27" s="15"/>
      <c r="LVZ27" s="15"/>
      <c r="LWA27" s="15"/>
      <c r="LWB27" s="15"/>
      <c r="LWC27" s="15"/>
      <c r="LWD27" s="15"/>
      <c r="LWE27" s="15"/>
      <c r="LWF27" s="15"/>
      <c r="LWG27" s="15"/>
      <c r="LWH27" s="15"/>
      <c r="LWI27" s="15"/>
      <c r="LWJ27" s="15"/>
      <c r="LWK27" s="15"/>
      <c r="LWL27" s="15"/>
      <c r="LWM27" s="15"/>
      <c r="LWN27" s="15"/>
      <c r="LWO27" s="15"/>
      <c r="LWP27" s="15"/>
      <c r="LWQ27" s="15"/>
      <c r="LWR27" s="15"/>
      <c r="LWS27" s="15"/>
      <c r="LWT27" s="15"/>
      <c r="LWU27" s="15"/>
      <c r="LWV27" s="15"/>
      <c r="LWW27" s="15"/>
      <c r="LWX27" s="15"/>
      <c r="LWY27" s="15"/>
      <c r="LWZ27" s="15"/>
      <c r="LXA27" s="15"/>
      <c r="LXB27" s="15"/>
      <c r="LXC27" s="15"/>
      <c r="LXD27" s="15"/>
      <c r="LXE27" s="15"/>
      <c r="LXF27" s="15"/>
      <c r="LXG27" s="15"/>
      <c r="LXH27" s="15"/>
      <c r="LXI27" s="15"/>
      <c r="LXJ27" s="15"/>
      <c r="LXK27" s="15"/>
      <c r="LXL27" s="15"/>
      <c r="LXM27" s="15"/>
      <c r="LXN27" s="15"/>
      <c r="LXO27" s="15"/>
      <c r="LXP27" s="15"/>
      <c r="LXQ27" s="15"/>
      <c r="LXR27" s="15"/>
      <c r="LXS27" s="15"/>
      <c r="LXT27" s="15"/>
      <c r="LXU27" s="15"/>
      <c r="LXV27" s="15"/>
      <c r="LXW27" s="15"/>
      <c r="LXX27" s="15"/>
      <c r="LXY27" s="15"/>
      <c r="LXZ27" s="15"/>
      <c r="LYA27" s="15"/>
      <c r="LYB27" s="15"/>
      <c r="LYC27" s="15"/>
      <c r="LYD27" s="15"/>
      <c r="LYE27" s="15"/>
      <c r="LYF27" s="15"/>
      <c r="LYG27" s="15"/>
      <c r="LYH27" s="15"/>
      <c r="LYI27" s="15"/>
      <c r="LYJ27" s="15"/>
      <c r="LYK27" s="15"/>
      <c r="LYL27" s="15"/>
      <c r="LYM27" s="15"/>
      <c r="LYN27" s="15"/>
      <c r="LYO27" s="15"/>
      <c r="LYP27" s="15"/>
      <c r="LYQ27" s="15"/>
      <c r="LYR27" s="15"/>
      <c r="LYS27" s="15"/>
      <c r="LYT27" s="15"/>
      <c r="LYU27" s="15"/>
      <c r="LYV27" s="15"/>
      <c r="LYW27" s="15"/>
      <c r="LYX27" s="15"/>
      <c r="LYY27" s="15"/>
      <c r="LYZ27" s="15"/>
      <c r="LZA27" s="15"/>
      <c r="LZB27" s="15"/>
      <c r="LZC27" s="15"/>
      <c r="LZD27" s="15"/>
      <c r="LZE27" s="15"/>
      <c r="LZF27" s="15"/>
      <c r="LZG27" s="15"/>
      <c r="LZH27" s="15"/>
      <c r="LZI27" s="15"/>
      <c r="LZJ27" s="15"/>
      <c r="LZK27" s="15"/>
      <c r="LZL27" s="15"/>
      <c r="LZM27" s="15"/>
      <c r="LZN27" s="15"/>
      <c r="LZO27" s="15"/>
      <c r="LZP27" s="15"/>
      <c r="LZQ27" s="15"/>
      <c r="LZR27" s="15"/>
      <c r="LZS27" s="15"/>
      <c r="LZT27" s="15"/>
      <c r="LZU27" s="15"/>
      <c r="LZV27" s="15"/>
      <c r="LZW27" s="15"/>
      <c r="LZX27" s="15"/>
      <c r="LZY27" s="15"/>
      <c r="LZZ27" s="15"/>
      <c r="MAA27" s="15"/>
      <c r="MAB27" s="15"/>
      <c r="MAC27" s="15"/>
      <c r="MAD27" s="15"/>
      <c r="MAE27" s="15"/>
      <c r="MAF27" s="15"/>
      <c r="MAG27" s="15"/>
      <c r="MAH27" s="15"/>
      <c r="MAI27" s="15"/>
      <c r="MAJ27" s="15"/>
      <c r="MAK27" s="15"/>
      <c r="MAL27" s="15"/>
      <c r="MAM27" s="15"/>
      <c r="MAN27" s="15"/>
      <c r="MAO27" s="15"/>
      <c r="MAP27" s="15"/>
      <c r="MAQ27" s="15"/>
      <c r="MAR27" s="15"/>
      <c r="MAS27" s="15"/>
      <c r="MAT27" s="15"/>
      <c r="MAU27" s="15"/>
      <c r="MAV27" s="15"/>
      <c r="MAW27" s="15"/>
      <c r="MAX27" s="15"/>
      <c r="MAY27" s="15"/>
      <c r="MAZ27" s="15"/>
      <c r="MBA27" s="15"/>
      <c r="MBB27" s="15"/>
      <c r="MBC27" s="15"/>
      <c r="MBD27" s="15"/>
      <c r="MBE27" s="15"/>
      <c r="MBF27" s="15"/>
      <c r="MBG27" s="15"/>
      <c r="MBH27" s="15"/>
      <c r="MBI27" s="15"/>
      <c r="MBJ27" s="15"/>
      <c r="MBK27" s="15"/>
      <c r="MBL27" s="15"/>
      <c r="MBM27" s="15"/>
      <c r="MBN27" s="15"/>
      <c r="MBO27" s="15"/>
      <c r="MBP27" s="15"/>
      <c r="MBQ27" s="15"/>
      <c r="MBR27" s="15"/>
      <c r="MBS27" s="15"/>
      <c r="MBT27" s="15"/>
      <c r="MBU27" s="15"/>
      <c r="MBV27" s="15"/>
      <c r="MBW27" s="15"/>
      <c r="MBX27" s="15"/>
      <c r="MBY27" s="15"/>
      <c r="MBZ27" s="15"/>
      <c r="MCA27" s="15"/>
      <c r="MCB27" s="15"/>
      <c r="MCC27" s="15"/>
      <c r="MCD27" s="15"/>
      <c r="MCE27" s="15"/>
      <c r="MCF27" s="15"/>
      <c r="MCG27" s="15"/>
      <c r="MCH27" s="15"/>
      <c r="MCI27" s="15"/>
      <c r="MCJ27" s="15"/>
      <c r="MCK27" s="15"/>
      <c r="MCL27" s="15"/>
      <c r="MCM27" s="15"/>
      <c r="MCN27" s="15"/>
      <c r="MCO27" s="15"/>
      <c r="MCP27" s="15"/>
      <c r="MCQ27" s="15"/>
      <c r="MCR27" s="15"/>
      <c r="MCS27" s="15"/>
      <c r="MCT27" s="15"/>
      <c r="MCU27" s="15"/>
      <c r="MCV27" s="15"/>
      <c r="MCW27" s="15"/>
      <c r="MCX27" s="15"/>
      <c r="MCY27" s="15"/>
      <c r="MCZ27" s="15"/>
      <c r="MDA27" s="15"/>
      <c r="MDB27" s="15"/>
      <c r="MDC27" s="15"/>
      <c r="MDD27" s="15"/>
      <c r="MDE27" s="15"/>
      <c r="MDF27" s="15"/>
      <c r="MDG27" s="15"/>
      <c r="MDH27" s="15"/>
      <c r="MDI27" s="15"/>
      <c r="MDJ27" s="15"/>
      <c r="MDK27" s="15"/>
      <c r="MDL27" s="15"/>
      <c r="MDM27" s="15"/>
      <c r="MDN27" s="15"/>
      <c r="MDO27" s="15"/>
      <c r="MDP27" s="15"/>
      <c r="MDQ27" s="15"/>
      <c r="MDR27" s="15"/>
      <c r="MDS27" s="15"/>
      <c r="MDT27" s="15"/>
      <c r="MDU27" s="15"/>
      <c r="MDV27" s="15"/>
      <c r="MDW27" s="15"/>
      <c r="MDX27" s="15"/>
      <c r="MDY27" s="15"/>
      <c r="MDZ27" s="15"/>
      <c r="MEA27" s="15"/>
      <c r="MEB27" s="15"/>
      <c r="MEC27" s="15"/>
      <c r="MED27" s="15"/>
      <c r="MEE27" s="15"/>
      <c r="MEF27" s="15"/>
      <c r="MEG27" s="15"/>
      <c r="MEH27" s="15"/>
      <c r="MEI27" s="15"/>
      <c r="MEJ27" s="15"/>
      <c r="MEK27" s="15"/>
      <c r="MEL27" s="15"/>
      <c r="MEM27" s="15"/>
      <c r="MEN27" s="15"/>
      <c r="MEO27" s="15"/>
      <c r="MEP27" s="15"/>
      <c r="MEQ27" s="15"/>
      <c r="MER27" s="15"/>
      <c r="MES27" s="15"/>
      <c r="MET27" s="15"/>
      <c r="MEU27" s="15"/>
      <c r="MEV27" s="15"/>
      <c r="MEW27" s="15"/>
      <c r="MEX27" s="15"/>
      <c r="MEY27" s="15"/>
      <c r="MEZ27" s="15"/>
      <c r="MFA27" s="15"/>
      <c r="MFB27" s="15"/>
      <c r="MFC27" s="15"/>
      <c r="MFD27" s="15"/>
      <c r="MFE27" s="15"/>
      <c r="MFF27" s="15"/>
      <c r="MFG27" s="15"/>
      <c r="MFH27" s="15"/>
      <c r="MFI27" s="15"/>
      <c r="MFJ27" s="15"/>
      <c r="MFK27" s="15"/>
      <c r="MFL27" s="15"/>
      <c r="MFM27" s="15"/>
      <c r="MFN27" s="15"/>
      <c r="MFO27" s="15"/>
      <c r="MFP27" s="15"/>
      <c r="MFQ27" s="15"/>
      <c r="MFR27" s="15"/>
      <c r="MFS27" s="15"/>
      <c r="MFT27" s="15"/>
      <c r="MFU27" s="15"/>
      <c r="MFV27" s="15"/>
      <c r="MFW27" s="15"/>
      <c r="MFX27" s="15"/>
      <c r="MFY27" s="15"/>
      <c r="MFZ27" s="15"/>
      <c r="MGA27" s="15"/>
      <c r="MGB27" s="15"/>
      <c r="MGC27" s="15"/>
      <c r="MGD27" s="15"/>
      <c r="MGE27" s="15"/>
      <c r="MGF27" s="15"/>
      <c r="MGG27" s="15"/>
      <c r="MGH27" s="15"/>
      <c r="MGI27" s="15"/>
      <c r="MGJ27" s="15"/>
      <c r="MGK27" s="15"/>
      <c r="MGL27" s="15"/>
      <c r="MGM27" s="15"/>
      <c r="MGN27" s="15"/>
      <c r="MGO27" s="15"/>
      <c r="MGP27" s="15"/>
      <c r="MGQ27" s="15"/>
      <c r="MGR27" s="15"/>
      <c r="MGS27" s="15"/>
      <c r="MGT27" s="15"/>
      <c r="MGU27" s="15"/>
      <c r="MGV27" s="15"/>
      <c r="MGW27" s="15"/>
      <c r="MGX27" s="15"/>
      <c r="MGY27" s="15"/>
      <c r="MGZ27" s="15"/>
      <c r="MHA27" s="15"/>
      <c r="MHB27" s="15"/>
      <c r="MHC27" s="15"/>
      <c r="MHD27" s="15"/>
      <c r="MHE27" s="15"/>
      <c r="MHF27" s="15"/>
      <c r="MHG27" s="15"/>
      <c r="MHH27" s="15"/>
      <c r="MHI27" s="15"/>
      <c r="MHJ27" s="15"/>
      <c r="MHK27" s="15"/>
      <c r="MHL27" s="15"/>
      <c r="MHM27" s="15"/>
      <c r="MHN27" s="15"/>
      <c r="MHO27" s="15"/>
      <c r="MHP27" s="15"/>
      <c r="MHQ27" s="15"/>
      <c r="MHR27" s="15"/>
      <c r="MHS27" s="15"/>
      <c r="MHT27" s="15"/>
      <c r="MHU27" s="15"/>
      <c r="MHV27" s="15"/>
      <c r="MHW27" s="15"/>
      <c r="MHX27" s="15"/>
      <c r="MHY27" s="15"/>
      <c r="MHZ27" s="15"/>
      <c r="MIA27" s="15"/>
      <c r="MIB27" s="15"/>
      <c r="MIC27" s="15"/>
      <c r="MID27" s="15"/>
      <c r="MIE27" s="15"/>
      <c r="MIF27" s="15"/>
      <c r="MIG27" s="15"/>
      <c r="MIH27" s="15"/>
      <c r="MII27" s="15"/>
      <c r="MIJ27" s="15"/>
      <c r="MIK27" s="15"/>
      <c r="MIL27" s="15"/>
      <c r="MIM27" s="15"/>
      <c r="MIN27" s="15"/>
      <c r="MIO27" s="15"/>
      <c r="MIP27" s="15"/>
      <c r="MIQ27" s="15"/>
      <c r="MIR27" s="15"/>
      <c r="MIS27" s="15"/>
      <c r="MIT27" s="15"/>
      <c r="MIU27" s="15"/>
      <c r="MIV27" s="15"/>
      <c r="MIW27" s="15"/>
      <c r="MIX27" s="15"/>
      <c r="MIY27" s="15"/>
      <c r="MIZ27" s="15"/>
      <c r="MJA27" s="15"/>
      <c r="MJB27" s="15"/>
      <c r="MJC27" s="15"/>
      <c r="MJD27" s="15"/>
      <c r="MJE27" s="15"/>
      <c r="MJF27" s="15"/>
      <c r="MJG27" s="15"/>
      <c r="MJH27" s="15"/>
      <c r="MJI27" s="15"/>
      <c r="MJJ27" s="15"/>
      <c r="MJK27" s="15"/>
      <c r="MJL27" s="15"/>
      <c r="MJM27" s="15"/>
      <c r="MJN27" s="15"/>
      <c r="MJO27" s="15"/>
      <c r="MJP27" s="15"/>
      <c r="MJQ27" s="15"/>
      <c r="MJR27" s="15"/>
      <c r="MJS27" s="15"/>
      <c r="MJT27" s="15"/>
      <c r="MJU27" s="15"/>
      <c r="MJV27" s="15"/>
      <c r="MJW27" s="15"/>
      <c r="MJX27" s="15"/>
      <c r="MJY27" s="15"/>
      <c r="MJZ27" s="15"/>
      <c r="MKA27" s="15"/>
      <c r="MKB27" s="15"/>
      <c r="MKC27" s="15"/>
      <c r="MKD27" s="15"/>
      <c r="MKE27" s="15"/>
      <c r="MKF27" s="15"/>
      <c r="MKG27" s="15"/>
      <c r="MKH27" s="15"/>
      <c r="MKI27" s="15"/>
      <c r="MKJ27" s="15"/>
      <c r="MKK27" s="15"/>
      <c r="MKL27" s="15"/>
      <c r="MKM27" s="15"/>
      <c r="MKN27" s="15"/>
      <c r="MKO27" s="15"/>
      <c r="MKP27" s="15"/>
      <c r="MKQ27" s="15"/>
      <c r="MKR27" s="15"/>
      <c r="MKS27" s="15"/>
      <c r="MKT27" s="15"/>
      <c r="MKU27" s="15"/>
      <c r="MKV27" s="15"/>
      <c r="MKW27" s="15"/>
      <c r="MKX27" s="15"/>
      <c r="MKY27" s="15"/>
      <c r="MKZ27" s="15"/>
      <c r="MLA27" s="15"/>
      <c r="MLB27" s="15"/>
      <c r="MLC27" s="15"/>
      <c r="MLD27" s="15"/>
      <c r="MLE27" s="15"/>
      <c r="MLF27" s="15"/>
      <c r="MLG27" s="15"/>
      <c r="MLH27" s="15"/>
      <c r="MLI27" s="15"/>
      <c r="MLJ27" s="15"/>
      <c r="MLK27" s="15"/>
      <c r="MLL27" s="15"/>
      <c r="MLM27" s="15"/>
      <c r="MLN27" s="15"/>
      <c r="MLO27" s="15"/>
      <c r="MLP27" s="15"/>
      <c r="MLQ27" s="15"/>
      <c r="MLR27" s="15"/>
      <c r="MLS27" s="15"/>
      <c r="MLT27" s="15"/>
      <c r="MLU27" s="15"/>
      <c r="MLV27" s="15"/>
      <c r="MLW27" s="15"/>
      <c r="MLX27" s="15"/>
      <c r="MLY27" s="15"/>
      <c r="MLZ27" s="15"/>
      <c r="MMA27" s="15"/>
      <c r="MMB27" s="15"/>
      <c r="MMC27" s="15"/>
      <c r="MMD27" s="15"/>
      <c r="MME27" s="15"/>
      <c r="MMF27" s="15"/>
      <c r="MMG27" s="15"/>
      <c r="MMH27" s="15"/>
      <c r="MMI27" s="15"/>
      <c r="MMJ27" s="15"/>
      <c r="MMK27" s="15"/>
      <c r="MML27" s="15"/>
      <c r="MMM27" s="15"/>
      <c r="MMN27" s="15"/>
      <c r="MMO27" s="15"/>
      <c r="MMP27" s="15"/>
      <c r="MMQ27" s="15"/>
      <c r="MMR27" s="15"/>
      <c r="MMS27" s="15"/>
      <c r="MMT27" s="15"/>
      <c r="MMU27" s="15"/>
      <c r="MMV27" s="15"/>
      <c r="MMW27" s="15"/>
      <c r="MMX27" s="15"/>
      <c r="MMY27" s="15"/>
      <c r="MMZ27" s="15"/>
      <c r="MNA27" s="15"/>
      <c r="MNB27" s="15"/>
      <c r="MNC27" s="15"/>
      <c r="MND27" s="15"/>
      <c r="MNE27" s="15"/>
      <c r="MNF27" s="15"/>
      <c r="MNG27" s="15"/>
      <c r="MNH27" s="15"/>
      <c r="MNI27" s="15"/>
      <c r="MNJ27" s="15"/>
      <c r="MNK27" s="15"/>
      <c r="MNL27" s="15"/>
      <c r="MNM27" s="15"/>
      <c r="MNN27" s="15"/>
      <c r="MNO27" s="15"/>
      <c r="MNP27" s="15"/>
      <c r="MNQ27" s="15"/>
      <c r="MNR27" s="15"/>
      <c r="MNS27" s="15"/>
      <c r="MNT27" s="15"/>
      <c r="MNU27" s="15"/>
      <c r="MNV27" s="15"/>
      <c r="MNW27" s="15"/>
      <c r="MNX27" s="15"/>
      <c r="MNY27" s="15"/>
      <c r="MNZ27" s="15"/>
      <c r="MOA27" s="15"/>
      <c r="MOB27" s="15"/>
      <c r="MOC27" s="15"/>
      <c r="MOD27" s="15"/>
      <c r="MOE27" s="15"/>
      <c r="MOF27" s="15"/>
      <c r="MOG27" s="15"/>
      <c r="MOH27" s="15"/>
      <c r="MOI27" s="15"/>
      <c r="MOJ27" s="15"/>
      <c r="MOK27" s="15"/>
      <c r="MOL27" s="15"/>
      <c r="MOM27" s="15"/>
      <c r="MON27" s="15"/>
      <c r="MOO27" s="15"/>
      <c r="MOP27" s="15"/>
      <c r="MOQ27" s="15"/>
      <c r="MOR27" s="15"/>
      <c r="MOS27" s="15"/>
      <c r="MOT27" s="15"/>
      <c r="MOU27" s="15"/>
      <c r="MOV27" s="15"/>
      <c r="MOW27" s="15"/>
      <c r="MOX27" s="15"/>
      <c r="MOY27" s="15"/>
      <c r="MOZ27" s="15"/>
      <c r="MPA27" s="15"/>
      <c r="MPB27" s="15"/>
      <c r="MPC27" s="15"/>
      <c r="MPD27" s="15"/>
      <c r="MPE27" s="15"/>
      <c r="MPF27" s="15"/>
      <c r="MPG27" s="15"/>
      <c r="MPH27" s="15"/>
      <c r="MPI27" s="15"/>
      <c r="MPJ27" s="15"/>
      <c r="MPK27" s="15"/>
      <c r="MPL27" s="15"/>
      <c r="MPM27" s="15"/>
      <c r="MPN27" s="15"/>
      <c r="MPO27" s="15"/>
      <c r="MPP27" s="15"/>
      <c r="MPQ27" s="15"/>
      <c r="MPR27" s="15"/>
      <c r="MPS27" s="15"/>
      <c r="MPT27" s="15"/>
      <c r="MPU27" s="15"/>
      <c r="MPV27" s="15"/>
      <c r="MPW27" s="15"/>
      <c r="MPX27" s="15"/>
      <c r="MPY27" s="15"/>
      <c r="MPZ27" s="15"/>
      <c r="MQA27" s="15"/>
      <c r="MQB27" s="15"/>
      <c r="MQC27" s="15"/>
      <c r="MQD27" s="15"/>
      <c r="MQE27" s="15"/>
      <c r="MQF27" s="15"/>
      <c r="MQG27" s="15"/>
      <c r="MQH27" s="15"/>
      <c r="MQI27" s="15"/>
      <c r="MQJ27" s="15"/>
      <c r="MQK27" s="15"/>
      <c r="MQL27" s="15"/>
      <c r="MQM27" s="15"/>
      <c r="MQN27" s="15"/>
      <c r="MQO27" s="15"/>
      <c r="MQP27" s="15"/>
      <c r="MQQ27" s="15"/>
      <c r="MQR27" s="15"/>
      <c r="MQS27" s="15"/>
      <c r="MQT27" s="15"/>
      <c r="MQU27" s="15"/>
      <c r="MQV27" s="15"/>
      <c r="MQW27" s="15"/>
      <c r="MQX27" s="15"/>
      <c r="MQY27" s="15"/>
      <c r="MQZ27" s="15"/>
      <c r="MRA27" s="15"/>
      <c r="MRB27" s="15"/>
      <c r="MRC27" s="15"/>
      <c r="MRD27" s="15"/>
      <c r="MRE27" s="15"/>
      <c r="MRF27" s="15"/>
      <c r="MRG27" s="15"/>
      <c r="MRH27" s="15"/>
      <c r="MRI27" s="15"/>
      <c r="MRJ27" s="15"/>
      <c r="MRK27" s="15"/>
      <c r="MRL27" s="15"/>
      <c r="MRM27" s="15"/>
      <c r="MRN27" s="15"/>
      <c r="MRO27" s="15"/>
      <c r="MRP27" s="15"/>
      <c r="MRQ27" s="15"/>
      <c r="MRR27" s="15"/>
      <c r="MRS27" s="15"/>
      <c r="MRT27" s="15"/>
      <c r="MRU27" s="15"/>
      <c r="MRV27" s="15"/>
      <c r="MRW27" s="15"/>
      <c r="MRX27" s="15"/>
      <c r="MRY27" s="15"/>
      <c r="MRZ27" s="15"/>
      <c r="MSA27" s="15"/>
      <c r="MSB27" s="15"/>
      <c r="MSC27" s="15"/>
      <c r="MSD27" s="15"/>
      <c r="MSE27" s="15"/>
      <c r="MSF27" s="15"/>
      <c r="MSG27" s="15"/>
      <c r="MSH27" s="15"/>
      <c r="MSI27" s="15"/>
      <c r="MSJ27" s="15"/>
      <c r="MSK27" s="15"/>
      <c r="MSL27" s="15"/>
      <c r="MSM27" s="15"/>
      <c r="MSN27" s="15"/>
      <c r="MSO27" s="15"/>
      <c r="MSP27" s="15"/>
      <c r="MSQ27" s="15"/>
      <c r="MSR27" s="15"/>
      <c r="MSS27" s="15"/>
      <c r="MST27" s="15"/>
      <c r="MSU27" s="15"/>
      <c r="MSV27" s="15"/>
      <c r="MSW27" s="15"/>
      <c r="MSX27" s="15"/>
      <c r="MSY27" s="15"/>
      <c r="MSZ27" s="15"/>
      <c r="MTA27" s="15"/>
      <c r="MTB27" s="15"/>
      <c r="MTC27" s="15"/>
      <c r="MTD27" s="15"/>
      <c r="MTE27" s="15"/>
      <c r="MTF27" s="15"/>
      <c r="MTG27" s="15"/>
      <c r="MTH27" s="15"/>
      <c r="MTI27" s="15"/>
      <c r="MTJ27" s="15"/>
      <c r="MTK27" s="15"/>
      <c r="MTL27" s="15"/>
      <c r="MTM27" s="15"/>
      <c r="MTN27" s="15"/>
      <c r="MTO27" s="15"/>
      <c r="MTP27" s="15"/>
      <c r="MTQ27" s="15"/>
      <c r="MTR27" s="15"/>
      <c r="MTS27" s="15"/>
      <c r="MTT27" s="15"/>
      <c r="MTU27" s="15"/>
      <c r="MTV27" s="15"/>
      <c r="MTW27" s="15"/>
      <c r="MTX27" s="15"/>
      <c r="MTY27" s="15"/>
      <c r="MTZ27" s="15"/>
      <c r="MUA27" s="15"/>
      <c r="MUB27" s="15"/>
      <c r="MUC27" s="15"/>
      <c r="MUD27" s="15"/>
      <c r="MUE27" s="15"/>
      <c r="MUF27" s="15"/>
      <c r="MUG27" s="15"/>
      <c r="MUH27" s="15"/>
      <c r="MUI27" s="15"/>
      <c r="MUJ27" s="15"/>
      <c r="MUK27" s="15"/>
      <c r="MUL27" s="15"/>
      <c r="MUM27" s="15"/>
      <c r="MUN27" s="15"/>
      <c r="MUO27" s="15"/>
      <c r="MUP27" s="15"/>
      <c r="MUQ27" s="15"/>
      <c r="MUR27" s="15"/>
      <c r="MUS27" s="15"/>
      <c r="MUT27" s="15"/>
      <c r="MUU27" s="15"/>
      <c r="MUV27" s="15"/>
      <c r="MUW27" s="15"/>
      <c r="MUX27" s="15"/>
      <c r="MUY27" s="15"/>
      <c r="MUZ27" s="15"/>
      <c r="MVA27" s="15"/>
      <c r="MVB27" s="15"/>
      <c r="MVC27" s="15"/>
      <c r="MVD27" s="15"/>
      <c r="MVE27" s="15"/>
      <c r="MVF27" s="15"/>
      <c r="MVG27" s="15"/>
      <c r="MVH27" s="15"/>
      <c r="MVI27" s="15"/>
      <c r="MVJ27" s="15"/>
      <c r="MVK27" s="15"/>
      <c r="MVL27" s="15"/>
      <c r="MVM27" s="15"/>
      <c r="MVN27" s="15"/>
      <c r="MVO27" s="15"/>
      <c r="MVP27" s="15"/>
      <c r="MVQ27" s="15"/>
      <c r="MVR27" s="15"/>
      <c r="MVS27" s="15"/>
      <c r="MVT27" s="15"/>
      <c r="MVU27" s="15"/>
      <c r="MVV27" s="15"/>
      <c r="MVW27" s="15"/>
      <c r="MVX27" s="15"/>
      <c r="MVY27" s="15"/>
      <c r="MVZ27" s="15"/>
      <c r="MWA27" s="15"/>
      <c r="MWB27" s="15"/>
      <c r="MWC27" s="15"/>
      <c r="MWD27" s="15"/>
      <c r="MWE27" s="15"/>
      <c r="MWF27" s="15"/>
      <c r="MWG27" s="15"/>
      <c r="MWH27" s="15"/>
      <c r="MWI27" s="15"/>
      <c r="MWJ27" s="15"/>
      <c r="MWK27" s="15"/>
      <c r="MWL27" s="15"/>
      <c r="MWM27" s="15"/>
      <c r="MWN27" s="15"/>
      <c r="MWO27" s="15"/>
      <c r="MWP27" s="15"/>
      <c r="MWQ27" s="15"/>
      <c r="MWR27" s="15"/>
      <c r="MWS27" s="15"/>
      <c r="MWT27" s="15"/>
      <c r="MWU27" s="15"/>
      <c r="MWV27" s="15"/>
      <c r="MWW27" s="15"/>
      <c r="MWX27" s="15"/>
      <c r="MWY27" s="15"/>
      <c r="MWZ27" s="15"/>
      <c r="MXA27" s="15"/>
      <c r="MXB27" s="15"/>
      <c r="MXC27" s="15"/>
      <c r="MXD27" s="15"/>
      <c r="MXE27" s="15"/>
      <c r="MXF27" s="15"/>
      <c r="MXG27" s="15"/>
      <c r="MXH27" s="15"/>
      <c r="MXI27" s="15"/>
      <c r="MXJ27" s="15"/>
      <c r="MXK27" s="15"/>
      <c r="MXL27" s="15"/>
      <c r="MXM27" s="15"/>
      <c r="MXN27" s="15"/>
      <c r="MXO27" s="15"/>
      <c r="MXP27" s="15"/>
      <c r="MXQ27" s="15"/>
      <c r="MXR27" s="15"/>
      <c r="MXS27" s="15"/>
      <c r="MXT27" s="15"/>
      <c r="MXU27" s="15"/>
      <c r="MXV27" s="15"/>
      <c r="MXW27" s="15"/>
      <c r="MXX27" s="15"/>
      <c r="MXY27" s="15"/>
      <c r="MXZ27" s="15"/>
      <c r="MYA27" s="15"/>
      <c r="MYB27" s="15"/>
      <c r="MYC27" s="15"/>
      <c r="MYD27" s="15"/>
      <c r="MYE27" s="15"/>
      <c r="MYF27" s="15"/>
      <c r="MYG27" s="15"/>
      <c r="MYH27" s="15"/>
      <c r="MYI27" s="15"/>
      <c r="MYJ27" s="15"/>
      <c r="MYK27" s="15"/>
      <c r="MYL27" s="15"/>
      <c r="MYM27" s="15"/>
      <c r="MYN27" s="15"/>
      <c r="MYO27" s="15"/>
      <c r="MYP27" s="15"/>
      <c r="MYQ27" s="15"/>
      <c r="MYR27" s="15"/>
      <c r="MYS27" s="15"/>
      <c r="MYT27" s="15"/>
      <c r="MYU27" s="15"/>
      <c r="MYV27" s="15"/>
      <c r="MYW27" s="15"/>
      <c r="MYX27" s="15"/>
      <c r="MYY27" s="15"/>
      <c r="MYZ27" s="15"/>
      <c r="MZA27" s="15"/>
      <c r="MZB27" s="15"/>
      <c r="MZC27" s="15"/>
      <c r="MZD27" s="15"/>
      <c r="MZE27" s="15"/>
      <c r="MZF27" s="15"/>
      <c r="MZG27" s="15"/>
      <c r="MZH27" s="15"/>
      <c r="MZI27" s="15"/>
      <c r="MZJ27" s="15"/>
      <c r="MZK27" s="15"/>
      <c r="MZL27" s="15"/>
      <c r="MZM27" s="15"/>
      <c r="MZN27" s="15"/>
      <c r="MZO27" s="15"/>
      <c r="MZP27" s="15"/>
      <c r="MZQ27" s="15"/>
      <c r="MZR27" s="15"/>
      <c r="MZS27" s="15"/>
      <c r="MZT27" s="15"/>
      <c r="MZU27" s="15"/>
      <c r="MZV27" s="15"/>
      <c r="MZW27" s="15"/>
      <c r="MZX27" s="15"/>
      <c r="MZY27" s="15"/>
      <c r="MZZ27" s="15"/>
      <c r="NAA27" s="15"/>
      <c r="NAB27" s="15"/>
      <c r="NAC27" s="15"/>
      <c r="NAD27" s="15"/>
      <c r="NAE27" s="15"/>
      <c r="NAF27" s="15"/>
      <c r="NAG27" s="15"/>
      <c r="NAH27" s="15"/>
      <c r="NAI27" s="15"/>
      <c r="NAJ27" s="15"/>
      <c r="NAK27" s="15"/>
      <c r="NAL27" s="15"/>
      <c r="NAM27" s="15"/>
      <c r="NAN27" s="15"/>
      <c r="NAO27" s="15"/>
      <c r="NAP27" s="15"/>
      <c r="NAQ27" s="15"/>
      <c r="NAR27" s="15"/>
      <c r="NAS27" s="15"/>
      <c r="NAT27" s="15"/>
      <c r="NAU27" s="15"/>
      <c r="NAV27" s="15"/>
      <c r="NAW27" s="15"/>
      <c r="NAX27" s="15"/>
      <c r="NAY27" s="15"/>
      <c r="NAZ27" s="15"/>
      <c r="NBA27" s="15"/>
      <c r="NBB27" s="15"/>
      <c r="NBC27" s="15"/>
      <c r="NBD27" s="15"/>
      <c r="NBE27" s="15"/>
      <c r="NBF27" s="15"/>
      <c r="NBG27" s="15"/>
      <c r="NBH27" s="15"/>
      <c r="NBI27" s="15"/>
      <c r="NBJ27" s="15"/>
      <c r="NBK27" s="15"/>
      <c r="NBL27" s="15"/>
      <c r="NBM27" s="15"/>
      <c r="NBN27" s="15"/>
      <c r="NBO27" s="15"/>
      <c r="NBP27" s="15"/>
      <c r="NBQ27" s="15"/>
      <c r="NBR27" s="15"/>
      <c r="NBS27" s="15"/>
      <c r="NBT27" s="15"/>
      <c r="NBU27" s="15"/>
      <c r="NBV27" s="15"/>
      <c r="NBW27" s="15"/>
      <c r="NBX27" s="15"/>
      <c r="NBY27" s="15"/>
      <c r="NBZ27" s="15"/>
      <c r="NCA27" s="15"/>
      <c r="NCB27" s="15"/>
      <c r="NCC27" s="15"/>
      <c r="NCD27" s="15"/>
      <c r="NCE27" s="15"/>
      <c r="NCF27" s="15"/>
      <c r="NCG27" s="15"/>
      <c r="NCH27" s="15"/>
      <c r="NCI27" s="15"/>
      <c r="NCJ27" s="15"/>
      <c r="NCK27" s="15"/>
      <c r="NCL27" s="15"/>
      <c r="NCM27" s="15"/>
      <c r="NCN27" s="15"/>
      <c r="NCO27" s="15"/>
      <c r="NCP27" s="15"/>
      <c r="NCQ27" s="15"/>
      <c r="NCR27" s="15"/>
      <c r="NCS27" s="15"/>
      <c r="NCT27" s="15"/>
      <c r="NCU27" s="15"/>
      <c r="NCV27" s="15"/>
      <c r="NCW27" s="15"/>
      <c r="NCX27" s="15"/>
      <c r="NCY27" s="15"/>
      <c r="NCZ27" s="15"/>
      <c r="NDA27" s="15"/>
      <c r="NDB27" s="15"/>
      <c r="NDC27" s="15"/>
      <c r="NDD27" s="15"/>
      <c r="NDE27" s="15"/>
      <c r="NDF27" s="15"/>
      <c r="NDG27" s="15"/>
      <c r="NDH27" s="15"/>
      <c r="NDI27" s="15"/>
      <c r="NDJ27" s="15"/>
      <c r="NDK27" s="15"/>
      <c r="NDL27" s="15"/>
      <c r="NDM27" s="15"/>
      <c r="NDN27" s="15"/>
      <c r="NDO27" s="15"/>
      <c r="NDP27" s="15"/>
      <c r="NDQ27" s="15"/>
      <c r="NDR27" s="15"/>
      <c r="NDS27" s="15"/>
      <c r="NDT27" s="15"/>
      <c r="NDU27" s="15"/>
      <c r="NDV27" s="15"/>
      <c r="NDW27" s="15"/>
      <c r="NDX27" s="15"/>
      <c r="NDY27" s="15"/>
      <c r="NDZ27" s="15"/>
      <c r="NEA27" s="15"/>
      <c r="NEB27" s="15"/>
      <c r="NEC27" s="15"/>
      <c r="NED27" s="15"/>
      <c r="NEE27" s="15"/>
      <c r="NEF27" s="15"/>
      <c r="NEG27" s="15"/>
      <c r="NEH27" s="15"/>
      <c r="NEI27" s="15"/>
      <c r="NEJ27" s="15"/>
      <c r="NEK27" s="15"/>
      <c r="NEL27" s="15"/>
      <c r="NEM27" s="15"/>
      <c r="NEN27" s="15"/>
      <c r="NEO27" s="15"/>
      <c r="NEP27" s="15"/>
      <c r="NEQ27" s="15"/>
      <c r="NER27" s="15"/>
      <c r="NES27" s="15"/>
      <c r="NET27" s="15"/>
      <c r="NEU27" s="15"/>
      <c r="NEV27" s="15"/>
      <c r="NEW27" s="15"/>
      <c r="NEX27" s="15"/>
      <c r="NEY27" s="15"/>
      <c r="NEZ27" s="15"/>
      <c r="NFA27" s="15"/>
      <c r="NFB27" s="15"/>
      <c r="NFC27" s="15"/>
      <c r="NFD27" s="15"/>
      <c r="NFE27" s="15"/>
      <c r="NFF27" s="15"/>
      <c r="NFG27" s="15"/>
      <c r="NFH27" s="15"/>
      <c r="NFI27" s="15"/>
      <c r="NFJ27" s="15"/>
      <c r="NFK27" s="15"/>
      <c r="NFL27" s="15"/>
      <c r="NFM27" s="15"/>
      <c r="NFN27" s="15"/>
      <c r="NFO27" s="15"/>
      <c r="NFP27" s="15"/>
      <c r="NFQ27" s="15"/>
      <c r="NFR27" s="15"/>
      <c r="NFS27" s="15"/>
      <c r="NFT27" s="15"/>
      <c r="NFU27" s="15"/>
      <c r="NFV27" s="15"/>
      <c r="NFW27" s="15"/>
      <c r="NFX27" s="15"/>
      <c r="NFY27" s="15"/>
      <c r="NFZ27" s="15"/>
      <c r="NGA27" s="15"/>
      <c r="NGB27" s="15"/>
      <c r="NGC27" s="15"/>
      <c r="NGD27" s="15"/>
      <c r="NGE27" s="15"/>
      <c r="NGF27" s="15"/>
      <c r="NGG27" s="15"/>
      <c r="NGH27" s="15"/>
      <c r="NGI27" s="15"/>
      <c r="NGJ27" s="15"/>
      <c r="NGK27" s="15"/>
      <c r="NGL27" s="15"/>
      <c r="NGM27" s="15"/>
      <c r="NGN27" s="15"/>
      <c r="NGO27" s="15"/>
      <c r="NGP27" s="15"/>
      <c r="NGQ27" s="15"/>
      <c r="NGR27" s="15"/>
      <c r="NGS27" s="15"/>
      <c r="NGT27" s="15"/>
      <c r="NGU27" s="15"/>
      <c r="NGV27" s="15"/>
      <c r="NGW27" s="15"/>
      <c r="NGX27" s="15"/>
      <c r="NGY27" s="15"/>
      <c r="NGZ27" s="15"/>
      <c r="NHA27" s="15"/>
      <c r="NHB27" s="15"/>
      <c r="NHC27" s="15"/>
      <c r="NHD27" s="15"/>
      <c r="NHE27" s="15"/>
      <c r="NHF27" s="15"/>
      <c r="NHG27" s="15"/>
      <c r="NHH27" s="15"/>
      <c r="NHI27" s="15"/>
      <c r="NHJ27" s="15"/>
      <c r="NHK27" s="15"/>
      <c r="NHL27" s="15"/>
      <c r="NHM27" s="15"/>
      <c r="NHN27" s="15"/>
      <c r="NHO27" s="15"/>
      <c r="NHP27" s="15"/>
      <c r="NHQ27" s="15"/>
      <c r="NHR27" s="15"/>
      <c r="NHS27" s="15"/>
      <c r="NHT27" s="15"/>
      <c r="NHU27" s="15"/>
      <c r="NHV27" s="15"/>
      <c r="NHW27" s="15"/>
      <c r="NHX27" s="15"/>
      <c r="NHY27" s="15"/>
      <c r="NHZ27" s="15"/>
      <c r="NIA27" s="15"/>
      <c r="NIB27" s="15"/>
      <c r="NIC27" s="15"/>
      <c r="NID27" s="15"/>
      <c r="NIE27" s="15"/>
      <c r="NIF27" s="15"/>
      <c r="NIG27" s="15"/>
      <c r="NIH27" s="15"/>
      <c r="NII27" s="15"/>
      <c r="NIJ27" s="15"/>
      <c r="NIK27" s="15"/>
      <c r="NIL27" s="15"/>
      <c r="NIM27" s="15"/>
      <c r="NIN27" s="15"/>
      <c r="NIO27" s="15"/>
      <c r="NIP27" s="15"/>
      <c r="NIQ27" s="15"/>
      <c r="NIR27" s="15"/>
      <c r="NIS27" s="15"/>
      <c r="NIT27" s="15"/>
      <c r="NIU27" s="15"/>
      <c r="NIV27" s="15"/>
      <c r="NIW27" s="15"/>
      <c r="NIX27" s="15"/>
      <c r="NIY27" s="15"/>
      <c r="NIZ27" s="15"/>
      <c r="NJA27" s="15"/>
      <c r="NJB27" s="15"/>
      <c r="NJC27" s="15"/>
      <c r="NJD27" s="15"/>
      <c r="NJE27" s="15"/>
      <c r="NJF27" s="15"/>
      <c r="NJG27" s="15"/>
      <c r="NJH27" s="15"/>
      <c r="NJI27" s="15"/>
      <c r="NJJ27" s="15"/>
      <c r="NJK27" s="15"/>
      <c r="NJL27" s="15"/>
      <c r="NJM27" s="15"/>
      <c r="NJN27" s="15"/>
      <c r="NJO27" s="15"/>
      <c r="NJP27" s="15"/>
      <c r="NJQ27" s="15"/>
      <c r="NJR27" s="15"/>
      <c r="NJS27" s="15"/>
      <c r="NJT27" s="15"/>
      <c r="NJU27" s="15"/>
      <c r="NJV27" s="15"/>
      <c r="NJW27" s="15"/>
      <c r="NJX27" s="15"/>
      <c r="NJY27" s="15"/>
      <c r="NJZ27" s="15"/>
      <c r="NKA27" s="15"/>
      <c r="NKB27" s="15"/>
      <c r="NKC27" s="15"/>
      <c r="NKD27" s="15"/>
      <c r="NKE27" s="15"/>
      <c r="NKF27" s="15"/>
      <c r="NKG27" s="15"/>
      <c r="NKH27" s="15"/>
      <c r="NKI27" s="15"/>
      <c r="NKJ27" s="15"/>
      <c r="NKK27" s="15"/>
      <c r="NKL27" s="15"/>
      <c r="NKM27" s="15"/>
      <c r="NKN27" s="15"/>
      <c r="NKO27" s="15"/>
      <c r="NKP27" s="15"/>
      <c r="NKQ27" s="15"/>
      <c r="NKR27" s="15"/>
      <c r="NKS27" s="15"/>
      <c r="NKT27" s="15"/>
      <c r="NKU27" s="15"/>
      <c r="NKV27" s="15"/>
      <c r="NKW27" s="15"/>
      <c r="NKX27" s="15"/>
      <c r="NKY27" s="15"/>
      <c r="NKZ27" s="15"/>
      <c r="NLA27" s="15"/>
      <c r="NLB27" s="15"/>
      <c r="NLC27" s="15"/>
      <c r="NLD27" s="15"/>
      <c r="NLE27" s="15"/>
      <c r="NLF27" s="15"/>
      <c r="NLG27" s="15"/>
      <c r="NLH27" s="15"/>
      <c r="NLI27" s="15"/>
      <c r="NLJ27" s="15"/>
      <c r="NLK27" s="15"/>
      <c r="NLL27" s="15"/>
      <c r="NLM27" s="15"/>
      <c r="NLN27" s="15"/>
      <c r="NLO27" s="15"/>
      <c r="NLP27" s="15"/>
      <c r="NLQ27" s="15"/>
      <c r="NLR27" s="15"/>
      <c r="NLS27" s="15"/>
      <c r="NLT27" s="15"/>
      <c r="NLU27" s="15"/>
      <c r="NLV27" s="15"/>
      <c r="NLW27" s="15"/>
      <c r="NLX27" s="15"/>
      <c r="NLY27" s="15"/>
      <c r="NLZ27" s="15"/>
      <c r="NMA27" s="15"/>
      <c r="NMB27" s="15"/>
      <c r="NMC27" s="15"/>
      <c r="NMD27" s="15"/>
      <c r="NME27" s="15"/>
      <c r="NMF27" s="15"/>
      <c r="NMG27" s="15"/>
      <c r="NMH27" s="15"/>
      <c r="NMI27" s="15"/>
      <c r="NMJ27" s="15"/>
      <c r="NMK27" s="15"/>
      <c r="NML27" s="15"/>
      <c r="NMM27" s="15"/>
      <c r="NMN27" s="15"/>
      <c r="NMO27" s="15"/>
      <c r="NMP27" s="15"/>
      <c r="NMQ27" s="15"/>
      <c r="NMR27" s="15"/>
      <c r="NMS27" s="15"/>
      <c r="NMT27" s="15"/>
      <c r="NMU27" s="15"/>
      <c r="NMV27" s="15"/>
      <c r="NMW27" s="15"/>
      <c r="NMX27" s="15"/>
      <c r="NMY27" s="15"/>
      <c r="NMZ27" s="15"/>
      <c r="NNA27" s="15"/>
      <c r="NNB27" s="15"/>
      <c r="NNC27" s="15"/>
      <c r="NND27" s="15"/>
      <c r="NNE27" s="15"/>
      <c r="NNF27" s="15"/>
      <c r="NNG27" s="15"/>
      <c r="NNH27" s="15"/>
      <c r="NNI27" s="15"/>
      <c r="NNJ27" s="15"/>
      <c r="NNK27" s="15"/>
      <c r="NNL27" s="15"/>
      <c r="NNM27" s="15"/>
      <c r="NNN27" s="15"/>
      <c r="NNO27" s="15"/>
      <c r="NNP27" s="15"/>
      <c r="NNQ27" s="15"/>
      <c r="NNR27" s="15"/>
      <c r="NNS27" s="15"/>
      <c r="NNT27" s="15"/>
      <c r="NNU27" s="15"/>
      <c r="NNV27" s="15"/>
      <c r="NNW27" s="15"/>
      <c r="NNX27" s="15"/>
      <c r="NNY27" s="15"/>
      <c r="NNZ27" s="15"/>
      <c r="NOA27" s="15"/>
      <c r="NOB27" s="15"/>
      <c r="NOC27" s="15"/>
      <c r="NOD27" s="15"/>
      <c r="NOE27" s="15"/>
      <c r="NOF27" s="15"/>
      <c r="NOG27" s="15"/>
      <c r="NOH27" s="15"/>
      <c r="NOI27" s="15"/>
      <c r="NOJ27" s="15"/>
      <c r="NOK27" s="15"/>
      <c r="NOL27" s="15"/>
      <c r="NOM27" s="15"/>
      <c r="NON27" s="15"/>
      <c r="NOO27" s="15"/>
      <c r="NOP27" s="15"/>
      <c r="NOQ27" s="15"/>
      <c r="NOR27" s="15"/>
      <c r="NOS27" s="15"/>
      <c r="NOT27" s="15"/>
      <c r="NOU27" s="15"/>
      <c r="NOV27" s="15"/>
      <c r="NOW27" s="15"/>
      <c r="NOX27" s="15"/>
      <c r="NOY27" s="15"/>
      <c r="NOZ27" s="15"/>
      <c r="NPA27" s="15"/>
      <c r="NPB27" s="15"/>
      <c r="NPC27" s="15"/>
      <c r="NPD27" s="15"/>
      <c r="NPE27" s="15"/>
      <c r="NPF27" s="15"/>
      <c r="NPG27" s="15"/>
      <c r="NPH27" s="15"/>
      <c r="NPI27" s="15"/>
      <c r="NPJ27" s="15"/>
      <c r="NPK27" s="15"/>
      <c r="NPL27" s="15"/>
      <c r="NPM27" s="15"/>
      <c r="NPN27" s="15"/>
      <c r="NPO27" s="15"/>
      <c r="NPP27" s="15"/>
      <c r="NPQ27" s="15"/>
      <c r="NPR27" s="15"/>
      <c r="NPS27" s="15"/>
      <c r="NPT27" s="15"/>
      <c r="NPU27" s="15"/>
      <c r="NPV27" s="15"/>
      <c r="NPW27" s="15"/>
      <c r="NPX27" s="15"/>
      <c r="NPY27" s="15"/>
      <c r="NPZ27" s="15"/>
      <c r="NQA27" s="15"/>
      <c r="NQB27" s="15"/>
      <c r="NQC27" s="15"/>
      <c r="NQD27" s="15"/>
      <c r="NQE27" s="15"/>
      <c r="NQF27" s="15"/>
      <c r="NQG27" s="15"/>
      <c r="NQH27" s="15"/>
      <c r="NQI27" s="15"/>
      <c r="NQJ27" s="15"/>
      <c r="NQK27" s="15"/>
      <c r="NQL27" s="15"/>
      <c r="NQM27" s="15"/>
      <c r="NQN27" s="15"/>
      <c r="NQO27" s="15"/>
      <c r="NQP27" s="15"/>
      <c r="NQQ27" s="15"/>
      <c r="NQR27" s="15"/>
      <c r="NQS27" s="15"/>
      <c r="NQT27" s="15"/>
      <c r="NQU27" s="15"/>
      <c r="NQV27" s="15"/>
      <c r="NQW27" s="15"/>
      <c r="NQX27" s="15"/>
      <c r="NQY27" s="15"/>
      <c r="NQZ27" s="15"/>
      <c r="NRA27" s="15"/>
      <c r="NRB27" s="15"/>
      <c r="NRC27" s="15"/>
      <c r="NRD27" s="15"/>
      <c r="NRE27" s="15"/>
      <c r="NRF27" s="15"/>
      <c r="NRG27" s="15"/>
      <c r="NRH27" s="15"/>
      <c r="NRI27" s="15"/>
      <c r="NRJ27" s="15"/>
      <c r="NRK27" s="15"/>
      <c r="NRL27" s="15"/>
      <c r="NRM27" s="15"/>
      <c r="NRN27" s="15"/>
      <c r="NRO27" s="15"/>
      <c r="NRP27" s="15"/>
      <c r="NRQ27" s="15"/>
      <c r="NRR27" s="15"/>
      <c r="NRS27" s="15"/>
      <c r="NRT27" s="15"/>
      <c r="NRU27" s="15"/>
      <c r="NRV27" s="15"/>
      <c r="NRW27" s="15"/>
      <c r="NRX27" s="15"/>
      <c r="NRY27" s="15"/>
      <c r="NRZ27" s="15"/>
      <c r="NSA27" s="15"/>
      <c r="NSB27" s="15"/>
      <c r="NSC27" s="15"/>
      <c r="NSD27" s="15"/>
      <c r="NSE27" s="15"/>
      <c r="NSF27" s="15"/>
      <c r="NSG27" s="15"/>
      <c r="NSH27" s="15"/>
      <c r="NSI27" s="15"/>
      <c r="NSJ27" s="15"/>
      <c r="NSK27" s="15"/>
      <c r="NSL27" s="15"/>
      <c r="NSM27" s="15"/>
      <c r="NSN27" s="15"/>
      <c r="NSO27" s="15"/>
      <c r="NSP27" s="15"/>
      <c r="NSQ27" s="15"/>
      <c r="NSR27" s="15"/>
      <c r="NSS27" s="15"/>
      <c r="NST27" s="15"/>
      <c r="NSU27" s="15"/>
      <c r="NSV27" s="15"/>
      <c r="NSW27" s="15"/>
      <c r="NSX27" s="15"/>
      <c r="NSY27" s="15"/>
      <c r="NSZ27" s="15"/>
      <c r="NTA27" s="15"/>
      <c r="NTB27" s="15"/>
      <c r="NTC27" s="15"/>
      <c r="NTD27" s="15"/>
      <c r="NTE27" s="15"/>
      <c r="NTF27" s="15"/>
      <c r="NTG27" s="15"/>
      <c r="NTH27" s="15"/>
      <c r="NTI27" s="15"/>
      <c r="NTJ27" s="15"/>
      <c r="NTK27" s="15"/>
      <c r="NTL27" s="15"/>
      <c r="NTM27" s="15"/>
      <c r="NTN27" s="15"/>
      <c r="NTO27" s="15"/>
      <c r="NTP27" s="15"/>
      <c r="NTQ27" s="15"/>
      <c r="NTR27" s="15"/>
      <c r="NTS27" s="15"/>
      <c r="NTT27" s="15"/>
      <c r="NTU27" s="15"/>
      <c r="NTV27" s="15"/>
      <c r="NTW27" s="15"/>
      <c r="NTX27" s="15"/>
      <c r="NTY27" s="15"/>
      <c r="NTZ27" s="15"/>
      <c r="NUA27" s="15"/>
      <c r="NUB27" s="15"/>
      <c r="NUC27" s="15"/>
      <c r="NUD27" s="15"/>
      <c r="NUE27" s="15"/>
      <c r="NUF27" s="15"/>
      <c r="NUG27" s="15"/>
      <c r="NUH27" s="15"/>
      <c r="NUI27" s="15"/>
      <c r="NUJ27" s="15"/>
      <c r="NUK27" s="15"/>
      <c r="NUL27" s="15"/>
      <c r="NUM27" s="15"/>
      <c r="NUN27" s="15"/>
      <c r="NUO27" s="15"/>
      <c r="NUP27" s="15"/>
      <c r="NUQ27" s="15"/>
      <c r="NUR27" s="15"/>
      <c r="NUS27" s="15"/>
      <c r="NUT27" s="15"/>
      <c r="NUU27" s="15"/>
      <c r="NUV27" s="15"/>
      <c r="NUW27" s="15"/>
      <c r="NUX27" s="15"/>
      <c r="NUY27" s="15"/>
      <c r="NUZ27" s="15"/>
      <c r="NVA27" s="15"/>
      <c r="NVB27" s="15"/>
      <c r="NVC27" s="15"/>
      <c r="NVD27" s="15"/>
      <c r="NVE27" s="15"/>
      <c r="NVF27" s="15"/>
      <c r="NVG27" s="15"/>
      <c r="NVH27" s="15"/>
      <c r="NVI27" s="15"/>
      <c r="NVJ27" s="15"/>
      <c r="NVK27" s="15"/>
      <c r="NVL27" s="15"/>
      <c r="NVM27" s="15"/>
      <c r="NVN27" s="15"/>
      <c r="NVO27" s="15"/>
      <c r="NVP27" s="15"/>
      <c r="NVQ27" s="15"/>
      <c r="NVR27" s="15"/>
      <c r="NVS27" s="15"/>
      <c r="NVT27" s="15"/>
      <c r="NVU27" s="15"/>
      <c r="NVV27" s="15"/>
      <c r="NVW27" s="15"/>
      <c r="NVX27" s="15"/>
      <c r="NVY27" s="15"/>
      <c r="NVZ27" s="15"/>
      <c r="NWA27" s="15"/>
      <c r="NWB27" s="15"/>
      <c r="NWC27" s="15"/>
      <c r="NWD27" s="15"/>
      <c r="NWE27" s="15"/>
      <c r="NWF27" s="15"/>
      <c r="NWG27" s="15"/>
      <c r="NWH27" s="15"/>
      <c r="NWI27" s="15"/>
      <c r="NWJ27" s="15"/>
      <c r="NWK27" s="15"/>
      <c r="NWL27" s="15"/>
      <c r="NWM27" s="15"/>
      <c r="NWN27" s="15"/>
      <c r="NWO27" s="15"/>
      <c r="NWP27" s="15"/>
      <c r="NWQ27" s="15"/>
      <c r="NWR27" s="15"/>
      <c r="NWS27" s="15"/>
      <c r="NWT27" s="15"/>
      <c r="NWU27" s="15"/>
      <c r="NWV27" s="15"/>
      <c r="NWW27" s="15"/>
      <c r="NWX27" s="15"/>
      <c r="NWY27" s="15"/>
      <c r="NWZ27" s="15"/>
      <c r="NXA27" s="15"/>
      <c r="NXB27" s="15"/>
      <c r="NXC27" s="15"/>
      <c r="NXD27" s="15"/>
      <c r="NXE27" s="15"/>
      <c r="NXF27" s="15"/>
      <c r="NXG27" s="15"/>
      <c r="NXH27" s="15"/>
      <c r="NXI27" s="15"/>
      <c r="NXJ27" s="15"/>
      <c r="NXK27" s="15"/>
      <c r="NXL27" s="15"/>
      <c r="NXM27" s="15"/>
      <c r="NXN27" s="15"/>
      <c r="NXO27" s="15"/>
      <c r="NXP27" s="15"/>
      <c r="NXQ27" s="15"/>
      <c r="NXR27" s="15"/>
      <c r="NXS27" s="15"/>
      <c r="NXT27" s="15"/>
      <c r="NXU27" s="15"/>
      <c r="NXV27" s="15"/>
      <c r="NXW27" s="15"/>
      <c r="NXX27" s="15"/>
      <c r="NXY27" s="15"/>
      <c r="NXZ27" s="15"/>
      <c r="NYA27" s="15"/>
      <c r="NYB27" s="15"/>
      <c r="NYC27" s="15"/>
      <c r="NYD27" s="15"/>
      <c r="NYE27" s="15"/>
      <c r="NYF27" s="15"/>
      <c r="NYG27" s="15"/>
      <c r="NYH27" s="15"/>
      <c r="NYI27" s="15"/>
      <c r="NYJ27" s="15"/>
      <c r="NYK27" s="15"/>
      <c r="NYL27" s="15"/>
      <c r="NYM27" s="15"/>
      <c r="NYN27" s="15"/>
      <c r="NYO27" s="15"/>
      <c r="NYP27" s="15"/>
      <c r="NYQ27" s="15"/>
      <c r="NYR27" s="15"/>
      <c r="NYS27" s="15"/>
      <c r="NYT27" s="15"/>
      <c r="NYU27" s="15"/>
      <c r="NYV27" s="15"/>
      <c r="NYW27" s="15"/>
      <c r="NYX27" s="15"/>
      <c r="NYY27" s="15"/>
      <c r="NYZ27" s="15"/>
      <c r="NZA27" s="15"/>
      <c r="NZB27" s="15"/>
      <c r="NZC27" s="15"/>
      <c r="NZD27" s="15"/>
      <c r="NZE27" s="15"/>
      <c r="NZF27" s="15"/>
      <c r="NZG27" s="15"/>
      <c r="NZH27" s="15"/>
      <c r="NZI27" s="15"/>
      <c r="NZJ27" s="15"/>
      <c r="NZK27" s="15"/>
      <c r="NZL27" s="15"/>
      <c r="NZM27" s="15"/>
      <c r="NZN27" s="15"/>
      <c r="NZO27" s="15"/>
      <c r="NZP27" s="15"/>
      <c r="NZQ27" s="15"/>
      <c r="NZR27" s="15"/>
      <c r="NZS27" s="15"/>
      <c r="NZT27" s="15"/>
      <c r="NZU27" s="15"/>
      <c r="NZV27" s="15"/>
      <c r="NZW27" s="15"/>
      <c r="NZX27" s="15"/>
      <c r="NZY27" s="15"/>
      <c r="NZZ27" s="15"/>
      <c r="OAA27" s="15"/>
      <c r="OAB27" s="15"/>
      <c r="OAC27" s="15"/>
      <c r="OAD27" s="15"/>
      <c r="OAE27" s="15"/>
      <c r="OAF27" s="15"/>
      <c r="OAG27" s="15"/>
      <c r="OAH27" s="15"/>
      <c r="OAI27" s="15"/>
      <c r="OAJ27" s="15"/>
      <c r="OAK27" s="15"/>
      <c r="OAL27" s="15"/>
      <c r="OAM27" s="15"/>
      <c r="OAN27" s="15"/>
      <c r="OAO27" s="15"/>
      <c r="OAP27" s="15"/>
      <c r="OAQ27" s="15"/>
      <c r="OAR27" s="15"/>
      <c r="OAS27" s="15"/>
      <c r="OAT27" s="15"/>
      <c r="OAU27" s="15"/>
      <c r="OAV27" s="15"/>
      <c r="OAW27" s="15"/>
      <c r="OAX27" s="15"/>
      <c r="OAY27" s="15"/>
      <c r="OAZ27" s="15"/>
      <c r="OBA27" s="15"/>
      <c r="OBB27" s="15"/>
      <c r="OBC27" s="15"/>
      <c r="OBD27" s="15"/>
      <c r="OBE27" s="15"/>
      <c r="OBF27" s="15"/>
      <c r="OBG27" s="15"/>
      <c r="OBH27" s="15"/>
      <c r="OBI27" s="15"/>
      <c r="OBJ27" s="15"/>
      <c r="OBK27" s="15"/>
      <c r="OBL27" s="15"/>
      <c r="OBM27" s="15"/>
      <c r="OBN27" s="15"/>
      <c r="OBO27" s="15"/>
      <c r="OBP27" s="15"/>
      <c r="OBQ27" s="15"/>
      <c r="OBR27" s="15"/>
      <c r="OBS27" s="15"/>
      <c r="OBT27" s="15"/>
      <c r="OBU27" s="15"/>
      <c r="OBV27" s="15"/>
      <c r="OBW27" s="15"/>
      <c r="OBX27" s="15"/>
      <c r="OBY27" s="15"/>
      <c r="OBZ27" s="15"/>
      <c r="OCA27" s="15"/>
      <c r="OCB27" s="15"/>
      <c r="OCC27" s="15"/>
      <c r="OCD27" s="15"/>
      <c r="OCE27" s="15"/>
      <c r="OCF27" s="15"/>
      <c r="OCG27" s="15"/>
      <c r="OCH27" s="15"/>
      <c r="OCI27" s="15"/>
      <c r="OCJ27" s="15"/>
      <c r="OCK27" s="15"/>
      <c r="OCL27" s="15"/>
      <c r="OCM27" s="15"/>
      <c r="OCN27" s="15"/>
      <c r="OCO27" s="15"/>
      <c r="OCP27" s="15"/>
      <c r="OCQ27" s="15"/>
      <c r="OCR27" s="15"/>
      <c r="OCS27" s="15"/>
      <c r="OCT27" s="15"/>
      <c r="OCU27" s="15"/>
      <c r="OCV27" s="15"/>
      <c r="OCW27" s="15"/>
      <c r="OCX27" s="15"/>
      <c r="OCY27" s="15"/>
      <c r="OCZ27" s="15"/>
      <c r="ODA27" s="15"/>
      <c r="ODB27" s="15"/>
      <c r="ODC27" s="15"/>
      <c r="ODD27" s="15"/>
      <c r="ODE27" s="15"/>
      <c r="ODF27" s="15"/>
      <c r="ODG27" s="15"/>
      <c r="ODH27" s="15"/>
      <c r="ODI27" s="15"/>
      <c r="ODJ27" s="15"/>
      <c r="ODK27" s="15"/>
      <c r="ODL27" s="15"/>
      <c r="ODM27" s="15"/>
      <c r="ODN27" s="15"/>
      <c r="ODO27" s="15"/>
      <c r="ODP27" s="15"/>
      <c r="ODQ27" s="15"/>
      <c r="ODR27" s="15"/>
      <c r="ODS27" s="15"/>
      <c r="ODT27" s="15"/>
      <c r="ODU27" s="15"/>
      <c r="ODV27" s="15"/>
      <c r="ODW27" s="15"/>
      <c r="ODX27" s="15"/>
      <c r="ODY27" s="15"/>
      <c r="ODZ27" s="15"/>
      <c r="OEA27" s="15"/>
      <c r="OEB27" s="15"/>
      <c r="OEC27" s="15"/>
      <c r="OED27" s="15"/>
      <c r="OEE27" s="15"/>
      <c r="OEF27" s="15"/>
      <c r="OEG27" s="15"/>
      <c r="OEH27" s="15"/>
      <c r="OEI27" s="15"/>
      <c r="OEJ27" s="15"/>
      <c r="OEK27" s="15"/>
      <c r="OEL27" s="15"/>
      <c r="OEM27" s="15"/>
      <c r="OEN27" s="15"/>
      <c r="OEO27" s="15"/>
      <c r="OEP27" s="15"/>
      <c r="OEQ27" s="15"/>
      <c r="OER27" s="15"/>
      <c r="OES27" s="15"/>
      <c r="OET27" s="15"/>
      <c r="OEU27" s="15"/>
      <c r="OEV27" s="15"/>
      <c r="OEW27" s="15"/>
      <c r="OEX27" s="15"/>
      <c r="OEY27" s="15"/>
      <c r="OEZ27" s="15"/>
      <c r="OFA27" s="15"/>
      <c r="OFB27" s="15"/>
      <c r="OFC27" s="15"/>
      <c r="OFD27" s="15"/>
      <c r="OFE27" s="15"/>
      <c r="OFF27" s="15"/>
      <c r="OFG27" s="15"/>
      <c r="OFH27" s="15"/>
      <c r="OFI27" s="15"/>
      <c r="OFJ27" s="15"/>
      <c r="OFK27" s="15"/>
      <c r="OFL27" s="15"/>
      <c r="OFM27" s="15"/>
      <c r="OFN27" s="15"/>
      <c r="OFO27" s="15"/>
      <c r="OFP27" s="15"/>
      <c r="OFQ27" s="15"/>
      <c r="OFR27" s="15"/>
      <c r="OFS27" s="15"/>
      <c r="OFT27" s="15"/>
      <c r="OFU27" s="15"/>
      <c r="OFV27" s="15"/>
      <c r="OFW27" s="15"/>
      <c r="OFX27" s="15"/>
      <c r="OFY27" s="15"/>
      <c r="OFZ27" s="15"/>
      <c r="OGA27" s="15"/>
      <c r="OGB27" s="15"/>
      <c r="OGC27" s="15"/>
      <c r="OGD27" s="15"/>
      <c r="OGE27" s="15"/>
      <c r="OGF27" s="15"/>
      <c r="OGG27" s="15"/>
      <c r="OGH27" s="15"/>
      <c r="OGI27" s="15"/>
      <c r="OGJ27" s="15"/>
      <c r="OGK27" s="15"/>
      <c r="OGL27" s="15"/>
      <c r="OGM27" s="15"/>
      <c r="OGN27" s="15"/>
      <c r="OGO27" s="15"/>
      <c r="OGP27" s="15"/>
      <c r="OGQ27" s="15"/>
      <c r="OGR27" s="15"/>
      <c r="OGS27" s="15"/>
      <c r="OGT27" s="15"/>
      <c r="OGU27" s="15"/>
      <c r="OGV27" s="15"/>
      <c r="OGW27" s="15"/>
      <c r="OGX27" s="15"/>
      <c r="OGY27" s="15"/>
      <c r="OGZ27" s="15"/>
      <c r="OHA27" s="15"/>
      <c r="OHB27" s="15"/>
      <c r="OHC27" s="15"/>
      <c r="OHD27" s="15"/>
      <c r="OHE27" s="15"/>
      <c r="OHF27" s="15"/>
      <c r="OHG27" s="15"/>
      <c r="OHH27" s="15"/>
      <c r="OHI27" s="15"/>
      <c r="OHJ27" s="15"/>
      <c r="OHK27" s="15"/>
      <c r="OHL27" s="15"/>
      <c r="OHM27" s="15"/>
      <c r="OHN27" s="15"/>
      <c r="OHO27" s="15"/>
      <c r="OHP27" s="15"/>
      <c r="OHQ27" s="15"/>
      <c r="OHR27" s="15"/>
      <c r="OHS27" s="15"/>
      <c r="OHT27" s="15"/>
      <c r="OHU27" s="15"/>
      <c r="OHV27" s="15"/>
      <c r="OHW27" s="15"/>
      <c r="OHX27" s="15"/>
      <c r="OHY27" s="15"/>
      <c r="OHZ27" s="15"/>
      <c r="OIA27" s="15"/>
      <c r="OIB27" s="15"/>
      <c r="OIC27" s="15"/>
      <c r="OID27" s="15"/>
      <c r="OIE27" s="15"/>
      <c r="OIF27" s="15"/>
      <c r="OIG27" s="15"/>
      <c r="OIH27" s="15"/>
      <c r="OII27" s="15"/>
      <c r="OIJ27" s="15"/>
      <c r="OIK27" s="15"/>
      <c r="OIL27" s="15"/>
      <c r="OIM27" s="15"/>
      <c r="OIN27" s="15"/>
      <c r="OIO27" s="15"/>
      <c r="OIP27" s="15"/>
      <c r="OIQ27" s="15"/>
      <c r="OIR27" s="15"/>
      <c r="OIS27" s="15"/>
      <c r="OIT27" s="15"/>
      <c r="OIU27" s="15"/>
      <c r="OIV27" s="15"/>
      <c r="OIW27" s="15"/>
      <c r="OIX27" s="15"/>
      <c r="OIY27" s="15"/>
      <c r="OIZ27" s="15"/>
      <c r="OJA27" s="15"/>
      <c r="OJB27" s="15"/>
      <c r="OJC27" s="15"/>
      <c r="OJD27" s="15"/>
      <c r="OJE27" s="15"/>
      <c r="OJF27" s="15"/>
      <c r="OJG27" s="15"/>
      <c r="OJH27" s="15"/>
      <c r="OJI27" s="15"/>
      <c r="OJJ27" s="15"/>
      <c r="OJK27" s="15"/>
      <c r="OJL27" s="15"/>
      <c r="OJM27" s="15"/>
      <c r="OJN27" s="15"/>
      <c r="OJO27" s="15"/>
      <c r="OJP27" s="15"/>
      <c r="OJQ27" s="15"/>
      <c r="OJR27" s="15"/>
      <c r="OJS27" s="15"/>
      <c r="OJT27" s="15"/>
      <c r="OJU27" s="15"/>
      <c r="OJV27" s="15"/>
      <c r="OJW27" s="15"/>
      <c r="OJX27" s="15"/>
      <c r="OJY27" s="15"/>
      <c r="OJZ27" s="15"/>
      <c r="OKA27" s="15"/>
      <c r="OKB27" s="15"/>
      <c r="OKC27" s="15"/>
      <c r="OKD27" s="15"/>
      <c r="OKE27" s="15"/>
      <c r="OKF27" s="15"/>
      <c r="OKG27" s="15"/>
      <c r="OKH27" s="15"/>
      <c r="OKI27" s="15"/>
      <c r="OKJ27" s="15"/>
      <c r="OKK27" s="15"/>
      <c r="OKL27" s="15"/>
      <c r="OKM27" s="15"/>
      <c r="OKN27" s="15"/>
      <c r="OKO27" s="15"/>
      <c r="OKP27" s="15"/>
      <c r="OKQ27" s="15"/>
      <c r="OKR27" s="15"/>
      <c r="OKS27" s="15"/>
      <c r="OKT27" s="15"/>
      <c r="OKU27" s="15"/>
      <c r="OKV27" s="15"/>
      <c r="OKW27" s="15"/>
      <c r="OKX27" s="15"/>
      <c r="OKY27" s="15"/>
      <c r="OKZ27" s="15"/>
      <c r="OLA27" s="15"/>
      <c r="OLB27" s="15"/>
      <c r="OLC27" s="15"/>
      <c r="OLD27" s="15"/>
      <c r="OLE27" s="15"/>
      <c r="OLF27" s="15"/>
      <c r="OLG27" s="15"/>
      <c r="OLH27" s="15"/>
      <c r="OLI27" s="15"/>
      <c r="OLJ27" s="15"/>
      <c r="OLK27" s="15"/>
      <c r="OLL27" s="15"/>
      <c r="OLM27" s="15"/>
      <c r="OLN27" s="15"/>
      <c r="OLO27" s="15"/>
      <c r="OLP27" s="15"/>
      <c r="OLQ27" s="15"/>
      <c r="OLR27" s="15"/>
      <c r="OLS27" s="15"/>
      <c r="OLT27" s="15"/>
      <c r="OLU27" s="15"/>
      <c r="OLV27" s="15"/>
      <c r="OLW27" s="15"/>
      <c r="OLX27" s="15"/>
      <c r="OLY27" s="15"/>
      <c r="OLZ27" s="15"/>
      <c r="OMA27" s="15"/>
      <c r="OMB27" s="15"/>
      <c r="OMC27" s="15"/>
      <c r="OMD27" s="15"/>
      <c r="OME27" s="15"/>
      <c r="OMF27" s="15"/>
      <c r="OMG27" s="15"/>
      <c r="OMH27" s="15"/>
      <c r="OMI27" s="15"/>
      <c r="OMJ27" s="15"/>
      <c r="OMK27" s="15"/>
      <c r="OML27" s="15"/>
      <c r="OMM27" s="15"/>
      <c r="OMN27" s="15"/>
      <c r="OMO27" s="15"/>
      <c r="OMP27" s="15"/>
      <c r="OMQ27" s="15"/>
      <c r="OMR27" s="15"/>
      <c r="OMS27" s="15"/>
      <c r="OMT27" s="15"/>
      <c r="OMU27" s="15"/>
      <c r="OMV27" s="15"/>
      <c r="OMW27" s="15"/>
      <c r="OMX27" s="15"/>
      <c r="OMY27" s="15"/>
      <c r="OMZ27" s="15"/>
      <c r="ONA27" s="15"/>
      <c r="ONB27" s="15"/>
      <c r="ONC27" s="15"/>
      <c r="OND27" s="15"/>
      <c r="ONE27" s="15"/>
      <c r="ONF27" s="15"/>
      <c r="ONG27" s="15"/>
      <c r="ONH27" s="15"/>
      <c r="ONI27" s="15"/>
      <c r="ONJ27" s="15"/>
      <c r="ONK27" s="15"/>
      <c r="ONL27" s="15"/>
      <c r="ONM27" s="15"/>
      <c r="ONN27" s="15"/>
      <c r="ONO27" s="15"/>
      <c r="ONP27" s="15"/>
      <c r="ONQ27" s="15"/>
      <c r="ONR27" s="15"/>
      <c r="ONS27" s="15"/>
      <c r="ONT27" s="15"/>
      <c r="ONU27" s="15"/>
      <c r="ONV27" s="15"/>
      <c r="ONW27" s="15"/>
      <c r="ONX27" s="15"/>
      <c r="ONY27" s="15"/>
      <c r="ONZ27" s="15"/>
      <c r="OOA27" s="15"/>
      <c r="OOB27" s="15"/>
      <c r="OOC27" s="15"/>
      <c r="OOD27" s="15"/>
      <c r="OOE27" s="15"/>
      <c r="OOF27" s="15"/>
      <c r="OOG27" s="15"/>
      <c r="OOH27" s="15"/>
      <c r="OOI27" s="15"/>
      <c r="OOJ27" s="15"/>
      <c r="OOK27" s="15"/>
      <c r="OOL27" s="15"/>
      <c r="OOM27" s="15"/>
      <c r="OON27" s="15"/>
      <c r="OOO27" s="15"/>
      <c r="OOP27" s="15"/>
      <c r="OOQ27" s="15"/>
      <c r="OOR27" s="15"/>
      <c r="OOS27" s="15"/>
      <c r="OOT27" s="15"/>
      <c r="OOU27" s="15"/>
      <c r="OOV27" s="15"/>
      <c r="OOW27" s="15"/>
      <c r="OOX27" s="15"/>
      <c r="OOY27" s="15"/>
      <c r="OOZ27" s="15"/>
      <c r="OPA27" s="15"/>
      <c r="OPB27" s="15"/>
      <c r="OPC27" s="15"/>
      <c r="OPD27" s="15"/>
      <c r="OPE27" s="15"/>
      <c r="OPF27" s="15"/>
      <c r="OPG27" s="15"/>
      <c r="OPH27" s="15"/>
      <c r="OPI27" s="15"/>
      <c r="OPJ27" s="15"/>
      <c r="OPK27" s="15"/>
      <c r="OPL27" s="15"/>
      <c r="OPM27" s="15"/>
      <c r="OPN27" s="15"/>
      <c r="OPO27" s="15"/>
      <c r="OPP27" s="15"/>
      <c r="OPQ27" s="15"/>
      <c r="OPR27" s="15"/>
      <c r="OPS27" s="15"/>
      <c r="OPT27" s="15"/>
      <c r="OPU27" s="15"/>
      <c r="OPV27" s="15"/>
      <c r="OPW27" s="15"/>
      <c r="OPX27" s="15"/>
      <c r="OPY27" s="15"/>
      <c r="OPZ27" s="15"/>
      <c r="OQA27" s="15"/>
      <c r="OQB27" s="15"/>
      <c r="OQC27" s="15"/>
      <c r="OQD27" s="15"/>
      <c r="OQE27" s="15"/>
      <c r="OQF27" s="15"/>
      <c r="OQG27" s="15"/>
      <c r="OQH27" s="15"/>
      <c r="OQI27" s="15"/>
      <c r="OQJ27" s="15"/>
      <c r="OQK27" s="15"/>
      <c r="OQL27" s="15"/>
      <c r="OQM27" s="15"/>
      <c r="OQN27" s="15"/>
      <c r="OQO27" s="15"/>
      <c r="OQP27" s="15"/>
      <c r="OQQ27" s="15"/>
      <c r="OQR27" s="15"/>
      <c r="OQS27" s="15"/>
      <c r="OQT27" s="15"/>
      <c r="OQU27" s="15"/>
      <c r="OQV27" s="15"/>
      <c r="OQW27" s="15"/>
      <c r="OQX27" s="15"/>
      <c r="OQY27" s="15"/>
      <c r="OQZ27" s="15"/>
      <c r="ORA27" s="15"/>
      <c r="ORB27" s="15"/>
      <c r="ORC27" s="15"/>
      <c r="ORD27" s="15"/>
      <c r="ORE27" s="15"/>
      <c r="ORF27" s="15"/>
      <c r="ORG27" s="15"/>
      <c r="ORH27" s="15"/>
      <c r="ORI27" s="15"/>
      <c r="ORJ27" s="15"/>
      <c r="ORK27" s="15"/>
      <c r="ORL27" s="15"/>
      <c r="ORM27" s="15"/>
      <c r="ORN27" s="15"/>
      <c r="ORO27" s="15"/>
      <c r="ORP27" s="15"/>
      <c r="ORQ27" s="15"/>
      <c r="ORR27" s="15"/>
      <c r="ORS27" s="15"/>
      <c r="ORT27" s="15"/>
      <c r="ORU27" s="15"/>
      <c r="ORV27" s="15"/>
      <c r="ORW27" s="15"/>
      <c r="ORX27" s="15"/>
      <c r="ORY27" s="15"/>
      <c r="ORZ27" s="15"/>
      <c r="OSA27" s="15"/>
      <c r="OSB27" s="15"/>
      <c r="OSC27" s="15"/>
      <c r="OSD27" s="15"/>
      <c r="OSE27" s="15"/>
      <c r="OSF27" s="15"/>
      <c r="OSG27" s="15"/>
      <c r="OSH27" s="15"/>
      <c r="OSI27" s="15"/>
      <c r="OSJ27" s="15"/>
      <c r="OSK27" s="15"/>
      <c r="OSL27" s="15"/>
      <c r="OSM27" s="15"/>
      <c r="OSN27" s="15"/>
      <c r="OSO27" s="15"/>
      <c r="OSP27" s="15"/>
      <c r="OSQ27" s="15"/>
      <c r="OSR27" s="15"/>
      <c r="OSS27" s="15"/>
      <c r="OST27" s="15"/>
      <c r="OSU27" s="15"/>
      <c r="OSV27" s="15"/>
      <c r="OSW27" s="15"/>
      <c r="OSX27" s="15"/>
      <c r="OSY27" s="15"/>
      <c r="OSZ27" s="15"/>
      <c r="OTA27" s="15"/>
      <c r="OTB27" s="15"/>
      <c r="OTC27" s="15"/>
      <c r="OTD27" s="15"/>
      <c r="OTE27" s="15"/>
      <c r="OTF27" s="15"/>
      <c r="OTG27" s="15"/>
      <c r="OTH27" s="15"/>
      <c r="OTI27" s="15"/>
      <c r="OTJ27" s="15"/>
      <c r="OTK27" s="15"/>
      <c r="OTL27" s="15"/>
      <c r="OTM27" s="15"/>
      <c r="OTN27" s="15"/>
      <c r="OTO27" s="15"/>
      <c r="OTP27" s="15"/>
      <c r="OTQ27" s="15"/>
      <c r="OTR27" s="15"/>
      <c r="OTS27" s="15"/>
      <c r="OTT27" s="15"/>
      <c r="OTU27" s="15"/>
      <c r="OTV27" s="15"/>
      <c r="OTW27" s="15"/>
      <c r="OTX27" s="15"/>
      <c r="OTY27" s="15"/>
      <c r="OTZ27" s="15"/>
      <c r="OUA27" s="15"/>
      <c r="OUB27" s="15"/>
      <c r="OUC27" s="15"/>
      <c r="OUD27" s="15"/>
      <c r="OUE27" s="15"/>
      <c r="OUF27" s="15"/>
      <c r="OUG27" s="15"/>
      <c r="OUH27" s="15"/>
      <c r="OUI27" s="15"/>
      <c r="OUJ27" s="15"/>
      <c r="OUK27" s="15"/>
      <c r="OUL27" s="15"/>
      <c r="OUM27" s="15"/>
      <c r="OUN27" s="15"/>
      <c r="OUO27" s="15"/>
      <c r="OUP27" s="15"/>
      <c r="OUQ27" s="15"/>
      <c r="OUR27" s="15"/>
      <c r="OUS27" s="15"/>
      <c r="OUT27" s="15"/>
      <c r="OUU27" s="15"/>
      <c r="OUV27" s="15"/>
      <c r="OUW27" s="15"/>
      <c r="OUX27" s="15"/>
      <c r="OUY27" s="15"/>
      <c r="OUZ27" s="15"/>
      <c r="OVA27" s="15"/>
      <c r="OVB27" s="15"/>
      <c r="OVC27" s="15"/>
      <c r="OVD27" s="15"/>
      <c r="OVE27" s="15"/>
      <c r="OVF27" s="15"/>
      <c r="OVG27" s="15"/>
      <c r="OVH27" s="15"/>
      <c r="OVI27" s="15"/>
      <c r="OVJ27" s="15"/>
      <c r="OVK27" s="15"/>
      <c r="OVL27" s="15"/>
      <c r="OVM27" s="15"/>
      <c r="OVN27" s="15"/>
      <c r="OVO27" s="15"/>
      <c r="OVP27" s="15"/>
      <c r="OVQ27" s="15"/>
      <c r="OVR27" s="15"/>
      <c r="OVS27" s="15"/>
      <c r="OVT27" s="15"/>
      <c r="OVU27" s="15"/>
      <c r="OVV27" s="15"/>
      <c r="OVW27" s="15"/>
      <c r="OVX27" s="15"/>
      <c r="OVY27" s="15"/>
      <c r="OVZ27" s="15"/>
      <c r="OWA27" s="15"/>
      <c r="OWB27" s="15"/>
      <c r="OWC27" s="15"/>
      <c r="OWD27" s="15"/>
      <c r="OWE27" s="15"/>
      <c r="OWF27" s="15"/>
      <c r="OWG27" s="15"/>
      <c r="OWH27" s="15"/>
      <c r="OWI27" s="15"/>
      <c r="OWJ27" s="15"/>
      <c r="OWK27" s="15"/>
      <c r="OWL27" s="15"/>
      <c r="OWM27" s="15"/>
      <c r="OWN27" s="15"/>
      <c r="OWO27" s="15"/>
      <c r="OWP27" s="15"/>
      <c r="OWQ27" s="15"/>
      <c r="OWR27" s="15"/>
      <c r="OWS27" s="15"/>
      <c r="OWT27" s="15"/>
      <c r="OWU27" s="15"/>
      <c r="OWV27" s="15"/>
      <c r="OWW27" s="15"/>
      <c r="OWX27" s="15"/>
      <c r="OWY27" s="15"/>
      <c r="OWZ27" s="15"/>
      <c r="OXA27" s="15"/>
      <c r="OXB27" s="15"/>
      <c r="OXC27" s="15"/>
      <c r="OXD27" s="15"/>
      <c r="OXE27" s="15"/>
      <c r="OXF27" s="15"/>
      <c r="OXG27" s="15"/>
      <c r="OXH27" s="15"/>
      <c r="OXI27" s="15"/>
      <c r="OXJ27" s="15"/>
      <c r="OXK27" s="15"/>
      <c r="OXL27" s="15"/>
      <c r="OXM27" s="15"/>
      <c r="OXN27" s="15"/>
      <c r="OXO27" s="15"/>
      <c r="OXP27" s="15"/>
      <c r="OXQ27" s="15"/>
      <c r="OXR27" s="15"/>
      <c r="OXS27" s="15"/>
      <c r="OXT27" s="15"/>
      <c r="OXU27" s="15"/>
      <c r="OXV27" s="15"/>
      <c r="OXW27" s="15"/>
      <c r="OXX27" s="15"/>
      <c r="OXY27" s="15"/>
      <c r="OXZ27" s="15"/>
      <c r="OYA27" s="15"/>
      <c r="OYB27" s="15"/>
      <c r="OYC27" s="15"/>
      <c r="OYD27" s="15"/>
      <c r="OYE27" s="15"/>
      <c r="OYF27" s="15"/>
      <c r="OYG27" s="15"/>
      <c r="OYH27" s="15"/>
      <c r="OYI27" s="15"/>
      <c r="OYJ27" s="15"/>
      <c r="OYK27" s="15"/>
      <c r="OYL27" s="15"/>
      <c r="OYM27" s="15"/>
      <c r="OYN27" s="15"/>
      <c r="OYO27" s="15"/>
      <c r="OYP27" s="15"/>
      <c r="OYQ27" s="15"/>
      <c r="OYR27" s="15"/>
      <c r="OYS27" s="15"/>
      <c r="OYT27" s="15"/>
      <c r="OYU27" s="15"/>
      <c r="OYV27" s="15"/>
      <c r="OYW27" s="15"/>
      <c r="OYX27" s="15"/>
      <c r="OYY27" s="15"/>
      <c r="OYZ27" s="15"/>
      <c r="OZA27" s="15"/>
      <c r="OZB27" s="15"/>
      <c r="OZC27" s="15"/>
      <c r="OZD27" s="15"/>
      <c r="OZE27" s="15"/>
      <c r="OZF27" s="15"/>
      <c r="OZG27" s="15"/>
      <c r="OZH27" s="15"/>
      <c r="OZI27" s="15"/>
      <c r="OZJ27" s="15"/>
      <c r="OZK27" s="15"/>
      <c r="OZL27" s="15"/>
      <c r="OZM27" s="15"/>
      <c r="OZN27" s="15"/>
      <c r="OZO27" s="15"/>
      <c r="OZP27" s="15"/>
      <c r="OZQ27" s="15"/>
      <c r="OZR27" s="15"/>
      <c r="OZS27" s="15"/>
      <c r="OZT27" s="15"/>
      <c r="OZU27" s="15"/>
      <c r="OZV27" s="15"/>
      <c r="OZW27" s="15"/>
      <c r="OZX27" s="15"/>
      <c r="OZY27" s="15"/>
      <c r="OZZ27" s="15"/>
      <c r="PAA27" s="15"/>
      <c r="PAB27" s="15"/>
      <c r="PAC27" s="15"/>
      <c r="PAD27" s="15"/>
      <c r="PAE27" s="15"/>
      <c r="PAF27" s="15"/>
      <c r="PAG27" s="15"/>
      <c r="PAH27" s="15"/>
      <c r="PAI27" s="15"/>
      <c r="PAJ27" s="15"/>
      <c r="PAK27" s="15"/>
      <c r="PAL27" s="15"/>
      <c r="PAM27" s="15"/>
      <c r="PAN27" s="15"/>
      <c r="PAO27" s="15"/>
      <c r="PAP27" s="15"/>
      <c r="PAQ27" s="15"/>
      <c r="PAR27" s="15"/>
      <c r="PAS27" s="15"/>
      <c r="PAT27" s="15"/>
      <c r="PAU27" s="15"/>
      <c r="PAV27" s="15"/>
      <c r="PAW27" s="15"/>
      <c r="PAX27" s="15"/>
      <c r="PAY27" s="15"/>
      <c r="PAZ27" s="15"/>
      <c r="PBA27" s="15"/>
      <c r="PBB27" s="15"/>
      <c r="PBC27" s="15"/>
      <c r="PBD27" s="15"/>
      <c r="PBE27" s="15"/>
      <c r="PBF27" s="15"/>
      <c r="PBG27" s="15"/>
      <c r="PBH27" s="15"/>
      <c r="PBI27" s="15"/>
      <c r="PBJ27" s="15"/>
      <c r="PBK27" s="15"/>
      <c r="PBL27" s="15"/>
      <c r="PBM27" s="15"/>
      <c r="PBN27" s="15"/>
      <c r="PBO27" s="15"/>
      <c r="PBP27" s="15"/>
      <c r="PBQ27" s="15"/>
      <c r="PBR27" s="15"/>
      <c r="PBS27" s="15"/>
      <c r="PBT27" s="15"/>
      <c r="PBU27" s="15"/>
      <c r="PBV27" s="15"/>
      <c r="PBW27" s="15"/>
      <c r="PBX27" s="15"/>
      <c r="PBY27" s="15"/>
      <c r="PBZ27" s="15"/>
      <c r="PCA27" s="15"/>
      <c r="PCB27" s="15"/>
      <c r="PCC27" s="15"/>
      <c r="PCD27" s="15"/>
      <c r="PCE27" s="15"/>
      <c r="PCF27" s="15"/>
      <c r="PCG27" s="15"/>
      <c r="PCH27" s="15"/>
      <c r="PCI27" s="15"/>
      <c r="PCJ27" s="15"/>
      <c r="PCK27" s="15"/>
      <c r="PCL27" s="15"/>
      <c r="PCM27" s="15"/>
      <c r="PCN27" s="15"/>
      <c r="PCO27" s="15"/>
      <c r="PCP27" s="15"/>
      <c r="PCQ27" s="15"/>
      <c r="PCR27" s="15"/>
      <c r="PCS27" s="15"/>
      <c r="PCT27" s="15"/>
      <c r="PCU27" s="15"/>
      <c r="PCV27" s="15"/>
      <c r="PCW27" s="15"/>
      <c r="PCX27" s="15"/>
      <c r="PCY27" s="15"/>
      <c r="PCZ27" s="15"/>
      <c r="PDA27" s="15"/>
      <c r="PDB27" s="15"/>
      <c r="PDC27" s="15"/>
      <c r="PDD27" s="15"/>
      <c r="PDE27" s="15"/>
      <c r="PDF27" s="15"/>
      <c r="PDG27" s="15"/>
      <c r="PDH27" s="15"/>
      <c r="PDI27" s="15"/>
      <c r="PDJ27" s="15"/>
      <c r="PDK27" s="15"/>
      <c r="PDL27" s="15"/>
      <c r="PDM27" s="15"/>
      <c r="PDN27" s="15"/>
      <c r="PDO27" s="15"/>
      <c r="PDP27" s="15"/>
      <c r="PDQ27" s="15"/>
      <c r="PDR27" s="15"/>
      <c r="PDS27" s="15"/>
      <c r="PDT27" s="15"/>
      <c r="PDU27" s="15"/>
      <c r="PDV27" s="15"/>
      <c r="PDW27" s="15"/>
      <c r="PDX27" s="15"/>
      <c r="PDY27" s="15"/>
      <c r="PDZ27" s="15"/>
      <c r="PEA27" s="15"/>
      <c r="PEB27" s="15"/>
      <c r="PEC27" s="15"/>
      <c r="PED27" s="15"/>
      <c r="PEE27" s="15"/>
      <c r="PEF27" s="15"/>
      <c r="PEG27" s="15"/>
      <c r="PEH27" s="15"/>
      <c r="PEI27" s="15"/>
      <c r="PEJ27" s="15"/>
      <c r="PEK27" s="15"/>
      <c r="PEL27" s="15"/>
      <c r="PEM27" s="15"/>
      <c r="PEN27" s="15"/>
      <c r="PEO27" s="15"/>
      <c r="PEP27" s="15"/>
      <c r="PEQ27" s="15"/>
      <c r="PER27" s="15"/>
      <c r="PES27" s="15"/>
      <c r="PET27" s="15"/>
      <c r="PEU27" s="15"/>
      <c r="PEV27" s="15"/>
      <c r="PEW27" s="15"/>
      <c r="PEX27" s="15"/>
      <c r="PEY27" s="15"/>
      <c r="PEZ27" s="15"/>
      <c r="PFA27" s="15"/>
      <c r="PFB27" s="15"/>
      <c r="PFC27" s="15"/>
      <c r="PFD27" s="15"/>
      <c r="PFE27" s="15"/>
      <c r="PFF27" s="15"/>
      <c r="PFG27" s="15"/>
      <c r="PFH27" s="15"/>
      <c r="PFI27" s="15"/>
      <c r="PFJ27" s="15"/>
      <c r="PFK27" s="15"/>
      <c r="PFL27" s="15"/>
      <c r="PFM27" s="15"/>
      <c r="PFN27" s="15"/>
      <c r="PFO27" s="15"/>
      <c r="PFP27" s="15"/>
      <c r="PFQ27" s="15"/>
      <c r="PFR27" s="15"/>
      <c r="PFS27" s="15"/>
      <c r="PFT27" s="15"/>
      <c r="PFU27" s="15"/>
      <c r="PFV27" s="15"/>
      <c r="PFW27" s="15"/>
      <c r="PFX27" s="15"/>
      <c r="PFY27" s="15"/>
      <c r="PFZ27" s="15"/>
      <c r="PGA27" s="15"/>
      <c r="PGB27" s="15"/>
      <c r="PGC27" s="15"/>
      <c r="PGD27" s="15"/>
      <c r="PGE27" s="15"/>
      <c r="PGF27" s="15"/>
      <c r="PGG27" s="15"/>
      <c r="PGH27" s="15"/>
      <c r="PGI27" s="15"/>
      <c r="PGJ27" s="15"/>
      <c r="PGK27" s="15"/>
      <c r="PGL27" s="15"/>
      <c r="PGM27" s="15"/>
      <c r="PGN27" s="15"/>
      <c r="PGO27" s="15"/>
      <c r="PGP27" s="15"/>
      <c r="PGQ27" s="15"/>
      <c r="PGR27" s="15"/>
      <c r="PGS27" s="15"/>
      <c r="PGT27" s="15"/>
      <c r="PGU27" s="15"/>
      <c r="PGV27" s="15"/>
      <c r="PGW27" s="15"/>
      <c r="PGX27" s="15"/>
      <c r="PGY27" s="15"/>
      <c r="PGZ27" s="15"/>
      <c r="PHA27" s="15"/>
      <c r="PHB27" s="15"/>
      <c r="PHC27" s="15"/>
      <c r="PHD27" s="15"/>
      <c r="PHE27" s="15"/>
      <c r="PHF27" s="15"/>
      <c r="PHG27" s="15"/>
      <c r="PHH27" s="15"/>
      <c r="PHI27" s="15"/>
      <c r="PHJ27" s="15"/>
      <c r="PHK27" s="15"/>
      <c r="PHL27" s="15"/>
      <c r="PHM27" s="15"/>
      <c r="PHN27" s="15"/>
      <c r="PHO27" s="15"/>
      <c r="PHP27" s="15"/>
      <c r="PHQ27" s="15"/>
      <c r="PHR27" s="15"/>
      <c r="PHS27" s="15"/>
      <c r="PHT27" s="15"/>
      <c r="PHU27" s="15"/>
      <c r="PHV27" s="15"/>
      <c r="PHW27" s="15"/>
      <c r="PHX27" s="15"/>
      <c r="PHY27" s="15"/>
      <c r="PHZ27" s="15"/>
      <c r="PIA27" s="15"/>
      <c r="PIB27" s="15"/>
      <c r="PIC27" s="15"/>
      <c r="PID27" s="15"/>
      <c r="PIE27" s="15"/>
      <c r="PIF27" s="15"/>
      <c r="PIG27" s="15"/>
      <c r="PIH27" s="15"/>
      <c r="PII27" s="15"/>
      <c r="PIJ27" s="15"/>
      <c r="PIK27" s="15"/>
      <c r="PIL27" s="15"/>
      <c r="PIM27" s="15"/>
      <c r="PIN27" s="15"/>
      <c r="PIO27" s="15"/>
      <c r="PIP27" s="15"/>
      <c r="PIQ27" s="15"/>
      <c r="PIR27" s="15"/>
      <c r="PIS27" s="15"/>
      <c r="PIT27" s="15"/>
      <c r="PIU27" s="15"/>
      <c r="PIV27" s="15"/>
      <c r="PIW27" s="15"/>
      <c r="PIX27" s="15"/>
      <c r="PIY27" s="15"/>
      <c r="PIZ27" s="15"/>
      <c r="PJA27" s="15"/>
      <c r="PJB27" s="15"/>
      <c r="PJC27" s="15"/>
      <c r="PJD27" s="15"/>
      <c r="PJE27" s="15"/>
      <c r="PJF27" s="15"/>
      <c r="PJG27" s="15"/>
      <c r="PJH27" s="15"/>
      <c r="PJI27" s="15"/>
      <c r="PJJ27" s="15"/>
      <c r="PJK27" s="15"/>
      <c r="PJL27" s="15"/>
      <c r="PJM27" s="15"/>
      <c r="PJN27" s="15"/>
      <c r="PJO27" s="15"/>
      <c r="PJP27" s="15"/>
      <c r="PJQ27" s="15"/>
      <c r="PJR27" s="15"/>
      <c r="PJS27" s="15"/>
      <c r="PJT27" s="15"/>
      <c r="PJU27" s="15"/>
      <c r="PJV27" s="15"/>
      <c r="PJW27" s="15"/>
      <c r="PJX27" s="15"/>
      <c r="PJY27" s="15"/>
      <c r="PJZ27" s="15"/>
      <c r="PKA27" s="15"/>
      <c r="PKB27" s="15"/>
      <c r="PKC27" s="15"/>
      <c r="PKD27" s="15"/>
      <c r="PKE27" s="15"/>
      <c r="PKF27" s="15"/>
      <c r="PKG27" s="15"/>
      <c r="PKH27" s="15"/>
      <c r="PKI27" s="15"/>
      <c r="PKJ27" s="15"/>
      <c r="PKK27" s="15"/>
      <c r="PKL27" s="15"/>
      <c r="PKM27" s="15"/>
      <c r="PKN27" s="15"/>
      <c r="PKO27" s="15"/>
      <c r="PKP27" s="15"/>
      <c r="PKQ27" s="15"/>
      <c r="PKR27" s="15"/>
      <c r="PKS27" s="15"/>
      <c r="PKT27" s="15"/>
      <c r="PKU27" s="15"/>
      <c r="PKV27" s="15"/>
      <c r="PKW27" s="15"/>
      <c r="PKX27" s="15"/>
      <c r="PKY27" s="15"/>
      <c r="PKZ27" s="15"/>
      <c r="PLA27" s="15"/>
      <c r="PLB27" s="15"/>
      <c r="PLC27" s="15"/>
      <c r="PLD27" s="15"/>
      <c r="PLE27" s="15"/>
      <c r="PLF27" s="15"/>
      <c r="PLG27" s="15"/>
      <c r="PLH27" s="15"/>
      <c r="PLI27" s="15"/>
      <c r="PLJ27" s="15"/>
      <c r="PLK27" s="15"/>
      <c r="PLL27" s="15"/>
      <c r="PLM27" s="15"/>
      <c r="PLN27" s="15"/>
      <c r="PLO27" s="15"/>
      <c r="PLP27" s="15"/>
      <c r="PLQ27" s="15"/>
      <c r="PLR27" s="15"/>
      <c r="PLS27" s="15"/>
      <c r="PLT27" s="15"/>
      <c r="PLU27" s="15"/>
      <c r="PLV27" s="15"/>
      <c r="PLW27" s="15"/>
      <c r="PLX27" s="15"/>
      <c r="PLY27" s="15"/>
      <c r="PLZ27" s="15"/>
      <c r="PMA27" s="15"/>
      <c r="PMB27" s="15"/>
      <c r="PMC27" s="15"/>
      <c r="PMD27" s="15"/>
      <c r="PME27" s="15"/>
      <c r="PMF27" s="15"/>
      <c r="PMG27" s="15"/>
      <c r="PMH27" s="15"/>
      <c r="PMI27" s="15"/>
      <c r="PMJ27" s="15"/>
      <c r="PMK27" s="15"/>
      <c r="PML27" s="15"/>
      <c r="PMM27" s="15"/>
      <c r="PMN27" s="15"/>
      <c r="PMO27" s="15"/>
      <c r="PMP27" s="15"/>
      <c r="PMQ27" s="15"/>
      <c r="PMR27" s="15"/>
      <c r="PMS27" s="15"/>
      <c r="PMT27" s="15"/>
      <c r="PMU27" s="15"/>
      <c r="PMV27" s="15"/>
      <c r="PMW27" s="15"/>
      <c r="PMX27" s="15"/>
      <c r="PMY27" s="15"/>
      <c r="PMZ27" s="15"/>
      <c r="PNA27" s="15"/>
      <c r="PNB27" s="15"/>
      <c r="PNC27" s="15"/>
      <c r="PND27" s="15"/>
      <c r="PNE27" s="15"/>
      <c r="PNF27" s="15"/>
      <c r="PNG27" s="15"/>
      <c r="PNH27" s="15"/>
      <c r="PNI27" s="15"/>
      <c r="PNJ27" s="15"/>
      <c r="PNK27" s="15"/>
      <c r="PNL27" s="15"/>
      <c r="PNM27" s="15"/>
      <c r="PNN27" s="15"/>
      <c r="PNO27" s="15"/>
      <c r="PNP27" s="15"/>
      <c r="PNQ27" s="15"/>
      <c r="PNR27" s="15"/>
      <c r="PNS27" s="15"/>
      <c r="PNT27" s="15"/>
      <c r="PNU27" s="15"/>
      <c r="PNV27" s="15"/>
      <c r="PNW27" s="15"/>
      <c r="PNX27" s="15"/>
      <c r="PNY27" s="15"/>
      <c r="PNZ27" s="15"/>
      <c r="POA27" s="15"/>
      <c r="POB27" s="15"/>
      <c r="POC27" s="15"/>
      <c r="POD27" s="15"/>
      <c r="POE27" s="15"/>
      <c r="POF27" s="15"/>
      <c r="POG27" s="15"/>
      <c r="POH27" s="15"/>
      <c r="POI27" s="15"/>
      <c r="POJ27" s="15"/>
      <c r="POK27" s="15"/>
      <c r="POL27" s="15"/>
      <c r="POM27" s="15"/>
      <c r="PON27" s="15"/>
      <c r="POO27" s="15"/>
      <c r="POP27" s="15"/>
      <c r="POQ27" s="15"/>
      <c r="POR27" s="15"/>
      <c r="POS27" s="15"/>
      <c r="POT27" s="15"/>
      <c r="POU27" s="15"/>
      <c r="POV27" s="15"/>
      <c r="POW27" s="15"/>
      <c r="POX27" s="15"/>
      <c r="POY27" s="15"/>
      <c r="POZ27" s="15"/>
      <c r="PPA27" s="15"/>
      <c r="PPB27" s="15"/>
      <c r="PPC27" s="15"/>
      <c r="PPD27" s="15"/>
      <c r="PPE27" s="15"/>
      <c r="PPF27" s="15"/>
      <c r="PPG27" s="15"/>
      <c r="PPH27" s="15"/>
      <c r="PPI27" s="15"/>
      <c r="PPJ27" s="15"/>
      <c r="PPK27" s="15"/>
      <c r="PPL27" s="15"/>
      <c r="PPM27" s="15"/>
      <c r="PPN27" s="15"/>
      <c r="PPO27" s="15"/>
      <c r="PPP27" s="15"/>
      <c r="PPQ27" s="15"/>
      <c r="PPR27" s="15"/>
      <c r="PPS27" s="15"/>
      <c r="PPT27" s="15"/>
      <c r="PPU27" s="15"/>
      <c r="PPV27" s="15"/>
      <c r="PPW27" s="15"/>
      <c r="PPX27" s="15"/>
      <c r="PPY27" s="15"/>
      <c r="PPZ27" s="15"/>
      <c r="PQA27" s="15"/>
      <c r="PQB27" s="15"/>
      <c r="PQC27" s="15"/>
      <c r="PQD27" s="15"/>
      <c r="PQE27" s="15"/>
      <c r="PQF27" s="15"/>
      <c r="PQG27" s="15"/>
      <c r="PQH27" s="15"/>
      <c r="PQI27" s="15"/>
      <c r="PQJ27" s="15"/>
      <c r="PQK27" s="15"/>
      <c r="PQL27" s="15"/>
      <c r="PQM27" s="15"/>
      <c r="PQN27" s="15"/>
      <c r="PQO27" s="15"/>
      <c r="PQP27" s="15"/>
      <c r="PQQ27" s="15"/>
      <c r="PQR27" s="15"/>
      <c r="PQS27" s="15"/>
      <c r="PQT27" s="15"/>
      <c r="PQU27" s="15"/>
      <c r="PQV27" s="15"/>
      <c r="PQW27" s="15"/>
      <c r="PQX27" s="15"/>
      <c r="PQY27" s="15"/>
      <c r="PQZ27" s="15"/>
      <c r="PRA27" s="15"/>
      <c r="PRB27" s="15"/>
      <c r="PRC27" s="15"/>
      <c r="PRD27" s="15"/>
      <c r="PRE27" s="15"/>
      <c r="PRF27" s="15"/>
      <c r="PRG27" s="15"/>
      <c r="PRH27" s="15"/>
      <c r="PRI27" s="15"/>
      <c r="PRJ27" s="15"/>
      <c r="PRK27" s="15"/>
      <c r="PRL27" s="15"/>
      <c r="PRM27" s="15"/>
      <c r="PRN27" s="15"/>
      <c r="PRO27" s="15"/>
      <c r="PRP27" s="15"/>
      <c r="PRQ27" s="15"/>
      <c r="PRR27" s="15"/>
      <c r="PRS27" s="15"/>
      <c r="PRT27" s="15"/>
      <c r="PRU27" s="15"/>
      <c r="PRV27" s="15"/>
      <c r="PRW27" s="15"/>
      <c r="PRX27" s="15"/>
      <c r="PRY27" s="15"/>
      <c r="PRZ27" s="15"/>
      <c r="PSA27" s="15"/>
      <c r="PSB27" s="15"/>
      <c r="PSC27" s="15"/>
      <c r="PSD27" s="15"/>
      <c r="PSE27" s="15"/>
      <c r="PSF27" s="15"/>
      <c r="PSG27" s="15"/>
      <c r="PSH27" s="15"/>
      <c r="PSI27" s="15"/>
      <c r="PSJ27" s="15"/>
      <c r="PSK27" s="15"/>
      <c r="PSL27" s="15"/>
      <c r="PSM27" s="15"/>
      <c r="PSN27" s="15"/>
      <c r="PSO27" s="15"/>
      <c r="PSP27" s="15"/>
      <c r="PSQ27" s="15"/>
      <c r="PSR27" s="15"/>
      <c r="PSS27" s="15"/>
      <c r="PST27" s="15"/>
      <c r="PSU27" s="15"/>
      <c r="PSV27" s="15"/>
      <c r="PSW27" s="15"/>
      <c r="PSX27" s="15"/>
      <c r="PSY27" s="15"/>
      <c r="PSZ27" s="15"/>
      <c r="PTA27" s="15"/>
      <c r="PTB27" s="15"/>
      <c r="PTC27" s="15"/>
      <c r="PTD27" s="15"/>
      <c r="PTE27" s="15"/>
      <c r="PTF27" s="15"/>
      <c r="PTG27" s="15"/>
      <c r="PTH27" s="15"/>
      <c r="PTI27" s="15"/>
      <c r="PTJ27" s="15"/>
      <c r="PTK27" s="15"/>
      <c r="PTL27" s="15"/>
      <c r="PTM27" s="15"/>
      <c r="PTN27" s="15"/>
      <c r="PTO27" s="15"/>
      <c r="PTP27" s="15"/>
      <c r="PTQ27" s="15"/>
      <c r="PTR27" s="15"/>
      <c r="PTS27" s="15"/>
      <c r="PTT27" s="15"/>
      <c r="PTU27" s="15"/>
      <c r="PTV27" s="15"/>
      <c r="PTW27" s="15"/>
      <c r="PTX27" s="15"/>
      <c r="PTY27" s="15"/>
      <c r="PTZ27" s="15"/>
      <c r="PUA27" s="15"/>
      <c r="PUB27" s="15"/>
      <c r="PUC27" s="15"/>
      <c r="PUD27" s="15"/>
      <c r="PUE27" s="15"/>
      <c r="PUF27" s="15"/>
      <c r="PUG27" s="15"/>
      <c r="PUH27" s="15"/>
      <c r="PUI27" s="15"/>
      <c r="PUJ27" s="15"/>
      <c r="PUK27" s="15"/>
      <c r="PUL27" s="15"/>
      <c r="PUM27" s="15"/>
      <c r="PUN27" s="15"/>
      <c r="PUO27" s="15"/>
      <c r="PUP27" s="15"/>
      <c r="PUQ27" s="15"/>
      <c r="PUR27" s="15"/>
      <c r="PUS27" s="15"/>
      <c r="PUT27" s="15"/>
      <c r="PUU27" s="15"/>
      <c r="PUV27" s="15"/>
      <c r="PUW27" s="15"/>
      <c r="PUX27" s="15"/>
      <c r="PUY27" s="15"/>
      <c r="PUZ27" s="15"/>
      <c r="PVA27" s="15"/>
      <c r="PVB27" s="15"/>
      <c r="PVC27" s="15"/>
      <c r="PVD27" s="15"/>
      <c r="PVE27" s="15"/>
      <c r="PVF27" s="15"/>
      <c r="PVG27" s="15"/>
      <c r="PVH27" s="15"/>
      <c r="PVI27" s="15"/>
      <c r="PVJ27" s="15"/>
      <c r="PVK27" s="15"/>
      <c r="PVL27" s="15"/>
      <c r="PVM27" s="15"/>
      <c r="PVN27" s="15"/>
      <c r="PVO27" s="15"/>
      <c r="PVP27" s="15"/>
      <c r="PVQ27" s="15"/>
      <c r="PVR27" s="15"/>
      <c r="PVS27" s="15"/>
      <c r="PVT27" s="15"/>
      <c r="PVU27" s="15"/>
      <c r="PVV27" s="15"/>
      <c r="PVW27" s="15"/>
      <c r="PVX27" s="15"/>
      <c r="PVY27" s="15"/>
      <c r="PVZ27" s="15"/>
      <c r="PWA27" s="15"/>
      <c r="PWB27" s="15"/>
      <c r="PWC27" s="15"/>
      <c r="PWD27" s="15"/>
      <c r="PWE27" s="15"/>
      <c r="PWF27" s="15"/>
      <c r="PWG27" s="15"/>
      <c r="PWH27" s="15"/>
      <c r="PWI27" s="15"/>
      <c r="PWJ27" s="15"/>
      <c r="PWK27" s="15"/>
      <c r="PWL27" s="15"/>
      <c r="PWM27" s="15"/>
      <c r="PWN27" s="15"/>
      <c r="PWO27" s="15"/>
      <c r="PWP27" s="15"/>
      <c r="PWQ27" s="15"/>
      <c r="PWR27" s="15"/>
      <c r="PWS27" s="15"/>
      <c r="PWT27" s="15"/>
      <c r="PWU27" s="15"/>
      <c r="PWV27" s="15"/>
      <c r="PWW27" s="15"/>
      <c r="PWX27" s="15"/>
      <c r="PWY27" s="15"/>
      <c r="PWZ27" s="15"/>
      <c r="PXA27" s="15"/>
      <c r="PXB27" s="15"/>
      <c r="PXC27" s="15"/>
      <c r="PXD27" s="15"/>
      <c r="PXE27" s="15"/>
      <c r="PXF27" s="15"/>
      <c r="PXG27" s="15"/>
      <c r="PXH27" s="15"/>
      <c r="PXI27" s="15"/>
      <c r="PXJ27" s="15"/>
      <c r="PXK27" s="15"/>
      <c r="PXL27" s="15"/>
      <c r="PXM27" s="15"/>
      <c r="PXN27" s="15"/>
      <c r="PXO27" s="15"/>
      <c r="PXP27" s="15"/>
      <c r="PXQ27" s="15"/>
      <c r="PXR27" s="15"/>
      <c r="PXS27" s="15"/>
      <c r="PXT27" s="15"/>
      <c r="PXU27" s="15"/>
      <c r="PXV27" s="15"/>
      <c r="PXW27" s="15"/>
      <c r="PXX27" s="15"/>
      <c r="PXY27" s="15"/>
      <c r="PXZ27" s="15"/>
      <c r="PYA27" s="15"/>
      <c r="PYB27" s="15"/>
      <c r="PYC27" s="15"/>
      <c r="PYD27" s="15"/>
      <c r="PYE27" s="15"/>
      <c r="PYF27" s="15"/>
      <c r="PYG27" s="15"/>
      <c r="PYH27" s="15"/>
      <c r="PYI27" s="15"/>
      <c r="PYJ27" s="15"/>
      <c r="PYK27" s="15"/>
      <c r="PYL27" s="15"/>
      <c r="PYM27" s="15"/>
      <c r="PYN27" s="15"/>
      <c r="PYO27" s="15"/>
      <c r="PYP27" s="15"/>
      <c r="PYQ27" s="15"/>
      <c r="PYR27" s="15"/>
      <c r="PYS27" s="15"/>
      <c r="PYT27" s="15"/>
      <c r="PYU27" s="15"/>
      <c r="PYV27" s="15"/>
      <c r="PYW27" s="15"/>
      <c r="PYX27" s="15"/>
      <c r="PYY27" s="15"/>
      <c r="PYZ27" s="15"/>
      <c r="PZA27" s="15"/>
      <c r="PZB27" s="15"/>
      <c r="PZC27" s="15"/>
      <c r="PZD27" s="15"/>
      <c r="PZE27" s="15"/>
      <c r="PZF27" s="15"/>
      <c r="PZG27" s="15"/>
      <c r="PZH27" s="15"/>
      <c r="PZI27" s="15"/>
      <c r="PZJ27" s="15"/>
      <c r="PZK27" s="15"/>
      <c r="PZL27" s="15"/>
      <c r="PZM27" s="15"/>
      <c r="PZN27" s="15"/>
      <c r="PZO27" s="15"/>
      <c r="PZP27" s="15"/>
      <c r="PZQ27" s="15"/>
      <c r="PZR27" s="15"/>
      <c r="PZS27" s="15"/>
      <c r="PZT27" s="15"/>
      <c r="PZU27" s="15"/>
      <c r="PZV27" s="15"/>
      <c r="PZW27" s="15"/>
      <c r="PZX27" s="15"/>
      <c r="PZY27" s="15"/>
      <c r="PZZ27" s="15"/>
      <c r="QAA27" s="15"/>
      <c r="QAB27" s="15"/>
      <c r="QAC27" s="15"/>
      <c r="QAD27" s="15"/>
      <c r="QAE27" s="15"/>
      <c r="QAF27" s="15"/>
      <c r="QAG27" s="15"/>
      <c r="QAH27" s="15"/>
      <c r="QAI27" s="15"/>
      <c r="QAJ27" s="15"/>
      <c r="QAK27" s="15"/>
      <c r="QAL27" s="15"/>
      <c r="QAM27" s="15"/>
      <c r="QAN27" s="15"/>
      <c r="QAO27" s="15"/>
      <c r="QAP27" s="15"/>
      <c r="QAQ27" s="15"/>
      <c r="QAR27" s="15"/>
      <c r="QAS27" s="15"/>
      <c r="QAT27" s="15"/>
      <c r="QAU27" s="15"/>
      <c r="QAV27" s="15"/>
      <c r="QAW27" s="15"/>
      <c r="QAX27" s="15"/>
      <c r="QAY27" s="15"/>
      <c r="QAZ27" s="15"/>
      <c r="QBA27" s="15"/>
      <c r="QBB27" s="15"/>
      <c r="QBC27" s="15"/>
      <c r="QBD27" s="15"/>
      <c r="QBE27" s="15"/>
      <c r="QBF27" s="15"/>
      <c r="QBG27" s="15"/>
      <c r="QBH27" s="15"/>
      <c r="QBI27" s="15"/>
      <c r="QBJ27" s="15"/>
      <c r="QBK27" s="15"/>
      <c r="QBL27" s="15"/>
      <c r="QBM27" s="15"/>
      <c r="QBN27" s="15"/>
      <c r="QBO27" s="15"/>
      <c r="QBP27" s="15"/>
      <c r="QBQ27" s="15"/>
      <c r="QBR27" s="15"/>
      <c r="QBS27" s="15"/>
      <c r="QBT27" s="15"/>
      <c r="QBU27" s="15"/>
      <c r="QBV27" s="15"/>
      <c r="QBW27" s="15"/>
      <c r="QBX27" s="15"/>
      <c r="QBY27" s="15"/>
      <c r="QBZ27" s="15"/>
      <c r="QCA27" s="15"/>
      <c r="QCB27" s="15"/>
      <c r="QCC27" s="15"/>
      <c r="QCD27" s="15"/>
      <c r="QCE27" s="15"/>
      <c r="QCF27" s="15"/>
      <c r="QCG27" s="15"/>
      <c r="QCH27" s="15"/>
      <c r="QCI27" s="15"/>
      <c r="QCJ27" s="15"/>
      <c r="QCK27" s="15"/>
      <c r="QCL27" s="15"/>
      <c r="QCM27" s="15"/>
      <c r="QCN27" s="15"/>
      <c r="QCO27" s="15"/>
      <c r="QCP27" s="15"/>
      <c r="QCQ27" s="15"/>
      <c r="QCR27" s="15"/>
      <c r="QCS27" s="15"/>
      <c r="QCT27" s="15"/>
      <c r="QCU27" s="15"/>
      <c r="QCV27" s="15"/>
      <c r="QCW27" s="15"/>
      <c r="QCX27" s="15"/>
      <c r="QCY27" s="15"/>
      <c r="QCZ27" s="15"/>
      <c r="QDA27" s="15"/>
      <c r="QDB27" s="15"/>
      <c r="QDC27" s="15"/>
      <c r="QDD27" s="15"/>
      <c r="QDE27" s="15"/>
      <c r="QDF27" s="15"/>
      <c r="QDG27" s="15"/>
      <c r="QDH27" s="15"/>
      <c r="QDI27" s="15"/>
      <c r="QDJ27" s="15"/>
      <c r="QDK27" s="15"/>
      <c r="QDL27" s="15"/>
      <c r="QDM27" s="15"/>
      <c r="QDN27" s="15"/>
      <c r="QDO27" s="15"/>
      <c r="QDP27" s="15"/>
      <c r="QDQ27" s="15"/>
      <c r="QDR27" s="15"/>
      <c r="QDS27" s="15"/>
      <c r="QDT27" s="15"/>
      <c r="QDU27" s="15"/>
      <c r="QDV27" s="15"/>
      <c r="QDW27" s="15"/>
      <c r="QDX27" s="15"/>
      <c r="QDY27" s="15"/>
      <c r="QDZ27" s="15"/>
      <c r="QEA27" s="15"/>
      <c r="QEB27" s="15"/>
      <c r="QEC27" s="15"/>
      <c r="QED27" s="15"/>
      <c r="QEE27" s="15"/>
      <c r="QEF27" s="15"/>
      <c r="QEG27" s="15"/>
      <c r="QEH27" s="15"/>
      <c r="QEI27" s="15"/>
      <c r="QEJ27" s="15"/>
      <c r="QEK27" s="15"/>
      <c r="QEL27" s="15"/>
      <c r="QEM27" s="15"/>
      <c r="QEN27" s="15"/>
      <c r="QEO27" s="15"/>
      <c r="QEP27" s="15"/>
      <c r="QEQ27" s="15"/>
      <c r="QER27" s="15"/>
      <c r="QES27" s="15"/>
      <c r="QET27" s="15"/>
      <c r="QEU27" s="15"/>
      <c r="QEV27" s="15"/>
      <c r="QEW27" s="15"/>
      <c r="QEX27" s="15"/>
      <c r="QEY27" s="15"/>
      <c r="QEZ27" s="15"/>
      <c r="QFA27" s="15"/>
      <c r="QFB27" s="15"/>
      <c r="QFC27" s="15"/>
      <c r="QFD27" s="15"/>
      <c r="QFE27" s="15"/>
      <c r="QFF27" s="15"/>
      <c r="QFG27" s="15"/>
      <c r="QFH27" s="15"/>
      <c r="QFI27" s="15"/>
      <c r="QFJ27" s="15"/>
      <c r="QFK27" s="15"/>
      <c r="QFL27" s="15"/>
      <c r="QFM27" s="15"/>
      <c r="QFN27" s="15"/>
      <c r="QFO27" s="15"/>
      <c r="QFP27" s="15"/>
      <c r="QFQ27" s="15"/>
      <c r="QFR27" s="15"/>
      <c r="QFS27" s="15"/>
      <c r="QFT27" s="15"/>
      <c r="QFU27" s="15"/>
      <c r="QFV27" s="15"/>
      <c r="QFW27" s="15"/>
      <c r="QFX27" s="15"/>
      <c r="QFY27" s="15"/>
      <c r="QFZ27" s="15"/>
      <c r="QGA27" s="15"/>
      <c r="QGB27" s="15"/>
      <c r="QGC27" s="15"/>
      <c r="QGD27" s="15"/>
      <c r="QGE27" s="15"/>
      <c r="QGF27" s="15"/>
      <c r="QGG27" s="15"/>
      <c r="QGH27" s="15"/>
      <c r="QGI27" s="15"/>
      <c r="QGJ27" s="15"/>
      <c r="QGK27" s="15"/>
      <c r="QGL27" s="15"/>
      <c r="QGM27" s="15"/>
      <c r="QGN27" s="15"/>
      <c r="QGO27" s="15"/>
      <c r="QGP27" s="15"/>
      <c r="QGQ27" s="15"/>
      <c r="QGR27" s="15"/>
      <c r="QGS27" s="15"/>
      <c r="QGT27" s="15"/>
      <c r="QGU27" s="15"/>
      <c r="QGV27" s="15"/>
      <c r="QGW27" s="15"/>
      <c r="QGX27" s="15"/>
      <c r="QGY27" s="15"/>
      <c r="QGZ27" s="15"/>
      <c r="QHA27" s="15"/>
      <c r="QHB27" s="15"/>
      <c r="QHC27" s="15"/>
      <c r="QHD27" s="15"/>
      <c r="QHE27" s="15"/>
      <c r="QHF27" s="15"/>
      <c r="QHG27" s="15"/>
      <c r="QHH27" s="15"/>
      <c r="QHI27" s="15"/>
      <c r="QHJ27" s="15"/>
      <c r="QHK27" s="15"/>
      <c r="QHL27" s="15"/>
      <c r="QHM27" s="15"/>
      <c r="QHN27" s="15"/>
      <c r="QHO27" s="15"/>
      <c r="QHP27" s="15"/>
      <c r="QHQ27" s="15"/>
      <c r="QHR27" s="15"/>
      <c r="QHS27" s="15"/>
      <c r="QHT27" s="15"/>
      <c r="QHU27" s="15"/>
      <c r="QHV27" s="15"/>
      <c r="QHW27" s="15"/>
      <c r="QHX27" s="15"/>
      <c r="QHY27" s="15"/>
      <c r="QHZ27" s="15"/>
      <c r="QIA27" s="15"/>
      <c r="QIB27" s="15"/>
      <c r="QIC27" s="15"/>
      <c r="QID27" s="15"/>
      <c r="QIE27" s="15"/>
      <c r="QIF27" s="15"/>
      <c r="QIG27" s="15"/>
      <c r="QIH27" s="15"/>
      <c r="QII27" s="15"/>
      <c r="QIJ27" s="15"/>
      <c r="QIK27" s="15"/>
      <c r="QIL27" s="15"/>
      <c r="QIM27" s="15"/>
      <c r="QIN27" s="15"/>
      <c r="QIO27" s="15"/>
      <c r="QIP27" s="15"/>
      <c r="QIQ27" s="15"/>
      <c r="QIR27" s="15"/>
      <c r="QIS27" s="15"/>
      <c r="QIT27" s="15"/>
      <c r="QIU27" s="15"/>
      <c r="QIV27" s="15"/>
      <c r="QIW27" s="15"/>
      <c r="QIX27" s="15"/>
      <c r="QIY27" s="15"/>
      <c r="QIZ27" s="15"/>
      <c r="QJA27" s="15"/>
      <c r="QJB27" s="15"/>
      <c r="QJC27" s="15"/>
      <c r="QJD27" s="15"/>
      <c r="QJE27" s="15"/>
      <c r="QJF27" s="15"/>
      <c r="QJG27" s="15"/>
      <c r="QJH27" s="15"/>
      <c r="QJI27" s="15"/>
      <c r="QJJ27" s="15"/>
      <c r="QJK27" s="15"/>
      <c r="QJL27" s="15"/>
      <c r="QJM27" s="15"/>
      <c r="QJN27" s="15"/>
      <c r="QJO27" s="15"/>
      <c r="QJP27" s="15"/>
      <c r="QJQ27" s="15"/>
      <c r="QJR27" s="15"/>
      <c r="QJS27" s="15"/>
      <c r="QJT27" s="15"/>
      <c r="QJU27" s="15"/>
      <c r="QJV27" s="15"/>
      <c r="QJW27" s="15"/>
      <c r="QJX27" s="15"/>
      <c r="QJY27" s="15"/>
      <c r="QJZ27" s="15"/>
      <c r="QKA27" s="15"/>
      <c r="QKB27" s="15"/>
      <c r="QKC27" s="15"/>
      <c r="QKD27" s="15"/>
      <c r="QKE27" s="15"/>
      <c r="QKF27" s="15"/>
      <c r="QKG27" s="15"/>
      <c r="QKH27" s="15"/>
      <c r="QKI27" s="15"/>
      <c r="QKJ27" s="15"/>
      <c r="QKK27" s="15"/>
      <c r="QKL27" s="15"/>
      <c r="QKM27" s="15"/>
      <c r="QKN27" s="15"/>
      <c r="QKO27" s="15"/>
      <c r="QKP27" s="15"/>
      <c r="QKQ27" s="15"/>
      <c r="QKR27" s="15"/>
      <c r="QKS27" s="15"/>
      <c r="QKT27" s="15"/>
      <c r="QKU27" s="15"/>
      <c r="QKV27" s="15"/>
      <c r="QKW27" s="15"/>
      <c r="QKX27" s="15"/>
      <c r="QKY27" s="15"/>
      <c r="QKZ27" s="15"/>
      <c r="QLA27" s="15"/>
      <c r="QLB27" s="15"/>
      <c r="QLC27" s="15"/>
      <c r="QLD27" s="15"/>
      <c r="QLE27" s="15"/>
      <c r="QLF27" s="15"/>
      <c r="QLG27" s="15"/>
      <c r="QLH27" s="15"/>
      <c r="QLI27" s="15"/>
      <c r="QLJ27" s="15"/>
      <c r="QLK27" s="15"/>
      <c r="QLL27" s="15"/>
      <c r="QLM27" s="15"/>
      <c r="QLN27" s="15"/>
      <c r="QLO27" s="15"/>
      <c r="QLP27" s="15"/>
      <c r="QLQ27" s="15"/>
      <c r="QLR27" s="15"/>
      <c r="QLS27" s="15"/>
      <c r="QLT27" s="15"/>
      <c r="QLU27" s="15"/>
      <c r="QLV27" s="15"/>
      <c r="QLW27" s="15"/>
      <c r="QLX27" s="15"/>
      <c r="QLY27" s="15"/>
      <c r="QLZ27" s="15"/>
      <c r="QMA27" s="15"/>
      <c r="QMB27" s="15"/>
      <c r="QMC27" s="15"/>
      <c r="QMD27" s="15"/>
      <c r="QME27" s="15"/>
      <c r="QMF27" s="15"/>
      <c r="QMG27" s="15"/>
      <c r="QMH27" s="15"/>
      <c r="QMI27" s="15"/>
      <c r="QMJ27" s="15"/>
      <c r="QMK27" s="15"/>
      <c r="QML27" s="15"/>
      <c r="QMM27" s="15"/>
      <c r="QMN27" s="15"/>
      <c r="QMO27" s="15"/>
      <c r="QMP27" s="15"/>
      <c r="QMQ27" s="15"/>
      <c r="QMR27" s="15"/>
      <c r="QMS27" s="15"/>
      <c r="QMT27" s="15"/>
      <c r="QMU27" s="15"/>
      <c r="QMV27" s="15"/>
      <c r="QMW27" s="15"/>
      <c r="QMX27" s="15"/>
      <c r="QMY27" s="15"/>
      <c r="QMZ27" s="15"/>
      <c r="QNA27" s="15"/>
      <c r="QNB27" s="15"/>
      <c r="QNC27" s="15"/>
      <c r="QND27" s="15"/>
      <c r="QNE27" s="15"/>
      <c r="QNF27" s="15"/>
      <c r="QNG27" s="15"/>
      <c r="QNH27" s="15"/>
      <c r="QNI27" s="15"/>
      <c r="QNJ27" s="15"/>
      <c r="QNK27" s="15"/>
      <c r="QNL27" s="15"/>
      <c r="QNM27" s="15"/>
      <c r="QNN27" s="15"/>
      <c r="QNO27" s="15"/>
      <c r="QNP27" s="15"/>
      <c r="QNQ27" s="15"/>
      <c r="QNR27" s="15"/>
      <c r="QNS27" s="15"/>
      <c r="QNT27" s="15"/>
      <c r="QNU27" s="15"/>
      <c r="QNV27" s="15"/>
      <c r="QNW27" s="15"/>
      <c r="QNX27" s="15"/>
      <c r="QNY27" s="15"/>
      <c r="QNZ27" s="15"/>
      <c r="QOA27" s="15"/>
      <c r="QOB27" s="15"/>
      <c r="QOC27" s="15"/>
      <c r="QOD27" s="15"/>
      <c r="QOE27" s="15"/>
      <c r="QOF27" s="15"/>
      <c r="QOG27" s="15"/>
      <c r="QOH27" s="15"/>
      <c r="QOI27" s="15"/>
      <c r="QOJ27" s="15"/>
      <c r="QOK27" s="15"/>
      <c r="QOL27" s="15"/>
      <c r="QOM27" s="15"/>
      <c r="QON27" s="15"/>
      <c r="QOO27" s="15"/>
      <c r="QOP27" s="15"/>
      <c r="QOQ27" s="15"/>
      <c r="QOR27" s="15"/>
      <c r="QOS27" s="15"/>
      <c r="QOT27" s="15"/>
      <c r="QOU27" s="15"/>
      <c r="QOV27" s="15"/>
      <c r="QOW27" s="15"/>
      <c r="QOX27" s="15"/>
      <c r="QOY27" s="15"/>
      <c r="QOZ27" s="15"/>
      <c r="QPA27" s="15"/>
      <c r="QPB27" s="15"/>
      <c r="QPC27" s="15"/>
      <c r="QPD27" s="15"/>
      <c r="QPE27" s="15"/>
      <c r="QPF27" s="15"/>
      <c r="QPG27" s="15"/>
      <c r="QPH27" s="15"/>
      <c r="QPI27" s="15"/>
      <c r="QPJ27" s="15"/>
      <c r="QPK27" s="15"/>
      <c r="QPL27" s="15"/>
      <c r="QPM27" s="15"/>
      <c r="QPN27" s="15"/>
      <c r="QPO27" s="15"/>
      <c r="QPP27" s="15"/>
      <c r="QPQ27" s="15"/>
      <c r="QPR27" s="15"/>
      <c r="QPS27" s="15"/>
      <c r="QPT27" s="15"/>
      <c r="QPU27" s="15"/>
      <c r="QPV27" s="15"/>
      <c r="QPW27" s="15"/>
      <c r="QPX27" s="15"/>
      <c r="QPY27" s="15"/>
      <c r="QPZ27" s="15"/>
      <c r="QQA27" s="15"/>
      <c r="QQB27" s="15"/>
      <c r="QQC27" s="15"/>
      <c r="QQD27" s="15"/>
      <c r="QQE27" s="15"/>
      <c r="QQF27" s="15"/>
      <c r="QQG27" s="15"/>
      <c r="QQH27" s="15"/>
      <c r="QQI27" s="15"/>
      <c r="QQJ27" s="15"/>
      <c r="QQK27" s="15"/>
      <c r="QQL27" s="15"/>
      <c r="QQM27" s="15"/>
      <c r="QQN27" s="15"/>
      <c r="QQO27" s="15"/>
      <c r="QQP27" s="15"/>
      <c r="QQQ27" s="15"/>
      <c r="QQR27" s="15"/>
      <c r="QQS27" s="15"/>
      <c r="QQT27" s="15"/>
      <c r="QQU27" s="15"/>
      <c r="QQV27" s="15"/>
      <c r="QQW27" s="15"/>
      <c r="QQX27" s="15"/>
      <c r="QQY27" s="15"/>
      <c r="QQZ27" s="15"/>
      <c r="QRA27" s="15"/>
      <c r="QRB27" s="15"/>
      <c r="QRC27" s="15"/>
      <c r="QRD27" s="15"/>
      <c r="QRE27" s="15"/>
      <c r="QRF27" s="15"/>
      <c r="QRG27" s="15"/>
      <c r="QRH27" s="15"/>
      <c r="QRI27" s="15"/>
      <c r="QRJ27" s="15"/>
      <c r="QRK27" s="15"/>
      <c r="QRL27" s="15"/>
      <c r="QRM27" s="15"/>
      <c r="QRN27" s="15"/>
      <c r="QRO27" s="15"/>
      <c r="QRP27" s="15"/>
      <c r="QRQ27" s="15"/>
      <c r="QRR27" s="15"/>
      <c r="QRS27" s="15"/>
      <c r="QRT27" s="15"/>
      <c r="QRU27" s="15"/>
      <c r="QRV27" s="15"/>
      <c r="QRW27" s="15"/>
      <c r="QRX27" s="15"/>
      <c r="QRY27" s="15"/>
      <c r="QRZ27" s="15"/>
      <c r="QSA27" s="15"/>
      <c r="QSB27" s="15"/>
      <c r="QSC27" s="15"/>
      <c r="QSD27" s="15"/>
      <c r="QSE27" s="15"/>
      <c r="QSF27" s="15"/>
      <c r="QSG27" s="15"/>
      <c r="QSH27" s="15"/>
      <c r="QSI27" s="15"/>
      <c r="QSJ27" s="15"/>
      <c r="QSK27" s="15"/>
      <c r="QSL27" s="15"/>
      <c r="QSM27" s="15"/>
      <c r="QSN27" s="15"/>
      <c r="QSO27" s="15"/>
      <c r="QSP27" s="15"/>
      <c r="QSQ27" s="15"/>
      <c r="QSR27" s="15"/>
      <c r="QSS27" s="15"/>
      <c r="QST27" s="15"/>
      <c r="QSU27" s="15"/>
      <c r="QSV27" s="15"/>
      <c r="QSW27" s="15"/>
      <c r="QSX27" s="15"/>
      <c r="QSY27" s="15"/>
      <c r="QSZ27" s="15"/>
      <c r="QTA27" s="15"/>
      <c r="QTB27" s="15"/>
      <c r="QTC27" s="15"/>
      <c r="QTD27" s="15"/>
      <c r="QTE27" s="15"/>
      <c r="QTF27" s="15"/>
      <c r="QTG27" s="15"/>
      <c r="QTH27" s="15"/>
      <c r="QTI27" s="15"/>
      <c r="QTJ27" s="15"/>
      <c r="QTK27" s="15"/>
      <c r="QTL27" s="15"/>
      <c r="QTM27" s="15"/>
      <c r="QTN27" s="15"/>
      <c r="QTO27" s="15"/>
      <c r="QTP27" s="15"/>
      <c r="QTQ27" s="15"/>
      <c r="QTR27" s="15"/>
      <c r="QTS27" s="15"/>
      <c r="QTT27" s="15"/>
      <c r="QTU27" s="15"/>
      <c r="QTV27" s="15"/>
      <c r="QTW27" s="15"/>
      <c r="QTX27" s="15"/>
      <c r="QTY27" s="15"/>
      <c r="QTZ27" s="15"/>
      <c r="QUA27" s="15"/>
      <c r="QUB27" s="15"/>
      <c r="QUC27" s="15"/>
      <c r="QUD27" s="15"/>
      <c r="QUE27" s="15"/>
      <c r="QUF27" s="15"/>
      <c r="QUG27" s="15"/>
      <c r="QUH27" s="15"/>
      <c r="QUI27" s="15"/>
      <c r="QUJ27" s="15"/>
      <c r="QUK27" s="15"/>
      <c r="QUL27" s="15"/>
      <c r="QUM27" s="15"/>
      <c r="QUN27" s="15"/>
      <c r="QUO27" s="15"/>
      <c r="QUP27" s="15"/>
      <c r="QUQ27" s="15"/>
      <c r="QUR27" s="15"/>
      <c r="QUS27" s="15"/>
      <c r="QUT27" s="15"/>
      <c r="QUU27" s="15"/>
      <c r="QUV27" s="15"/>
      <c r="QUW27" s="15"/>
      <c r="QUX27" s="15"/>
      <c r="QUY27" s="15"/>
      <c r="QUZ27" s="15"/>
      <c r="QVA27" s="15"/>
      <c r="QVB27" s="15"/>
      <c r="QVC27" s="15"/>
      <c r="QVD27" s="15"/>
      <c r="QVE27" s="15"/>
      <c r="QVF27" s="15"/>
      <c r="QVG27" s="15"/>
      <c r="QVH27" s="15"/>
      <c r="QVI27" s="15"/>
      <c r="QVJ27" s="15"/>
      <c r="QVK27" s="15"/>
      <c r="QVL27" s="15"/>
      <c r="QVM27" s="15"/>
      <c r="QVN27" s="15"/>
      <c r="QVO27" s="15"/>
      <c r="QVP27" s="15"/>
      <c r="QVQ27" s="15"/>
      <c r="QVR27" s="15"/>
      <c r="QVS27" s="15"/>
      <c r="QVT27" s="15"/>
      <c r="QVU27" s="15"/>
      <c r="QVV27" s="15"/>
      <c r="QVW27" s="15"/>
      <c r="QVX27" s="15"/>
      <c r="QVY27" s="15"/>
      <c r="QVZ27" s="15"/>
      <c r="QWA27" s="15"/>
      <c r="QWB27" s="15"/>
      <c r="QWC27" s="15"/>
      <c r="QWD27" s="15"/>
      <c r="QWE27" s="15"/>
      <c r="QWF27" s="15"/>
      <c r="QWG27" s="15"/>
      <c r="QWH27" s="15"/>
      <c r="QWI27" s="15"/>
      <c r="QWJ27" s="15"/>
      <c r="QWK27" s="15"/>
      <c r="QWL27" s="15"/>
      <c r="QWM27" s="15"/>
      <c r="QWN27" s="15"/>
      <c r="QWO27" s="15"/>
      <c r="QWP27" s="15"/>
      <c r="QWQ27" s="15"/>
      <c r="QWR27" s="15"/>
      <c r="QWS27" s="15"/>
      <c r="QWT27" s="15"/>
      <c r="QWU27" s="15"/>
      <c r="QWV27" s="15"/>
      <c r="QWW27" s="15"/>
      <c r="QWX27" s="15"/>
      <c r="QWY27" s="15"/>
      <c r="QWZ27" s="15"/>
      <c r="QXA27" s="15"/>
      <c r="QXB27" s="15"/>
      <c r="QXC27" s="15"/>
      <c r="QXD27" s="15"/>
      <c r="QXE27" s="15"/>
      <c r="QXF27" s="15"/>
      <c r="QXG27" s="15"/>
      <c r="QXH27" s="15"/>
      <c r="QXI27" s="15"/>
      <c r="QXJ27" s="15"/>
      <c r="QXK27" s="15"/>
      <c r="QXL27" s="15"/>
      <c r="QXM27" s="15"/>
      <c r="QXN27" s="15"/>
      <c r="QXO27" s="15"/>
      <c r="QXP27" s="15"/>
      <c r="QXQ27" s="15"/>
      <c r="QXR27" s="15"/>
      <c r="QXS27" s="15"/>
      <c r="QXT27" s="15"/>
      <c r="QXU27" s="15"/>
      <c r="QXV27" s="15"/>
      <c r="QXW27" s="15"/>
      <c r="QXX27" s="15"/>
      <c r="QXY27" s="15"/>
      <c r="QXZ27" s="15"/>
      <c r="QYA27" s="15"/>
      <c r="QYB27" s="15"/>
      <c r="QYC27" s="15"/>
      <c r="QYD27" s="15"/>
      <c r="QYE27" s="15"/>
      <c r="QYF27" s="15"/>
      <c r="QYG27" s="15"/>
      <c r="QYH27" s="15"/>
      <c r="QYI27" s="15"/>
      <c r="QYJ27" s="15"/>
      <c r="QYK27" s="15"/>
      <c r="QYL27" s="15"/>
      <c r="QYM27" s="15"/>
      <c r="QYN27" s="15"/>
      <c r="QYO27" s="15"/>
      <c r="QYP27" s="15"/>
      <c r="QYQ27" s="15"/>
      <c r="QYR27" s="15"/>
      <c r="QYS27" s="15"/>
      <c r="QYT27" s="15"/>
      <c r="QYU27" s="15"/>
      <c r="QYV27" s="15"/>
      <c r="QYW27" s="15"/>
      <c r="QYX27" s="15"/>
      <c r="QYY27" s="15"/>
      <c r="QYZ27" s="15"/>
      <c r="QZA27" s="15"/>
      <c r="QZB27" s="15"/>
      <c r="QZC27" s="15"/>
      <c r="QZD27" s="15"/>
      <c r="QZE27" s="15"/>
      <c r="QZF27" s="15"/>
      <c r="QZG27" s="15"/>
      <c r="QZH27" s="15"/>
      <c r="QZI27" s="15"/>
      <c r="QZJ27" s="15"/>
      <c r="QZK27" s="15"/>
      <c r="QZL27" s="15"/>
      <c r="QZM27" s="15"/>
      <c r="QZN27" s="15"/>
      <c r="QZO27" s="15"/>
      <c r="QZP27" s="15"/>
      <c r="QZQ27" s="15"/>
      <c r="QZR27" s="15"/>
      <c r="QZS27" s="15"/>
      <c r="QZT27" s="15"/>
      <c r="QZU27" s="15"/>
      <c r="QZV27" s="15"/>
      <c r="QZW27" s="15"/>
      <c r="QZX27" s="15"/>
      <c r="QZY27" s="15"/>
      <c r="QZZ27" s="15"/>
      <c r="RAA27" s="15"/>
      <c r="RAB27" s="15"/>
      <c r="RAC27" s="15"/>
      <c r="RAD27" s="15"/>
      <c r="RAE27" s="15"/>
      <c r="RAF27" s="15"/>
      <c r="RAG27" s="15"/>
      <c r="RAH27" s="15"/>
      <c r="RAI27" s="15"/>
      <c r="RAJ27" s="15"/>
      <c r="RAK27" s="15"/>
      <c r="RAL27" s="15"/>
      <c r="RAM27" s="15"/>
      <c r="RAN27" s="15"/>
      <c r="RAO27" s="15"/>
      <c r="RAP27" s="15"/>
      <c r="RAQ27" s="15"/>
      <c r="RAR27" s="15"/>
      <c r="RAS27" s="15"/>
      <c r="RAT27" s="15"/>
      <c r="RAU27" s="15"/>
      <c r="RAV27" s="15"/>
      <c r="RAW27" s="15"/>
      <c r="RAX27" s="15"/>
      <c r="RAY27" s="15"/>
      <c r="RAZ27" s="15"/>
      <c r="RBA27" s="15"/>
      <c r="RBB27" s="15"/>
      <c r="RBC27" s="15"/>
      <c r="RBD27" s="15"/>
      <c r="RBE27" s="15"/>
      <c r="RBF27" s="15"/>
      <c r="RBG27" s="15"/>
      <c r="RBH27" s="15"/>
      <c r="RBI27" s="15"/>
      <c r="RBJ27" s="15"/>
      <c r="RBK27" s="15"/>
      <c r="RBL27" s="15"/>
      <c r="RBM27" s="15"/>
      <c r="RBN27" s="15"/>
      <c r="RBO27" s="15"/>
      <c r="RBP27" s="15"/>
      <c r="RBQ27" s="15"/>
      <c r="RBR27" s="15"/>
      <c r="RBS27" s="15"/>
      <c r="RBT27" s="15"/>
      <c r="RBU27" s="15"/>
      <c r="RBV27" s="15"/>
      <c r="RBW27" s="15"/>
      <c r="RBX27" s="15"/>
      <c r="RBY27" s="15"/>
      <c r="RBZ27" s="15"/>
      <c r="RCA27" s="15"/>
      <c r="RCB27" s="15"/>
      <c r="RCC27" s="15"/>
      <c r="RCD27" s="15"/>
      <c r="RCE27" s="15"/>
      <c r="RCF27" s="15"/>
      <c r="RCG27" s="15"/>
      <c r="RCH27" s="15"/>
      <c r="RCI27" s="15"/>
      <c r="RCJ27" s="15"/>
      <c r="RCK27" s="15"/>
      <c r="RCL27" s="15"/>
      <c r="RCM27" s="15"/>
      <c r="RCN27" s="15"/>
      <c r="RCO27" s="15"/>
      <c r="RCP27" s="15"/>
      <c r="RCQ27" s="15"/>
      <c r="RCR27" s="15"/>
      <c r="RCS27" s="15"/>
      <c r="RCT27" s="15"/>
      <c r="RCU27" s="15"/>
      <c r="RCV27" s="15"/>
      <c r="RCW27" s="15"/>
      <c r="RCX27" s="15"/>
      <c r="RCY27" s="15"/>
      <c r="RCZ27" s="15"/>
      <c r="RDA27" s="15"/>
      <c r="RDB27" s="15"/>
      <c r="RDC27" s="15"/>
      <c r="RDD27" s="15"/>
      <c r="RDE27" s="15"/>
      <c r="RDF27" s="15"/>
      <c r="RDG27" s="15"/>
      <c r="RDH27" s="15"/>
      <c r="RDI27" s="15"/>
      <c r="RDJ27" s="15"/>
      <c r="RDK27" s="15"/>
      <c r="RDL27" s="15"/>
      <c r="RDM27" s="15"/>
      <c r="RDN27" s="15"/>
      <c r="RDO27" s="15"/>
      <c r="RDP27" s="15"/>
      <c r="RDQ27" s="15"/>
      <c r="RDR27" s="15"/>
      <c r="RDS27" s="15"/>
      <c r="RDT27" s="15"/>
      <c r="RDU27" s="15"/>
      <c r="RDV27" s="15"/>
      <c r="RDW27" s="15"/>
      <c r="RDX27" s="15"/>
      <c r="RDY27" s="15"/>
      <c r="RDZ27" s="15"/>
      <c r="REA27" s="15"/>
      <c r="REB27" s="15"/>
      <c r="REC27" s="15"/>
      <c r="RED27" s="15"/>
      <c r="REE27" s="15"/>
      <c r="REF27" s="15"/>
      <c r="REG27" s="15"/>
      <c r="REH27" s="15"/>
      <c r="REI27" s="15"/>
      <c r="REJ27" s="15"/>
      <c r="REK27" s="15"/>
      <c r="REL27" s="15"/>
      <c r="REM27" s="15"/>
      <c r="REN27" s="15"/>
      <c r="REO27" s="15"/>
      <c r="REP27" s="15"/>
      <c r="REQ27" s="15"/>
      <c r="RER27" s="15"/>
      <c r="RES27" s="15"/>
      <c r="RET27" s="15"/>
      <c r="REU27" s="15"/>
      <c r="REV27" s="15"/>
      <c r="REW27" s="15"/>
      <c r="REX27" s="15"/>
      <c r="REY27" s="15"/>
      <c r="REZ27" s="15"/>
      <c r="RFA27" s="15"/>
      <c r="RFB27" s="15"/>
      <c r="RFC27" s="15"/>
      <c r="RFD27" s="15"/>
      <c r="RFE27" s="15"/>
      <c r="RFF27" s="15"/>
      <c r="RFG27" s="15"/>
      <c r="RFH27" s="15"/>
      <c r="RFI27" s="15"/>
      <c r="RFJ27" s="15"/>
      <c r="RFK27" s="15"/>
      <c r="RFL27" s="15"/>
      <c r="RFM27" s="15"/>
      <c r="RFN27" s="15"/>
      <c r="RFO27" s="15"/>
      <c r="RFP27" s="15"/>
      <c r="RFQ27" s="15"/>
      <c r="RFR27" s="15"/>
      <c r="RFS27" s="15"/>
      <c r="RFT27" s="15"/>
      <c r="RFU27" s="15"/>
      <c r="RFV27" s="15"/>
      <c r="RFW27" s="15"/>
      <c r="RFX27" s="15"/>
      <c r="RFY27" s="15"/>
      <c r="RFZ27" s="15"/>
      <c r="RGA27" s="15"/>
      <c r="RGB27" s="15"/>
      <c r="RGC27" s="15"/>
      <c r="RGD27" s="15"/>
      <c r="RGE27" s="15"/>
      <c r="RGF27" s="15"/>
      <c r="RGG27" s="15"/>
      <c r="RGH27" s="15"/>
      <c r="RGI27" s="15"/>
      <c r="RGJ27" s="15"/>
      <c r="RGK27" s="15"/>
      <c r="RGL27" s="15"/>
      <c r="RGM27" s="15"/>
      <c r="RGN27" s="15"/>
      <c r="RGO27" s="15"/>
      <c r="RGP27" s="15"/>
      <c r="RGQ27" s="15"/>
      <c r="RGR27" s="15"/>
      <c r="RGS27" s="15"/>
      <c r="RGT27" s="15"/>
      <c r="RGU27" s="15"/>
      <c r="RGV27" s="15"/>
      <c r="RGW27" s="15"/>
      <c r="RGX27" s="15"/>
      <c r="RGY27" s="15"/>
      <c r="RGZ27" s="15"/>
      <c r="RHA27" s="15"/>
      <c r="RHB27" s="15"/>
      <c r="RHC27" s="15"/>
      <c r="RHD27" s="15"/>
      <c r="RHE27" s="15"/>
      <c r="RHF27" s="15"/>
      <c r="RHG27" s="15"/>
      <c r="RHH27" s="15"/>
      <c r="RHI27" s="15"/>
      <c r="RHJ27" s="15"/>
      <c r="RHK27" s="15"/>
      <c r="RHL27" s="15"/>
      <c r="RHM27" s="15"/>
      <c r="RHN27" s="15"/>
      <c r="RHO27" s="15"/>
      <c r="RHP27" s="15"/>
      <c r="RHQ27" s="15"/>
      <c r="RHR27" s="15"/>
      <c r="RHS27" s="15"/>
      <c r="RHT27" s="15"/>
      <c r="RHU27" s="15"/>
      <c r="RHV27" s="15"/>
      <c r="RHW27" s="15"/>
      <c r="RHX27" s="15"/>
      <c r="RHY27" s="15"/>
      <c r="RHZ27" s="15"/>
      <c r="RIA27" s="15"/>
      <c r="RIB27" s="15"/>
      <c r="RIC27" s="15"/>
      <c r="RID27" s="15"/>
      <c r="RIE27" s="15"/>
      <c r="RIF27" s="15"/>
      <c r="RIG27" s="15"/>
      <c r="RIH27" s="15"/>
      <c r="RII27" s="15"/>
      <c r="RIJ27" s="15"/>
      <c r="RIK27" s="15"/>
      <c r="RIL27" s="15"/>
      <c r="RIM27" s="15"/>
      <c r="RIN27" s="15"/>
      <c r="RIO27" s="15"/>
      <c r="RIP27" s="15"/>
      <c r="RIQ27" s="15"/>
      <c r="RIR27" s="15"/>
      <c r="RIS27" s="15"/>
      <c r="RIT27" s="15"/>
      <c r="RIU27" s="15"/>
      <c r="RIV27" s="15"/>
      <c r="RIW27" s="15"/>
      <c r="RIX27" s="15"/>
      <c r="RIY27" s="15"/>
      <c r="RIZ27" s="15"/>
      <c r="RJA27" s="15"/>
      <c r="RJB27" s="15"/>
      <c r="RJC27" s="15"/>
      <c r="RJD27" s="15"/>
      <c r="RJE27" s="15"/>
      <c r="RJF27" s="15"/>
      <c r="RJG27" s="15"/>
      <c r="RJH27" s="15"/>
      <c r="RJI27" s="15"/>
      <c r="RJJ27" s="15"/>
      <c r="RJK27" s="15"/>
      <c r="RJL27" s="15"/>
      <c r="RJM27" s="15"/>
      <c r="RJN27" s="15"/>
      <c r="RJO27" s="15"/>
      <c r="RJP27" s="15"/>
      <c r="RJQ27" s="15"/>
      <c r="RJR27" s="15"/>
      <c r="RJS27" s="15"/>
      <c r="RJT27" s="15"/>
      <c r="RJU27" s="15"/>
      <c r="RJV27" s="15"/>
      <c r="RJW27" s="15"/>
      <c r="RJX27" s="15"/>
      <c r="RJY27" s="15"/>
      <c r="RJZ27" s="15"/>
      <c r="RKA27" s="15"/>
      <c r="RKB27" s="15"/>
      <c r="RKC27" s="15"/>
      <c r="RKD27" s="15"/>
      <c r="RKE27" s="15"/>
      <c r="RKF27" s="15"/>
      <c r="RKG27" s="15"/>
      <c r="RKH27" s="15"/>
      <c r="RKI27" s="15"/>
      <c r="RKJ27" s="15"/>
      <c r="RKK27" s="15"/>
      <c r="RKL27" s="15"/>
      <c r="RKM27" s="15"/>
      <c r="RKN27" s="15"/>
      <c r="RKO27" s="15"/>
      <c r="RKP27" s="15"/>
      <c r="RKQ27" s="15"/>
      <c r="RKR27" s="15"/>
      <c r="RKS27" s="15"/>
      <c r="RKT27" s="15"/>
      <c r="RKU27" s="15"/>
      <c r="RKV27" s="15"/>
      <c r="RKW27" s="15"/>
      <c r="RKX27" s="15"/>
      <c r="RKY27" s="15"/>
      <c r="RKZ27" s="15"/>
      <c r="RLA27" s="15"/>
      <c r="RLB27" s="15"/>
      <c r="RLC27" s="15"/>
      <c r="RLD27" s="15"/>
      <c r="RLE27" s="15"/>
      <c r="RLF27" s="15"/>
      <c r="RLG27" s="15"/>
      <c r="RLH27" s="15"/>
      <c r="RLI27" s="15"/>
      <c r="RLJ27" s="15"/>
      <c r="RLK27" s="15"/>
      <c r="RLL27" s="15"/>
      <c r="RLM27" s="15"/>
      <c r="RLN27" s="15"/>
      <c r="RLO27" s="15"/>
      <c r="RLP27" s="15"/>
      <c r="RLQ27" s="15"/>
      <c r="RLR27" s="15"/>
      <c r="RLS27" s="15"/>
      <c r="RLT27" s="15"/>
      <c r="RLU27" s="15"/>
      <c r="RLV27" s="15"/>
      <c r="RLW27" s="15"/>
      <c r="RLX27" s="15"/>
      <c r="RLY27" s="15"/>
      <c r="RLZ27" s="15"/>
      <c r="RMA27" s="15"/>
      <c r="RMB27" s="15"/>
      <c r="RMC27" s="15"/>
      <c r="RMD27" s="15"/>
      <c r="RME27" s="15"/>
      <c r="RMF27" s="15"/>
      <c r="RMG27" s="15"/>
      <c r="RMH27" s="15"/>
      <c r="RMI27" s="15"/>
      <c r="RMJ27" s="15"/>
      <c r="RMK27" s="15"/>
      <c r="RML27" s="15"/>
      <c r="RMM27" s="15"/>
      <c r="RMN27" s="15"/>
      <c r="RMO27" s="15"/>
      <c r="RMP27" s="15"/>
      <c r="RMQ27" s="15"/>
      <c r="RMR27" s="15"/>
      <c r="RMS27" s="15"/>
      <c r="RMT27" s="15"/>
      <c r="RMU27" s="15"/>
      <c r="RMV27" s="15"/>
      <c r="RMW27" s="15"/>
      <c r="RMX27" s="15"/>
      <c r="RMY27" s="15"/>
      <c r="RMZ27" s="15"/>
      <c r="RNA27" s="15"/>
      <c r="RNB27" s="15"/>
      <c r="RNC27" s="15"/>
      <c r="RND27" s="15"/>
      <c r="RNE27" s="15"/>
      <c r="RNF27" s="15"/>
      <c r="RNG27" s="15"/>
      <c r="RNH27" s="15"/>
      <c r="RNI27" s="15"/>
      <c r="RNJ27" s="15"/>
      <c r="RNK27" s="15"/>
      <c r="RNL27" s="15"/>
      <c r="RNM27" s="15"/>
      <c r="RNN27" s="15"/>
      <c r="RNO27" s="15"/>
      <c r="RNP27" s="15"/>
      <c r="RNQ27" s="15"/>
      <c r="RNR27" s="15"/>
      <c r="RNS27" s="15"/>
      <c r="RNT27" s="15"/>
      <c r="RNU27" s="15"/>
      <c r="RNV27" s="15"/>
      <c r="RNW27" s="15"/>
      <c r="RNX27" s="15"/>
      <c r="RNY27" s="15"/>
      <c r="RNZ27" s="15"/>
      <c r="ROA27" s="15"/>
      <c r="ROB27" s="15"/>
      <c r="ROC27" s="15"/>
      <c r="ROD27" s="15"/>
      <c r="ROE27" s="15"/>
      <c r="ROF27" s="15"/>
      <c r="ROG27" s="15"/>
      <c r="ROH27" s="15"/>
      <c r="ROI27" s="15"/>
      <c r="ROJ27" s="15"/>
      <c r="ROK27" s="15"/>
      <c r="ROL27" s="15"/>
      <c r="ROM27" s="15"/>
      <c r="RON27" s="15"/>
      <c r="ROO27" s="15"/>
      <c r="ROP27" s="15"/>
      <c r="ROQ27" s="15"/>
      <c r="ROR27" s="15"/>
      <c r="ROS27" s="15"/>
      <c r="ROT27" s="15"/>
      <c r="ROU27" s="15"/>
      <c r="ROV27" s="15"/>
      <c r="ROW27" s="15"/>
      <c r="ROX27" s="15"/>
      <c r="ROY27" s="15"/>
      <c r="ROZ27" s="15"/>
      <c r="RPA27" s="15"/>
      <c r="RPB27" s="15"/>
      <c r="RPC27" s="15"/>
      <c r="RPD27" s="15"/>
      <c r="RPE27" s="15"/>
      <c r="RPF27" s="15"/>
      <c r="RPG27" s="15"/>
      <c r="RPH27" s="15"/>
      <c r="RPI27" s="15"/>
      <c r="RPJ27" s="15"/>
      <c r="RPK27" s="15"/>
      <c r="RPL27" s="15"/>
      <c r="RPM27" s="15"/>
      <c r="RPN27" s="15"/>
      <c r="RPO27" s="15"/>
      <c r="RPP27" s="15"/>
      <c r="RPQ27" s="15"/>
      <c r="RPR27" s="15"/>
      <c r="RPS27" s="15"/>
      <c r="RPT27" s="15"/>
      <c r="RPU27" s="15"/>
      <c r="RPV27" s="15"/>
      <c r="RPW27" s="15"/>
      <c r="RPX27" s="15"/>
      <c r="RPY27" s="15"/>
      <c r="RPZ27" s="15"/>
      <c r="RQA27" s="15"/>
      <c r="RQB27" s="15"/>
      <c r="RQC27" s="15"/>
      <c r="RQD27" s="15"/>
      <c r="RQE27" s="15"/>
      <c r="RQF27" s="15"/>
      <c r="RQG27" s="15"/>
      <c r="RQH27" s="15"/>
      <c r="RQI27" s="15"/>
      <c r="RQJ27" s="15"/>
      <c r="RQK27" s="15"/>
      <c r="RQL27" s="15"/>
      <c r="RQM27" s="15"/>
      <c r="RQN27" s="15"/>
      <c r="RQO27" s="15"/>
      <c r="RQP27" s="15"/>
      <c r="RQQ27" s="15"/>
      <c r="RQR27" s="15"/>
      <c r="RQS27" s="15"/>
      <c r="RQT27" s="15"/>
      <c r="RQU27" s="15"/>
      <c r="RQV27" s="15"/>
      <c r="RQW27" s="15"/>
      <c r="RQX27" s="15"/>
      <c r="RQY27" s="15"/>
      <c r="RQZ27" s="15"/>
      <c r="RRA27" s="15"/>
      <c r="RRB27" s="15"/>
      <c r="RRC27" s="15"/>
      <c r="RRD27" s="15"/>
      <c r="RRE27" s="15"/>
      <c r="RRF27" s="15"/>
      <c r="RRG27" s="15"/>
      <c r="RRH27" s="15"/>
      <c r="RRI27" s="15"/>
      <c r="RRJ27" s="15"/>
      <c r="RRK27" s="15"/>
      <c r="RRL27" s="15"/>
      <c r="RRM27" s="15"/>
      <c r="RRN27" s="15"/>
      <c r="RRO27" s="15"/>
      <c r="RRP27" s="15"/>
      <c r="RRQ27" s="15"/>
      <c r="RRR27" s="15"/>
      <c r="RRS27" s="15"/>
      <c r="RRT27" s="15"/>
      <c r="RRU27" s="15"/>
      <c r="RRV27" s="15"/>
      <c r="RRW27" s="15"/>
      <c r="RRX27" s="15"/>
      <c r="RRY27" s="15"/>
      <c r="RRZ27" s="15"/>
      <c r="RSA27" s="15"/>
      <c r="RSB27" s="15"/>
      <c r="RSC27" s="15"/>
      <c r="RSD27" s="15"/>
      <c r="RSE27" s="15"/>
      <c r="RSF27" s="15"/>
      <c r="RSG27" s="15"/>
      <c r="RSH27" s="15"/>
      <c r="RSI27" s="15"/>
      <c r="RSJ27" s="15"/>
      <c r="RSK27" s="15"/>
      <c r="RSL27" s="15"/>
      <c r="RSM27" s="15"/>
      <c r="RSN27" s="15"/>
      <c r="RSO27" s="15"/>
      <c r="RSP27" s="15"/>
      <c r="RSQ27" s="15"/>
      <c r="RSR27" s="15"/>
      <c r="RSS27" s="15"/>
      <c r="RST27" s="15"/>
      <c r="RSU27" s="15"/>
      <c r="RSV27" s="15"/>
      <c r="RSW27" s="15"/>
      <c r="RSX27" s="15"/>
      <c r="RSY27" s="15"/>
      <c r="RSZ27" s="15"/>
      <c r="RTA27" s="15"/>
      <c r="RTB27" s="15"/>
      <c r="RTC27" s="15"/>
      <c r="RTD27" s="15"/>
      <c r="RTE27" s="15"/>
      <c r="RTF27" s="15"/>
      <c r="RTG27" s="15"/>
      <c r="RTH27" s="15"/>
      <c r="RTI27" s="15"/>
      <c r="RTJ27" s="15"/>
      <c r="RTK27" s="15"/>
      <c r="RTL27" s="15"/>
      <c r="RTM27" s="15"/>
      <c r="RTN27" s="15"/>
      <c r="RTO27" s="15"/>
      <c r="RTP27" s="15"/>
      <c r="RTQ27" s="15"/>
      <c r="RTR27" s="15"/>
      <c r="RTS27" s="15"/>
      <c r="RTT27" s="15"/>
      <c r="RTU27" s="15"/>
      <c r="RTV27" s="15"/>
      <c r="RTW27" s="15"/>
      <c r="RTX27" s="15"/>
      <c r="RTY27" s="15"/>
      <c r="RTZ27" s="15"/>
      <c r="RUA27" s="15"/>
      <c r="RUB27" s="15"/>
      <c r="RUC27" s="15"/>
      <c r="RUD27" s="15"/>
      <c r="RUE27" s="15"/>
      <c r="RUF27" s="15"/>
      <c r="RUG27" s="15"/>
      <c r="RUH27" s="15"/>
      <c r="RUI27" s="15"/>
      <c r="RUJ27" s="15"/>
      <c r="RUK27" s="15"/>
      <c r="RUL27" s="15"/>
      <c r="RUM27" s="15"/>
      <c r="RUN27" s="15"/>
      <c r="RUO27" s="15"/>
      <c r="RUP27" s="15"/>
      <c r="RUQ27" s="15"/>
      <c r="RUR27" s="15"/>
      <c r="RUS27" s="15"/>
      <c r="RUT27" s="15"/>
      <c r="RUU27" s="15"/>
      <c r="RUV27" s="15"/>
      <c r="RUW27" s="15"/>
      <c r="RUX27" s="15"/>
      <c r="RUY27" s="15"/>
      <c r="RUZ27" s="15"/>
      <c r="RVA27" s="15"/>
      <c r="RVB27" s="15"/>
      <c r="RVC27" s="15"/>
      <c r="RVD27" s="15"/>
      <c r="RVE27" s="15"/>
      <c r="RVF27" s="15"/>
      <c r="RVG27" s="15"/>
      <c r="RVH27" s="15"/>
      <c r="RVI27" s="15"/>
      <c r="RVJ27" s="15"/>
      <c r="RVK27" s="15"/>
      <c r="RVL27" s="15"/>
      <c r="RVM27" s="15"/>
      <c r="RVN27" s="15"/>
      <c r="RVO27" s="15"/>
      <c r="RVP27" s="15"/>
      <c r="RVQ27" s="15"/>
      <c r="RVR27" s="15"/>
      <c r="RVS27" s="15"/>
      <c r="RVT27" s="15"/>
      <c r="RVU27" s="15"/>
      <c r="RVV27" s="15"/>
      <c r="RVW27" s="15"/>
      <c r="RVX27" s="15"/>
      <c r="RVY27" s="15"/>
      <c r="RVZ27" s="15"/>
      <c r="RWA27" s="15"/>
      <c r="RWB27" s="15"/>
      <c r="RWC27" s="15"/>
      <c r="RWD27" s="15"/>
      <c r="RWE27" s="15"/>
      <c r="RWF27" s="15"/>
      <c r="RWG27" s="15"/>
      <c r="RWH27" s="15"/>
      <c r="RWI27" s="15"/>
      <c r="RWJ27" s="15"/>
      <c r="RWK27" s="15"/>
      <c r="RWL27" s="15"/>
      <c r="RWM27" s="15"/>
      <c r="RWN27" s="15"/>
      <c r="RWO27" s="15"/>
      <c r="RWP27" s="15"/>
      <c r="RWQ27" s="15"/>
      <c r="RWR27" s="15"/>
      <c r="RWS27" s="15"/>
      <c r="RWT27" s="15"/>
      <c r="RWU27" s="15"/>
      <c r="RWV27" s="15"/>
      <c r="RWW27" s="15"/>
      <c r="RWX27" s="15"/>
      <c r="RWY27" s="15"/>
      <c r="RWZ27" s="15"/>
      <c r="RXA27" s="15"/>
      <c r="RXB27" s="15"/>
      <c r="RXC27" s="15"/>
      <c r="RXD27" s="15"/>
      <c r="RXE27" s="15"/>
      <c r="RXF27" s="15"/>
      <c r="RXG27" s="15"/>
      <c r="RXH27" s="15"/>
      <c r="RXI27" s="15"/>
      <c r="RXJ27" s="15"/>
      <c r="RXK27" s="15"/>
      <c r="RXL27" s="15"/>
      <c r="RXM27" s="15"/>
      <c r="RXN27" s="15"/>
      <c r="RXO27" s="15"/>
      <c r="RXP27" s="15"/>
      <c r="RXQ27" s="15"/>
      <c r="RXR27" s="15"/>
      <c r="RXS27" s="15"/>
      <c r="RXT27" s="15"/>
      <c r="RXU27" s="15"/>
      <c r="RXV27" s="15"/>
      <c r="RXW27" s="15"/>
      <c r="RXX27" s="15"/>
      <c r="RXY27" s="15"/>
      <c r="RXZ27" s="15"/>
      <c r="RYA27" s="15"/>
      <c r="RYB27" s="15"/>
      <c r="RYC27" s="15"/>
      <c r="RYD27" s="15"/>
      <c r="RYE27" s="15"/>
      <c r="RYF27" s="15"/>
      <c r="RYG27" s="15"/>
      <c r="RYH27" s="15"/>
      <c r="RYI27" s="15"/>
      <c r="RYJ27" s="15"/>
      <c r="RYK27" s="15"/>
      <c r="RYL27" s="15"/>
      <c r="RYM27" s="15"/>
      <c r="RYN27" s="15"/>
      <c r="RYO27" s="15"/>
      <c r="RYP27" s="15"/>
      <c r="RYQ27" s="15"/>
      <c r="RYR27" s="15"/>
      <c r="RYS27" s="15"/>
      <c r="RYT27" s="15"/>
      <c r="RYU27" s="15"/>
      <c r="RYV27" s="15"/>
      <c r="RYW27" s="15"/>
      <c r="RYX27" s="15"/>
      <c r="RYY27" s="15"/>
      <c r="RYZ27" s="15"/>
      <c r="RZA27" s="15"/>
      <c r="RZB27" s="15"/>
      <c r="RZC27" s="15"/>
      <c r="RZD27" s="15"/>
      <c r="RZE27" s="15"/>
      <c r="RZF27" s="15"/>
      <c r="RZG27" s="15"/>
      <c r="RZH27" s="15"/>
      <c r="RZI27" s="15"/>
      <c r="RZJ27" s="15"/>
      <c r="RZK27" s="15"/>
      <c r="RZL27" s="15"/>
      <c r="RZM27" s="15"/>
      <c r="RZN27" s="15"/>
      <c r="RZO27" s="15"/>
      <c r="RZP27" s="15"/>
      <c r="RZQ27" s="15"/>
      <c r="RZR27" s="15"/>
      <c r="RZS27" s="15"/>
      <c r="RZT27" s="15"/>
      <c r="RZU27" s="15"/>
      <c r="RZV27" s="15"/>
      <c r="RZW27" s="15"/>
      <c r="RZX27" s="15"/>
      <c r="RZY27" s="15"/>
      <c r="RZZ27" s="15"/>
      <c r="SAA27" s="15"/>
      <c r="SAB27" s="15"/>
      <c r="SAC27" s="15"/>
      <c r="SAD27" s="15"/>
      <c r="SAE27" s="15"/>
      <c r="SAF27" s="15"/>
      <c r="SAG27" s="15"/>
      <c r="SAH27" s="15"/>
      <c r="SAI27" s="15"/>
      <c r="SAJ27" s="15"/>
      <c r="SAK27" s="15"/>
      <c r="SAL27" s="15"/>
      <c r="SAM27" s="15"/>
      <c r="SAN27" s="15"/>
      <c r="SAO27" s="15"/>
      <c r="SAP27" s="15"/>
      <c r="SAQ27" s="15"/>
      <c r="SAR27" s="15"/>
      <c r="SAS27" s="15"/>
      <c r="SAT27" s="15"/>
      <c r="SAU27" s="15"/>
      <c r="SAV27" s="15"/>
      <c r="SAW27" s="15"/>
      <c r="SAX27" s="15"/>
      <c r="SAY27" s="15"/>
      <c r="SAZ27" s="15"/>
      <c r="SBA27" s="15"/>
      <c r="SBB27" s="15"/>
      <c r="SBC27" s="15"/>
      <c r="SBD27" s="15"/>
      <c r="SBE27" s="15"/>
      <c r="SBF27" s="15"/>
      <c r="SBG27" s="15"/>
      <c r="SBH27" s="15"/>
      <c r="SBI27" s="15"/>
      <c r="SBJ27" s="15"/>
      <c r="SBK27" s="15"/>
      <c r="SBL27" s="15"/>
      <c r="SBM27" s="15"/>
      <c r="SBN27" s="15"/>
      <c r="SBO27" s="15"/>
      <c r="SBP27" s="15"/>
      <c r="SBQ27" s="15"/>
      <c r="SBR27" s="15"/>
      <c r="SBS27" s="15"/>
      <c r="SBT27" s="15"/>
      <c r="SBU27" s="15"/>
      <c r="SBV27" s="15"/>
      <c r="SBW27" s="15"/>
      <c r="SBX27" s="15"/>
      <c r="SBY27" s="15"/>
      <c r="SBZ27" s="15"/>
      <c r="SCA27" s="15"/>
      <c r="SCB27" s="15"/>
      <c r="SCC27" s="15"/>
      <c r="SCD27" s="15"/>
      <c r="SCE27" s="15"/>
      <c r="SCF27" s="15"/>
      <c r="SCG27" s="15"/>
      <c r="SCH27" s="15"/>
      <c r="SCI27" s="15"/>
      <c r="SCJ27" s="15"/>
      <c r="SCK27" s="15"/>
      <c r="SCL27" s="15"/>
      <c r="SCM27" s="15"/>
      <c r="SCN27" s="15"/>
      <c r="SCO27" s="15"/>
      <c r="SCP27" s="15"/>
      <c r="SCQ27" s="15"/>
      <c r="SCR27" s="15"/>
      <c r="SCS27" s="15"/>
      <c r="SCT27" s="15"/>
      <c r="SCU27" s="15"/>
      <c r="SCV27" s="15"/>
      <c r="SCW27" s="15"/>
      <c r="SCX27" s="15"/>
      <c r="SCY27" s="15"/>
      <c r="SCZ27" s="15"/>
      <c r="SDA27" s="15"/>
      <c r="SDB27" s="15"/>
      <c r="SDC27" s="15"/>
      <c r="SDD27" s="15"/>
      <c r="SDE27" s="15"/>
      <c r="SDF27" s="15"/>
      <c r="SDG27" s="15"/>
      <c r="SDH27" s="15"/>
      <c r="SDI27" s="15"/>
      <c r="SDJ27" s="15"/>
      <c r="SDK27" s="15"/>
      <c r="SDL27" s="15"/>
      <c r="SDM27" s="15"/>
      <c r="SDN27" s="15"/>
      <c r="SDO27" s="15"/>
      <c r="SDP27" s="15"/>
      <c r="SDQ27" s="15"/>
      <c r="SDR27" s="15"/>
      <c r="SDS27" s="15"/>
      <c r="SDT27" s="15"/>
      <c r="SDU27" s="15"/>
      <c r="SDV27" s="15"/>
      <c r="SDW27" s="15"/>
      <c r="SDX27" s="15"/>
      <c r="SDY27" s="15"/>
      <c r="SDZ27" s="15"/>
      <c r="SEA27" s="15"/>
      <c r="SEB27" s="15"/>
      <c r="SEC27" s="15"/>
      <c r="SED27" s="15"/>
      <c r="SEE27" s="15"/>
      <c r="SEF27" s="15"/>
      <c r="SEG27" s="15"/>
      <c r="SEH27" s="15"/>
      <c r="SEI27" s="15"/>
      <c r="SEJ27" s="15"/>
      <c r="SEK27" s="15"/>
      <c r="SEL27" s="15"/>
      <c r="SEM27" s="15"/>
      <c r="SEN27" s="15"/>
      <c r="SEO27" s="15"/>
      <c r="SEP27" s="15"/>
      <c r="SEQ27" s="15"/>
      <c r="SER27" s="15"/>
      <c r="SES27" s="15"/>
      <c r="SET27" s="15"/>
      <c r="SEU27" s="15"/>
      <c r="SEV27" s="15"/>
      <c r="SEW27" s="15"/>
      <c r="SEX27" s="15"/>
      <c r="SEY27" s="15"/>
      <c r="SEZ27" s="15"/>
      <c r="SFA27" s="15"/>
      <c r="SFB27" s="15"/>
      <c r="SFC27" s="15"/>
      <c r="SFD27" s="15"/>
      <c r="SFE27" s="15"/>
      <c r="SFF27" s="15"/>
      <c r="SFG27" s="15"/>
      <c r="SFH27" s="15"/>
      <c r="SFI27" s="15"/>
      <c r="SFJ27" s="15"/>
      <c r="SFK27" s="15"/>
      <c r="SFL27" s="15"/>
      <c r="SFM27" s="15"/>
      <c r="SFN27" s="15"/>
      <c r="SFO27" s="15"/>
      <c r="SFP27" s="15"/>
      <c r="SFQ27" s="15"/>
      <c r="SFR27" s="15"/>
      <c r="SFS27" s="15"/>
      <c r="SFT27" s="15"/>
      <c r="SFU27" s="15"/>
      <c r="SFV27" s="15"/>
      <c r="SFW27" s="15"/>
      <c r="SFX27" s="15"/>
      <c r="SFY27" s="15"/>
      <c r="SFZ27" s="15"/>
      <c r="SGA27" s="15"/>
      <c r="SGB27" s="15"/>
      <c r="SGC27" s="15"/>
      <c r="SGD27" s="15"/>
      <c r="SGE27" s="15"/>
      <c r="SGF27" s="15"/>
      <c r="SGG27" s="15"/>
      <c r="SGH27" s="15"/>
      <c r="SGI27" s="15"/>
      <c r="SGJ27" s="15"/>
      <c r="SGK27" s="15"/>
      <c r="SGL27" s="15"/>
      <c r="SGM27" s="15"/>
      <c r="SGN27" s="15"/>
      <c r="SGO27" s="15"/>
      <c r="SGP27" s="15"/>
      <c r="SGQ27" s="15"/>
      <c r="SGR27" s="15"/>
      <c r="SGS27" s="15"/>
      <c r="SGT27" s="15"/>
      <c r="SGU27" s="15"/>
      <c r="SGV27" s="15"/>
      <c r="SGW27" s="15"/>
      <c r="SGX27" s="15"/>
      <c r="SGY27" s="15"/>
      <c r="SGZ27" s="15"/>
      <c r="SHA27" s="15"/>
      <c r="SHB27" s="15"/>
      <c r="SHC27" s="15"/>
      <c r="SHD27" s="15"/>
      <c r="SHE27" s="15"/>
      <c r="SHF27" s="15"/>
      <c r="SHG27" s="15"/>
      <c r="SHH27" s="15"/>
      <c r="SHI27" s="15"/>
      <c r="SHJ27" s="15"/>
      <c r="SHK27" s="15"/>
      <c r="SHL27" s="15"/>
      <c r="SHM27" s="15"/>
      <c r="SHN27" s="15"/>
      <c r="SHO27" s="15"/>
      <c r="SHP27" s="15"/>
      <c r="SHQ27" s="15"/>
      <c r="SHR27" s="15"/>
      <c r="SHS27" s="15"/>
      <c r="SHT27" s="15"/>
      <c r="SHU27" s="15"/>
      <c r="SHV27" s="15"/>
      <c r="SHW27" s="15"/>
      <c r="SHX27" s="15"/>
      <c r="SHY27" s="15"/>
      <c r="SHZ27" s="15"/>
      <c r="SIA27" s="15"/>
      <c r="SIB27" s="15"/>
      <c r="SIC27" s="15"/>
      <c r="SID27" s="15"/>
      <c r="SIE27" s="15"/>
      <c r="SIF27" s="15"/>
      <c r="SIG27" s="15"/>
      <c r="SIH27" s="15"/>
      <c r="SII27" s="15"/>
      <c r="SIJ27" s="15"/>
      <c r="SIK27" s="15"/>
      <c r="SIL27" s="15"/>
      <c r="SIM27" s="15"/>
      <c r="SIN27" s="15"/>
      <c r="SIO27" s="15"/>
      <c r="SIP27" s="15"/>
      <c r="SIQ27" s="15"/>
      <c r="SIR27" s="15"/>
      <c r="SIS27" s="15"/>
      <c r="SIT27" s="15"/>
      <c r="SIU27" s="15"/>
      <c r="SIV27" s="15"/>
      <c r="SIW27" s="15"/>
      <c r="SIX27" s="15"/>
      <c r="SIY27" s="15"/>
      <c r="SIZ27" s="15"/>
      <c r="SJA27" s="15"/>
      <c r="SJB27" s="15"/>
      <c r="SJC27" s="15"/>
      <c r="SJD27" s="15"/>
      <c r="SJE27" s="15"/>
      <c r="SJF27" s="15"/>
      <c r="SJG27" s="15"/>
      <c r="SJH27" s="15"/>
      <c r="SJI27" s="15"/>
      <c r="SJJ27" s="15"/>
      <c r="SJK27" s="15"/>
      <c r="SJL27" s="15"/>
      <c r="SJM27" s="15"/>
      <c r="SJN27" s="15"/>
      <c r="SJO27" s="15"/>
      <c r="SJP27" s="15"/>
      <c r="SJQ27" s="15"/>
      <c r="SJR27" s="15"/>
      <c r="SJS27" s="15"/>
      <c r="SJT27" s="15"/>
      <c r="SJU27" s="15"/>
      <c r="SJV27" s="15"/>
      <c r="SJW27" s="15"/>
      <c r="SJX27" s="15"/>
      <c r="SJY27" s="15"/>
      <c r="SJZ27" s="15"/>
      <c r="SKA27" s="15"/>
      <c r="SKB27" s="15"/>
      <c r="SKC27" s="15"/>
      <c r="SKD27" s="15"/>
      <c r="SKE27" s="15"/>
      <c r="SKF27" s="15"/>
      <c r="SKG27" s="15"/>
      <c r="SKH27" s="15"/>
      <c r="SKI27" s="15"/>
      <c r="SKJ27" s="15"/>
      <c r="SKK27" s="15"/>
      <c r="SKL27" s="15"/>
      <c r="SKM27" s="15"/>
      <c r="SKN27" s="15"/>
      <c r="SKO27" s="15"/>
      <c r="SKP27" s="15"/>
      <c r="SKQ27" s="15"/>
      <c r="SKR27" s="15"/>
      <c r="SKS27" s="15"/>
      <c r="SKT27" s="15"/>
      <c r="SKU27" s="15"/>
      <c r="SKV27" s="15"/>
      <c r="SKW27" s="15"/>
      <c r="SKX27" s="15"/>
      <c r="SKY27" s="15"/>
      <c r="SKZ27" s="15"/>
      <c r="SLA27" s="15"/>
      <c r="SLB27" s="15"/>
      <c r="SLC27" s="15"/>
      <c r="SLD27" s="15"/>
      <c r="SLE27" s="15"/>
      <c r="SLF27" s="15"/>
      <c r="SLG27" s="15"/>
      <c r="SLH27" s="15"/>
      <c r="SLI27" s="15"/>
      <c r="SLJ27" s="15"/>
      <c r="SLK27" s="15"/>
      <c r="SLL27" s="15"/>
      <c r="SLM27" s="15"/>
      <c r="SLN27" s="15"/>
      <c r="SLO27" s="15"/>
      <c r="SLP27" s="15"/>
      <c r="SLQ27" s="15"/>
      <c r="SLR27" s="15"/>
      <c r="SLS27" s="15"/>
      <c r="SLT27" s="15"/>
      <c r="SLU27" s="15"/>
      <c r="SLV27" s="15"/>
      <c r="SLW27" s="15"/>
      <c r="SLX27" s="15"/>
      <c r="SLY27" s="15"/>
      <c r="SLZ27" s="15"/>
      <c r="SMA27" s="15"/>
      <c r="SMB27" s="15"/>
      <c r="SMC27" s="15"/>
      <c r="SMD27" s="15"/>
      <c r="SME27" s="15"/>
      <c r="SMF27" s="15"/>
      <c r="SMG27" s="15"/>
      <c r="SMH27" s="15"/>
      <c r="SMI27" s="15"/>
      <c r="SMJ27" s="15"/>
      <c r="SMK27" s="15"/>
      <c r="SML27" s="15"/>
      <c r="SMM27" s="15"/>
      <c r="SMN27" s="15"/>
      <c r="SMO27" s="15"/>
      <c r="SMP27" s="15"/>
      <c r="SMQ27" s="15"/>
      <c r="SMR27" s="15"/>
      <c r="SMS27" s="15"/>
      <c r="SMT27" s="15"/>
      <c r="SMU27" s="15"/>
      <c r="SMV27" s="15"/>
      <c r="SMW27" s="15"/>
      <c r="SMX27" s="15"/>
      <c r="SMY27" s="15"/>
      <c r="SMZ27" s="15"/>
      <c r="SNA27" s="15"/>
      <c r="SNB27" s="15"/>
      <c r="SNC27" s="15"/>
      <c r="SND27" s="15"/>
      <c r="SNE27" s="15"/>
      <c r="SNF27" s="15"/>
      <c r="SNG27" s="15"/>
      <c r="SNH27" s="15"/>
      <c r="SNI27" s="15"/>
      <c r="SNJ27" s="15"/>
      <c r="SNK27" s="15"/>
      <c r="SNL27" s="15"/>
      <c r="SNM27" s="15"/>
      <c r="SNN27" s="15"/>
      <c r="SNO27" s="15"/>
      <c r="SNP27" s="15"/>
      <c r="SNQ27" s="15"/>
      <c r="SNR27" s="15"/>
      <c r="SNS27" s="15"/>
      <c r="SNT27" s="15"/>
      <c r="SNU27" s="15"/>
      <c r="SNV27" s="15"/>
      <c r="SNW27" s="15"/>
      <c r="SNX27" s="15"/>
      <c r="SNY27" s="15"/>
      <c r="SNZ27" s="15"/>
      <c r="SOA27" s="15"/>
      <c r="SOB27" s="15"/>
      <c r="SOC27" s="15"/>
      <c r="SOD27" s="15"/>
      <c r="SOE27" s="15"/>
      <c r="SOF27" s="15"/>
      <c r="SOG27" s="15"/>
      <c r="SOH27" s="15"/>
      <c r="SOI27" s="15"/>
      <c r="SOJ27" s="15"/>
      <c r="SOK27" s="15"/>
      <c r="SOL27" s="15"/>
      <c r="SOM27" s="15"/>
      <c r="SON27" s="15"/>
      <c r="SOO27" s="15"/>
      <c r="SOP27" s="15"/>
      <c r="SOQ27" s="15"/>
      <c r="SOR27" s="15"/>
      <c r="SOS27" s="15"/>
      <c r="SOT27" s="15"/>
      <c r="SOU27" s="15"/>
      <c r="SOV27" s="15"/>
      <c r="SOW27" s="15"/>
      <c r="SOX27" s="15"/>
      <c r="SOY27" s="15"/>
      <c r="SOZ27" s="15"/>
      <c r="SPA27" s="15"/>
      <c r="SPB27" s="15"/>
      <c r="SPC27" s="15"/>
      <c r="SPD27" s="15"/>
      <c r="SPE27" s="15"/>
      <c r="SPF27" s="15"/>
      <c r="SPG27" s="15"/>
      <c r="SPH27" s="15"/>
      <c r="SPI27" s="15"/>
      <c r="SPJ27" s="15"/>
      <c r="SPK27" s="15"/>
      <c r="SPL27" s="15"/>
      <c r="SPM27" s="15"/>
      <c r="SPN27" s="15"/>
      <c r="SPO27" s="15"/>
      <c r="SPP27" s="15"/>
      <c r="SPQ27" s="15"/>
      <c r="SPR27" s="15"/>
      <c r="SPS27" s="15"/>
      <c r="SPT27" s="15"/>
      <c r="SPU27" s="15"/>
      <c r="SPV27" s="15"/>
      <c r="SPW27" s="15"/>
      <c r="SPX27" s="15"/>
      <c r="SPY27" s="15"/>
      <c r="SPZ27" s="15"/>
      <c r="SQA27" s="15"/>
      <c r="SQB27" s="15"/>
      <c r="SQC27" s="15"/>
      <c r="SQD27" s="15"/>
      <c r="SQE27" s="15"/>
      <c r="SQF27" s="15"/>
      <c r="SQG27" s="15"/>
      <c r="SQH27" s="15"/>
      <c r="SQI27" s="15"/>
      <c r="SQJ27" s="15"/>
      <c r="SQK27" s="15"/>
      <c r="SQL27" s="15"/>
      <c r="SQM27" s="15"/>
      <c r="SQN27" s="15"/>
      <c r="SQO27" s="15"/>
      <c r="SQP27" s="15"/>
      <c r="SQQ27" s="15"/>
      <c r="SQR27" s="15"/>
      <c r="SQS27" s="15"/>
      <c r="SQT27" s="15"/>
      <c r="SQU27" s="15"/>
      <c r="SQV27" s="15"/>
      <c r="SQW27" s="15"/>
      <c r="SQX27" s="15"/>
      <c r="SQY27" s="15"/>
      <c r="SQZ27" s="15"/>
      <c r="SRA27" s="15"/>
      <c r="SRB27" s="15"/>
      <c r="SRC27" s="15"/>
      <c r="SRD27" s="15"/>
      <c r="SRE27" s="15"/>
      <c r="SRF27" s="15"/>
      <c r="SRG27" s="15"/>
      <c r="SRH27" s="15"/>
      <c r="SRI27" s="15"/>
      <c r="SRJ27" s="15"/>
      <c r="SRK27" s="15"/>
      <c r="SRL27" s="15"/>
      <c r="SRM27" s="15"/>
      <c r="SRN27" s="15"/>
      <c r="SRO27" s="15"/>
      <c r="SRP27" s="15"/>
      <c r="SRQ27" s="15"/>
      <c r="SRR27" s="15"/>
      <c r="SRS27" s="15"/>
      <c r="SRT27" s="15"/>
      <c r="SRU27" s="15"/>
      <c r="SRV27" s="15"/>
      <c r="SRW27" s="15"/>
      <c r="SRX27" s="15"/>
      <c r="SRY27" s="15"/>
      <c r="SRZ27" s="15"/>
      <c r="SSA27" s="15"/>
      <c r="SSB27" s="15"/>
      <c r="SSC27" s="15"/>
      <c r="SSD27" s="15"/>
      <c r="SSE27" s="15"/>
      <c r="SSF27" s="15"/>
      <c r="SSG27" s="15"/>
      <c r="SSH27" s="15"/>
      <c r="SSI27" s="15"/>
      <c r="SSJ27" s="15"/>
      <c r="SSK27" s="15"/>
      <c r="SSL27" s="15"/>
      <c r="SSM27" s="15"/>
      <c r="SSN27" s="15"/>
      <c r="SSO27" s="15"/>
      <c r="SSP27" s="15"/>
      <c r="SSQ27" s="15"/>
      <c r="SSR27" s="15"/>
      <c r="SSS27" s="15"/>
      <c r="SST27" s="15"/>
      <c r="SSU27" s="15"/>
      <c r="SSV27" s="15"/>
      <c r="SSW27" s="15"/>
      <c r="SSX27" s="15"/>
      <c r="SSY27" s="15"/>
      <c r="SSZ27" s="15"/>
      <c r="STA27" s="15"/>
      <c r="STB27" s="15"/>
      <c r="STC27" s="15"/>
      <c r="STD27" s="15"/>
      <c r="STE27" s="15"/>
      <c r="STF27" s="15"/>
      <c r="STG27" s="15"/>
      <c r="STH27" s="15"/>
      <c r="STI27" s="15"/>
      <c r="STJ27" s="15"/>
      <c r="STK27" s="15"/>
      <c r="STL27" s="15"/>
      <c r="STM27" s="15"/>
      <c r="STN27" s="15"/>
      <c r="STO27" s="15"/>
      <c r="STP27" s="15"/>
      <c r="STQ27" s="15"/>
      <c r="STR27" s="15"/>
      <c r="STS27" s="15"/>
      <c r="STT27" s="15"/>
      <c r="STU27" s="15"/>
      <c r="STV27" s="15"/>
      <c r="STW27" s="15"/>
      <c r="STX27" s="15"/>
      <c r="STY27" s="15"/>
      <c r="STZ27" s="15"/>
      <c r="SUA27" s="15"/>
      <c r="SUB27" s="15"/>
      <c r="SUC27" s="15"/>
      <c r="SUD27" s="15"/>
      <c r="SUE27" s="15"/>
      <c r="SUF27" s="15"/>
      <c r="SUG27" s="15"/>
      <c r="SUH27" s="15"/>
      <c r="SUI27" s="15"/>
      <c r="SUJ27" s="15"/>
      <c r="SUK27" s="15"/>
      <c r="SUL27" s="15"/>
      <c r="SUM27" s="15"/>
      <c r="SUN27" s="15"/>
      <c r="SUO27" s="15"/>
      <c r="SUP27" s="15"/>
      <c r="SUQ27" s="15"/>
      <c r="SUR27" s="15"/>
      <c r="SUS27" s="15"/>
      <c r="SUT27" s="15"/>
      <c r="SUU27" s="15"/>
      <c r="SUV27" s="15"/>
      <c r="SUW27" s="15"/>
      <c r="SUX27" s="15"/>
      <c r="SUY27" s="15"/>
      <c r="SUZ27" s="15"/>
      <c r="SVA27" s="15"/>
      <c r="SVB27" s="15"/>
      <c r="SVC27" s="15"/>
      <c r="SVD27" s="15"/>
      <c r="SVE27" s="15"/>
      <c r="SVF27" s="15"/>
      <c r="SVG27" s="15"/>
      <c r="SVH27" s="15"/>
      <c r="SVI27" s="15"/>
      <c r="SVJ27" s="15"/>
      <c r="SVK27" s="15"/>
      <c r="SVL27" s="15"/>
      <c r="SVM27" s="15"/>
      <c r="SVN27" s="15"/>
      <c r="SVO27" s="15"/>
      <c r="SVP27" s="15"/>
      <c r="SVQ27" s="15"/>
      <c r="SVR27" s="15"/>
      <c r="SVS27" s="15"/>
      <c r="SVT27" s="15"/>
      <c r="SVU27" s="15"/>
      <c r="SVV27" s="15"/>
      <c r="SVW27" s="15"/>
      <c r="SVX27" s="15"/>
      <c r="SVY27" s="15"/>
      <c r="SVZ27" s="15"/>
      <c r="SWA27" s="15"/>
      <c r="SWB27" s="15"/>
      <c r="SWC27" s="15"/>
      <c r="SWD27" s="15"/>
      <c r="SWE27" s="15"/>
      <c r="SWF27" s="15"/>
      <c r="SWG27" s="15"/>
      <c r="SWH27" s="15"/>
      <c r="SWI27" s="15"/>
      <c r="SWJ27" s="15"/>
      <c r="SWK27" s="15"/>
      <c r="SWL27" s="15"/>
      <c r="SWM27" s="15"/>
      <c r="SWN27" s="15"/>
      <c r="SWO27" s="15"/>
      <c r="SWP27" s="15"/>
      <c r="SWQ27" s="15"/>
      <c r="SWR27" s="15"/>
      <c r="SWS27" s="15"/>
      <c r="SWT27" s="15"/>
      <c r="SWU27" s="15"/>
      <c r="SWV27" s="15"/>
      <c r="SWW27" s="15"/>
      <c r="SWX27" s="15"/>
      <c r="SWY27" s="15"/>
      <c r="SWZ27" s="15"/>
      <c r="SXA27" s="15"/>
      <c r="SXB27" s="15"/>
      <c r="SXC27" s="15"/>
      <c r="SXD27" s="15"/>
      <c r="SXE27" s="15"/>
      <c r="SXF27" s="15"/>
      <c r="SXG27" s="15"/>
      <c r="SXH27" s="15"/>
      <c r="SXI27" s="15"/>
      <c r="SXJ27" s="15"/>
      <c r="SXK27" s="15"/>
      <c r="SXL27" s="15"/>
      <c r="SXM27" s="15"/>
      <c r="SXN27" s="15"/>
      <c r="SXO27" s="15"/>
      <c r="SXP27" s="15"/>
      <c r="SXQ27" s="15"/>
      <c r="SXR27" s="15"/>
      <c r="SXS27" s="15"/>
      <c r="SXT27" s="15"/>
      <c r="SXU27" s="15"/>
      <c r="SXV27" s="15"/>
      <c r="SXW27" s="15"/>
      <c r="SXX27" s="15"/>
      <c r="SXY27" s="15"/>
      <c r="SXZ27" s="15"/>
      <c r="SYA27" s="15"/>
      <c r="SYB27" s="15"/>
      <c r="SYC27" s="15"/>
      <c r="SYD27" s="15"/>
      <c r="SYE27" s="15"/>
      <c r="SYF27" s="15"/>
      <c r="SYG27" s="15"/>
      <c r="SYH27" s="15"/>
      <c r="SYI27" s="15"/>
      <c r="SYJ27" s="15"/>
      <c r="SYK27" s="15"/>
      <c r="SYL27" s="15"/>
      <c r="SYM27" s="15"/>
      <c r="SYN27" s="15"/>
      <c r="SYO27" s="15"/>
      <c r="SYP27" s="15"/>
      <c r="SYQ27" s="15"/>
      <c r="SYR27" s="15"/>
      <c r="SYS27" s="15"/>
      <c r="SYT27" s="15"/>
      <c r="SYU27" s="15"/>
      <c r="SYV27" s="15"/>
      <c r="SYW27" s="15"/>
      <c r="SYX27" s="15"/>
      <c r="SYY27" s="15"/>
      <c r="SYZ27" s="15"/>
      <c r="SZA27" s="15"/>
      <c r="SZB27" s="15"/>
      <c r="SZC27" s="15"/>
      <c r="SZD27" s="15"/>
      <c r="SZE27" s="15"/>
      <c r="SZF27" s="15"/>
      <c r="SZG27" s="15"/>
      <c r="SZH27" s="15"/>
      <c r="SZI27" s="15"/>
      <c r="SZJ27" s="15"/>
      <c r="SZK27" s="15"/>
      <c r="SZL27" s="15"/>
      <c r="SZM27" s="15"/>
      <c r="SZN27" s="15"/>
      <c r="SZO27" s="15"/>
      <c r="SZP27" s="15"/>
      <c r="SZQ27" s="15"/>
      <c r="SZR27" s="15"/>
      <c r="SZS27" s="15"/>
      <c r="SZT27" s="15"/>
      <c r="SZU27" s="15"/>
      <c r="SZV27" s="15"/>
      <c r="SZW27" s="15"/>
      <c r="SZX27" s="15"/>
      <c r="SZY27" s="15"/>
      <c r="SZZ27" s="15"/>
      <c r="TAA27" s="15"/>
      <c r="TAB27" s="15"/>
      <c r="TAC27" s="15"/>
      <c r="TAD27" s="15"/>
      <c r="TAE27" s="15"/>
      <c r="TAF27" s="15"/>
      <c r="TAG27" s="15"/>
      <c r="TAH27" s="15"/>
      <c r="TAI27" s="15"/>
      <c r="TAJ27" s="15"/>
      <c r="TAK27" s="15"/>
      <c r="TAL27" s="15"/>
      <c r="TAM27" s="15"/>
      <c r="TAN27" s="15"/>
      <c r="TAO27" s="15"/>
      <c r="TAP27" s="15"/>
      <c r="TAQ27" s="15"/>
      <c r="TAR27" s="15"/>
      <c r="TAS27" s="15"/>
      <c r="TAT27" s="15"/>
      <c r="TAU27" s="15"/>
      <c r="TAV27" s="15"/>
      <c r="TAW27" s="15"/>
      <c r="TAX27" s="15"/>
      <c r="TAY27" s="15"/>
      <c r="TAZ27" s="15"/>
      <c r="TBA27" s="15"/>
      <c r="TBB27" s="15"/>
      <c r="TBC27" s="15"/>
      <c r="TBD27" s="15"/>
      <c r="TBE27" s="15"/>
      <c r="TBF27" s="15"/>
      <c r="TBG27" s="15"/>
      <c r="TBH27" s="15"/>
      <c r="TBI27" s="15"/>
      <c r="TBJ27" s="15"/>
      <c r="TBK27" s="15"/>
      <c r="TBL27" s="15"/>
      <c r="TBM27" s="15"/>
      <c r="TBN27" s="15"/>
      <c r="TBO27" s="15"/>
      <c r="TBP27" s="15"/>
      <c r="TBQ27" s="15"/>
      <c r="TBR27" s="15"/>
      <c r="TBS27" s="15"/>
      <c r="TBT27" s="15"/>
      <c r="TBU27" s="15"/>
      <c r="TBV27" s="15"/>
      <c r="TBW27" s="15"/>
      <c r="TBX27" s="15"/>
      <c r="TBY27" s="15"/>
      <c r="TBZ27" s="15"/>
      <c r="TCA27" s="15"/>
      <c r="TCB27" s="15"/>
      <c r="TCC27" s="15"/>
      <c r="TCD27" s="15"/>
      <c r="TCE27" s="15"/>
      <c r="TCF27" s="15"/>
      <c r="TCG27" s="15"/>
      <c r="TCH27" s="15"/>
      <c r="TCI27" s="15"/>
      <c r="TCJ27" s="15"/>
      <c r="TCK27" s="15"/>
      <c r="TCL27" s="15"/>
      <c r="TCM27" s="15"/>
      <c r="TCN27" s="15"/>
      <c r="TCO27" s="15"/>
      <c r="TCP27" s="15"/>
      <c r="TCQ27" s="15"/>
      <c r="TCR27" s="15"/>
      <c r="TCS27" s="15"/>
      <c r="TCT27" s="15"/>
      <c r="TCU27" s="15"/>
      <c r="TCV27" s="15"/>
      <c r="TCW27" s="15"/>
      <c r="TCX27" s="15"/>
      <c r="TCY27" s="15"/>
      <c r="TCZ27" s="15"/>
      <c r="TDA27" s="15"/>
      <c r="TDB27" s="15"/>
      <c r="TDC27" s="15"/>
      <c r="TDD27" s="15"/>
      <c r="TDE27" s="15"/>
      <c r="TDF27" s="15"/>
      <c r="TDG27" s="15"/>
      <c r="TDH27" s="15"/>
      <c r="TDI27" s="15"/>
      <c r="TDJ27" s="15"/>
      <c r="TDK27" s="15"/>
      <c r="TDL27" s="15"/>
      <c r="TDM27" s="15"/>
      <c r="TDN27" s="15"/>
      <c r="TDO27" s="15"/>
      <c r="TDP27" s="15"/>
      <c r="TDQ27" s="15"/>
      <c r="TDR27" s="15"/>
      <c r="TDS27" s="15"/>
      <c r="TDT27" s="15"/>
      <c r="TDU27" s="15"/>
      <c r="TDV27" s="15"/>
      <c r="TDW27" s="15"/>
      <c r="TDX27" s="15"/>
      <c r="TDY27" s="15"/>
      <c r="TDZ27" s="15"/>
      <c r="TEA27" s="15"/>
      <c r="TEB27" s="15"/>
      <c r="TEC27" s="15"/>
      <c r="TED27" s="15"/>
      <c r="TEE27" s="15"/>
      <c r="TEF27" s="15"/>
      <c r="TEG27" s="15"/>
      <c r="TEH27" s="15"/>
      <c r="TEI27" s="15"/>
      <c r="TEJ27" s="15"/>
      <c r="TEK27" s="15"/>
      <c r="TEL27" s="15"/>
      <c r="TEM27" s="15"/>
      <c r="TEN27" s="15"/>
      <c r="TEO27" s="15"/>
      <c r="TEP27" s="15"/>
      <c r="TEQ27" s="15"/>
      <c r="TER27" s="15"/>
      <c r="TES27" s="15"/>
      <c r="TET27" s="15"/>
      <c r="TEU27" s="15"/>
      <c r="TEV27" s="15"/>
      <c r="TEW27" s="15"/>
      <c r="TEX27" s="15"/>
      <c r="TEY27" s="15"/>
      <c r="TEZ27" s="15"/>
      <c r="TFA27" s="15"/>
      <c r="TFB27" s="15"/>
      <c r="TFC27" s="15"/>
      <c r="TFD27" s="15"/>
      <c r="TFE27" s="15"/>
      <c r="TFF27" s="15"/>
      <c r="TFG27" s="15"/>
      <c r="TFH27" s="15"/>
      <c r="TFI27" s="15"/>
      <c r="TFJ27" s="15"/>
      <c r="TFK27" s="15"/>
      <c r="TFL27" s="15"/>
      <c r="TFM27" s="15"/>
      <c r="TFN27" s="15"/>
      <c r="TFO27" s="15"/>
      <c r="TFP27" s="15"/>
      <c r="TFQ27" s="15"/>
      <c r="TFR27" s="15"/>
      <c r="TFS27" s="15"/>
      <c r="TFT27" s="15"/>
      <c r="TFU27" s="15"/>
      <c r="TFV27" s="15"/>
      <c r="TFW27" s="15"/>
      <c r="TFX27" s="15"/>
      <c r="TFY27" s="15"/>
      <c r="TFZ27" s="15"/>
      <c r="TGA27" s="15"/>
      <c r="TGB27" s="15"/>
      <c r="TGC27" s="15"/>
      <c r="TGD27" s="15"/>
      <c r="TGE27" s="15"/>
      <c r="TGF27" s="15"/>
      <c r="TGG27" s="15"/>
      <c r="TGH27" s="15"/>
      <c r="TGI27" s="15"/>
      <c r="TGJ27" s="15"/>
      <c r="TGK27" s="15"/>
      <c r="TGL27" s="15"/>
      <c r="TGM27" s="15"/>
      <c r="TGN27" s="15"/>
      <c r="TGO27" s="15"/>
      <c r="TGP27" s="15"/>
      <c r="TGQ27" s="15"/>
      <c r="TGR27" s="15"/>
      <c r="TGS27" s="15"/>
      <c r="TGT27" s="15"/>
      <c r="TGU27" s="15"/>
      <c r="TGV27" s="15"/>
      <c r="TGW27" s="15"/>
      <c r="TGX27" s="15"/>
      <c r="TGY27" s="15"/>
      <c r="TGZ27" s="15"/>
      <c r="THA27" s="15"/>
      <c r="THB27" s="15"/>
      <c r="THC27" s="15"/>
      <c r="THD27" s="15"/>
      <c r="THE27" s="15"/>
      <c r="THF27" s="15"/>
      <c r="THG27" s="15"/>
      <c r="THH27" s="15"/>
      <c r="THI27" s="15"/>
      <c r="THJ27" s="15"/>
      <c r="THK27" s="15"/>
      <c r="THL27" s="15"/>
      <c r="THM27" s="15"/>
      <c r="THN27" s="15"/>
      <c r="THO27" s="15"/>
      <c r="THP27" s="15"/>
      <c r="THQ27" s="15"/>
      <c r="THR27" s="15"/>
      <c r="THS27" s="15"/>
      <c r="THT27" s="15"/>
      <c r="THU27" s="15"/>
      <c r="THV27" s="15"/>
      <c r="THW27" s="15"/>
      <c r="THX27" s="15"/>
      <c r="THY27" s="15"/>
      <c r="THZ27" s="15"/>
      <c r="TIA27" s="15"/>
      <c r="TIB27" s="15"/>
      <c r="TIC27" s="15"/>
      <c r="TID27" s="15"/>
      <c r="TIE27" s="15"/>
      <c r="TIF27" s="15"/>
      <c r="TIG27" s="15"/>
      <c r="TIH27" s="15"/>
      <c r="TII27" s="15"/>
      <c r="TIJ27" s="15"/>
      <c r="TIK27" s="15"/>
      <c r="TIL27" s="15"/>
      <c r="TIM27" s="15"/>
      <c r="TIN27" s="15"/>
      <c r="TIO27" s="15"/>
      <c r="TIP27" s="15"/>
      <c r="TIQ27" s="15"/>
      <c r="TIR27" s="15"/>
      <c r="TIS27" s="15"/>
      <c r="TIT27" s="15"/>
      <c r="TIU27" s="15"/>
      <c r="TIV27" s="15"/>
      <c r="TIW27" s="15"/>
      <c r="TIX27" s="15"/>
      <c r="TIY27" s="15"/>
      <c r="TIZ27" s="15"/>
      <c r="TJA27" s="15"/>
      <c r="TJB27" s="15"/>
      <c r="TJC27" s="15"/>
      <c r="TJD27" s="15"/>
      <c r="TJE27" s="15"/>
      <c r="TJF27" s="15"/>
      <c r="TJG27" s="15"/>
      <c r="TJH27" s="15"/>
      <c r="TJI27" s="15"/>
      <c r="TJJ27" s="15"/>
      <c r="TJK27" s="15"/>
      <c r="TJL27" s="15"/>
      <c r="TJM27" s="15"/>
      <c r="TJN27" s="15"/>
      <c r="TJO27" s="15"/>
      <c r="TJP27" s="15"/>
      <c r="TJQ27" s="15"/>
      <c r="TJR27" s="15"/>
      <c r="TJS27" s="15"/>
      <c r="TJT27" s="15"/>
      <c r="TJU27" s="15"/>
      <c r="TJV27" s="15"/>
      <c r="TJW27" s="15"/>
      <c r="TJX27" s="15"/>
      <c r="TJY27" s="15"/>
      <c r="TJZ27" s="15"/>
      <c r="TKA27" s="15"/>
      <c r="TKB27" s="15"/>
      <c r="TKC27" s="15"/>
      <c r="TKD27" s="15"/>
      <c r="TKE27" s="15"/>
      <c r="TKF27" s="15"/>
      <c r="TKG27" s="15"/>
      <c r="TKH27" s="15"/>
      <c r="TKI27" s="15"/>
      <c r="TKJ27" s="15"/>
      <c r="TKK27" s="15"/>
      <c r="TKL27" s="15"/>
      <c r="TKM27" s="15"/>
      <c r="TKN27" s="15"/>
      <c r="TKO27" s="15"/>
      <c r="TKP27" s="15"/>
      <c r="TKQ27" s="15"/>
      <c r="TKR27" s="15"/>
      <c r="TKS27" s="15"/>
      <c r="TKT27" s="15"/>
      <c r="TKU27" s="15"/>
      <c r="TKV27" s="15"/>
      <c r="TKW27" s="15"/>
      <c r="TKX27" s="15"/>
      <c r="TKY27" s="15"/>
      <c r="TKZ27" s="15"/>
      <c r="TLA27" s="15"/>
      <c r="TLB27" s="15"/>
      <c r="TLC27" s="15"/>
      <c r="TLD27" s="15"/>
      <c r="TLE27" s="15"/>
      <c r="TLF27" s="15"/>
      <c r="TLG27" s="15"/>
      <c r="TLH27" s="15"/>
      <c r="TLI27" s="15"/>
      <c r="TLJ27" s="15"/>
      <c r="TLK27" s="15"/>
      <c r="TLL27" s="15"/>
      <c r="TLM27" s="15"/>
      <c r="TLN27" s="15"/>
      <c r="TLO27" s="15"/>
      <c r="TLP27" s="15"/>
      <c r="TLQ27" s="15"/>
      <c r="TLR27" s="15"/>
      <c r="TLS27" s="15"/>
      <c r="TLT27" s="15"/>
      <c r="TLU27" s="15"/>
      <c r="TLV27" s="15"/>
      <c r="TLW27" s="15"/>
      <c r="TLX27" s="15"/>
      <c r="TLY27" s="15"/>
      <c r="TLZ27" s="15"/>
      <c r="TMA27" s="15"/>
      <c r="TMB27" s="15"/>
      <c r="TMC27" s="15"/>
      <c r="TMD27" s="15"/>
      <c r="TME27" s="15"/>
      <c r="TMF27" s="15"/>
      <c r="TMG27" s="15"/>
      <c r="TMH27" s="15"/>
      <c r="TMI27" s="15"/>
      <c r="TMJ27" s="15"/>
      <c r="TMK27" s="15"/>
      <c r="TML27" s="15"/>
      <c r="TMM27" s="15"/>
      <c r="TMN27" s="15"/>
      <c r="TMO27" s="15"/>
      <c r="TMP27" s="15"/>
      <c r="TMQ27" s="15"/>
      <c r="TMR27" s="15"/>
      <c r="TMS27" s="15"/>
      <c r="TMT27" s="15"/>
      <c r="TMU27" s="15"/>
      <c r="TMV27" s="15"/>
      <c r="TMW27" s="15"/>
      <c r="TMX27" s="15"/>
      <c r="TMY27" s="15"/>
      <c r="TMZ27" s="15"/>
      <c r="TNA27" s="15"/>
      <c r="TNB27" s="15"/>
      <c r="TNC27" s="15"/>
      <c r="TND27" s="15"/>
      <c r="TNE27" s="15"/>
      <c r="TNF27" s="15"/>
      <c r="TNG27" s="15"/>
      <c r="TNH27" s="15"/>
      <c r="TNI27" s="15"/>
      <c r="TNJ27" s="15"/>
      <c r="TNK27" s="15"/>
      <c r="TNL27" s="15"/>
      <c r="TNM27" s="15"/>
      <c r="TNN27" s="15"/>
      <c r="TNO27" s="15"/>
      <c r="TNP27" s="15"/>
      <c r="TNQ27" s="15"/>
      <c r="TNR27" s="15"/>
      <c r="TNS27" s="15"/>
      <c r="TNT27" s="15"/>
      <c r="TNU27" s="15"/>
      <c r="TNV27" s="15"/>
      <c r="TNW27" s="15"/>
      <c r="TNX27" s="15"/>
      <c r="TNY27" s="15"/>
      <c r="TNZ27" s="15"/>
      <c r="TOA27" s="15"/>
      <c r="TOB27" s="15"/>
      <c r="TOC27" s="15"/>
      <c r="TOD27" s="15"/>
      <c r="TOE27" s="15"/>
      <c r="TOF27" s="15"/>
      <c r="TOG27" s="15"/>
      <c r="TOH27" s="15"/>
      <c r="TOI27" s="15"/>
      <c r="TOJ27" s="15"/>
      <c r="TOK27" s="15"/>
      <c r="TOL27" s="15"/>
      <c r="TOM27" s="15"/>
      <c r="TON27" s="15"/>
      <c r="TOO27" s="15"/>
      <c r="TOP27" s="15"/>
      <c r="TOQ27" s="15"/>
      <c r="TOR27" s="15"/>
      <c r="TOS27" s="15"/>
      <c r="TOT27" s="15"/>
      <c r="TOU27" s="15"/>
      <c r="TOV27" s="15"/>
      <c r="TOW27" s="15"/>
      <c r="TOX27" s="15"/>
      <c r="TOY27" s="15"/>
      <c r="TOZ27" s="15"/>
      <c r="TPA27" s="15"/>
      <c r="TPB27" s="15"/>
      <c r="TPC27" s="15"/>
      <c r="TPD27" s="15"/>
      <c r="TPE27" s="15"/>
      <c r="TPF27" s="15"/>
      <c r="TPG27" s="15"/>
      <c r="TPH27" s="15"/>
      <c r="TPI27" s="15"/>
      <c r="TPJ27" s="15"/>
      <c r="TPK27" s="15"/>
      <c r="TPL27" s="15"/>
      <c r="TPM27" s="15"/>
      <c r="TPN27" s="15"/>
      <c r="TPO27" s="15"/>
      <c r="TPP27" s="15"/>
      <c r="TPQ27" s="15"/>
      <c r="TPR27" s="15"/>
      <c r="TPS27" s="15"/>
      <c r="TPT27" s="15"/>
      <c r="TPU27" s="15"/>
      <c r="TPV27" s="15"/>
      <c r="TPW27" s="15"/>
      <c r="TPX27" s="15"/>
      <c r="TPY27" s="15"/>
      <c r="TPZ27" s="15"/>
      <c r="TQA27" s="15"/>
      <c r="TQB27" s="15"/>
      <c r="TQC27" s="15"/>
      <c r="TQD27" s="15"/>
      <c r="TQE27" s="15"/>
      <c r="TQF27" s="15"/>
      <c r="TQG27" s="15"/>
      <c r="TQH27" s="15"/>
      <c r="TQI27" s="15"/>
      <c r="TQJ27" s="15"/>
      <c r="TQK27" s="15"/>
      <c r="TQL27" s="15"/>
      <c r="TQM27" s="15"/>
      <c r="TQN27" s="15"/>
      <c r="TQO27" s="15"/>
      <c r="TQP27" s="15"/>
      <c r="TQQ27" s="15"/>
      <c r="TQR27" s="15"/>
      <c r="TQS27" s="15"/>
      <c r="TQT27" s="15"/>
      <c r="TQU27" s="15"/>
      <c r="TQV27" s="15"/>
      <c r="TQW27" s="15"/>
      <c r="TQX27" s="15"/>
      <c r="TQY27" s="15"/>
      <c r="TQZ27" s="15"/>
      <c r="TRA27" s="15"/>
      <c r="TRB27" s="15"/>
      <c r="TRC27" s="15"/>
      <c r="TRD27" s="15"/>
      <c r="TRE27" s="15"/>
      <c r="TRF27" s="15"/>
      <c r="TRG27" s="15"/>
      <c r="TRH27" s="15"/>
      <c r="TRI27" s="15"/>
      <c r="TRJ27" s="15"/>
      <c r="TRK27" s="15"/>
      <c r="TRL27" s="15"/>
      <c r="TRM27" s="15"/>
      <c r="TRN27" s="15"/>
      <c r="TRO27" s="15"/>
      <c r="TRP27" s="15"/>
      <c r="TRQ27" s="15"/>
      <c r="TRR27" s="15"/>
      <c r="TRS27" s="15"/>
      <c r="TRT27" s="15"/>
      <c r="TRU27" s="15"/>
      <c r="TRV27" s="15"/>
      <c r="TRW27" s="15"/>
      <c r="TRX27" s="15"/>
      <c r="TRY27" s="15"/>
      <c r="TRZ27" s="15"/>
      <c r="TSA27" s="15"/>
      <c r="TSB27" s="15"/>
      <c r="TSC27" s="15"/>
      <c r="TSD27" s="15"/>
      <c r="TSE27" s="15"/>
      <c r="TSF27" s="15"/>
      <c r="TSG27" s="15"/>
      <c r="TSH27" s="15"/>
      <c r="TSI27" s="15"/>
      <c r="TSJ27" s="15"/>
      <c r="TSK27" s="15"/>
      <c r="TSL27" s="15"/>
      <c r="TSM27" s="15"/>
      <c r="TSN27" s="15"/>
      <c r="TSO27" s="15"/>
      <c r="TSP27" s="15"/>
      <c r="TSQ27" s="15"/>
      <c r="TSR27" s="15"/>
      <c r="TSS27" s="15"/>
      <c r="TST27" s="15"/>
      <c r="TSU27" s="15"/>
      <c r="TSV27" s="15"/>
      <c r="TSW27" s="15"/>
      <c r="TSX27" s="15"/>
      <c r="TSY27" s="15"/>
      <c r="TSZ27" s="15"/>
      <c r="TTA27" s="15"/>
      <c r="TTB27" s="15"/>
      <c r="TTC27" s="15"/>
      <c r="TTD27" s="15"/>
      <c r="TTE27" s="15"/>
      <c r="TTF27" s="15"/>
      <c r="TTG27" s="15"/>
      <c r="TTH27" s="15"/>
      <c r="TTI27" s="15"/>
      <c r="TTJ27" s="15"/>
      <c r="TTK27" s="15"/>
      <c r="TTL27" s="15"/>
      <c r="TTM27" s="15"/>
      <c r="TTN27" s="15"/>
      <c r="TTO27" s="15"/>
      <c r="TTP27" s="15"/>
      <c r="TTQ27" s="15"/>
      <c r="TTR27" s="15"/>
      <c r="TTS27" s="15"/>
      <c r="TTT27" s="15"/>
      <c r="TTU27" s="15"/>
      <c r="TTV27" s="15"/>
      <c r="TTW27" s="15"/>
      <c r="TTX27" s="15"/>
      <c r="TTY27" s="15"/>
      <c r="TTZ27" s="15"/>
      <c r="TUA27" s="15"/>
      <c r="TUB27" s="15"/>
      <c r="TUC27" s="15"/>
      <c r="TUD27" s="15"/>
      <c r="TUE27" s="15"/>
      <c r="TUF27" s="15"/>
      <c r="TUG27" s="15"/>
      <c r="TUH27" s="15"/>
      <c r="TUI27" s="15"/>
      <c r="TUJ27" s="15"/>
      <c r="TUK27" s="15"/>
      <c r="TUL27" s="15"/>
      <c r="TUM27" s="15"/>
      <c r="TUN27" s="15"/>
      <c r="TUO27" s="15"/>
      <c r="TUP27" s="15"/>
      <c r="TUQ27" s="15"/>
      <c r="TUR27" s="15"/>
      <c r="TUS27" s="15"/>
      <c r="TUT27" s="15"/>
      <c r="TUU27" s="15"/>
      <c r="TUV27" s="15"/>
      <c r="TUW27" s="15"/>
      <c r="TUX27" s="15"/>
      <c r="TUY27" s="15"/>
      <c r="TUZ27" s="15"/>
      <c r="TVA27" s="15"/>
      <c r="TVB27" s="15"/>
      <c r="TVC27" s="15"/>
      <c r="TVD27" s="15"/>
      <c r="TVE27" s="15"/>
      <c r="TVF27" s="15"/>
      <c r="TVG27" s="15"/>
      <c r="TVH27" s="15"/>
      <c r="TVI27" s="15"/>
      <c r="TVJ27" s="15"/>
      <c r="TVK27" s="15"/>
      <c r="TVL27" s="15"/>
      <c r="TVM27" s="15"/>
      <c r="TVN27" s="15"/>
      <c r="TVO27" s="15"/>
      <c r="TVP27" s="15"/>
      <c r="TVQ27" s="15"/>
      <c r="TVR27" s="15"/>
      <c r="TVS27" s="15"/>
      <c r="TVT27" s="15"/>
      <c r="TVU27" s="15"/>
      <c r="TVV27" s="15"/>
      <c r="TVW27" s="15"/>
      <c r="TVX27" s="15"/>
      <c r="TVY27" s="15"/>
      <c r="TVZ27" s="15"/>
      <c r="TWA27" s="15"/>
      <c r="TWB27" s="15"/>
      <c r="TWC27" s="15"/>
      <c r="TWD27" s="15"/>
      <c r="TWE27" s="15"/>
      <c r="TWF27" s="15"/>
      <c r="TWG27" s="15"/>
      <c r="TWH27" s="15"/>
      <c r="TWI27" s="15"/>
      <c r="TWJ27" s="15"/>
      <c r="TWK27" s="15"/>
      <c r="TWL27" s="15"/>
      <c r="TWM27" s="15"/>
      <c r="TWN27" s="15"/>
      <c r="TWO27" s="15"/>
      <c r="TWP27" s="15"/>
      <c r="TWQ27" s="15"/>
      <c r="TWR27" s="15"/>
      <c r="TWS27" s="15"/>
      <c r="TWT27" s="15"/>
      <c r="TWU27" s="15"/>
      <c r="TWV27" s="15"/>
      <c r="TWW27" s="15"/>
      <c r="TWX27" s="15"/>
      <c r="TWY27" s="15"/>
      <c r="TWZ27" s="15"/>
      <c r="TXA27" s="15"/>
      <c r="TXB27" s="15"/>
      <c r="TXC27" s="15"/>
      <c r="TXD27" s="15"/>
      <c r="TXE27" s="15"/>
      <c r="TXF27" s="15"/>
      <c r="TXG27" s="15"/>
      <c r="TXH27" s="15"/>
      <c r="TXI27" s="15"/>
      <c r="TXJ27" s="15"/>
      <c r="TXK27" s="15"/>
      <c r="TXL27" s="15"/>
      <c r="TXM27" s="15"/>
      <c r="TXN27" s="15"/>
      <c r="TXO27" s="15"/>
      <c r="TXP27" s="15"/>
      <c r="TXQ27" s="15"/>
      <c r="TXR27" s="15"/>
      <c r="TXS27" s="15"/>
      <c r="TXT27" s="15"/>
      <c r="TXU27" s="15"/>
      <c r="TXV27" s="15"/>
      <c r="TXW27" s="15"/>
      <c r="TXX27" s="15"/>
      <c r="TXY27" s="15"/>
      <c r="TXZ27" s="15"/>
      <c r="TYA27" s="15"/>
      <c r="TYB27" s="15"/>
      <c r="TYC27" s="15"/>
      <c r="TYD27" s="15"/>
      <c r="TYE27" s="15"/>
      <c r="TYF27" s="15"/>
      <c r="TYG27" s="15"/>
      <c r="TYH27" s="15"/>
      <c r="TYI27" s="15"/>
      <c r="TYJ27" s="15"/>
      <c r="TYK27" s="15"/>
      <c r="TYL27" s="15"/>
      <c r="TYM27" s="15"/>
      <c r="TYN27" s="15"/>
      <c r="TYO27" s="15"/>
      <c r="TYP27" s="15"/>
      <c r="TYQ27" s="15"/>
      <c r="TYR27" s="15"/>
      <c r="TYS27" s="15"/>
      <c r="TYT27" s="15"/>
      <c r="TYU27" s="15"/>
      <c r="TYV27" s="15"/>
      <c r="TYW27" s="15"/>
      <c r="TYX27" s="15"/>
      <c r="TYY27" s="15"/>
      <c r="TYZ27" s="15"/>
      <c r="TZA27" s="15"/>
      <c r="TZB27" s="15"/>
      <c r="TZC27" s="15"/>
      <c r="TZD27" s="15"/>
      <c r="TZE27" s="15"/>
      <c r="TZF27" s="15"/>
      <c r="TZG27" s="15"/>
      <c r="TZH27" s="15"/>
      <c r="TZI27" s="15"/>
      <c r="TZJ27" s="15"/>
      <c r="TZK27" s="15"/>
      <c r="TZL27" s="15"/>
      <c r="TZM27" s="15"/>
      <c r="TZN27" s="15"/>
      <c r="TZO27" s="15"/>
      <c r="TZP27" s="15"/>
      <c r="TZQ27" s="15"/>
      <c r="TZR27" s="15"/>
      <c r="TZS27" s="15"/>
      <c r="TZT27" s="15"/>
      <c r="TZU27" s="15"/>
      <c r="TZV27" s="15"/>
      <c r="TZW27" s="15"/>
      <c r="TZX27" s="15"/>
      <c r="TZY27" s="15"/>
      <c r="TZZ27" s="15"/>
      <c r="UAA27" s="15"/>
      <c r="UAB27" s="15"/>
      <c r="UAC27" s="15"/>
      <c r="UAD27" s="15"/>
      <c r="UAE27" s="15"/>
      <c r="UAF27" s="15"/>
      <c r="UAG27" s="15"/>
      <c r="UAH27" s="15"/>
      <c r="UAI27" s="15"/>
      <c r="UAJ27" s="15"/>
      <c r="UAK27" s="15"/>
      <c r="UAL27" s="15"/>
      <c r="UAM27" s="15"/>
      <c r="UAN27" s="15"/>
      <c r="UAO27" s="15"/>
      <c r="UAP27" s="15"/>
      <c r="UAQ27" s="15"/>
      <c r="UAR27" s="15"/>
      <c r="UAS27" s="15"/>
      <c r="UAT27" s="15"/>
      <c r="UAU27" s="15"/>
      <c r="UAV27" s="15"/>
      <c r="UAW27" s="15"/>
      <c r="UAX27" s="15"/>
      <c r="UAY27" s="15"/>
      <c r="UAZ27" s="15"/>
      <c r="UBA27" s="15"/>
      <c r="UBB27" s="15"/>
      <c r="UBC27" s="15"/>
      <c r="UBD27" s="15"/>
      <c r="UBE27" s="15"/>
      <c r="UBF27" s="15"/>
      <c r="UBG27" s="15"/>
      <c r="UBH27" s="15"/>
      <c r="UBI27" s="15"/>
      <c r="UBJ27" s="15"/>
      <c r="UBK27" s="15"/>
      <c r="UBL27" s="15"/>
      <c r="UBM27" s="15"/>
      <c r="UBN27" s="15"/>
      <c r="UBO27" s="15"/>
      <c r="UBP27" s="15"/>
      <c r="UBQ27" s="15"/>
      <c r="UBR27" s="15"/>
      <c r="UBS27" s="15"/>
      <c r="UBT27" s="15"/>
      <c r="UBU27" s="15"/>
      <c r="UBV27" s="15"/>
      <c r="UBW27" s="15"/>
      <c r="UBX27" s="15"/>
      <c r="UBY27" s="15"/>
      <c r="UBZ27" s="15"/>
      <c r="UCA27" s="15"/>
      <c r="UCB27" s="15"/>
      <c r="UCC27" s="15"/>
      <c r="UCD27" s="15"/>
      <c r="UCE27" s="15"/>
      <c r="UCF27" s="15"/>
      <c r="UCG27" s="15"/>
      <c r="UCH27" s="15"/>
      <c r="UCI27" s="15"/>
      <c r="UCJ27" s="15"/>
      <c r="UCK27" s="15"/>
      <c r="UCL27" s="15"/>
      <c r="UCM27" s="15"/>
      <c r="UCN27" s="15"/>
      <c r="UCO27" s="15"/>
      <c r="UCP27" s="15"/>
      <c r="UCQ27" s="15"/>
      <c r="UCR27" s="15"/>
      <c r="UCS27" s="15"/>
      <c r="UCT27" s="15"/>
      <c r="UCU27" s="15"/>
      <c r="UCV27" s="15"/>
      <c r="UCW27" s="15"/>
      <c r="UCX27" s="15"/>
      <c r="UCY27" s="15"/>
      <c r="UCZ27" s="15"/>
      <c r="UDA27" s="15"/>
      <c r="UDB27" s="15"/>
      <c r="UDC27" s="15"/>
      <c r="UDD27" s="15"/>
      <c r="UDE27" s="15"/>
      <c r="UDF27" s="15"/>
      <c r="UDG27" s="15"/>
      <c r="UDH27" s="15"/>
      <c r="UDI27" s="15"/>
      <c r="UDJ27" s="15"/>
      <c r="UDK27" s="15"/>
      <c r="UDL27" s="15"/>
      <c r="UDM27" s="15"/>
      <c r="UDN27" s="15"/>
      <c r="UDO27" s="15"/>
      <c r="UDP27" s="15"/>
      <c r="UDQ27" s="15"/>
      <c r="UDR27" s="15"/>
      <c r="UDS27" s="15"/>
      <c r="UDT27" s="15"/>
      <c r="UDU27" s="15"/>
      <c r="UDV27" s="15"/>
      <c r="UDW27" s="15"/>
      <c r="UDX27" s="15"/>
      <c r="UDY27" s="15"/>
      <c r="UDZ27" s="15"/>
      <c r="UEA27" s="15"/>
      <c r="UEB27" s="15"/>
      <c r="UEC27" s="15"/>
      <c r="UED27" s="15"/>
      <c r="UEE27" s="15"/>
      <c r="UEF27" s="15"/>
      <c r="UEG27" s="15"/>
      <c r="UEH27" s="15"/>
      <c r="UEI27" s="15"/>
      <c r="UEJ27" s="15"/>
      <c r="UEK27" s="15"/>
      <c r="UEL27" s="15"/>
      <c r="UEM27" s="15"/>
      <c r="UEN27" s="15"/>
      <c r="UEO27" s="15"/>
      <c r="UEP27" s="15"/>
      <c r="UEQ27" s="15"/>
      <c r="UER27" s="15"/>
      <c r="UES27" s="15"/>
      <c r="UET27" s="15"/>
      <c r="UEU27" s="15"/>
      <c r="UEV27" s="15"/>
      <c r="UEW27" s="15"/>
      <c r="UEX27" s="15"/>
      <c r="UEY27" s="15"/>
      <c r="UEZ27" s="15"/>
      <c r="UFA27" s="15"/>
      <c r="UFB27" s="15"/>
      <c r="UFC27" s="15"/>
      <c r="UFD27" s="15"/>
      <c r="UFE27" s="15"/>
      <c r="UFF27" s="15"/>
      <c r="UFG27" s="15"/>
      <c r="UFH27" s="15"/>
      <c r="UFI27" s="15"/>
      <c r="UFJ27" s="15"/>
      <c r="UFK27" s="15"/>
      <c r="UFL27" s="15"/>
      <c r="UFM27" s="15"/>
      <c r="UFN27" s="15"/>
      <c r="UFO27" s="15"/>
      <c r="UFP27" s="15"/>
      <c r="UFQ27" s="15"/>
      <c r="UFR27" s="15"/>
      <c r="UFS27" s="15"/>
      <c r="UFT27" s="15"/>
      <c r="UFU27" s="15"/>
      <c r="UFV27" s="15"/>
      <c r="UFW27" s="15"/>
      <c r="UFX27" s="15"/>
      <c r="UFY27" s="15"/>
      <c r="UFZ27" s="15"/>
      <c r="UGA27" s="15"/>
      <c r="UGB27" s="15"/>
      <c r="UGC27" s="15"/>
      <c r="UGD27" s="15"/>
      <c r="UGE27" s="15"/>
      <c r="UGF27" s="15"/>
      <c r="UGG27" s="15"/>
      <c r="UGH27" s="15"/>
      <c r="UGI27" s="15"/>
      <c r="UGJ27" s="15"/>
      <c r="UGK27" s="15"/>
      <c r="UGL27" s="15"/>
      <c r="UGM27" s="15"/>
      <c r="UGN27" s="15"/>
      <c r="UGO27" s="15"/>
      <c r="UGP27" s="15"/>
      <c r="UGQ27" s="15"/>
      <c r="UGR27" s="15"/>
      <c r="UGS27" s="15"/>
      <c r="UGT27" s="15"/>
      <c r="UGU27" s="15"/>
      <c r="UGV27" s="15"/>
      <c r="UGW27" s="15"/>
      <c r="UGX27" s="15"/>
      <c r="UGY27" s="15"/>
      <c r="UGZ27" s="15"/>
      <c r="UHA27" s="15"/>
      <c r="UHB27" s="15"/>
      <c r="UHC27" s="15"/>
      <c r="UHD27" s="15"/>
      <c r="UHE27" s="15"/>
      <c r="UHF27" s="15"/>
      <c r="UHG27" s="15"/>
      <c r="UHH27" s="15"/>
      <c r="UHI27" s="15"/>
      <c r="UHJ27" s="15"/>
      <c r="UHK27" s="15"/>
      <c r="UHL27" s="15"/>
      <c r="UHM27" s="15"/>
      <c r="UHN27" s="15"/>
      <c r="UHO27" s="15"/>
      <c r="UHP27" s="15"/>
      <c r="UHQ27" s="15"/>
      <c r="UHR27" s="15"/>
      <c r="UHS27" s="15"/>
      <c r="UHT27" s="15"/>
      <c r="UHU27" s="15"/>
      <c r="UHV27" s="15"/>
      <c r="UHW27" s="15"/>
      <c r="UHX27" s="15"/>
      <c r="UHY27" s="15"/>
      <c r="UHZ27" s="15"/>
      <c r="UIA27" s="15"/>
      <c r="UIB27" s="15"/>
      <c r="UIC27" s="15"/>
      <c r="UID27" s="15"/>
      <c r="UIE27" s="15"/>
      <c r="UIF27" s="15"/>
      <c r="UIG27" s="15"/>
      <c r="UIH27" s="15"/>
      <c r="UII27" s="15"/>
      <c r="UIJ27" s="15"/>
      <c r="UIK27" s="15"/>
      <c r="UIL27" s="15"/>
      <c r="UIM27" s="15"/>
      <c r="UIN27" s="15"/>
      <c r="UIO27" s="15"/>
      <c r="UIP27" s="15"/>
      <c r="UIQ27" s="15"/>
      <c r="UIR27" s="15"/>
      <c r="UIS27" s="15"/>
      <c r="UIT27" s="15"/>
      <c r="UIU27" s="15"/>
      <c r="UIV27" s="15"/>
      <c r="UIW27" s="15"/>
      <c r="UIX27" s="15"/>
      <c r="UIY27" s="15"/>
      <c r="UIZ27" s="15"/>
      <c r="UJA27" s="15"/>
      <c r="UJB27" s="15"/>
      <c r="UJC27" s="15"/>
      <c r="UJD27" s="15"/>
      <c r="UJE27" s="15"/>
      <c r="UJF27" s="15"/>
      <c r="UJG27" s="15"/>
      <c r="UJH27" s="15"/>
      <c r="UJI27" s="15"/>
      <c r="UJJ27" s="15"/>
      <c r="UJK27" s="15"/>
      <c r="UJL27" s="15"/>
      <c r="UJM27" s="15"/>
      <c r="UJN27" s="15"/>
      <c r="UJO27" s="15"/>
      <c r="UJP27" s="15"/>
      <c r="UJQ27" s="15"/>
      <c r="UJR27" s="15"/>
      <c r="UJS27" s="15"/>
      <c r="UJT27" s="15"/>
      <c r="UJU27" s="15"/>
      <c r="UJV27" s="15"/>
      <c r="UJW27" s="15"/>
      <c r="UJX27" s="15"/>
      <c r="UJY27" s="15"/>
      <c r="UJZ27" s="15"/>
      <c r="UKA27" s="15"/>
      <c r="UKB27" s="15"/>
      <c r="UKC27" s="15"/>
      <c r="UKD27" s="15"/>
      <c r="UKE27" s="15"/>
      <c r="UKF27" s="15"/>
      <c r="UKG27" s="15"/>
      <c r="UKH27" s="15"/>
      <c r="UKI27" s="15"/>
      <c r="UKJ27" s="15"/>
      <c r="UKK27" s="15"/>
      <c r="UKL27" s="15"/>
      <c r="UKM27" s="15"/>
      <c r="UKN27" s="15"/>
      <c r="UKO27" s="15"/>
      <c r="UKP27" s="15"/>
      <c r="UKQ27" s="15"/>
      <c r="UKR27" s="15"/>
      <c r="UKS27" s="15"/>
      <c r="UKT27" s="15"/>
      <c r="UKU27" s="15"/>
      <c r="UKV27" s="15"/>
      <c r="UKW27" s="15"/>
      <c r="UKX27" s="15"/>
      <c r="UKY27" s="15"/>
      <c r="UKZ27" s="15"/>
      <c r="ULA27" s="15"/>
      <c r="ULB27" s="15"/>
      <c r="ULC27" s="15"/>
      <c r="ULD27" s="15"/>
      <c r="ULE27" s="15"/>
      <c r="ULF27" s="15"/>
      <c r="ULG27" s="15"/>
      <c r="ULH27" s="15"/>
      <c r="ULI27" s="15"/>
      <c r="ULJ27" s="15"/>
      <c r="ULK27" s="15"/>
      <c r="ULL27" s="15"/>
      <c r="ULM27" s="15"/>
      <c r="ULN27" s="15"/>
      <c r="ULO27" s="15"/>
      <c r="ULP27" s="15"/>
      <c r="ULQ27" s="15"/>
      <c r="ULR27" s="15"/>
      <c r="ULS27" s="15"/>
      <c r="ULT27" s="15"/>
      <c r="ULU27" s="15"/>
      <c r="ULV27" s="15"/>
      <c r="ULW27" s="15"/>
      <c r="ULX27" s="15"/>
      <c r="ULY27" s="15"/>
      <c r="ULZ27" s="15"/>
      <c r="UMA27" s="15"/>
      <c r="UMB27" s="15"/>
      <c r="UMC27" s="15"/>
      <c r="UMD27" s="15"/>
      <c r="UME27" s="15"/>
      <c r="UMF27" s="15"/>
      <c r="UMG27" s="15"/>
      <c r="UMH27" s="15"/>
      <c r="UMI27" s="15"/>
      <c r="UMJ27" s="15"/>
      <c r="UMK27" s="15"/>
      <c r="UML27" s="15"/>
      <c r="UMM27" s="15"/>
      <c r="UMN27" s="15"/>
      <c r="UMO27" s="15"/>
      <c r="UMP27" s="15"/>
      <c r="UMQ27" s="15"/>
      <c r="UMR27" s="15"/>
      <c r="UMS27" s="15"/>
      <c r="UMT27" s="15"/>
      <c r="UMU27" s="15"/>
      <c r="UMV27" s="15"/>
      <c r="UMW27" s="15"/>
      <c r="UMX27" s="15"/>
      <c r="UMY27" s="15"/>
      <c r="UMZ27" s="15"/>
      <c r="UNA27" s="15"/>
      <c r="UNB27" s="15"/>
      <c r="UNC27" s="15"/>
      <c r="UND27" s="15"/>
      <c r="UNE27" s="15"/>
      <c r="UNF27" s="15"/>
      <c r="UNG27" s="15"/>
      <c r="UNH27" s="15"/>
      <c r="UNI27" s="15"/>
      <c r="UNJ27" s="15"/>
      <c r="UNK27" s="15"/>
      <c r="UNL27" s="15"/>
      <c r="UNM27" s="15"/>
      <c r="UNN27" s="15"/>
      <c r="UNO27" s="15"/>
      <c r="UNP27" s="15"/>
      <c r="UNQ27" s="15"/>
      <c r="UNR27" s="15"/>
      <c r="UNS27" s="15"/>
      <c r="UNT27" s="15"/>
      <c r="UNU27" s="15"/>
      <c r="UNV27" s="15"/>
      <c r="UNW27" s="15"/>
      <c r="UNX27" s="15"/>
      <c r="UNY27" s="15"/>
      <c r="UNZ27" s="15"/>
      <c r="UOA27" s="15"/>
      <c r="UOB27" s="15"/>
      <c r="UOC27" s="15"/>
      <c r="UOD27" s="15"/>
      <c r="UOE27" s="15"/>
      <c r="UOF27" s="15"/>
      <c r="UOG27" s="15"/>
      <c r="UOH27" s="15"/>
      <c r="UOI27" s="15"/>
      <c r="UOJ27" s="15"/>
      <c r="UOK27" s="15"/>
      <c r="UOL27" s="15"/>
      <c r="UOM27" s="15"/>
      <c r="UON27" s="15"/>
      <c r="UOO27" s="15"/>
      <c r="UOP27" s="15"/>
      <c r="UOQ27" s="15"/>
      <c r="UOR27" s="15"/>
      <c r="UOS27" s="15"/>
      <c r="UOT27" s="15"/>
      <c r="UOU27" s="15"/>
      <c r="UOV27" s="15"/>
      <c r="UOW27" s="15"/>
      <c r="UOX27" s="15"/>
      <c r="UOY27" s="15"/>
      <c r="UOZ27" s="15"/>
      <c r="UPA27" s="15"/>
      <c r="UPB27" s="15"/>
      <c r="UPC27" s="15"/>
      <c r="UPD27" s="15"/>
      <c r="UPE27" s="15"/>
      <c r="UPF27" s="15"/>
      <c r="UPG27" s="15"/>
      <c r="UPH27" s="15"/>
      <c r="UPI27" s="15"/>
      <c r="UPJ27" s="15"/>
      <c r="UPK27" s="15"/>
      <c r="UPL27" s="15"/>
      <c r="UPM27" s="15"/>
      <c r="UPN27" s="15"/>
      <c r="UPO27" s="15"/>
      <c r="UPP27" s="15"/>
      <c r="UPQ27" s="15"/>
      <c r="UPR27" s="15"/>
      <c r="UPS27" s="15"/>
      <c r="UPT27" s="15"/>
      <c r="UPU27" s="15"/>
      <c r="UPV27" s="15"/>
      <c r="UPW27" s="15"/>
      <c r="UPX27" s="15"/>
      <c r="UPY27" s="15"/>
      <c r="UPZ27" s="15"/>
      <c r="UQA27" s="15"/>
      <c r="UQB27" s="15"/>
      <c r="UQC27" s="15"/>
      <c r="UQD27" s="15"/>
      <c r="UQE27" s="15"/>
      <c r="UQF27" s="15"/>
      <c r="UQG27" s="15"/>
      <c r="UQH27" s="15"/>
      <c r="UQI27" s="15"/>
      <c r="UQJ27" s="15"/>
      <c r="UQK27" s="15"/>
      <c r="UQL27" s="15"/>
      <c r="UQM27" s="15"/>
      <c r="UQN27" s="15"/>
      <c r="UQO27" s="15"/>
      <c r="UQP27" s="15"/>
      <c r="UQQ27" s="15"/>
      <c r="UQR27" s="15"/>
      <c r="UQS27" s="15"/>
      <c r="UQT27" s="15"/>
      <c r="UQU27" s="15"/>
      <c r="UQV27" s="15"/>
      <c r="UQW27" s="15"/>
      <c r="UQX27" s="15"/>
      <c r="UQY27" s="15"/>
      <c r="UQZ27" s="15"/>
      <c r="URA27" s="15"/>
      <c r="URB27" s="15"/>
      <c r="URC27" s="15"/>
      <c r="URD27" s="15"/>
      <c r="URE27" s="15"/>
      <c r="URF27" s="15"/>
      <c r="URG27" s="15"/>
      <c r="URH27" s="15"/>
      <c r="URI27" s="15"/>
      <c r="URJ27" s="15"/>
      <c r="URK27" s="15"/>
      <c r="URL27" s="15"/>
      <c r="URM27" s="15"/>
      <c r="URN27" s="15"/>
      <c r="URO27" s="15"/>
      <c r="URP27" s="15"/>
      <c r="URQ27" s="15"/>
      <c r="URR27" s="15"/>
      <c r="URS27" s="15"/>
      <c r="URT27" s="15"/>
      <c r="URU27" s="15"/>
      <c r="URV27" s="15"/>
      <c r="URW27" s="15"/>
      <c r="URX27" s="15"/>
      <c r="URY27" s="15"/>
      <c r="URZ27" s="15"/>
      <c r="USA27" s="15"/>
      <c r="USB27" s="15"/>
      <c r="USC27" s="15"/>
      <c r="USD27" s="15"/>
      <c r="USE27" s="15"/>
      <c r="USF27" s="15"/>
      <c r="USG27" s="15"/>
      <c r="USH27" s="15"/>
      <c r="USI27" s="15"/>
      <c r="USJ27" s="15"/>
      <c r="USK27" s="15"/>
      <c r="USL27" s="15"/>
      <c r="USM27" s="15"/>
      <c r="USN27" s="15"/>
      <c r="USO27" s="15"/>
      <c r="USP27" s="15"/>
      <c r="USQ27" s="15"/>
      <c r="USR27" s="15"/>
      <c r="USS27" s="15"/>
      <c r="UST27" s="15"/>
      <c r="USU27" s="15"/>
      <c r="USV27" s="15"/>
      <c r="USW27" s="15"/>
      <c r="USX27" s="15"/>
      <c r="USY27" s="15"/>
      <c r="USZ27" s="15"/>
      <c r="UTA27" s="15"/>
      <c r="UTB27" s="15"/>
      <c r="UTC27" s="15"/>
      <c r="UTD27" s="15"/>
      <c r="UTE27" s="15"/>
      <c r="UTF27" s="15"/>
      <c r="UTG27" s="15"/>
      <c r="UTH27" s="15"/>
      <c r="UTI27" s="15"/>
      <c r="UTJ27" s="15"/>
      <c r="UTK27" s="15"/>
      <c r="UTL27" s="15"/>
      <c r="UTM27" s="15"/>
      <c r="UTN27" s="15"/>
      <c r="UTO27" s="15"/>
      <c r="UTP27" s="15"/>
      <c r="UTQ27" s="15"/>
      <c r="UTR27" s="15"/>
      <c r="UTS27" s="15"/>
      <c r="UTT27" s="15"/>
      <c r="UTU27" s="15"/>
      <c r="UTV27" s="15"/>
      <c r="UTW27" s="15"/>
      <c r="UTX27" s="15"/>
      <c r="UTY27" s="15"/>
      <c r="UTZ27" s="15"/>
      <c r="UUA27" s="15"/>
      <c r="UUB27" s="15"/>
      <c r="UUC27" s="15"/>
      <c r="UUD27" s="15"/>
      <c r="UUE27" s="15"/>
      <c r="UUF27" s="15"/>
      <c r="UUG27" s="15"/>
      <c r="UUH27" s="15"/>
      <c r="UUI27" s="15"/>
      <c r="UUJ27" s="15"/>
      <c r="UUK27" s="15"/>
      <c r="UUL27" s="15"/>
      <c r="UUM27" s="15"/>
      <c r="UUN27" s="15"/>
      <c r="UUO27" s="15"/>
      <c r="UUP27" s="15"/>
      <c r="UUQ27" s="15"/>
      <c r="UUR27" s="15"/>
      <c r="UUS27" s="15"/>
      <c r="UUT27" s="15"/>
      <c r="UUU27" s="15"/>
      <c r="UUV27" s="15"/>
      <c r="UUW27" s="15"/>
      <c r="UUX27" s="15"/>
      <c r="UUY27" s="15"/>
      <c r="UUZ27" s="15"/>
      <c r="UVA27" s="15"/>
      <c r="UVB27" s="15"/>
      <c r="UVC27" s="15"/>
      <c r="UVD27" s="15"/>
      <c r="UVE27" s="15"/>
      <c r="UVF27" s="15"/>
      <c r="UVG27" s="15"/>
      <c r="UVH27" s="15"/>
      <c r="UVI27" s="15"/>
      <c r="UVJ27" s="15"/>
      <c r="UVK27" s="15"/>
      <c r="UVL27" s="15"/>
      <c r="UVM27" s="15"/>
      <c r="UVN27" s="15"/>
      <c r="UVO27" s="15"/>
      <c r="UVP27" s="15"/>
      <c r="UVQ27" s="15"/>
      <c r="UVR27" s="15"/>
      <c r="UVS27" s="15"/>
      <c r="UVT27" s="15"/>
      <c r="UVU27" s="15"/>
      <c r="UVV27" s="15"/>
      <c r="UVW27" s="15"/>
      <c r="UVX27" s="15"/>
      <c r="UVY27" s="15"/>
      <c r="UVZ27" s="15"/>
      <c r="UWA27" s="15"/>
      <c r="UWB27" s="15"/>
      <c r="UWC27" s="15"/>
      <c r="UWD27" s="15"/>
      <c r="UWE27" s="15"/>
      <c r="UWF27" s="15"/>
      <c r="UWG27" s="15"/>
      <c r="UWH27" s="15"/>
      <c r="UWI27" s="15"/>
      <c r="UWJ27" s="15"/>
      <c r="UWK27" s="15"/>
      <c r="UWL27" s="15"/>
      <c r="UWM27" s="15"/>
      <c r="UWN27" s="15"/>
      <c r="UWO27" s="15"/>
      <c r="UWP27" s="15"/>
      <c r="UWQ27" s="15"/>
      <c r="UWR27" s="15"/>
      <c r="UWS27" s="15"/>
      <c r="UWT27" s="15"/>
      <c r="UWU27" s="15"/>
      <c r="UWV27" s="15"/>
      <c r="UWW27" s="15"/>
      <c r="UWX27" s="15"/>
      <c r="UWY27" s="15"/>
      <c r="UWZ27" s="15"/>
      <c r="UXA27" s="15"/>
      <c r="UXB27" s="15"/>
      <c r="UXC27" s="15"/>
      <c r="UXD27" s="15"/>
      <c r="UXE27" s="15"/>
      <c r="UXF27" s="15"/>
      <c r="UXG27" s="15"/>
      <c r="UXH27" s="15"/>
      <c r="UXI27" s="15"/>
      <c r="UXJ27" s="15"/>
      <c r="UXK27" s="15"/>
      <c r="UXL27" s="15"/>
      <c r="UXM27" s="15"/>
      <c r="UXN27" s="15"/>
      <c r="UXO27" s="15"/>
      <c r="UXP27" s="15"/>
      <c r="UXQ27" s="15"/>
      <c r="UXR27" s="15"/>
      <c r="UXS27" s="15"/>
      <c r="UXT27" s="15"/>
      <c r="UXU27" s="15"/>
      <c r="UXV27" s="15"/>
      <c r="UXW27" s="15"/>
      <c r="UXX27" s="15"/>
      <c r="UXY27" s="15"/>
      <c r="UXZ27" s="15"/>
      <c r="UYA27" s="15"/>
      <c r="UYB27" s="15"/>
      <c r="UYC27" s="15"/>
      <c r="UYD27" s="15"/>
      <c r="UYE27" s="15"/>
      <c r="UYF27" s="15"/>
      <c r="UYG27" s="15"/>
      <c r="UYH27" s="15"/>
      <c r="UYI27" s="15"/>
      <c r="UYJ27" s="15"/>
      <c r="UYK27" s="15"/>
      <c r="UYL27" s="15"/>
      <c r="UYM27" s="15"/>
      <c r="UYN27" s="15"/>
      <c r="UYO27" s="15"/>
      <c r="UYP27" s="15"/>
      <c r="UYQ27" s="15"/>
      <c r="UYR27" s="15"/>
      <c r="UYS27" s="15"/>
      <c r="UYT27" s="15"/>
      <c r="UYU27" s="15"/>
      <c r="UYV27" s="15"/>
      <c r="UYW27" s="15"/>
      <c r="UYX27" s="15"/>
      <c r="UYY27" s="15"/>
      <c r="UYZ27" s="15"/>
      <c r="UZA27" s="15"/>
      <c r="UZB27" s="15"/>
      <c r="UZC27" s="15"/>
      <c r="UZD27" s="15"/>
      <c r="UZE27" s="15"/>
      <c r="UZF27" s="15"/>
      <c r="UZG27" s="15"/>
      <c r="UZH27" s="15"/>
      <c r="UZI27" s="15"/>
      <c r="UZJ27" s="15"/>
      <c r="UZK27" s="15"/>
      <c r="UZL27" s="15"/>
      <c r="UZM27" s="15"/>
      <c r="UZN27" s="15"/>
      <c r="UZO27" s="15"/>
      <c r="UZP27" s="15"/>
      <c r="UZQ27" s="15"/>
      <c r="UZR27" s="15"/>
      <c r="UZS27" s="15"/>
      <c r="UZT27" s="15"/>
      <c r="UZU27" s="15"/>
      <c r="UZV27" s="15"/>
      <c r="UZW27" s="15"/>
      <c r="UZX27" s="15"/>
      <c r="UZY27" s="15"/>
      <c r="UZZ27" s="15"/>
      <c r="VAA27" s="15"/>
      <c r="VAB27" s="15"/>
      <c r="VAC27" s="15"/>
      <c r="VAD27" s="15"/>
      <c r="VAE27" s="15"/>
      <c r="VAF27" s="15"/>
      <c r="VAG27" s="15"/>
      <c r="VAH27" s="15"/>
      <c r="VAI27" s="15"/>
      <c r="VAJ27" s="15"/>
      <c r="VAK27" s="15"/>
      <c r="VAL27" s="15"/>
      <c r="VAM27" s="15"/>
      <c r="VAN27" s="15"/>
      <c r="VAO27" s="15"/>
      <c r="VAP27" s="15"/>
      <c r="VAQ27" s="15"/>
      <c r="VAR27" s="15"/>
      <c r="VAS27" s="15"/>
      <c r="VAT27" s="15"/>
      <c r="VAU27" s="15"/>
      <c r="VAV27" s="15"/>
      <c r="VAW27" s="15"/>
      <c r="VAX27" s="15"/>
      <c r="VAY27" s="15"/>
      <c r="VAZ27" s="15"/>
      <c r="VBA27" s="15"/>
      <c r="VBB27" s="15"/>
      <c r="VBC27" s="15"/>
      <c r="VBD27" s="15"/>
      <c r="VBE27" s="15"/>
      <c r="VBF27" s="15"/>
      <c r="VBG27" s="15"/>
      <c r="VBH27" s="15"/>
      <c r="VBI27" s="15"/>
      <c r="VBJ27" s="15"/>
      <c r="VBK27" s="15"/>
      <c r="VBL27" s="15"/>
      <c r="VBM27" s="15"/>
      <c r="VBN27" s="15"/>
      <c r="VBO27" s="15"/>
      <c r="VBP27" s="15"/>
      <c r="VBQ27" s="15"/>
      <c r="VBR27" s="15"/>
      <c r="VBS27" s="15"/>
      <c r="VBT27" s="15"/>
      <c r="VBU27" s="15"/>
      <c r="VBV27" s="15"/>
      <c r="VBW27" s="15"/>
      <c r="VBX27" s="15"/>
      <c r="VBY27" s="15"/>
      <c r="VBZ27" s="15"/>
      <c r="VCA27" s="15"/>
      <c r="VCB27" s="15"/>
      <c r="VCC27" s="15"/>
      <c r="VCD27" s="15"/>
      <c r="VCE27" s="15"/>
      <c r="VCF27" s="15"/>
      <c r="VCG27" s="15"/>
      <c r="VCH27" s="15"/>
      <c r="VCI27" s="15"/>
      <c r="VCJ27" s="15"/>
      <c r="VCK27" s="15"/>
      <c r="VCL27" s="15"/>
      <c r="VCM27" s="15"/>
      <c r="VCN27" s="15"/>
      <c r="VCO27" s="15"/>
      <c r="VCP27" s="15"/>
      <c r="VCQ27" s="15"/>
      <c r="VCR27" s="15"/>
      <c r="VCS27" s="15"/>
      <c r="VCT27" s="15"/>
      <c r="VCU27" s="15"/>
      <c r="VCV27" s="15"/>
      <c r="VCW27" s="15"/>
      <c r="VCX27" s="15"/>
      <c r="VCY27" s="15"/>
      <c r="VCZ27" s="15"/>
      <c r="VDA27" s="15"/>
      <c r="VDB27" s="15"/>
      <c r="VDC27" s="15"/>
      <c r="VDD27" s="15"/>
      <c r="VDE27" s="15"/>
      <c r="VDF27" s="15"/>
      <c r="VDG27" s="15"/>
      <c r="VDH27" s="15"/>
      <c r="VDI27" s="15"/>
      <c r="VDJ27" s="15"/>
      <c r="VDK27" s="15"/>
      <c r="VDL27" s="15"/>
      <c r="VDM27" s="15"/>
      <c r="VDN27" s="15"/>
      <c r="VDO27" s="15"/>
      <c r="VDP27" s="15"/>
      <c r="VDQ27" s="15"/>
      <c r="VDR27" s="15"/>
      <c r="VDS27" s="15"/>
      <c r="VDT27" s="15"/>
      <c r="VDU27" s="15"/>
      <c r="VDV27" s="15"/>
      <c r="VDW27" s="15"/>
      <c r="VDX27" s="15"/>
      <c r="VDY27" s="15"/>
      <c r="VDZ27" s="15"/>
      <c r="VEA27" s="15"/>
      <c r="VEB27" s="15"/>
      <c r="VEC27" s="15"/>
      <c r="VED27" s="15"/>
      <c r="VEE27" s="15"/>
      <c r="VEF27" s="15"/>
      <c r="VEG27" s="15"/>
      <c r="VEH27" s="15"/>
      <c r="VEI27" s="15"/>
      <c r="VEJ27" s="15"/>
      <c r="VEK27" s="15"/>
      <c r="VEL27" s="15"/>
      <c r="VEM27" s="15"/>
      <c r="VEN27" s="15"/>
      <c r="VEO27" s="15"/>
      <c r="VEP27" s="15"/>
      <c r="VEQ27" s="15"/>
      <c r="VER27" s="15"/>
      <c r="VES27" s="15"/>
      <c r="VET27" s="15"/>
      <c r="VEU27" s="15"/>
      <c r="VEV27" s="15"/>
      <c r="VEW27" s="15"/>
      <c r="VEX27" s="15"/>
      <c r="VEY27" s="15"/>
      <c r="VEZ27" s="15"/>
      <c r="VFA27" s="15"/>
      <c r="VFB27" s="15"/>
      <c r="VFC27" s="15"/>
      <c r="VFD27" s="15"/>
      <c r="VFE27" s="15"/>
      <c r="VFF27" s="15"/>
      <c r="VFG27" s="15"/>
      <c r="VFH27" s="15"/>
      <c r="VFI27" s="15"/>
      <c r="VFJ27" s="15"/>
      <c r="VFK27" s="15"/>
      <c r="VFL27" s="15"/>
      <c r="VFM27" s="15"/>
      <c r="VFN27" s="15"/>
      <c r="VFO27" s="15"/>
      <c r="VFP27" s="15"/>
      <c r="VFQ27" s="15"/>
      <c r="VFR27" s="15"/>
      <c r="VFS27" s="15"/>
      <c r="VFT27" s="15"/>
      <c r="VFU27" s="15"/>
      <c r="VFV27" s="15"/>
      <c r="VFW27" s="15"/>
      <c r="VFX27" s="15"/>
      <c r="VFY27" s="15"/>
      <c r="VFZ27" s="15"/>
      <c r="VGA27" s="15"/>
      <c r="VGB27" s="15"/>
      <c r="VGC27" s="15"/>
      <c r="VGD27" s="15"/>
      <c r="VGE27" s="15"/>
      <c r="VGF27" s="15"/>
      <c r="VGG27" s="15"/>
      <c r="VGH27" s="15"/>
      <c r="VGI27" s="15"/>
      <c r="VGJ27" s="15"/>
      <c r="VGK27" s="15"/>
      <c r="VGL27" s="15"/>
      <c r="VGM27" s="15"/>
      <c r="VGN27" s="15"/>
      <c r="VGO27" s="15"/>
      <c r="VGP27" s="15"/>
      <c r="VGQ27" s="15"/>
      <c r="VGR27" s="15"/>
      <c r="VGS27" s="15"/>
      <c r="VGT27" s="15"/>
      <c r="VGU27" s="15"/>
      <c r="VGV27" s="15"/>
      <c r="VGW27" s="15"/>
      <c r="VGX27" s="15"/>
      <c r="VGY27" s="15"/>
      <c r="VGZ27" s="15"/>
      <c r="VHA27" s="15"/>
      <c r="VHB27" s="15"/>
      <c r="VHC27" s="15"/>
      <c r="VHD27" s="15"/>
      <c r="VHE27" s="15"/>
      <c r="VHF27" s="15"/>
      <c r="VHG27" s="15"/>
      <c r="VHH27" s="15"/>
      <c r="VHI27" s="15"/>
      <c r="VHJ27" s="15"/>
      <c r="VHK27" s="15"/>
      <c r="VHL27" s="15"/>
      <c r="VHM27" s="15"/>
      <c r="VHN27" s="15"/>
      <c r="VHO27" s="15"/>
      <c r="VHP27" s="15"/>
      <c r="VHQ27" s="15"/>
      <c r="VHR27" s="15"/>
      <c r="VHS27" s="15"/>
      <c r="VHT27" s="15"/>
      <c r="VHU27" s="15"/>
      <c r="VHV27" s="15"/>
      <c r="VHW27" s="15"/>
      <c r="VHX27" s="15"/>
      <c r="VHY27" s="15"/>
      <c r="VHZ27" s="15"/>
      <c r="VIA27" s="15"/>
      <c r="VIB27" s="15"/>
      <c r="VIC27" s="15"/>
      <c r="VID27" s="15"/>
      <c r="VIE27" s="15"/>
      <c r="VIF27" s="15"/>
      <c r="VIG27" s="15"/>
      <c r="VIH27" s="15"/>
      <c r="VII27" s="15"/>
      <c r="VIJ27" s="15"/>
      <c r="VIK27" s="15"/>
      <c r="VIL27" s="15"/>
      <c r="VIM27" s="15"/>
      <c r="VIN27" s="15"/>
      <c r="VIO27" s="15"/>
      <c r="VIP27" s="15"/>
      <c r="VIQ27" s="15"/>
      <c r="VIR27" s="15"/>
      <c r="VIS27" s="15"/>
      <c r="VIT27" s="15"/>
      <c r="VIU27" s="15"/>
      <c r="VIV27" s="15"/>
      <c r="VIW27" s="15"/>
      <c r="VIX27" s="15"/>
      <c r="VIY27" s="15"/>
      <c r="VIZ27" s="15"/>
      <c r="VJA27" s="15"/>
      <c r="VJB27" s="15"/>
      <c r="VJC27" s="15"/>
      <c r="VJD27" s="15"/>
      <c r="VJE27" s="15"/>
      <c r="VJF27" s="15"/>
      <c r="VJG27" s="15"/>
      <c r="VJH27" s="15"/>
      <c r="VJI27" s="15"/>
      <c r="VJJ27" s="15"/>
      <c r="VJK27" s="15"/>
      <c r="VJL27" s="15"/>
      <c r="VJM27" s="15"/>
      <c r="VJN27" s="15"/>
      <c r="VJO27" s="15"/>
      <c r="VJP27" s="15"/>
      <c r="VJQ27" s="15"/>
      <c r="VJR27" s="15"/>
      <c r="VJS27" s="15"/>
      <c r="VJT27" s="15"/>
      <c r="VJU27" s="15"/>
      <c r="VJV27" s="15"/>
      <c r="VJW27" s="15"/>
      <c r="VJX27" s="15"/>
      <c r="VJY27" s="15"/>
      <c r="VJZ27" s="15"/>
      <c r="VKA27" s="15"/>
      <c r="VKB27" s="15"/>
      <c r="VKC27" s="15"/>
      <c r="VKD27" s="15"/>
      <c r="VKE27" s="15"/>
      <c r="VKF27" s="15"/>
      <c r="VKG27" s="15"/>
      <c r="VKH27" s="15"/>
      <c r="VKI27" s="15"/>
      <c r="VKJ27" s="15"/>
      <c r="VKK27" s="15"/>
      <c r="VKL27" s="15"/>
      <c r="VKM27" s="15"/>
      <c r="VKN27" s="15"/>
      <c r="VKO27" s="15"/>
      <c r="VKP27" s="15"/>
      <c r="VKQ27" s="15"/>
      <c r="VKR27" s="15"/>
      <c r="VKS27" s="15"/>
      <c r="VKT27" s="15"/>
      <c r="VKU27" s="15"/>
      <c r="VKV27" s="15"/>
      <c r="VKW27" s="15"/>
      <c r="VKX27" s="15"/>
      <c r="VKY27" s="15"/>
      <c r="VKZ27" s="15"/>
      <c r="VLA27" s="15"/>
      <c r="VLB27" s="15"/>
      <c r="VLC27" s="15"/>
      <c r="VLD27" s="15"/>
      <c r="VLE27" s="15"/>
      <c r="VLF27" s="15"/>
      <c r="VLG27" s="15"/>
      <c r="VLH27" s="15"/>
      <c r="VLI27" s="15"/>
      <c r="VLJ27" s="15"/>
      <c r="VLK27" s="15"/>
      <c r="VLL27" s="15"/>
      <c r="VLM27" s="15"/>
      <c r="VLN27" s="15"/>
      <c r="VLO27" s="15"/>
      <c r="VLP27" s="15"/>
      <c r="VLQ27" s="15"/>
      <c r="VLR27" s="15"/>
      <c r="VLS27" s="15"/>
      <c r="VLT27" s="15"/>
      <c r="VLU27" s="15"/>
      <c r="VLV27" s="15"/>
      <c r="VLW27" s="15"/>
      <c r="VLX27" s="15"/>
      <c r="VLY27" s="15"/>
      <c r="VLZ27" s="15"/>
      <c r="VMA27" s="15"/>
      <c r="VMB27" s="15"/>
      <c r="VMC27" s="15"/>
      <c r="VMD27" s="15"/>
      <c r="VME27" s="15"/>
      <c r="VMF27" s="15"/>
      <c r="VMG27" s="15"/>
      <c r="VMH27" s="15"/>
      <c r="VMI27" s="15"/>
      <c r="VMJ27" s="15"/>
      <c r="VMK27" s="15"/>
      <c r="VML27" s="15"/>
      <c r="VMM27" s="15"/>
      <c r="VMN27" s="15"/>
      <c r="VMO27" s="15"/>
      <c r="VMP27" s="15"/>
      <c r="VMQ27" s="15"/>
      <c r="VMR27" s="15"/>
      <c r="VMS27" s="15"/>
      <c r="VMT27" s="15"/>
      <c r="VMU27" s="15"/>
      <c r="VMV27" s="15"/>
      <c r="VMW27" s="15"/>
      <c r="VMX27" s="15"/>
      <c r="VMY27" s="15"/>
      <c r="VMZ27" s="15"/>
      <c r="VNA27" s="15"/>
      <c r="VNB27" s="15"/>
      <c r="VNC27" s="15"/>
      <c r="VND27" s="15"/>
      <c r="VNE27" s="15"/>
      <c r="VNF27" s="15"/>
      <c r="VNG27" s="15"/>
      <c r="VNH27" s="15"/>
      <c r="VNI27" s="15"/>
      <c r="VNJ27" s="15"/>
      <c r="VNK27" s="15"/>
      <c r="VNL27" s="15"/>
      <c r="VNM27" s="15"/>
      <c r="VNN27" s="15"/>
      <c r="VNO27" s="15"/>
      <c r="VNP27" s="15"/>
      <c r="VNQ27" s="15"/>
      <c r="VNR27" s="15"/>
      <c r="VNS27" s="15"/>
      <c r="VNT27" s="15"/>
      <c r="VNU27" s="15"/>
      <c r="VNV27" s="15"/>
      <c r="VNW27" s="15"/>
      <c r="VNX27" s="15"/>
      <c r="VNY27" s="15"/>
      <c r="VNZ27" s="15"/>
      <c r="VOA27" s="15"/>
      <c r="VOB27" s="15"/>
      <c r="VOC27" s="15"/>
      <c r="VOD27" s="15"/>
      <c r="VOE27" s="15"/>
      <c r="VOF27" s="15"/>
      <c r="VOG27" s="15"/>
      <c r="VOH27" s="15"/>
      <c r="VOI27" s="15"/>
      <c r="VOJ27" s="15"/>
      <c r="VOK27" s="15"/>
      <c r="VOL27" s="15"/>
      <c r="VOM27" s="15"/>
      <c r="VON27" s="15"/>
      <c r="VOO27" s="15"/>
      <c r="VOP27" s="15"/>
      <c r="VOQ27" s="15"/>
      <c r="VOR27" s="15"/>
      <c r="VOS27" s="15"/>
      <c r="VOT27" s="15"/>
      <c r="VOU27" s="15"/>
      <c r="VOV27" s="15"/>
      <c r="VOW27" s="15"/>
      <c r="VOX27" s="15"/>
      <c r="VOY27" s="15"/>
      <c r="VOZ27" s="15"/>
      <c r="VPA27" s="15"/>
      <c r="VPB27" s="15"/>
      <c r="VPC27" s="15"/>
      <c r="VPD27" s="15"/>
      <c r="VPE27" s="15"/>
      <c r="VPF27" s="15"/>
      <c r="VPG27" s="15"/>
      <c r="VPH27" s="15"/>
      <c r="VPI27" s="15"/>
      <c r="VPJ27" s="15"/>
      <c r="VPK27" s="15"/>
      <c r="VPL27" s="15"/>
      <c r="VPM27" s="15"/>
      <c r="VPN27" s="15"/>
      <c r="VPO27" s="15"/>
      <c r="VPP27" s="15"/>
      <c r="VPQ27" s="15"/>
      <c r="VPR27" s="15"/>
      <c r="VPS27" s="15"/>
      <c r="VPT27" s="15"/>
      <c r="VPU27" s="15"/>
      <c r="VPV27" s="15"/>
      <c r="VPW27" s="15"/>
      <c r="VPX27" s="15"/>
      <c r="VPY27" s="15"/>
      <c r="VPZ27" s="15"/>
      <c r="VQA27" s="15"/>
      <c r="VQB27" s="15"/>
      <c r="VQC27" s="15"/>
      <c r="VQD27" s="15"/>
      <c r="VQE27" s="15"/>
      <c r="VQF27" s="15"/>
      <c r="VQG27" s="15"/>
      <c r="VQH27" s="15"/>
      <c r="VQI27" s="15"/>
      <c r="VQJ27" s="15"/>
      <c r="VQK27" s="15"/>
      <c r="VQL27" s="15"/>
      <c r="VQM27" s="15"/>
      <c r="VQN27" s="15"/>
      <c r="VQO27" s="15"/>
      <c r="VQP27" s="15"/>
      <c r="VQQ27" s="15"/>
      <c r="VQR27" s="15"/>
      <c r="VQS27" s="15"/>
      <c r="VQT27" s="15"/>
      <c r="VQU27" s="15"/>
      <c r="VQV27" s="15"/>
      <c r="VQW27" s="15"/>
      <c r="VQX27" s="15"/>
      <c r="VQY27" s="15"/>
      <c r="VQZ27" s="15"/>
      <c r="VRA27" s="15"/>
      <c r="VRB27" s="15"/>
      <c r="VRC27" s="15"/>
      <c r="VRD27" s="15"/>
      <c r="VRE27" s="15"/>
      <c r="VRF27" s="15"/>
      <c r="VRG27" s="15"/>
      <c r="VRH27" s="15"/>
      <c r="VRI27" s="15"/>
      <c r="VRJ27" s="15"/>
      <c r="VRK27" s="15"/>
      <c r="VRL27" s="15"/>
      <c r="VRM27" s="15"/>
      <c r="VRN27" s="15"/>
      <c r="VRO27" s="15"/>
      <c r="VRP27" s="15"/>
      <c r="VRQ27" s="15"/>
      <c r="VRR27" s="15"/>
      <c r="VRS27" s="15"/>
      <c r="VRT27" s="15"/>
      <c r="VRU27" s="15"/>
      <c r="VRV27" s="15"/>
      <c r="VRW27" s="15"/>
      <c r="VRX27" s="15"/>
      <c r="VRY27" s="15"/>
      <c r="VRZ27" s="15"/>
      <c r="VSA27" s="15"/>
      <c r="VSB27" s="15"/>
      <c r="VSC27" s="15"/>
      <c r="VSD27" s="15"/>
      <c r="VSE27" s="15"/>
      <c r="VSF27" s="15"/>
      <c r="VSG27" s="15"/>
      <c r="VSH27" s="15"/>
      <c r="VSI27" s="15"/>
      <c r="VSJ27" s="15"/>
      <c r="VSK27" s="15"/>
      <c r="VSL27" s="15"/>
      <c r="VSM27" s="15"/>
      <c r="VSN27" s="15"/>
      <c r="VSO27" s="15"/>
      <c r="VSP27" s="15"/>
      <c r="VSQ27" s="15"/>
      <c r="VSR27" s="15"/>
      <c r="VSS27" s="15"/>
      <c r="VST27" s="15"/>
      <c r="VSU27" s="15"/>
      <c r="VSV27" s="15"/>
      <c r="VSW27" s="15"/>
      <c r="VSX27" s="15"/>
      <c r="VSY27" s="15"/>
      <c r="VSZ27" s="15"/>
      <c r="VTA27" s="15"/>
      <c r="VTB27" s="15"/>
      <c r="VTC27" s="15"/>
      <c r="VTD27" s="15"/>
      <c r="VTE27" s="15"/>
      <c r="VTF27" s="15"/>
      <c r="VTG27" s="15"/>
      <c r="VTH27" s="15"/>
      <c r="VTI27" s="15"/>
      <c r="VTJ27" s="15"/>
      <c r="VTK27" s="15"/>
      <c r="VTL27" s="15"/>
      <c r="VTM27" s="15"/>
      <c r="VTN27" s="15"/>
      <c r="VTO27" s="15"/>
      <c r="VTP27" s="15"/>
      <c r="VTQ27" s="15"/>
      <c r="VTR27" s="15"/>
      <c r="VTS27" s="15"/>
      <c r="VTT27" s="15"/>
      <c r="VTU27" s="15"/>
      <c r="VTV27" s="15"/>
      <c r="VTW27" s="15"/>
      <c r="VTX27" s="15"/>
      <c r="VTY27" s="15"/>
      <c r="VTZ27" s="15"/>
      <c r="VUA27" s="15"/>
      <c r="VUB27" s="15"/>
      <c r="VUC27" s="15"/>
      <c r="VUD27" s="15"/>
      <c r="VUE27" s="15"/>
      <c r="VUF27" s="15"/>
      <c r="VUG27" s="15"/>
      <c r="VUH27" s="15"/>
      <c r="VUI27" s="15"/>
      <c r="VUJ27" s="15"/>
      <c r="VUK27" s="15"/>
      <c r="VUL27" s="15"/>
      <c r="VUM27" s="15"/>
      <c r="VUN27" s="15"/>
      <c r="VUO27" s="15"/>
      <c r="VUP27" s="15"/>
      <c r="VUQ27" s="15"/>
      <c r="VUR27" s="15"/>
      <c r="VUS27" s="15"/>
      <c r="VUT27" s="15"/>
      <c r="VUU27" s="15"/>
      <c r="VUV27" s="15"/>
      <c r="VUW27" s="15"/>
      <c r="VUX27" s="15"/>
      <c r="VUY27" s="15"/>
      <c r="VUZ27" s="15"/>
      <c r="VVA27" s="15"/>
      <c r="VVB27" s="15"/>
      <c r="VVC27" s="15"/>
      <c r="VVD27" s="15"/>
      <c r="VVE27" s="15"/>
      <c r="VVF27" s="15"/>
      <c r="VVG27" s="15"/>
      <c r="VVH27" s="15"/>
      <c r="VVI27" s="15"/>
      <c r="VVJ27" s="15"/>
      <c r="VVK27" s="15"/>
      <c r="VVL27" s="15"/>
      <c r="VVM27" s="15"/>
      <c r="VVN27" s="15"/>
      <c r="VVO27" s="15"/>
      <c r="VVP27" s="15"/>
      <c r="VVQ27" s="15"/>
      <c r="VVR27" s="15"/>
      <c r="VVS27" s="15"/>
      <c r="VVT27" s="15"/>
      <c r="VVU27" s="15"/>
      <c r="VVV27" s="15"/>
      <c r="VVW27" s="15"/>
      <c r="VVX27" s="15"/>
      <c r="VVY27" s="15"/>
      <c r="VVZ27" s="15"/>
      <c r="VWA27" s="15"/>
      <c r="VWB27" s="15"/>
      <c r="VWC27" s="15"/>
      <c r="VWD27" s="15"/>
      <c r="VWE27" s="15"/>
      <c r="VWF27" s="15"/>
      <c r="VWG27" s="15"/>
      <c r="VWH27" s="15"/>
      <c r="VWI27" s="15"/>
      <c r="VWJ27" s="15"/>
      <c r="VWK27" s="15"/>
      <c r="VWL27" s="15"/>
      <c r="VWM27" s="15"/>
      <c r="VWN27" s="15"/>
      <c r="VWO27" s="15"/>
      <c r="VWP27" s="15"/>
      <c r="VWQ27" s="15"/>
      <c r="VWR27" s="15"/>
      <c r="VWS27" s="15"/>
      <c r="VWT27" s="15"/>
      <c r="VWU27" s="15"/>
      <c r="VWV27" s="15"/>
      <c r="VWW27" s="15"/>
      <c r="VWX27" s="15"/>
      <c r="VWY27" s="15"/>
      <c r="VWZ27" s="15"/>
      <c r="VXA27" s="15"/>
      <c r="VXB27" s="15"/>
      <c r="VXC27" s="15"/>
      <c r="VXD27" s="15"/>
      <c r="VXE27" s="15"/>
      <c r="VXF27" s="15"/>
      <c r="VXG27" s="15"/>
      <c r="VXH27" s="15"/>
      <c r="VXI27" s="15"/>
      <c r="VXJ27" s="15"/>
      <c r="VXK27" s="15"/>
      <c r="VXL27" s="15"/>
      <c r="VXM27" s="15"/>
      <c r="VXN27" s="15"/>
      <c r="VXO27" s="15"/>
      <c r="VXP27" s="15"/>
      <c r="VXQ27" s="15"/>
      <c r="VXR27" s="15"/>
      <c r="VXS27" s="15"/>
      <c r="VXT27" s="15"/>
      <c r="VXU27" s="15"/>
      <c r="VXV27" s="15"/>
      <c r="VXW27" s="15"/>
      <c r="VXX27" s="15"/>
      <c r="VXY27" s="15"/>
      <c r="VXZ27" s="15"/>
      <c r="VYA27" s="15"/>
      <c r="VYB27" s="15"/>
      <c r="VYC27" s="15"/>
      <c r="VYD27" s="15"/>
      <c r="VYE27" s="15"/>
      <c r="VYF27" s="15"/>
      <c r="VYG27" s="15"/>
      <c r="VYH27" s="15"/>
      <c r="VYI27" s="15"/>
      <c r="VYJ27" s="15"/>
      <c r="VYK27" s="15"/>
      <c r="VYL27" s="15"/>
      <c r="VYM27" s="15"/>
      <c r="VYN27" s="15"/>
      <c r="VYO27" s="15"/>
      <c r="VYP27" s="15"/>
      <c r="VYQ27" s="15"/>
      <c r="VYR27" s="15"/>
      <c r="VYS27" s="15"/>
      <c r="VYT27" s="15"/>
      <c r="VYU27" s="15"/>
      <c r="VYV27" s="15"/>
      <c r="VYW27" s="15"/>
      <c r="VYX27" s="15"/>
      <c r="VYY27" s="15"/>
      <c r="VYZ27" s="15"/>
      <c r="VZA27" s="15"/>
      <c r="VZB27" s="15"/>
      <c r="VZC27" s="15"/>
      <c r="VZD27" s="15"/>
      <c r="VZE27" s="15"/>
      <c r="VZF27" s="15"/>
      <c r="VZG27" s="15"/>
      <c r="VZH27" s="15"/>
      <c r="VZI27" s="15"/>
      <c r="VZJ27" s="15"/>
      <c r="VZK27" s="15"/>
      <c r="VZL27" s="15"/>
      <c r="VZM27" s="15"/>
      <c r="VZN27" s="15"/>
      <c r="VZO27" s="15"/>
      <c r="VZP27" s="15"/>
      <c r="VZQ27" s="15"/>
      <c r="VZR27" s="15"/>
      <c r="VZS27" s="15"/>
      <c r="VZT27" s="15"/>
      <c r="VZU27" s="15"/>
      <c r="VZV27" s="15"/>
      <c r="VZW27" s="15"/>
      <c r="VZX27" s="15"/>
      <c r="VZY27" s="15"/>
      <c r="VZZ27" s="15"/>
      <c r="WAA27" s="15"/>
      <c r="WAB27" s="15"/>
      <c r="WAC27" s="15"/>
      <c r="WAD27" s="15"/>
      <c r="WAE27" s="15"/>
      <c r="WAF27" s="15"/>
      <c r="WAG27" s="15"/>
      <c r="WAH27" s="15"/>
      <c r="WAI27" s="15"/>
      <c r="WAJ27" s="15"/>
      <c r="WAK27" s="15"/>
      <c r="WAL27" s="15"/>
      <c r="WAM27" s="15"/>
      <c r="WAN27" s="15"/>
      <c r="WAO27" s="15"/>
      <c r="WAP27" s="15"/>
      <c r="WAQ27" s="15"/>
      <c r="WAR27" s="15"/>
      <c r="WAS27" s="15"/>
      <c r="WAT27" s="15"/>
      <c r="WAU27" s="15"/>
      <c r="WAV27" s="15"/>
      <c r="WAW27" s="15"/>
      <c r="WAX27" s="15"/>
      <c r="WAY27" s="15"/>
      <c r="WAZ27" s="15"/>
      <c r="WBA27" s="15"/>
      <c r="WBB27" s="15"/>
      <c r="WBC27" s="15"/>
      <c r="WBD27" s="15"/>
      <c r="WBE27" s="15"/>
      <c r="WBF27" s="15"/>
      <c r="WBG27" s="15"/>
      <c r="WBH27" s="15"/>
      <c r="WBI27" s="15"/>
      <c r="WBJ27" s="15"/>
      <c r="WBK27" s="15"/>
      <c r="WBL27" s="15"/>
      <c r="WBM27" s="15"/>
      <c r="WBN27" s="15"/>
      <c r="WBO27" s="15"/>
      <c r="WBP27" s="15"/>
      <c r="WBQ27" s="15"/>
      <c r="WBR27" s="15"/>
      <c r="WBS27" s="15"/>
      <c r="WBT27" s="15"/>
      <c r="WBU27" s="15"/>
      <c r="WBV27" s="15"/>
      <c r="WBW27" s="15"/>
      <c r="WBX27" s="15"/>
      <c r="WBY27" s="15"/>
      <c r="WBZ27" s="15"/>
      <c r="WCA27" s="15"/>
      <c r="WCB27" s="15"/>
      <c r="WCC27" s="15"/>
      <c r="WCD27" s="15"/>
      <c r="WCE27" s="15"/>
      <c r="WCF27" s="15"/>
      <c r="WCG27" s="15"/>
      <c r="WCH27" s="15"/>
      <c r="WCI27" s="15"/>
      <c r="WCJ27" s="15"/>
      <c r="WCK27" s="15"/>
      <c r="WCL27" s="15"/>
      <c r="WCM27" s="15"/>
      <c r="WCN27" s="15"/>
      <c r="WCO27" s="15"/>
      <c r="WCP27" s="15"/>
      <c r="WCQ27" s="15"/>
      <c r="WCR27" s="15"/>
      <c r="WCS27" s="15"/>
      <c r="WCT27" s="15"/>
      <c r="WCU27" s="15"/>
      <c r="WCV27" s="15"/>
      <c r="WCW27" s="15"/>
      <c r="WCX27" s="15"/>
      <c r="WCY27" s="15"/>
      <c r="WCZ27" s="15"/>
      <c r="WDA27" s="15"/>
      <c r="WDB27" s="15"/>
      <c r="WDC27" s="15"/>
      <c r="WDD27" s="15"/>
      <c r="WDE27" s="15"/>
      <c r="WDF27" s="15"/>
      <c r="WDG27" s="15"/>
      <c r="WDH27" s="15"/>
      <c r="WDI27" s="15"/>
      <c r="WDJ27" s="15"/>
      <c r="WDK27" s="15"/>
      <c r="WDL27" s="15"/>
      <c r="WDM27" s="15"/>
      <c r="WDN27" s="15"/>
      <c r="WDO27" s="15"/>
      <c r="WDP27" s="15"/>
      <c r="WDQ27" s="15"/>
      <c r="WDR27" s="15"/>
      <c r="WDS27" s="15"/>
      <c r="WDT27" s="15"/>
      <c r="WDU27" s="15"/>
      <c r="WDV27" s="15"/>
      <c r="WDW27" s="15"/>
      <c r="WDX27" s="15"/>
      <c r="WDY27" s="15"/>
      <c r="WDZ27" s="15"/>
      <c r="WEA27" s="15"/>
      <c r="WEB27" s="15"/>
      <c r="WEC27" s="15"/>
      <c r="WED27" s="15"/>
      <c r="WEE27" s="15"/>
      <c r="WEF27" s="15"/>
      <c r="WEG27" s="15"/>
      <c r="WEH27" s="15"/>
      <c r="WEI27" s="15"/>
      <c r="WEJ27" s="15"/>
      <c r="WEK27" s="15"/>
      <c r="WEL27" s="15"/>
      <c r="WEM27" s="15"/>
      <c r="WEN27" s="15"/>
      <c r="WEO27" s="15"/>
      <c r="WEP27" s="15"/>
      <c r="WEQ27" s="15"/>
      <c r="WER27" s="15"/>
      <c r="WES27" s="15"/>
      <c r="WET27" s="15"/>
      <c r="WEU27" s="15"/>
      <c r="WEV27" s="15"/>
      <c r="WEW27" s="15"/>
      <c r="WEX27" s="15"/>
      <c r="WEY27" s="15"/>
      <c r="WEZ27" s="15"/>
      <c r="WFA27" s="15"/>
      <c r="WFB27" s="15"/>
      <c r="WFC27" s="15"/>
      <c r="WFD27" s="15"/>
      <c r="WFE27" s="15"/>
      <c r="WFF27" s="15"/>
      <c r="WFG27" s="15"/>
      <c r="WFH27" s="15"/>
      <c r="WFI27" s="15"/>
      <c r="WFJ27" s="15"/>
      <c r="WFK27" s="15"/>
      <c r="WFL27" s="15"/>
      <c r="WFM27" s="15"/>
      <c r="WFN27" s="15"/>
      <c r="WFO27" s="15"/>
      <c r="WFP27" s="15"/>
      <c r="WFQ27" s="15"/>
      <c r="WFR27" s="15"/>
      <c r="WFS27" s="15"/>
      <c r="WFT27" s="15"/>
      <c r="WFU27" s="15"/>
      <c r="WFV27" s="15"/>
      <c r="WFW27" s="15"/>
      <c r="WFX27" s="15"/>
      <c r="WFY27" s="15"/>
      <c r="WFZ27" s="15"/>
      <c r="WGA27" s="15"/>
      <c r="WGB27" s="15"/>
      <c r="WGC27" s="15"/>
      <c r="WGD27" s="15"/>
      <c r="WGE27" s="15"/>
      <c r="WGF27" s="15"/>
      <c r="WGG27" s="15"/>
      <c r="WGH27" s="15"/>
      <c r="WGI27" s="15"/>
      <c r="WGJ27" s="15"/>
      <c r="WGK27" s="15"/>
      <c r="WGL27" s="15"/>
      <c r="WGM27" s="15"/>
      <c r="WGN27" s="15"/>
      <c r="WGO27" s="15"/>
      <c r="WGP27" s="15"/>
      <c r="WGQ27" s="15"/>
      <c r="WGR27" s="15"/>
      <c r="WGS27" s="15"/>
      <c r="WGT27" s="15"/>
      <c r="WGU27" s="15"/>
      <c r="WGV27" s="15"/>
      <c r="WGW27" s="15"/>
      <c r="WGX27" s="15"/>
      <c r="WGY27" s="15"/>
      <c r="WGZ27" s="15"/>
      <c r="WHA27" s="15"/>
      <c r="WHB27" s="15"/>
      <c r="WHC27" s="15"/>
      <c r="WHD27" s="15"/>
      <c r="WHE27" s="15"/>
      <c r="WHF27" s="15"/>
      <c r="WHG27" s="15"/>
      <c r="WHH27" s="15"/>
      <c r="WHI27" s="15"/>
      <c r="WHJ27" s="15"/>
      <c r="WHK27" s="15"/>
      <c r="WHL27" s="15"/>
      <c r="WHM27" s="15"/>
      <c r="WHN27" s="15"/>
      <c r="WHO27" s="15"/>
      <c r="WHP27" s="15"/>
      <c r="WHQ27" s="15"/>
      <c r="WHR27" s="15"/>
      <c r="WHS27" s="15"/>
      <c r="WHT27" s="15"/>
      <c r="WHU27" s="15"/>
      <c r="WHV27" s="15"/>
      <c r="WHW27" s="15"/>
      <c r="WHX27" s="15"/>
      <c r="WHY27" s="15"/>
      <c r="WHZ27" s="15"/>
      <c r="WIA27" s="15"/>
      <c r="WIB27" s="15"/>
      <c r="WIC27" s="15"/>
      <c r="WID27" s="15"/>
      <c r="WIE27" s="15"/>
      <c r="WIF27" s="15"/>
      <c r="WIG27" s="15"/>
      <c r="WIH27" s="15"/>
      <c r="WII27" s="15"/>
      <c r="WIJ27" s="15"/>
      <c r="WIK27" s="15"/>
      <c r="WIL27" s="15"/>
      <c r="WIM27" s="15"/>
      <c r="WIN27" s="15"/>
      <c r="WIO27" s="15"/>
      <c r="WIP27" s="15"/>
      <c r="WIQ27" s="15"/>
      <c r="WIR27" s="15"/>
      <c r="WIS27" s="15"/>
      <c r="WIT27" s="15"/>
      <c r="WIU27" s="15"/>
      <c r="WIV27" s="15"/>
      <c r="WIW27" s="15"/>
      <c r="WIX27" s="15"/>
      <c r="WIY27" s="15"/>
      <c r="WIZ27" s="15"/>
      <c r="WJA27" s="15"/>
      <c r="WJB27" s="15"/>
      <c r="WJC27" s="15"/>
      <c r="WJD27" s="15"/>
      <c r="WJE27" s="15"/>
      <c r="WJF27" s="15"/>
      <c r="WJG27" s="15"/>
      <c r="WJH27" s="15"/>
      <c r="WJI27" s="15"/>
      <c r="WJJ27" s="15"/>
      <c r="WJK27" s="15"/>
      <c r="WJL27" s="15"/>
      <c r="WJM27" s="15"/>
      <c r="WJN27" s="15"/>
      <c r="WJO27" s="15"/>
      <c r="WJP27" s="15"/>
      <c r="WJQ27" s="15"/>
      <c r="WJR27" s="15"/>
      <c r="WJS27" s="15"/>
      <c r="WJT27" s="15"/>
      <c r="WJU27" s="15"/>
      <c r="WJV27" s="15"/>
      <c r="WJW27" s="15"/>
      <c r="WJX27" s="15"/>
      <c r="WJY27" s="15"/>
      <c r="WJZ27" s="15"/>
      <c r="WKA27" s="15"/>
      <c r="WKB27" s="15"/>
      <c r="WKC27" s="15"/>
      <c r="WKD27" s="15"/>
      <c r="WKE27" s="15"/>
      <c r="WKF27" s="15"/>
      <c r="WKG27" s="15"/>
      <c r="WKH27" s="15"/>
      <c r="WKI27" s="15"/>
      <c r="WKJ27" s="15"/>
      <c r="WKK27" s="15"/>
      <c r="WKL27" s="15"/>
      <c r="WKM27" s="15"/>
      <c r="WKN27" s="15"/>
      <c r="WKO27" s="15"/>
      <c r="WKP27" s="15"/>
      <c r="WKQ27" s="15"/>
      <c r="WKR27" s="15"/>
      <c r="WKS27" s="15"/>
      <c r="WKT27" s="15"/>
      <c r="WKU27" s="15"/>
      <c r="WKV27" s="15"/>
      <c r="WKW27" s="15"/>
      <c r="WKX27" s="15"/>
      <c r="WKY27" s="15"/>
      <c r="WKZ27" s="15"/>
      <c r="WLA27" s="15"/>
      <c r="WLB27" s="15"/>
      <c r="WLC27" s="15"/>
      <c r="WLD27" s="15"/>
      <c r="WLE27" s="15"/>
      <c r="WLF27" s="15"/>
      <c r="WLG27" s="15"/>
      <c r="WLH27" s="15"/>
      <c r="WLI27" s="15"/>
      <c r="WLJ27" s="15"/>
      <c r="WLK27" s="15"/>
      <c r="WLL27" s="15"/>
      <c r="WLM27" s="15"/>
      <c r="WLN27" s="15"/>
      <c r="WLO27" s="15"/>
      <c r="WLP27" s="15"/>
      <c r="WLQ27" s="15"/>
      <c r="WLR27" s="15"/>
      <c r="WLS27" s="15"/>
      <c r="WLT27" s="15"/>
      <c r="WLU27" s="15"/>
      <c r="WLV27" s="15"/>
      <c r="WLW27" s="15"/>
      <c r="WLX27" s="15"/>
      <c r="WLY27" s="15"/>
      <c r="WLZ27" s="15"/>
      <c r="WMA27" s="15"/>
      <c r="WMB27" s="15"/>
      <c r="WMC27" s="15"/>
      <c r="WMD27" s="15"/>
      <c r="WME27" s="15"/>
      <c r="WMF27" s="15"/>
      <c r="WMG27" s="15"/>
      <c r="WMH27" s="15"/>
      <c r="WMI27" s="15"/>
      <c r="WMJ27" s="15"/>
      <c r="WMK27" s="15"/>
      <c r="WML27" s="15"/>
      <c r="WMM27" s="15"/>
      <c r="WMN27" s="15"/>
      <c r="WMO27" s="15"/>
      <c r="WMP27" s="15"/>
      <c r="WMQ27" s="15"/>
      <c r="WMR27" s="15"/>
      <c r="WMS27" s="15"/>
      <c r="WMT27" s="15"/>
      <c r="WMU27" s="15"/>
      <c r="WMV27" s="15"/>
      <c r="WMW27" s="15"/>
      <c r="WMX27" s="15"/>
      <c r="WMY27" s="15"/>
      <c r="WMZ27" s="15"/>
      <c r="WNA27" s="15"/>
      <c r="WNB27" s="15"/>
      <c r="WNC27" s="15"/>
      <c r="WND27" s="15"/>
      <c r="WNE27" s="15"/>
      <c r="WNF27" s="15"/>
      <c r="WNG27" s="15"/>
      <c r="WNH27" s="15"/>
      <c r="WNI27" s="15"/>
      <c r="WNJ27" s="15"/>
      <c r="WNK27" s="15"/>
      <c r="WNL27" s="15"/>
      <c r="WNM27" s="15"/>
      <c r="WNN27" s="15"/>
      <c r="WNO27" s="15"/>
      <c r="WNP27" s="15"/>
      <c r="WNQ27" s="15"/>
      <c r="WNR27" s="15"/>
      <c r="WNS27" s="15"/>
      <c r="WNT27" s="15"/>
      <c r="WNU27" s="15"/>
      <c r="WNV27" s="15"/>
      <c r="WNW27" s="15"/>
      <c r="WNX27" s="15"/>
      <c r="WNY27" s="15"/>
      <c r="WNZ27" s="15"/>
      <c r="WOA27" s="15"/>
      <c r="WOB27" s="15"/>
      <c r="WOC27" s="15"/>
      <c r="WOD27" s="15"/>
      <c r="WOE27" s="15"/>
      <c r="WOF27" s="15"/>
      <c r="WOG27" s="15"/>
      <c r="WOH27" s="15"/>
      <c r="WOI27" s="15"/>
      <c r="WOJ27" s="15"/>
      <c r="WOK27" s="15"/>
      <c r="WOL27" s="15"/>
      <c r="WOM27" s="15"/>
      <c r="WON27" s="15"/>
      <c r="WOO27" s="15"/>
      <c r="WOP27" s="15"/>
      <c r="WOQ27" s="15"/>
      <c r="WOR27" s="15"/>
      <c r="WOS27" s="15"/>
      <c r="WOT27" s="15"/>
      <c r="WOU27" s="15"/>
      <c r="WOV27" s="15"/>
      <c r="WOW27" s="15"/>
      <c r="WOX27" s="15"/>
      <c r="WOY27" s="15"/>
      <c r="WOZ27" s="15"/>
      <c r="WPA27" s="15"/>
      <c r="WPB27" s="15"/>
      <c r="WPC27" s="15"/>
      <c r="WPD27" s="15"/>
      <c r="WPE27" s="15"/>
      <c r="WPF27" s="15"/>
      <c r="WPG27" s="15"/>
      <c r="WPH27" s="15"/>
      <c r="WPI27" s="15"/>
      <c r="WPJ27" s="15"/>
      <c r="WPK27" s="15"/>
      <c r="WPL27" s="15"/>
      <c r="WPM27" s="15"/>
      <c r="WPN27" s="15"/>
      <c r="WPO27" s="15"/>
      <c r="WPP27" s="15"/>
      <c r="WPQ27" s="15"/>
      <c r="WPR27" s="15"/>
      <c r="WPS27" s="15"/>
      <c r="WPT27" s="15"/>
      <c r="WPU27" s="15"/>
      <c r="WPV27" s="15"/>
      <c r="WPW27" s="15"/>
      <c r="WPX27" s="15"/>
      <c r="WPY27" s="15"/>
      <c r="WPZ27" s="15"/>
      <c r="WQA27" s="15"/>
      <c r="WQB27" s="15"/>
      <c r="WQC27" s="15"/>
      <c r="WQD27" s="15"/>
      <c r="WQE27" s="15"/>
      <c r="WQF27" s="15"/>
      <c r="WQG27" s="15"/>
      <c r="WQH27" s="15"/>
      <c r="WQI27" s="15"/>
      <c r="WQJ27" s="15"/>
      <c r="WQK27" s="15"/>
      <c r="WQL27" s="15"/>
      <c r="WQM27" s="15"/>
      <c r="WQN27" s="15"/>
      <c r="WQO27" s="15"/>
      <c r="WQP27" s="15"/>
      <c r="WQQ27" s="15"/>
      <c r="WQR27" s="15"/>
      <c r="WQS27" s="15"/>
      <c r="WQT27" s="15"/>
      <c r="WQU27" s="15"/>
      <c r="WQV27" s="15"/>
      <c r="WQW27" s="15"/>
      <c r="WQX27" s="15"/>
      <c r="WQY27" s="15"/>
      <c r="WQZ27" s="15"/>
      <c r="WRA27" s="15"/>
      <c r="WRB27" s="15"/>
      <c r="WRC27" s="15"/>
      <c r="WRD27" s="15"/>
      <c r="WRE27" s="15"/>
      <c r="WRF27" s="15"/>
      <c r="WRG27" s="15"/>
      <c r="WRH27" s="15"/>
      <c r="WRI27" s="15"/>
      <c r="WRJ27" s="15"/>
      <c r="WRK27" s="15"/>
      <c r="WRL27" s="15"/>
      <c r="WRM27" s="15"/>
      <c r="WRN27" s="15"/>
      <c r="WRO27" s="15"/>
      <c r="WRP27" s="15"/>
      <c r="WRQ27" s="15"/>
      <c r="WRR27" s="15"/>
      <c r="WRS27" s="15"/>
      <c r="WRT27" s="15"/>
      <c r="WRU27" s="15"/>
      <c r="WRV27" s="15"/>
      <c r="WRW27" s="15"/>
      <c r="WRX27" s="15"/>
      <c r="WRY27" s="15"/>
      <c r="WRZ27" s="15"/>
      <c r="WSA27" s="15"/>
      <c r="WSB27" s="15"/>
      <c r="WSC27" s="15"/>
      <c r="WSD27" s="15"/>
      <c r="WSE27" s="15"/>
      <c r="WSF27" s="15"/>
      <c r="WSG27" s="15"/>
      <c r="WSH27" s="15"/>
      <c r="WSI27" s="15"/>
      <c r="WSJ27" s="15"/>
      <c r="WSK27" s="15"/>
      <c r="WSL27" s="15"/>
      <c r="WSM27" s="15"/>
      <c r="WSN27" s="15"/>
      <c r="WSO27" s="15"/>
      <c r="WSP27" s="15"/>
      <c r="WSQ27" s="15"/>
      <c r="WSR27" s="15"/>
      <c r="WSS27" s="15"/>
      <c r="WST27" s="15"/>
      <c r="WSU27" s="15"/>
      <c r="WSV27" s="15"/>
      <c r="WSW27" s="15"/>
      <c r="WSX27" s="15"/>
      <c r="WSY27" s="15"/>
      <c r="WSZ27" s="15"/>
      <c r="WTA27" s="15"/>
      <c r="WTB27" s="15"/>
      <c r="WTC27" s="15"/>
      <c r="WTD27" s="15"/>
      <c r="WTE27" s="15"/>
      <c r="WTF27" s="15"/>
      <c r="WTG27" s="15"/>
      <c r="WTH27" s="15"/>
      <c r="WTI27" s="15"/>
      <c r="WTJ27" s="15"/>
      <c r="WTK27" s="15"/>
      <c r="WTL27" s="15"/>
      <c r="WTM27" s="15"/>
      <c r="WTN27" s="15"/>
      <c r="WTO27" s="15"/>
      <c r="WTP27" s="15"/>
      <c r="WTQ27" s="15"/>
      <c r="WTR27" s="15"/>
      <c r="WTS27" s="15"/>
      <c r="WTT27" s="15"/>
      <c r="WTU27" s="15"/>
      <c r="WTV27" s="15"/>
      <c r="WTW27" s="15"/>
      <c r="WTX27" s="15"/>
      <c r="WTY27" s="15"/>
      <c r="WTZ27" s="15"/>
      <c r="WUA27" s="15"/>
      <c r="WUB27" s="15"/>
      <c r="WUC27" s="15"/>
      <c r="WUD27" s="15"/>
      <c r="WUE27" s="15"/>
      <c r="WUF27" s="15"/>
      <c r="WUG27" s="15"/>
      <c r="WUH27" s="15"/>
      <c r="WUI27" s="15"/>
      <c r="WUJ27" s="15"/>
      <c r="WUK27" s="15"/>
      <c r="WUL27" s="15"/>
      <c r="WUM27" s="15"/>
      <c r="WUN27" s="15"/>
      <c r="WUO27" s="15"/>
      <c r="WUP27" s="15"/>
      <c r="WUQ27" s="15"/>
      <c r="WUR27" s="15"/>
      <c r="WUS27" s="15"/>
      <c r="WUT27" s="15"/>
      <c r="WUU27" s="15"/>
      <c r="WUV27" s="15"/>
      <c r="WUW27" s="15"/>
      <c r="WUX27" s="15"/>
      <c r="WUY27" s="15"/>
      <c r="WUZ27" s="15"/>
      <c r="WVA27" s="15"/>
      <c r="WVB27" s="15"/>
      <c r="WVC27" s="15"/>
      <c r="WVD27" s="15"/>
      <c r="WVE27" s="15"/>
      <c r="WVF27" s="15"/>
      <c r="WVG27" s="15"/>
      <c r="WVH27" s="15"/>
      <c r="WVI27" s="15"/>
      <c r="WVJ27" s="15"/>
      <c r="WVK27" s="15"/>
      <c r="WVL27" s="15"/>
      <c r="WVM27" s="15"/>
      <c r="WVN27" s="15"/>
      <c r="WVO27" s="15"/>
      <c r="WVP27" s="15"/>
      <c r="WVQ27" s="15"/>
      <c r="WVR27" s="15"/>
      <c r="WVS27" s="15"/>
      <c r="WVT27" s="15"/>
      <c r="WVU27" s="15"/>
      <c r="WVV27" s="15"/>
      <c r="WVW27" s="15"/>
      <c r="WVX27" s="15"/>
      <c r="WVY27" s="15"/>
      <c r="WVZ27" s="15"/>
      <c r="WWA27" s="15"/>
      <c r="WWB27" s="15"/>
      <c r="WWC27" s="15"/>
      <c r="WWD27" s="15"/>
      <c r="WWE27" s="15"/>
      <c r="WWF27" s="15"/>
      <c r="WWG27" s="15"/>
      <c r="WWH27" s="15"/>
      <c r="WWI27" s="15"/>
      <c r="WWJ27" s="15"/>
      <c r="WWK27" s="15"/>
      <c r="WWL27" s="15"/>
      <c r="WWM27" s="15"/>
      <c r="WWN27" s="15"/>
      <c r="WWO27" s="15"/>
      <c r="WWP27" s="15"/>
      <c r="WWQ27" s="15"/>
      <c r="WWR27" s="15"/>
      <c r="WWS27" s="15"/>
      <c r="WWT27" s="15"/>
      <c r="WWU27" s="15"/>
      <c r="WWV27" s="15"/>
      <c r="WWW27" s="15"/>
      <c r="WWX27" s="15"/>
      <c r="WWY27" s="15"/>
      <c r="WWZ27" s="15"/>
      <c r="WXA27" s="15"/>
      <c r="WXB27" s="15"/>
      <c r="WXC27" s="15"/>
      <c r="WXD27" s="15"/>
      <c r="WXE27" s="15"/>
      <c r="WXF27" s="15"/>
      <c r="WXG27" s="15"/>
      <c r="WXH27" s="15"/>
      <c r="WXI27" s="15"/>
      <c r="WXJ27" s="15"/>
      <c r="WXK27" s="15"/>
      <c r="WXL27" s="15"/>
      <c r="WXM27" s="15"/>
      <c r="WXN27" s="15"/>
      <c r="WXO27" s="15"/>
      <c r="WXP27" s="15"/>
      <c r="WXQ27" s="15"/>
      <c r="WXR27" s="15"/>
      <c r="WXS27" s="15"/>
      <c r="WXT27" s="15"/>
      <c r="WXU27" s="15"/>
      <c r="WXV27" s="15"/>
      <c r="WXW27" s="15"/>
      <c r="WXX27" s="15"/>
      <c r="WXY27" s="15"/>
      <c r="WXZ27" s="15"/>
      <c r="WYA27" s="15"/>
      <c r="WYB27" s="15"/>
      <c r="WYC27" s="15"/>
      <c r="WYD27" s="15"/>
      <c r="WYE27" s="15"/>
      <c r="WYF27" s="15"/>
      <c r="WYG27" s="15"/>
      <c r="WYH27" s="15"/>
      <c r="WYI27" s="15"/>
      <c r="WYJ27" s="15"/>
      <c r="WYK27" s="15"/>
      <c r="WYL27" s="15"/>
      <c r="WYM27" s="15"/>
      <c r="WYN27" s="15"/>
      <c r="WYO27" s="15"/>
      <c r="WYP27" s="15"/>
      <c r="WYQ27" s="15"/>
      <c r="WYR27" s="15"/>
      <c r="WYS27" s="15"/>
      <c r="WYT27" s="15"/>
      <c r="WYU27" s="15"/>
      <c r="WYV27" s="15"/>
      <c r="WYW27" s="15"/>
      <c r="WYX27" s="15"/>
      <c r="WYY27" s="15"/>
      <c r="WYZ27" s="15"/>
      <c r="WZA27" s="15"/>
      <c r="WZB27" s="15"/>
      <c r="WZC27" s="15"/>
      <c r="WZD27" s="15"/>
      <c r="WZE27" s="15"/>
      <c r="WZF27" s="15"/>
      <c r="WZG27" s="15"/>
      <c r="WZH27" s="15"/>
      <c r="WZI27" s="15"/>
      <c r="WZJ27" s="15"/>
      <c r="WZK27" s="15"/>
      <c r="WZL27" s="15"/>
      <c r="WZM27" s="15"/>
      <c r="WZN27" s="15"/>
      <c r="WZO27" s="15"/>
      <c r="WZP27" s="15"/>
      <c r="WZQ27" s="15"/>
      <c r="WZR27" s="15"/>
      <c r="WZS27" s="15"/>
      <c r="WZT27" s="15"/>
      <c r="WZU27" s="15"/>
      <c r="WZV27" s="15"/>
      <c r="WZW27" s="15"/>
      <c r="WZX27" s="15"/>
      <c r="WZY27" s="15"/>
      <c r="WZZ27" s="15"/>
      <c r="XAA27" s="15"/>
      <c r="XAB27" s="15"/>
      <c r="XAC27" s="15"/>
      <c r="XAD27" s="15"/>
      <c r="XAE27" s="15"/>
      <c r="XAF27" s="15"/>
      <c r="XAG27" s="15"/>
      <c r="XAH27" s="15"/>
      <c r="XAI27" s="15"/>
      <c r="XAJ27" s="15"/>
      <c r="XAK27" s="15"/>
      <c r="XAL27" s="15"/>
      <c r="XAM27" s="15"/>
      <c r="XAN27" s="15"/>
      <c r="XAO27" s="15"/>
      <c r="XAP27" s="15"/>
      <c r="XAQ27" s="15"/>
      <c r="XAR27" s="15"/>
      <c r="XAS27" s="15"/>
      <c r="XAT27" s="15"/>
      <c r="XAU27" s="15"/>
      <c r="XAV27" s="15"/>
      <c r="XAW27" s="15"/>
      <c r="XAX27" s="15"/>
      <c r="XAY27" s="15"/>
      <c r="XAZ27" s="15"/>
      <c r="XBA27" s="15"/>
      <c r="XBB27" s="15"/>
      <c r="XBC27" s="15"/>
      <c r="XBD27" s="15"/>
      <c r="XBE27" s="15"/>
      <c r="XBF27" s="15"/>
      <c r="XBG27" s="15"/>
      <c r="XBH27" s="15"/>
      <c r="XBI27" s="15"/>
      <c r="XBJ27" s="15"/>
      <c r="XBK27" s="15"/>
      <c r="XBL27" s="15"/>
      <c r="XBM27" s="15"/>
      <c r="XBN27" s="15"/>
      <c r="XBO27" s="15"/>
      <c r="XBP27" s="15"/>
      <c r="XBQ27" s="15"/>
      <c r="XBR27" s="15"/>
      <c r="XBS27" s="15"/>
      <c r="XBT27" s="15"/>
      <c r="XBU27" s="15"/>
      <c r="XBV27" s="15"/>
      <c r="XBW27" s="15"/>
      <c r="XBX27" s="15"/>
      <c r="XBY27" s="15"/>
      <c r="XBZ27" s="15"/>
      <c r="XCA27" s="15"/>
      <c r="XCB27" s="15"/>
      <c r="XCC27" s="15"/>
      <c r="XCD27" s="15"/>
      <c r="XCE27" s="15"/>
      <c r="XCF27" s="15"/>
      <c r="XCG27" s="15"/>
      <c r="XCH27" s="15"/>
      <c r="XCI27" s="15"/>
      <c r="XCJ27" s="15"/>
      <c r="XCK27" s="15"/>
      <c r="XCL27" s="15"/>
      <c r="XCM27" s="15"/>
      <c r="XCN27" s="15"/>
      <c r="XCO27" s="15"/>
      <c r="XCP27" s="15"/>
      <c r="XCQ27" s="15"/>
      <c r="XCR27" s="15"/>
      <c r="XCS27" s="15"/>
      <c r="XCT27" s="15"/>
      <c r="XCU27" s="15"/>
      <c r="XCV27" s="15"/>
      <c r="XCW27" s="15"/>
      <c r="XCX27" s="15"/>
      <c r="XCY27" s="15"/>
      <c r="XCZ27" s="15"/>
      <c r="XDA27" s="15"/>
      <c r="XDB27" s="15"/>
      <c r="XDC27" s="15"/>
      <c r="XDD27" s="15"/>
      <c r="XDE27" s="15"/>
      <c r="XDF27" s="15"/>
      <c r="XDG27" s="15"/>
      <c r="XDH27" s="15"/>
      <c r="XDI27" s="15"/>
      <c r="XDJ27" s="15"/>
      <c r="XDK27" s="15"/>
      <c r="XDL27" s="15"/>
      <c r="XDM27" s="15"/>
      <c r="XDN27" s="15"/>
      <c r="XDO27" s="15"/>
      <c r="XDP27" s="15"/>
      <c r="XDQ27" s="15"/>
      <c r="XDR27" s="15"/>
      <c r="XDS27" s="15"/>
      <c r="XDT27" s="15"/>
      <c r="XDU27" s="15"/>
      <c r="XDV27" s="15"/>
      <c r="XDW27" s="15"/>
      <c r="XDX27" s="15"/>
      <c r="XDY27" s="15"/>
      <c r="XDZ27" s="15"/>
      <c r="XEA27" s="15"/>
      <c r="XEB27" s="15"/>
      <c r="XEC27" s="15"/>
      <c r="XED27" s="15"/>
      <c r="XEE27" s="15"/>
      <c r="XEF27" s="15"/>
      <c r="XEG27" s="15"/>
      <c r="XEH27" s="15"/>
      <c r="XEI27" s="15"/>
      <c r="XEJ27" s="15"/>
      <c r="XEK27" s="15"/>
      <c r="XEL27" s="15"/>
      <c r="XEM27" s="15"/>
      <c r="XEN27" s="15"/>
      <c r="XEO27" s="15"/>
      <c r="XEP27" s="15"/>
      <c r="XEQ27" s="15"/>
      <c r="XER27" s="15"/>
      <c r="XES27" s="15"/>
      <c r="XET27" s="15"/>
      <c r="XEU27" s="15"/>
      <c r="XEV27" s="15"/>
      <c r="XEW27" s="15"/>
      <c r="XEX27" s="15"/>
      <c r="XEY27" s="15"/>
      <c r="XEZ27" s="15"/>
    </row>
    <row r="28" spans="2:16380" outlineLevel="1" x14ac:dyDescent="0.25">
      <c r="B28" s="22" t="s">
        <v>84</v>
      </c>
      <c r="C28" s="17"/>
      <c r="D28" s="17"/>
      <c r="E28" s="17"/>
      <c r="F28" s="17"/>
      <c r="G28" s="17"/>
      <c r="H28" s="17"/>
      <c r="I28" s="17"/>
      <c r="J28" s="17"/>
      <c r="K28" s="17">
        <v>0.92700000000000005</v>
      </c>
      <c r="L28" s="17">
        <v>1.7110000000000001</v>
      </c>
      <c r="M28" s="17">
        <v>2.6059999999999999</v>
      </c>
      <c r="N28" s="17">
        <f>8.575-SUM(K28:M28)</f>
        <v>3.3309999999999995</v>
      </c>
      <c r="O28" s="17">
        <v>3.1709999999999998</v>
      </c>
      <c r="P28" s="17">
        <v>3.6680000000000001</v>
      </c>
      <c r="Q28" s="17">
        <v>3.1269999999999998</v>
      </c>
      <c r="R28" s="17">
        <f>12.99-SUM(O28:Q28)</f>
        <v>3.0239999999999991</v>
      </c>
      <c r="S28" s="17">
        <v>4.9569999999999999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  <c r="AML28" s="15"/>
      <c r="AMM28" s="15"/>
      <c r="AMN28" s="15"/>
      <c r="AMO28" s="15"/>
      <c r="AMP28" s="15"/>
      <c r="AMQ28" s="15"/>
      <c r="AMR28" s="15"/>
      <c r="AMS28" s="15"/>
      <c r="AMT28" s="15"/>
      <c r="AMU28" s="15"/>
      <c r="AMV28" s="15"/>
      <c r="AMW28" s="15"/>
      <c r="AMX28" s="15"/>
      <c r="AMY28" s="15"/>
      <c r="AMZ28" s="15"/>
      <c r="ANA28" s="15"/>
      <c r="ANB28" s="15"/>
      <c r="ANC28" s="15"/>
      <c r="AND28" s="15"/>
      <c r="ANE28" s="15"/>
      <c r="ANF28" s="15"/>
      <c r="ANG28" s="15"/>
      <c r="ANH28" s="15"/>
      <c r="ANI28" s="15"/>
      <c r="ANJ28" s="15"/>
      <c r="ANK28" s="15"/>
      <c r="ANL28" s="15"/>
      <c r="ANM28" s="15"/>
      <c r="ANN28" s="15"/>
      <c r="ANO28" s="15"/>
      <c r="ANP28" s="15"/>
      <c r="ANQ28" s="15"/>
      <c r="ANR28" s="15"/>
      <c r="ANS28" s="15"/>
      <c r="ANT28" s="15"/>
      <c r="ANU28" s="15"/>
      <c r="ANV28" s="15"/>
      <c r="ANW28" s="15"/>
      <c r="ANX28" s="15"/>
      <c r="ANY28" s="15"/>
      <c r="ANZ28" s="15"/>
      <c r="AOA28" s="15"/>
      <c r="AOB28" s="15"/>
      <c r="AOC28" s="15"/>
      <c r="AOD28" s="15"/>
      <c r="AOE28" s="15"/>
      <c r="AOF28" s="15"/>
      <c r="AOG28" s="15"/>
      <c r="AOH28" s="15"/>
      <c r="AOI28" s="15"/>
      <c r="AOJ28" s="15"/>
      <c r="AOK28" s="15"/>
      <c r="AOL28" s="15"/>
      <c r="AOM28" s="15"/>
      <c r="AON28" s="15"/>
      <c r="AOO28" s="15"/>
      <c r="AOP28" s="15"/>
      <c r="AOQ28" s="15"/>
      <c r="AOR28" s="15"/>
      <c r="AOS28" s="15"/>
      <c r="AOT28" s="15"/>
      <c r="AOU28" s="15"/>
      <c r="AOV28" s="15"/>
      <c r="AOW28" s="15"/>
      <c r="AOX28" s="15"/>
      <c r="AOY28" s="15"/>
      <c r="AOZ28" s="15"/>
      <c r="APA28" s="15"/>
      <c r="APB28" s="15"/>
      <c r="APC28" s="15"/>
      <c r="APD28" s="15"/>
      <c r="APE28" s="15"/>
      <c r="APF28" s="15"/>
      <c r="APG28" s="15"/>
      <c r="APH28" s="15"/>
      <c r="API28" s="15"/>
      <c r="APJ28" s="15"/>
      <c r="APK28" s="15"/>
      <c r="APL28" s="15"/>
      <c r="APM28" s="15"/>
      <c r="APN28" s="15"/>
      <c r="APO28" s="15"/>
      <c r="APP28" s="15"/>
      <c r="APQ28" s="15"/>
      <c r="APR28" s="15"/>
      <c r="APS28" s="15"/>
      <c r="APT28" s="15"/>
      <c r="APU28" s="15"/>
      <c r="APV28" s="15"/>
      <c r="APW28" s="15"/>
      <c r="APX28" s="15"/>
      <c r="APY28" s="15"/>
      <c r="APZ28" s="15"/>
      <c r="AQA28" s="15"/>
      <c r="AQB28" s="15"/>
      <c r="AQC28" s="15"/>
      <c r="AQD28" s="15"/>
      <c r="AQE28" s="15"/>
      <c r="AQF28" s="15"/>
      <c r="AQG28" s="15"/>
      <c r="AQH28" s="15"/>
      <c r="AQI28" s="15"/>
      <c r="AQJ28" s="15"/>
      <c r="AQK28" s="15"/>
      <c r="AQL28" s="15"/>
      <c r="AQM28" s="15"/>
      <c r="AQN28" s="15"/>
      <c r="AQO28" s="15"/>
      <c r="AQP28" s="15"/>
      <c r="AQQ28" s="15"/>
      <c r="AQR28" s="15"/>
      <c r="AQS28" s="15"/>
      <c r="AQT28" s="15"/>
      <c r="AQU28" s="15"/>
      <c r="AQV28" s="15"/>
      <c r="AQW28" s="15"/>
      <c r="AQX28" s="15"/>
      <c r="AQY28" s="15"/>
      <c r="AQZ28" s="15"/>
      <c r="ARA28" s="15"/>
      <c r="ARB28" s="15"/>
      <c r="ARC28" s="15"/>
      <c r="ARD28" s="15"/>
      <c r="ARE28" s="15"/>
      <c r="ARF28" s="15"/>
      <c r="ARG28" s="15"/>
      <c r="ARH28" s="15"/>
      <c r="ARI28" s="15"/>
      <c r="ARJ28" s="15"/>
      <c r="ARK28" s="15"/>
      <c r="ARL28" s="15"/>
      <c r="ARM28" s="15"/>
      <c r="ARN28" s="15"/>
      <c r="ARO28" s="15"/>
      <c r="ARP28" s="15"/>
      <c r="ARQ28" s="15"/>
      <c r="ARR28" s="15"/>
      <c r="ARS28" s="15"/>
      <c r="ART28" s="15"/>
      <c r="ARU28" s="15"/>
      <c r="ARV28" s="15"/>
      <c r="ARW28" s="15"/>
      <c r="ARX28" s="15"/>
      <c r="ARY28" s="15"/>
      <c r="ARZ28" s="15"/>
      <c r="ASA28" s="15"/>
      <c r="ASB28" s="15"/>
      <c r="ASC28" s="15"/>
      <c r="ASD28" s="15"/>
      <c r="ASE28" s="15"/>
      <c r="ASF28" s="15"/>
      <c r="ASG28" s="15"/>
      <c r="ASH28" s="15"/>
      <c r="ASI28" s="15"/>
      <c r="ASJ28" s="15"/>
      <c r="ASK28" s="15"/>
      <c r="ASL28" s="15"/>
      <c r="ASM28" s="15"/>
      <c r="ASN28" s="15"/>
      <c r="ASO28" s="15"/>
      <c r="ASP28" s="15"/>
      <c r="ASQ28" s="15"/>
      <c r="ASR28" s="15"/>
      <c r="ASS28" s="15"/>
      <c r="AST28" s="15"/>
      <c r="ASU28" s="15"/>
      <c r="ASV28" s="15"/>
      <c r="ASW28" s="15"/>
      <c r="ASX28" s="15"/>
      <c r="ASY28" s="15"/>
      <c r="ASZ28" s="15"/>
      <c r="ATA28" s="15"/>
      <c r="ATB28" s="15"/>
      <c r="ATC28" s="15"/>
      <c r="ATD28" s="15"/>
      <c r="ATE28" s="15"/>
      <c r="ATF28" s="15"/>
      <c r="ATG28" s="15"/>
      <c r="ATH28" s="15"/>
      <c r="ATI28" s="15"/>
      <c r="ATJ28" s="15"/>
      <c r="ATK28" s="15"/>
      <c r="ATL28" s="15"/>
      <c r="ATM28" s="15"/>
      <c r="ATN28" s="15"/>
      <c r="ATO28" s="15"/>
      <c r="ATP28" s="15"/>
      <c r="ATQ28" s="15"/>
      <c r="ATR28" s="15"/>
      <c r="ATS28" s="15"/>
      <c r="ATT28" s="15"/>
      <c r="ATU28" s="15"/>
      <c r="ATV28" s="15"/>
      <c r="ATW28" s="15"/>
      <c r="ATX28" s="15"/>
      <c r="ATY28" s="15"/>
      <c r="ATZ28" s="15"/>
      <c r="AUA28" s="15"/>
      <c r="AUB28" s="15"/>
      <c r="AUC28" s="15"/>
      <c r="AUD28" s="15"/>
      <c r="AUE28" s="15"/>
      <c r="AUF28" s="15"/>
      <c r="AUG28" s="15"/>
      <c r="AUH28" s="15"/>
      <c r="AUI28" s="15"/>
      <c r="AUJ28" s="15"/>
      <c r="AUK28" s="15"/>
      <c r="AUL28" s="15"/>
      <c r="AUM28" s="15"/>
      <c r="AUN28" s="15"/>
      <c r="AUO28" s="15"/>
      <c r="AUP28" s="15"/>
      <c r="AUQ28" s="15"/>
      <c r="AUR28" s="15"/>
      <c r="AUS28" s="15"/>
      <c r="AUT28" s="15"/>
      <c r="AUU28" s="15"/>
      <c r="AUV28" s="15"/>
      <c r="AUW28" s="15"/>
      <c r="AUX28" s="15"/>
      <c r="AUY28" s="15"/>
      <c r="AUZ28" s="15"/>
      <c r="AVA28" s="15"/>
      <c r="AVB28" s="15"/>
      <c r="AVC28" s="15"/>
      <c r="AVD28" s="15"/>
      <c r="AVE28" s="15"/>
      <c r="AVF28" s="15"/>
      <c r="AVG28" s="15"/>
      <c r="AVH28" s="15"/>
      <c r="AVI28" s="15"/>
      <c r="AVJ28" s="15"/>
      <c r="AVK28" s="15"/>
      <c r="AVL28" s="15"/>
      <c r="AVM28" s="15"/>
      <c r="AVN28" s="15"/>
      <c r="AVO28" s="15"/>
      <c r="AVP28" s="15"/>
      <c r="AVQ28" s="15"/>
      <c r="AVR28" s="15"/>
      <c r="AVS28" s="15"/>
      <c r="AVT28" s="15"/>
      <c r="AVU28" s="15"/>
      <c r="AVV28" s="15"/>
      <c r="AVW28" s="15"/>
      <c r="AVX28" s="15"/>
      <c r="AVY28" s="15"/>
      <c r="AVZ28" s="15"/>
      <c r="AWA28" s="15"/>
      <c r="AWB28" s="15"/>
      <c r="AWC28" s="15"/>
      <c r="AWD28" s="15"/>
      <c r="AWE28" s="15"/>
      <c r="AWF28" s="15"/>
      <c r="AWG28" s="15"/>
      <c r="AWH28" s="15"/>
      <c r="AWI28" s="15"/>
      <c r="AWJ28" s="15"/>
      <c r="AWK28" s="15"/>
      <c r="AWL28" s="15"/>
      <c r="AWM28" s="15"/>
      <c r="AWN28" s="15"/>
      <c r="AWO28" s="15"/>
      <c r="AWP28" s="15"/>
      <c r="AWQ28" s="15"/>
      <c r="AWR28" s="15"/>
      <c r="AWS28" s="15"/>
      <c r="AWT28" s="15"/>
      <c r="AWU28" s="15"/>
      <c r="AWV28" s="15"/>
      <c r="AWW28" s="15"/>
      <c r="AWX28" s="15"/>
      <c r="AWY28" s="15"/>
      <c r="AWZ28" s="15"/>
      <c r="AXA28" s="15"/>
      <c r="AXB28" s="15"/>
      <c r="AXC28" s="15"/>
      <c r="AXD28" s="15"/>
      <c r="AXE28" s="15"/>
      <c r="AXF28" s="15"/>
      <c r="AXG28" s="15"/>
      <c r="AXH28" s="15"/>
      <c r="AXI28" s="15"/>
      <c r="AXJ28" s="15"/>
      <c r="AXK28" s="15"/>
      <c r="AXL28" s="15"/>
      <c r="AXM28" s="15"/>
      <c r="AXN28" s="15"/>
      <c r="AXO28" s="15"/>
      <c r="AXP28" s="15"/>
      <c r="AXQ28" s="15"/>
      <c r="AXR28" s="15"/>
      <c r="AXS28" s="15"/>
      <c r="AXT28" s="15"/>
      <c r="AXU28" s="15"/>
      <c r="AXV28" s="15"/>
      <c r="AXW28" s="15"/>
      <c r="AXX28" s="15"/>
      <c r="AXY28" s="15"/>
      <c r="AXZ28" s="15"/>
      <c r="AYA28" s="15"/>
      <c r="AYB28" s="15"/>
      <c r="AYC28" s="15"/>
      <c r="AYD28" s="15"/>
      <c r="AYE28" s="15"/>
      <c r="AYF28" s="15"/>
      <c r="AYG28" s="15"/>
      <c r="AYH28" s="15"/>
      <c r="AYI28" s="15"/>
      <c r="AYJ28" s="15"/>
      <c r="AYK28" s="15"/>
      <c r="AYL28" s="15"/>
      <c r="AYM28" s="15"/>
      <c r="AYN28" s="15"/>
      <c r="AYO28" s="15"/>
      <c r="AYP28" s="15"/>
      <c r="AYQ28" s="15"/>
      <c r="AYR28" s="15"/>
      <c r="AYS28" s="15"/>
      <c r="AYT28" s="15"/>
      <c r="AYU28" s="15"/>
      <c r="AYV28" s="15"/>
      <c r="AYW28" s="15"/>
      <c r="AYX28" s="15"/>
      <c r="AYY28" s="15"/>
      <c r="AYZ28" s="15"/>
      <c r="AZA28" s="15"/>
      <c r="AZB28" s="15"/>
      <c r="AZC28" s="15"/>
      <c r="AZD28" s="15"/>
      <c r="AZE28" s="15"/>
      <c r="AZF28" s="15"/>
      <c r="AZG28" s="15"/>
      <c r="AZH28" s="15"/>
      <c r="AZI28" s="15"/>
      <c r="AZJ28" s="15"/>
      <c r="AZK28" s="15"/>
      <c r="AZL28" s="15"/>
      <c r="AZM28" s="15"/>
      <c r="AZN28" s="15"/>
      <c r="AZO28" s="15"/>
      <c r="AZP28" s="15"/>
      <c r="AZQ28" s="15"/>
      <c r="AZR28" s="15"/>
      <c r="AZS28" s="15"/>
      <c r="AZT28" s="15"/>
      <c r="AZU28" s="15"/>
      <c r="AZV28" s="15"/>
      <c r="AZW28" s="15"/>
      <c r="AZX28" s="15"/>
      <c r="AZY28" s="15"/>
      <c r="AZZ28" s="15"/>
      <c r="BAA28" s="15"/>
      <c r="BAB28" s="15"/>
      <c r="BAC28" s="15"/>
      <c r="BAD28" s="15"/>
      <c r="BAE28" s="15"/>
      <c r="BAF28" s="15"/>
      <c r="BAG28" s="15"/>
      <c r="BAH28" s="15"/>
      <c r="BAI28" s="15"/>
      <c r="BAJ28" s="15"/>
      <c r="BAK28" s="15"/>
      <c r="BAL28" s="15"/>
      <c r="BAM28" s="15"/>
      <c r="BAN28" s="15"/>
      <c r="BAO28" s="15"/>
      <c r="BAP28" s="15"/>
      <c r="BAQ28" s="15"/>
      <c r="BAR28" s="15"/>
      <c r="BAS28" s="15"/>
      <c r="BAT28" s="15"/>
      <c r="BAU28" s="15"/>
      <c r="BAV28" s="15"/>
      <c r="BAW28" s="15"/>
      <c r="BAX28" s="15"/>
      <c r="BAY28" s="15"/>
      <c r="BAZ28" s="15"/>
      <c r="BBA28" s="15"/>
      <c r="BBB28" s="15"/>
      <c r="BBC28" s="15"/>
      <c r="BBD28" s="15"/>
      <c r="BBE28" s="15"/>
      <c r="BBF28" s="15"/>
      <c r="BBG28" s="15"/>
      <c r="BBH28" s="15"/>
      <c r="BBI28" s="15"/>
      <c r="BBJ28" s="15"/>
      <c r="BBK28" s="15"/>
      <c r="BBL28" s="15"/>
      <c r="BBM28" s="15"/>
      <c r="BBN28" s="15"/>
      <c r="BBO28" s="15"/>
      <c r="BBP28" s="15"/>
      <c r="BBQ28" s="15"/>
      <c r="BBR28" s="15"/>
      <c r="BBS28" s="15"/>
      <c r="BBT28" s="15"/>
      <c r="BBU28" s="15"/>
      <c r="BBV28" s="15"/>
      <c r="BBW28" s="15"/>
      <c r="BBX28" s="15"/>
      <c r="BBY28" s="15"/>
      <c r="BBZ28" s="15"/>
      <c r="BCA28" s="15"/>
      <c r="BCB28" s="15"/>
      <c r="BCC28" s="15"/>
      <c r="BCD28" s="15"/>
      <c r="BCE28" s="15"/>
      <c r="BCF28" s="15"/>
      <c r="BCG28" s="15"/>
      <c r="BCH28" s="15"/>
      <c r="BCI28" s="15"/>
      <c r="BCJ28" s="15"/>
      <c r="BCK28" s="15"/>
      <c r="BCL28" s="15"/>
      <c r="BCM28" s="15"/>
      <c r="BCN28" s="15"/>
      <c r="BCO28" s="15"/>
      <c r="BCP28" s="15"/>
      <c r="BCQ28" s="15"/>
      <c r="BCR28" s="15"/>
      <c r="BCS28" s="15"/>
      <c r="BCT28" s="15"/>
      <c r="BCU28" s="15"/>
      <c r="BCV28" s="15"/>
      <c r="BCW28" s="15"/>
      <c r="BCX28" s="15"/>
      <c r="BCY28" s="15"/>
      <c r="BCZ28" s="15"/>
      <c r="BDA28" s="15"/>
      <c r="BDB28" s="15"/>
      <c r="BDC28" s="15"/>
      <c r="BDD28" s="15"/>
      <c r="BDE28" s="15"/>
      <c r="BDF28" s="15"/>
      <c r="BDG28" s="15"/>
      <c r="BDH28" s="15"/>
      <c r="BDI28" s="15"/>
      <c r="BDJ28" s="15"/>
      <c r="BDK28" s="15"/>
      <c r="BDL28" s="15"/>
      <c r="BDM28" s="15"/>
      <c r="BDN28" s="15"/>
      <c r="BDO28" s="15"/>
      <c r="BDP28" s="15"/>
      <c r="BDQ28" s="15"/>
      <c r="BDR28" s="15"/>
      <c r="BDS28" s="15"/>
      <c r="BDT28" s="15"/>
      <c r="BDU28" s="15"/>
      <c r="BDV28" s="15"/>
      <c r="BDW28" s="15"/>
      <c r="BDX28" s="15"/>
      <c r="BDY28" s="15"/>
      <c r="BDZ28" s="15"/>
      <c r="BEA28" s="15"/>
      <c r="BEB28" s="15"/>
      <c r="BEC28" s="15"/>
      <c r="BED28" s="15"/>
      <c r="BEE28" s="15"/>
      <c r="BEF28" s="15"/>
      <c r="BEG28" s="15"/>
      <c r="BEH28" s="15"/>
      <c r="BEI28" s="15"/>
      <c r="BEJ28" s="15"/>
      <c r="BEK28" s="15"/>
      <c r="BEL28" s="15"/>
      <c r="BEM28" s="15"/>
      <c r="BEN28" s="15"/>
      <c r="BEO28" s="15"/>
      <c r="BEP28" s="15"/>
      <c r="BEQ28" s="15"/>
      <c r="BER28" s="15"/>
      <c r="BES28" s="15"/>
      <c r="BET28" s="15"/>
      <c r="BEU28" s="15"/>
      <c r="BEV28" s="15"/>
      <c r="BEW28" s="15"/>
      <c r="BEX28" s="15"/>
      <c r="BEY28" s="15"/>
      <c r="BEZ28" s="15"/>
      <c r="BFA28" s="15"/>
      <c r="BFB28" s="15"/>
      <c r="BFC28" s="15"/>
      <c r="BFD28" s="15"/>
      <c r="BFE28" s="15"/>
      <c r="BFF28" s="15"/>
      <c r="BFG28" s="15"/>
      <c r="BFH28" s="15"/>
      <c r="BFI28" s="15"/>
      <c r="BFJ28" s="15"/>
      <c r="BFK28" s="15"/>
      <c r="BFL28" s="15"/>
      <c r="BFM28" s="15"/>
      <c r="BFN28" s="15"/>
      <c r="BFO28" s="15"/>
      <c r="BFP28" s="15"/>
      <c r="BFQ28" s="15"/>
      <c r="BFR28" s="15"/>
      <c r="BFS28" s="15"/>
      <c r="BFT28" s="15"/>
      <c r="BFU28" s="15"/>
      <c r="BFV28" s="15"/>
      <c r="BFW28" s="15"/>
      <c r="BFX28" s="15"/>
      <c r="BFY28" s="15"/>
      <c r="BFZ28" s="15"/>
      <c r="BGA28" s="15"/>
      <c r="BGB28" s="15"/>
      <c r="BGC28" s="15"/>
      <c r="BGD28" s="15"/>
      <c r="BGE28" s="15"/>
      <c r="BGF28" s="15"/>
      <c r="BGG28" s="15"/>
      <c r="BGH28" s="15"/>
      <c r="BGI28" s="15"/>
      <c r="BGJ28" s="15"/>
      <c r="BGK28" s="15"/>
      <c r="BGL28" s="15"/>
      <c r="BGM28" s="15"/>
      <c r="BGN28" s="15"/>
      <c r="BGO28" s="15"/>
      <c r="BGP28" s="15"/>
      <c r="BGQ28" s="15"/>
      <c r="BGR28" s="15"/>
      <c r="BGS28" s="15"/>
      <c r="BGT28" s="15"/>
      <c r="BGU28" s="15"/>
      <c r="BGV28" s="15"/>
      <c r="BGW28" s="15"/>
      <c r="BGX28" s="15"/>
      <c r="BGY28" s="15"/>
      <c r="BGZ28" s="15"/>
      <c r="BHA28" s="15"/>
      <c r="BHB28" s="15"/>
      <c r="BHC28" s="15"/>
      <c r="BHD28" s="15"/>
      <c r="BHE28" s="15"/>
      <c r="BHF28" s="15"/>
      <c r="BHG28" s="15"/>
      <c r="BHH28" s="15"/>
      <c r="BHI28" s="15"/>
      <c r="BHJ28" s="15"/>
      <c r="BHK28" s="15"/>
      <c r="BHL28" s="15"/>
      <c r="BHM28" s="15"/>
      <c r="BHN28" s="15"/>
      <c r="BHO28" s="15"/>
      <c r="BHP28" s="15"/>
      <c r="BHQ28" s="15"/>
      <c r="BHR28" s="15"/>
      <c r="BHS28" s="15"/>
      <c r="BHT28" s="15"/>
      <c r="BHU28" s="15"/>
      <c r="BHV28" s="15"/>
      <c r="BHW28" s="15"/>
      <c r="BHX28" s="15"/>
      <c r="BHY28" s="15"/>
      <c r="BHZ28" s="15"/>
      <c r="BIA28" s="15"/>
      <c r="BIB28" s="15"/>
      <c r="BIC28" s="15"/>
      <c r="BID28" s="15"/>
      <c r="BIE28" s="15"/>
      <c r="BIF28" s="15"/>
      <c r="BIG28" s="15"/>
      <c r="BIH28" s="15"/>
      <c r="BII28" s="15"/>
      <c r="BIJ28" s="15"/>
      <c r="BIK28" s="15"/>
      <c r="BIL28" s="15"/>
      <c r="BIM28" s="15"/>
      <c r="BIN28" s="15"/>
      <c r="BIO28" s="15"/>
      <c r="BIP28" s="15"/>
      <c r="BIQ28" s="15"/>
      <c r="BIR28" s="15"/>
      <c r="BIS28" s="15"/>
      <c r="BIT28" s="15"/>
      <c r="BIU28" s="15"/>
      <c r="BIV28" s="15"/>
      <c r="BIW28" s="15"/>
      <c r="BIX28" s="15"/>
      <c r="BIY28" s="15"/>
      <c r="BIZ28" s="15"/>
      <c r="BJA28" s="15"/>
      <c r="BJB28" s="15"/>
      <c r="BJC28" s="15"/>
      <c r="BJD28" s="15"/>
      <c r="BJE28" s="15"/>
      <c r="BJF28" s="15"/>
      <c r="BJG28" s="15"/>
      <c r="BJH28" s="15"/>
      <c r="BJI28" s="15"/>
      <c r="BJJ28" s="15"/>
      <c r="BJK28" s="15"/>
      <c r="BJL28" s="15"/>
      <c r="BJM28" s="15"/>
      <c r="BJN28" s="15"/>
      <c r="BJO28" s="15"/>
      <c r="BJP28" s="15"/>
      <c r="BJQ28" s="15"/>
      <c r="BJR28" s="15"/>
      <c r="BJS28" s="15"/>
      <c r="BJT28" s="15"/>
      <c r="BJU28" s="15"/>
      <c r="BJV28" s="15"/>
      <c r="BJW28" s="15"/>
      <c r="BJX28" s="15"/>
      <c r="BJY28" s="15"/>
      <c r="BJZ28" s="15"/>
      <c r="BKA28" s="15"/>
      <c r="BKB28" s="15"/>
      <c r="BKC28" s="15"/>
      <c r="BKD28" s="15"/>
      <c r="BKE28" s="15"/>
      <c r="BKF28" s="15"/>
      <c r="BKG28" s="15"/>
      <c r="BKH28" s="15"/>
      <c r="BKI28" s="15"/>
      <c r="BKJ28" s="15"/>
      <c r="BKK28" s="15"/>
      <c r="BKL28" s="15"/>
      <c r="BKM28" s="15"/>
      <c r="BKN28" s="15"/>
      <c r="BKO28" s="15"/>
      <c r="BKP28" s="15"/>
      <c r="BKQ28" s="15"/>
      <c r="BKR28" s="15"/>
      <c r="BKS28" s="15"/>
      <c r="BKT28" s="15"/>
      <c r="BKU28" s="15"/>
      <c r="BKV28" s="15"/>
      <c r="BKW28" s="15"/>
      <c r="BKX28" s="15"/>
      <c r="BKY28" s="15"/>
      <c r="BKZ28" s="15"/>
      <c r="BLA28" s="15"/>
      <c r="BLB28" s="15"/>
      <c r="BLC28" s="15"/>
      <c r="BLD28" s="15"/>
      <c r="BLE28" s="15"/>
      <c r="BLF28" s="15"/>
      <c r="BLG28" s="15"/>
      <c r="BLH28" s="15"/>
      <c r="BLI28" s="15"/>
      <c r="BLJ28" s="15"/>
      <c r="BLK28" s="15"/>
      <c r="BLL28" s="15"/>
      <c r="BLM28" s="15"/>
      <c r="BLN28" s="15"/>
      <c r="BLO28" s="15"/>
      <c r="BLP28" s="15"/>
      <c r="BLQ28" s="15"/>
      <c r="BLR28" s="15"/>
      <c r="BLS28" s="15"/>
      <c r="BLT28" s="15"/>
      <c r="BLU28" s="15"/>
      <c r="BLV28" s="15"/>
      <c r="BLW28" s="15"/>
      <c r="BLX28" s="15"/>
      <c r="BLY28" s="15"/>
      <c r="BLZ28" s="15"/>
      <c r="BMA28" s="15"/>
      <c r="BMB28" s="15"/>
      <c r="BMC28" s="15"/>
      <c r="BMD28" s="15"/>
      <c r="BME28" s="15"/>
      <c r="BMF28" s="15"/>
      <c r="BMG28" s="15"/>
      <c r="BMH28" s="15"/>
      <c r="BMI28" s="15"/>
      <c r="BMJ28" s="15"/>
      <c r="BMK28" s="15"/>
      <c r="BML28" s="15"/>
      <c r="BMM28" s="15"/>
      <c r="BMN28" s="15"/>
      <c r="BMO28" s="15"/>
      <c r="BMP28" s="15"/>
      <c r="BMQ28" s="15"/>
      <c r="BMR28" s="15"/>
      <c r="BMS28" s="15"/>
      <c r="BMT28" s="15"/>
      <c r="BMU28" s="15"/>
      <c r="BMV28" s="15"/>
      <c r="BMW28" s="15"/>
      <c r="BMX28" s="15"/>
      <c r="BMY28" s="15"/>
      <c r="BMZ28" s="15"/>
      <c r="BNA28" s="15"/>
      <c r="BNB28" s="15"/>
      <c r="BNC28" s="15"/>
      <c r="BND28" s="15"/>
      <c r="BNE28" s="15"/>
      <c r="BNF28" s="15"/>
      <c r="BNG28" s="15"/>
      <c r="BNH28" s="15"/>
      <c r="BNI28" s="15"/>
      <c r="BNJ28" s="15"/>
      <c r="BNK28" s="15"/>
      <c r="BNL28" s="15"/>
      <c r="BNM28" s="15"/>
      <c r="BNN28" s="15"/>
      <c r="BNO28" s="15"/>
      <c r="BNP28" s="15"/>
      <c r="BNQ28" s="15"/>
      <c r="BNR28" s="15"/>
      <c r="BNS28" s="15"/>
      <c r="BNT28" s="15"/>
      <c r="BNU28" s="15"/>
      <c r="BNV28" s="15"/>
      <c r="BNW28" s="15"/>
      <c r="BNX28" s="15"/>
      <c r="BNY28" s="15"/>
      <c r="BNZ28" s="15"/>
      <c r="BOA28" s="15"/>
      <c r="BOB28" s="15"/>
      <c r="BOC28" s="15"/>
      <c r="BOD28" s="15"/>
      <c r="BOE28" s="15"/>
      <c r="BOF28" s="15"/>
      <c r="BOG28" s="15"/>
      <c r="BOH28" s="15"/>
      <c r="BOI28" s="15"/>
      <c r="BOJ28" s="15"/>
      <c r="BOK28" s="15"/>
      <c r="BOL28" s="15"/>
      <c r="BOM28" s="15"/>
      <c r="BON28" s="15"/>
      <c r="BOO28" s="15"/>
      <c r="BOP28" s="15"/>
      <c r="BOQ28" s="15"/>
      <c r="BOR28" s="15"/>
      <c r="BOS28" s="15"/>
      <c r="BOT28" s="15"/>
      <c r="BOU28" s="15"/>
      <c r="BOV28" s="15"/>
      <c r="BOW28" s="15"/>
      <c r="BOX28" s="15"/>
      <c r="BOY28" s="15"/>
      <c r="BOZ28" s="15"/>
      <c r="BPA28" s="15"/>
      <c r="BPB28" s="15"/>
      <c r="BPC28" s="15"/>
      <c r="BPD28" s="15"/>
      <c r="BPE28" s="15"/>
      <c r="BPF28" s="15"/>
      <c r="BPG28" s="15"/>
      <c r="BPH28" s="15"/>
      <c r="BPI28" s="15"/>
      <c r="BPJ28" s="15"/>
      <c r="BPK28" s="15"/>
      <c r="BPL28" s="15"/>
      <c r="BPM28" s="15"/>
      <c r="BPN28" s="15"/>
      <c r="BPO28" s="15"/>
      <c r="BPP28" s="15"/>
      <c r="BPQ28" s="15"/>
      <c r="BPR28" s="15"/>
      <c r="BPS28" s="15"/>
      <c r="BPT28" s="15"/>
      <c r="BPU28" s="15"/>
      <c r="BPV28" s="15"/>
      <c r="BPW28" s="15"/>
      <c r="BPX28" s="15"/>
      <c r="BPY28" s="15"/>
      <c r="BPZ28" s="15"/>
      <c r="BQA28" s="15"/>
      <c r="BQB28" s="15"/>
      <c r="BQC28" s="15"/>
      <c r="BQD28" s="15"/>
      <c r="BQE28" s="15"/>
      <c r="BQF28" s="15"/>
      <c r="BQG28" s="15"/>
      <c r="BQH28" s="15"/>
      <c r="BQI28" s="15"/>
      <c r="BQJ28" s="15"/>
      <c r="BQK28" s="15"/>
      <c r="BQL28" s="15"/>
      <c r="BQM28" s="15"/>
      <c r="BQN28" s="15"/>
      <c r="BQO28" s="15"/>
      <c r="BQP28" s="15"/>
      <c r="BQQ28" s="15"/>
      <c r="BQR28" s="15"/>
      <c r="BQS28" s="15"/>
      <c r="BQT28" s="15"/>
      <c r="BQU28" s="15"/>
      <c r="BQV28" s="15"/>
      <c r="BQW28" s="15"/>
      <c r="BQX28" s="15"/>
      <c r="BQY28" s="15"/>
      <c r="BQZ28" s="15"/>
      <c r="BRA28" s="15"/>
      <c r="BRB28" s="15"/>
      <c r="BRC28" s="15"/>
      <c r="BRD28" s="15"/>
      <c r="BRE28" s="15"/>
      <c r="BRF28" s="15"/>
      <c r="BRG28" s="15"/>
      <c r="BRH28" s="15"/>
      <c r="BRI28" s="15"/>
      <c r="BRJ28" s="15"/>
      <c r="BRK28" s="15"/>
      <c r="BRL28" s="15"/>
      <c r="BRM28" s="15"/>
      <c r="BRN28" s="15"/>
      <c r="BRO28" s="15"/>
      <c r="BRP28" s="15"/>
      <c r="BRQ28" s="15"/>
      <c r="BRR28" s="15"/>
      <c r="BRS28" s="15"/>
      <c r="BRT28" s="15"/>
      <c r="BRU28" s="15"/>
      <c r="BRV28" s="15"/>
      <c r="BRW28" s="15"/>
      <c r="BRX28" s="15"/>
      <c r="BRY28" s="15"/>
      <c r="BRZ28" s="15"/>
      <c r="BSA28" s="15"/>
      <c r="BSB28" s="15"/>
      <c r="BSC28" s="15"/>
      <c r="BSD28" s="15"/>
      <c r="BSE28" s="15"/>
      <c r="BSF28" s="15"/>
      <c r="BSG28" s="15"/>
      <c r="BSH28" s="15"/>
      <c r="BSI28" s="15"/>
      <c r="BSJ28" s="15"/>
      <c r="BSK28" s="15"/>
      <c r="BSL28" s="15"/>
      <c r="BSM28" s="15"/>
      <c r="BSN28" s="15"/>
      <c r="BSO28" s="15"/>
      <c r="BSP28" s="15"/>
      <c r="BSQ28" s="15"/>
      <c r="BSR28" s="15"/>
      <c r="BSS28" s="15"/>
      <c r="BST28" s="15"/>
      <c r="BSU28" s="15"/>
      <c r="BSV28" s="15"/>
      <c r="BSW28" s="15"/>
      <c r="BSX28" s="15"/>
      <c r="BSY28" s="15"/>
      <c r="BSZ28" s="15"/>
      <c r="BTA28" s="15"/>
      <c r="BTB28" s="15"/>
      <c r="BTC28" s="15"/>
      <c r="BTD28" s="15"/>
      <c r="BTE28" s="15"/>
      <c r="BTF28" s="15"/>
      <c r="BTG28" s="15"/>
      <c r="BTH28" s="15"/>
      <c r="BTI28" s="15"/>
      <c r="BTJ28" s="15"/>
      <c r="BTK28" s="15"/>
      <c r="BTL28" s="15"/>
      <c r="BTM28" s="15"/>
      <c r="BTN28" s="15"/>
      <c r="BTO28" s="15"/>
      <c r="BTP28" s="15"/>
      <c r="BTQ28" s="15"/>
      <c r="BTR28" s="15"/>
      <c r="BTS28" s="15"/>
      <c r="BTT28" s="15"/>
      <c r="BTU28" s="15"/>
      <c r="BTV28" s="15"/>
      <c r="BTW28" s="15"/>
      <c r="BTX28" s="15"/>
      <c r="BTY28" s="15"/>
      <c r="BTZ28" s="15"/>
      <c r="BUA28" s="15"/>
      <c r="BUB28" s="15"/>
      <c r="BUC28" s="15"/>
      <c r="BUD28" s="15"/>
      <c r="BUE28" s="15"/>
      <c r="BUF28" s="15"/>
      <c r="BUG28" s="15"/>
      <c r="BUH28" s="15"/>
      <c r="BUI28" s="15"/>
      <c r="BUJ28" s="15"/>
      <c r="BUK28" s="15"/>
      <c r="BUL28" s="15"/>
      <c r="BUM28" s="15"/>
      <c r="BUN28" s="15"/>
      <c r="BUO28" s="15"/>
      <c r="BUP28" s="15"/>
      <c r="BUQ28" s="15"/>
      <c r="BUR28" s="15"/>
      <c r="BUS28" s="15"/>
      <c r="BUT28" s="15"/>
      <c r="BUU28" s="15"/>
      <c r="BUV28" s="15"/>
      <c r="BUW28" s="15"/>
      <c r="BUX28" s="15"/>
      <c r="BUY28" s="15"/>
      <c r="BUZ28" s="15"/>
      <c r="BVA28" s="15"/>
      <c r="BVB28" s="15"/>
      <c r="BVC28" s="15"/>
      <c r="BVD28" s="15"/>
      <c r="BVE28" s="15"/>
      <c r="BVF28" s="15"/>
      <c r="BVG28" s="15"/>
      <c r="BVH28" s="15"/>
      <c r="BVI28" s="15"/>
      <c r="BVJ28" s="15"/>
      <c r="BVK28" s="15"/>
      <c r="BVL28" s="15"/>
      <c r="BVM28" s="15"/>
      <c r="BVN28" s="15"/>
      <c r="BVO28" s="15"/>
      <c r="BVP28" s="15"/>
      <c r="BVQ28" s="15"/>
      <c r="BVR28" s="15"/>
      <c r="BVS28" s="15"/>
      <c r="BVT28" s="15"/>
      <c r="BVU28" s="15"/>
      <c r="BVV28" s="15"/>
      <c r="BVW28" s="15"/>
      <c r="BVX28" s="15"/>
      <c r="BVY28" s="15"/>
      <c r="BVZ28" s="15"/>
      <c r="BWA28" s="15"/>
      <c r="BWB28" s="15"/>
      <c r="BWC28" s="15"/>
      <c r="BWD28" s="15"/>
      <c r="BWE28" s="15"/>
      <c r="BWF28" s="15"/>
      <c r="BWG28" s="15"/>
      <c r="BWH28" s="15"/>
      <c r="BWI28" s="15"/>
      <c r="BWJ28" s="15"/>
      <c r="BWK28" s="15"/>
      <c r="BWL28" s="15"/>
      <c r="BWM28" s="15"/>
      <c r="BWN28" s="15"/>
      <c r="BWO28" s="15"/>
      <c r="BWP28" s="15"/>
      <c r="BWQ28" s="15"/>
      <c r="BWR28" s="15"/>
      <c r="BWS28" s="15"/>
      <c r="BWT28" s="15"/>
      <c r="BWU28" s="15"/>
      <c r="BWV28" s="15"/>
      <c r="BWW28" s="15"/>
      <c r="BWX28" s="15"/>
      <c r="BWY28" s="15"/>
      <c r="BWZ28" s="15"/>
      <c r="BXA28" s="15"/>
      <c r="BXB28" s="15"/>
      <c r="BXC28" s="15"/>
      <c r="BXD28" s="15"/>
      <c r="BXE28" s="15"/>
      <c r="BXF28" s="15"/>
      <c r="BXG28" s="15"/>
      <c r="BXH28" s="15"/>
      <c r="BXI28" s="15"/>
      <c r="BXJ28" s="15"/>
      <c r="BXK28" s="15"/>
      <c r="BXL28" s="15"/>
      <c r="BXM28" s="15"/>
      <c r="BXN28" s="15"/>
      <c r="BXO28" s="15"/>
      <c r="BXP28" s="15"/>
      <c r="BXQ28" s="15"/>
      <c r="BXR28" s="15"/>
      <c r="BXS28" s="15"/>
      <c r="BXT28" s="15"/>
      <c r="BXU28" s="15"/>
      <c r="BXV28" s="15"/>
      <c r="BXW28" s="15"/>
      <c r="BXX28" s="15"/>
      <c r="BXY28" s="15"/>
      <c r="BXZ28" s="15"/>
      <c r="BYA28" s="15"/>
      <c r="BYB28" s="15"/>
      <c r="BYC28" s="15"/>
      <c r="BYD28" s="15"/>
      <c r="BYE28" s="15"/>
      <c r="BYF28" s="15"/>
      <c r="BYG28" s="15"/>
      <c r="BYH28" s="15"/>
      <c r="BYI28" s="15"/>
      <c r="BYJ28" s="15"/>
      <c r="BYK28" s="15"/>
      <c r="BYL28" s="15"/>
      <c r="BYM28" s="15"/>
      <c r="BYN28" s="15"/>
      <c r="BYO28" s="15"/>
      <c r="BYP28" s="15"/>
      <c r="BYQ28" s="15"/>
      <c r="BYR28" s="15"/>
      <c r="BYS28" s="15"/>
      <c r="BYT28" s="15"/>
      <c r="BYU28" s="15"/>
      <c r="BYV28" s="15"/>
      <c r="BYW28" s="15"/>
      <c r="BYX28" s="15"/>
      <c r="BYY28" s="15"/>
      <c r="BYZ28" s="15"/>
      <c r="BZA28" s="15"/>
      <c r="BZB28" s="15"/>
      <c r="BZC28" s="15"/>
      <c r="BZD28" s="15"/>
      <c r="BZE28" s="15"/>
      <c r="BZF28" s="15"/>
      <c r="BZG28" s="15"/>
      <c r="BZH28" s="15"/>
      <c r="BZI28" s="15"/>
      <c r="BZJ28" s="15"/>
      <c r="BZK28" s="15"/>
      <c r="BZL28" s="15"/>
      <c r="BZM28" s="15"/>
      <c r="BZN28" s="15"/>
      <c r="BZO28" s="15"/>
      <c r="BZP28" s="15"/>
      <c r="BZQ28" s="15"/>
      <c r="BZR28" s="15"/>
      <c r="BZS28" s="15"/>
      <c r="BZT28" s="15"/>
      <c r="BZU28" s="15"/>
      <c r="BZV28" s="15"/>
      <c r="BZW28" s="15"/>
      <c r="BZX28" s="15"/>
      <c r="BZY28" s="15"/>
      <c r="BZZ28" s="15"/>
      <c r="CAA28" s="15"/>
      <c r="CAB28" s="15"/>
      <c r="CAC28" s="15"/>
      <c r="CAD28" s="15"/>
      <c r="CAE28" s="15"/>
      <c r="CAF28" s="15"/>
      <c r="CAG28" s="15"/>
      <c r="CAH28" s="15"/>
      <c r="CAI28" s="15"/>
      <c r="CAJ28" s="15"/>
      <c r="CAK28" s="15"/>
      <c r="CAL28" s="15"/>
      <c r="CAM28" s="15"/>
      <c r="CAN28" s="15"/>
      <c r="CAO28" s="15"/>
      <c r="CAP28" s="15"/>
      <c r="CAQ28" s="15"/>
      <c r="CAR28" s="15"/>
      <c r="CAS28" s="15"/>
      <c r="CAT28" s="15"/>
      <c r="CAU28" s="15"/>
      <c r="CAV28" s="15"/>
      <c r="CAW28" s="15"/>
      <c r="CAX28" s="15"/>
      <c r="CAY28" s="15"/>
      <c r="CAZ28" s="15"/>
      <c r="CBA28" s="15"/>
      <c r="CBB28" s="15"/>
      <c r="CBC28" s="15"/>
      <c r="CBD28" s="15"/>
      <c r="CBE28" s="15"/>
      <c r="CBF28" s="15"/>
      <c r="CBG28" s="15"/>
      <c r="CBH28" s="15"/>
      <c r="CBI28" s="15"/>
      <c r="CBJ28" s="15"/>
      <c r="CBK28" s="15"/>
      <c r="CBL28" s="15"/>
      <c r="CBM28" s="15"/>
      <c r="CBN28" s="15"/>
      <c r="CBO28" s="15"/>
      <c r="CBP28" s="15"/>
      <c r="CBQ28" s="15"/>
      <c r="CBR28" s="15"/>
      <c r="CBS28" s="15"/>
      <c r="CBT28" s="15"/>
      <c r="CBU28" s="15"/>
      <c r="CBV28" s="15"/>
      <c r="CBW28" s="15"/>
      <c r="CBX28" s="15"/>
      <c r="CBY28" s="15"/>
      <c r="CBZ28" s="15"/>
      <c r="CCA28" s="15"/>
      <c r="CCB28" s="15"/>
      <c r="CCC28" s="15"/>
      <c r="CCD28" s="15"/>
      <c r="CCE28" s="15"/>
      <c r="CCF28" s="15"/>
      <c r="CCG28" s="15"/>
      <c r="CCH28" s="15"/>
      <c r="CCI28" s="15"/>
      <c r="CCJ28" s="15"/>
      <c r="CCK28" s="15"/>
      <c r="CCL28" s="15"/>
      <c r="CCM28" s="15"/>
      <c r="CCN28" s="15"/>
      <c r="CCO28" s="15"/>
      <c r="CCP28" s="15"/>
      <c r="CCQ28" s="15"/>
      <c r="CCR28" s="15"/>
      <c r="CCS28" s="15"/>
      <c r="CCT28" s="15"/>
      <c r="CCU28" s="15"/>
      <c r="CCV28" s="15"/>
      <c r="CCW28" s="15"/>
      <c r="CCX28" s="15"/>
      <c r="CCY28" s="15"/>
      <c r="CCZ28" s="15"/>
      <c r="CDA28" s="15"/>
      <c r="CDB28" s="15"/>
      <c r="CDC28" s="15"/>
      <c r="CDD28" s="15"/>
      <c r="CDE28" s="15"/>
      <c r="CDF28" s="15"/>
      <c r="CDG28" s="15"/>
      <c r="CDH28" s="15"/>
      <c r="CDI28" s="15"/>
      <c r="CDJ28" s="15"/>
      <c r="CDK28" s="15"/>
      <c r="CDL28" s="15"/>
      <c r="CDM28" s="15"/>
      <c r="CDN28" s="15"/>
      <c r="CDO28" s="15"/>
      <c r="CDP28" s="15"/>
      <c r="CDQ28" s="15"/>
      <c r="CDR28" s="15"/>
      <c r="CDS28" s="15"/>
      <c r="CDT28" s="15"/>
      <c r="CDU28" s="15"/>
      <c r="CDV28" s="15"/>
      <c r="CDW28" s="15"/>
      <c r="CDX28" s="15"/>
      <c r="CDY28" s="15"/>
      <c r="CDZ28" s="15"/>
      <c r="CEA28" s="15"/>
      <c r="CEB28" s="15"/>
      <c r="CEC28" s="15"/>
      <c r="CED28" s="15"/>
      <c r="CEE28" s="15"/>
      <c r="CEF28" s="15"/>
      <c r="CEG28" s="15"/>
      <c r="CEH28" s="15"/>
      <c r="CEI28" s="15"/>
      <c r="CEJ28" s="15"/>
      <c r="CEK28" s="15"/>
      <c r="CEL28" s="15"/>
      <c r="CEM28" s="15"/>
      <c r="CEN28" s="15"/>
      <c r="CEO28" s="15"/>
      <c r="CEP28" s="15"/>
      <c r="CEQ28" s="15"/>
      <c r="CER28" s="15"/>
      <c r="CES28" s="15"/>
      <c r="CET28" s="15"/>
      <c r="CEU28" s="15"/>
      <c r="CEV28" s="15"/>
      <c r="CEW28" s="15"/>
      <c r="CEX28" s="15"/>
      <c r="CEY28" s="15"/>
      <c r="CEZ28" s="15"/>
      <c r="CFA28" s="15"/>
      <c r="CFB28" s="15"/>
      <c r="CFC28" s="15"/>
      <c r="CFD28" s="15"/>
      <c r="CFE28" s="15"/>
      <c r="CFF28" s="15"/>
      <c r="CFG28" s="15"/>
      <c r="CFH28" s="15"/>
      <c r="CFI28" s="15"/>
      <c r="CFJ28" s="15"/>
      <c r="CFK28" s="15"/>
      <c r="CFL28" s="15"/>
      <c r="CFM28" s="15"/>
      <c r="CFN28" s="15"/>
      <c r="CFO28" s="15"/>
      <c r="CFP28" s="15"/>
      <c r="CFQ28" s="15"/>
      <c r="CFR28" s="15"/>
      <c r="CFS28" s="15"/>
      <c r="CFT28" s="15"/>
      <c r="CFU28" s="15"/>
      <c r="CFV28" s="15"/>
      <c r="CFW28" s="15"/>
      <c r="CFX28" s="15"/>
      <c r="CFY28" s="15"/>
      <c r="CFZ28" s="15"/>
      <c r="CGA28" s="15"/>
      <c r="CGB28" s="15"/>
      <c r="CGC28" s="15"/>
      <c r="CGD28" s="15"/>
      <c r="CGE28" s="15"/>
      <c r="CGF28" s="15"/>
      <c r="CGG28" s="15"/>
      <c r="CGH28" s="15"/>
      <c r="CGI28" s="15"/>
      <c r="CGJ28" s="15"/>
      <c r="CGK28" s="15"/>
      <c r="CGL28" s="15"/>
      <c r="CGM28" s="15"/>
      <c r="CGN28" s="15"/>
      <c r="CGO28" s="15"/>
      <c r="CGP28" s="15"/>
      <c r="CGQ28" s="15"/>
      <c r="CGR28" s="15"/>
      <c r="CGS28" s="15"/>
      <c r="CGT28" s="15"/>
      <c r="CGU28" s="15"/>
      <c r="CGV28" s="15"/>
      <c r="CGW28" s="15"/>
      <c r="CGX28" s="15"/>
      <c r="CGY28" s="15"/>
      <c r="CGZ28" s="15"/>
      <c r="CHA28" s="15"/>
      <c r="CHB28" s="15"/>
      <c r="CHC28" s="15"/>
      <c r="CHD28" s="15"/>
      <c r="CHE28" s="15"/>
      <c r="CHF28" s="15"/>
      <c r="CHG28" s="15"/>
      <c r="CHH28" s="15"/>
      <c r="CHI28" s="15"/>
      <c r="CHJ28" s="15"/>
      <c r="CHK28" s="15"/>
      <c r="CHL28" s="15"/>
      <c r="CHM28" s="15"/>
      <c r="CHN28" s="15"/>
      <c r="CHO28" s="15"/>
      <c r="CHP28" s="15"/>
      <c r="CHQ28" s="15"/>
      <c r="CHR28" s="15"/>
      <c r="CHS28" s="15"/>
      <c r="CHT28" s="15"/>
      <c r="CHU28" s="15"/>
      <c r="CHV28" s="15"/>
      <c r="CHW28" s="15"/>
      <c r="CHX28" s="15"/>
      <c r="CHY28" s="15"/>
      <c r="CHZ28" s="15"/>
      <c r="CIA28" s="15"/>
      <c r="CIB28" s="15"/>
      <c r="CIC28" s="15"/>
      <c r="CID28" s="15"/>
      <c r="CIE28" s="15"/>
      <c r="CIF28" s="15"/>
      <c r="CIG28" s="15"/>
      <c r="CIH28" s="15"/>
      <c r="CII28" s="15"/>
      <c r="CIJ28" s="15"/>
      <c r="CIK28" s="15"/>
      <c r="CIL28" s="15"/>
      <c r="CIM28" s="15"/>
      <c r="CIN28" s="15"/>
      <c r="CIO28" s="15"/>
      <c r="CIP28" s="15"/>
      <c r="CIQ28" s="15"/>
      <c r="CIR28" s="15"/>
      <c r="CIS28" s="15"/>
      <c r="CIT28" s="15"/>
      <c r="CIU28" s="15"/>
      <c r="CIV28" s="15"/>
      <c r="CIW28" s="15"/>
      <c r="CIX28" s="15"/>
      <c r="CIY28" s="15"/>
      <c r="CIZ28" s="15"/>
      <c r="CJA28" s="15"/>
      <c r="CJB28" s="15"/>
      <c r="CJC28" s="15"/>
      <c r="CJD28" s="15"/>
      <c r="CJE28" s="15"/>
      <c r="CJF28" s="15"/>
      <c r="CJG28" s="15"/>
      <c r="CJH28" s="15"/>
      <c r="CJI28" s="15"/>
      <c r="CJJ28" s="15"/>
      <c r="CJK28" s="15"/>
      <c r="CJL28" s="15"/>
      <c r="CJM28" s="15"/>
      <c r="CJN28" s="15"/>
      <c r="CJO28" s="15"/>
      <c r="CJP28" s="15"/>
      <c r="CJQ28" s="15"/>
      <c r="CJR28" s="15"/>
      <c r="CJS28" s="15"/>
      <c r="CJT28" s="15"/>
      <c r="CJU28" s="15"/>
      <c r="CJV28" s="15"/>
      <c r="CJW28" s="15"/>
      <c r="CJX28" s="15"/>
      <c r="CJY28" s="15"/>
      <c r="CJZ28" s="15"/>
      <c r="CKA28" s="15"/>
      <c r="CKB28" s="15"/>
      <c r="CKC28" s="15"/>
      <c r="CKD28" s="15"/>
      <c r="CKE28" s="15"/>
      <c r="CKF28" s="15"/>
      <c r="CKG28" s="15"/>
      <c r="CKH28" s="15"/>
      <c r="CKI28" s="15"/>
      <c r="CKJ28" s="15"/>
      <c r="CKK28" s="15"/>
      <c r="CKL28" s="15"/>
      <c r="CKM28" s="15"/>
      <c r="CKN28" s="15"/>
      <c r="CKO28" s="15"/>
      <c r="CKP28" s="15"/>
      <c r="CKQ28" s="15"/>
      <c r="CKR28" s="15"/>
      <c r="CKS28" s="15"/>
      <c r="CKT28" s="15"/>
      <c r="CKU28" s="15"/>
      <c r="CKV28" s="15"/>
      <c r="CKW28" s="15"/>
      <c r="CKX28" s="15"/>
      <c r="CKY28" s="15"/>
      <c r="CKZ28" s="15"/>
      <c r="CLA28" s="15"/>
      <c r="CLB28" s="15"/>
      <c r="CLC28" s="15"/>
      <c r="CLD28" s="15"/>
      <c r="CLE28" s="15"/>
      <c r="CLF28" s="15"/>
      <c r="CLG28" s="15"/>
      <c r="CLH28" s="15"/>
      <c r="CLI28" s="15"/>
      <c r="CLJ28" s="15"/>
      <c r="CLK28" s="15"/>
      <c r="CLL28" s="15"/>
      <c r="CLM28" s="15"/>
      <c r="CLN28" s="15"/>
      <c r="CLO28" s="15"/>
      <c r="CLP28" s="15"/>
      <c r="CLQ28" s="15"/>
      <c r="CLR28" s="15"/>
      <c r="CLS28" s="15"/>
      <c r="CLT28" s="15"/>
      <c r="CLU28" s="15"/>
      <c r="CLV28" s="15"/>
      <c r="CLW28" s="15"/>
      <c r="CLX28" s="15"/>
      <c r="CLY28" s="15"/>
      <c r="CLZ28" s="15"/>
      <c r="CMA28" s="15"/>
      <c r="CMB28" s="15"/>
      <c r="CMC28" s="15"/>
      <c r="CMD28" s="15"/>
      <c r="CME28" s="15"/>
      <c r="CMF28" s="15"/>
      <c r="CMG28" s="15"/>
      <c r="CMH28" s="15"/>
      <c r="CMI28" s="15"/>
      <c r="CMJ28" s="15"/>
      <c r="CMK28" s="15"/>
      <c r="CML28" s="15"/>
      <c r="CMM28" s="15"/>
      <c r="CMN28" s="15"/>
      <c r="CMO28" s="15"/>
      <c r="CMP28" s="15"/>
      <c r="CMQ28" s="15"/>
      <c r="CMR28" s="15"/>
      <c r="CMS28" s="15"/>
      <c r="CMT28" s="15"/>
      <c r="CMU28" s="15"/>
      <c r="CMV28" s="15"/>
      <c r="CMW28" s="15"/>
      <c r="CMX28" s="15"/>
      <c r="CMY28" s="15"/>
      <c r="CMZ28" s="15"/>
      <c r="CNA28" s="15"/>
      <c r="CNB28" s="15"/>
      <c r="CNC28" s="15"/>
      <c r="CND28" s="15"/>
      <c r="CNE28" s="15"/>
      <c r="CNF28" s="15"/>
      <c r="CNG28" s="15"/>
      <c r="CNH28" s="15"/>
      <c r="CNI28" s="15"/>
      <c r="CNJ28" s="15"/>
      <c r="CNK28" s="15"/>
      <c r="CNL28" s="15"/>
      <c r="CNM28" s="15"/>
      <c r="CNN28" s="15"/>
      <c r="CNO28" s="15"/>
      <c r="CNP28" s="15"/>
      <c r="CNQ28" s="15"/>
      <c r="CNR28" s="15"/>
      <c r="CNS28" s="15"/>
      <c r="CNT28" s="15"/>
      <c r="CNU28" s="15"/>
      <c r="CNV28" s="15"/>
      <c r="CNW28" s="15"/>
      <c r="CNX28" s="15"/>
      <c r="CNY28" s="15"/>
      <c r="CNZ28" s="15"/>
      <c r="COA28" s="15"/>
      <c r="COB28" s="15"/>
      <c r="COC28" s="15"/>
      <c r="COD28" s="15"/>
      <c r="COE28" s="15"/>
      <c r="COF28" s="15"/>
      <c r="COG28" s="15"/>
      <c r="COH28" s="15"/>
      <c r="COI28" s="15"/>
      <c r="COJ28" s="15"/>
      <c r="COK28" s="15"/>
      <c r="COL28" s="15"/>
      <c r="COM28" s="15"/>
      <c r="CON28" s="15"/>
      <c r="COO28" s="15"/>
      <c r="COP28" s="15"/>
      <c r="COQ28" s="15"/>
      <c r="COR28" s="15"/>
      <c r="COS28" s="15"/>
      <c r="COT28" s="15"/>
      <c r="COU28" s="15"/>
      <c r="COV28" s="15"/>
      <c r="COW28" s="15"/>
      <c r="COX28" s="15"/>
      <c r="COY28" s="15"/>
      <c r="COZ28" s="15"/>
      <c r="CPA28" s="15"/>
      <c r="CPB28" s="15"/>
      <c r="CPC28" s="15"/>
      <c r="CPD28" s="15"/>
      <c r="CPE28" s="15"/>
      <c r="CPF28" s="15"/>
      <c r="CPG28" s="15"/>
      <c r="CPH28" s="15"/>
      <c r="CPI28" s="15"/>
      <c r="CPJ28" s="15"/>
      <c r="CPK28" s="15"/>
      <c r="CPL28" s="15"/>
      <c r="CPM28" s="15"/>
      <c r="CPN28" s="15"/>
      <c r="CPO28" s="15"/>
      <c r="CPP28" s="15"/>
      <c r="CPQ28" s="15"/>
      <c r="CPR28" s="15"/>
      <c r="CPS28" s="15"/>
      <c r="CPT28" s="15"/>
      <c r="CPU28" s="15"/>
      <c r="CPV28" s="15"/>
      <c r="CPW28" s="15"/>
      <c r="CPX28" s="15"/>
      <c r="CPY28" s="15"/>
      <c r="CPZ28" s="15"/>
      <c r="CQA28" s="15"/>
      <c r="CQB28" s="15"/>
      <c r="CQC28" s="15"/>
      <c r="CQD28" s="15"/>
      <c r="CQE28" s="15"/>
      <c r="CQF28" s="15"/>
      <c r="CQG28" s="15"/>
      <c r="CQH28" s="15"/>
      <c r="CQI28" s="15"/>
      <c r="CQJ28" s="15"/>
      <c r="CQK28" s="15"/>
      <c r="CQL28" s="15"/>
      <c r="CQM28" s="15"/>
      <c r="CQN28" s="15"/>
      <c r="CQO28" s="15"/>
      <c r="CQP28" s="15"/>
      <c r="CQQ28" s="15"/>
      <c r="CQR28" s="15"/>
      <c r="CQS28" s="15"/>
      <c r="CQT28" s="15"/>
      <c r="CQU28" s="15"/>
      <c r="CQV28" s="15"/>
      <c r="CQW28" s="15"/>
      <c r="CQX28" s="15"/>
      <c r="CQY28" s="15"/>
      <c r="CQZ28" s="15"/>
      <c r="CRA28" s="15"/>
      <c r="CRB28" s="15"/>
      <c r="CRC28" s="15"/>
      <c r="CRD28" s="15"/>
      <c r="CRE28" s="15"/>
      <c r="CRF28" s="15"/>
      <c r="CRG28" s="15"/>
      <c r="CRH28" s="15"/>
      <c r="CRI28" s="15"/>
      <c r="CRJ28" s="15"/>
      <c r="CRK28" s="15"/>
      <c r="CRL28" s="15"/>
      <c r="CRM28" s="15"/>
      <c r="CRN28" s="15"/>
      <c r="CRO28" s="15"/>
      <c r="CRP28" s="15"/>
      <c r="CRQ28" s="15"/>
      <c r="CRR28" s="15"/>
      <c r="CRS28" s="15"/>
      <c r="CRT28" s="15"/>
      <c r="CRU28" s="15"/>
      <c r="CRV28" s="15"/>
      <c r="CRW28" s="15"/>
      <c r="CRX28" s="15"/>
      <c r="CRY28" s="15"/>
      <c r="CRZ28" s="15"/>
      <c r="CSA28" s="15"/>
      <c r="CSB28" s="15"/>
      <c r="CSC28" s="15"/>
      <c r="CSD28" s="15"/>
      <c r="CSE28" s="15"/>
      <c r="CSF28" s="15"/>
      <c r="CSG28" s="15"/>
      <c r="CSH28" s="15"/>
      <c r="CSI28" s="15"/>
      <c r="CSJ28" s="15"/>
      <c r="CSK28" s="15"/>
      <c r="CSL28" s="15"/>
      <c r="CSM28" s="15"/>
      <c r="CSN28" s="15"/>
      <c r="CSO28" s="15"/>
      <c r="CSP28" s="15"/>
      <c r="CSQ28" s="15"/>
      <c r="CSR28" s="15"/>
      <c r="CSS28" s="15"/>
      <c r="CST28" s="15"/>
      <c r="CSU28" s="15"/>
      <c r="CSV28" s="15"/>
      <c r="CSW28" s="15"/>
      <c r="CSX28" s="15"/>
      <c r="CSY28" s="15"/>
      <c r="CSZ28" s="15"/>
      <c r="CTA28" s="15"/>
      <c r="CTB28" s="15"/>
      <c r="CTC28" s="15"/>
      <c r="CTD28" s="15"/>
      <c r="CTE28" s="15"/>
      <c r="CTF28" s="15"/>
      <c r="CTG28" s="15"/>
      <c r="CTH28" s="15"/>
      <c r="CTI28" s="15"/>
      <c r="CTJ28" s="15"/>
      <c r="CTK28" s="15"/>
      <c r="CTL28" s="15"/>
      <c r="CTM28" s="15"/>
      <c r="CTN28" s="15"/>
      <c r="CTO28" s="15"/>
      <c r="CTP28" s="15"/>
      <c r="CTQ28" s="15"/>
      <c r="CTR28" s="15"/>
      <c r="CTS28" s="15"/>
      <c r="CTT28" s="15"/>
      <c r="CTU28" s="15"/>
      <c r="CTV28" s="15"/>
      <c r="CTW28" s="15"/>
      <c r="CTX28" s="15"/>
      <c r="CTY28" s="15"/>
      <c r="CTZ28" s="15"/>
      <c r="CUA28" s="15"/>
      <c r="CUB28" s="15"/>
      <c r="CUC28" s="15"/>
      <c r="CUD28" s="15"/>
      <c r="CUE28" s="15"/>
      <c r="CUF28" s="15"/>
      <c r="CUG28" s="15"/>
      <c r="CUH28" s="15"/>
      <c r="CUI28" s="15"/>
      <c r="CUJ28" s="15"/>
      <c r="CUK28" s="15"/>
      <c r="CUL28" s="15"/>
      <c r="CUM28" s="15"/>
      <c r="CUN28" s="15"/>
      <c r="CUO28" s="15"/>
      <c r="CUP28" s="15"/>
      <c r="CUQ28" s="15"/>
      <c r="CUR28" s="15"/>
      <c r="CUS28" s="15"/>
      <c r="CUT28" s="15"/>
      <c r="CUU28" s="15"/>
      <c r="CUV28" s="15"/>
      <c r="CUW28" s="15"/>
      <c r="CUX28" s="15"/>
      <c r="CUY28" s="15"/>
      <c r="CUZ28" s="15"/>
      <c r="CVA28" s="15"/>
      <c r="CVB28" s="15"/>
      <c r="CVC28" s="15"/>
      <c r="CVD28" s="15"/>
      <c r="CVE28" s="15"/>
      <c r="CVF28" s="15"/>
      <c r="CVG28" s="15"/>
      <c r="CVH28" s="15"/>
      <c r="CVI28" s="15"/>
      <c r="CVJ28" s="15"/>
      <c r="CVK28" s="15"/>
      <c r="CVL28" s="15"/>
      <c r="CVM28" s="15"/>
      <c r="CVN28" s="15"/>
      <c r="CVO28" s="15"/>
      <c r="CVP28" s="15"/>
      <c r="CVQ28" s="15"/>
      <c r="CVR28" s="15"/>
      <c r="CVS28" s="15"/>
      <c r="CVT28" s="15"/>
      <c r="CVU28" s="15"/>
      <c r="CVV28" s="15"/>
      <c r="CVW28" s="15"/>
      <c r="CVX28" s="15"/>
      <c r="CVY28" s="15"/>
      <c r="CVZ28" s="15"/>
      <c r="CWA28" s="15"/>
      <c r="CWB28" s="15"/>
      <c r="CWC28" s="15"/>
      <c r="CWD28" s="15"/>
      <c r="CWE28" s="15"/>
      <c r="CWF28" s="15"/>
      <c r="CWG28" s="15"/>
      <c r="CWH28" s="15"/>
      <c r="CWI28" s="15"/>
      <c r="CWJ28" s="15"/>
      <c r="CWK28" s="15"/>
      <c r="CWL28" s="15"/>
      <c r="CWM28" s="15"/>
      <c r="CWN28" s="15"/>
      <c r="CWO28" s="15"/>
      <c r="CWP28" s="15"/>
      <c r="CWQ28" s="15"/>
      <c r="CWR28" s="15"/>
      <c r="CWS28" s="15"/>
      <c r="CWT28" s="15"/>
      <c r="CWU28" s="15"/>
      <c r="CWV28" s="15"/>
      <c r="CWW28" s="15"/>
      <c r="CWX28" s="15"/>
      <c r="CWY28" s="15"/>
      <c r="CWZ28" s="15"/>
      <c r="CXA28" s="15"/>
      <c r="CXB28" s="15"/>
      <c r="CXC28" s="15"/>
      <c r="CXD28" s="15"/>
      <c r="CXE28" s="15"/>
      <c r="CXF28" s="15"/>
      <c r="CXG28" s="15"/>
      <c r="CXH28" s="15"/>
      <c r="CXI28" s="15"/>
      <c r="CXJ28" s="15"/>
      <c r="CXK28" s="15"/>
      <c r="CXL28" s="15"/>
      <c r="CXM28" s="15"/>
      <c r="CXN28" s="15"/>
      <c r="CXO28" s="15"/>
      <c r="CXP28" s="15"/>
      <c r="CXQ28" s="15"/>
      <c r="CXR28" s="15"/>
      <c r="CXS28" s="15"/>
      <c r="CXT28" s="15"/>
      <c r="CXU28" s="15"/>
      <c r="CXV28" s="15"/>
      <c r="CXW28" s="15"/>
      <c r="CXX28" s="15"/>
      <c r="CXY28" s="15"/>
      <c r="CXZ28" s="15"/>
      <c r="CYA28" s="15"/>
      <c r="CYB28" s="15"/>
      <c r="CYC28" s="15"/>
      <c r="CYD28" s="15"/>
      <c r="CYE28" s="15"/>
      <c r="CYF28" s="15"/>
      <c r="CYG28" s="15"/>
      <c r="CYH28" s="15"/>
      <c r="CYI28" s="15"/>
      <c r="CYJ28" s="15"/>
      <c r="CYK28" s="15"/>
      <c r="CYL28" s="15"/>
      <c r="CYM28" s="15"/>
      <c r="CYN28" s="15"/>
      <c r="CYO28" s="15"/>
      <c r="CYP28" s="15"/>
      <c r="CYQ28" s="15"/>
      <c r="CYR28" s="15"/>
      <c r="CYS28" s="15"/>
      <c r="CYT28" s="15"/>
      <c r="CYU28" s="15"/>
      <c r="CYV28" s="15"/>
      <c r="CYW28" s="15"/>
      <c r="CYX28" s="15"/>
      <c r="CYY28" s="15"/>
      <c r="CYZ28" s="15"/>
      <c r="CZA28" s="15"/>
      <c r="CZB28" s="15"/>
      <c r="CZC28" s="15"/>
      <c r="CZD28" s="15"/>
      <c r="CZE28" s="15"/>
      <c r="CZF28" s="15"/>
      <c r="CZG28" s="15"/>
      <c r="CZH28" s="15"/>
      <c r="CZI28" s="15"/>
      <c r="CZJ28" s="15"/>
      <c r="CZK28" s="15"/>
      <c r="CZL28" s="15"/>
      <c r="CZM28" s="15"/>
      <c r="CZN28" s="15"/>
      <c r="CZO28" s="15"/>
      <c r="CZP28" s="15"/>
      <c r="CZQ28" s="15"/>
      <c r="CZR28" s="15"/>
      <c r="CZS28" s="15"/>
      <c r="CZT28" s="15"/>
      <c r="CZU28" s="15"/>
      <c r="CZV28" s="15"/>
      <c r="CZW28" s="15"/>
      <c r="CZX28" s="15"/>
      <c r="CZY28" s="15"/>
      <c r="CZZ28" s="15"/>
      <c r="DAA28" s="15"/>
      <c r="DAB28" s="15"/>
      <c r="DAC28" s="15"/>
      <c r="DAD28" s="15"/>
      <c r="DAE28" s="15"/>
      <c r="DAF28" s="15"/>
      <c r="DAG28" s="15"/>
      <c r="DAH28" s="15"/>
      <c r="DAI28" s="15"/>
      <c r="DAJ28" s="15"/>
      <c r="DAK28" s="15"/>
      <c r="DAL28" s="15"/>
      <c r="DAM28" s="15"/>
      <c r="DAN28" s="15"/>
      <c r="DAO28" s="15"/>
      <c r="DAP28" s="15"/>
      <c r="DAQ28" s="15"/>
      <c r="DAR28" s="15"/>
      <c r="DAS28" s="15"/>
      <c r="DAT28" s="15"/>
      <c r="DAU28" s="15"/>
      <c r="DAV28" s="15"/>
      <c r="DAW28" s="15"/>
      <c r="DAX28" s="15"/>
      <c r="DAY28" s="15"/>
      <c r="DAZ28" s="15"/>
      <c r="DBA28" s="15"/>
      <c r="DBB28" s="15"/>
      <c r="DBC28" s="15"/>
      <c r="DBD28" s="15"/>
      <c r="DBE28" s="15"/>
      <c r="DBF28" s="15"/>
      <c r="DBG28" s="15"/>
      <c r="DBH28" s="15"/>
      <c r="DBI28" s="15"/>
      <c r="DBJ28" s="15"/>
      <c r="DBK28" s="15"/>
      <c r="DBL28" s="15"/>
      <c r="DBM28" s="15"/>
      <c r="DBN28" s="15"/>
      <c r="DBO28" s="15"/>
      <c r="DBP28" s="15"/>
      <c r="DBQ28" s="15"/>
      <c r="DBR28" s="15"/>
      <c r="DBS28" s="15"/>
      <c r="DBT28" s="15"/>
      <c r="DBU28" s="15"/>
      <c r="DBV28" s="15"/>
      <c r="DBW28" s="15"/>
      <c r="DBX28" s="15"/>
      <c r="DBY28" s="15"/>
      <c r="DBZ28" s="15"/>
      <c r="DCA28" s="15"/>
      <c r="DCB28" s="15"/>
      <c r="DCC28" s="15"/>
      <c r="DCD28" s="15"/>
      <c r="DCE28" s="15"/>
      <c r="DCF28" s="15"/>
      <c r="DCG28" s="15"/>
      <c r="DCH28" s="15"/>
      <c r="DCI28" s="15"/>
      <c r="DCJ28" s="15"/>
      <c r="DCK28" s="15"/>
      <c r="DCL28" s="15"/>
      <c r="DCM28" s="15"/>
      <c r="DCN28" s="15"/>
      <c r="DCO28" s="15"/>
      <c r="DCP28" s="15"/>
      <c r="DCQ28" s="15"/>
      <c r="DCR28" s="15"/>
      <c r="DCS28" s="15"/>
      <c r="DCT28" s="15"/>
      <c r="DCU28" s="15"/>
      <c r="DCV28" s="15"/>
      <c r="DCW28" s="15"/>
      <c r="DCX28" s="15"/>
      <c r="DCY28" s="15"/>
      <c r="DCZ28" s="15"/>
      <c r="DDA28" s="15"/>
      <c r="DDB28" s="15"/>
      <c r="DDC28" s="15"/>
      <c r="DDD28" s="15"/>
      <c r="DDE28" s="15"/>
      <c r="DDF28" s="15"/>
      <c r="DDG28" s="15"/>
      <c r="DDH28" s="15"/>
      <c r="DDI28" s="15"/>
      <c r="DDJ28" s="15"/>
      <c r="DDK28" s="15"/>
      <c r="DDL28" s="15"/>
      <c r="DDM28" s="15"/>
      <c r="DDN28" s="15"/>
      <c r="DDO28" s="15"/>
      <c r="DDP28" s="15"/>
      <c r="DDQ28" s="15"/>
      <c r="DDR28" s="15"/>
      <c r="DDS28" s="15"/>
      <c r="DDT28" s="15"/>
      <c r="DDU28" s="15"/>
      <c r="DDV28" s="15"/>
      <c r="DDW28" s="15"/>
      <c r="DDX28" s="15"/>
      <c r="DDY28" s="15"/>
      <c r="DDZ28" s="15"/>
      <c r="DEA28" s="15"/>
      <c r="DEB28" s="15"/>
      <c r="DEC28" s="15"/>
      <c r="DED28" s="15"/>
      <c r="DEE28" s="15"/>
      <c r="DEF28" s="15"/>
      <c r="DEG28" s="15"/>
      <c r="DEH28" s="15"/>
      <c r="DEI28" s="15"/>
      <c r="DEJ28" s="15"/>
      <c r="DEK28" s="15"/>
      <c r="DEL28" s="15"/>
      <c r="DEM28" s="15"/>
      <c r="DEN28" s="15"/>
      <c r="DEO28" s="15"/>
      <c r="DEP28" s="15"/>
      <c r="DEQ28" s="15"/>
      <c r="DER28" s="15"/>
      <c r="DES28" s="15"/>
      <c r="DET28" s="15"/>
      <c r="DEU28" s="15"/>
      <c r="DEV28" s="15"/>
      <c r="DEW28" s="15"/>
      <c r="DEX28" s="15"/>
      <c r="DEY28" s="15"/>
      <c r="DEZ28" s="15"/>
      <c r="DFA28" s="15"/>
      <c r="DFB28" s="15"/>
      <c r="DFC28" s="15"/>
      <c r="DFD28" s="15"/>
      <c r="DFE28" s="15"/>
      <c r="DFF28" s="15"/>
      <c r="DFG28" s="15"/>
      <c r="DFH28" s="15"/>
      <c r="DFI28" s="15"/>
      <c r="DFJ28" s="15"/>
      <c r="DFK28" s="15"/>
      <c r="DFL28" s="15"/>
      <c r="DFM28" s="15"/>
      <c r="DFN28" s="15"/>
      <c r="DFO28" s="15"/>
      <c r="DFP28" s="15"/>
      <c r="DFQ28" s="15"/>
      <c r="DFR28" s="15"/>
      <c r="DFS28" s="15"/>
      <c r="DFT28" s="15"/>
      <c r="DFU28" s="15"/>
      <c r="DFV28" s="15"/>
      <c r="DFW28" s="15"/>
      <c r="DFX28" s="15"/>
      <c r="DFY28" s="15"/>
      <c r="DFZ28" s="15"/>
      <c r="DGA28" s="15"/>
      <c r="DGB28" s="15"/>
      <c r="DGC28" s="15"/>
      <c r="DGD28" s="15"/>
      <c r="DGE28" s="15"/>
      <c r="DGF28" s="15"/>
      <c r="DGG28" s="15"/>
      <c r="DGH28" s="15"/>
      <c r="DGI28" s="15"/>
      <c r="DGJ28" s="15"/>
      <c r="DGK28" s="15"/>
      <c r="DGL28" s="15"/>
      <c r="DGM28" s="15"/>
      <c r="DGN28" s="15"/>
      <c r="DGO28" s="15"/>
      <c r="DGP28" s="15"/>
      <c r="DGQ28" s="15"/>
      <c r="DGR28" s="15"/>
      <c r="DGS28" s="15"/>
      <c r="DGT28" s="15"/>
      <c r="DGU28" s="15"/>
      <c r="DGV28" s="15"/>
      <c r="DGW28" s="15"/>
      <c r="DGX28" s="15"/>
      <c r="DGY28" s="15"/>
      <c r="DGZ28" s="15"/>
      <c r="DHA28" s="15"/>
      <c r="DHB28" s="15"/>
      <c r="DHC28" s="15"/>
      <c r="DHD28" s="15"/>
      <c r="DHE28" s="15"/>
      <c r="DHF28" s="15"/>
      <c r="DHG28" s="15"/>
      <c r="DHH28" s="15"/>
      <c r="DHI28" s="15"/>
      <c r="DHJ28" s="15"/>
      <c r="DHK28" s="15"/>
      <c r="DHL28" s="15"/>
      <c r="DHM28" s="15"/>
      <c r="DHN28" s="15"/>
      <c r="DHO28" s="15"/>
      <c r="DHP28" s="15"/>
      <c r="DHQ28" s="15"/>
      <c r="DHR28" s="15"/>
      <c r="DHS28" s="15"/>
      <c r="DHT28" s="15"/>
      <c r="DHU28" s="15"/>
      <c r="DHV28" s="15"/>
      <c r="DHW28" s="15"/>
      <c r="DHX28" s="15"/>
      <c r="DHY28" s="15"/>
      <c r="DHZ28" s="15"/>
      <c r="DIA28" s="15"/>
      <c r="DIB28" s="15"/>
      <c r="DIC28" s="15"/>
      <c r="DID28" s="15"/>
      <c r="DIE28" s="15"/>
      <c r="DIF28" s="15"/>
      <c r="DIG28" s="15"/>
      <c r="DIH28" s="15"/>
      <c r="DII28" s="15"/>
      <c r="DIJ28" s="15"/>
      <c r="DIK28" s="15"/>
      <c r="DIL28" s="15"/>
      <c r="DIM28" s="15"/>
      <c r="DIN28" s="15"/>
      <c r="DIO28" s="15"/>
      <c r="DIP28" s="15"/>
      <c r="DIQ28" s="15"/>
      <c r="DIR28" s="15"/>
      <c r="DIS28" s="15"/>
      <c r="DIT28" s="15"/>
      <c r="DIU28" s="15"/>
      <c r="DIV28" s="15"/>
      <c r="DIW28" s="15"/>
      <c r="DIX28" s="15"/>
      <c r="DIY28" s="15"/>
      <c r="DIZ28" s="15"/>
      <c r="DJA28" s="15"/>
      <c r="DJB28" s="15"/>
      <c r="DJC28" s="15"/>
      <c r="DJD28" s="15"/>
      <c r="DJE28" s="15"/>
      <c r="DJF28" s="15"/>
      <c r="DJG28" s="15"/>
      <c r="DJH28" s="15"/>
      <c r="DJI28" s="15"/>
      <c r="DJJ28" s="15"/>
      <c r="DJK28" s="15"/>
      <c r="DJL28" s="15"/>
      <c r="DJM28" s="15"/>
      <c r="DJN28" s="15"/>
      <c r="DJO28" s="15"/>
      <c r="DJP28" s="15"/>
      <c r="DJQ28" s="15"/>
      <c r="DJR28" s="15"/>
      <c r="DJS28" s="15"/>
      <c r="DJT28" s="15"/>
      <c r="DJU28" s="15"/>
      <c r="DJV28" s="15"/>
      <c r="DJW28" s="15"/>
      <c r="DJX28" s="15"/>
      <c r="DJY28" s="15"/>
      <c r="DJZ28" s="15"/>
      <c r="DKA28" s="15"/>
      <c r="DKB28" s="15"/>
      <c r="DKC28" s="15"/>
      <c r="DKD28" s="15"/>
      <c r="DKE28" s="15"/>
      <c r="DKF28" s="15"/>
      <c r="DKG28" s="15"/>
      <c r="DKH28" s="15"/>
      <c r="DKI28" s="15"/>
      <c r="DKJ28" s="15"/>
      <c r="DKK28" s="15"/>
      <c r="DKL28" s="15"/>
      <c r="DKM28" s="15"/>
      <c r="DKN28" s="15"/>
      <c r="DKO28" s="15"/>
      <c r="DKP28" s="15"/>
      <c r="DKQ28" s="15"/>
      <c r="DKR28" s="15"/>
      <c r="DKS28" s="15"/>
      <c r="DKT28" s="15"/>
      <c r="DKU28" s="15"/>
      <c r="DKV28" s="15"/>
      <c r="DKW28" s="15"/>
      <c r="DKX28" s="15"/>
      <c r="DKY28" s="15"/>
      <c r="DKZ28" s="15"/>
      <c r="DLA28" s="15"/>
      <c r="DLB28" s="15"/>
      <c r="DLC28" s="15"/>
      <c r="DLD28" s="15"/>
      <c r="DLE28" s="15"/>
      <c r="DLF28" s="15"/>
      <c r="DLG28" s="15"/>
      <c r="DLH28" s="15"/>
      <c r="DLI28" s="15"/>
      <c r="DLJ28" s="15"/>
      <c r="DLK28" s="15"/>
      <c r="DLL28" s="15"/>
      <c r="DLM28" s="15"/>
      <c r="DLN28" s="15"/>
      <c r="DLO28" s="15"/>
      <c r="DLP28" s="15"/>
      <c r="DLQ28" s="15"/>
      <c r="DLR28" s="15"/>
      <c r="DLS28" s="15"/>
      <c r="DLT28" s="15"/>
      <c r="DLU28" s="15"/>
      <c r="DLV28" s="15"/>
      <c r="DLW28" s="15"/>
      <c r="DLX28" s="15"/>
      <c r="DLY28" s="15"/>
      <c r="DLZ28" s="15"/>
      <c r="DMA28" s="15"/>
      <c r="DMB28" s="15"/>
      <c r="DMC28" s="15"/>
      <c r="DMD28" s="15"/>
      <c r="DME28" s="15"/>
      <c r="DMF28" s="15"/>
      <c r="DMG28" s="15"/>
      <c r="DMH28" s="15"/>
      <c r="DMI28" s="15"/>
      <c r="DMJ28" s="15"/>
      <c r="DMK28" s="15"/>
      <c r="DML28" s="15"/>
      <c r="DMM28" s="15"/>
      <c r="DMN28" s="15"/>
      <c r="DMO28" s="15"/>
      <c r="DMP28" s="15"/>
      <c r="DMQ28" s="15"/>
      <c r="DMR28" s="15"/>
      <c r="DMS28" s="15"/>
      <c r="DMT28" s="15"/>
      <c r="DMU28" s="15"/>
      <c r="DMV28" s="15"/>
      <c r="DMW28" s="15"/>
      <c r="DMX28" s="15"/>
      <c r="DMY28" s="15"/>
      <c r="DMZ28" s="15"/>
      <c r="DNA28" s="15"/>
      <c r="DNB28" s="15"/>
      <c r="DNC28" s="15"/>
      <c r="DND28" s="15"/>
      <c r="DNE28" s="15"/>
      <c r="DNF28" s="15"/>
      <c r="DNG28" s="15"/>
      <c r="DNH28" s="15"/>
      <c r="DNI28" s="15"/>
      <c r="DNJ28" s="15"/>
      <c r="DNK28" s="15"/>
      <c r="DNL28" s="15"/>
      <c r="DNM28" s="15"/>
      <c r="DNN28" s="15"/>
      <c r="DNO28" s="15"/>
      <c r="DNP28" s="15"/>
      <c r="DNQ28" s="15"/>
      <c r="DNR28" s="15"/>
      <c r="DNS28" s="15"/>
      <c r="DNT28" s="15"/>
      <c r="DNU28" s="15"/>
      <c r="DNV28" s="15"/>
      <c r="DNW28" s="15"/>
      <c r="DNX28" s="15"/>
      <c r="DNY28" s="15"/>
      <c r="DNZ28" s="15"/>
      <c r="DOA28" s="15"/>
      <c r="DOB28" s="15"/>
      <c r="DOC28" s="15"/>
      <c r="DOD28" s="15"/>
      <c r="DOE28" s="15"/>
      <c r="DOF28" s="15"/>
      <c r="DOG28" s="15"/>
      <c r="DOH28" s="15"/>
      <c r="DOI28" s="15"/>
      <c r="DOJ28" s="15"/>
      <c r="DOK28" s="15"/>
      <c r="DOL28" s="15"/>
      <c r="DOM28" s="15"/>
      <c r="DON28" s="15"/>
      <c r="DOO28" s="15"/>
      <c r="DOP28" s="15"/>
      <c r="DOQ28" s="15"/>
      <c r="DOR28" s="15"/>
      <c r="DOS28" s="15"/>
      <c r="DOT28" s="15"/>
      <c r="DOU28" s="15"/>
      <c r="DOV28" s="15"/>
      <c r="DOW28" s="15"/>
      <c r="DOX28" s="15"/>
      <c r="DOY28" s="15"/>
      <c r="DOZ28" s="15"/>
      <c r="DPA28" s="15"/>
      <c r="DPB28" s="15"/>
      <c r="DPC28" s="15"/>
      <c r="DPD28" s="15"/>
      <c r="DPE28" s="15"/>
      <c r="DPF28" s="15"/>
      <c r="DPG28" s="15"/>
      <c r="DPH28" s="15"/>
      <c r="DPI28" s="15"/>
      <c r="DPJ28" s="15"/>
      <c r="DPK28" s="15"/>
      <c r="DPL28" s="15"/>
      <c r="DPM28" s="15"/>
      <c r="DPN28" s="15"/>
      <c r="DPO28" s="15"/>
      <c r="DPP28" s="15"/>
      <c r="DPQ28" s="15"/>
      <c r="DPR28" s="15"/>
      <c r="DPS28" s="15"/>
      <c r="DPT28" s="15"/>
      <c r="DPU28" s="15"/>
      <c r="DPV28" s="15"/>
      <c r="DPW28" s="15"/>
      <c r="DPX28" s="15"/>
      <c r="DPY28" s="15"/>
      <c r="DPZ28" s="15"/>
      <c r="DQA28" s="15"/>
      <c r="DQB28" s="15"/>
      <c r="DQC28" s="15"/>
      <c r="DQD28" s="15"/>
      <c r="DQE28" s="15"/>
      <c r="DQF28" s="15"/>
      <c r="DQG28" s="15"/>
      <c r="DQH28" s="15"/>
      <c r="DQI28" s="15"/>
      <c r="DQJ28" s="15"/>
      <c r="DQK28" s="15"/>
      <c r="DQL28" s="15"/>
      <c r="DQM28" s="15"/>
      <c r="DQN28" s="15"/>
      <c r="DQO28" s="15"/>
      <c r="DQP28" s="15"/>
      <c r="DQQ28" s="15"/>
      <c r="DQR28" s="15"/>
      <c r="DQS28" s="15"/>
      <c r="DQT28" s="15"/>
      <c r="DQU28" s="15"/>
      <c r="DQV28" s="15"/>
      <c r="DQW28" s="15"/>
      <c r="DQX28" s="15"/>
      <c r="DQY28" s="15"/>
      <c r="DQZ28" s="15"/>
      <c r="DRA28" s="15"/>
      <c r="DRB28" s="15"/>
      <c r="DRC28" s="15"/>
      <c r="DRD28" s="15"/>
      <c r="DRE28" s="15"/>
      <c r="DRF28" s="15"/>
      <c r="DRG28" s="15"/>
      <c r="DRH28" s="15"/>
      <c r="DRI28" s="15"/>
      <c r="DRJ28" s="15"/>
      <c r="DRK28" s="15"/>
      <c r="DRL28" s="15"/>
      <c r="DRM28" s="15"/>
      <c r="DRN28" s="15"/>
      <c r="DRO28" s="15"/>
      <c r="DRP28" s="15"/>
      <c r="DRQ28" s="15"/>
      <c r="DRR28" s="15"/>
      <c r="DRS28" s="15"/>
      <c r="DRT28" s="15"/>
      <c r="DRU28" s="15"/>
      <c r="DRV28" s="15"/>
      <c r="DRW28" s="15"/>
      <c r="DRX28" s="15"/>
      <c r="DRY28" s="15"/>
      <c r="DRZ28" s="15"/>
      <c r="DSA28" s="15"/>
      <c r="DSB28" s="15"/>
      <c r="DSC28" s="15"/>
      <c r="DSD28" s="15"/>
      <c r="DSE28" s="15"/>
      <c r="DSF28" s="15"/>
      <c r="DSG28" s="15"/>
      <c r="DSH28" s="15"/>
      <c r="DSI28" s="15"/>
      <c r="DSJ28" s="15"/>
      <c r="DSK28" s="15"/>
      <c r="DSL28" s="15"/>
      <c r="DSM28" s="15"/>
      <c r="DSN28" s="15"/>
      <c r="DSO28" s="15"/>
      <c r="DSP28" s="15"/>
      <c r="DSQ28" s="15"/>
      <c r="DSR28" s="15"/>
      <c r="DSS28" s="15"/>
      <c r="DST28" s="15"/>
      <c r="DSU28" s="15"/>
      <c r="DSV28" s="15"/>
      <c r="DSW28" s="15"/>
      <c r="DSX28" s="15"/>
      <c r="DSY28" s="15"/>
      <c r="DSZ28" s="15"/>
      <c r="DTA28" s="15"/>
      <c r="DTB28" s="15"/>
      <c r="DTC28" s="15"/>
      <c r="DTD28" s="15"/>
      <c r="DTE28" s="15"/>
      <c r="DTF28" s="15"/>
      <c r="DTG28" s="15"/>
      <c r="DTH28" s="15"/>
      <c r="DTI28" s="15"/>
      <c r="DTJ28" s="15"/>
      <c r="DTK28" s="15"/>
      <c r="DTL28" s="15"/>
      <c r="DTM28" s="15"/>
      <c r="DTN28" s="15"/>
      <c r="DTO28" s="15"/>
      <c r="DTP28" s="15"/>
      <c r="DTQ28" s="15"/>
      <c r="DTR28" s="15"/>
      <c r="DTS28" s="15"/>
      <c r="DTT28" s="15"/>
      <c r="DTU28" s="15"/>
      <c r="DTV28" s="15"/>
      <c r="DTW28" s="15"/>
      <c r="DTX28" s="15"/>
      <c r="DTY28" s="15"/>
      <c r="DTZ28" s="15"/>
      <c r="DUA28" s="15"/>
      <c r="DUB28" s="15"/>
      <c r="DUC28" s="15"/>
      <c r="DUD28" s="15"/>
      <c r="DUE28" s="15"/>
      <c r="DUF28" s="15"/>
      <c r="DUG28" s="15"/>
      <c r="DUH28" s="15"/>
      <c r="DUI28" s="15"/>
      <c r="DUJ28" s="15"/>
      <c r="DUK28" s="15"/>
      <c r="DUL28" s="15"/>
      <c r="DUM28" s="15"/>
      <c r="DUN28" s="15"/>
      <c r="DUO28" s="15"/>
      <c r="DUP28" s="15"/>
      <c r="DUQ28" s="15"/>
      <c r="DUR28" s="15"/>
      <c r="DUS28" s="15"/>
      <c r="DUT28" s="15"/>
      <c r="DUU28" s="15"/>
      <c r="DUV28" s="15"/>
      <c r="DUW28" s="15"/>
      <c r="DUX28" s="15"/>
      <c r="DUY28" s="15"/>
      <c r="DUZ28" s="15"/>
      <c r="DVA28" s="15"/>
      <c r="DVB28" s="15"/>
      <c r="DVC28" s="15"/>
      <c r="DVD28" s="15"/>
      <c r="DVE28" s="15"/>
      <c r="DVF28" s="15"/>
      <c r="DVG28" s="15"/>
      <c r="DVH28" s="15"/>
      <c r="DVI28" s="15"/>
      <c r="DVJ28" s="15"/>
      <c r="DVK28" s="15"/>
      <c r="DVL28" s="15"/>
      <c r="DVM28" s="15"/>
      <c r="DVN28" s="15"/>
      <c r="DVO28" s="15"/>
      <c r="DVP28" s="15"/>
      <c r="DVQ28" s="15"/>
      <c r="DVR28" s="15"/>
      <c r="DVS28" s="15"/>
      <c r="DVT28" s="15"/>
      <c r="DVU28" s="15"/>
      <c r="DVV28" s="15"/>
      <c r="DVW28" s="15"/>
      <c r="DVX28" s="15"/>
      <c r="DVY28" s="15"/>
      <c r="DVZ28" s="15"/>
      <c r="DWA28" s="15"/>
      <c r="DWB28" s="15"/>
      <c r="DWC28" s="15"/>
      <c r="DWD28" s="15"/>
      <c r="DWE28" s="15"/>
      <c r="DWF28" s="15"/>
      <c r="DWG28" s="15"/>
      <c r="DWH28" s="15"/>
      <c r="DWI28" s="15"/>
      <c r="DWJ28" s="15"/>
      <c r="DWK28" s="15"/>
      <c r="DWL28" s="15"/>
      <c r="DWM28" s="15"/>
      <c r="DWN28" s="15"/>
      <c r="DWO28" s="15"/>
      <c r="DWP28" s="15"/>
      <c r="DWQ28" s="15"/>
      <c r="DWR28" s="15"/>
      <c r="DWS28" s="15"/>
      <c r="DWT28" s="15"/>
      <c r="DWU28" s="15"/>
      <c r="DWV28" s="15"/>
      <c r="DWW28" s="15"/>
      <c r="DWX28" s="15"/>
      <c r="DWY28" s="15"/>
      <c r="DWZ28" s="15"/>
      <c r="DXA28" s="15"/>
      <c r="DXB28" s="15"/>
      <c r="DXC28" s="15"/>
      <c r="DXD28" s="15"/>
      <c r="DXE28" s="15"/>
      <c r="DXF28" s="15"/>
      <c r="DXG28" s="15"/>
      <c r="DXH28" s="15"/>
      <c r="DXI28" s="15"/>
      <c r="DXJ28" s="15"/>
      <c r="DXK28" s="15"/>
      <c r="DXL28" s="15"/>
      <c r="DXM28" s="15"/>
      <c r="DXN28" s="15"/>
      <c r="DXO28" s="15"/>
      <c r="DXP28" s="15"/>
      <c r="DXQ28" s="15"/>
      <c r="DXR28" s="15"/>
      <c r="DXS28" s="15"/>
      <c r="DXT28" s="15"/>
      <c r="DXU28" s="15"/>
      <c r="DXV28" s="15"/>
      <c r="DXW28" s="15"/>
      <c r="DXX28" s="15"/>
      <c r="DXY28" s="15"/>
      <c r="DXZ28" s="15"/>
      <c r="DYA28" s="15"/>
      <c r="DYB28" s="15"/>
      <c r="DYC28" s="15"/>
      <c r="DYD28" s="15"/>
      <c r="DYE28" s="15"/>
      <c r="DYF28" s="15"/>
      <c r="DYG28" s="15"/>
      <c r="DYH28" s="15"/>
      <c r="DYI28" s="15"/>
      <c r="DYJ28" s="15"/>
      <c r="DYK28" s="15"/>
      <c r="DYL28" s="15"/>
      <c r="DYM28" s="15"/>
      <c r="DYN28" s="15"/>
      <c r="DYO28" s="15"/>
      <c r="DYP28" s="15"/>
      <c r="DYQ28" s="15"/>
      <c r="DYR28" s="15"/>
      <c r="DYS28" s="15"/>
      <c r="DYT28" s="15"/>
      <c r="DYU28" s="15"/>
      <c r="DYV28" s="15"/>
      <c r="DYW28" s="15"/>
      <c r="DYX28" s="15"/>
      <c r="DYY28" s="15"/>
      <c r="DYZ28" s="15"/>
      <c r="DZA28" s="15"/>
      <c r="DZB28" s="15"/>
      <c r="DZC28" s="15"/>
      <c r="DZD28" s="15"/>
      <c r="DZE28" s="15"/>
      <c r="DZF28" s="15"/>
      <c r="DZG28" s="15"/>
      <c r="DZH28" s="15"/>
      <c r="DZI28" s="15"/>
      <c r="DZJ28" s="15"/>
      <c r="DZK28" s="15"/>
      <c r="DZL28" s="15"/>
      <c r="DZM28" s="15"/>
      <c r="DZN28" s="15"/>
      <c r="DZO28" s="15"/>
      <c r="DZP28" s="15"/>
      <c r="DZQ28" s="15"/>
      <c r="DZR28" s="15"/>
      <c r="DZS28" s="15"/>
      <c r="DZT28" s="15"/>
      <c r="DZU28" s="15"/>
      <c r="DZV28" s="15"/>
      <c r="DZW28" s="15"/>
      <c r="DZX28" s="15"/>
      <c r="DZY28" s="15"/>
      <c r="DZZ28" s="15"/>
      <c r="EAA28" s="15"/>
      <c r="EAB28" s="15"/>
      <c r="EAC28" s="15"/>
      <c r="EAD28" s="15"/>
      <c r="EAE28" s="15"/>
      <c r="EAF28" s="15"/>
      <c r="EAG28" s="15"/>
      <c r="EAH28" s="15"/>
      <c r="EAI28" s="15"/>
      <c r="EAJ28" s="15"/>
      <c r="EAK28" s="15"/>
      <c r="EAL28" s="15"/>
      <c r="EAM28" s="15"/>
      <c r="EAN28" s="15"/>
      <c r="EAO28" s="15"/>
      <c r="EAP28" s="15"/>
      <c r="EAQ28" s="15"/>
      <c r="EAR28" s="15"/>
      <c r="EAS28" s="15"/>
      <c r="EAT28" s="15"/>
      <c r="EAU28" s="15"/>
      <c r="EAV28" s="15"/>
      <c r="EAW28" s="15"/>
      <c r="EAX28" s="15"/>
      <c r="EAY28" s="15"/>
      <c r="EAZ28" s="15"/>
      <c r="EBA28" s="15"/>
      <c r="EBB28" s="15"/>
      <c r="EBC28" s="15"/>
      <c r="EBD28" s="15"/>
      <c r="EBE28" s="15"/>
      <c r="EBF28" s="15"/>
      <c r="EBG28" s="15"/>
      <c r="EBH28" s="15"/>
      <c r="EBI28" s="15"/>
      <c r="EBJ28" s="15"/>
      <c r="EBK28" s="15"/>
      <c r="EBL28" s="15"/>
      <c r="EBM28" s="15"/>
      <c r="EBN28" s="15"/>
      <c r="EBO28" s="15"/>
      <c r="EBP28" s="15"/>
      <c r="EBQ28" s="15"/>
      <c r="EBR28" s="15"/>
      <c r="EBS28" s="15"/>
      <c r="EBT28" s="15"/>
      <c r="EBU28" s="15"/>
      <c r="EBV28" s="15"/>
      <c r="EBW28" s="15"/>
      <c r="EBX28" s="15"/>
      <c r="EBY28" s="15"/>
      <c r="EBZ28" s="15"/>
      <c r="ECA28" s="15"/>
      <c r="ECB28" s="15"/>
      <c r="ECC28" s="15"/>
      <c r="ECD28" s="15"/>
      <c r="ECE28" s="15"/>
      <c r="ECF28" s="15"/>
      <c r="ECG28" s="15"/>
      <c r="ECH28" s="15"/>
      <c r="ECI28" s="15"/>
      <c r="ECJ28" s="15"/>
      <c r="ECK28" s="15"/>
      <c r="ECL28" s="15"/>
      <c r="ECM28" s="15"/>
      <c r="ECN28" s="15"/>
      <c r="ECO28" s="15"/>
      <c r="ECP28" s="15"/>
      <c r="ECQ28" s="15"/>
      <c r="ECR28" s="15"/>
      <c r="ECS28" s="15"/>
      <c r="ECT28" s="15"/>
      <c r="ECU28" s="15"/>
      <c r="ECV28" s="15"/>
      <c r="ECW28" s="15"/>
      <c r="ECX28" s="15"/>
      <c r="ECY28" s="15"/>
      <c r="ECZ28" s="15"/>
      <c r="EDA28" s="15"/>
      <c r="EDB28" s="15"/>
      <c r="EDC28" s="15"/>
      <c r="EDD28" s="15"/>
      <c r="EDE28" s="15"/>
      <c r="EDF28" s="15"/>
      <c r="EDG28" s="15"/>
      <c r="EDH28" s="15"/>
      <c r="EDI28" s="15"/>
      <c r="EDJ28" s="15"/>
      <c r="EDK28" s="15"/>
      <c r="EDL28" s="15"/>
      <c r="EDM28" s="15"/>
      <c r="EDN28" s="15"/>
      <c r="EDO28" s="15"/>
      <c r="EDP28" s="15"/>
      <c r="EDQ28" s="15"/>
      <c r="EDR28" s="15"/>
      <c r="EDS28" s="15"/>
      <c r="EDT28" s="15"/>
      <c r="EDU28" s="15"/>
      <c r="EDV28" s="15"/>
      <c r="EDW28" s="15"/>
      <c r="EDX28" s="15"/>
      <c r="EDY28" s="15"/>
      <c r="EDZ28" s="15"/>
      <c r="EEA28" s="15"/>
      <c r="EEB28" s="15"/>
      <c r="EEC28" s="15"/>
      <c r="EED28" s="15"/>
      <c r="EEE28" s="15"/>
      <c r="EEF28" s="15"/>
      <c r="EEG28" s="15"/>
      <c r="EEH28" s="15"/>
      <c r="EEI28" s="15"/>
      <c r="EEJ28" s="15"/>
      <c r="EEK28" s="15"/>
      <c r="EEL28" s="15"/>
      <c r="EEM28" s="15"/>
      <c r="EEN28" s="15"/>
      <c r="EEO28" s="15"/>
      <c r="EEP28" s="15"/>
      <c r="EEQ28" s="15"/>
      <c r="EER28" s="15"/>
      <c r="EES28" s="15"/>
      <c r="EET28" s="15"/>
      <c r="EEU28" s="15"/>
      <c r="EEV28" s="15"/>
      <c r="EEW28" s="15"/>
      <c r="EEX28" s="15"/>
      <c r="EEY28" s="15"/>
      <c r="EEZ28" s="15"/>
      <c r="EFA28" s="15"/>
      <c r="EFB28" s="15"/>
      <c r="EFC28" s="15"/>
      <c r="EFD28" s="15"/>
      <c r="EFE28" s="15"/>
      <c r="EFF28" s="15"/>
      <c r="EFG28" s="15"/>
      <c r="EFH28" s="15"/>
      <c r="EFI28" s="15"/>
      <c r="EFJ28" s="15"/>
      <c r="EFK28" s="15"/>
      <c r="EFL28" s="15"/>
      <c r="EFM28" s="15"/>
      <c r="EFN28" s="15"/>
      <c r="EFO28" s="15"/>
      <c r="EFP28" s="15"/>
      <c r="EFQ28" s="15"/>
      <c r="EFR28" s="15"/>
      <c r="EFS28" s="15"/>
      <c r="EFT28" s="15"/>
      <c r="EFU28" s="15"/>
      <c r="EFV28" s="15"/>
      <c r="EFW28" s="15"/>
      <c r="EFX28" s="15"/>
      <c r="EFY28" s="15"/>
      <c r="EFZ28" s="15"/>
      <c r="EGA28" s="15"/>
      <c r="EGB28" s="15"/>
      <c r="EGC28" s="15"/>
      <c r="EGD28" s="15"/>
      <c r="EGE28" s="15"/>
      <c r="EGF28" s="15"/>
      <c r="EGG28" s="15"/>
      <c r="EGH28" s="15"/>
      <c r="EGI28" s="15"/>
      <c r="EGJ28" s="15"/>
      <c r="EGK28" s="15"/>
      <c r="EGL28" s="15"/>
      <c r="EGM28" s="15"/>
      <c r="EGN28" s="15"/>
      <c r="EGO28" s="15"/>
      <c r="EGP28" s="15"/>
      <c r="EGQ28" s="15"/>
      <c r="EGR28" s="15"/>
      <c r="EGS28" s="15"/>
      <c r="EGT28" s="15"/>
      <c r="EGU28" s="15"/>
      <c r="EGV28" s="15"/>
      <c r="EGW28" s="15"/>
      <c r="EGX28" s="15"/>
      <c r="EGY28" s="15"/>
      <c r="EGZ28" s="15"/>
      <c r="EHA28" s="15"/>
      <c r="EHB28" s="15"/>
      <c r="EHC28" s="15"/>
      <c r="EHD28" s="15"/>
      <c r="EHE28" s="15"/>
      <c r="EHF28" s="15"/>
      <c r="EHG28" s="15"/>
      <c r="EHH28" s="15"/>
      <c r="EHI28" s="15"/>
      <c r="EHJ28" s="15"/>
      <c r="EHK28" s="15"/>
      <c r="EHL28" s="15"/>
      <c r="EHM28" s="15"/>
      <c r="EHN28" s="15"/>
      <c r="EHO28" s="15"/>
      <c r="EHP28" s="15"/>
      <c r="EHQ28" s="15"/>
      <c r="EHR28" s="15"/>
      <c r="EHS28" s="15"/>
      <c r="EHT28" s="15"/>
      <c r="EHU28" s="15"/>
      <c r="EHV28" s="15"/>
      <c r="EHW28" s="15"/>
      <c r="EHX28" s="15"/>
      <c r="EHY28" s="15"/>
      <c r="EHZ28" s="15"/>
      <c r="EIA28" s="15"/>
      <c r="EIB28" s="15"/>
      <c r="EIC28" s="15"/>
      <c r="EID28" s="15"/>
      <c r="EIE28" s="15"/>
      <c r="EIF28" s="15"/>
      <c r="EIG28" s="15"/>
      <c r="EIH28" s="15"/>
      <c r="EII28" s="15"/>
      <c r="EIJ28" s="15"/>
      <c r="EIK28" s="15"/>
      <c r="EIL28" s="15"/>
      <c r="EIM28" s="15"/>
      <c r="EIN28" s="15"/>
      <c r="EIO28" s="15"/>
      <c r="EIP28" s="15"/>
      <c r="EIQ28" s="15"/>
      <c r="EIR28" s="15"/>
      <c r="EIS28" s="15"/>
      <c r="EIT28" s="15"/>
      <c r="EIU28" s="15"/>
      <c r="EIV28" s="15"/>
      <c r="EIW28" s="15"/>
      <c r="EIX28" s="15"/>
      <c r="EIY28" s="15"/>
      <c r="EIZ28" s="15"/>
      <c r="EJA28" s="15"/>
      <c r="EJB28" s="15"/>
      <c r="EJC28" s="15"/>
      <c r="EJD28" s="15"/>
      <c r="EJE28" s="15"/>
      <c r="EJF28" s="15"/>
      <c r="EJG28" s="15"/>
      <c r="EJH28" s="15"/>
      <c r="EJI28" s="15"/>
      <c r="EJJ28" s="15"/>
      <c r="EJK28" s="15"/>
      <c r="EJL28" s="15"/>
      <c r="EJM28" s="15"/>
      <c r="EJN28" s="15"/>
      <c r="EJO28" s="15"/>
      <c r="EJP28" s="15"/>
      <c r="EJQ28" s="15"/>
      <c r="EJR28" s="15"/>
      <c r="EJS28" s="15"/>
      <c r="EJT28" s="15"/>
      <c r="EJU28" s="15"/>
      <c r="EJV28" s="15"/>
      <c r="EJW28" s="15"/>
      <c r="EJX28" s="15"/>
      <c r="EJY28" s="15"/>
      <c r="EJZ28" s="15"/>
      <c r="EKA28" s="15"/>
      <c r="EKB28" s="15"/>
      <c r="EKC28" s="15"/>
      <c r="EKD28" s="15"/>
      <c r="EKE28" s="15"/>
      <c r="EKF28" s="15"/>
      <c r="EKG28" s="15"/>
      <c r="EKH28" s="15"/>
      <c r="EKI28" s="15"/>
      <c r="EKJ28" s="15"/>
      <c r="EKK28" s="15"/>
      <c r="EKL28" s="15"/>
      <c r="EKM28" s="15"/>
      <c r="EKN28" s="15"/>
      <c r="EKO28" s="15"/>
      <c r="EKP28" s="15"/>
      <c r="EKQ28" s="15"/>
      <c r="EKR28" s="15"/>
      <c r="EKS28" s="15"/>
      <c r="EKT28" s="15"/>
      <c r="EKU28" s="15"/>
      <c r="EKV28" s="15"/>
      <c r="EKW28" s="15"/>
      <c r="EKX28" s="15"/>
      <c r="EKY28" s="15"/>
      <c r="EKZ28" s="15"/>
      <c r="ELA28" s="15"/>
      <c r="ELB28" s="15"/>
      <c r="ELC28" s="15"/>
      <c r="ELD28" s="15"/>
      <c r="ELE28" s="15"/>
      <c r="ELF28" s="15"/>
      <c r="ELG28" s="15"/>
      <c r="ELH28" s="15"/>
      <c r="ELI28" s="15"/>
      <c r="ELJ28" s="15"/>
      <c r="ELK28" s="15"/>
      <c r="ELL28" s="15"/>
      <c r="ELM28" s="15"/>
      <c r="ELN28" s="15"/>
      <c r="ELO28" s="15"/>
      <c r="ELP28" s="15"/>
      <c r="ELQ28" s="15"/>
      <c r="ELR28" s="15"/>
      <c r="ELS28" s="15"/>
      <c r="ELT28" s="15"/>
      <c r="ELU28" s="15"/>
      <c r="ELV28" s="15"/>
      <c r="ELW28" s="15"/>
      <c r="ELX28" s="15"/>
      <c r="ELY28" s="15"/>
      <c r="ELZ28" s="15"/>
      <c r="EMA28" s="15"/>
      <c r="EMB28" s="15"/>
      <c r="EMC28" s="15"/>
      <c r="EMD28" s="15"/>
      <c r="EME28" s="15"/>
      <c r="EMF28" s="15"/>
      <c r="EMG28" s="15"/>
      <c r="EMH28" s="15"/>
      <c r="EMI28" s="15"/>
      <c r="EMJ28" s="15"/>
      <c r="EMK28" s="15"/>
      <c r="EML28" s="15"/>
      <c r="EMM28" s="15"/>
      <c r="EMN28" s="15"/>
      <c r="EMO28" s="15"/>
      <c r="EMP28" s="15"/>
      <c r="EMQ28" s="15"/>
      <c r="EMR28" s="15"/>
      <c r="EMS28" s="15"/>
      <c r="EMT28" s="15"/>
      <c r="EMU28" s="15"/>
      <c r="EMV28" s="15"/>
      <c r="EMW28" s="15"/>
      <c r="EMX28" s="15"/>
      <c r="EMY28" s="15"/>
      <c r="EMZ28" s="15"/>
      <c r="ENA28" s="15"/>
      <c r="ENB28" s="15"/>
      <c r="ENC28" s="15"/>
      <c r="END28" s="15"/>
      <c r="ENE28" s="15"/>
      <c r="ENF28" s="15"/>
      <c r="ENG28" s="15"/>
      <c r="ENH28" s="15"/>
      <c r="ENI28" s="15"/>
      <c r="ENJ28" s="15"/>
      <c r="ENK28" s="15"/>
      <c r="ENL28" s="15"/>
      <c r="ENM28" s="15"/>
      <c r="ENN28" s="15"/>
      <c r="ENO28" s="15"/>
      <c r="ENP28" s="15"/>
      <c r="ENQ28" s="15"/>
      <c r="ENR28" s="15"/>
      <c r="ENS28" s="15"/>
      <c r="ENT28" s="15"/>
      <c r="ENU28" s="15"/>
      <c r="ENV28" s="15"/>
      <c r="ENW28" s="15"/>
      <c r="ENX28" s="15"/>
      <c r="ENY28" s="15"/>
      <c r="ENZ28" s="15"/>
      <c r="EOA28" s="15"/>
      <c r="EOB28" s="15"/>
      <c r="EOC28" s="15"/>
      <c r="EOD28" s="15"/>
      <c r="EOE28" s="15"/>
      <c r="EOF28" s="15"/>
      <c r="EOG28" s="15"/>
      <c r="EOH28" s="15"/>
      <c r="EOI28" s="15"/>
      <c r="EOJ28" s="15"/>
      <c r="EOK28" s="15"/>
      <c r="EOL28" s="15"/>
      <c r="EOM28" s="15"/>
      <c r="EON28" s="15"/>
      <c r="EOO28" s="15"/>
      <c r="EOP28" s="15"/>
      <c r="EOQ28" s="15"/>
      <c r="EOR28" s="15"/>
      <c r="EOS28" s="15"/>
      <c r="EOT28" s="15"/>
      <c r="EOU28" s="15"/>
      <c r="EOV28" s="15"/>
      <c r="EOW28" s="15"/>
      <c r="EOX28" s="15"/>
      <c r="EOY28" s="15"/>
      <c r="EOZ28" s="15"/>
      <c r="EPA28" s="15"/>
      <c r="EPB28" s="15"/>
      <c r="EPC28" s="15"/>
      <c r="EPD28" s="15"/>
      <c r="EPE28" s="15"/>
      <c r="EPF28" s="15"/>
      <c r="EPG28" s="15"/>
      <c r="EPH28" s="15"/>
      <c r="EPI28" s="15"/>
      <c r="EPJ28" s="15"/>
      <c r="EPK28" s="15"/>
      <c r="EPL28" s="15"/>
      <c r="EPM28" s="15"/>
      <c r="EPN28" s="15"/>
      <c r="EPO28" s="15"/>
      <c r="EPP28" s="15"/>
      <c r="EPQ28" s="15"/>
      <c r="EPR28" s="15"/>
      <c r="EPS28" s="15"/>
      <c r="EPT28" s="15"/>
      <c r="EPU28" s="15"/>
      <c r="EPV28" s="15"/>
      <c r="EPW28" s="15"/>
      <c r="EPX28" s="15"/>
      <c r="EPY28" s="15"/>
      <c r="EPZ28" s="15"/>
      <c r="EQA28" s="15"/>
      <c r="EQB28" s="15"/>
      <c r="EQC28" s="15"/>
      <c r="EQD28" s="15"/>
      <c r="EQE28" s="15"/>
      <c r="EQF28" s="15"/>
      <c r="EQG28" s="15"/>
      <c r="EQH28" s="15"/>
      <c r="EQI28" s="15"/>
      <c r="EQJ28" s="15"/>
      <c r="EQK28" s="15"/>
      <c r="EQL28" s="15"/>
      <c r="EQM28" s="15"/>
      <c r="EQN28" s="15"/>
      <c r="EQO28" s="15"/>
      <c r="EQP28" s="15"/>
      <c r="EQQ28" s="15"/>
      <c r="EQR28" s="15"/>
      <c r="EQS28" s="15"/>
      <c r="EQT28" s="15"/>
      <c r="EQU28" s="15"/>
      <c r="EQV28" s="15"/>
      <c r="EQW28" s="15"/>
      <c r="EQX28" s="15"/>
      <c r="EQY28" s="15"/>
      <c r="EQZ28" s="15"/>
      <c r="ERA28" s="15"/>
      <c r="ERB28" s="15"/>
      <c r="ERC28" s="15"/>
      <c r="ERD28" s="15"/>
      <c r="ERE28" s="15"/>
      <c r="ERF28" s="15"/>
      <c r="ERG28" s="15"/>
      <c r="ERH28" s="15"/>
      <c r="ERI28" s="15"/>
      <c r="ERJ28" s="15"/>
      <c r="ERK28" s="15"/>
      <c r="ERL28" s="15"/>
      <c r="ERM28" s="15"/>
      <c r="ERN28" s="15"/>
      <c r="ERO28" s="15"/>
      <c r="ERP28" s="15"/>
      <c r="ERQ28" s="15"/>
      <c r="ERR28" s="15"/>
      <c r="ERS28" s="15"/>
      <c r="ERT28" s="15"/>
      <c r="ERU28" s="15"/>
      <c r="ERV28" s="15"/>
      <c r="ERW28" s="15"/>
      <c r="ERX28" s="15"/>
      <c r="ERY28" s="15"/>
      <c r="ERZ28" s="15"/>
      <c r="ESA28" s="15"/>
      <c r="ESB28" s="15"/>
      <c r="ESC28" s="15"/>
      <c r="ESD28" s="15"/>
      <c r="ESE28" s="15"/>
      <c r="ESF28" s="15"/>
      <c r="ESG28" s="15"/>
      <c r="ESH28" s="15"/>
      <c r="ESI28" s="15"/>
      <c r="ESJ28" s="15"/>
      <c r="ESK28" s="15"/>
      <c r="ESL28" s="15"/>
      <c r="ESM28" s="15"/>
      <c r="ESN28" s="15"/>
      <c r="ESO28" s="15"/>
      <c r="ESP28" s="15"/>
      <c r="ESQ28" s="15"/>
      <c r="ESR28" s="15"/>
      <c r="ESS28" s="15"/>
      <c r="EST28" s="15"/>
      <c r="ESU28" s="15"/>
      <c r="ESV28" s="15"/>
      <c r="ESW28" s="15"/>
      <c r="ESX28" s="15"/>
      <c r="ESY28" s="15"/>
      <c r="ESZ28" s="15"/>
      <c r="ETA28" s="15"/>
      <c r="ETB28" s="15"/>
      <c r="ETC28" s="15"/>
      <c r="ETD28" s="15"/>
      <c r="ETE28" s="15"/>
      <c r="ETF28" s="15"/>
      <c r="ETG28" s="15"/>
      <c r="ETH28" s="15"/>
      <c r="ETI28" s="15"/>
      <c r="ETJ28" s="15"/>
      <c r="ETK28" s="15"/>
      <c r="ETL28" s="15"/>
      <c r="ETM28" s="15"/>
      <c r="ETN28" s="15"/>
      <c r="ETO28" s="15"/>
      <c r="ETP28" s="15"/>
      <c r="ETQ28" s="15"/>
      <c r="ETR28" s="15"/>
      <c r="ETS28" s="15"/>
      <c r="ETT28" s="15"/>
      <c r="ETU28" s="15"/>
      <c r="ETV28" s="15"/>
      <c r="ETW28" s="15"/>
      <c r="ETX28" s="15"/>
      <c r="ETY28" s="15"/>
      <c r="ETZ28" s="15"/>
      <c r="EUA28" s="15"/>
      <c r="EUB28" s="15"/>
      <c r="EUC28" s="15"/>
      <c r="EUD28" s="15"/>
      <c r="EUE28" s="15"/>
      <c r="EUF28" s="15"/>
      <c r="EUG28" s="15"/>
      <c r="EUH28" s="15"/>
      <c r="EUI28" s="15"/>
      <c r="EUJ28" s="15"/>
      <c r="EUK28" s="15"/>
      <c r="EUL28" s="15"/>
      <c r="EUM28" s="15"/>
      <c r="EUN28" s="15"/>
      <c r="EUO28" s="15"/>
      <c r="EUP28" s="15"/>
      <c r="EUQ28" s="15"/>
      <c r="EUR28" s="15"/>
      <c r="EUS28" s="15"/>
      <c r="EUT28" s="15"/>
      <c r="EUU28" s="15"/>
      <c r="EUV28" s="15"/>
      <c r="EUW28" s="15"/>
      <c r="EUX28" s="15"/>
      <c r="EUY28" s="15"/>
      <c r="EUZ28" s="15"/>
      <c r="EVA28" s="15"/>
      <c r="EVB28" s="15"/>
      <c r="EVC28" s="15"/>
      <c r="EVD28" s="15"/>
      <c r="EVE28" s="15"/>
      <c r="EVF28" s="15"/>
      <c r="EVG28" s="15"/>
      <c r="EVH28" s="15"/>
      <c r="EVI28" s="15"/>
      <c r="EVJ28" s="15"/>
      <c r="EVK28" s="15"/>
      <c r="EVL28" s="15"/>
      <c r="EVM28" s="15"/>
      <c r="EVN28" s="15"/>
      <c r="EVO28" s="15"/>
      <c r="EVP28" s="15"/>
      <c r="EVQ28" s="15"/>
      <c r="EVR28" s="15"/>
      <c r="EVS28" s="15"/>
      <c r="EVT28" s="15"/>
      <c r="EVU28" s="15"/>
      <c r="EVV28" s="15"/>
      <c r="EVW28" s="15"/>
      <c r="EVX28" s="15"/>
      <c r="EVY28" s="15"/>
      <c r="EVZ28" s="15"/>
      <c r="EWA28" s="15"/>
      <c r="EWB28" s="15"/>
      <c r="EWC28" s="15"/>
      <c r="EWD28" s="15"/>
      <c r="EWE28" s="15"/>
      <c r="EWF28" s="15"/>
      <c r="EWG28" s="15"/>
      <c r="EWH28" s="15"/>
      <c r="EWI28" s="15"/>
      <c r="EWJ28" s="15"/>
      <c r="EWK28" s="15"/>
      <c r="EWL28" s="15"/>
      <c r="EWM28" s="15"/>
      <c r="EWN28" s="15"/>
      <c r="EWO28" s="15"/>
      <c r="EWP28" s="15"/>
      <c r="EWQ28" s="15"/>
      <c r="EWR28" s="15"/>
      <c r="EWS28" s="15"/>
      <c r="EWT28" s="15"/>
      <c r="EWU28" s="15"/>
      <c r="EWV28" s="15"/>
      <c r="EWW28" s="15"/>
      <c r="EWX28" s="15"/>
      <c r="EWY28" s="15"/>
      <c r="EWZ28" s="15"/>
      <c r="EXA28" s="15"/>
      <c r="EXB28" s="15"/>
      <c r="EXC28" s="15"/>
      <c r="EXD28" s="15"/>
      <c r="EXE28" s="15"/>
      <c r="EXF28" s="15"/>
      <c r="EXG28" s="15"/>
      <c r="EXH28" s="15"/>
      <c r="EXI28" s="15"/>
      <c r="EXJ28" s="15"/>
      <c r="EXK28" s="15"/>
      <c r="EXL28" s="15"/>
      <c r="EXM28" s="15"/>
      <c r="EXN28" s="15"/>
      <c r="EXO28" s="15"/>
      <c r="EXP28" s="15"/>
      <c r="EXQ28" s="15"/>
      <c r="EXR28" s="15"/>
      <c r="EXS28" s="15"/>
      <c r="EXT28" s="15"/>
      <c r="EXU28" s="15"/>
      <c r="EXV28" s="15"/>
      <c r="EXW28" s="15"/>
      <c r="EXX28" s="15"/>
      <c r="EXY28" s="15"/>
      <c r="EXZ28" s="15"/>
      <c r="EYA28" s="15"/>
      <c r="EYB28" s="15"/>
      <c r="EYC28" s="15"/>
      <c r="EYD28" s="15"/>
      <c r="EYE28" s="15"/>
      <c r="EYF28" s="15"/>
      <c r="EYG28" s="15"/>
      <c r="EYH28" s="15"/>
      <c r="EYI28" s="15"/>
      <c r="EYJ28" s="15"/>
      <c r="EYK28" s="15"/>
      <c r="EYL28" s="15"/>
      <c r="EYM28" s="15"/>
      <c r="EYN28" s="15"/>
      <c r="EYO28" s="15"/>
      <c r="EYP28" s="15"/>
      <c r="EYQ28" s="15"/>
      <c r="EYR28" s="15"/>
      <c r="EYS28" s="15"/>
      <c r="EYT28" s="15"/>
      <c r="EYU28" s="15"/>
      <c r="EYV28" s="15"/>
      <c r="EYW28" s="15"/>
      <c r="EYX28" s="15"/>
      <c r="EYY28" s="15"/>
      <c r="EYZ28" s="15"/>
      <c r="EZA28" s="15"/>
      <c r="EZB28" s="15"/>
      <c r="EZC28" s="15"/>
      <c r="EZD28" s="15"/>
      <c r="EZE28" s="15"/>
      <c r="EZF28" s="15"/>
      <c r="EZG28" s="15"/>
      <c r="EZH28" s="15"/>
      <c r="EZI28" s="15"/>
      <c r="EZJ28" s="15"/>
      <c r="EZK28" s="15"/>
      <c r="EZL28" s="15"/>
      <c r="EZM28" s="15"/>
      <c r="EZN28" s="15"/>
      <c r="EZO28" s="15"/>
      <c r="EZP28" s="15"/>
      <c r="EZQ28" s="15"/>
      <c r="EZR28" s="15"/>
      <c r="EZS28" s="15"/>
      <c r="EZT28" s="15"/>
      <c r="EZU28" s="15"/>
      <c r="EZV28" s="15"/>
      <c r="EZW28" s="15"/>
      <c r="EZX28" s="15"/>
      <c r="EZY28" s="15"/>
      <c r="EZZ28" s="15"/>
      <c r="FAA28" s="15"/>
      <c r="FAB28" s="15"/>
      <c r="FAC28" s="15"/>
      <c r="FAD28" s="15"/>
      <c r="FAE28" s="15"/>
      <c r="FAF28" s="15"/>
      <c r="FAG28" s="15"/>
      <c r="FAH28" s="15"/>
      <c r="FAI28" s="15"/>
      <c r="FAJ28" s="15"/>
      <c r="FAK28" s="15"/>
      <c r="FAL28" s="15"/>
      <c r="FAM28" s="15"/>
      <c r="FAN28" s="15"/>
      <c r="FAO28" s="15"/>
      <c r="FAP28" s="15"/>
      <c r="FAQ28" s="15"/>
      <c r="FAR28" s="15"/>
      <c r="FAS28" s="15"/>
      <c r="FAT28" s="15"/>
      <c r="FAU28" s="15"/>
      <c r="FAV28" s="15"/>
      <c r="FAW28" s="15"/>
      <c r="FAX28" s="15"/>
      <c r="FAY28" s="15"/>
      <c r="FAZ28" s="15"/>
      <c r="FBA28" s="15"/>
      <c r="FBB28" s="15"/>
      <c r="FBC28" s="15"/>
      <c r="FBD28" s="15"/>
      <c r="FBE28" s="15"/>
      <c r="FBF28" s="15"/>
      <c r="FBG28" s="15"/>
      <c r="FBH28" s="15"/>
      <c r="FBI28" s="15"/>
      <c r="FBJ28" s="15"/>
      <c r="FBK28" s="15"/>
      <c r="FBL28" s="15"/>
      <c r="FBM28" s="15"/>
      <c r="FBN28" s="15"/>
      <c r="FBO28" s="15"/>
      <c r="FBP28" s="15"/>
      <c r="FBQ28" s="15"/>
      <c r="FBR28" s="15"/>
      <c r="FBS28" s="15"/>
      <c r="FBT28" s="15"/>
      <c r="FBU28" s="15"/>
      <c r="FBV28" s="15"/>
      <c r="FBW28" s="15"/>
      <c r="FBX28" s="15"/>
      <c r="FBY28" s="15"/>
      <c r="FBZ28" s="15"/>
      <c r="FCA28" s="15"/>
      <c r="FCB28" s="15"/>
      <c r="FCC28" s="15"/>
      <c r="FCD28" s="15"/>
      <c r="FCE28" s="15"/>
      <c r="FCF28" s="15"/>
      <c r="FCG28" s="15"/>
      <c r="FCH28" s="15"/>
      <c r="FCI28" s="15"/>
      <c r="FCJ28" s="15"/>
      <c r="FCK28" s="15"/>
      <c r="FCL28" s="15"/>
      <c r="FCM28" s="15"/>
      <c r="FCN28" s="15"/>
      <c r="FCO28" s="15"/>
      <c r="FCP28" s="15"/>
      <c r="FCQ28" s="15"/>
      <c r="FCR28" s="15"/>
      <c r="FCS28" s="15"/>
      <c r="FCT28" s="15"/>
      <c r="FCU28" s="15"/>
      <c r="FCV28" s="15"/>
      <c r="FCW28" s="15"/>
      <c r="FCX28" s="15"/>
      <c r="FCY28" s="15"/>
      <c r="FCZ28" s="15"/>
      <c r="FDA28" s="15"/>
      <c r="FDB28" s="15"/>
      <c r="FDC28" s="15"/>
      <c r="FDD28" s="15"/>
      <c r="FDE28" s="15"/>
      <c r="FDF28" s="15"/>
      <c r="FDG28" s="15"/>
      <c r="FDH28" s="15"/>
      <c r="FDI28" s="15"/>
      <c r="FDJ28" s="15"/>
      <c r="FDK28" s="15"/>
      <c r="FDL28" s="15"/>
      <c r="FDM28" s="15"/>
      <c r="FDN28" s="15"/>
      <c r="FDO28" s="15"/>
      <c r="FDP28" s="15"/>
      <c r="FDQ28" s="15"/>
      <c r="FDR28" s="15"/>
      <c r="FDS28" s="15"/>
      <c r="FDT28" s="15"/>
      <c r="FDU28" s="15"/>
      <c r="FDV28" s="15"/>
      <c r="FDW28" s="15"/>
      <c r="FDX28" s="15"/>
      <c r="FDY28" s="15"/>
      <c r="FDZ28" s="15"/>
      <c r="FEA28" s="15"/>
      <c r="FEB28" s="15"/>
      <c r="FEC28" s="15"/>
      <c r="FED28" s="15"/>
      <c r="FEE28" s="15"/>
      <c r="FEF28" s="15"/>
      <c r="FEG28" s="15"/>
      <c r="FEH28" s="15"/>
      <c r="FEI28" s="15"/>
      <c r="FEJ28" s="15"/>
      <c r="FEK28" s="15"/>
      <c r="FEL28" s="15"/>
      <c r="FEM28" s="15"/>
      <c r="FEN28" s="15"/>
      <c r="FEO28" s="15"/>
      <c r="FEP28" s="15"/>
      <c r="FEQ28" s="15"/>
      <c r="FER28" s="15"/>
      <c r="FES28" s="15"/>
      <c r="FET28" s="15"/>
      <c r="FEU28" s="15"/>
      <c r="FEV28" s="15"/>
      <c r="FEW28" s="15"/>
      <c r="FEX28" s="15"/>
      <c r="FEY28" s="15"/>
      <c r="FEZ28" s="15"/>
      <c r="FFA28" s="15"/>
      <c r="FFB28" s="15"/>
      <c r="FFC28" s="15"/>
      <c r="FFD28" s="15"/>
      <c r="FFE28" s="15"/>
      <c r="FFF28" s="15"/>
      <c r="FFG28" s="15"/>
      <c r="FFH28" s="15"/>
      <c r="FFI28" s="15"/>
      <c r="FFJ28" s="15"/>
      <c r="FFK28" s="15"/>
      <c r="FFL28" s="15"/>
      <c r="FFM28" s="15"/>
      <c r="FFN28" s="15"/>
      <c r="FFO28" s="15"/>
      <c r="FFP28" s="15"/>
      <c r="FFQ28" s="15"/>
      <c r="FFR28" s="15"/>
      <c r="FFS28" s="15"/>
      <c r="FFT28" s="15"/>
      <c r="FFU28" s="15"/>
      <c r="FFV28" s="15"/>
      <c r="FFW28" s="15"/>
      <c r="FFX28" s="15"/>
      <c r="FFY28" s="15"/>
      <c r="FFZ28" s="15"/>
      <c r="FGA28" s="15"/>
      <c r="FGB28" s="15"/>
      <c r="FGC28" s="15"/>
      <c r="FGD28" s="15"/>
      <c r="FGE28" s="15"/>
      <c r="FGF28" s="15"/>
      <c r="FGG28" s="15"/>
      <c r="FGH28" s="15"/>
      <c r="FGI28" s="15"/>
      <c r="FGJ28" s="15"/>
      <c r="FGK28" s="15"/>
      <c r="FGL28" s="15"/>
      <c r="FGM28" s="15"/>
      <c r="FGN28" s="15"/>
      <c r="FGO28" s="15"/>
      <c r="FGP28" s="15"/>
      <c r="FGQ28" s="15"/>
      <c r="FGR28" s="15"/>
      <c r="FGS28" s="15"/>
      <c r="FGT28" s="15"/>
      <c r="FGU28" s="15"/>
      <c r="FGV28" s="15"/>
      <c r="FGW28" s="15"/>
      <c r="FGX28" s="15"/>
      <c r="FGY28" s="15"/>
      <c r="FGZ28" s="15"/>
      <c r="FHA28" s="15"/>
      <c r="FHB28" s="15"/>
      <c r="FHC28" s="15"/>
      <c r="FHD28" s="15"/>
      <c r="FHE28" s="15"/>
      <c r="FHF28" s="15"/>
      <c r="FHG28" s="15"/>
      <c r="FHH28" s="15"/>
      <c r="FHI28" s="15"/>
      <c r="FHJ28" s="15"/>
      <c r="FHK28" s="15"/>
      <c r="FHL28" s="15"/>
      <c r="FHM28" s="15"/>
      <c r="FHN28" s="15"/>
      <c r="FHO28" s="15"/>
      <c r="FHP28" s="15"/>
      <c r="FHQ28" s="15"/>
      <c r="FHR28" s="15"/>
      <c r="FHS28" s="15"/>
      <c r="FHT28" s="15"/>
      <c r="FHU28" s="15"/>
      <c r="FHV28" s="15"/>
      <c r="FHW28" s="15"/>
      <c r="FHX28" s="15"/>
      <c r="FHY28" s="15"/>
      <c r="FHZ28" s="15"/>
      <c r="FIA28" s="15"/>
      <c r="FIB28" s="15"/>
      <c r="FIC28" s="15"/>
      <c r="FID28" s="15"/>
      <c r="FIE28" s="15"/>
      <c r="FIF28" s="15"/>
      <c r="FIG28" s="15"/>
      <c r="FIH28" s="15"/>
      <c r="FII28" s="15"/>
      <c r="FIJ28" s="15"/>
      <c r="FIK28" s="15"/>
      <c r="FIL28" s="15"/>
      <c r="FIM28" s="15"/>
      <c r="FIN28" s="15"/>
      <c r="FIO28" s="15"/>
      <c r="FIP28" s="15"/>
      <c r="FIQ28" s="15"/>
      <c r="FIR28" s="15"/>
      <c r="FIS28" s="15"/>
      <c r="FIT28" s="15"/>
      <c r="FIU28" s="15"/>
      <c r="FIV28" s="15"/>
      <c r="FIW28" s="15"/>
      <c r="FIX28" s="15"/>
      <c r="FIY28" s="15"/>
      <c r="FIZ28" s="15"/>
      <c r="FJA28" s="15"/>
      <c r="FJB28" s="15"/>
      <c r="FJC28" s="15"/>
      <c r="FJD28" s="15"/>
      <c r="FJE28" s="15"/>
      <c r="FJF28" s="15"/>
      <c r="FJG28" s="15"/>
      <c r="FJH28" s="15"/>
      <c r="FJI28" s="15"/>
      <c r="FJJ28" s="15"/>
      <c r="FJK28" s="15"/>
      <c r="FJL28" s="15"/>
      <c r="FJM28" s="15"/>
      <c r="FJN28" s="15"/>
      <c r="FJO28" s="15"/>
      <c r="FJP28" s="15"/>
      <c r="FJQ28" s="15"/>
      <c r="FJR28" s="15"/>
      <c r="FJS28" s="15"/>
      <c r="FJT28" s="15"/>
      <c r="FJU28" s="15"/>
      <c r="FJV28" s="15"/>
      <c r="FJW28" s="15"/>
      <c r="FJX28" s="15"/>
      <c r="FJY28" s="15"/>
      <c r="FJZ28" s="15"/>
      <c r="FKA28" s="15"/>
      <c r="FKB28" s="15"/>
      <c r="FKC28" s="15"/>
      <c r="FKD28" s="15"/>
      <c r="FKE28" s="15"/>
      <c r="FKF28" s="15"/>
      <c r="FKG28" s="15"/>
      <c r="FKH28" s="15"/>
      <c r="FKI28" s="15"/>
      <c r="FKJ28" s="15"/>
      <c r="FKK28" s="15"/>
      <c r="FKL28" s="15"/>
      <c r="FKM28" s="15"/>
      <c r="FKN28" s="15"/>
      <c r="FKO28" s="15"/>
      <c r="FKP28" s="15"/>
      <c r="FKQ28" s="15"/>
      <c r="FKR28" s="15"/>
      <c r="FKS28" s="15"/>
      <c r="FKT28" s="15"/>
      <c r="FKU28" s="15"/>
      <c r="FKV28" s="15"/>
      <c r="FKW28" s="15"/>
      <c r="FKX28" s="15"/>
      <c r="FKY28" s="15"/>
      <c r="FKZ28" s="15"/>
      <c r="FLA28" s="15"/>
      <c r="FLB28" s="15"/>
      <c r="FLC28" s="15"/>
      <c r="FLD28" s="15"/>
      <c r="FLE28" s="15"/>
      <c r="FLF28" s="15"/>
      <c r="FLG28" s="15"/>
      <c r="FLH28" s="15"/>
      <c r="FLI28" s="15"/>
      <c r="FLJ28" s="15"/>
      <c r="FLK28" s="15"/>
      <c r="FLL28" s="15"/>
      <c r="FLM28" s="15"/>
      <c r="FLN28" s="15"/>
      <c r="FLO28" s="15"/>
      <c r="FLP28" s="15"/>
      <c r="FLQ28" s="15"/>
      <c r="FLR28" s="15"/>
      <c r="FLS28" s="15"/>
      <c r="FLT28" s="15"/>
      <c r="FLU28" s="15"/>
      <c r="FLV28" s="15"/>
      <c r="FLW28" s="15"/>
      <c r="FLX28" s="15"/>
      <c r="FLY28" s="15"/>
      <c r="FLZ28" s="15"/>
      <c r="FMA28" s="15"/>
      <c r="FMB28" s="15"/>
      <c r="FMC28" s="15"/>
      <c r="FMD28" s="15"/>
      <c r="FME28" s="15"/>
      <c r="FMF28" s="15"/>
      <c r="FMG28" s="15"/>
      <c r="FMH28" s="15"/>
      <c r="FMI28" s="15"/>
      <c r="FMJ28" s="15"/>
      <c r="FMK28" s="15"/>
      <c r="FML28" s="15"/>
      <c r="FMM28" s="15"/>
      <c r="FMN28" s="15"/>
      <c r="FMO28" s="15"/>
      <c r="FMP28" s="15"/>
      <c r="FMQ28" s="15"/>
      <c r="FMR28" s="15"/>
      <c r="FMS28" s="15"/>
      <c r="FMT28" s="15"/>
      <c r="FMU28" s="15"/>
      <c r="FMV28" s="15"/>
      <c r="FMW28" s="15"/>
      <c r="FMX28" s="15"/>
      <c r="FMY28" s="15"/>
      <c r="FMZ28" s="15"/>
      <c r="FNA28" s="15"/>
      <c r="FNB28" s="15"/>
      <c r="FNC28" s="15"/>
      <c r="FND28" s="15"/>
      <c r="FNE28" s="15"/>
      <c r="FNF28" s="15"/>
      <c r="FNG28" s="15"/>
      <c r="FNH28" s="15"/>
      <c r="FNI28" s="15"/>
      <c r="FNJ28" s="15"/>
      <c r="FNK28" s="15"/>
      <c r="FNL28" s="15"/>
      <c r="FNM28" s="15"/>
      <c r="FNN28" s="15"/>
      <c r="FNO28" s="15"/>
      <c r="FNP28" s="15"/>
      <c r="FNQ28" s="15"/>
      <c r="FNR28" s="15"/>
      <c r="FNS28" s="15"/>
      <c r="FNT28" s="15"/>
      <c r="FNU28" s="15"/>
      <c r="FNV28" s="15"/>
      <c r="FNW28" s="15"/>
      <c r="FNX28" s="15"/>
      <c r="FNY28" s="15"/>
      <c r="FNZ28" s="15"/>
      <c r="FOA28" s="15"/>
      <c r="FOB28" s="15"/>
      <c r="FOC28" s="15"/>
      <c r="FOD28" s="15"/>
      <c r="FOE28" s="15"/>
      <c r="FOF28" s="15"/>
      <c r="FOG28" s="15"/>
      <c r="FOH28" s="15"/>
      <c r="FOI28" s="15"/>
      <c r="FOJ28" s="15"/>
      <c r="FOK28" s="15"/>
      <c r="FOL28" s="15"/>
      <c r="FOM28" s="15"/>
      <c r="FON28" s="15"/>
      <c r="FOO28" s="15"/>
      <c r="FOP28" s="15"/>
      <c r="FOQ28" s="15"/>
      <c r="FOR28" s="15"/>
      <c r="FOS28" s="15"/>
      <c r="FOT28" s="15"/>
      <c r="FOU28" s="15"/>
      <c r="FOV28" s="15"/>
      <c r="FOW28" s="15"/>
      <c r="FOX28" s="15"/>
      <c r="FOY28" s="15"/>
      <c r="FOZ28" s="15"/>
      <c r="FPA28" s="15"/>
      <c r="FPB28" s="15"/>
      <c r="FPC28" s="15"/>
      <c r="FPD28" s="15"/>
      <c r="FPE28" s="15"/>
      <c r="FPF28" s="15"/>
      <c r="FPG28" s="15"/>
      <c r="FPH28" s="15"/>
      <c r="FPI28" s="15"/>
      <c r="FPJ28" s="15"/>
      <c r="FPK28" s="15"/>
      <c r="FPL28" s="15"/>
      <c r="FPM28" s="15"/>
      <c r="FPN28" s="15"/>
      <c r="FPO28" s="15"/>
      <c r="FPP28" s="15"/>
      <c r="FPQ28" s="15"/>
      <c r="FPR28" s="15"/>
      <c r="FPS28" s="15"/>
      <c r="FPT28" s="15"/>
      <c r="FPU28" s="15"/>
      <c r="FPV28" s="15"/>
      <c r="FPW28" s="15"/>
      <c r="FPX28" s="15"/>
      <c r="FPY28" s="15"/>
      <c r="FPZ28" s="15"/>
      <c r="FQA28" s="15"/>
      <c r="FQB28" s="15"/>
      <c r="FQC28" s="15"/>
      <c r="FQD28" s="15"/>
      <c r="FQE28" s="15"/>
      <c r="FQF28" s="15"/>
      <c r="FQG28" s="15"/>
      <c r="FQH28" s="15"/>
      <c r="FQI28" s="15"/>
      <c r="FQJ28" s="15"/>
      <c r="FQK28" s="15"/>
      <c r="FQL28" s="15"/>
      <c r="FQM28" s="15"/>
      <c r="FQN28" s="15"/>
      <c r="FQO28" s="15"/>
      <c r="FQP28" s="15"/>
      <c r="FQQ28" s="15"/>
      <c r="FQR28" s="15"/>
      <c r="FQS28" s="15"/>
      <c r="FQT28" s="15"/>
      <c r="FQU28" s="15"/>
      <c r="FQV28" s="15"/>
      <c r="FQW28" s="15"/>
      <c r="FQX28" s="15"/>
      <c r="FQY28" s="15"/>
      <c r="FQZ28" s="15"/>
      <c r="FRA28" s="15"/>
      <c r="FRB28" s="15"/>
      <c r="FRC28" s="15"/>
      <c r="FRD28" s="15"/>
      <c r="FRE28" s="15"/>
      <c r="FRF28" s="15"/>
      <c r="FRG28" s="15"/>
      <c r="FRH28" s="15"/>
      <c r="FRI28" s="15"/>
      <c r="FRJ28" s="15"/>
      <c r="FRK28" s="15"/>
      <c r="FRL28" s="15"/>
      <c r="FRM28" s="15"/>
      <c r="FRN28" s="15"/>
      <c r="FRO28" s="15"/>
      <c r="FRP28" s="15"/>
      <c r="FRQ28" s="15"/>
      <c r="FRR28" s="15"/>
      <c r="FRS28" s="15"/>
      <c r="FRT28" s="15"/>
      <c r="FRU28" s="15"/>
      <c r="FRV28" s="15"/>
      <c r="FRW28" s="15"/>
      <c r="FRX28" s="15"/>
      <c r="FRY28" s="15"/>
      <c r="FRZ28" s="15"/>
      <c r="FSA28" s="15"/>
      <c r="FSB28" s="15"/>
      <c r="FSC28" s="15"/>
      <c r="FSD28" s="15"/>
      <c r="FSE28" s="15"/>
      <c r="FSF28" s="15"/>
      <c r="FSG28" s="15"/>
      <c r="FSH28" s="15"/>
      <c r="FSI28" s="15"/>
      <c r="FSJ28" s="15"/>
      <c r="FSK28" s="15"/>
      <c r="FSL28" s="15"/>
      <c r="FSM28" s="15"/>
      <c r="FSN28" s="15"/>
      <c r="FSO28" s="15"/>
      <c r="FSP28" s="15"/>
      <c r="FSQ28" s="15"/>
      <c r="FSR28" s="15"/>
      <c r="FSS28" s="15"/>
      <c r="FST28" s="15"/>
      <c r="FSU28" s="15"/>
      <c r="FSV28" s="15"/>
      <c r="FSW28" s="15"/>
      <c r="FSX28" s="15"/>
      <c r="FSY28" s="15"/>
      <c r="FSZ28" s="15"/>
      <c r="FTA28" s="15"/>
      <c r="FTB28" s="15"/>
      <c r="FTC28" s="15"/>
      <c r="FTD28" s="15"/>
      <c r="FTE28" s="15"/>
      <c r="FTF28" s="15"/>
      <c r="FTG28" s="15"/>
      <c r="FTH28" s="15"/>
      <c r="FTI28" s="15"/>
      <c r="FTJ28" s="15"/>
      <c r="FTK28" s="15"/>
      <c r="FTL28" s="15"/>
      <c r="FTM28" s="15"/>
      <c r="FTN28" s="15"/>
      <c r="FTO28" s="15"/>
      <c r="FTP28" s="15"/>
      <c r="FTQ28" s="15"/>
      <c r="FTR28" s="15"/>
      <c r="FTS28" s="15"/>
      <c r="FTT28" s="15"/>
      <c r="FTU28" s="15"/>
      <c r="FTV28" s="15"/>
      <c r="FTW28" s="15"/>
      <c r="FTX28" s="15"/>
      <c r="FTY28" s="15"/>
      <c r="FTZ28" s="15"/>
      <c r="FUA28" s="15"/>
      <c r="FUB28" s="15"/>
      <c r="FUC28" s="15"/>
      <c r="FUD28" s="15"/>
      <c r="FUE28" s="15"/>
      <c r="FUF28" s="15"/>
      <c r="FUG28" s="15"/>
      <c r="FUH28" s="15"/>
      <c r="FUI28" s="15"/>
      <c r="FUJ28" s="15"/>
      <c r="FUK28" s="15"/>
      <c r="FUL28" s="15"/>
      <c r="FUM28" s="15"/>
      <c r="FUN28" s="15"/>
      <c r="FUO28" s="15"/>
      <c r="FUP28" s="15"/>
      <c r="FUQ28" s="15"/>
      <c r="FUR28" s="15"/>
      <c r="FUS28" s="15"/>
      <c r="FUT28" s="15"/>
      <c r="FUU28" s="15"/>
      <c r="FUV28" s="15"/>
      <c r="FUW28" s="15"/>
      <c r="FUX28" s="15"/>
      <c r="FUY28" s="15"/>
      <c r="FUZ28" s="15"/>
      <c r="FVA28" s="15"/>
      <c r="FVB28" s="15"/>
      <c r="FVC28" s="15"/>
      <c r="FVD28" s="15"/>
      <c r="FVE28" s="15"/>
      <c r="FVF28" s="15"/>
      <c r="FVG28" s="15"/>
      <c r="FVH28" s="15"/>
      <c r="FVI28" s="15"/>
      <c r="FVJ28" s="15"/>
      <c r="FVK28" s="15"/>
      <c r="FVL28" s="15"/>
      <c r="FVM28" s="15"/>
      <c r="FVN28" s="15"/>
      <c r="FVO28" s="15"/>
      <c r="FVP28" s="15"/>
      <c r="FVQ28" s="15"/>
      <c r="FVR28" s="15"/>
      <c r="FVS28" s="15"/>
      <c r="FVT28" s="15"/>
      <c r="FVU28" s="15"/>
      <c r="FVV28" s="15"/>
      <c r="FVW28" s="15"/>
      <c r="FVX28" s="15"/>
      <c r="FVY28" s="15"/>
      <c r="FVZ28" s="15"/>
      <c r="FWA28" s="15"/>
      <c r="FWB28" s="15"/>
      <c r="FWC28" s="15"/>
      <c r="FWD28" s="15"/>
      <c r="FWE28" s="15"/>
      <c r="FWF28" s="15"/>
      <c r="FWG28" s="15"/>
      <c r="FWH28" s="15"/>
      <c r="FWI28" s="15"/>
      <c r="FWJ28" s="15"/>
      <c r="FWK28" s="15"/>
      <c r="FWL28" s="15"/>
      <c r="FWM28" s="15"/>
      <c r="FWN28" s="15"/>
      <c r="FWO28" s="15"/>
      <c r="FWP28" s="15"/>
      <c r="FWQ28" s="15"/>
      <c r="FWR28" s="15"/>
      <c r="FWS28" s="15"/>
      <c r="FWT28" s="15"/>
      <c r="FWU28" s="15"/>
      <c r="FWV28" s="15"/>
      <c r="FWW28" s="15"/>
      <c r="FWX28" s="15"/>
      <c r="FWY28" s="15"/>
      <c r="FWZ28" s="15"/>
      <c r="FXA28" s="15"/>
      <c r="FXB28" s="15"/>
      <c r="FXC28" s="15"/>
      <c r="FXD28" s="15"/>
      <c r="FXE28" s="15"/>
      <c r="FXF28" s="15"/>
      <c r="FXG28" s="15"/>
      <c r="FXH28" s="15"/>
      <c r="FXI28" s="15"/>
      <c r="FXJ28" s="15"/>
      <c r="FXK28" s="15"/>
      <c r="FXL28" s="15"/>
      <c r="FXM28" s="15"/>
      <c r="FXN28" s="15"/>
      <c r="FXO28" s="15"/>
      <c r="FXP28" s="15"/>
      <c r="FXQ28" s="15"/>
      <c r="FXR28" s="15"/>
      <c r="FXS28" s="15"/>
      <c r="FXT28" s="15"/>
      <c r="FXU28" s="15"/>
      <c r="FXV28" s="15"/>
      <c r="FXW28" s="15"/>
      <c r="FXX28" s="15"/>
      <c r="FXY28" s="15"/>
      <c r="FXZ28" s="15"/>
      <c r="FYA28" s="15"/>
      <c r="FYB28" s="15"/>
      <c r="FYC28" s="15"/>
      <c r="FYD28" s="15"/>
      <c r="FYE28" s="15"/>
      <c r="FYF28" s="15"/>
      <c r="FYG28" s="15"/>
      <c r="FYH28" s="15"/>
      <c r="FYI28" s="15"/>
      <c r="FYJ28" s="15"/>
      <c r="FYK28" s="15"/>
      <c r="FYL28" s="15"/>
      <c r="FYM28" s="15"/>
      <c r="FYN28" s="15"/>
      <c r="FYO28" s="15"/>
      <c r="FYP28" s="15"/>
      <c r="FYQ28" s="15"/>
      <c r="FYR28" s="15"/>
      <c r="FYS28" s="15"/>
      <c r="FYT28" s="15"/>
      <c r="FYU28" s="15"/>
      <c r="FYV28" s="15"/>
      <c r="FYW28" s="15"/>
      <c r="FYX28" s="15"/>
      <c r="FYY28" s="15"/>
      <c r="FYZ28" s="15"/>
      <c r="FZA28" s="15"/>
      <c r="FZB28" s="15"/>
      <c r="FZC28" s="15"/>
      <c r="FZD28" s="15"/>
      <c r="FZE28" s="15"/>
      <c r="FZF28" s="15"/>
      <c r="FZG28" s="15"/>
      <c r="FZH28" s="15"/>
      <c r="FZI28" s="15"/>
      <c r="FZJ28" s="15"/>
      <c r="FZK28" s="15"/>
      <c r="FZL28" s="15"/>
      <c r="FZM28" s="15"/>
      <c r="FZN28" s="15"/>
      <c r="FZO28" s="15"/>
      <c r="FZP28" s="15"/>
      <c r="FZQ28" s="15"/>
      <c r="FZR28" s="15"/>
      <c r="FZS28" s="15"/>
      <c r="FZT28" s="15"/>
      <c r="FZU28" s="15"/>
      <c r="FZV28" s="15"/>
      <c r="FZW28" s="15"/>
      <c r="FZX28" s="15"/>
      <c r="FZY28" s="15"/>
      <c r="FZZ28" s="15"/>
      <c r="GAA28" s="15"/>
      <c r="GAB28" s="15"/>
      <c r="GAC28" s="15"/>
      <c r="GAD28" s="15"/>
      <c r="GAE28" s="15"/>
      <c r="GAF28" s="15"/>
      <c r="GAG28" s="15"/>
      <c r="GAH28" s="15"/>
      <c r="GAI28" s="15"/>
      <c r="GAJ28" s="15"/>
      <c r="GAK28" s="15"/>
      <c r="GAL28" s="15"/>
      <c r="GAM28" s="15"/>
      <c r="GAN28" s="15"/>
      <c r="GAO28" s="15"/>
      <c r="GAP28" s="15"/>
      <c r="GAQ28" s="15"/>
      <c r="GAR28" s="15"/>
      <c r="GAS28" s="15"/>
      <c r="GAT28" s="15"/>
      <c r="GAU28" s="15"/>
      <c r="GAV28" s="15"/>
      <c r="GAW28" s="15"/>
      <c r="GAX28" s="15"/>
      <c r="GAY28" s="15"/>
      <c r="GAZ28" s="15"/>
      <c r="GBA28" s="15"/>
      <c r="GBB28" s="15"/>
      <c r="GBC28" s="15"/>
      <c r="GBD28" s="15"/>
      <c r="GBE28" s="15"/>
      <c r="GBF28" s="15"/>
      <c r="GBG28" s="15"/>
      <c r="GBH28" s="15"/>
      <c r="GBI28" s="15"/>
      <c r="GBJ28" s="15"/>
      <c r="GBK28" s="15"/>
      <c r="GBL28" s="15"/>
      <c r="GBM28" s="15"/>
      <c r="GBN28" s="15"/>
      <c r="GBO28" s="15"/>
      <c r="GBP28" s="15"/>
      <c r="GBQ28" s="15"/>
      <c r="GBR28" s="15"/>
      <c r="GBS28" s="15"/>
      <c r="GBT28" s="15"/>
      <c r="GBU28" s="15"/>
      <c r="GBV28" s="15"/>
      <c r="GBW28" s="15"/>
      <c r="GBX28" s="15"/>
      <c r="GBY28" s="15"/>
      <c r="GBZ28" s="15"/>
      <c r="GCA28" s="15"/>
      <c r="GCB28" s="15"/>
      <c r="GCC28" s="15"/>
      <c r="GCD28" s="15"/>
      <c r="GCE28" s="15"/>
      <c r="GCF28" s="15"/>
      <c r="GCG28" s="15"/>
      <c r="GCH28" s="15"/>
      <c r="GCI28" s="15"/>
      <c r="GCJ28" s="15"/>
      <c r="GCK28" s="15"/>
      <c r="GCL28" s="15"/>
      <c r="GCM28" s="15"/>
      <c r="GCN28" s="15"/>
      <c r="GCO28" s="15"/>
      <c r="GCP28" s="15"/>
      <c r="GCQ28" s="15"/>
      <c r="GCR28" s="15"/>
      <c r="GCS28" s="15"/>
      <c r="GCT28" s="15"/>
      <c r="GCU28" s="15"/>
      <c r="GCV28" s="15"/>
      <c r="GCW28" s="15"/>
      <c r="GCX28" s="15"/>
      <c r="GCY28" s="15"/>
      <c r="GCZ28" s="15"/>
      <c r="GDA28" s="15"/>
      <c r="GDB28" s="15"/>
      <c r="GDC28" s="15"/>
      <c r="GDD28" s="15"/>
      <c r="GDE28" s="15"/>
      <c r="GDF28" s="15"/>
      <c r="GDG28" s="15"/>
      <c r="GDH28" s="15"/>
      <c r="GDI28" s="15"/>
      <c r="GDJ28" s="15"/>
      <c r="GDK28" s="15"/>
      <c r="GDL28" s="15"/>
      <c r="GDM28" s="15"/>
      <c r="GDN28" s="15"/>
      <c r="GDO28" s="15"/>
      <c r="GDP28" s="15"/>
      <c r="GDQ28" s="15"/>
      <c r="GDR28" s="15"/>
      <c r="GDS28" s="15"/>
      <c r="GDT28" s="15"/>
      <c r="GDU28" s="15"/>
      <c r="GDV28" s="15"/>
      <c r="GDW28" s="15"/>
      <c r="GDX28" s="15"/>
      <c r="GDY28" s="15"/>
      <c r="GDZ28" s="15"/>
      <c r="GEA28" s="15"/>
      <c r="GEB28" s="15"/>
      <c r="GEC28" s="15"/>
      <c r="GED28" s="15"/>
      <c r="GEE28" s="15"/>
      <c r="GEF28" s="15"/>
      <c r="GEG28" s="15"/>
      <c r="GEH28" s="15"/>
      <c r="GEI28" s="15"/>
      <c r="GEJ28" s="15"/>
      <c r="GEK28" s="15"/>
      <c r="GEL28" s="15"/>
      <c r="GEM28" s="15"/>
      <c r="GEN28" s="15"/>
      <c r="GEO28" s="15"/>
      <c r="GEP28" s="15"/>
      <c r="GEQ28" s="15"/>
      <c r="GER28" s="15"/>
      <c r="GES28" s="15"/>
      <c r="GET28" s="15"/>
      <c r="GEU28" s="15"/>
      <c r="GEV28" s="15"/>
      <c r="GEW28" s="15"/>
      <c r="GEX28" s="15"/>
      <c r="GEY28" s="15"/>
      <c r="GEZ28" s="15"/>
      <c r="GFA28" s="15"/>
      <c r="GFB28" s="15"/>
      <c r="GFC28" s="15"/>
      <c r="GFD28" s="15"/>
      <c r="GFE28" s="15"/>
      <c r="GFF28" s="15"/>
      <c r="GFG28" s="15"/>
      <c r="GFH28" s="15"/>
      <c r="GFI28" s="15"/>
      <c r="GFJ28" s="15"/>
      <c r="GFK28" s="15"/>
      <c r="GFL28" s="15"/>
      <c r="GFM28" s="15"/>
      <c r="GFN28" s="15"/>
      <c r="GFO28" s="15"/>
      <c r="GFP28" s="15"/>
      <c r="GFQ28" s="15"/>
      <c r="GFR28" s="15"/>
      <c r="GFS28" s="15"/>
      <c r="GFT28" s="15"/>
      <c r="GFU28" s="15"/>
      <c r="GFV28" s="15"/>
      <c r="GFW28" s="15"/>
      <c r="GFX28" s="15"/>
      <c r="GFY28" s="15"/>
      <c r="GFZ28" s="15"/>
      <c r="GGA28" s="15"/>
      <c r="GGB28" s="15"/>
      <c r="GGC28" s="15"/>
      <c r="GGD28" s="15"/>
      <c r="GGE28" s="15"/>
      <c r="GGF28" s="15"/>
      <c r="GGG28" s="15"/>
      <c r="GGH28" s="15"/>
      <c r="GGI28" s="15"/>
      <c r="GGJ28" s="15"/>
      <c r="GGK28" s="15"/>
      <c r="GGL28" s="15"/>
      <c r="GGM28" s="15"/>
      <c r="GGN28" s="15"/>
      <c r="GGO28" s="15"/>
      <c r="GGP28" s="15"/>
      <c r="GGQ28" s="15"/>
      <c r="GGR28" s="15"/>
      <c r="GGS28" s="15"/>
      <c r="GGT28" s="15"/>
      <c r="GGU28" s="15"/>
      <c r="GGV28" s="15"/>
      <c r="GGW28" s="15"/>
      <c r="GGX28" s="15"/>
      <c r="GGY28" s="15"/>
      <c r="GGZ28" s="15"/>
      <c r="GHA28" s="15"/>
      <c r="GHB28" s="15"/>
      <c r="GHC28" s="15"/>
      <c r="GHD28" s="15"/>
      <c r="GHE28" s="15"/>
      <c r="GHF28" s="15"/>
      <c r="GHG28" s="15"/>
      <c r="GHH28" s="15"/>
      <c r="GHI28" s="15"/>
      <c r="GHJ28" s="15"/>
      <c r="GHK28" s="15"/>
      <c r="GHL28" s="15"/>
      <c r="GHM28" s="15"/>
      <c r="GHN28" s="15"/>
      <c r="GHO28" s="15"/>
      <c r="GHP28" s="15"/>
      <c r="GHQ28" s="15"/>
      <c r="GHR28" s="15"/>
      <c r="GHS28" s="15"/>
      <c r="GHT28" s="15"/>
      <c r="GHU28" s="15"/>
      <c r="GHV28" s="15"/>
      <c r="GHW28" s="15"/>
      <c r="GHX28" s="15"/>
      <c r="GHY28" s="15"/>
      <c r="GHZ28" s="15"/>
      <c r="GIA28" s="15"/>
      <c r="GIB28" s="15"/>
      <c r="GIC28" s="15"/>
      <c r="GID28" s="15"/>
      <c r="GIE28" s="15"/>
      <c r="GIF28" s="15"/>
      <c r="GIG28" s="15"/>
      <c r="GIH28" s="15"/>
      <c r="GII28" s="15"/>
      <c r="GIJ28" s="15"/>
      <c r="GIK28" s="15"/>
      <c r="GIL28" s="15"/>
      <c r="GIM28" s="15"/>
      <c r="GIN28" s="15"/>
      <c r="GIO28" s="15"/>
      <c r="GIP28" s="15"/>
      <c r="GIQ28" s="15"/>
      <c r="GIR28" s="15"/>
      <c r="GIS28" s="15"/>
      <c r="GIT28" s="15"/>
      <c r="GIU28" s="15"/>
      <c r="GIV28" s="15"/>
      <c r="GIW28" s="15"/>
      <c r="GIX28" s="15"/>
      <c r="GIY28" s="15"/>
      <c r="GIZ28" s="15"/>
      <c r="GJA28" s="15"/>
      <c r="GJB28" s="15"/>
      <c r="GJC28" s="15"/>
      <c r="GJD28" s="15"/>
      <c r="GJE28" s="15"/>
      <c r="GJF28" s="15"/>
      <c r="GJG28" s="15"/>
      <c r="GJH28" s="15"/>
      <c r="GJI28" s="15"/>
      <c r="GJJ28" s="15"/>
      <c r="GJK28" s="15"/>
      <c r="GJL28" s="15"/>
      <c r="GJM28" s="15"/>
      <c r="GJN28" s="15"/>
      <c r="GJO28" s="15"/>
      <c r="GJP28" s="15"/>
      <c r="GJQ28" s="15"/>
      <c r="GJR28" s="15"/>
      <c r="GJS28" s="15"/>
      <c r="GJT28" s="15"/>
      <c r="GJU28" s="15"/>
      <c r="GJV28" s="15"/>
      <c r="GJW28" s="15"/>
      <c r="GJX28" s="15"/>
      <c r="GJY28" s="15"/>
      <c r="GJZ28" s="15"/>
      <c r="GKA28" s="15"/>
      <c r="GKB28" s="15"/>
      <c r="GKC28" s="15"/>
      <c r="GKD28" s="15"/>
      <c r="GKE28" s="15"/>
      <c r="GKF28" s="15"/>
      <c r="GKG28" s="15"/>
      <c r="GKH28" s="15"/>
      <c r="GKI28" s="15"/>
      <c r="GKJ28" s="15"/>
      <c r="GKK28" s="15"/>
      <c r="GKL28" s="15"/>
      <c r="GKM28" s="15"/>
      <c r="GKN28" s="15"/>
      <c r="GKO28" s="15"/>
      <c r="GKP28" s="15"/>
      <c r="GKQ28" s="15"/>
      <c r="GKR28" s="15"/>
      <c r="GKS28" s="15"/>
      <c r="GKT28" s="15"/>
      <c r="GKU28" s="15"/>
      <c r="GKV28" s="15"/>
      <c r="GKW28" s="15"/>
      <c r="GKX28" s="15"/>
      <c r="GKY28" s="15"/>
      <c r="GKZ28" s="15"/>
      <c r="GLA28" s="15"/>
      <c r="GLB28" s="15"/>
      <c r="GLC28" s="15"/>
      <c r="GLD28" s="15"/>
      <c r="GLE28" s="15"/>
      <c r="GLF28" s="15"/>
      <c r="GLG28" s="15"/>
      <c r="GLH28" s="15"/>
      <c r="GLI28" s="15"/>
      <c r="GLJ28" s="15"/>
      <c r="GLK28" s="15"/>
      <c r="GLL28" s="15"/>
      <c r="GLM28" s="15"/>
      <c r="GLN28" s="15"/>
      <c r="GLO28" s="15"/>
      <c r="GLP28" s="15"/>
      <c r="GLQ28" s="15"/>
      <c r="GLR28" s="15"/>
      <c r="GLS28" s="15"/>
      <c r="GLT28" s="15"/>
      <c r="GLU28" s="15"/>
      <c r="GLV28" s="15"/>
      <c r="GLW28" s="15"/>
      <c r="GLX28" s="15"/>
      <c r="GLY28" s="15"/>
      <c r="GLZ28" s="15"/>
      <c r="GMA28" s="15"/>
      <c r="GMB28" s="15"/>
      <c r="GMC28" s="15"/>
      <c r="GMD28" s="15"/>
      <c r="GME28" s="15"/>
      <c r="GMF28" s="15"/>
      <c r="GMG28" s="15"/>
      <c r="GMH28" s="15"/>
      <c r="GMI28" s="15"/>
      <c r="GMJ28" s="15"/>
      <c r="GMK28" s="15"/>
      <c r="GML28" s="15"/>
      <c r="GMM28" s="15"/>
      <c r="GMN28" s="15"/>
      <c r="GMO28" s="15"/>
      <c r="GMP28" s="15"/>
      <c r="GMQ28" s="15"/>
      <c r="GMR28" s="15"/>
      <c r="GMS28" s="15"/>
      <c r="GMT28" s="15"/>
      <c r="GMU28" s="15"/>
      <c r="GMV28" s="15"/>
      <c r="GMW28" s="15"/>
      <c r="GMX28" s="15"/>
      <c r="GMY28" s="15"/>
      <c r="GMZ28" s="15"/>
      <c r="GNA28" s="15"/>
      <c r="GNB28" s="15"/>
      <c r="GNC28" s="15"/>
      <c r="GND28" s="15"/>
      <c r="GNE28" s="15"/>
      <c r="GNF28" s="15"/>
      <c r="GNG28" s="15"/>
      <c r="GNH28" s="15"/>
      <c r="GNI28" s="15"/>
      <c r="GNJ28" s="15"/>
      <c r="GNK28" s="15"/>
      <c r="GNL28" s="15"/>
      <c r="GNM28" s="15"/>
      <c r="GNN28" s="15"/>
      <c r="GNO28" s="15"/>
      <c r="GNP28" s="15"/>
      <c r="GNQ28" s="15"/>
      <c r="GNR28" s="15"/>
      <c r="GNS28" s="15"/>
      <c r="GNT28" s="15"/>
      <c r="GNU28" s="15"/>
      <c r="GNV28" s="15"/>
      <c r="GNW28" s="15"/>
      <c r="GNX28" s="15"/>
      <c r="GNY28" s="15"/>
      <c r="GNZ28" s="15"/>
      <c r="GOA28" s="15"/>
      <c r="GOB28" s="15"/>
      <c r="GOC28" s="15"/>
      <c r="GOD28" s="15"/>
      <c r="GOE28" s="15"/>
      <c r="GOF28" s="15"/>
      <c r="GOG28" s="15"/>
      <c r="GOH28" s="15"/>
      <c r="GOI28" s="15"/>
      <c r="GOJ28" s="15"/>
      <c r="GOK28" s="15"/>
      <c r="GOL28" s="15"/>
      <c r="GOM28" s="15"/>
      <c r="GON28" s="15"/>
      <c r="GOO28" s="15"/>
      <c r="GOP28" s="15"/>
      <c r="GOQ28" s="15"/>
      <c r="GOR28" s="15"/>
      <c r="GOS28" s="15"/>
      <c r="GOT28" s="15"/>
      <c r="GOU28" s="15"/>
      <c r="GOV28" s="15"/>
      <c r="GOW28" s="15"/>
      <c r="GOX28" s="15"/>
      <c r="GOY28" s="15"/>
      <c r="GOZ28" s="15"/>
      <c r="GPA28" s="15"/>
      <c r="GPB28" s="15"/>
      <c r="GPC28" s="15"/>
      <c r="GPD28" s="15"/>
      <c r="GPE28" s="15"/>
      <c r="GPF28" s="15"/>
      <c r="GPG28" s="15"/>
      <c r="GPH28" s="15"/>
      <c r="GPI28" s="15"/>
      <c r="GPJ28" s="15"/>
      <c r="GPK28" s="15"/>
      <c r="GPL28" s="15"/>
      <c r="GPM28" s="15"/>
      <c r="GPN28" s="15"/>
      <c r="GPO28" s="15"/>
      <c r="GPP28" s="15"/>
      <c r="GPQ28" s="15"/>
      <c r="GPR28" s="15"/>
      <c r="GPS28" s="15"/>
      <c r="GPT28" s="15"/>
      <c r="GPU28" s="15"/>
      <c r="GPV28" s="15"/>
      <c r="GPW28" s="15"/>
      <c r="GPX28" s="15"/>
      <c r="GPY28" s="15"/>
      <c r="GPZ28" s="15"/>
      <c r="GQA28" s="15"/>
      <c r="GQB28" s="15"/>
      <c r="GQC28" s="15"/>
      <c r="GQD28" s="15"/>
      <c r="GQE28" s="15"/>
      <c r="GQF28" s="15"/>
      <c r="GQG28" s="15"/>
      <c r="GQH28" s="15"/>
      <c r="GQI28" s="15"/>
      <c r="GQJ28" s="15"/>
      <c r="GQK28" s="15"/>
      <c r="GQL28" s="15"/>
      <c r="GQM28" s="15"/>
      <c r="GQN28" s="15"/>
      <c r="GQO28" s="15"/>
      <c r="GQP28" s="15"/>
      <c r="GQQ28" s="15"/>
      <c r="GQR28" s="15"/>
      <c r="GQS28" s="15"/>
      <c r="GQT28" s="15"/>
      <c r="GQU28" s="15"/>
      <c r="GQV28" s="15"/>
      <c r="GQW28" s="15"/>
      <c r="GQX28" s="15"/>
      <c r="GQY28" s="15"/>
      <c r="GQZ28" s="15"/>
      <c r="GRA28" s="15"/>
      <c r="GRB28" s="15"/>
      <c r="GRC28" s="15"/>
      <c r="GRD28" s="15"/>
      <c r="GRE28" s="15"/>
      <c r="GRF28" s="15"/>
      <c r="GRG28" s="15"/>
      <c r="GRH28" s="15"/>
      <c r="GRI28" s="15"/>
      <c r="GRJ28" s="15"/>
      <c r="GRK28" s="15"/>
      <c r="GRL28" s="15"/>
      <c r="GRM28" s="15"/>
      <c r="GRN28" s="15"/>
      <c r="GRO28" s="15"/>
      <c r="GRP28" s="15"/>
      <c r="GRQ28" s="15"/>
      <c r="GRR28" s="15"/>
      <c r="GRS28" s="15"/>
      <c r="GRT28" s="15"/>
      <c r="GRU28" s="15"/>
      <c r="GRV28" s="15"/>
      <c r="GRW28" s="15"/>
      <c r="GRX28" s="15"/>
      <c r="GRY28" s="15"/>
      <c r="GRZ28" s="15"/>
      <c r="GSA28" s="15"/>
      <c r="GSB28" s="15"/>
      <c r="GSC28" s="15"/>
      <c r="GSD28" s="15"/>
      <c r="GSE28" s="15"/>
      <c r="GSF28" s="15"/>
      <c r="GSG28" s="15"/>
      <c r="GSH28" s="15"/>
      <c r="GSI28" s="15"/>
      <c r="GSJ28" s="15"/>
      <c r="GSK28" s="15"/>
      <c r="GSL28" s="15"/>
      <c r="GSM28" s="15"/>
      <c r="GSN28" s="15"/>
      <c r="GSO28" s="15"/>
      <c r="GSP28" s="15"/>
      <c r="GSQ28" s="15"/>
      <c r="GSR28" s="15"/>
      <c r="GSS28" s="15"/>
      <c r="GST28" s="15"/>
      <c r="GSU28" s="15"/>
      <c r="GSV28" s="15"/>
      <c r="GSW28" s="15"/>
      <c r="GSX28" s="15"/>
      <c r="GSY28" s="15"/>
      <c r="GSZ28" s="15"/>
      <c r="GTA28" s="15"/>
      <c r="GTB28" s="15"/>
      <c r="GTC28" s="15"/>
      <c r="GTD28" s="15"/>
      <c r="GTE28" s="15"/>
      <c r="GTF28" s="15"/>
      <c r="GTG28" s="15"/>
      <c r="GTH28" s="15"/>
      <c r="GTI28" s="15"/>
      <c r="GTJ28" s="15"/>
      <c r="GTK28" s="15"/>
      <c r="GTL28" s="15"/>
      <c r="GTM28" s="15"/>
      <c r="GTN28" s="15"/>
      <c r="GTO28" s="15"/>
      <c r="GTP28" s="15"/>
      <c r="GTQ28" s="15"/>
      <c r="GTR28" s="15"/>
      <c r="GTS28" s="15"/>
      <c r="GTT28" s="15"/>
      <c r="GTU28" s="15"/>
      <c r="GTV28" s="15"/>
      <c r="GTW28" s="15"/>
      <c r="GTX28" s="15"/>
      <c r="GTY28" s="15"/>
      <c r="GTZ28" s="15"/>
      <c r="GUA28" s="15"/>
      <c r="GUB28" s="15"/>
      <c r="GUC28" s="15"/>
      <c r="GUD28" s="15"/>
      <c r="GUE28" s="15"/>
      <c r="GUF28" s="15"/>
      <c r="GUG28" s="15"/>
      <c r="GUH28" s="15"/>
      <c r="GUI28" s="15"/>
      <c r="GUJ28" s="15"/>
      <c r="GUK28" s="15"/>
      <c r="GUL28" s="15"/>
      <c r="GUM28" s="15"/>
      <c r="GUN28" s="15"/>
      <c r="GUO28" s="15"/>
      <c r="GUP28" s="15"/>
      <c r="GUQ28" s="15"/>
      <c r="GUR28" s="15"/>
      <c r="GUS28" s="15"/>
      <c r="GUT28" s="15"/>
      <c r="GUU28" s="15"/>
      <c r="GUV28" s="15"/>
      <c r="GUW28" s="15"/>
      <c r="GUX28" s="15"/>
      <c r="GUY28" s="15"/>
      <c r="GUZ28" s="15"/>
      <c r="GVA28" s="15"/>
      <c r="GVB28" s="15"/>
      <c r="GVC28" s="15"/>
      <c r="GVD28" s="15"/>
      <c r="GVE28" s="15"/>
      <c r="GVF28" s="15"/>
      <c r="GVG28" s="15"/>
      <c r="GVH28" s="15"/>
      <c r="GVI28" s="15"/>
      <c r="GVJ28" s="15"/>
      <c r="GVK28" s="15"/>
      <c r="GVL28" s="15"/>
      <c r="GVM28" s="15"/>
      <c r="GVN28" s="15"/>
      <c r="GVO28" s="15"/>
      <c r="GVP28" s="15"/>
      <c r="GVQ28" s="15"/>
      <c r="GVR28" s="15"/>
      <c r="GVS28" s="15"/>
      <c r="GVT28" s="15"/>
      <c r="GVU28" s="15"/>
      <c r="GVV28" s="15"/>
      <c r="GVW28" s="15"/>
      <c r="GVX28" s="15"/>
      <c r="GVY28" s="15"/>
      <c r="GVZ28" s="15"/>
      <c r="GWA28" s="15"/>
      <c r="GWB28" s="15"/>
      <c r="GWC28" s="15"/>
      <c r="GWD28" s="15"/>
      <c r="GWE28" s="15"/>
      <c r="GWF28" s="15"/>
      <c r="GWG28" s="15"/>
      <c r="GWH28" s="15"/>
      <c r="GWI28" s="15"/>
      <c r="GWJ28" s="15"/>
      <c r="GWK28" s="15"/>
      <c r="GWL28" s="15"/>
      <c r="GWM28" s="15"/>
      <c r="GWN28" s="15"/>
      <c r="GWO28" s="15"/>
      <c r="GWP28" s="15"/>
      <c r="GWQ28" s="15"/>
      <c r="GWR28" s="15"/>
      <c r="GWS28" s="15"/>
      <c r="GWT28" s="15"/>
      <c r="GWU28" s="15"/>
      <c r="GWV28" s="15"/>
      <c r="GWW28" s="15"/>
      <c r="GWX28" s="15"/>
      <c r="GWY28" s="15"/>
      <c r="GWZ28" s="15"/>
      <c r="GXA28" s="15"/>
      <c r="GXB28" s="15"/>
      <c r="GXC28" s="15"/>
      <c r="GXD28" s="15"/>
      <c r="GXE28" s="15"/>
      <c r="GXF28" s="15"/>
      <c r="GXG28" s="15"/>
      <c r="GXH28" s="15"/>
      <c r="GXI28" s="15"/>
      <c r="GXJ28" s="15"/>
      <c r="GXK28" s="15"/>
      <c r="GXL28" s="15"/>
      <c r="GXM28" s="15"/>
      <c r="GXN28" s="15"/>
      <c r="GXO28" s="15"/>
      <c r="GXP28" s="15"/>
      <c r="GXQ28" s="15"/>
      <c r="GXR28" s="15"/>
      <c r="GXS28" s="15"/>
      <c r="GXT28" s="15"/>
      <c r="GXU28" s="15"/>
      <c r="GXV28" s="15"/>
      <c r="GXW28" s="15"/>
      <c r="GXX28" s="15"/>
      <c r="GXY28" s="15"/>
      <c r="GXZ28" s="15"/>
      <c r="GYA28" s="15"/>
      <c r="GYB28" s="15"/>
      <c r="GYC28" s="15"/>
      <c r="GYD28" s="15"/>
      <c r="GYE28" s="15"/>
      <c r="GYF28" s="15"/>
      <c r="GYG28" s="15"/>
      <c r="GYH28" s="15"/>
      <c r="GYI28" s="15"/>
      <c r="GYJ28" s="15"/>
      <c r="GYK28" s="15"/>
      <c r="GYL28" s="15"/>
      <c r="GYM28" s="15"/>
      <c r="GYN28" s="15"/>
      <c r="GYO28" s="15"/>
      <c r="GYP28" s="15"/>
      <c r="GYQ28" s="15"/>
      <c r="GYR28" s="15"/>
      <c r="GYS28" s="15"/>
      <c r="GYT28" s="15"/>
      <c r="GYU28" s="15"/>
      <c r="GYV28" s="15"/>
      <c r="GYW28" s="15"/>
      <c r="GYX28" s="15"/>
      <c r="GYY28" s="15"/>
      <c r="GYZ28" s="15"/>
      <c r="GZA28" s="15"/>
      <c r="GZB28" s="15"/>
      <c r="GZC28" s="15"/>
      <c r="GZD28" s="15"/>
      <c r="GZE28" s="15"/>
      <c r="GZF28" s="15"/>
      <c r="GZG28" s="15"/>
      <c r="GZH28" s="15"/>
      <c r="GZI28" s="15"/>
      <c r="GZJ28" s="15"/>
      <c r="GZK28" s="15"/>
      <c r="GZL28" s="15"/>
      <c r="GZM28" s="15"/>
      <c r="GZN28" s="15"/>
      <c r="GZO28" s="15"/>
      <c r="GZP28" s="15"/>
      <c r="GZQ28" s="15"/>
      <c r="GZR28" s="15"/>
      <c r="GZS28" s="15"/>
      <c r="GZT28" s="15"/>
      <c r="GZU28" s="15"/>
      <c r="GZV28" s="15"/>
      <c r="GZW28" s="15"/>
      <c r="GZX28" s="15"/>
      <c r="GZY28" s="15"/>
      <c r="GZZ28" s="15"/>
      <c r="HAA28" s="15"/>
      <c r="HAB28" s="15"/>
      <c r="HAC28" s="15"/>
      <c r="HAD28" s="15"/>
      <c r="HAE28" s="15"/>
      <c r="HAF28" s="15"/>
      <c r="HAG28" s="15"/>
      <c r="HAH28" s="15"/>
      <c r="HAI28" s="15"/>
      <c r="HAJ28" s="15"/>
      <c r="HAK28" s="15"/>
      <c r="HAL28" s="15"/>
      <c r="HAM28" s="15"/>
      <c r="HAN28" s="15"/>
      <c r="HAO28" s="15"/>
      <c r="HAP28" s="15"/>
      <c r="HAQ28" s="15"/>
      <c r="HAR28" s="15"/>
      <c r="HAS28" s="15"/>
      <c r="HAT28" s="15"/>
      <c r="HAU28" s="15"/>
      <c r="HAV28" s="15"/>
      <c r="HAW28" s="15"/>
      <c r="HAX28" s="15"/>
      <c r="HAY28" s="15"/>
      <c r="HAZ28" s="15"/>
      <c r="HBA28" s="15"/>
      <c r="HBB28" s="15"/>
      <c r="HBC28" s="15"/>
      <c r="HBD28" s="15"/>
      <c r="HBE28" s="15"/>
      <c r="HBF28" s="15"/>
      <c r="HBG28" s="15"/>
      <c r="HBH28" s="15"/>
      <c r="HBI28" s="15"/>
      <c r="HBJ28" s="15"/>
      <c r="HBK28" s="15"/>
      <c r="HBL28" s="15"/>
      <c r="HBM28" s="15"/>
      <c r="HBN28" s="15"/>
      <c r="HBO28" s="15"/>
      <c r="HBP28" s="15"/>
      <c r="HBQ28" s="15"/>
      <c r="HBR28" s="15"/>
      <c r="HBS28" s="15"/>
      <c r="HBT28" s="15"/>
      <c r="HBU28" s="15"/>
      <c r="HBV28" s="15"/>
      <c r="HBW28" s="15"/>
      <c r="HBX28" s="15"/>
      <c r="HBY28" s="15"/>
      <c r="HBZ28" s="15"/>
      <c r="HCA28" s="15"/>
      <c r="HCB28" s="15"/>
      <c r="HCC28" s="15"/>
      <c r="HCD28" s="15"/>
      <c r="HCE28" s="15"/>
      <c r="HCF28" s="15"/>
      <c r="HCG28" s="15"/>
      <c r="HCH28" s="15"/>
      <c r="HCI28" s="15"/>
      <c r="HCJ28" s="15"/>
      <c r="HCK28" s="15"/>
      <c r="HCL28" s="15"/>
      <c r="HCM28" s="15"/>
      <c r="HCN28" s="15"/>
      <c r="HCO28" s="15"/>
      <c r="HCP28" s="15"/>
      <c r="HCQ28" s="15"/>
      <c r="HCR28" s="15"/>
      <c r="HCS28" s="15"/>
      <c r="HCT28" s="15"/>
      <c r="HCU28" s="15"/>
      <c r="HCV28" s="15"/>
      <c r="HCW28" s="15"/>
      <c r="HCX28" s="15"/>
      <c r="HCY28" s="15"/>
      <c r="HCZ28" s="15"/>
      <c r="HDA28" s="15"/>
      <c r="HDB28" s="15"/>
      <c r="HDC28" s="15"/>
      <c r="HDD28" s="15"/>
      <c r="HDE28" s="15"/>
      <c r="HDF28" s="15"/>
      <c r="HDG28" s="15"/>
      <c r="HDH28" s="15"/>
      <c r="HDI28" s="15"/>
      <c r="HDJ28" s="15"/>
      <c r="HDK28" s="15"/>
      <c r="HDL28" s="15"/>
      <c r="HDM28" s="15"/>
      <c r="HDN28" s="15"/>
      <c r="HDO28" s="15"/>
      <c r="HDP28" s="15"/>
      <c r="HDQ28" s="15"/>
      <c r="HDR28" s="15"/>
      <c r="HDS28" s="15"/>
      <c r="HDT28" s="15"/>
      <c r="HDU28" s="15"/>
      <c r="HDV28" s="15"/>
      <c r="HDW28" s="15"/>
      <c r="HDX28" s="15"/>
      <c r="HDY28" s="15"/>
      <c r="HDZ28" s="15"/>
      <c r="HEA28" s="15"/>
      <c r="HEB28" s="15"/>
      <c r="HEC28" s="15"/>
      <c r="HED28" s="15"/>
      <c r="HEE28" s="15"/>
      <c r="HEF28" s="15"/>
      <c r="HEG28" s="15"/>
      <c r="HEH28" s="15"/>
      <c r="HEI28" s="15"/>
      <c r="HEJ28" s="15"/>
      <c r="HEK28" s="15"/>
      <c r="HEL28" s="15"/>
      <c r="HEM28" s="15"/>
      <c r="HEN28" s="15"/>
      <c r="HEO28" s="15"/>
      <c r="HEP28" s="15"/>
      <c r="HEQ28" s="15"/>
      <c r="HER28" s="15"/>
      <c r="HES28" s="15"/>
      <c r="HET28" s="15"/>
      <c r="HEU28" s="15"/>
      <c r="HEV28" s="15"/>
      <c r="HEW28" s="15"/>
      <c r="HEX28" s="15"/>
      <c r="HEY28" s="15"/>
      <c r="HEZ28" s="15"/>
      <c r="HFA28" s="15"/>
      <c r="HFB28" s="15"/>
      <c r="HFC28" s="15"/>
      <c r="HFD28" s="15"/>
      <c r="HFE28" s="15"/>
      <c r="HFF28" s="15"/>
      <c r="HFG28" s="15"/>
      <c r="HFH28" s="15"/>
      <c r="HFI28" s="15"/>
      <c r="HFJ28" s="15"/>
      <c r="HFK28" s="15"/>
      <c r="HFL28" s="15"/>
      <c r="HFM28" s="15"/>
      <c r="HFN28" s="15"/>
      <c r="HFO28" s="15"/>
      <c r="HFP28" s="15"/>
      <c r="HFQ28" s="15"/>
      <c r="HFR28" s="15"/>
      <c r="HFS28" s="15"/>
      <c r="HFT28" s="15"/>
      <c r="HFU28" s="15"/>
      <c r="HFV28" s="15"/>
      <c r="HFW28" s="15"/>
      <c r="HFX28" s="15"/>
      <c r="HFY28" s="15"/>
      <c r="HFZ28" s="15"/>
      <c r="HGA28" s="15"/>
      <c r="HGB28" s="15"/>
      <c r="HGC28" s="15"/>
      <c r="HGD28" s="15"/>
      <c r="HGE28" s="15"/>
      <c r="HGF28" s="15"/>
      <c r="HGG28" s="15"/>
      <c r="HGH28" s="15"/>
      <c r="HGI28" s="15"/>
      <c r="HGJ28" s="15"/>
      <c r="HGK28" s="15"/>
      <c r="HGL28" s="15"/>
      <c r="HGM28" s="15"/>
      <c r="HGN28" s="15"/>
      <c r="HGO28" s="15"/>
      <c r="HGP28" s="15"/>
      <c r="HGQ28" s="15"/>
      <c r="HGR28" s="15"/>
      <c r="HGS28" s="15"/>
      <c r="HGT28" s="15"/>
      <c r="HGU28" s="15"/>
      <c r="HGV28" s="15"/>
      <c r="HGW28" s="15"/>
      <c r="HGX28" s="15"/>
      <c r="HGY28" s="15"/>
      <c r="HGZ28" s="15"/>
      <c r="HHA28" s="15"/>
      <c r="HHB28" s="15"/>
      <c r="HHC28" s="15"/>
      <c r="HHD28" s="15"/>
      <c r="HHE28" s="15"/>
      <c r="HHF28" s="15"/>
      <c r="HHG28" s="15"/>
      <c r="HHH28" s="15"/>
      <c r="HHI28" s="15"/>
      <c r="HHJ28" s="15"/>
      <c r="HHK28" s="15"/>
      <c r="HHL28" s="15"/>
      <c r="HHM28" s="15"/>
      <c r="HHN28" s="15"/>
      <c r="HHO28" s="15"/>
      <c r="HHP28" s="15"/>
      <c r="HHQ28" s="15"/>
      <c r="HHR28" s="15"/>
      <c r="HHS28" s="15"/>
      <c r="HHT28" s="15"/>
      <c r="HHU28" s="15"/>
      <c r="HHV28" s="15"/>
      <c r="HHW28" s="15"/>
      <c r="HHX28" s="15"/>
      <c r="HHY28" s="15"/>
      <c r="HHZ28" s="15"/>
      <c r="HIA28" s="15"/>
      <c r="HIB28" s="15"/>
      <c r="HIC28" s="15"/>
      <c r="HID28" s="15"/>
      <c r="HIE28" s="15"/>
      <c r="HIF28" s="15"/>
      <c r="HIG28" s="15"/>
      <c r="HIH28" s="15"/>
      <c r="HII28" s="15"/>
      <c r="HIJ28" s="15"/>
      <c r="HIK28" s="15"/>
      <c r="HIL28" s="15"/>
      <c r="HIM28" s="15"/>
      <c r="HIN28" s="15"/>
      <c r="HIO28" s="15"/>
      <c r="HIP28" s="15"/>
      <c r="HIQ28" s="15"/>
      <c r="HIR28" s="15"/>
      <c r="HIS28" s="15"/>
      <c r="HIT28" s="15"/>
      <c r="HIU28" s="15"/>
      <c r="HIV28" s="15"/>
      <c r="HIW28" s="15"/>
      <c r="HIX28" s="15"/>
      <c r="HIY28" s="15"/>
      <c r="HIZ28" s="15"/>
      <c r="HJA28" s="15"/>
      <c r="HJB28" s="15"/>
      <c r="HJC28" s="15"/>
      <c r="HJD28" s="15"/>
      <c r="HJE28" s="15"/>
      <c r="HJF28" s="15"/>
      <c r="HJG28" s="15"/>
      <c r="HJH28" s="15"/>
      <c r="HJI28" s="15"/>
      <c r="HJJ28" s="15"/>
      <c r="HJK28" s="15"/>
      <c r="HJL28" s="15"/>
      <c r="HJM28" s="15"/>
      <c r="HJN28" s="15"/>
      <c r="HJO28" s="15"/>
      <c r="HJP28" s="15"/>
      <c r="HJQ28" s="15"/>
      <c r="HJR28" s="15"/>
      <c r="HJS28" s="15"/>
      <c r="HJT28" s="15"/>
      <c r="HJU28" s="15"/>
      <c r="HJV28" s="15"/>
      <c r="HJW28" s="15"/>
      <c r="HJX28" s="15"/>
      <c r="HJY28" s="15"/>
      <c r="HJZ28" s="15"/>
      <c r="HKA28" s="15"/>
      <c r="HKB28" s="15"/>
      <c r="HKC28" s="15"/>
      <c r="HKD28" s="15"/>
      <c r="HKE28" s="15"/>
      <c r="HKF28" s="15"/>
      <c r="HKG28" s="15"/>
      <c r="HKH28" s="15"/>
      <c r="HKI28" s="15"/>
      <c r="HKJ28" s="15"/>
      <c r="HKK28" s="15"/>
      <c r="HKL28" s="15"/>
      <c r="HKM28" s="15"/>
      <c r="HKN28" s="15"/>
      <c r="HKO28" s="15"/>
      <c r="HKP28" s="15"/>
      <c r="HKQ28" s="15"/>
      <c r="HKR28" s="15"/>
      <c r="HKS28" s="15"/>
      <c r="HKT28" s="15"/>
      <c r="HKU28" s="15"/>
      <c r="HKV28" s="15"/>
      <c r="HKW28" s="15"/>
      <c r="HKX28" s="15"/>
      <c r="HKY28" s="15"/>
      <c r="HKZ28" s="15"/>
      <c r="HLA28" s="15"/>
      <c r="HLB28" s="15"/>
      <c r="HLC28" s="15"/>
      <c r="HLD28" s="15"/>
      <c r="HLE28" s="15"/>
      <c r="HLF28" s="15"/>
      <c r="HLG28" s="15"/>
      <c r="HLH28" s="15"/>
      <c r="HLI28" s="15"/>
      <c r="HLJ28" s="15"/>
      <c r="HLK28" s="15"/>
      <c r="HLL28" s="15"/>
      <c r="HLM28" s="15"/>
      <c r="HLN28" s="15"/>
      <c r="HLO28" s="15"/>
      <c r="HLP28" s="15"/>
      <c r="HLQ28" s="15"/>
      <c r="HLR28" s="15"/>
      <c r="HLS28" s="15"/>
      <c r="HLT28" s="15"/>
      <c r="HLU28" s="15"/>
      <c r="HLV28" s="15"/>
      <c r="HLW28" s="15"/>
      <c r="HLX28" s="15"/>
      <c r="HLY28" s="15"/>
      <c r="HLZ28" s="15"/>
      <c r="HMA28" s="15"/>
      <c r="HMB28" s="15"/>
      <c r="HMC28" s="15"/>
      <c r="HMD28" s="15"/>
      <c r="HME28" s="15"/>
      <c r="HMF28" s="15"/>
      <c r="HMG28" s="15"/>
      <c r="HMH28" s="15"/>
      <c r="HMI28" s="15"/>
      <c r="HMJ28" s="15"/>
      <c r="HMK28" s="15"/>
      <c r="HML28" s="15"/>
      <c r="HMM28" s="15"/>
      <c r="HMN28" s="15"/>
      <c r="HMO28" s="15"/>
      <c r="HMP28" s="15"/>
      <c r="HMQ28" s="15"/>
      <c r="HMR28" s="15"/>
      <c r="HMS28" s="15"/>
      <c r="HMT28" s="15"/>
      <c r="HMU28" s="15"/>
      <c r="HMV28" s="15"/>
      <c r="HMW28" s="15"/>
      <c r="HMX28" s="15"/>
      <c r="HMY28" s="15"/>
      <c r="HMZ28" s="15"/>
      <c r="HNA28" s="15"/>
      <c r="HNB28" s="15"/>
      <c r="HNC28" s="15"/>
      <c r="HND28" s="15"/>
      <c r="HNE28" s="15"/>
      <c r="HNF28" s="15"/>
      <c r="HNG28" s="15"/>
      <c r="HNH28" s="15"/>
      <c r="HNI28" s="15"/>
      <c r="HNJ28" s="15"/>
      <c r="HNK28" s="15"/>
      <c r="HNL28" s="15"/>
      <c r="HNM28" s="15"/>
      <c r="HNN28" s="15"/>
      <c r="HNO28" s="15"/>
      <c r="HNP28" s="15"/>
      <c r="HNQ28" s="15"/>
      <c r="HNR28" s="15"/>
      <c r="HNS28" s="15"/>
      <c r="HNT28" s="15"/>
      <c r="HNU28" s="15"/>
      <c r="HNV28" s="15"/>
      <c r="HNW28" s="15"/>
      <c r="HNX28" s="15"/>
      <c r="HNY28" s="15"/>
      <c r="HNZ28" s="15"/>
      <c r="HOA28" s="15"/>
      <c r="HOB28" s="15"/>
      <c r="HOC28" s="15"/>
      <c r="HOD28" s="15"/>
      <c r="HOE28" s="15"/>
      <c r="HOF28" s="15"/>
      <c r="HOG28" s="15"/>
      <c r="HOH28" s="15"/>
      <c r="HOI28" s="15"/>
      <c r="HOJ28" s="15"/>
      <c r="HOK28" s="15"/>
      <c r="HOL28" s="15"/>
      <c r="HOM28" s="15"/>
      <c r="HON28" s="15"/>
      <c r="HOO28" s="15"/>
      <c r="HOP28" s="15"/>
      <c r="HOQ28" s="15"/>
      <c r="HOR28" s="15"/>
      <c r="HOS28" s="15"/>
      <c r="HOT28" s="15"/>
      <c r="HOU28" s="15"/>
      <c r="HOV28" s="15"/>
      <c r="HOW28" s="15"/>
      <c r="HOX28" s="15"/>
      <c r="HOY28" s="15"/>
      <c r="HOZ28" s="15"/>
      <c r="HPA28" s="15"/>
      <c r="HPB28" s="15"/>
      <c r="HPC28" s="15"/>
      <c r="HPD28" s="15"/>
      <c r="HPE28" s="15"/>
      <c r="HPF28" s="15"/>
      <c r="HPG28" s="15"/>
      <c r="HPH28" s="15"/>
      <c r="HPI28" s="15"/>
      <c r="HPJ28" s="15"/>
      <c r="HPK28" s="15"/>
      <c r="HPL28" s="15"/>
      <c r="HPM28" s="15"/>
      <c r="HPN28" s="15"/>
      <c r="HPO28" s="15"/>
      <c r="HPP28" s="15"/>
      <c r="HPQ28" s="15"/>
      <c r="HPR28" s="15"/>
      <c r="HPS28" s="15"/>
      <c r="HPT28" s="15"/>
      <c r="HPU28" s="15"/>
      <c r="HPV28" s="15"/>
      <c r="HPW28" s="15"/>
      <c r="HPX28" s="15"/>
      <c r="HPY28" s="15"/>
      <c r="HPZ28" s="15"/>
      <c r="HQA28" s="15"/>
      <c r="HQB28" s="15"/>
      <c r="HQC28" s="15"/>
      <c r="HQD28" s="15"/>
      <c r="HQE28" s="15"/>
      <c r="HQF28" s="15"/>
      <c r="HQG28" s="15"/>
      <c r="HQH28" s="15"/>
      <c r="HQI28" s="15"/>
      <c r="HQJ28" s="15"/>
      <c r="HQK28" s="15"/>
      <c r="HQL28" s="15"/>
      <c r="HQM28" s="15"/>
      <c r="HQN28" s="15"/>
      <c r="HQO28" s="15"/>
      <c r="HQP28" s="15"/>
      <c r="HQQ28" s="15"/>
      <c r="HQR28" s="15"/>
      <c r="HQS28" s="15"/>
      <c r="HQT28" s="15"/>
      <c r="HQU28" s="15"/>
      <c r="HQV28" s="15"/>
      <c r="HQW28" s="15"/>
      <c r="HQX28" s="15"/>
      <c r="HQY28" s="15"/>
      <c r="HQZ28" s="15"/>
      <c r="HRA28" s="15"/>
      <c r="HRB28" s="15"/>
      <c r="HRC28" s="15"/>
      <c r="HRD28" s="15"/>
      <c r="HRE28" s="15"/>
      <c r="HRF28" s="15"/>
      <c r="HRG28" s="15"/>
      <c r="HRH28" s="15"/>
      <c r="HRI28" s="15"/>
      <c r="HRJ28" s="15"/>
      <c r="HRK28" s="15"/>
      <c r="HRL28" s="15"/>
      <c r="HRM28" s="15"/>
      <c r="HRN28" s="15"/>
      <c r="HRO28" s="15"/>
      <c r="HRP28" s="15"/>
      <c r="HRQ28" s="15"/>
      <c r="HRR28" s="15"/>
      <c r="HRS28" s="15"/>
      <c r="HRT28" s="15"/>
      <c r="HRU28" s="15"/>
      <c r="HRV28" s="15"/>
      <c r="HRW28" s="15"/>
      <c r="HRX28" s="15"/>
      <c r="HRY28" s="15"/>
      <c r="HRZ28" s="15"/>
      <c r="HSA28" s="15"/>
      <c r="HSB28" s="15"/>
      <c r="HSC28" s="15"/>
      <c r="HSD28" s="15"/>
      <c r="HSE28" s="15"/>
      <c r="HSF28" s="15"/>
      <c r="HSG28" s="15"/>
      <c r="HSH28" s="15"/>
      <c r="HSI28" s="15"/>
      <c r="HSJ28" s="15"/>
      <c r="HSK28" s="15"/>
      <c r="HSL28" s="15"/>
      <c r="HSM28" s="15"/>
      <c r="HSN28" s="15"/>
      <c r="HSO28" s="15"/>
      <c r="HSP28" s="15"/>
      <c r="HSQ28" s="15"/>
      <c r="HSR28" s="15"/>
      <c r="HSS28" s="15"/>
      <c r="HST28" s="15"/>
      <c r="HSU28" s="15"/>
      <c r="HSV28" s="15"/>
      <c r="HSW28" s="15"/>
      <c r="HSX28" s="15"/>
      <c r="HSY28" s="15"/>
      <c r="HSZ28" s="15"/>
      <c r="HTA28" s="15"/>
      <c r="HTB28" s="15"/>
      <c r="HTC28" s="15"/>
      <c r="HTD28" s="15"/>
      <c r="HTE28" s="15"/>
      <c r="HTF28" s="15"/>
      <c r="HTG28" s="15"/>
      <c r="HTH28" s="15"/>
      <c r="HTI28" s="15"/>
      <c r="HTJ28" s="15"/>
      <c r="HTK28" s="15"/>
      <c r="HTL28" s="15"/>
      <c r="HTM28" s="15"/>
      <c r="HTN28" s="15"/>
      <c r="HTO28" s="15"/>
      <c r="HTP28" s="15"/>
      <c r="HTQ28" s="15"/>
      <c r="HTR28" s="15"/>
      <c r="HTS28" s="15"/>
      <c r="HTT28" s="15"/>
      <c r="HTU28" s="15"/>
      <c r="HTV28" s="15"/>
      <c r="HTW28" s="15"/>
      <c r="HTX28" s="15"/>
      <c r="HTY28" s="15"/>
      <c r="HTZ28" s="15"/>
      <c r="HUA28" s="15"/>
      <c r="HUB28" s="15"/>
      <c r="HUC28" s="15"/>
      <c r="HUD28" s="15"/>
      <c r="HUE28" s="15"/>
      <c r="HUF28" s="15"/>
      <c r="HUG28" s="15"/>
      <c r="HUH28" s="15"/>
      <c r="HUI28" s="15"/>
      <c r="HUJ28" s="15"/>
      <c r="HUK28" s="15"/>
      <c r="HUL28" s="15"/>
      <c r="HUM28" s="15"/>
      <c r="HUN28" s="15"/>
      <c r="HUO28" s="15"/>
      <c r="HUP28" s="15"/>
      <c r="HUQ28" s="15"/>
      <c r="HUR28" s="15"/>
      <c r="HUS28" s="15"/>
      <c r="HUT28" s="15"/>
      <c r="HUU28" s="15"/>
      <c r="HUV28" s="15"/>
      <c r="HUW28" s="15"/>
      <c r="HUX28" s="15"/>
      <c r="HUY28" s="15"/>
      <c r="HUZ28" s="15"/>
      <c r="HVA28" s="15"/>
      <c r="HVB28" s="15"/>
      <c r="HVC28" s="15"/>
      <c r="HVD28" s="15"/>
      <c r="HVE28" s="15"/>
      <c r="HVF28" s="15"/>
      <c r="HVG28" s="15"/>
      <c r="HVH28" s="15"/>
      <c r="HVI28" s="15"/>
      <c r="HVJ28" s="15"/>
      <c r="HVK28" s="15"/>
      <c r="HVL28" s="15"/>
      <c r="HVM28" s="15"/>
      <c r="HVN28" s="15"/>
      <c r="HVO28" s="15"/>
      <c r="HVP28" s="15"/>
      <c r="HVQ28" s="15"/>
      <c r="HVR28" s="15"/>
      <c r="HVS28" s="15"/>
      <c r="HVT28" s="15"/>
      <c r="HVU28" s="15"/>
      <c r="HVV28" s="15"/>
      <c r="HVW28" s="15"/>
      <c r="HVX28" s="15"/>
      <c r="HVY28" s="15"/>
      <c r="HVZ28" s="15"/>
      <c r="HWA28" s="15"/>
      <c r="HWB28" s="15"/>
      <c r="HWC28" s="15"/>
      <c r="HWD28" s="15"/>
      <c r="HWE28" s="15"/>
      <c r="HWF28" s="15"/>
      <c r="HWG28" s="15"/>
      <c r="HWH28" s="15"/>
      <c r="HWI28" s="15"/>
      <c r="HWJ28" s="15"/>
      <c r="HWK28" s="15"/>
      <c r="HWL28" s="15"/>
      <c r="HWM28" s="15"/>
      <c r="HWN28" s="15"/>
      <c r="HWO28" s="15"/>
      <c r="HWP28" s="15"/>
      <c r="HWQ28" s="15"/>
      <c r="HWR28" s="15"/>
      <c r="HWS28" s="15"/>
      <c r="HWT28" s="15"/>
      <c r="HWU28" s="15"/>
      <c r="HWV28" s="15"/>
      <c r="HWW28" s="15"/>
      <c r="HWX28" s="15"/>
      <c r="HWY28" s="15"/>
      <c r="HWZ28" s="15"/>
      <c r="HXA28" s="15"/>
      <c r="HXB28" s="15"/>
      <c r="HXC28" s="15"/>
      <c r="HXD28" s="15"/>
      <c r="HXE28" s="15"/>
      <c r="HXF28" s="15"/>
      <c r="HXG28" s="15"/>
      <c r="HXH28" s="15"/>
      <c r="HXI28" s="15"/>
      <c r="HXJ28" s="15"/>
      <c r="HXK28" s="15"/>
      <c r="HXL28" s="15"/>
      <c r="HXM28" s="15"/>
      <c r="HXN28" s="15"/>
      <c r="HXO28" s="15"/>
      <c r="HXP28" s="15"/>
      <c r="HXQ28" s="15"/>
      <c r="HXR28" s="15"/>
      <c r="HXS28" s="15"/>
      <c r="HXT28" s="15"/>
      <c r="HXU28" s="15"/>
      <c r="HXV28" s="15"/>
      <c r="HXW28" s="15"/>
      <c r="HXX28" s="15"/>
      <c r="HXY28" s="15"/>
      <c r="HXZ28" s="15"/>
      <c r="HYA28" s="15"/>
      <c r="HYB28" s="15"/>
      <c r="HYC28" s="15"/>
      <c r="HYD28" s="15"/>
      <c r="HYE28" s="15"/>
      <c r="HYF28" s="15"/>
      <c r="HYG28" s="15"/>
      <c r="HYH28" s="15"/>
      <c r="HYI28" s="15"/>
      <c r="HYJ28" s="15"/>
      <c r="HYK28" s="15"/>
      <c r="HYL28" s="15"/>
      <c r="HYM28" s="15"/>
      <c r="HYN28" s="15"/>
      <c r="HYO28" s="15"/>
      <c r="HYP28" s="15"/>
      <c r="HYQ28" s="15"/>
      <c r="HYR28" s="15"/>
      <c r="HYS28" s="15"/>
      <c r="HYT28" s="15"/>
      <c r="HYU28" s="15"/>
      <c r="HYV28" s="15"/>
      <c r="HYW28" s="15"/>
      <c r="HYX28" s="15"/>
      <c r="HYY28" s="15"/>
      <c r="HYZ28" s="15"/>
      <c r="HZA28" s="15"/>
      <c r="HZB28" s="15"/>
      <c r="HZC28" s="15"/>
      <c r="HZD28" s="15"/>
      <c r="HZE28" s="15"/>
      <c r="HZF28" s="15"/>
      <c r="HZG28" s="15"/>
      <c r="HZH28" s="15"/>
      <c r="HZI28" s="15"/>
      <c r="HZJ28" s="15"/>
      <c r="HZK28" s="15"/>
      <c r="HZL28" s="15"/>
      <c r="HZM28" s="15"/>
      <c r="HZN28" s="15"/>
      <c r="HZO28" s="15"/>
      <c r="HZP28" s="15"/>
      <c r="HZQ28" s="15"/>
      <c r="HZR28" s="15"/>
      <c r="HZS28" s="15"/>
      <c r="HZT28" s="15"/>
      <c r="HZU28" s="15"/>
      <c r="HZV28" s="15"/>
      <c r="HZW28" s="15"/>
      <c r="HZX28" s="15"/>
      <c r="HZY28" s="15"/>
      <c r="HZZ28" s="15"/>
      <c r="IAA28" s="15"/>
      <c r="IAB28" s="15"/>
      <c r="IAC28" s="15"/>
      <c r="IAD28" s="15"/>
      <c r="IAE28" s="15"/>
      <c r="IAF28" s="15"/>
      <c r="IAG28" s="15"/>
      <c r="IAH28" s="15"/>
      <c r="IAI28" s="15"/>
      <c r="IAJ28" s="15"/>
      <c r="IAK28" s="15"/>
      <c r="IAL28" s="15"/>
      <c r="IAM28" s="15"/>
      <c r="IAN28" s="15"/>
      <c r="IAO28" s="15"/>
      <c r="IAP28" s="15"/>
      <c r="IAQ28" s="15"/>
      <c r="IAR28" s="15"/>
      <c r="IAS28" s="15"/>
      <c r="IAT28" s="15"/>
      <c r="IAU28" s="15"/>
      <c r="IAV28" s="15"/>
      <c r="IAW28" s="15"/>
      <c r="IAX28" s="15"/>
      <c r="IAY28" s="15"/>
      <c r="IAZ28" s="15"/>
      <c r="IBA28" s="15"/>
      <c r="IBB28" s="15"/>
      <c r="IBC28" s="15"/>
      <c r="IBD28" s="15"/>
      <c r="IBE28" s="15"/>
      <c r="IBF28" s="15"/>
      <c r="IBG28" s="15"/>
      <c r="IBH28" s="15"/>
      <c r="IBI28" s="15"/>
      <c r="IBJ28" s="15"/>
      <c r="IBK28" s="15"/>
      <c r="IBL28" s="15"/>
      <c r="IBM28" s="15"/>
      <c r="IBN28" s="15"/>
      <c r="IBO28" s="15"/>
      <c r="IBP28" s="15"/>
      <c r="IBQ28" s="15"/>
      <c r="IBR28" s="15"/>
      <c r="IBS28" s="15"/>
      <c r="IBT28" s="15"/>
      <c r="IBU28" s="15"/>
      <c r="IBV28" s="15"/>
      <c r="IBW28" s="15"/>
      <c r="IBX28" s="15"/>
      <c r="IBY28" s="15"/>
      <c r="IBZ28" s="15"/>
      <c r="ICA28" s="15"/>
      <c r="ICB28" s="15"/>
      <c r="ICC28" s="15"/>
      <c r="ICD28" s="15"/>
      <c r="ICE28" s="15"/>
      <c r="ICF28" s="15"/>
      <c r="ICG28" s="15"/>
      <c r="ICH28" s="15"/>
      <c r="ICI28" s="15"/>
      <c r="ICJ28" s="15"/>
      <c r="ICK28" s="15"/>
      <c r="ICL28" s="15"/>
      <c r="ICM28" s="15"/>
      <c r="ICN28" s="15"/>
      <c r="ICO28" s="15"/>
      <c r="ICP28" s="15"/>
      <c r="ICQ28" s="15"/>
      <c r="ICR28" s="15"/>
      <c r="ICS28" s="15"/>
      <c r="ICT28" s="15"/>
      <c r="ICU28" s="15"/>
      <c r="ICV28" s="15"/>
      <c r="ICW28" s="15"/>
      <c r="ICX28" s="15"/>
      <c r="ICY28" s="15"/>
      <c r="ICZ28" s="15"/>
      <c r="IDA28" s="15"/>
      <c r="IDB28" s="15"/>
      <c r="IDC28" s="15"/>
      <c r="IDD28" s="15"/>
      <c r="IDE28" s="15"/>
      <c r="IDF28" s="15"/>
      <c r="IDG28" s="15"/>
      <c r="IDH28" s="15"/>
      <c r="IDI28" s="15"/>
      <c r="IDJ28" s="15"/>
      <c r="IDK28" s="15"/>
      <c r="IDL28" s="15"/>
      <c r="IDM28" s="15"/>
      <c r="IDN28" s="15"/>
      <c r="IDO28" s="15"/>
      <c r="IDP28" s="15"/>
      <c r="IDQ28" s="15"/>
      <c r="IDR28" s="15"/>
      <c r="IDS28" s="15"/>
      <c r="IDT28" s="15"/>
      <c r="IDU28" s="15"/>
      <c r="IDV28" s="15"/>
      <c r="IDW28" s="15"/>
      <c r="IDX28" s="15"/>
      <c r="IDY28" s="15"/>
      <c r="IDZ28" s="15"/>
      <c r="IEA28" s="15"/>
      <c r="IEB28" s="15"/>
      <c r="IEC28" s="15"/>
      <c r="IED28" s="15"/>
      <c r="IEE28" s="15"/>
      <c r="IEF28" s="15"/>
      <c r="IEG28" s="15"/>
      <c r="IEH28" s="15"/>
      <c r="IEI28" s="15"/>
      <c r="IEJ28" s="15"/>
      <c r="IEK28" s="15"/>
      <c r="IEL28" s="15"/>
      <c r="IEM28" s="15"/>
      <c r="IEN28" s="15"/>
      <c r="IEO28" s="15"/>
      <c r="IEP28" s="15"/>
      <c r="IEQ28" s="15"/>
      <c r="IER28" s="15"/>
      <c r="IES28" s="15"/>
      <c r="IET28" s="15"/>
      <c r="IEU28" s="15"/>
      <c r="IEV28" s="15"/>
      <c r="IEW28" s="15"/>
      <c r="IEX28" s="15"/>
      <c r="IEY28" s="15"/>
      <c r="IEZ28" s="15"/>
      <c r="IFA28" s="15"/>
      <c r="IFB28" s="15"/>
      <c r="IFC28" s="15"/>
      <c r="IFD28" s="15"/>
      <c r="IFE28" s="15"/>
      <c r="IFF28" s="15"/>
      <c r="IFG28" s="15"/>
      <c r="IFH28" s="15"/>
      <c r="IFI28" s="15"/>
      <c r="IFJ28" s="15"/>
      <c r="IFK28" s="15"/>
      <c r="IFL28" s="15"/>
      <c r="IFM28" s="15"/>
      <c r="IFN28" s="15"/>
      <c r="IFO28" s="15"/>
      <c r="IFP28" s="15"/>
      <c r="IFQ28" s="15"/>
      <c r="IFR28" s="15"/>
      <c r="IFS28" s="15"/>
      <c r="IFT28" s="15"/>
      <c r="IFU28" s="15"/>
      <c r="IFV28" s="15"/>
      <c r="IFW28" s="15"/>
      <c r="IFX28" s="15"/>
      <c r="IFY28" s="15"/>
      <c r="IFZ28" s="15"/>
      <c r="IGA28" s="15"/>
      <c r="IGB28" s="15"/>
      <c r="IGC28" s="15"/>
      <c r="IGD28" s="15"/>
      <c r="IGE28" s="15"/>
      <c r="IGF28" s="15"/>
      <c r="IGG28" s="15"/>
      <c r="IGH28" s="15"/>
      <c r="IGI28" s="15"/>
      <c r="IGJ28" s="15"/>
      <c r="IGK28" s="15"/>
      <c r="IGL28" s="15"/>
      <c r="IGM28" s="15"/>
      <c r="IGN28" s="15"/>
      <c r="IGO28" s="15"/>
      <c r="IGP28" s="15"/>
      <c r="IGQ28" s="15"/>
      <c r="IGR28" s="15"/>
      <c r="IGS28" s="15"/>
      <c r="IGT28" s="15"/>
      <c r="IGU28" s="15"/>
      <c r="IGV28" s="15"/>
      <c r="IGW28" s="15"/>
      <c r="IGX28" s="15"/>
      <c r="IGY28" s="15"/>
      <c r="IGZ28" s="15"/>
      <c r="IHA28" s="15"/>
      <c r="IHB28" s="15"/>
      <c r="IHC28" s="15"/>
      <c r="IHD28" s="15"/>
      <c r="IHE28" s="15"/>
      <c r="IHF28" s="15"/>
      <c r="IHG28" s="15"/>
      <c r="IHH28" s="15"/>
      <c r="IHI28" s="15"/>
      <c r="IHJ28" s="15"/>
      <c r="IHK28" s="15"/>
      <c r="IHL28" s="15"/>
      <c r="IHM28" s="15"/>
      <c r="IHN28" s="15"/>
      <c r="IHO28" s="15"/>
      <c r="IHP28" s="15"/>
      <c r="IHQ28" s="15"/>
      <c r="IHR28" s="15"/>
      <c r="IHS28" s="15"/>
      <c r="IHT28" s="15"/>
      <c r="IHU28" s="15"/>
      <c r="IHV28" s="15"/>
      <c r="IHW28" s="15"/>
      <c r="IHX28" s="15"/>
      <c r="IHY28" s="15"/>
      <c r="IHZ28" s="15"/>
      <c r="IIA28" s="15"/>
      <c r="IIB28" s="15"/>
      <c r="IIC28" s="15"/>
      <c r="IID28" s="15"/>
      <c r="IIE28" s="15"/>
      <c r="IIF28" s="15"/>
      <c r="IIG28" s="15"/>
      <c r="IIH28" s="15"/>
      <c r="III28" s="15"/>
      <c r="IIJ28" s="15"/>
      <c r="IIK28" s="15"/>
      <c r="IIL28" s="15"/>
      <c r="IIM28" s="15"/>
      <c r="IIN28" s="15"/>
      <c r="IIO28" s="15"/>
      <c r="IIP28" s="15"/>
      <c r="IIQ28" s="15"/>
      <c r="IIR28" s="15"/>
      <c r="IIS28" s="15"/>
      <c r="IIT28" s="15"/>
      <c r="IIU28" s="15"/>
      <c r="IIV28" s="15"/>
      <c r="IIW28" s="15"/>
      <c r="IIX28" s="15"/>
      <c r="IIY28" s="15"/>
      <c r="IIZ28" s="15"/>
      <c r="IJA28" s="15"/>
      <c r="IJB28" s="15"/>
      <c r="IJC28" s="15"/>
      <c r="IJD28" s="15"/>
      <c r="IJE28" s="15"/>
      <c r="IJF28" s="15"/>
      <c r="IJG28" s="15"/>
      <c r="IJH28" s="15"/>
      <c r="IJI28" s="15"/>
      <c r="IJJ28" s="15"/>
      <c r="IJK28" s="15"/>
      <c r="IJL28" s="15"/>
      <c r="IJM28" s="15"/>
      <c r="IJN28" s="15"/>
      <c r="IJO28" s="15"/>
      <c r="IJP28" s="15"/>
      <c r="IJQ28" s="15"/>
      <c r="IJR28" s="15"/>
      <c r="IJS28" s="15"/>
      <c r="IJT28" s="15"/>
      <c r="IJU28" s="15"/>
      <c r="IJV28" s="15"/>
      <c r="IJW28" s="15"/>
      <c r="IJX28" s="15"/>
      <c r="IJY28" s="15"/>
      <c r="IJZ28" s="15"/>
      <c r="IKA28" s="15"/>
      <c r="IKB28" s="15"/>
      <c r="IKC28" s="15"/>
      <c r="IKD28" s="15"/>
      <c r="IKE28" s="15"/>
      <c r="IKF28" s="15"/>
      <c r="IKG28" s="15"/>
      <c r="IKH28" s="15"/>
      <c r="IKI28" s="15"/>
      <c r="IKJ28" s="15"/>
      <c r="IKK28" s="15"/>
      <c r="IKL28" s="15"/>
      <c r="IKM28" s="15"/>
      <c r="IKN28" s="15"/>
      <c r="IKO28" s="15"/>
      <c r="IKP28" s="15"/>
      <c r="IKQ28" s="15"/>
      <c r="IKR28" s="15"/>
      <c r="IKS28" s="15"/>
      <c r="IKT28" s="15"/>
      <c r="IKU28" s="15"/>
      <c r="IKV28" s="15"/>
      <c r="IKW28" s="15"/>
      <c r="IKX28" s="15"/>
      <c r="IKY28" s="15"/>
      <c r="IKZ28" s="15"/>
      <c r="ILA28" s="15"/>
      <c r="ILB28" s="15"/>
      <c r="ILC28" s="15"/>
      <c r="ILD28" s="15"/>
      <c r="ILE28" s="15"/>
      <c r="ILF28" s="15"/>
      <c r="ILG28" s="15"/>
      <c r="ILH28" s="15"/>
      <c r="ILI28" s="15"/>
      <c r="ILJ28" s="15"/>
      <c r="ILK28" s="15"/>
      <c r="ILL28" s="15"/>
      <c r="ILM28" s="15"/>
      <c r="ILN28" s="15"/>
      <c r="ILO28" s="15"/>
      <c r="ILP28" s="15"/>
      <c r="ILQ28" s="15"/>
      <c r="ILR28" s="15"/>
      <c r="ILS28" s="15"/>
      <c r="ILT28" s="15"/>
      <c r="ILU28" s="15"/>
      <c r="ILV28" s="15"/>
      <c r="ILW28" s="15"/>
      <c r="ILX28" s="15"/>
      <c r="ILY28" s="15"/>
      <c r="ILZ28" s="15"/>
      <c r="IMA28" s="15"/>
      <c r="IMB28" s="15"/>
      <c r="IMC28" s="15"/>
      <c r="IMD28" s="15"/>
      <c r="IME28" s="15"/>
      <c r="IMF28" s="15"/>
      <c r="IMG28" s="15"/>
      <c r="IMH28" s="15"/>
      <c r="IMI28" s="15"/>
      <c r="IMJ28" s="15"/>
      <c r="IMK28" s="15"/>
      <c r="IML28" s="15"/>
      <c r="IMM28" s="15"/>
      <c r="IMN28" s="15"/>
      <c r="IMO28" s="15"/>
      <c r="IMP28" s="15"/>
      <c r="IMQ28" s="15"/>
      <c r="IMR28" s="15"/>
      <c r="IMS28" s="15"/>
      <c r="IMT28" s="15"/>
      <c r="IMU28" s="15"/>
      <c r="IMV28" s="15"/>
      <c r="IMW28" s="15"/>
      <c r="IMX28" s="15"/>
      <c r="IMY28" s="15"/>
      <c r="IMZ28" s="15"/>
      <c r="INA28" s="15"/>
      <c r="INB28" s="15"/>
      <c r="INC28" s="15"/>
      <c r="IND28" s="15"/>
      <c r="INE28" s="15"/>
      <c r="INF28" s="15"/>
      <c r="ING28" s="15"/>
      <c r="INH28" s="15"/>
      <c r="INI28" s="15"/>
      <c r="INJ28" s="15"/>
      <c r="INK28" s="15"/>
      <c r="INL28" s="15"/>
      <c r="INM28" s="15"/>
      <c r="INN28" s="15"/>
      <c r="INO28" s="15"/>
      <c r="INP28" s="15"/>
      <c r="INQ28" s="15"/>
      <c r="INR28" s="15"/>
      <c r="INS28" s="15"/>
      <c r="INT28" s="15"/>
      <c r="INU28" s="15"/>
      <c r="INV28" s="15"/>
      <c r="INW28" s="15"/>
      <c r="INX28" s="15"/>
      <c r="INY28" s="15"/>
      <c r="INZ28" s="15"/>
      <c r="IOA28" s="15"/>
      <c r="IOB28" s="15"/>
      <c r="IOC28" s="15"/>
      <c r="IOD28" s="15"/>
      <c r="IOE28" s="15"/>
      <c r="IOF28" s="15"/>
      <c r="IOG28" s="15"/>
      <c r="IOH28" s="15"/>
      <c r="IOI28" s="15"/>
      <c r="IOJ28" s="15"/>
      <c r="IOK28" s="15"/>
      <c r="IOL28" s="15"/>
      <c r="IOM28" s="15"/>
      <c r="ION28" s="15"/>
      <c r="IOO28" s="15"/>
      <c r="IOP28" s="15"/>
      <c r="IOQ28" s="15"/>
      <c r="IOR28" s="15"/>
      <c r="IOS28" s="15"/>
      <c r="IOT28" s="15"/>
      <c r="IOU28" s="15"/>
      <c r="IOV28" s="15"/>
      <c r="IOW28" s="15"/>
      <c r="IOX28" s="15"/>
      <c r="IOY28" s="15"/>
      <c r="IOZ28" s="15"/>
      <c r="IPA28" s="15"/>
      <c r="IPB28" s="15"/>
      <c r="IPC28" s="15"/>
      <c r="IPD28" s="15"/>
      <c r="IPE28" s="15"/>
      <c r="IPF28" s="15"/>
      <c r="IPG28" s="15"/>
      <c r="IPH28" s="15"/>
      <c r="IPI28" s="15"/>
      <c r="IPJ28" s="15"/>
      <c r="IPK28" s="15"/>
      <c r="IPL28" s="15"/>
      <c r="IPM28" s="15"/>
      <c r="IPN28" s="15"/>
      <c r="IPO28" s="15"/>
      <c r="IPP28" s="15"/>
      <c r="IPQ28" s="15"/>
      <c r="IPR28" s="15"/>
      <c r="IPS28" s="15"/>
      <c r="IPT28" s="15"/>
      <c r="IPU28" s="15"/>
      <c r="IPV28" s="15"/>
      <c r="IPW28" s="15"/>
      <c r="IPX28" s="15"/>
      <c r="IPY28" s="15"/>
      <c r="IPZ28" s="15"/>
      <c r="IQA28" s="15"/>
      <c r="IQB28" s="15"/>
      <c r="IQC28" s="15"/>
      <c r="IQD28" s="15"/>
      <c r="IQE28" s="15"/>
      <c r="IQF28" s="15"/>
      <c r="IQG28" s="15"/>
      <c r="IQH28" s="15"/>
      <c r="IQI28" s="15"/>
      <c r="IQJ28" s="15"/>
      <c r="IQK28" s="15"/>
      <c r="IQL28" s="15"/>
      <c r="IQM28" s="15"/>
      <c r="IQN28" s="15"/>
      <c r="IQO28" s="15"/>
      <c r="IQP28" s="15"/>
      <c r="IQQ28" s="15"/>
      <c r="IQR28" s="15"/>
      <c r="IQS28" s="15"/>
      <c r="IQT28" s="15"/>
      <c r="IQU28" s="15"/>
      <c r="IQV28" s="15"/>
      <c r="IQW28" s="15"/>
      <c r="IQX28" s="15"/>
      <c r="IQY28" s="15"/>
      <c r="IQZ28" s="15"/>
      <c r="IRA28" s="15"/>
      <c r="IRB28" s="15"/>
      <c r="IRC28" s="15"/>
      <c r="IRD28" s="15"/>
      <c r="IRE28" s="15"/>
      <c r="IRF28" s="15"/>
      <c r="IRG28" s="15"/>
      <c r="IRH28" s="15"/>
      <c r="IRI28" s="15"/>
      <c r="IRJ28" s="15"/>
      <c r="IRK28" s="15"/>
      <c r="IRL28" s="15"/>
      <c r="IRM28" s="15"/>
      <c r="IRN28" s="15"/>
      <c r="IRO28" s="15"/>
      <c r="IRP28" s="15"/>
      <c r="IRQ28" s="15"/>
      <c r="IRR28" s="15"/>
      <c r="IRS28" s="15"/>
      <c r="IRT28" s="15"/>
      <c r="IRU28" s="15"/>
      <c r="IRV28" s="15"/>
      <c r="IRW28" s="15"/>
      <c r="IRX28" s="15"/>
      <c r="IRY28" s="15"/>
      <c r="IRZ28" s="15"/>
      <c r="ISA28" s="15"/>
      <c r="ISB28" s="15"/>
      <c r="ISC28" s="15"/>
      <c r="ISD28" s="15"/>
      <c r="ISE28" s="15"/>
      <c r="ISF28" s="15"/>
      <c r="ISG28" s="15"/>
      <c r="ISH28" s="15"/>
      <c r="ISI28" s="15"/>
      <c r="ISJ28" s="15"/>
      <c r="ISK28" s="15"/>
      <c r="ISL28" s="15"/>
      <c r="ISM28" s="15"/>
      <c r="ISN28" s="15"/>
      <c r="ISO28" s="15"/>
      <c r="ISP28" s="15"/>
      <c r="ISQ28" s="15"/>
      <c r="ISR28" s="15"/>
      <c r="ISS28" s="15"/>
      <c r="IST28" s="15"/>
      <c r="ISU28" s="15"/>
      <c r="ISV28" s="15"/>
      <c r="ISW28" s="15"/>
      <c r="ISX28" s="15"/>
      <c r="ISY28" s="15"/>
      <c r="ISZ28" s="15"/>
      <c r="ITA28" s="15"/>
      <c r="ITB28" s="15"/>
      <c r="ITC28" s="15"/>
      <c r="ITD28" s="15"/>
      <c r="ITE28" s="15"/>
      <c r="ITF28" s="15"/>
      <c r="ITG28" s="15"/>
      <c r="ITH28" s="15"/>
      <c r="ITI28" s="15"/>
      <c r="ITJ28" s="15"/>
      <c r="ITK28" s="15"/>
      <c r="ITL28" s="15"/>
      <c r="ITM28" s="15"/>
      <c r="ITN28" s="15"/>
      <c r="ITO28" s="15"/>
      <c r="ITP28" s="15"/>
      <c r="ITQ28" s="15"/>
      <c r="ITR28" s="15"/>
      <c r="ITS28" s="15"/>
      <c r="ITT28" s="15"/>
      <c r="ITU28" s="15"/>
      <c r="ITV28" s="15"/>
      <c r="ITW28" s="15"/>
      <c r="ITX28" s="15"/>
      <c r="ITY28" s="15"/>
      <c r="ITZ28" s="15"/>
      <c r="IUA28" s="15"/>
      <c r="IUB28" s="15"/>
      <c r="IUC28" s="15"/>
      <c r="IUD28" s="15"/>
      <c r="IUE28" s="15"/>
      <c r="IUF28" s="15"/>
      <c r="IUG28" s="15"/>
      <c r="IUH28" s="15"/>
      <c r="IUI28" s="15"/>
      <c r="IUJ28" s="15"/>
      <c r="IUK28" s="15"/>
      <c r="IUL28" s="15"/>
      <c r="IUM28" s="15"/>
      <c r="IUN28" s="15"/>
      <c r="IUO28" s="15"/>
      <c r="IUP28" s="15"/>
      <c r="IUQ28" s="15"/>
      <c r="IUR28" s="15"/>
      <c r="IUS28" s="15"/>
      <c r="IUT28" s="15"/>
      <c r="IUU28" s="15"/>
      <c r="IUV28" s="15"/>
      <c r="IUW28" s="15"/>
      <c r="IUX28" s="15"/>
      <c r="IUY28" s="15"/>
      <c r="IUZ28" s="15"/>
      <c r="IVA28" s="15"/>
      <c r="IVB28" s="15"/>
      <c r="IVC28" s="15"/>
      <c r="IVD28" s="15"/>
      <c r="IVE28" s="15"/>
      <c r="IVF28" s="15"/>
      <c r="IVG28" s="15"/>
      <c r="IVH28" s="15"/>
      <c r="IVI28" s="15"/>
      <c r="IVJ28" s="15"/>
      <c r="IVK28" s="15"/>
      <c r="IVL28" s="15"/>
      <c r="IVM28" s="15"/>
      <c r="IVN28" s="15"/>
      <c r="IVO28" s="15"/>
      <c r="IVP28" s="15"/>
      <c r="IVQ28" s="15"/>
      <c r="IVR28" s="15"/>
      <c r="IVS28" s="15"/>
      <c r="IVT28" s="15"/>
      <c r="IVU28" s="15"/>
      <c r="IVV28" s="15"/>
      <c r="IVW28" s="15"/>
      <c r="IVX28" s="15"/>
      <c r="IVY28" s="15"/>
      <c r="IVZ28" s="15"/>
      <c r="IWA28" s="15"/>
      <c r="IWB28" s="15"/>
      <c r="IWC28" s="15"/>
      <c r="IWD28" s="15"/>
      <c r="IWE28" s="15"/>
      <c r="IWF28" s="15"/>
      <c r="IWG28" s="15"/>
      <c r="IWH28" s="15"/>
      <c r="IWI28" s="15"/>
      <c r="IWJ28" s="15"/>
      <c r="IWK28" s="15"/>
      <c r="IWL28" s="15"/>
      <c r="IWM28" s="15"/>
      <c r="IWN28" s="15"/>
      <c r="IWO28" s="15"/>
      <c r="IWP28" s="15"/>
      <c r="IWQ28" s="15"/>
      <c r="IWR28" s="15"/>
      <c r="IWS28" s="15"/>
      <c r="IWT28" s="15"/>
      <c r="IWU28" s="15"/>
      <c r="IWV28" s="15"/>
      <c r="IWW28" s="15"/>
      <c r="IWX28" s="15"/>
      <c r="IWY28" s="15"/>
      <c r="IWZ28" s="15"/>
      <c r="IXA28" s="15"/>
      <c r="IXB28" s="15"/>
      <c r="IXC28" s="15"/>
      <c r="IXD28" s="15"/>
      <c r="IXE28" s="15"/>
      <c r="IXF28" s="15"/>
      <c r="IXG28" s="15"/>
      <c r="IXH28" s="15"/>
      <c r="IXI28" s="15"/>
      <c r="IXJ28" s="15"/>
      <c r="IXK28" s="15"/>
      <c r="IXL28" s="15"/>
      <c r="IXM28" s="15"/>
      <c r="IXN28" s="15"/>
      <c r="IXO28" s="15"/>
      <c r="IXP28" s="15"/>
      <c r="IXQ28" s="15"/>
      <c r="IXR28" s="15"/>
      <c r="IXS28" s="15"/>
      <c r="IXT28" s="15"/>
      <c r="IXU28" s="15"/>
      <c r="IXV28" s="15"/>
      <c r="IXW28" s="15"/>
      <c r="IXX28" s="15"/>
      <c r="IXY28" s="15"/>
      <c r="IXZ28" s="15"/>
      <c r="IYA28" s="15"/>
      <c r="IYB28" s="15"/>
      <c r="IYC28" s="15"/>
      <c r="IYD28" s="15"/>
      <c r="IYE28" s="15"/>
      <c r="IYF28" s="15"/>
      <c r="IYG28" s="15"/>
      <c r="IYH28" s="15"/>
      <c r="IYI28" s="15"/>
      <c r="IYJ28" s="15"/>
      <c r="IYK28" s="15"/>
      <c r="IYL28" s="15"/>
      <c r="IYM28" s="15"/>
      <c r="IYN28" s="15"/>
      <c r="IYO28" s="15"/>
      <c r="IYP28" s="15"/>
      <c r="IYQ28" s="15"/>
      <c r="IYR28" s="15"/>
      <c r="IYS28" s="15"/>
      <c r="IYT28" s="15"/>
      <c r="IYU28" s="15"/>
      <c r="IYV28" s="15"/>
      <c r="IYW28" s="15"/>
      <c r="IYX28" s="15"/>
      <c r="IYY28" s="15"/>
      <c r="IYZ28" s="15"/>
      <c r="IZA28" s="15"/>
      <c r="IZB28" s="15"/>
      <c r="IZC28" s="15"/>
      <c r="IZD28" s="15"/>
      <c r="IZE28" s="15"/>
      <c r="IZF28" s="15"/>
      <c r="IZG28" s="15"/>
      <c r="IZH28" s="15"/>
      <c r="IZI28" s="15"/>
      <c r="IZJ28" s="15"/>
      <c r="IZK28" s="15"/>
      <c r="IZL28" s="15"/>
      <c r="IZM28" s="15"/>
      <c r="IZN28" s="15"/>
      <c r="IZO28" s="15"/>
      <c r="IZP28" s="15"/>
      <c r="IZQ28" s="15"/>
      <c r="IZR28" s="15"/>
      <c r="IZS28" s="15"/>
      <c r="IZT28" s="15"/>
      <c r="IZU28" s="15"/>
      <c r="IZV28" s="15"/>
      <c r="IZW28" s="15"/>
      <c r="IZX28" s="15"/>
      <c r="IZY28" s="15"/>
      <c r="IZZ28" s="15"/>
      <c r="JAA28" s="15"/>
      <c r="JAB28" s="15"/>
      <c r="JAC28" s="15"/>
      <c r="JAD28" s="15"/>
      <c r="JAE28" s="15"/>
      <c r="JAF28" s="15"/>
      <c r="JAG28" s="15"/>
      <c r="JAH28" s="15"/>
      <c r="JAI28" s="15"/>
      <c r="JAJ28" s="15"/>
      <c r="JAK28" s="15"/>
      <c r="JAL28" s="15"/>
      <c r="JAM28" s="15"/>
      <c r="JAN28" s="15"/>
      <c r="JAO28" s="15"/>
      <c r="JAP28" s="15"/>
      <c r="JAQ28" s="15"/>
      <c r="JAR28" s="15"/>
      <c r="JAS28" s="15"/>
      <c r="JAT28" s="15"/>
      <c r="JAU28" s="15"/>
      <c r="JAV28" s="15"/>
      <c r="JAW28" s="15"/>
      <c r="JAX28" s="15"/>
      <c r="JAY28" s="15"/>
      <c r="JAZ28" s="15"/>
      <c r="JBA28" s="15"/>
      <c r="JBB28" s="15"/>
      <c r="JBC28" s="15"/>
      <c r="JBD28" s="15"/>
      <c r="JBE28" s="15"/>
      <c r="JBF28" s="15"/>
      <c r="JBG28" s="15"/>
      <c r="JBH28" s="15"/>
      <c r="JBI28" s="15"/>
      <c r="JBJ28" s="15"/>
      <c r="JBK28" s="15"/>
      <c r="JBL28" s="15"/>
      <c r="JBM28" s="15"/>
      <c r="JBN28" s="15"/>
      <c r="JBO28" s="15"/>
      <c r="JBP28" s="15"/>
      <c r="JBQ28" s="15"/>
      <c r="JBR28" s="15"/>
      <c r="JBS28" s="15"/>
      <c r="JBT28" s="15"/>
      <c r="JBU28" s="15"/>
      <c r="JBV28" s="15"/>
      <c r="JBW28" s="15"/>
      <c r="JBX28" s="15"/>
      <c r="JBY28" s="15"/>
      <c r="JBZ28" s="15"/>
      <c r="JCA28" s="15"/>
      <c r="JCB28" s="15"/>
      <c r="JCC28" s="15"/>
      <c r="JCD28" s="15"/>
      <c r="JCE28" s="15"/>
      <c r="JCF28" s="15"/>
      <c r="JCG28" s="15"/>
      <c r="JCH28" s="15"/>
      <c r="JCI28" s="15"/>
      <c r="JCJ28" s="15"/>
      <c r="JCK28" s="15"/>
      <c r="JCL28" s="15"/>
      <c r="JCM28" s="15"/>
      <c r="JCN28" s="15"/>
      <c r="JCO28" s="15"/>
      <c r="JCP28" s="15"/>
      <c r="JCQ28" s="15"/>
      <c r="JCR28" s="15"/>
      <c r="JCS28" s="15"/>
      <c r="JCT28" s="15"/>
      <c r="JCU28" s="15"/>
      <c r="JCV28" s="15"/>
      <c r="JCW28" s="15"/>
      <c r="JCX28" s="15"/>
      <c r="JCY28" s="15"/>
      <c r="JCZ28" s="15"/>
      <c r="JDA28" s="15"/>
      <c r="JDB28" s="15"/>
      <c r="JDC28" s="15"/>
      <c r="JDD28" s="15"/>
      <c r="JDE28" s="15"/>
      <c r="JDF28" s="15"/>
      <c r="JDG28" s="15"/>
      <c r="JDH28" s="15"/>
      <c r="JDI28" s="15"/>
      <c r="JDJ28" s="15"/>
      <c r="JDK28" s="15"/>
      <c r="JDL28" s="15"/>
      <c r="JDM28" s="15"/>
      <c r="JDN28" s="15"/>
      <c r="JDO28" s="15"/>
      <c r="JDP28" s="15"/>
      <c r="JDQ28" s="15"/>
      <c r="JDR28" s="15"/>
      <c r="JDS28" s="15"/>
      <c r="JDT28" s="15"/>
      <c r="JDU28" s="15"/>
      <c r="JDV28" s="15"/>
      <c r="JDW28" s="15"/>
      <c r="JDX28" s="15"/>
      <c r="JDY28" s="15"/>
      <c r="JDZ28" s="15"/>
      <c r="JEA28" s="15"/>
      <c r="JEB28" s="15"/>
      <c r="JEC28" s="15"/>
      <c r="JED28" s="15"/>
      <c r="JEE28" s="15"/>
      <c r="JEF28" s="15"/>
      <c r="JEG28" s="15"/>
      <c r="JEH28" s="15"/>
      <c r="JEI28" s="15"/>
      <c r="JEJ28" s="15"/>
      <c r="JEK28" s="15"/>
      <c r="JEL28" s="15"/>
      <c r="JEM28" s="15"/>
      <c r="JEN28" s="15"/>
      <c r="JEO28" s="15"/>
      <c r="JEP28" s="15"/>
      <c r="JEQ28" s="15"/>
      <c r="JER28" s="15"/>
      <c r="JES28" s="15"/>
      <c r="JET28" s="15"/>
      <c r="JEU28" s="15"/>
      <c r="JEV28" s="15"/>
      <c r="JEW28" s="15"/>
      <c r="JEX28" s="15"/>
      <c r="JEY28" s="15"/>
      <c r="JEZ28" s="15"/>
      <c r="JFA28" s="15"/>
      <c r="JFB28" s="15"/>
      <c r="JFC28" s="15"/>
      <c r="JFD28" s="15"/>
      <c r="JFE28" s="15"/>
      <c r="JFF28" s="15"/>
      <c r="JFG28" s="15"/>
      <c r="JFH28" s="15"/>
      <c r="JFI28" s="15"/>
      <c r="JFJ28" s="15"/>
      <c r="JFK28" s="15"/>
      <c r="JFL28" s="15"/>
      <c r="JFM28" s="15"/>
      <c r="JFN28" s="15"/>
      <c r="JFO28" s="15"/>
      <c r="JFP28" s="15"/>
      <c r="JFQ28" s="15"/>
      <c r="JFR28" s="15"/>
      <c r="JFS28" s="15"/>
      <c r="JFT28" s="15"/>
      <c r="JFU28" s="15"/>
      <c r="JFV28" s="15"/>
      <c r="JFW28" s="15"/>
      <c r="JFX28" s="15"/>
      <c r="JFY28" s="15"/>
      <c r="JFZ28" s="15"/>
      <c r="JGA28" s="15"/>
      <c r="JGB28" s="15"/>
      <c r="JGC28" s="15"/>
      <c r="JGD28" s="15"/>
      <c r="JGE28" s="15"/>
      <c r="JGF28" s="15"/>
      <c r="JGG28" s="15"/>
      <c r="JGH28" s="15"/>
      <c r="JGI28" s="15"/>
      <c r="JGJ28" s="15"/>
      <c r="JGK28" s="15"/>
      <c r="JGL28" s="15"/>
      <c r="JGM28" s="15"/>
      <c r="JGN28" s="15"/>
      <c r="JGO28" s="15"/>
      <c r="JGP28" s="15"/>
      <c r="JGQ28" s="15"/>
      <c r="JGR28" s="15"/>
      <c r="JGS28" s="15"/>
      <c r="JGT28" s="15"/>
      <c r="JGU28" s="15"/>
      <c r="JGV28" s="15"/>
      <c r="JGW28" s="15"/>
      <c r="JGX28" s="15"/>
      <c r="JGY28" s="15"/>
      <c r="JGZ28" s="15"/>
      <c r="JHA28" s="15"/>
      <c r="JHB28" s="15"/>
      <c r="JHC28" s="15"/>
      <c r="JHD28" s="15"/>
      <c r="JHE28" s="15"/>
      <c r="JHF28" s="15"/>
      <c r="JHG28" s="15"/>
      <c r="JHH28" s="15"/>
      <c r="JHI28" s="15"/>
      <c r="JHJ28" s="15"/>
      <c r="JHK28" s="15"/>
      <c r="JHL28" s="15"/>
      <c r="JHM28" s="15"/>
      <c r="JHN28" s="15"/>
      <c r="JHO28" s="15"/>
      <c r="JHP28" s="15"/>
      <c r="JHQ28" s="15"/>
      <c r="JHR28" s="15"/>
      <c r="JHS28" s="15"/>
      <c r="JHT28" s="15"/>
      <c r="JHU28" s="15"/>
      <c r="JHV28" s="15"/>
      <c r="JHW28" s="15"/>
      <c r="JHX28" s="15"/>
      <c r="JHY28" s="15"/>
      <c r="JHZ28" s="15"/>
      <c r="JIA28" s="15"/>
      <c r="JIB28" s="15"/>
      <c r="JIC28" s="15"/>
      <c r="JID28" s="15"/>
      <c r="JIE28" s="15"/>
      <c r="JIF28" s="15"/>
      <c r="JIG28" s="15"/>
      <c r="JIH28" s="15"/>
      <c r="JII28" s="15"/>
      <c r="JIJ28" s="15"/>
      <c r="JIK28" s="15"/>
      <c r="JIL28" s="15"/>
      <c r="JIM28" s="15"/>
      <c r="JIN28" s="15"/>
      <c r="JIO28" s="15"/>
      <c r="JIP28" s="15"/>
      <c r="JIQ28" s="15"/>
      <c r="JIR28" s="15"/>
      <c r="JIS28" s="15"/>
      <c r="JIT28" s="15"/>
      <c r="JIU28" s="15"/>
      <c r="JIV28" s="15"/>
      <c r="JIW28" s="15"/>
      <c r="JIX28" s="15"/>
      <c r="JIY28" s="15"/>
      <c r="JIZ28" s="15"/>
      <c r="JJA28" s="15"/>
      <c r="JJB28" s="15"/>
      <c r="JJC28" s="15"/>
      <c r="JJD28" s="15"/>
      <c r="JJE28" s="15"/>
      <c r="JJF28" s="15"/>
      <c r="JJG28" s="15"/>
      <c r="JJH28" s="15"/>
      <c r="JJI28" s="15"/>
      <c r="JJJ28" s="15"/>
      <c r="JJK28" s="15"/>
      <c r="JJL28" s="15"/>
      <c r="JJM28" s="15"/>
      <c r="JJN28" s="15"/>
      <c r="JJO28" s="15"/>
      <c r="JJP28" s="15"/>
      <c r="JJQ28" s="15"/>
      <c r="JJR28" s="15"/>
      <c r="JJS28" s="15"/>
      <c r="JJT28" s="15"/>
      <c r="JJU28" s="15"/>
      <c r="JJV28" s="15"/>
      <c r="JJW28" s="15"/>
      <c r="JJX28" s="15"/>
      <c r="JJY28" s="15"/>
      <c r="JJZ28" s="15"/>
      <c r="JKA28" s="15"/>
      <c r="JKB28" s="15"/>
      <c r="JKC28" s="15"/>
      <c r="JKD28" s="15"/>
      <c r="JKE28" s="15"/>
      <c r="JKF28" s="15"/>
      <c r="JKG28" s="15"/>
      <c r="JKH28" s="15"/>
      <c r="JKI28" s="15"/>
      <c r="JKJ28" s="15"/>
      <c r="JKK28" s="15"/>
      <c r="JKL28" s="15"/>
      <c r="JKM28" s="15"/>
      <c r="JKN28" s="15"/>
      <c r="JKO28" s="15"/>
      <c r="JKP28" s="15"/>
      <c r="JKQ28" s="15"/>
      <c r="JKR28" s="15"/>
      <c r="JKS28" s="15"/>
      <c r="JKT28" s="15"/>
      <c r="JKU28" s="15"/>
      <c r="JKV28" s="15"/>
      <c r="JKW28" s="15"/>
      <c r="JKX28" s="15"/>
      <c r="JKY28" s="15"/>
      <c r="JKZ28" s="15"/>
      <c r="JLA28" s="15"/>
      <c r="JLB28" s="15"/>
      <c r="JLC28" s="15"/>
      <c r="JLD28" s="15"/>
      <c r="JLE28" s="15"/>
      <c r="JLF28" s="15"/>
      <c r="JLG28" s="15"/>
      <c r="JLH28" s="15"/>
      <c r="JLI28" s="15"/>
      <c r="JLJ28" s="15"/>
      <c r="JLK28" s="15"/>
      <c r="JLL28" s="15"/>
      <c r="JLM28" s="15"/>
      <c r="JLN28" s="15"/>
      <c r="JLO28" s="15"/>
      <c r="JLP28" s="15"/>
      <c r="JLQ28" s="15"/>
      <c r="JLR28" s="15"/>
      <c r="JLS28" s="15"/>
      <c r="JLT28" s="15"/>
      <c r="JLU28" s="15"/>
      <c r="JLV28" s="15"/>
      <c r="JLW28" s="15"/>
      <c r="JLX28" s="15"/>
      <c r="JLY28" s="15"/>
      <c r="JLZ28" s="15"/>
      <c r="JMA28" s="15"/>
      <c r="JMB28" s="15"/>
      <c r="JMC28" s="15"/>
      <c r="JMD28" s="15"/>
      <c r="JME28" s="15"/>
      <c r="JMF28" s="15"/>
      <c r="JMG28" s="15"/>
      <c r="JMH28" s="15"/>
      <c r="JMI28" s="15"/>
      <c r="JMJ28" s="15"/>
      <c r="JMK28" s="15"/>
      <c r="JML28" s="15"/>
      <c r="JMM28" s="15"/>
      <c r="JMN28" s="15"/>
      <c r="JMO28" s="15"/>
      <c r="JMP28" s="15"/>
      <c r="JMQ28" s="15"/>
      <c r="JMR28" s="15"/>
      <c r="JMS28" s="15"/>
      <c r="JMT28" s="15"/>
      <c r="JMU28" s="15"/>
      <c r="JMV28" s="15"/>
      <c r="JMW28" s="15"/>
      <c r="JMX28" s="15"/>
      <c r="JMY28" s="15"/>
      <c r="JMZ28" s="15"/>
      <c r="JNA28" s="15"/>
      <c r="JNB28" s="15"/>
      <c r="JNC28" s="15"/>
      <c r="JND28" s="15"/>
      <c r="JNE28" s="15"/>
      <c r="JNF28" s="15"/>
      <c r="JNG28" s="15"/>
      <c r="JNH28" s="15"/>
      <c r="JNI28" s="15"/>
      <c r="JNJ28" s="15"/>
      <c r="JNK28" s="15"/>
      <c r="JNL28" s="15"/>
      <c r="JNM28" s="15"/>
      <c r="JNN28" s="15"/>
      <c r="JNO28" s="15"/>
      <c r="JNP28" s="15"/>
      <c r="JNQ28" s="15"/>
      <c r="JNR28" s="15"/>
      <c r="JNS28" s="15"/>
      <c r="JNT28" s="15"/>
      <c r="JNU28" s="15"/>
      <c r="JNV28" s="15"/>
      <c r="JNW28" s="15"/>
      <c r="JNX28" s="15"/>
      <c r="JNY28" s="15"/>
      <c r="JNZ28" s="15"/>
      <c r="JOA28" s="15"/>
      <c r="JOB28" s="15"/>
      <c r="JOC28" s="15"/>
      <c r="JOD28" s="15"/>
      <c r="JOE28" s="15"/>
      <c r="JOF28" s="15"/>
      <c r="JOG28" s="15"/>
      <c r="JOH28" s="15"/>
      <c r="JOI28" s="15"/>
      <c r="JOJ28" s="15"/>
      <c r="JOK28" s="15"/>
      <c r="JOL28" s="15"/>
      <c r="JOM28" s="15"/>
      <c r="JON28" s="15"/>
      <c r="JOO28" s="15"/>
      <c r="JOP28" s="15"/>
      <c r="JOQ28" s="15"/>
      <c r="JOR28" s="15"/>
      <c r="JOS28" s="15"/>
      <c r="JOT28" s="15"/>
      <c r="JOU28" s="15"/>
      <c r="JOV28" s="15"/>
      <c r="JOW28" s="15"/>
      <c r="JOX28" s="15"/>
      <c r="JOY28" s="15"/>
      <c r="JOZ28" s="15"/>
      <c r="JPA28" s="15"/>
      <c r="JPB28" s="15"/>
      <c r="JPC28" s="15"/>
      <c r="JPD28" s="15"/>
      <c r="JPE28" s="15"/>
      <c r="JPF28" s="15"/>
      <c r="JPG28" s="15"/>
      <c r="JPH28" s="15"/>
      <c r="JPI28" s="15"/>
      <c r="JPJ28" s="15"/>
      <c r="JPK28" s="15"/>
      <c r="JPL28" s="15"/>
      <c r="JPM28" s="15"/>
      <c r="JPN28" s="15"/>
      <c r="JPO28" s="15"/>
      <c r="JPP28" s="15"/>
      <c r="JPQ28" s="15"/>
      <c r="JPR28" s="15"/>
      <c r="JPS28" s="15"/>
      <c r="JPT28" s="15"/>
      <c r="JPU28" s="15"/>
      <c r="JPV28" s="15"/>
      <c r="JPW28" s="15"/>
      <c r="JPX28" s="15"/>
      <c r="JPY28" s="15"/>
      <c r="JPZ28" s="15"/>
      <c r="JQA28" s="15"/>
      <c r="JQB28" s="15"/>
      <c r="JQC28" s="15"/>
      <c r="JQD28" s="15"/>
      <c r="JQE28" s="15"/>
      <c r="JQF28" s="15"/>
      <c r="JQG28" s="15"/>
      <c r="JQH28" s="15"/>
      <c r="JQI28" s="15"/>
      <c r="JQJ28" s="15"/>
      <c r="JQK28" s="15"/>
      <c r="JQL28" s="15"/>
      <c r="JQM28" s="15"/>
      <c r="JQN28" s="15"/>
      <c r="JQO28" s="15"/>
      <c r="JQP28" s="15"/>
      <c r="JQQ28" s="15"/>
      <c r="JQR28" s="15"/>
      <c r="JQS28" s="15"/>
      <c r="JQT28" s="15"/>
      <c r="JQU28" s="15"/>
      <c r="JQV28" s="15"/>
      <c r="JQW28" s="15"/>
      <c r="JQX28" s="15"/>
      <c r="JQY28" s="15"/>
      <c r="JQZ28" s="15"/>
      <c r="JRA28" s="15"/>
      <c r="JRB28" s="15"/>
      <c r="JRC28" s="15"/>
      <c r="JRD28" s="15"/>
      <c r="JRE28" s="15"/>
      <c r="JRF28" s="15"/>
      <c r="JRG28" s="15"/>
      <c r="JRH28" s="15"/>
      <c r="JRI28" s="15"/>
      <c r="JRJ28" s="15"/>
      <c r="JRK28" s="15"/>
      <c r="JRL28" s="15"/>
      <c r="JRM28" s="15"/>
      <c r="JRN28" s="15"/>
      <c r="JRO28" s="15"/>
      <c r="JRP28" s="15"/>
      <c r="JRQ28" s="15"/>
      <c r="JRR28" s="15"/>
      <c r="JRS28" s="15"/>
      <c r="JRT28" s="15"/>
      <c r="JRU28" s="15"/>
      <c r="JRV28" s="15"/>
      <c r="JRW28" s="15"/>
      <c r="JRX28" s="15"/>
      <c r="JRY28" s="15"/>
      <c r="JRZ28" s="15"/>
      <c r="JSA28" s="15"/>
      <c r="JSB28" s="15"/>
      <c r="JSC28" s="15"/>
      <c r="JSD28" s="15"/>
      <c r="JSE28" s="15"/>
      <c r="JSF28" s="15"/>
      <c r="JSG28" s="15"/>
      <c r="JSH28" s="15"/>
      <c r="JSI28" s="15"/>
      <c r="JSJ28" s="15"/>
      <c r="JSK28" s="15"/>
      <c r="JSL28" s="15"/>
      <c r="JSM28" s="15"/>
      <c r="JSN28" s="15"/>
      <c r="JSO28" s="15"/>
      <c r="JSP28" s="15"/>
      <c r="JSQ28" s="15"/>
      <c r="JSR28" s="15"/>
      <c r="JSS28" s="15"/>
      <c r="JST28" s="15"/>
      <c r="JSU28" s="15"/>
      <c r="JSV28" s="15"/>
      <c r="JSW28" s="15"/>
      <c r="JSX28" s="15"/>
      <c r="JSY28" s="15"/>
      <c r="JSZ28" s="15"/>
      <c r="JTA28" s="15"/>
      <c r="JTB28" s="15"/>
      <c r="JTC28" s="15"/>
      <c r="JTD28" s="15"/>
      <c r="JTE28" s="15"/>
      <c r="JTF28" s="15"/>
      <c r="JTG28" s="15"/>
      <c r="JTH28" s="15"/>
      <c r="JTI28" s="15"/>
      <c r="JTJ28" s="15"/>
      <c r="JTK28" s="15"/>
      <c r="JTL28" s="15"/>
      <c r="JTM28" s="15"/>
      <c r="JTN28" s="15"/>
      <c r="JTO28" s="15"/>
      <c r="JTP28" s="15"/>
      <c r="JTQ28" s="15"/>
      <c r="JTR28" s="15"/>
      <c r="JTS28" s="15"/>
      <c r="JTT28" s="15"/>
      <c r="JTU28" s="15"/>
      <c r="JTV28" s="15"/>
      <c r="JTW28" s="15"/>
      <c r="JTX28" s="15"/>
      <c r="JTY28" s="15"/>
      <c r="JTZ28" s="15"/>
      <c r="JUA28" s="15"/>
      <c r="JUB28" s="15"/>
      <c r="JUC28" s="15"/>
      <c r="JUD28" s="15"/>
      <c r="JUE28" s="15"/>
      <c r="JUF28" s="15"/>
      <c r="JUG28" s="15"/>
      <c r="JUH28" s="15"/>
      <c r="JUI28" s="15"/>
      <c r="JUJ28" s="15"/>
      <c r="JUK28" s="15"/>
      <c r="JUL28" s="15"/>
      <c r="JUM28" s="15"/>
      <c r="JUN28" s="15"/>
      <c r="JUO28" s="15"/>
      <c r="JUP28" s="15"/>
      <c r="JUQ28" s="15"/>
      <c r="JUR28" s="15"/>
      <c r="JUS28" s="15"/>
      <c r="JUT28" s="15"/>
      <c r="JUU28" s="15"/>
      <c r="JUV28" s="15"/>
      <c r="JUW28" s="15"/>
      <c r="JUX28" s="15"/>
      <c r="JUY28" s="15"/>
      <c r="JUZ28" s="15"/>
      <c r="JVA28" s="15"/>
      <c r="JVB28" s="15"/>
      <c r="JVC28" s="15"/>
      <c r="JVD28" s="15"/>
      <c r="JVE28" s="15"/>
      <c r="JVF28" s="15"/>
      <c r="JVG28" s="15"/>
      <c r="JVH28" s="15"/>
      <c r="JVI28" s="15"/>
      <c r="JVJ28" s="15"/>
      <c r="JVK28" s="15"/>
      <c r="JVL28" s="15"/>
      <c r="JVM28" s="15"/>
      <c r="JVN28" s="15"/>
      <c r="JVO28" s="15"/>
      <c r="JVP28" s="15"/>
      <c r="JVQ28" s="15"/>
      <c r="JVR28" s="15"/>
      <c r="JVS28" s="15"/>
      <c r="JVT28" s="15"/>
      <c r="JVU28" s="15"/>
      <c r="JVV28" s="15"/>
      <c r="JVW28" s="15"/>
      <c r="JVX28" s="15"/>
      <c r="JVY28" s="15"/>
      <c r="JVZ28" s="15"/>
      <c r="JWA28" s="15"/>
      <c r="JWB28" s="15"/>
      <c r="JWC28" s="15"/>
      <c r="JWD28" s="15"/>
      <c r="JWE28" s="15"/>
      <c r="JWF28" s="15"/>
      <c r="JWG28" s="15"/>
      <c r="JWH28" s="15"/>
      <c r="JWI28" s="15"/>
      <c r="JWJ28" s="15"/>
      <c r="JWK28" s="15"/>
      <c r="JWL28" s="15"/>
      <c r="JWM28" s="15"/>
      <c r="JWN28" s="15"/>
      <c r="JWO28" s="15"/>
      <c r="JWP28" s="15"/>
      <c r="JWQ28" s="15"/>
      <c r="JWR28" s="15"/>
      <c r="JWS28" s="15"/>
      <c r="JWT28" s="15"/>
      <c r="JWU28" s="15"/>
      <c r="JWV28" s="15"/>
      <c r="JWW28" s="15"/>
      <c r="JWX28" s="15"/>
      <c r="JWY28" s="15"/>
      <c r="JWZ28" s="15"/>
      <c r="JXA28" s="15"/>
      <c r="JXB28" s="15"/>
      <c r="JXC28" s="15"/>
      <c r="JXD28" s="15"/>
      <c r="JXE28" s="15"/>
      <c r="JXF28" s="15"/>
      <c r="JXG28" s="15"/>
      <c r="JXH28" s="15"/>
      <c r="JXI28" s="15"/>
      <c r="JXJ28" s="15"/>
      <c r="JXK28" s="15"/>
      <c r="JXL28" s="15"/>
      <c r="JXM28" s="15"/>
      <c r="JXN28" s="15"/>
      <c r="JXO28" s="15"/>
      <c r="JXP28" s="15"/>
      <c r="JXQ28" s="15"/>
      <c r="JXR28" s="15"/>
      <c r="JXS28" s="15"/>
      <c r="JXT28" s="15"/>
      <c r="JXU28" s="15"/>
      <c r="JXV28" s="15"/>
      <c r="JXW28" s="15"/>
      <c r="JXX28" s="15"/>
      <c r="JXY28" s="15"/>
      <c r="JXZ28" s="15"/>
      <c r="JYA28" s="15"/>
      <c r="JYB28" s="15"/>
      <c r="JYC28" s="15"/>
      <c r="JYD28" s="15"/>
      <c r="JYE28" s="15"/>
      <c r="JYF28" s="15"/>
      <c r="JYG28" s="15"/>
      <c r="JYH28" s="15"/>
      <c r="JYI28" s="15"/>
      <c r="JYJ28" s="15"/>
      <c r="JYK28" s="15"/>
      <c r="JYL28" s="15"/>
      <c r="JYM28" s="15"/>
      <c r="JYN28" s="15"/>
      <c r="JYO28" s="15"/>
      <c r="JYP28" s="15"/>
      <c r="JYQ28" s="15"/>
      <c r="JYR28" s="15"/>
      <c r="JYS28" s="15"/>
      <c r="JYT28" s="15"/>
      <c r="JYU28" s="15"/>
      <c r="JYV28" s="15"/>
      <c r="JYW28" s="15"/>
      <c r="JYX28" s="15"/>
      <c r="JYY28" s="15"/>
      <c r="JYZ28" s="15"/>
      <c r="JZA28" s="15"/>
      <c r="JZB28" s="15"/>
      <c r="JZC28" s="15"/>
      <c r="JZD28" s="15"/>
      <c r="JZE28" s="15"/>
      <c r="JZF28" s="15"/>
      <c r="JZG28" s="15"/>
      <c r="JZH28" s="15"/>
      <c r="JZI28" s="15"/>
      <c r="JZJ28" s="15"/>
      <c r="JZK28" s="15"/>
      <c r="JZL28" s="15"/>
      <c r="JZM28" s="15"/>
      <c r="JZN28" s="15"/>
      <c r="JZO28" s="15"/>
      <c r="JZP28" s="15"/>
      <c r="JZQ28" s="15"/>
      <c r="JZR28" s="15"/>
      <c r="JZS28" s="15"/>
      <c r="JZT28" s="15"/>
      <c r="JZU28" s="15"/>
      <c r="JZV28" s="15"/>
      <c r="JZW28" s="15"/>
      <c r="JZX28" s="15"/>
      <c r="JZY28" s="15"/>
      <c r="JZZ28" s="15"/>
      <c r="KAA28" s="15"/>
      <c r="KAB28" s="15"/>
      <c r="KAC28" s="15"/>
      <c r="KAD28" s="15"/>
      <c r="KAE28" s="15"/>
      <c r="KAF28" s="15"/>
      <c r="KAG28" s="15"/>
      <c r="KAH28" s="15"/>
      <c r="KAI28" s="15"/>
      <c r="KAJ28" s="15"/>
      <c r="KAK28" s="15"/>
      <c r="KAL28" s="15"/>
      <c r="KAM28" s="15"/>
      <c r="KAN28" s="15"/>
      <c r="KAO28" s="15"/>
      <c r="KAP28" s="15"/>
      <c r="KAQ28" s="15"/>
      <c r="KAR28" s="15"/>
      <c r="KAS28" s="15"/>
      <c r="KAT28" s="15"/>
      <c r="KAU28" s="15"/>
      <c r="KAV28" s="15"/>
      <c r="KAW28" s="15"/>
      <c r="KAX28" s="15"/>
      <c r="KAY28" s="15"/>
      <c r="KAZ28" s="15"/>
      <c r="KBA28" s="15"/>
      <c r="KBB28" s="15"/>
      <c r="KBC28" s="15"/>
      <c r="KBD28" s="15"/>
      <c r="KBE28" s="15"/>
      <c r="KBF28" s="15"/>
      <c r="KBG28" s="15"/>
      <c r="KBH28" s="15"/>
      <c r="KBI28" s="15"/>
      <c r="KBJ28" s="15"/>
      <c r="KBK28" s="15"/>
      <c r="KBL28" s="15"/>
      <c r="KBM28" s="15"/>
      <c r="KBN28" s="15"/>
      <c r="KBO28" s="15"/>
      <c r="KBP28" s="15"/>
      <c r="KBQ28" s="15"/>
      <c r="KBR28" s="15"/>
      <c r="KBS28" s="15"/>
      <c r="KBT28" s="15"/>
      <c r="KBU28" s="15"/>
      <c r="KBV28" s="15"/>
      <c r="KBW28" s="15"/>
      <c r="KBX28" s="15"/>
      <c r="KBY28" s="15"/>
      <c r="KBZ28" s="15"/>
      <c r="KCA28" s="15"/>
      <c r="KCB28" s="15"/>
      <c r="KCC28" s="15"/>
      <c r="KCD28" s="15"/>
      <c r="KCE28" s="15"/>
      <c r="KCF28" s="15"/>
      <c r="KCG28" s="15"/>
      <c r="KCH28" s="15"/>
      <c r="KCI28" s="15"/>
      <c r="KCJ28" s="15"/>
      <c r="KCK28" s="15"/>
      <c r="KCL28" s="15"/>
      <c r="KCM28" s="15"/>
      <c r="KCN28" s="15"/>
      <c r="KCO28" s="15"/>
      <c r="KCP28" s="15"/>
      <c r="KCQ28" s="15"/>
      <c r="KCR28" s="15"/>
      <c r="KCS28" s="15"/>
      <c r="KCT28" s="15"/>
      <c r="KCU28" s="15"/>
      <c r="KCV28" s="15"/>
      <c r="KCW28" s="15"/>
      <c r="KCX28" s="15"/>
      <c r="KCY28" s="15"/>
      <c r="KCZ28" s="15"/>
      <c r="KDA28" s="15"/>
      <c r="KDB28" s="15"/>
      <c r="KDC28" s="15"/>
      <c r="KDD28" s="15"/>
      <c r="KDE28" s="15"/>
      <c r="KDF28" s="15"/>
      <c r="KDG28" s="15"/>
      <c r="KDH28" s="15"/>
      <c r="KDI28" s="15"/>
      <c r="KDJ28" s="15"/>
      <c r="KDK28" s="15"/>
      <c r="KDL28" s="15"/>
      <c r="KDM28" s="15"/>
      <c r="KDN28" s="15"/>
      <c r="KDO28" s="15"/>
      <c r="KDP28" s="15"/>
      <c r="KDQ28" s="15"/>
      <c r="KDR28" s="15"/>
      <c r="KDS28" s="15"/>
      <c r="KDT28" s="15"/>
      <c r="KDU28" s="15"/>
      <c r="KDV28" s="15"/>
      <c r="KDW28" s="15"/>
      <c r="KDX28" s="15"/>
      <c r="KDY28" s="15"/>
      <c r="KDZ28" s="15"/>
      <c r="KEA28" s="15"/>
      <c r="KEB28" s="15"/>
      <c r="KEC28" s="15"/>
      <c r="KED28" s="15"/>
      <c r="KEE28" s="15"/>
      <c r="KEF28" s="15"/>
      <c r="KEG28" s="15"/>
      <c r="KEH28" s="15"/>
      <c r="KEI28" s="15"/>
      <c r="KEJ28" s="15"/>
      <c r="KEK28" s="15"/>
      <c r="KEL28" s="15"/>
      <c r="KEM28" s="15"/>
      <c r="KEN28" s="15"/>
      <c r="KEO28" s="15"/>
      <c r="KEP28" s="15"/>
      <c r="KEQ28" s="15"/>
      <c r="KER28" s="15"/>
      <c r="KES28" s="15"/>
      <c r="KET28" s="15"/>
      <c r="KEU28" s="15"/>
      <c r="KEV28" s="15"/>
      <c r="KEW28" s="15"/>
      <c r="KEX28" s="15"/>
      <c r="KEY28" s="15"/>
      <c r="KEZ28" s="15"/>
      <c r="KFA28" s="15"/>
      <c r="KFB28" s="15"/>
      <c r="KFC28" s="15"/>
      <c r="KFD28" s="15"/>
      <c r="KFE28" s="15"/>
      <c r="KFF28" s="15"/>
      <c r="KFG28" s="15"/>
      <c r="KFH28" s="15"/>
      <c r="KFI28" s="15"/>
      <c r="KFJ28" s="15"/>
      <c r="KFK28" s="15"/>
      <c r="KFL28" s="15"/>
      <c r="KFM28" s="15"/>
      <c r="KFN28" s="15"/>
      <c r="KFO28" s="15"/>
      <c r="KFP28" s="15"/>
      <c r="KFQ28" s="15"/>
      <c r="KFR28" s="15"/>
      <c r="KFS28" s="15"/>
      <c r="KFT28" s="15"/>
      <c r="KFU28" s="15"/>
      <c r="KFV28" s="15"/>
      <c r="KFW28" s="15"/>
      <c r="KFX28" s="15"/>
      <c r="KFY28" s="15"/>
      <c r="KFZ28" s="15"/>
      <c r="KGA28" s="15"/>
      <c r="KGB28" s="15"/>
      <c r="KGC28" s="15"/>
      <c r="KGD28" s="15"/>
      <c r="KGE28" s="15"/>
      <c r="KGF28" s="15"/>
      <c r="KGG28" s="15"/>
      <c r="KGH28" s="15"/>
      <c r="KGI28" s="15"/>
      <c r="KGJ28" s="15"/>
      <c r="KGK28" s="15"/>
      <c r="KGL28" s="15"/>
      <c r="KGM28" s="15"/>
      <c r="KGN28" s="15"/>
      <c r="KGO28" s="15"/>
      <c r="KGP28" s="15"/>
      <c r="KGQ28" s="15"/>
      <c r="KGR28" s="15"/>
      <c r="KGS28" s="15"/>
      <c r="KGT28" s="15"/>
      <c r="KGU28" s="15"/>
      <c r="KGV28" s="15"/>
      <c r="KGW28" s="15"/>
      <c r="KGX28" s="15"/>
      <c r="KGY28" s="15"/>
      <c r="KGZ28" s="15"/>
      <c r="KHA28" s="15"/>
      <c r="KHB28" s="15"/>
      <c r="KHC28" s="15"/>
      <c r="KHD28" s="15"/>
      <c r="KHE28" s="15"/>
      <c r="KHF28" s="15"/>
      <c r="KHG28" s="15"/>
      <c r="KHH28" s="15"/>
      <c r="KHI28" s="15"/>
      <c r="KHJ28" s="15"/>
      <c r="KHK28" s="15"/>
      <c r="KHL28" s="15"/>
      <c r="KHM28" s="15"/>
      <c r="KHN28" s="15"/>
      <c r="KHO28" s="15"/>
      <c r="KHP28" s="15"/>
      <c r="KHQ28" s="15"/>
      <c r="KHR28" s="15"/>
      <c r="KHS28" s="15"/>
      <c r="KHT28" s="15"/>
      <c r="KHU28" s="15"/>
      <c r="KHV28" s="15"/>
      <c r="KHW28" s="15"/>
      <c r="KHX28" s="15"/>
      <c r="KHY28" s="15"/>
      <c r="KHZ28" s="15"/>
      <c r="KIA28" s="15"/>
      <c r="KIB28" s="15"/>
      <c r="KIC28" s="15"/>
      <c r="KID28" s="15"/>
      <c r="KIE28" s="15"/>
      <c r="KIF28" s="15"/>
      <c r="KIG28" s="15"/>
      <c r="KIH28" s="15"/>
      <c r="KII28" s="15"/>
      <c r="KIJ28" s="15"/>
      <c r="KIK28" s="15"/>
      <c r="KIL28" s="15"/>
      <c r="KIM28" s="15"/>
      <c r="KIN28" s="15"/>
      <c r="KIO28" s="15"/>
      <c r="KIP28" s="15"/>
      <c r="KIQ28" s="15"/>
      <c r="KIR28" s="15"/>
      <c r="KIS28" s="15"/>
      <c r="KIT28" s="15"/>
      <c r="KIU28" s="15"/>
      <c r="KIV28" s="15"/>
      <c r="KIW28" s="15"/>
      <c r="KIX28" s="15"/>
      <c r="KIY28" s="15"/>
      <c r="KIZ28" s="15"/>
      <c r="KJA28" s="15"/>
      <c r="KJB28" s="15"/>
      <c r="KJC28" s="15"/>
      <c r="KJD28" s="15"/>
      <c r="KJE28" s="15"/>
      <c r="KJF28" s="15"/>
      <c r="KJG28" s="15"/>
      <c r="KJH28" s="15"/>
      <c r="KJI28" s="15"/>
      <c r="KJJ28" s="15"/>
      <c r="KJK28" s="15"/>
      <c r="KJL28" s="15"/>
      <c r="KJM28" s="15"/>
      <c r="KJN28" s="15"/>
      <c r="KJO28" s="15"/>
      <c r="KJP28" s="15"/>
      <c r="KJQ28" s="15"/>
      <c r="KJR28" s="15"/>
      <c r="KJS28" s="15"/>
      <c r="KJT28" s="15"/>
      <c r="KJU28" s="15"/>
      <c r="KJV28" s="15"/>
      <c r="KJW28" s="15"/>
      <c r="KJX28" s="15"/>
      <c r="KJY28" s="15"/>
      <c r="KJZ28" s="15"/>
      <c r="KKA28" s="15"/>
      <c r="KKB28" s="15"/>
      <c r="KKC28" s="15"/>
      <c r="KKD28" s="15"/>
      <c r="KKE28" s="15"/>
      <c r="KKF28" s="15"/>
      <c r="KKG28" s="15"/>
      <c r="KKH28" s="15"/>
      <c r="KKI28" s="15"/>
      <c r="KKJ28" s="15"/>
      <c r="KKK28" s="15"/>
      <c r="KKL28" s="15"/>
      <c r="KKM28" s="15"/>
      <c r="KKN28" s="15"/>
      <c r="KKO28" s="15"/>
      <c r="KKP28" s="15"/>
      <c r="KKQ28" s="15"/>
      <c r="KKR28" s="15"/>
      <c r="KKS28" s="15"/>
      <c r="KKT28" s="15"/>
      <c r="KKU28" s="15"/>
      <c r="KKV28" s="15"/>
      <c r="KKW28" s="15"/>
      <c r="KKX28" s="15"/>
      <c r="KKY28" s="15"/>
      <c r="KKZ28" s="15"/>
      <c r="KLA28" s="15"/>
      <c r="KLB28" s="15"/>
      <c r="KLC28" s="15"/>
      <c r="KLD28" s="15"/>
      <c r="KLE28" s="15"/>
      <c r="KLF28" s="15"/>
      <c r="KLG28" s="15"/>
      <c r="KLH28" s="15"/>
      <c r="KLI28" s="15"/>
      <c r="KLJ28" s="15"/>
      <c r="KLK28" s="15"/>
      <c r="KLL28" s="15"/>
      <c r="KLM28" s="15"/>
      <c r="KLN28" s="15"/>
      <c r="KLO28" s="15"/>
      <c r="KLP28" s="15"/>
      <c r="KLQ28" s="15"/>
      <c r="KLR28" s="15"/>
      <c r="KLS28" s="15"/>
      <c r="KLT28" s="15"/>
      <c r="KLU28" s="15"/>
      <c r="KLV28" s="15"/>
      <c r="KLW28" s="15"/>
      <c r="KLX28" s="15"/>
      <c r="KLY28" s="15"/>
      <c r="KLZ28" s="15"/>
      <c r="KMA28" s="15"/>
      <c r="KMB28" s="15"/>
      <c r="KMC28" s="15"/>
      <c r="KMD28" s="15"/>
      <c r="KME28" s="15"/>
      <c r="KMF28" s="15"/>
      <c r="KMG28" s="15"/>
      <c r="KMH28" s="15"/>
      <c r="KMI28" s="15"/>
      <c r="KMJ28" s="15"/>
      <c r="KMK28" s="15"/>
      <c r="KML28" s="15"/>
      <c r="KMM28" s="15"/>
      <c r="KMN28" s="15"/>
      <c r="KMO28" s="15"/>
      <c r="KMP28" s="15"/>
      <c r="KMQ28" s="15"/>
      <c r="KMR28" s="15"/>
      <c r="KMS28" s="15"/>
      <c r="KMT28" s="15"/>
      <c r="KMU28" s="15"/>
      <c r="KMV28" s="15"/>
      <c r="KMW28" s="15"/>
      <c r="KMX28" s="15"/>
      <c r="KMY28" s="15"/>
      <c r="KMZ28" s="15"/>
      <c r="KNA28" s="15"/>
      <c r="KNB28" s="15"/>
      <c r="KNC28" s="15"/>
      <c r="KND28" s="15"/>
      <c r="KNE28" s="15"/>
      <c r="KNF28" s="15"/>
      <c r="KNG28" s="15"/>
      <c r="KNH28" s="15"/>
      <c r="KNI28" s="15"/>
      <c r="KNJ28" s="15"/>
      <c r="KNK28" s="15"/>
      <c r="KNL28" s="15"/>
      <c r="KNM28" s="15"/>
      <c r="KNN28" s="15"/>
      <c r="KNO28" s="15"/>
      <c r="KNP28" s="15"/>
      <c r="KNQ28" s="15"/>
      <c r="KNR28" s="15"/>
      <c r="KNS28" s="15"/>
      <c r="KNT28" s="15"/>
      <c r="KNU28" s="15"/>
      <c r="KNV28" s="15"/>
      <c r="KNW28" s="15"/>
      <c r="KNX28" s="15"/>
      <c r="KNY28" s="15"/>
      <c r="KNZ28" s="15"/>
      <c r="KOA28" s="15"/>
      <c r="KOB28" s="15"/>
      <c r="KOC28" s="15"/>
      <c r="KOD28" s="15"/>
      <c r="KOE28" s="15"/>
      <c r="KOF28" s="15"/>
      <c r="KOG28" s="15"/>
      <c r="KOH28" s="15"/>
      <c r="KOI28" s="15"/>
      <c r="KOJ28" s="15"/>
      <c r="KOK28" s="15"/>
      <c r="KOL28" s="15"/>
      <c r="KOM28" s="15"/>
      <c r="KON28" s="15"/>
      <c r="KOO28" s="15"/>
      <c r="KOP28" s="15"/>
      <c r="KOQ28" s="15"/>
      <c r="KOR28" s="15"/>
      <c r="KOS28" s="15"/>
      <c r="KOT28" s="15"/>
      <c r="KOU28" s="15"/>
      <c r="KOV28" s="15"/>
      <c r="KOW28" s="15"/>
      <c r="KOX28" s="15"/>
      <c r="KOY28" s="15"/>
      <c r="KOZ28" s="15"/>
      <c r="KPA28" s="15"/>
      <c r="KPB28" s="15"/>
      <c r="KPC28" s="15"/>
      <c r="KPD28" s="15"/>
      <c r="KPE28" s="15"/>
      <c r="KPF28" s="15"/>
      <c r="KPG28" s="15"/>
      <c r="KPH28" s="15"/>
      <c r="KPI28" s="15"/>
      <c r="KPJ28" s="15"/>
      <c r="KPK28" s="15"/>
      <c r="KPL28" s="15"/>
      <c r="KPM28" s="15"/>
      <c r="KPN28" s="15"/>
      <c r="KPO28" s="15"/>
      <c r="KPP28" s="15"/>
      <c r="KPQ28" s="15"/>
      <c r="KPR28" s="15"/>
      <c r="KPS28" s="15"/>
      <c r="KPT28" s="15"/>
      <c r="KPU28" s="15"/>
      <c r="KPV28" s="15"/>
      <c r="KPW28" s="15"/>
      <c r="KPX28" s="15"/>
      <c r="KPY28" s="15"/>
      <c r="KPZ28" s="15"/>
      <c r="KQA28" s="15"/>
      <c r="KQB28" s="15"/>
      <c r="KQC28" s="15"/>
      <c r="KQD28" s="15"/>
      <c r="KQE28" s="15"/>
      <c r="KQF28" s="15"/>
      <c r="KQG28" s="15"/>
      <c r="KQH28" s="15"/>
      <c r="KQI28" s="15"/>
      <c r="KQJ28" s="15"/>
      <c r="KQK28" s="15"/>
      <c r="KQL28" s="15"/>
      <c r="KQM28" s="15"/>
      <c r="KQN28" s="15"/>
      <c r="KQO28" s="15"/>
      <c r="KQP28" s="15"/>
      <c r="KQQ28" s="15"/>
      <c r="KQR28" s="15"/>
      <c r="KQS28" s="15"/>
      <c r="KQT28" s="15"/>
      <c r="KQU28" s="15"/>
      <c r="KQV28" s="15"/>
      <c r="KQW28" s="15"/>
      <c r="KQX28" s="15"/>
      <c r="KQY28" s="15"/>
      <c r="KQZ28" s="15"/>
      <c r="KRA28" s="15"/>
      <c r="KRB28" s="15"/>
      <c r="KRC28" s="15"/>
      <c r="KRD28" s="15"/>
      <c r="KRE28" s="15"/>
      <c r="KRF28" s="15"/>
      <c r="KRG28" s="15"/>
      <c r="KRH28" s="15"/>
      <c r="KRI28" s="15"/>
      <c r="KRJ28" s="15"/>
      <c r="KRK28" s="15"/>
      <c r="KRL28" s="15"/>
      <c r="KRM28" s="15"/>
      <c r="KRN28" s="15"/>
      <c r="KRO28" s="15"/>
      <c r="KRP28" s="15"/>
      <c r="KRQ28" s="15"/>
      <c r="KRR28" s="15"/>
      <c r="KRS28" s="15"/>
      <c r="KRT28" s="15"/>
      <c r="KRU28" s="15"/>
      <c r="KRV28" s="15"/>
      <c r="KRW28" s="15"/>
      <c r="KRX28" s="15"/>
      <c r="KRY28" s="15"/>
      <c r="KRZ28" s="15"/>
      <c r="KSA28" s="15"/>
      <c r="KSB28" s="15"/>
      <c r="KSC28" s="15"/>
      <c r="KSD28" s="15"/>
      <c r="KSE28" s="15"/>
      <c r="KSF28" s="15"/>
      <c r="KSG28" s="15"/>
      <c r="KSH28" s="15"/>
      <c r="KSI28" s="15"/>
      <c r="KSJ28" s="15"/>
      <c r="KSK28" s="15"/>
      <c r="KSL28" s="15"/>
      <c r="KSM28" s="15"/>
      <c r="KSN28" s="15"/>
      <c r="KSO28" s="15"/>
      <c r="KSP28" s="15"/>
      <c r="KSQ28" s="15"/>
      <c r="KSR28" s="15"/>
      <c r="KSS28" s="15"/>
      <c r="KST28" s="15"/>
      <c r="KSU28" s="15"/>
      <c r="KSV28" s="15"/>
      <c r="KSW28" s="15"/>
      <c r="KSX28" s="15"/>
      <c r="KSY28" s="15"/>
      <c r="KSZ28" s="15"/>
      <c r="KTA28" s="15"/>
      <c r="KTB28" s="15"/>
      <c r="KTC28" s="15"/>
      <c r="KTD28" s="15"/>
      <c r="KTE28" s="15"/>
      <c r="KTF28" s="15"/>
      <c r="KTG28" s="15"/>
      <c r="KTH28" s="15"/>
      <c r="KTI28" s="15"/>
      <c r="KTJ28" s="15"/>
      <c r="KTK28" s="15"/>
      <c r="KTL28" s="15"/>
      <c r="KTM28" s="15"/>
      <c r="KTN28" s="15"/>
      <c r="KTO28" s="15"/>
      <c r="KTP28" s="15"/>
      <c r="KTQ28" s="15"/>
      <c r="KTR28" s="15"/>
      <c r="KTS28" s="15"/>
      <c r="KTT28" s="15"/>
      <c r="KTU28" s="15"/>
      <c r="KTV28" s="15"/>
      <c r="KTW28" s="15"/>
      <c r="KTX28" s="15"/>
      <c r="KTY28" s="15"/>
      <c r="KTZ28" s="15"/>
      <c r="KUA28" s="15"/>
      <c r="KUB28" s="15"/>
      <c r="KUC28" s="15"/>
      <c r="KUD28" s="15"/>
      <c r="KUE28" s="15"/>
      <c r="KUF28" s="15"/>
      <c r="KUG28" s="15"/>
      <c r="KUH28" s="15"/>
      <c r="KUI28" s="15"/>
      <c r="KUJ28" s="15"/>
      <c r="KUK28" s="15"/>
      <c r="KUL28" s="15"/>
      <c r="KUM28" s="15"/>
      <c r="KUN28" s="15"/>
      <c r="KUO28" s="15"/>
      <c r="KUP28" s="15"/>
      <c r="KUQ28" s="15"/>
      <c r="KUR28" s="15"/>
      <c r="KUS28" s="15"/>
      <c r="KUT28" s="15"/>
      <c r="KUU28" s="15"/>
      <c r="KUV28" s="15"/>
      <c r="KUW28" s="15"/>
      <c r="KUX28" s="15"/>
      <c r="KUY28" s="15"/>
      <c r="KUZ28" s="15"/>
      <c r="KVA28" s="15"/>
      <c r="KVB28" s="15"/>
      <c r="KVC28" s="15"/>
      <c r="KVD28" s="15"/>
      <c r="KVE28" s="15"/>
      <c r="KVF28" s="15"/>
      <c r="KVG28" s="15"/>
      <c r="KVH28" s="15"/>
      <c r="KVI28" s="15"/>
      <c r="KVJ28" s="15"/>
      <c r="KVK28" s="15"/>
      <c r="KVL28" s="15"/>
      <c r="KVM28" s="15"/>
      <c r="KVN28" s="15"/>
      <c r="KVO28" s="15"/>
      <c r="KVP28" s="15"/>
      <c r="KVQ28" s="15"/>
      <c r="KVR28" s="15"/>
      <c r="KVS28" s="15"/>
      <c r="KVT28" s="15"/>
      <c r="KVU28" s="15"/>
      <c r="KVV28" s="15"/>
      <c r="KVW28" s="15"/>
      <c r="KVX28" s="15"/>
      <c r="KVY28" s="15"/>
      <c r="KVZ28" s="15"/>
      <c r="KWA28" s="15"/>
      <c r="KWB28" s="15"/>
      <c r="KWC28" s="15"/>
      <c r="KWD28" s="15"/>
      <c r="KWE28" s="15"/>
      <c r="KWF28" s="15"/>
      <c r="KWG28" s="15"/>
      <c r="KWH28" s="15"/>
      <c r="KWI28" s="15"/>
      <c r="KWJ28" s="15"/>
      <c r="KWK28" s="15"/>
      <c r="KWL28" s="15"/>
      <c r="KWM28" s="15"/>
      <c r="KWN28" s="15"/>
      <c r="KWO28" s="15"/>
      <c r="KWP28" s="15"/>
      <c r="KWQ28" s="15"/>
      <c r="KWR28" s="15"/>
      <c r="KWS28" s="15"/>
      <c r="KWT28" s="15"/>
      <c r="KWU28" s="15"/>
      <c r="KWV28" s="15"/>
      <c r="KWW28" s="15"/>
      <c r="KWX28" s="15"/>
      <c r="KWY28" s="15"/>
      <c r="KWZ28" s="15"/>
      <c r="KXA28" s="15"/>
      <c r="KXB28" s="15"/>
      <c r="KXC28" s="15"/>
      <c r="KXD28" s="15"/>
      <c r="KXE28" s="15"/>
      <c r="KXF28" s="15"/>
      <c r="KXG28" s="15"/>
      <c r="KXH28" s="15"/>
      <c r="KXI28" s="15"/>
      <c r="KXJ28" s="15"/>
      <c r="KXK28" s="15"/>
      <c r="KXL28" s="15"/>
      <c r="KXM28" s="15"/>
      <c r="KXN28" s="15"/>
      <c r="KXO28" s="15"/>
      <c r="KXP28" s="15"/>
      <c r="KXQ28" s="15"/>
      <c r="KXR28" s="15"/>
      <c r="KXS28" s="15"/>
      <c r="KXT28" s="15"/>
      <c r="KXU28" s="15"/>
      <c r="KXV28" s="15"/>
      <c r="KXW28" s="15"/>
      <c r="KXX28" s="15"/>
      <c r="KXY28" s="15"/>
      <c r="KXZ28" s="15"/>
      <c r="KYA28" s="15"/>
      <c r="KYB28" s="15"/>
      <c r="KYC28" s="15"/>
      <c r="KYD28" s="15"/>
      <c r="KYE28" s="15"/>
      <c r="KYF28" s="15"/>
      <c r="KYG28" s="15"/>
      <c r="KYH28" s="15"/>
      <c r="KYI28" s="15"/>
      <c r="KYJ28" s="15"/>
      <c r="KYK28" s="15"/>
      <c r="KYL28" s="15"/>
      <c r="KYM28" s="15"/>
      <c r="KYN28" s="15"/>
      <c r="KYO28" s="15"/>
      <c r="KYP28" s="15"/>
      <c r="KYQ28" s="15"/>
      <c r="KYR28" s="15"/>
      <c r="KYS28" s="15"/>
      <c r="KYT28" s="15"/>
      <c r="KYU28" s="15"/>
      <c r="KYV28" s="15"/>
      <c r="KYW28" s="15"/>
      <c r="KYX28" s="15"/>
      <c r="KYY28" s="15"/>
      <c r="KYZ28" s="15"/>
      <c r="KZA28" s="15"/>
      <c r="KZB28" s="15"/>
      <c r="KZC28" s="15"/>
      <c r="KZD28" s="15"/>
      <c r="KZE28" s="15"/>
      <c r="KZF28" s="15"/>
      <c r="KZG28" s="15"/>
      <c r="KZH28" s="15"/>
      <c r="KZI28" s="15"/>
      <c r="KZJ28" s="15"/>
      <c r="KZK28" s="15"/>
      <c r="KZL28" s="15"/>
      <c r="KZM28" s="15"/>
      <c r="KZN28" s="15"/>
      <c r="KZO28" s="15"/>
      <c r="KZP28" s="15"/>
      <c r="KZQ28" s="15"/>
      <c r="KZR28" s="15"/>
      <c r="KZS28" s="15"/>
      <c r="KZT28" s="15"/>
      <c r="KZU28" s="15"/>
      <c r="KZV28" s="15"/>
      <c r="KZW28" s="15"/>
      <c r="KZX28" s="15"/>
      <c r="KZY28" s="15"/>
      <c r="KZZ28" s="15"/>
      <c r="LAA28" s="15"/>
      <c r="LAB28" s="15"/>
      <c r="LAC28" s="15"/>
      <c r="LAD28" s="15"/>
      <c r="LAE28" s="15"/>
      <c r="LAF28" s="15"/>
      <c r="LAG28" s="15"/>
      <c r="LAH28" s="15"/>
      <c r="LAI28" s="15"/>
      <c r="LAJ28" s="15"/>
      <c r="LAK28" s="15"/>
      <c r="LAL28" s="15"/>
      <c r="LAM28" s="15"/>
      <c r="LAN28" s="15"/>
      <c r="LAO28" s="15"/>
      <c r="LAP28" s="15"/>
      <c r="LAQ28" s="15"/>
      <c r="LAR28" s="15"/>
      <c r="LAS28" s="15"/>
      <c r="LAT28" s="15"/>
      <c r="LAU28" s="15"/>
      <c r="LAV28" s="15"/>
      <c r="LAW28" s="15"/>
      <c r="LAX28" s="15"/>
      <c r="LAY28" s="15"/>
      <c r="LAZ28" s="15"/>
      <c r="LBA28" s="15"/>
      <c r="LBB28" s="15"/>
      <c r="LBC28" s="15"/>
      <c r="LBD28" s="15"/>
      <c r="LBE28" s="15"/>
      <c r="LBF28" s="15"/>
      <c r="LBG28" s="15"/>
      <c r="LBH28" s="15"/>
      <c r="LBI28" s="15"/>
      <c r="LBJ28" s="15"/>
      <c r="LBK28" s="15"/>
      <c r="LBL28" s="15"/>
      <c r="LBM28" s="15"/>
      <c r="LBN28" s="15"/>
      <c r="LBO28" s="15"/>
      <c r="LBP28" s="15"/>
      <c r="LBQ28" s="15"/>
      <c r="LBR28" s="15"/>
      <c r="LBS28" s="15"/>
      <c r="LBT28" s="15"/>
      <c r="LBU28" s="15"/>
      <c r="LBV28" s="15"/>
      <c r="LBW28" s="15"/>
      <c r="LBX28" s="15"/>
      <c r="LBY28" s="15"/>
      <c r="LBZ28" s="15"/>
      <c r="LCA28" s="15"/>
      <c r="LCB28" s="15"/>
      <c r="LCC28" s="15"/>
      <c r="LCD28" s="15"/>
      <c r="LCE28" s="15"/>
      <c r="LCF28" s="15"/>
      <c r="LCG28" s="15"/>
      <c r="LCH28" s="15"/>
      <c r="LCI28" s="15"/>
      <c r="LCJ28" s="15"/>
      <c r="LCK28" s="15"/>
      <c r="LCL28" s="15"/>
      <c r="LCM28" s="15"/>
      <c r="LCN28" s="15"/>
      <c r="LCO28" s="15"/>
      <c r="LCP28" s="15"/>
      <c r="LCQ28" s="15"/>
      <c r="LCR28" s="15"/>
      <c r="LCS28" s="15"/>
      <c r="LCT28" s="15"/>
      <c r="LCU28" s="15"/>
      <c r="LCV28" s="15"/>
      <c r="LCW28" s="15"/>
      <c r="LCX28" s="15"/>
      <c r="LCY28" s="15"/>
      <c r="LCZ28" s="15"/>
      <c r="LDA28" s="15"/>
      <c r="LDB28" s="15"/>
      <c r="LDC28" s="15"/>
      <c r="LDD28" s="15"/>
      <c r="LDE28" s="15"/>
      <c r="LDF28" s="15"/>
      <c r="LDG28" s="15"/>
      <c r="LDH28" s="15"/>
      <c r="LDI28" s="15"/>
      <c r="LDJ28" s="15"/>
      <c r="LDK28" s="15"/>
      <c r="LDL28" s="15"/>
      <c r="LDM28" s="15"/>
      <c r="LDN28" s="15"/>
      <c r="LDO28" s="15"/>
      <c r="LDP28" s="15"/>
      <c r="LDQ28" s="15"/>
      <c r="LDR28" s="15"/>
      <c r="LDS28" s="15"/>
      <c r="LDT28" s="15"/>
      <c r="LDU28" s="15"/>
      <c r="LDV28" s="15"/>
      <c r="LDW28" s="15"/>
      <c r="LDX28" s="15"/>
      <c r="LDY28" s="15"/>
      <c r="LDZ28" s="15"/>
      <c r="LEA28" s="15"/>
      <c r="LEB28" s="15"/>
      <c r="LEC28" s="15"/>
      <c r="LED28" s="15"/>
      <c r="LEE28" s="15"/>
      <c r="LEF28" s="15"/>
      <c r="LEG28" s="15"/>
      <c r="LEH28" s="15"/>
      <c r="LEI28" s="15"/>
      <c r="LEJ28" s="15"/>
      <c r="LEK28" s="15"/>
      <c r="LEL28" s="15"/>
      <c r="LEM28" s="15"/>
      <c r="LEN28" s="15"/>
      <c r="LEO28" s="15"/>
      <c r="LEP28" s="15"/>
      <c r="LEQ28" s="15"/>
      <c r="LER28" s="15"/>
      <c r="LES28" s="15"/>
      <c r="LET28" s="15"/>
      <c r="LEU28" s="15"/>
      <c r="LEV28" s="15"/>
      <c r="LEW28" s="15"/>
      <c r="LEX28" s="15"/>
      <c r="LEY28" s="15"/>
      <c r="LEZ28" s="15"/>
      <c r="LFA28" s="15"/>
      <c r="LFB28" s="15"/>
      <c r="LFC28" s="15"/>
      <c r="LFD28" s="15"/>
      <c r="LFE28" s="15"/>
      <c r="LFF28" s="15"/>
      <c r="LFG28" s="15"/>
      <c r="LFH28" s="15"/>
      <c r="LFI28" s="15"/>
      <c r="LFJ28" s="15"/>
      <c r="LFK28" s="15"/>
      <c r="LFL28" s="15"/>
      <c r="LFM28" s="15"/>
      <c r="LFN28" s="15"/>
      <c r="LFO28" s="15"/>
      <c r="LFP28" s="15"/>
      <c r="LFQ28" s="15"/>
      <c r="LFR28" s="15"/>
      <c r="LFS28" s="15"/>
      <c r="LFT28" s="15"/>
      <c r="LFU28" s="15"/>
      <c r="LFV28" s="15"/>
      <c r="LFW28" s="15"/>
      <c r="LFX28" s="15"/>
      <c r="LFY28" s="15"/>
      <c r="LFZ28" s="15"/>
      <c r="LGA28" s="15"/>
      <c r="LGB28" s="15"/>
      <c r="LGC28" s="15"/>
      <c r="LGD28" s="15"/>
      <c r="LGE28" s="15"/>
      <c r="LGF28" s="15"/>
      <c r="LGG28" s="15"/>
      <c r="LGH28" s="15"/>
      <c r="LGI28" s="15"/>
      <c r="LGJ28" s="15"/>
      <c r="LGK28" s="15"/>
      <c r="LGL28" s="15"/>
      <c r="LGM28" s="15"/>
      <c r="LGN28" s="15"/>
      <c r="LGO28" s="15"/>
      <c r="LGP28" s="15"/>
      <c r="LGQ28" s="15"/>
      <c r="LGR28" s="15"/>
      <c r="LGS28" s="15"/>
      <c r="LGT28" s="15"/>
      <c r="LGU28" s="15"/>
      <c r="LGV28" s="15"/>
      <c r="LGW28" s="15"/>
      <c r="LGX28" s="15"/>
      <c r="LGY28" s="15"/>
      <c r="LGZ28" s="15"/>
      <c r="LHA28" s="15"/>
      <c r="LHB28" s="15"/>
      <c r="LHC28" s="15"/>
      <c r="LHD28" s="15"/>
      <c r="LHE28" s="15"/>
      <c r="LHF28" s="15"/>
      <c r="LHG28" s="15"/>
      <c r="LHH28" s="15"/>
      <c r="LHI28" s="15"/>
      <c r="LHJ28" s="15"/>
      <c r="LHK28" s="15"/>
      <c r="LHL28" s="15"/>
      <c r="LHM28" s="15"/>
      <c r="LHN28" s="15"/>
      <c r="LHO28" s="15"/>
      <c r="LHP28" s="15"/>
      <c r="LHQ28" s="15"/>
      <c r="LHR28" s="15"/>
      <c r="LHS28" s="15"/>
      <c r="LHT28" s="15"/>
      <c r="LHU28" s="15"/>
      <c r="LHV28" s="15"/>
      <c r="LHW28" s="15"/>
      <c r="LHX28" s="15"/>
      <c r="LHY28" s="15"/>
      <c r="LHZ28" s="15"/>
      <c r="LIA28" s="15"/>
      <c r="LIB28" s="15"/>
      <c r="LIC28" s="15"/>
      <c r="LID28" s="15"/>
      <c r="LIE28" s="15"/>
      <c r="LIF28" s="15"/>
      <c r="LIG28" s="15"/>
      <c r="LIH28" s="15"/>
      <c r="LII28" s="15"/>
      <c r="LIJ28" s="15"/>
      <c r="LIK28" s="15"/>
      <c r="LIL28" s="15"/>
      <c r="LIM28" s="15"/>
      <c r="LIN28" s="15"/>
      <c r="LIO28" s="15"/>
      <c r="LIP28" s="15"/>
      <c r="LIQ28" s="15"/>
      <c r="LIR28" s="15"/>
      <c r="LIS28" s="15"/>
      <c r="LIT28" s="15"/>
      <c r="LIU28" s="15"/>
      <c r="LIV28" s="15"/>
      <c r="LIW28" s="15"/>
      <c r="LIX28" s="15"/>
      <c r="LIY28" s="15"/>
      <c r="LIZ28" s="15"/>
      <c r="LJA28" s="15"/>
      <c r="LJB28" s="15"/>
      <c r="LJC28" s="15"/>
      <c r="LJD28" s="15"/>
      <c r="LJE28" s="15"/>
      <c r="LJF28" s="15"/>
      <c r="LJG28" s="15"/>
      <c r="LJH28" s="15"/>
      <c r="LJI28" s="15"/>
      <c r="LJJ28" s="15"/>
      <c r="LJK28" s="15"/>
      <c r="LJL28" s="15"/>
      <c r="LJM28" s="15"/>
      <c r="LJN28" s="15"/>
      <c r="LJO28" s="15"/>
      <c r="LJP28" s="15"/>
      <c r="LJQ28" s="15"/>
      <c r="LJR28" s="15"/>
      <c r="LJS28" s="15"/>
      <c r="LJT28" s="15"/>
      <c r="LJU28" s="15"/>
      <c r="LJV28" s="15"/>
      <c r="LJW28" s="15"/>
      <c r="LJX28" s="15"/>
      <c r="LJY28" s="15"/>
      <c r="LJZ28" s="15"/>
      <c r="LKA28" s="15"/>
      <c r="LKB28" s="15"/>
      <c r="LKC28" s="15"/>
      <c r="LKD28" s="15"/>
      <c r="LKE28" s="15"/>
      <c r="LKF28" s="15"/>
      <c r="LKG28" s="15"/>
      <c r="LKH28" s="15"/>
      <c r="LKI28" s="15"/>
      <c r="LKJ28" s="15"/>
      <c r="LKK28" s="15"/>
      <c r="LKL28" s="15"/>
      <c r="LKM28" s="15"/>
      <c r="LKN28" s="15"/>
      <c r="LKO28" s="15"/>
      <c r="LKP28" s="15"/>
      <c r="LKQ28" s="15"/>
      <c r="LKR28" s="15"/>
      <c r="LKS28" s="15"/>
      <c r="LKT28" s="15"/>
      <c r="LKU28" s="15"/>
      <c r="LKV28" s="15"/>
      <c r="LKW28" s="15"/>
      <c r="LKX28" s="15"/>
      <c r="LKY28" s="15"/>
      <c r="LKZ28" s="15"/>
      <c r="LLA28" s="15"/>
      <c r="LLB28" s="15"/>
      <c r="LLC28" s="15"/>
      <c r="LLD28" s="15"/>
      <c r="LLE28" s="15"/>
      <c r="LLF28" s="15"/>
      <c r="LLG28" s="15"/>
      <c r="LLH28" s="15"/>
      <c r="LLI28" s="15"/>
      <c r="LLJ28" s="15"/>
      <c r="LLK28" s="15"/>
      <c r="LLL28" s="15"/>
      <c r="LLM28" s="15"/>
      <c r="LLN28" s="15"/>
      <c r="LLO28" s="15"/>
      <c r="LLP28" s="15"/>
      <c r="LLQ28" s="15"/>
      <c r="LLR28" s="15"/>
      <c r="LLS28" s="15"/>
      <c r="LLT28" s="15"/>
      <c r="LLU28" s="15"/>
      <c r="LLV28" s="15"/>
      <c r="LLW28" s="15"/>
      <c r="LLX28" s="15"/>
      <c r="LLY28" s="15"/>
      <c r="LLZ28" s="15"/>
      <c r="LMA28" s="15"/>
      <c r="LMB28" s="15"/>
      <c r="LMC28" s="15"/>
      <c r="LMD28" s="15"/>
      <c r="LME28" s="15"/>
      <c r="LMF28" s="15"/>
      <c r="LMG28" s="15"/>
      <c r="LMH28" s="15"/>
      <c r="LMI28" s="15"/>
      <c r="LMJ28" s="15"/>
      <c r="LMK28" s="15"/>
      <c r="LML28" s="15"/>
      <c r="LMM28" s="15"/>
      <c r="LMN28" s="15"/>
      <c r="LMO28" s="15"/>
      <c r="LMP28" s="15"/>
      <c r="LMQ28" s="15"/>
      <c r="LMR28" s="15"/>
      <c r="LMS28" s="15"/>
      <c r="LMT28" s="15"/>
      <c r="LMU28" s="15"/>
      <c r="LMV28" s="15"/>
      <c r="LMW28" s="15"/>
      <c r="LMX28" s="15"/>
      <c r="LMY28" s="15"/>
      <c r="LMZ28" s="15"/>
      <c r="LNA28" s="15"/>
      <c r="LNB28" s="15"/>
      <c r="LNC28" s="15"/>
      <c r="LND28" s="15"/>
      <c r="LNE28" s="15"/>
      <c r="LNF28" s="15"/>
      <c r="LNG28" s="15"/>
      <c r="LNH28" s="15"/>
      <c r="LNI28" s="15"/>
      <c r="LNJ28" s="15"/>
      <c r="LNK28" s="15"/>
      <c r="LNL28" s="15"/>
      <c r="LNM28" s="15"/>
      <c r="LNN28" s="15"/>
      <c r="LNO28" s="15"/>
      <c r="LNP28" s="15"/>
      <c r="LNQ28" s="15"/>
      <c r="LNR28" s="15"/>
      <c r="LNS28" s="15"/>
      <c r="LNT28" s="15"/>
      <c r="LNU28" s="15"/>
      <c r="LNV28" s="15"/>
      <c r="LNW28" s="15"/>
      <c r="LNX28" s="15"/>
      <c r="LNY28" s="15"/>
      <c r="LNZ28" s="15"/>
      <c r="LOA28" s="15"/>
      <c r="LOB28" s="15"/>
      <c r="LOC28" s="15"/>
      <c r="LOD28" s="15"/>
      <c r="LOE28" s="15"/>
      <c r="LOF28" s="15"/>
      <c r="LOG28" s="15"/>
      <c r="LOH28" s="15"/>
      <c r="LOI28" s="15"/>
      <c r="LOJ28" s="15"/>
      <c r="LOK28" s="15"/>
      <c r="LOL28" s="15"/>
      <c r="LOM28" s="15"/>
      <c r="LON28" s="15"/>
      <c r="LOO28" s="15"/>
      <c r="LOP28" s="15"/>
      <c r="LOQ28" s="15"/>
      <c r="LOR28" s="15"/>
      <c r="LOS28" s="15"/>
      <c r="LOT28" s="15"/>
      <c r="LOU28" s="15"/>
      <c r="LOV28" s="15"/>
      <c r="LOW28" s="15"/>
      <c r="LOX28" s="15"/>
      <c r="LOY28" s="15"/>
      <c r="LOZ28" s="15"/>
      <c r="LPA28" s="15"/>
      <c r="LPB28" s="15"/>
      <c r="LPC28" s="15"/>
      <c r="LPD28" s="15"/>
      <c r="LPE28" s="15"/>
      <c r="LPF28" s="15"/>
      <c r="LPG28" s="15"/>
      <c r="LPH28" s="15"/>
      <c r="LPI28" s="15"/>
      <c r="LPJ28" s="15"/>
      <c r="LPK28" s="15"/>
      <c r="LPL28" s="15"/>
      <c r="LPM28" s="15"/>
      <c r="LPN28" s="15"/>
      <c r="LPO28" s="15"/>
      <c r="LPP28" s="15"/>
      <c r="LPQ28" s="15"/>
      <c r="LPR28" s="15"/>
      <c r="LPS28" s="15"/>
      <c r="LPT28" s="15"/>
      <c r="LPU28" s="15"/>
      <c r="LPV28" s="15"/>
      <c r="LPW28" s="15"/>
      <c r="LPX28" s="15"/>
      <c r="LPY28" s="15"/>
      <c r="LPZ28" s="15"/>
      <c r="LQA28" s="15"/>
      <c r="LQB28" s="15"/>
      <c r="LQC28" s="15"/>
      <c r="LQD28" s="15"/>
      <c r="LQE28" s="15"/>
      <c r="LQF28" s="15"/>
      <c r="LQG28" s="15"/>
      <c r="LQH28" s="15"/>
      <c r="LQI28" s="15"/>
      <c r="LQJ28" s="15"/>
      <c r="LQK28" s="15"/>
      <c r="LQL28" s="15"/>
      <c r="LQM28" s="15"/>
      <c r="LQN28" s="15"/>
      <c r="LQO28" s="15"/>
      <c r="LQP28" s="15"/>
      <c r="LQQ28" s="15"/>
      <c r="LQR28" s="15"/>
      <c r="LQS28" s="15"/>
      <c r="LQT28" s="15"/>
      <c r="LQU28" s="15"/>
      <c r="LQV28" s="15"/>
      <c r="LQW28" s="15"/>
      <c r="LQX28" s="15"/>
      <c r="LQY28" s="15"/>
      <c r="LQZ28" s="15"/>
      <c r="LRA28" s="15"/>
      <c r="LRB28" s="15"/>
      <c r="LRC28" s="15"/>
      <c r="LRD28" s="15"/>
      <c r="LRE28" s="15"/>
      <c r="LRF28" s="15"/>
      <c r="LRG28" s="15"/>
      <c r="LRH28" s="15"/>
      <c r="LRI28" s="15"/>
      <c r="LRJ28" s="15"/>
      <c r="LRK28" s="15"/>
      <c r="LRL28" s="15"/>
      <c r="LRM28" s="15"/>
      <c r="LRN28" s="15"/>
      <c r="LRO28" s="15"/>
      <c r="LRP28" s="15"/>
      <c r="LRQ28" s="15"/>
      <c r="LRR28" s="15"/>
      <c r="LRS28" s="15"/>
      <c r="LRT28" s="15"/>
      <c r="LRU28" s="15"/>
      <c r="LRV28" s="15"/>
      <c r="LRW28" s="15"/>
      <c r="LRX28" s="15"/>
      <c r="LRY28" s="15"/>
      <c r="LRZ28" s="15"/>
      <c r="LSA28" s="15"/>
      <c r="LSB28" s="15"/>
      <c r="LSC28" s="15"/>
      <c r="LSD28" s="15"/>
      <c r="LSE28" s="15"/>
      <c r="LSF28" s="15"/>
      <c r="LSG28" s="15"/>
      <c r="LSH28" s="15"/>
      <c r="LSI28" s="15"/>
      <c r="LSJ28" s="15"/>
      <c r="LSK28" s="15"/>
      <c r="LSL28" s="15"/>
      <c r="LSM28" s="15"/>
      <c r="LSN28" s="15"/>
      <c r="LSO28" s="15"/>
      <c r="LSP28" s="15"/>
      <c r="LSQ28" s="15"/>
      <c r="LSR28" s="15"/>
      <c r="LSS28" s="15"/>
      <c r="LST28" s="15"/>
      <c r="LSU28" s="15"/>
      <c r="LSV28" s="15"/>
      <c r="LSW28" s="15"/>
      <c r="LSX28" s="15"/>
      <c r="LSY28" s="15"/>
      <c r="LSZ28" s="15"/>
      <c r="LTA28" s="15"/>
      <c r="LTB28" s="15"/>
      <c r="LTC28" s="15"/>
      <c r="LTD28" s="15"/>
      <c r="LTE28" s="15"/>
      <c r="LTF28" s="15"/>
      <c r="LTG28" s="15"/>
      <c r="LTH28" s="15"/>
      <c r="LTI28" s="15"/>
      <c r="LTJ28" s="15"/>
      <c r="LTK28" s="15"/>
      <c r="LTL28" s="15"/>
      <c r="LTM28" s="15"/>
      <c r="LTN28" s="15"/>
      <c r="LTO28" s="15"/>
      <c r="LTP28" s="15"/>
      <c r="LTQ28" s="15"/>
      <c r="LTR28" s="15"/>
      <c r="LTS28" s="15"/>
      <c r="LTT28" s="15"/>
      <c r="LTU28" s="15"/>
      <c r="LTV28" s="15"/>
      <c r="LTW28" s="15"/>
      <c r="LTX28" s="15"/>
      <c r="LTY28" s="15"/>
      <c r="LTZ28" s="15"/>
      <c r="LUA28" s="15"/>
      <c r="LUB28" s="15"/>
      <c r="LUC28" s="15"/>
      <c r="LUD28" s="15"/>
      <c r="LUE28" s="15"/>
      <c r="LUF28" s="15"/>
      <c r="LUG28" s="15"/>
      <c r="LUH28" s="15"/>
      <c r="LUI28" s="15"/>
      <c r="LUJ28" s="15"/>
      <c r="LUK28" s="15"/>
      <c r="LUL28" s="15"/>
      <c r="LUM28" s="15"/>
      <c r="LUN28" s="15"/>
      <c r="LUO28" s="15"/>
      <c r="LUP28" s="15"/>
      <c r="LUQ28" s="15"/>
      <c r="LUR28" s="15"/>
      <c r="LUS28" s="15"/>
      <c r="LUT28" s="15"/>
      <c r="LUU28" s="15"/>
      <c r="LUV28" s="15"/>
      <c r="LUW28" s="15"/>
      <c r="LUX28" s="15"/>
      <c r="LUY28" s="15"/>
      <c r="LUZ28" s="15"/>
      <c r="LVA28" s="15"/>
      <c r="LVB28" s="15"/>
      <c r="LVC28" s="15"/>
      <c r="LVD28" s="15"/>
      <c r="LVE28" s="15"/>
      <c r="LVF28" s="15"/>
      <c r="LVG28" s="15"/>
      <c r="LVH28" s="15"/>
      <c r="LVI28" s="15"/>
      <c r="LVJ28" s="15"/>
      <c r="LVK28" s="15"/>
      <c r="LVL28" s="15"/>
      <c r="LVM28" s="15"/>
      <c r="LVN28" s="15"/>
      <c r="LVO28" s="15"/>
      <c r="LVP28" s="15"/>
      <c r="LVQ28" s="15"/>
      <c r="LVR28" s="15"/>
      <c r="LVS28" s="15"/>
      <c r="LVT28" s="15"/>
      <c r="LVU28" s="15"/>
      <c r="LVV28" s="15"/>
      <c r="LVW28" s="15"/>
      <c r="LVX28" s="15"/>
      <c r="LVY28" s="15"/>
      <c r="LVZ28" s="15"/>
      <c r="LWA28" s="15"/>
      <c r="LWB28" s="15"/>
      <c r="LWC28" s="15"/>
      <c r="LWD28" s="15"/>
      <c r="LWE28" s="15"/>
      <c r="LWF28" s="15"/>
      <c r="LWG28" s="15"/>
      <c r="LWH28" s="15"/>
      <c r="LWI28" s="15"/>
      <c r="LWJ28" s="15"/>
      <c r="LWK28" s="15"/>
      <c r="LWL28" s="15"/>
      <c r="LWM28" s="15"/>
      <c r="LWN28" s="15"/>
      <c r="LWO28" s="15"/>
      <c r="LWP28" s="15"/>
      <c r="LWQ28" s="15"/>
      <c r="LWR28" s="15"/>
      <c r="LWS28" s="15"/>
      <c r="LWT28" s="15"/>
      <c r="LWU28" s="15"/>
      <c r="LWV28" s="15"/>
      <c r="LWW28" s="15"/>
      <c r="LWX28" s="15"/>
      <c r="LWY28" s="15"/>
      <c r="LWZ28" s="15"/>
      <c r="LXA28" s="15"/>
      <c r="LXB28" s="15"/>
      <c r="LXC28" s="15"/>
      <c r="LXD28" s="15"/>
      <c r="LXE28" s="15"/>
      <c r="LXF28" s="15"/>
      <c r="LXG28" s="15"/>
      <c r="LXH28" s="15"/>
      <c r="LXI28" s="15"/>
      <c r="LXJ28" s="15"/>
      <c r="LXK28" s="15"/>
      <c r="LXL28" s="15"/>
      <c r="LXM28" s="15"/>
      <c r="LXN28" s="15"/>
      <c r="LXO28" s="15"/>
      <c r="LXP28" s="15"/>
      <c r="LXQ28" s="15"/>
      <c r="LXR28" s="15"/>
      <c r="LXS28" s="15"/>
      <c r="LXT28" s="15"/>
      <c r="LXU28" s="15"/>
      <c r="LXV28" s="15"/>
      <c r="LXW28" s="15"/>
      <c r="LXX28" s="15"/>
      <c r="LXY28" s="15"/>
      <c r="LXZ28" s="15"/>
      <c r="LYA28" s="15"/>
      <c r="LYB28" s="15"/>
      <c r="LYC28" s="15"/>
      <c r="LYD28" s="15"/>
      <c r="LYE28" s="15"/>
      <c r="LYF28" s="15"/>
      <c r="LYG28" s="15"/>
      <c r="LYH28" s="15"/>
      <c r="LYI28" s="15"/>
      <c r="LYJ28" s="15"/>
      <c r="LYK28" s="15"/>
      <c r="LYL28" s="15"/>
      <c r="LYM28" s="15"/>
      <c r="LYN28" s="15"/>
      <c r="LYO28" s="15"/>
      <c r="LYP28" s="15"/>
      <c r="LYQ28" s="15"/>
      <c r="LYR28" s="15"/>
      <c r="LYS28" s="15"/>
      <c r="LYT28" s="15"/>
      <c r="LYU28" s="15"/>
      <c r="LYV28" s="15"/>
      <c r="LYW28" s="15"/>
      <c r="LYX28" s="15"/>
      <c r="LYY28" s="15"/>
      <c r="LYZ28" s="15"/>
      <c r="LZA28" s="15"/>
      <c r="LZB28" s="15"/>
      <c r="LZC28" s="15"/>
      <c r="LZD28" s="15"/>
      <c r="LZE28" s="15"/>
      <c r="LZF28" s="15"/>
      <c r="LZG28" s="15"/>
      <c r="LZH28" s="15"/>
      <c r="LZI28" s="15"/>
      <c r="LZJ28" s="15"/>
      <c r="LZK28" s="15"/>
      <c r="LZL28" s="15"/>
      <c r="LZM28" s="15"/>
      <c r="LZN28" s="15"/>
      <c r="LZO28" s="15"/>
      <c r="LZP28" s="15"/>
      <c r="LZQ28" s="15"/>
      <c r="LZR28" s="15"/>
      <c r="LZS28" s="15"/>
      <c r="LZT28" s="15"/>
      <c r="LZU28" s="15"/>
      <c r="LZV28" s="15"/>
      <c r="LZW28" s="15"/>
      <c r="LZX28" s="15"/>
      <c r="LZY28" s="15"/>
      <c r="LZZ28" s="15"/>
      <c r="MAA28" s="15"/>
      <c r="MAB28" s="15"/>
      <c r="MAC28" s="15"/>
      <c r="MAD28" s="15"/>
      <c r="MAE28" s="15"/>
      <c r="MAF28" s="15"/>
      <c r="MAG28" s="15"/>
      <c r="MAH28" s="15"/>
      <c r="MAI28" s="15"/>
      <c r="MAJ28" s="15"/>
      <c r="MAK28" s="15"/>
      <c r="MAL28" s="15"/>
      <c r="MAM28" s="15"/>
      <c r="MAN28" s="15"/>
      <c r="MAO28" s="15"/>
      <c r="MAP28" s="15"/>
      <c r="MAQ28" s="15"/>
      <c r="MAR28" s="15"/>
      <c r="MAS28" s="15"/>
      <c r="MAT28" s="15"/>
      <c r="MAU28" s="15"/>
      <c r="MAV28" s="15"/>
      <c r="MAW28" s="15"/>
      <c r="MAX28" s="15"/>
      <c r="MAY28" s="15"/>
      <c r="MAZ28" s="15"/>
      <c r="MBA28" s="15"/>
      <c r="MBB28" s="15"/>
      <c r="MBC28" s="15"/>
      <c r="MBD28" s="15"/>
      <c r="MBE28" s="15"/>
      <c r="MBF28" s="15"/>
      <c r="MBG28" s="15"/>
      <c r="MBH28" s="15"/>
      <c r="MBI28" s="15"/>
      <c r="MBJ28" s="15"/>
      <c r="MBK28" s="15"/>
      <c r="MBL28" s="15"/>
      <c r="MBM28" s="15"/>
      <c r="MBN28" s="15"/>
      <c r="MBO28" s="15"/>
      <c r="MBP28" s="15"/>
      <c r="MBQ28" s="15"/>
      <c r="MBR28" s="15"/>
      <c r="MBS28" s="15"/>
      <c r="MBT28" s="15"/>
      <c r="MBU28" s="15"/>
      <c r="MBV28" s="15"/>
      <c r="MBW28" s="15"/>
      <c r="MBX28" s="15"/>
      <c r="MBY28" s="15"/>
      <c r="MBZ28" s="15"/>
      <c r="MCA28" s="15"/>
      <c r="MCB28" s="15"/>
      <c r="MCC28" s="15"/>
      <c r="MCD28" s="15"/>
      <c r="MCE28" s="15"/>
      <c r="MCF28" s="15"/>
      <c r="MCG28" s="15"/>
      <c r="MCH28" s="15"/>
      <c r="MCI28" s="15"/>
      <c r="MCJ28" s="15"/>
      <c r="MCK28" s="15"/>
      <c r="MCL28" s="15"/>
      <c r="MCM28" s="15"/>
      <c r="MCN28" s="15"/>
      <c r="MCO28" s="15"/>
      <c r="MCP28" s="15"/>
      <c r="MCQ28" s="15"/>
      <c r="MCR28" s="15"/>
      <c r="MCS28" s="15"/>
      <c r="MCT28" s="15"/>
      <c r="MCU28" s="15"/>
      <c r="MCV28" s="15"/>
      <c r="MCW28" s="15"/>
      <c r="MCX28" s="15"/>
      <c r="MCY28" s="15"/>
      <c r="MCZ28" s="15"/>
      <c r="MDA28" s="15"/>
      <c r="MDB28" s="15"/>
      <c r="MDC28" s="15"/>
      <c r="MDD28" s="15"/>
      <c r="MDE28" s="15"/>
      <c r="MDF28" s="15"/>
      <c r="MDG28" s="15"/>
      <c r="MDH28" s="15"/>
      <c r="MDI28" s="15"/>
      <c r="MDJ28" s="15"/>
      <c r="MDK28" s="15"/>
      <c r="MDL28" s="15"/>
      <c r="MDM28" s="15"/>
      <c r="MDN28" s="15"/>
      <c r="MDO28" s="15"/>
      <c r="MDP28" s="15"/>
      <c r="MDQ28" s="15"/>
      <c r="MDR28" s="15"/>
      <c r="MDS28" s="15"/>
      <c r="MDT28" s="15"/>
      <c r="MDU28" s="15"/>
      <c r="MDV28" s="15"/>
      <c r="MDW28" s="15"/>
      <c r="MDX28" s="15"/>
      <c r="MDY28" s="15"/>
      <c r="MDZ28" s="15"/>
      <c r="MEA28" s="15"/>
      <c r="MEB28" s="15"/>
      <c r="MEC28" s="15"/>
      <c r="MED28" s="15"/>
      <c r="MEE28" s="15"/>
      <c r="MEF28" s="15"/>
      <c r="MEG28" s="15"/>
      <c r="MEH28" s="15"/>
      <c r="MEI28" s="15"/>
      <c r="MEJ28" s="15"/>
      <c r="MEK28" s="15"/>
      <c r="MEL28" s="15"/>
      <c r="MEM28" s="15"/>
      <c r="MEN28" s="15"/>
      <c r="MEO28" s="15"/>
      <c r="MEP28" s="15"/>
      <c r="MEQ28" s="15"/>
      <c r="MER28" s="15"/>
      <c r="MES28" s="15"/>
      <c r="MET28" s="15"/>
      <c r="MEU28" s="15"/>
      <c r="MEV28" s="15"/>
      <c r="MEW28" s="15"/>
      <c r="MEX28" s="15"/>
      <c r="MEY28" s="15"/>
      <c r="MEZ28" s="15"/>
      <c r="MFA28" s="15"/>
      <c r="MFB28" s="15"/>
      <c r="MFC28" s="15"/>
      <c r="MFD28" s="15"/>
      <c r="MFE28" s="15"/>
      <c r="MFF28" s="15"/>
      <c r="MFG28" s="15"/>
      <c r="MFH28" s="15"/>
      <c r="MFI28" s="15"/>
      <c r="MFJ28" s="15"/>
      <c r="MFK28" s="15"/>
      <c r="MFL28" s="15"/>
      <c r="MFM28" s="15"/>
      <c r="MFN28" s="15"/>
      <c r="MFO28" s="15"/>
      <c r="MFP28" s="15"/>
      <c r="MFQ28" s="15"/>
      <c r="MFR28" s="15"/>
      <c r="MFS28" s="15"/>
      <c r="MFT28" s="15"/>
      <c r="MFU28" s="15"/>
      <c r="MFV28" s="15"/>
      <c r="MFW28" s="15"/>
      <c r="MFX28" s="15"/>
      <c r="MFY28" s="15"/>
      <c r="MFZ28" s="15"/>
      <c r="MGA28" s="15"/>
      <c r="MGB28" s="15"/>
      <c r="MGC28" s="15"/>
      <c r="MGD28" s="15"/>
      <c r="MGE28" s="15"/>
      <c r="MGF28" s="15"/>
      <c r="MGG28" s="15"/>
      <c r="MGH28" s="15"/>
      <c r="MGI28" s="15"/>
      <c r="MGJ28" s="15"/>
      <c r="MGK28" s="15"/>
      <c r="MGL28" s="15"/>
      <c r="MGM28" s="15"/>
      <c r="MGN28" s="15"/>
      <c r="MGO28" s="15"/>
      <c r="MGP28" s="15"/>
      <c r="MGQ28" s="15"/>
      <c r="MGR28" s="15"/>
      <c r="MGS28" s="15"/>
      <c r="MGT28" s="15"/>
      <c r="MGU28" s="15"/>
      <c r="MGV28" s="15"/>
      <c r="MGW28" s="15"/>
      <c r="MGX28" s="15"/>
      <c r="MGY28" s="15"/>
      <c r="MGZ28" s="15"/>
      <c r="MHA28" s="15"/>
      <c r="MHB28" s="15"/>
      <c r="MHC28" s="15"/>
      <c r="MHD28" s="15"/>
      <c r="MHE28" s="15"/>
      <c r="MHF28" s="15"/>
      <c r="MHG28" s="15"/>
      <c r="MHH28" s="15"/>
      <c r="MHI28" s="15"/>
      <c r="MHJ28" s="15"/>
      <c r="MHK28" s="15"/>
      <c r="MHL28" s="15"/>
      <c r="MHM28" s="15"/>
      <c r="MHN28" s="15"/>
      <c r="MHO28" s="15"/>
      <c r="MHP28" s="15"/>
      <c r="MHQ28" s="15"/>
      <c r="MHR28" s="15"/>
      <c r="MHS28" s="15"/>
      <c r="MHT28" s="15"/>
      <c r="MHU28" s="15"/>
      <c r="MHV28" s="15"/>
      <c r="MHW28" s="15"/>
      <c r="MHX28" s="15"/>
      <c r="MHY28" s="15"/>
      <c r="MHZ28" s="15"/>
      <c r="MIA28" s="15"/>
      <c r="MIB28" s="15"/>
      <c r="MIC28" s="15"/>
      <c r="MID28" s="15"/>
      <c r="MIE28" s="15"/>
      <c r="MIF28" s="15"/>
      <c r="MIG28" s="15"/>
      <c r="MIH28" s="15"/>
      <c r="MII28" s="15"/>
      <c r="MIJ28" s="15"/>
      <c r="MIK28" s="15"/>
      <c r="MIL28" s="15"/>
      <c r="MIM28" s="15"/>
      <c r="MIN28" s="15"/>
      <c r="MIO28" s="15"/>
      <c r="MIP28" s="15"/>
      <c r="MIQ28" s="15"/>
      <c r="MIR28" s="15"/>
      <c r="MIS28" s="15"/>
      <c r="MIT28" s="15"/>
      <c r="MIU28" s="15"/>
      <c r="MIV28" s="15"/>
      <c r="MIW28" s="15"/>
      <c r="MIX28" s="15"/>
      <c r="MIY28" s="15"/>
      <c r="MIZ28" s="15"/>
      <c r="MJA28" s="15"/>
      <c r="MJB28" s="15"/>
      <c r="MJC28" s="15"/>
      <c r="MJD28" s="15"/>
      <c r="MJE28" s="15"/>
      <c r="MJF28" s="15"/>
      <c r="MJG28" s="15"/>
      <c r="MJH28" s="15"/>
      <c r="MJI28" s="15"/>
      <c r="MJJ28" s="15"/>
      <c r="MJK28" s="15"/>
      <c r="MJL28" s="15"/>
      <c r="MJM28" s="15"/>
      <c r="MJN28" s="15"/>
      <c r="MJO28" s="15"/>
      <c r="MJP28" s="15"/>
      <c r="MJQ28" s="15"/>
      <c r="MJR28" s="15"/>
      <c r="MJS28" s="15"/>
      <c r="MJT28" s="15"/>
      <c r="MJU28" s="15"/>
      <c r="MJV28" s="15"/>
      <c r="MJW28" s="15"/>
      <c r="MJX28" s="15"/>
      <c r="MJY28" s="15"/>
      <c r="MJZ28" s="15"/>
      <c r="MKA28" s="15"/>
      <c r="MKB28" s="15"/>
      <c r="MKC28" s="15"/>
      <c r="MKD28" s="15"/>
      <c r="MKE28" s="15"/>
      <c r="MKF28" s="15"/>
      <c r="MKG28" s="15"/>
      <c r="MKH28" s="15"/>
      <c r="MKI28" s="15"/>
      <c r="MKJ28" s="15"/>
      <c r="MKK28" s="15"/>
      <c r="MKL28" s="15"/>
      <c r="MKM28" s="15"/>
      <c r="MKN28" s="15"/>
      <c r="MKO28" s="15"/>
      <c r="MKP28" s="15"/>
      <c r="MKQ28" s="15"/>
      <c r="MKR28" s="15"/>
      <c r="MKS28" s="15"/>
      <c r="MKT28" s="15"/>
      <c r="MKU28" s="15"/>
      <c r="MKV28" s="15"/>
      <c r="MKW28" s="15"/>
      <c r="MKX28" s="15"/>
      <c r="MKY28" s="15"/>
      <c r="MKZ28" s="15"/>
      <c r="MLA28" s="15"/>
      <c r="MLB28" s="15"/>
      <c r="MLC28" s="15"/>
      <c r="MLD28" s="15"/>
      <c r="MLE28" s="15"/>
      <c r="MLF28" s="15"/>
      <c r="MLG28" s="15"/>
      <c r="MLH28" s="15"/>
      <c r="MLI28" s="15"/>
      <c r="MLJ28" s="15"/>
      <c r="MLK28" s="15"/>
      <c r="MLL28" s="15"/>
      <c r="MLM28" s="15"/>
      <c r="MLN28" s="15"/>
      <c r="MLO28" s="15"/>
      <c r="MLP28" s="15"/>
      <c r="MLQ28" s="15"/>
      <c r="MLR28" s="15"/>
      <c r="MLS28" s="15"/>
      <c r="MLT28" s="15"/>
      <c r="MLU28" s="15"/>
      <c r="MLV28" s="15"/>
      <c r="MLW28" s="15"/>
      <c r="MLX28" s="15"/>
      <c r="MLY28" s="15"/>
      <c r="MLZ28" s="15"/>
      <c r="MMA28" s="15"/>
      <c r="MMB28" s="15"/>
      <c r="MMC28" s="15"/>
      <c r="MMD28" s="15"/>
      <c r="MME28" s="15"/>
      <c r="MMF28" s="15"/>
      <c r="MMG28" s="15"/>
      <c r="MMH28" s="15"/>
      <c r="MMI28" s="15"/>
      <c r="MMJ28" s="15"/>
      <c r="MMK28" s="15"/>
      <c r="MML28" s="15"/>
      <c r="MMM28" s="15"/>
      <c r="MMN28" s="15"/>
      <c r="MMO28" s="15"/>
      <c r="MMP28" s="15"/>
      <c r="MMQ28" s="15"/>
      <c r="MMR28" s="15"/>
      <c r="MMS28" s="15"/>
      <c r="MMT28" s="15"/>
      <c r="MMU28" s="15"/>
      <c r="MMV28" s="15"/>
      <c r="MMW28" s="15"/>
      <c r="MMX28" s="15"/>
      <c r="MMY28" s="15"/>
      <c r="MMZ28" s="15"/>
      <c r="MNA28" s="15"/>
      <c r="MNB28" s="15"/>
      <c r="MNC28" s="15"/>
      <c r="MND28" s="15"/>
      <c r="MNE28" s="15"/>
      <c r="MNF28" s="15"/>
      <c r="MNG28" s="15"/>
      <c r="MNH28" s="15"/>
      <c r="MNI28" s="15"/>
      <c r="MNJ28" s="15"/>
      <c r="MNK28" s="15"/>
      <c r="MNL28" s="15"/>
      <c r="MNM28" s="15"/>
      <c r="MNN28" s="15"/>
      <c r="MNO28" s="15"/>
      <c r="MNP28" s="15"/>
      <c r="MNQ28" s="15"/>
      <c r="MNR28" s="15"/>
      <c r="MNS28" s="15"/>
      <c r="MNT28" s="15"/>
      <c r="MNU28" s="15"/>
      <c r="MNV28" s="15"/>
      <c r="MNW28" s="15"/>
      <c r="MNX28" s="15"/>
      <c r="MNY28" s="15"/>
      <c r="MNZ28" s="15"/>
      <c r="MOA28" s="15"/>
      <c r="MOB28" s="15"/>
      <c r="MOC28" s="15"/>
      <c r="MOD28" s="15"/>
      <c r="MOE28" s="15"/>
      <c r="MOF28" s="15"/>
      <c r="MOG28" s="15"/>
      <c r="MOH28" s="15"/>
      <c r="MOI28" s="15"/>
      <c r="MOJ28" s="15"/>
      <c r="MOK28" s="15"/>
      <c r="MOL28" s="15"/>
      <c r="MOM28" s="15"/>
      <c r="MON28" s="15"/>
      <c r="MOO28" s="15"/>
      <c r="MOP28" s="15"/>
      <c r="MOQ28" s="15"/>
      <c r="MOR28" s="15"/>
      <c r="MOS28" s="15"/>
      <c r="MOT28" s="15"/>
      <c r="MOU28" s="15"/>
      <c r="MOV28" s="15"/>
      <c r="MOW28" s="15"/>
      <c r="MOX28" s="15"/>
      <c r="MOY28" s="15"/>
      <c r="MOZ28" s="15"/>
      <c r="MPA28" s="15"/>
      <c r="MPB28" s="15"/>
      <c r="MPC28" s="15"/>
      <c r="MPD28" s="15"/>
      <c r="MPE28" s="15"/>
      <c r="MPF28" s="15"/>
      <c r="MPG28" s="15"/>
      <c r="MPH28" s="15"/>
      <c r="MPI28" s="15"/>
      <c r="MPJ28" s="15"/>
      <c r="MPK28" s="15"/>
      <c r="MPL28" s="15"/>
      <c r="MPM28" s="15"/>
      <c r="MPN28" s="15"/>
      <c r="MPO28" s="15"/>
      <c r="MPP28" s="15"/>
      <c r="MPQ28" s="15"/>
      <c r="MPR28" s="15"/>
      <c r="MPS28" s="15"/>
      <c r="MPT28" s="15"/>
      <c r="MPU28" s="15"/>
      <c r="MPV28" s="15"/>
      <c r="MPW28" s="15"/>
      <c r="MPX28" s="15"/>
      <c r="MPY28" s="15"/>
      <c r="MPZ28" s="15"/>
      <c r="MQA28" s="15"/>
      <c r="MQB28" s="15"/>
      <c r="MQC28" s="15"/>
      <c r="MQD28" s="15"/>
      <c r="MQE28" s="15"/>
      <c r="MQF28" s="15"/>
      <c r="MQG28" s="15"/>
      <c r="MQH28" s="15"/>
      <c r="MQI28" s="15"/>
      <c r="MQJ28" s="15"/>
      <c r="MQK28" s="15"/>
      <c r="MQL28" s="15"/>
      <c r="MQM28" s="15"/>
      <c r="MQN28" s="15"/>
      <c r="MQO28" s="15"/>
      <c r="MQP28" s="15"/>
      <c r="MQQ28" s="15"/>
      <c r="MQR28" s="15"/>
      <c r="MQS28" s="15"/>
      <c r="MQT28" s="15"/>
      <c r="MQU28" s="15"/>
      <c r="MQV28" s="15"/>
      <c r="MQW28" s="15"/>
      <c r="MQX28" s="15"/>
      <c r="MQY28" s="15"/>
      <c r="MQZ28" s="15"/>
      <c r="MRA28" s="15"/>
      <c r="MRB28" s="15"/>
      <c r="MRC28" s="15"/>
      <c r="MRD28" s="15"/>
      <c r="MRE28" s="15"/>
      <c r="MRF28" s="15"/>
      <c r="MRG28" s="15"/>
      <c r="MRH28" s="15"/>
      <c r="MRI28" s="15"/>
      <c r="MRJ28" s="15"/>
      <c r="MRK28" s="15"/>
      <c r="MRL28" s="15"/>
      <c r="MRM28" s="15"/>
      <c r="MRN28" s="15"/>
      <c r="MRO28" s="15"/>
      <c r="MRP28" s="15"/>
      <c r="MRQ28" s="15"/>
      <c r="MRR28" s="15"/>
      <c r="MRS28" s="15"/>
      <c r="MRT28" s="15"/>
      <c r="MRU28" s="15"/>
      <c r="MRV28" s="15"/>
      <c r="MRW28" s="15"/>
      <c r="MRX28" s="15"/>
      <c r="MRY28" s="15"/>
      <c r="MRZ28" s="15"/>
      <c r="MSA28" s="15"/>
      <c r="MSB28" s="15"/>
      <c r="MSC28" s="15"/>
      <c r="MSD28" s="15"/>
      <c r="MSE28" s="15"/>
      <c r="MSF28" s="15"/>
      <c r="MSG28" s="15"/>
      <c r="MSH28" s="15"/>
      <c r="MSI28" s="15"/>
      <c r="MSJ28" s="15"/>
      <c r="MSK28" s="15"/>
      <c r="MSL28" s="15"/>
      <c r="MSM28" s="15"/>
      <c r="MSN28" s="15"/>
      <c r="MSO28" s="15"/>
      <c r="MSP28" s="15"/>
      <c r="MSQ28" s="15"/>
      <c r="MSR28" s="15"/>
      <c r="MSS28" s="15"/>
      <c r="MST28" s="15"/>
      <c r="MSU28" s="15"/>
      <c r="MSV28" s="15"/>
      <c r="MSW28" s="15"/>
      <c r="MSX28" s="15"/>
      <c r="MSY28" s="15"/>
      <c r="MSZ28" s="15"/>
      <c r="MTA28" s="15"/>
      <c r="MTB28" s="15"/>
      <c r="MTC28" s="15"/>
      <c r="MTD28" s="15"/>
      <c r="MTE28" s="15"/>
      <c r="MTF28" s="15"/>
      <c r="MTG28" s="15"/>
      <c r="MTH28" s="15"/>
      <c r="MTI28" s="15"/>
      <c r="MTJ28" s="15"/>
      <c r="MTK28" s="15"/>
      <c r="MTL28" s="15"/>
      <c r="MTM28" s="15"/>
      <c r="MTN28" s="15"/>
      <c r="MTO28" s="15"/>
      <c r="MTP28" s="15"/>
      <c r="MTQ28" s="15"/>
      <c r="MTR28" s="15"/>
      <c r="MTS28" s="15"/>
      <c r="MTT28" s="15"/>
      <c r="MTU28" s="15"/>
      <c r="MTV28" s="15"/>
      <c r="MTW28" s="15"/>
      <c r="MTX28" s="15"/>
      <c r="MTY28" s="15"/>
      <c r="MTZ28" s="15"/>
      <c r="MUA28" s="15"/>
      <c r="MUB28" s="15"/>
      <c r="MUC28" s="15"/>
      <c r="MUD28" s="15"/>
      <c r="MUE28" s="15"/>
      <c r="MUF28" s="15"/>
      <c r="MUG28" s="15"/>
      <c r="MUH28" s="15"/>
      <c r="MUI28" s="15"/>
      <c r="MUJ28" s="15"/>
      <c r="MUK28" s="15"/>
      <c r="MUL28" s="15"/>
      <c r="MUM28" s="15"/>
      <c r="MUN28" s="15"/>
      <c r="MUO28" s="15"/>
      <c r="MUP28" s="15"/>
      <c r="MUQ28" s="15"/>
      <c r="MUR28" s="15"/>
      <c r="MUS28" s="15"/>
      <c r="MUT28" s="15"/>
      <c r="MUU28" s="15"/>
      <c r="MUV28" s="15"/>
      <c r="MUW28" s="15"/>
      <c r="MUX28" s="15"/>
      <c r="MUY28" s="15"/>
      <c r="MUZ28" s="15"/>
      <c r="MVA28" s="15"/>
      <c r="MVB28" s="15"/>
      <c r="MVC28" s="15"/>
      <c r="MVD28" s="15"/>
      <c r="MVE28" s="15"/>
      <c r="MVF28" s="15"/>
      <c r="MVG28" s="15"/>
      <c r="MVH28" s="15"/>
      <c r="MVI28" s="15"/>
      <c r="MVJ28" s="15"/>
      <c r="MVK28" s="15"/>
      <c r="MVL28" s="15"/>
      <c r="MVM28" s="15"/>
      <c r="MVN28" s="15"/>
      <c r="MVO28" s="15"/>
      <c r="MVP28" s="15"/>
      <c r="MVQ28" s="15"/>
      <c r="MVR28" s="15"/>
      <c r="MVS28" s="15"/>
      <c r="MVT28" s="15"/>
      <c r="MVU28" s="15"/>
      <c r="MVV28" s="15"/>
      <c r="MVW28" s="15"/>
      <c r="MVX28" s="15"/>
      <c r="MVY28" s="15"/>
      <c r="MVZ28" s="15"/>
      <c r="MWA28" s="15"/>
      <c r="MWB28" s="15"/>
      <c r="MWC28" s="15"/>
      <c r="MWD28" s="15"/>
      <c r="MWE28" s="15"/>
      <c r="MWF28" s="15"/>
      <c r="MWG28" s="15"/>
      <c r="MWH28" s="15"/>
      <c r="MWI28" s="15"/>
      <c r="MWJ28" s="15"/>
      <c r="MWK28" s="15"/>
      <c r="MWL28" s="15"/>
      <c r="MWM28" s="15"/>
      <c r="MWN28" s="15"/>
      <c r="MWO28" s="15"/>
      <c r="MWP28" s="15"/>
      <c r="MWQ28" s="15"/>
      <c r="MWR28" s="15"/>
      <c r="MWS28" s="15"/>
      <c r="MWT28" s="15"/>
      <c r="MWU28" s="15"/>
      <c r="MWV28" s="15"/>
      <c r="MWW28" s="15"/>
      <c r="MWX28" s="15"/>
      <c r="MWY28" s="15"/>
      <c r="MWZ28" s="15"/>
      <c r="MXA28" s="15"/>
      <c r="MXB28" s="15"/>
      <c r="MXC28" s="15"/>
      <c r="MXD28" s="15"/>
      <c r="MXE28" s="15"/>
      <c r="MXF28" s="15"/>
      <c r="MXG28" s="15"/>
      <c r="MXH28" s="15"/>
      <c r="MXI28" s="15"/>
      <c r="MXJ28" s="15"/>
      <c r="MXK28" s="15"/>
      <c r="MXL28" s="15"/>
      <c r="MXM28" s="15"/>
      <c r="MXN28" s="15"/>
      <c r="MXO28" s="15"/>
      <c r="MXP28" s="15"/>
      <c r="MXQ28" s="15"/>
      <c r="MXR28" s="15"/>
      <c r="MXS28" s="15"/>
      <c r="MXT28" s="15"/>
      <c r="MXU28" s="15"/>
      <c r="MXV28" s="15"/>
      <c r="MXW28" s="15"/>
      <c r="MXX28" s="15"/>
      <c r="MXY28" s="15"/>
      <c r="MXZ28" s="15"/>
      <c r="MYA28" s="15"/>
      <c r="MYB28" s="15"/>
      <c r="MYC28" s="15"/>
      <c r="MYD28" s="15"/>
      <c r="MYE28" s="15"/>
      <c r="MYF28" s="15"/>
      <c r="MYG28" s="15"/>
      <c r="MYH28" s="15"/>
      <c r="MYI28" s="15"/>
      <c r="MYJ28" s="15"/>
      <c r="MYK28" s="15"/>
      <c r="MYL28" s="15"/>
      <c r="MYM28" s="15"/>
      <c r="MYN28" s="15"/>
      <c r="MYO28" s="15"/>
      <c r="MYP28" s="15"/>
      <c r="MYQ28" s="15"/>
      <c r="MYR28" s="15"/>
      <c r="MYS28" s="15"/>
      <c r="MYT28" s="15"/>
      <c r="MYU28" s="15"/>
      <c r="MYV28" s="15"/>
      <c r="MYW28" s="15"/>
      <c r="MYX28" s="15"/>
      <c r="MYY28" s="15"/>
      <c r="MYZ28" s="15"/>
      <c r="MZA28" s="15"/>
      <c r="MZB28" s="15"/>
      <c r="MZC28" s="15"/>
      <c r="MZD28" s="15"/>
      <c r="MZE28" s="15"/>
      <c r="MZF28" s="15"/>
      <c r="MZG28" s="15"/>
      <c r="MZH28" s="15"/>
      <c r="MZI28" s="15"/>
      <c r="MZJ28" s="15"/>
      <c r="MZK28" s="15"/>
      <c r="MZL28" s="15"/>
      <c r="MZM28" s="15"/>
      <c r="MZN28" s="15"/>
      <c r="MZO28" s="15"/>
      <c r="MZP28" s="15"/>
      <c r="MZQ28" s="15"/>
      <c r="MZR28" s="15"/>
      <c r="MZS28" s="15"/>
      <c r="MZT28" s="15"/>
      <c r="MZU28" s="15"/>
      <c r="MZV28" s="15"/>
      <c r="MZW28" s="15"/>
      <c r="MZX28" s="15"/>
      <c r="MZY28" s="15"/>
      <c r="MZZ28" s="15"/>
      <c r="NAA28" s="15"/>
      <c r="NAB28" s="15"/>
      <c r="NAC28" s="15"/>
      <c r="NAD28" s="15"/>
      <c r="NAE28" s="15"/>
      <c r="NAF28" s="15"/>
      <c r="NAG28" s="15"/>
      <c r="NAH28" s="15"/>
      <c r="NAI28" s="15"/>
      <c r="NAJ28" s="15"/>
      <c r="NAK28" s="15"/>
      <c r="NAL28" s="15"/>
      <c r="NAM28" s="15"/>
      <c r="NAN28" s="15"/>
      <c r="NAO28" s="15"/>
      <c r="NAP28" s="15"/>
      <c r="NAQ28" s="15"/>
      <c r="NAR28" s="15"/>
      <c r="NAS28" s="15"/>
      <c r="NAT28" s="15"/>
      <c r="NAU28" s="15"/>
      <c r="NAV28" s="15"/>
      <c r="NAW28" s="15"/>
      <c r="NAX28" s="15"/>
      <c r="NAY28" s="15"/>
      <c r="NAZ28" s="15"/>
      <c r="NBA28" s="15"/>
      <c r="NBB28" s="15"/>
      <c r="NBC28" s="15"/>
      <c r="NBD28" s="15"/>
      <c r="NBE28" s="15"/>
      <c r="NBF28" s="15"/>
      <c r="NBG28" s="15"/>
      <c r="NBH28" s="15"/>
      <c r="NBI28" s="15"/>
      <c r="NBJ28" s="15"/>
      <c r="NBK28" s="15"/>
      <c r="NBL28" s="15"/>
      <c r="NBM28" s="15"/>
      <c r="NBN28" s="15"/>
      <c r="NBO28" s="15"/>
      <c r="NBP28" s="15"/>
      <c r="NBQ28" s="15"/>
      <c r="NBR28" s="15"/>
      <c r="NBS28" s="15"/>
      <c r="NBT28" s="15"/>
      <c r="NBU28" s="15"/>
      <c r="NBV28" s="15"/>
      <c r="NBW28" s="15"/>
      <c r="NBX28" s="15"/>
      <c r="NBY28" s="15"/>
      <c r="NBZ28" s="15"/>
      <c r="NCA28" s="15"/>
      <c r="NCB28" s="15"/>
      <c r="NCC28" s="15"/>
      <c r="NCD28" s="15"/>
      <c r="NCE28" s="15"/>
      <c r="NCF28" s="15"/>
      <c r="NCG28" s="15"/>
      <c r="NCH28" s="15"/>
      <c r="NCI28" s="15"/>
      <c r="NCJ28" s="15"/>
      <c r="NCK28" s="15"/>
      <c r="NCL28" s="15"/>
      <c r="NCM28" s="15"/>
      <c r="NCN28" s="15"/>
      <c r="NCO28" s="15"/>
      <c r="NCP28" s="15"/>
      <c r="NCQ28" s="15"/>
      <c r="NCR28" s="15"/>
      <c r="NCS28" s="15"/>
      <c r="NCT28" s="15"/>
      <c r="NCU28" s="15"/>
      <c r="NCV28" s="15"/>
      <c r="NCW28" s="15"/>
      <c r="NCX28" s="15"/>
      <c r="NCY28" s="15"/>
      <c r="NCZ28" s="15"/>
      <c r="NDA28" s="15"/>
      <c r="NDB28" s="15"/>
      <c r="NDC28" s="15"/>
      <c r="NDD28" s="15"/>
      <c r="NDE28" s="15"/>
      <c r="NDF28" s="15"/>
      <c r="NDG28" s="15"/>
      <c r="NDH28" s="15"/>
      <c r="NDI28" s="15"/>
      <c r="NDJ28" s="15"/>
      <c r="NDK28" s="15"/>
      <c r="NDL28" s="15"/>
      <c r="NDM28" s="15"/>
      <c r="NDN28" s="15"/>
      <c r="NDO28" s="15"/>
      <c r="NDP28" s="15"/>
      <c r="NDQ28" s="15"/>
      <c r="NDR28" s="15"/>
      <c r="NDS28" s="15"/>
      <c r="NDT28" s="15"/>
      <c r="NDU28" s="15"/>
      <c r="NDV28" s="15"/>
      <c r="NDW28" s="15"/>
      <c r="NDX28" s="15"/>
      <c r="NDY28" s="15"/>
      <c r="NDZ28" s="15"/>
      <c r="NEA28" s="15"/>
      <c r="NEB28" s="15"/>
      <c r="NEC28" s="15"/>
      <c r="NED28" s="15"/>
      <c r="NEE28" s="15"/>
      <c r="NEF28" s="15"/>
      <c r="NEG28" s="15"/>
      <c r="NEH28" s="15"/>
      <c r="NEI28" s="15"/>
      <c r="NEJ28" s="15"/>
      <c r="NEK28" s="15"/>
      <c r="NEL28" s="15"/>
      <c r="NEM28" s="15"/>
      <c r="NEN28" s="15"/>
      <c r="NEO28" s="15"/>
      <c r="NEP28" s="15"/>
      <c r="NEQ28" s="15"/>
      <c r="NER28" s="15"/>
      <c r="NES28" s="15"/>
      <c r="NET28" s="15"/>
      <c r="NEU28" s="15"/>
      <c r="NEV28" s="15"/>
      <c r="NEW28" s="15"/>
      <c r="NEX28" s="15"/>
      <c r="NEY28" s="15"/>
      <c r="NEZ28" s="15"/>
      <c r="NFA28" s="15"/>
      <c r="NFB28" s="15"/>
      <c r="NFC28" s="15"/>
      <c r="NFD28" s="15"/>
      <c r="NFE28" s="15"/>
      <c r="NFF28" s="15"/>
      <c r="NFG28" s="15"/>
      <c r="NFH28" s="15"/>
      <c r="NFI28" s="15"/>
      <c r="NFJ28" s="15"/>
      <c r="NFK28" s="15"/>
      <c r="NFL28" s="15"/>
      <c r="NFM28" s="15"/>
      <c r="NFN28" s="15"/>
      <c r="NFO28" s="15"/>
      <c r="NFP28" s="15"/>
      <c r="NFQ28" s="15"/>
      <c r="NFR28" s="15"/>
      <c r="NFS28" s="15"/>
      <c r="NFT28" s="15"/>
      <c r="NFU28" s="15"/>
      <c r="NFV28" s="15"/>
      <c r="NFW28" s="15"/>
      <c r="NFX28" s="15"/>
      <c r="NFY28" s="15"/>
      <c r="NFZ28" s="15"/>
      <c r="NGA28" s="15"/>
      <c r="NGB28" s="15"/>
      <c r="NGC28" s="15"/>
      <c r="NGD28" s="15"/>
      <c r="NGE28" s="15"/>
      <c r="NGF28" s="15"/>
      <c r="NGG28" s="15"/>
      <c r="NGH28" s="15"/>
      <c r="NGI28" s="15"/>
      <c r="NGJ28" s="15"/>
      <c r="NGK28" s="15"/>
      <c r="NGL28" s="15"/>
      <c r="NGM28" s="15"/>
      <c r="NGN28" s="15"/>
      <c r="NGO28" s="15"/>
      <c r="NGP28" s="15"/>
      <c r="NGQ28" s="15"/>
      <c r="NGR28" s="15"/>
      <c r="NGS28" s="15"/>
      <c r="NGT28" s="15"/>
      <c r="NGU28" s="15"/>
      <c r="NGV28" s="15"/>
      <c r="NGW28" s="15"/>
      <c r="NGX28" s="15"/>
      <c r="NGY28" s="15"/>
      <c r="NGZ28" s="15"/>
      <c r="NHA28" s="15"/>
      <c r="NHB28" s="15"/>
      <c r="NHC28" s="15"/>
      <c r="NHD28" s="15"/>
      <c r="NHE28" s="15"/>
      <c r="NHF28" s="15"/>
      <c r="NHG28" s="15"/>
      <c r="NHH28" s="15"/>
      <c r="NHI28" s="15"/>
      <c r="NHJ28" s="15"/>
      <c r="NHK28" s="15"/>
      <c r="NHL28" s="15"/>
      <c r="NHM28" s="15"/>
      <c r="NHN28" s="15"/>
      <c r="NHO28" s="15"/>
      <c r="NHP28" s="15"/>
      <c r="NHQ28" s="15"/>
      <c r="NHR28" s="15"/>
      <c r="NHS28" s="15"/>
      <c r="NHT28" s="15"/>
      <c r="NHU28" s="15"/>
      <c r="NHV28" s="15"/>
      <c r="NHW28" s="15"/>
      <c r="NHX28" s="15"/>
      <c r="NHY28" s="15"/>
      <c r="NHZ28" s="15"/>
      <c r="NIA28" s="15"/>
      <c r="NIB28" s="15"/>
      <c r="NIC28" s="15"/>
      <c r="NID28" s="15"/>
      <c r="NIE28" s="15"/>
      <c r="NIF28" s="15"/>
      <c r="NIG28" s="15"/>
      <c r="NIH28" s="15"/>
      <c r="NII28" s="15"/>
      <c r="NIJ28" s="15"/>
      <c r="NIK28" s="15"/>
      <c r="NIL28" s="15"/>
      <c r="NIM28" s="15"/>
      <c r="NIN28" s="15"/>
      <c r="NIO28" s="15"/>
      <c r="NIP28" s="15"/>
      <c r="NIQ28" s="15"/>
      <c r="NIR28" s="15"/>
      <c r="NIS28" s="15"/>
      <c r="NIT28" s="15"/>
      <c r="NIU28" s="15"/>
      <c r="NIV28" s="15"/>
      <c r="NIW28" s="15"/>
      <c r="NIX28" s="15"/>
      <c r="NIY28" s="15"/>
      <c r="NIZ28" s="15"/>
      <c r="NJA28" s="15"/>
      <c r="NJB28" s="15"/>
      <c r="NJC28" s="15"/>
      <c r="NJD28" s="15"/>
      <c r="NJE28" s="15"/>
      <c r="NJF28" s="15"/>
      <c r="NJG28" s="15"/>
      <c r="NJH28" s="15"/>
      <c r="NJI28" s="15"/>
      <c r="NJJ28" s="15"/>
      <c r="NJK28" s="15"/>
      <c r="NJL28" s="15"/>
      <c r="NJM28" s="15"/>
      <c r="NJN28" s="15"/>
      <c r="NJO28" s="15"/>
      <c r="NJP28" s="15"/>
      <c r="NJQ28" s="15"/>
      <c r="NJR28" s="15"/>
      <c r="NJS28" s="15"/>
      <c r="NJT28" s="15"/>
      <c r="NJU28" s="15"/>
      <c r="NJV28" s="15"/>
      <c r="NJW28" s="15"/>
      <c r="NJX28" s="15"/>
      <c r="NJY28" s="15"/>
      <c r="NJZ28" s="15"/>
      <c r="NKA28" s="15"/>
      <c r="NKB28" s="15"/>
      <c r="NKC28" s="15"/>
      <c r="NKD28" s="15"/>
      <c r="NKE28" s="15"/>
      <c r="NKF28" s="15"/>
      <c r="NKG28" s="15"/>
      <c r="NKH28" s="15"/>
      <c r="NKI28" s="15"/>
      <c r="NKJ28" s="15"/>
      <c r="NKK28" s="15"/>
      <c r="NKL28" s="15"/>
      <c r="NKM28" s="15"/>
      <c r="NKN28" s="15"/>
      <c r="NKO28" s="15"/>
      <c r="NKP28" s="15"/>
      <c r="NKQ28" s="15"/>
      <c r="NKR28" s="15"/>
      <c r="NKS28" s="15"/>
      <c r="NKT28" s="15"/>
      <c r="NKU28" s="15"/>
      <c r="NKV28" s="15"/>
      <c r="NKW28" s="15"/>
      <c r="NKX28" s="15"/>
      <c r="NKY28" s="15"/>
      <c r="NKZ28" s="15"/>
      <c r="NLA28" s="15"/>
      <c r="NLB28" s="15"/>
      <c r="NLC28" s="15"/>
      <c r="NLD28" s="15"/>
      <c r="NLE28" s="15"/>
      <c r="NLF28" s="15"/>
      <c r="NLG28" s="15"/>
      <c r="NLH28" s="15"/>
      <c r="NLI28" s="15"/>
      <c r="NLJ28" s="15"/>
      <c r="NLK28" s="15"/>
      <c r="NLL28" s="15"/>
      <c r="NLM28" s="15"/>
      <c r="NLN28" s="15"/>
      <c r="NLO28" s="15"/>
      <c r="NLP28" s="15"/>
      <c r="NLQ28" s="15"/>
      <c r="NLR28" s="15"/>
      <c r="NLS28" s="15"/>
      <c r="NLT28" s="15"/>
      <c r="NLU28" s="15"/>
      <c r="NLV28" s="15"/>
      <c r="NLW28" s="15"/>
      <c r="NLX28" s="15"/>
      <c r="NLY28" s="15"/>
      <c r="NLZ28" s="15"/>
      <c r="NMA28" s="15"/>
      <c r="NMB28" s="15"/>
      <c r="NMC28" s="15"/>
      <c r="NMD28" s="15"/>
      <c r="NME28" s="15"/>
      <c r="NMF28" s="15"/>
      <c r="NMG28" s="15"/>
      <c r="NMH28" s="15"/>
      <c r="NMI28" s="15"/>
      <c r="NMJ28" s="15"/>
      <c r="NMK28" s="15"/>
      <c r="NML28" s="15"/>
      <c r="NMM28" s="15"/>
      <c r="NMN28" s="15"/>
      <c r="NMO28" s="15"/>
      <c r="NMP28" s="15"/>
      <c r="NMQ28" s="15"/>
      <c r="NMR28" s="15"/>
      <c r="NMS28" s="15"/>
      <c r="NMT28" s="15"/>
      <c r="NMU28" s="15"/>
      <c r="NMV28" s="15"/>
      <c r="NMW28" s="15"/>
      <c r="NMX28" s="15"/>
      <c r="NMY28" s="15"/>
      <c r="NMZ28" s="15"/>
      <c r="NNA28" s="15"/>
      <c r="NNB28" s="15"/>
      <c r="NNC28" s="15"/>
      <c r="NND28" s="15"/>
      <c r="NNE28" s="15"/>
      <c r="NNF28" s="15"/>
      <c r="NNG28" s="15"/>
      <c r="NNH28" s="15"/>
      <c r="NNI28" s="15"/>
      <c r="NNJ28" s="15"/>
      <c r="NNK28" s="15"/>
      <c r="NNL28" s="15"/>
      <c r="NNM28" s="15"/>
      <c r="NNN28" s="15"/>
      <c r="NNO28" s="15"/>
      <c r="NNP28" s="15"/>
      <c r="NNQ28" s="15"/>
      <c r="NNR28" s="15"/>
      <c r="NNS28" s="15"/>
      <c r="NNT28" s="15"/>
      <c r="NNU28" s="15"/>
      <c r="NNV28" s="15"/>
      <c r="NNW28" s="15"/>
      <c r="NNX28" s="15"/>
      <c r="NNY28" s="15"/>
      <c r="NNZ28" s="15"/>
      <c r="NOA28" s="15"/>
      <c r="NOB28" s="15"/>
      <c r="NOC28" s="15"/>
      <c r="NOD28" s="15"/>
      <c r="NOE28" s="15"/>
      <c r="NOF28" s="15"/>
      <c r="NOG28" s="15"/>
      <c r="NOH28" s="15"/>
      <c r="NOI28" s="15"/>
      <c r="NOJ28" s="15"/>
      <c r="NOK28" s="15"/>
      <c r="NOL28" s="15"/>
      <c r="NOM28" s="15"/>
      <c r="NON28" s="15"/>
      <c r="NOO28" s="15"/>
      <c r="NOP28" s="15"/>
      <c r="NOQ28" s="15"/>
      <c r="NOR28" s="15"/>
      <c r="NOS28" s="15"/>
      <c r="NOT28" s="15"/>
      <c r="NOU28" s="15"/>
      <c r="NOV28" s="15"/>
      <c r="NOW28" s="15"/>
      <c r="NOX28" s="15"/>
      <c r="NOY28" s="15"/>
      <c r="NOZ28" s="15"/>
      <c r="NPA28" s="15"/>
      <c r="NPB28" s="15"/>
      <c r="NPC28" s="15"/>
      <c r="NPD28" s="15"/>
      <c r="NPE28" s="15"/>
      <c r="NPF28" s="15"/>
      <c r="NPG28" s="15"/>
      <c r="NPH28" s="15"/>
      <c r="NPI28" s="15"/>
      <c r="NPJ28" s="15"/>
      <c r="NPK28" s="15"/>
      <c r="NPL28" s="15"/>
      <c r="NPM28" s="15"/>
      <c r="NPN28" s="15"/>
      <c r="NPO28" s="15"/>
      <c r="NPP28" s="15"/>
      <c r="NPQ28" s="15"/>
      <c r="NPR28" s="15"/>
      <c r="NPS28" s="15"/>
      <c r="NPT28" s="15"/>
      <c r="NPU28" s="15"/>
      <c r="NPV28" s="15"/>
      <c r="NPW28" s="15"/>
      <c r="NPX28" s="15"/>
      <c r="NPY28" s="15"/>
      <c r="NPZ28" s="15"/>
      <c r="NQA28" s="15"/>
      <c r="NQB28" s="15"/>
      <c r="NQC28" s="15"/>
      <c r="NQD28" s="15"/>
      <c r="NQE28" s="15"/>
      <c r="NQF28" s="15"/>
      <c r="NQG28" s="15"/>
      <c r="NQH28" s="15"/>
      <c r="NQI28" s="15"/>
      <c r="NQJ28" s="15"/>
      <c r="NQK28" s="15"/>
      <c r="NQL28" s="15"/>
      <c r="NQM28" s="15"/>
      <c r="NQN28" s="15"/>
      <c r="NQO28" s="15"/>
      <c r="NQP28" s="15"/>
      <c r="NQQ28" s="15"/>
      <c r="NQR28" s="15"/>
      <c r="NQS28" s="15"/>
      <c r="NQT28" s="15"/>
      <c r="NQU28" s="15"/>
      <c r="NQV28" s="15"/>
      <c r="NQW28" s="15"/>
      <c r="NQX28" s="15"/>
      <c r="NQY28" s="15"/>
      <c r="NQZ28" s="15"/>
      <c r="NRA28" s="15"/>
      <c r="NRB28" s="15"/>
      <c r="NRC28" s="15"/>
      <c r="NRD28" s="15"/>
      <c r="NRE28" s="15"/>
      <c r="NRF28" s="15"/>
      <c r="NRG28" s="15"/>
      <c r="NRH28" s="15"/>
      <c r="NRI28" s="15"/>
      <c r="NRJ28" s="15"/>
      <c r="NRK28" s="15"/>
      <c r="NRL28" s="15"/>
      <c r="NRM28" s="15"/>
      <c r="NRN28" s="15"/>
      <c r="NRO28" s="15"/>
      <c r="NRP28" s="15"/>
      <c r="NRQ28" s="15"/>
      <c r="NRR28" s="15"/>
      <c r="NRS28" s="15"/>
      <c r="NRT28" s="15"/>
      <c r="NRU28" s="15"/>
      <c r="NRV28" s="15"/>
      <c r="NRW28" s="15"/>
      <c r="NRX28" s="15"/>
      <c r="NRY28" s="15"/>
      <c r="NRZ28" s="15"/>
      <c r="NSA28" s="15"/>
      <c r="NSB28" s="15"/>
      <c r="NSC28" s="15"/>
      <c r="NSD28" s="15"/>
      <c r="NSE28" s="15"/>
      <c r="NSF28" s="15"/>
      <c r="NSG28" s="15"/>
      <c r="NSH28" s="15"/>
      <c r="NSI28" s="15"/>
      <c r="NSJ28" s="15"/>
      <c r="NSK28" s="15"/>
      <c r="NSL28" s="15"/>
      <c r="NSM28" s="15"/>
      <c r="NSN28" s="15"/>
      <c r="NSO28" s="15"/>
      <c r="NSP28" s="15"/>
      <c r="NSQ28" s="15"/>
      <c r="NSR28" s="15"/>
      <c r="NSS28" s="15"/>
      <c r="NST28" s="15"/>
      <c r="NSU28" s="15"/>
      <c r="NSV28" s="15"/>
      <c r="NSW28" s="15"/>
      <c r="NSX28" s="15"/>
      <c r="NSY28" s="15"/>
      <c r="NSZ28" s="15"/>
      <c r="NTA28" s="15"/>
      <c r="NTB28" s="15"/>
      <c r="NTC28" s="15"/>
      <c r="NTD28" s="15"/>
      <c r="NTE28" s="15"/>
      <c r="NTF28" s="15"/>
      <c r="NTG28" s="15"/>
      <c r="NTH28" s="15"/>
      <c r="NTI28" s="15"/>
      <c r="NTJ28" s="15"/>
      <c r="NTK28" s="15"/>
      <c r="NTL28" s="15"/>
      <c r="NTM28" s="15"/>
      <c r="NTN28" s="15"/>
      <c r="NTO28" s="15"/>
      <c r="NTP28" s="15"/>
      <c r="NTQ28" s="15"/>
      <c r="NTR28" s="15"/>
      <c r="NTS28" s="15"/>
      <c r="NTT28" s="15"/>
      <c r="NTU28" s="15"/>
      <c r="NTV28" s="15"/>
      <c r="NTW28" s="15"/>
      <c r="NTX28" s="15"/>
      <c r="NTY28" s="15"/>
      <c r="NTZ28" s="15"/>
      <c r="NUA28" s="15"/>
      <c r="NUB28" s="15"/>
      <c r="NUC28" s="15"/>
      <c r="NUD28" s="15"/>
      <c r="NUE28" s="15"/>
      <c r="NUF28" s="15"/>
      <c r="NUG28" s="15"/>
      <c r="NUH28" s="15"/>
      <c r="NUI28" s="15"/>
      <c r="NUJ28" s="15"/>
      <c r="NUK28" s="15"/>
      <c r="NUL28" s="15"/>
      <c r="NUM28" s="15"/>
      <c r="NUN28" s="15"/>
      <c r="NUO28" s="15"/>
      <c r="NUP28" s="15"/>
      <c r="NUQ28" s="15"/>
      <c r="NUR28" s="15"/>
      <c r="NUS28" s="15"/>
      <c r="NUT28" s="15"/>
      <c r="NUU28" s="15"/>
      <c r="NUV28" s="15"/>
      <c r="NUW28" s="15"/>
      <c r="NUX28" s="15"/>
      <c r="NUY28" s="15"/>
      <c r="NUZ28" s="15"/>
      <c r="NVA28" s="15"/>
      <c r="NVB28" s="15"/>
      <c r="NVC28" s="15"/>
      <c r="NVD28" s="15"/>
      <c r="NVE28" s="15"/>
      <c r="NVF28" s="15"/>
      <c r="NVG28" s="15"/>
      <c r="NVH28" s="15"/>
      <c r="NVI28" s="15"/>
      <c r="NVJ28" s="15"/>
      <c r="NVK28" s="15"/>
      <c r="NVL28" s="15"/>
      <c r="NVM28" s="15"/>
      <c r="NVN28" s="15"/>
      <c r="NVO28" s="15"/>
      <c r="NVP28" s="15"/>
      <c r="NVQ28" s="15"/>
      <c r="NVR28" s="15"/>
      <c r="NVS28" s="15"/>
      <c r="NVT28" s="15"/>
      <c r="NVU28" s="15"/>
      <c r="NVV28" s="15"/>
      <c r="NVW28" s="15"/>
      <c r="NVX28" s="15"/>
      <c r="NVY28" s="15"/>
      <c r="NVZ28" s="15"/>
      <c r="NWA28" s="15"/>
      <c r="NWB28" s="15"/>
      <c r="NWC28" s="15"/>
      <c r="NWD28" s="15"/>
      <c r="NWE28" s="15"/>
      <c r="NWF28" s="15"/>
      <c r="NWG28" s="15"/>
      <c r="NWH28" s="15"/>
      <c r="NWI28" s="15"/>
      <c r="NWJ28" s="15"/>
      <c r="NWK28" s="15"/>
      <c r="NWL28" s="15"/>
      <c r="NWM28" s="15"/>
      <c r="NWN28" s="15"/>
      <c r="NWO28" s="15"/>
      <c r="NWP28" s="15"/>
      <c r="NWQ28" s="15"/>
      <c r="NWR28" s="15"/>
      <c r="NWS28" s="15"/>
      <c r="NWT28" s="15"/>
      <c r="NWU28" s="15"/>
      <c r="NWV28" s="15"/>
      <c r="NWW28" s="15"/>
      <c r="NWX28" s="15"/>
      <c r="NWY28" s="15"/>
      <c r="NWZ28" s="15"/>
      <c r="NXA28" s="15"/>
      <c r="NXB28" s="15"/>
      <c r="NXC28" s="15"/>
      <c r="NXD28" s="15"/>
      <c r="NXE28" s="15"/>
      <c r="NXF28" s="15"/>
      <c r="NXG28" s="15"/>
      <c r="NXH28" s="15"/>
      <c r="NXI28" s="15"/>
      <c r="NXJ28" s="15"/>
      <c r="NXK28" s="15"/>
      <c r="NXL28" s="15"/>
      <c r="NXM28" s="15"/>
      <c r="NXN28" s="15"/>
      <c r="NXO28" s="15"/>
      <c r="NXP28" s="15"/>
      <c r="NXQ28" s="15"/>
      <c r="NXR28" s="15"/>
      <c r="NXS28" s="15"/>
      <c r="NXT28" s="15"/>
      <c r="NXU28" s="15"/>
      <c r="NXV28" s="15"/>
      <c r="NXW28" s="15"/>
      <c r="NXX28" s="15"/>
      <c r="NXY28" s="15"/>
      <c r="NXZ28" s="15"/>
      <c r="NYA28" s="15"/>
      <c r="NYB28" s="15"/>
      <c r="NYC28" s="15"/>
      <c r="NYD28" s="15"/>
      <c r="NYE28" s="15"/>
      <c r="NYF28" s="15"/>
      <c r="NYG28" s="15"/>
      <c r="NYH28" s="15"/>
      <c r="NYI28" s="15"/>
      <c r="NYJ28" s="15"/>
      <c r="NYK28" s="15"/>
      <c r="NYL28" s="15"/>
      <c r="NYM28" s="15"/>
      <c r="NYN28" s="15"/>
      <c r="NYO28" s="15"/>
      <c r="NYP28" s="15"/>
      <c r="NYQ28" s="15"/>
      <c r="NYR28" s="15"/>
      <c r="NYS28" s="15"/>
      <c r="NYT28" s="15"/>
      <c r="NYU28" s="15"/>
      <c r="NYV28" s="15"/>
      <c r="NYW28" s="15"/>
      <c r="NYX28" s="15"/>
      <c r="NYY28" s="15"/>
      <c r="NYZ28" s="15"/>
      <c r="NZA28" s="15"/>
      <c r="NZB28" s="15"/>
      <c r="NZC28" s="15"/>
      <c r="NZD28" s="15"/>
      <c r="NZE28" s="15"/>
      <c r="NZF28" s="15"/>
      <c r="NZG28" s="15"/>
      <c r="NZH28" s="15"/>
      <c r="NZI28" s="15"/>
      <c r="NZJ28" s="15"/>
      <c r="NZK28" s="15"/>
      <c r="NZL28" s="15"/>
      <c r="NZM28" s="15"/>
      <c r="NZN28" s="15"/>
      <c r="NZO28" s="15"/>
      <c r="NZP28" s="15"/>
      <c r="NZQ28" s="15"/>
      <c r="NZR28" s="15"/>
      <c r="NZS28" s="15"/>
      <c r="NZT28" s="15"/>
      <c r="NZU28" s="15"/>
      <c r="NZV28" s="15"/>
      <c r="NZW28" s="15"/>
      <c r="NZX28" s="15"/>
      <c r="NZY28" s="15"/>
      <c r="NZZ28" s="15"/>
      <c r="OAA28" s="15"/>
      <c r="OAB28" s="15"/>
      <c r="OAC28" s="15"/>
      <c r="OAD28" s="15"/>
      <c r="OAE28" s="15"/>
      <c r="OAF28" s="15"/>
      <c r="OAG28" s="15"/>
      <c r="OAH28" s="15"/>
      <c r="OAI28" s="15"/>
      <c r="OAJ28" s="15"/>
      <c r="OAK28" s="15"/>
      <c r="OAL28" s="15"/>
      <c r="OAM28" s="15"/>
      <c r="OAN28" s="15"/>
      <c r="OAO28" s="15"/>
      <c r="OAP28" s="15"/>
      <c r="OAQ28" s="15"/>
      <c r="OAR28" s="15"/>
      <c r="OAS28" s="15"/>
      <c r="OAT28" s="15"/>
      <c r="OAU28" s="15"/>
      <c r="OAV28" s="15"/>
      <c r="OAW28" s="15"/>
      <c r="OAX28" s="15"/>
      <c r="OAY28" s="15"/>
      <c r="OAZ28" s="15"/>
      <c r="OBA28" s="15"/>
      <c r="OBB28" s="15"/>
      <c r="OBC28" s="15"/>
      <c r="OBD28" s="15"/>
      <c r="OBE28" s="15"/>
      <c r="OBF28" s="15"/>
      <c r="OBG28" s="15"/>
      <c r="OBH28" s="15"/>
      <c r="OBI28" s="15"/>
      <c r="OBJ28" s="15"/>
      <c r="OBK28" s="15"/>
      <c r="OBL28" s="15"/>
      <c r="OBM28" s="15"/>
      <c r="OBN28" s="15"/>
      <c r="OBO28" s="15"/>
      <c r="OBP28" s="15"/>
      <c r="OBQ28" s="15"/>
      <c r="OBR28" s="15"/>
      <c r="OBS28" s="15"/>
      <c r="OBT28" s="15"/>
      <c r="OBU28" s="15"/>
      <c r="OBV28" s="15"/>
      <c r="OBW28" s="15"/>
      <c r="OBX28" s="15"/>
      <c r="OBY28" s="15"/>
      <c r="OBZ28" s="15"/>
      <c r="OCA28" s="15"/>
      <c r="OCB28" s="15"/>
      <c r="OCC28" s="15"/>
      <c r="OCD28" s="15"/>
      <c r="OCE28" s="15"/>
      <c r="OCF28" s="15"/>
      <c r="OCG28" s="15"/>
      <c r="OCH28" s="15"/>
      <c r="OCI28" s="15"/>
      <c r="OCJ28" s="15"/>
      <c r="OCK28" s="15"/>
      <c r="OCL28" s="15"/>
      <c r="OCM28" s="15"/>
      <c r="OCN28" s="15"/>
      <c r="OCO28" s="15"/>
      <c r="OCP28" s="15"/>
      <c r="OCQ28" s="15"/>
      <c r="OCR28" s="15"/>
      <c r="OCS28" s="15"/>
      <c r="OCT28" s="15"/>
      <c r="OCU28" s="15"/>
      <c r="OCV28" s="15"/>
      <c r="OCW28" s="15"/>
      <c r="OCX28" s="15"/>
      <c r="OCY28" s="15"/>
      <c r="OCZ28" s="15"/>
      <c r="ODA28" s="15"/>
      <c r="ODB28" s="15"/>
      <c r="ODC28" s="15"/>
      <c r="ODD28" s="15"/>
      <c r="ODE28" s="15"/>
      <c r="ODF28" s="15"/>
      <c r="ODG28" s="15"/>
      <c r="ODH28" s="15"/>
      <c r="ODI28" s="15"/>
      <c r="ODJ28" s="15"/>
      <c r="ODK28" s="15"/>
      <c r="ODL28" s="15"/>
      <c r="ODM28" s="15"/>
      <c r="ODN28" s="15"/>
      <c r="ODO28" s="15"/>
      <c r="ODP28" s="15"/>
      <c r="ODQ28" s="15"/>
      <c r="ODR28" s="15"/>
      <c r="ODS28" s="15"/>
      <c r="ODT28" s="15"/>
      <c r="ODU28" s="15"/>
      <c r="ODV28" s="15"/>
      <c r="ODW28" s="15"/>
      <c r="ODX28" s="15"/>
      <c r="ODY28" s="15"/>
      <c r="ODZ28" s="15"/>
      <c r="OEA28" s="15"/>
      <c r="OEB28" s="15"/>
      <c r="OEC28" s="15"/>
      <c r="OED28" s="15"/>
      <c r="OEE28" s="15"/>
      <c r="OEF28" s="15"/>
      <c r="OEG28" s="15"/>
      <c r="OEH28" s="15"/>
      <c r="OEI28" s="15"/>
      <c r="OEJ28" s="15"/>
      <c r="OEK28" s="15"/>
      <c r="OEL28" s="15"/>
      <c r="OEM28" s="15"/>
      <c r="OEN28" s="15"/>
      <c r="OEO28" s="15"/>
      <c r="OEP28" s="15"/>
      <c r="OEQ28" s="15"/>
      <c r="OER28" s="15"/>
      <c r="OES28" s="15"/>
      <c r="OET28" s="15"/>
      <c r="OEU28" s="15"/>
      <c r="OEV28" s="15"/>
      <c r="OEW28" s="15"/>
      <c r="OEX28" s="15"/>
      <c r="OEY28" s="15"/>
      <c r="OEZ28" s="15"/>
      <c r="OFA28" s="15"/>
      <c r="OFB28" s="15"/>
      <c r="OFC28" s="15"/>
      <c r="OFD28" s="15"/>
      <c r="OFE28" s="15"/>
      <c r="OFF28" s="15"/>
      <c r="OFG28" s="15"/>
      <c r="OFH28" s="15"/>
      <c r="OFI28" s="15"/>
      <c r="OFJ28" s="15"/>
      <c r="OFK28" s="15"/>
      <c r="OFL28" s="15"/>
      <c r="OFM28" s="15"/>
      <c r="OFN28" s="15"/>
      <c r="OFO28" s="15"/>
      <c r="OFP28" s="15"/>
      <c r="OFQ28" s="15"/>
      <c r="OFR28" s="15"/>
      <c r="OFS28" s="15"/>
      <c r="OFT28" s="15"/>
      <c r="OFU28" s="15"/>
      <c r="OFV28" s="15"/>
      <c r="OFW28" s="15"/>
      <c r="OFX28" s="15"/>
      <c r="OFY28" s="15"/>
      <c r="OFZ28" s="15"/>
      <c r="OGA28" s="15"/>
      <c r="OGB28" s="15"/>
      <c r="OGC28" s="15"/>
      <c r="OGD28" s="15"/>
      <c r="OGE28" s="15"/>
      <c r="OGF28" s="15"/>
      <c r="OGG28" s="15"/>
      <c r="OGH28" s="15"/>
      <c r="OGI28" s="15"/>
      <c r="OGJ28" s="15"/>
      <c r="OGK28" s="15"/>
      <c r="OGL28" s="15"/>
      <c r="OGM28" s="15"/>
      <c r="OGN28" s="15"/>
      <c r="OGO28" s="15"/>
      <c r="OGP28" s="15"/>
      <c r="OGQ28" s="15"/>
      <c r="OGR28" s="15"/>
      <c r="OGS28" s="15"/>
      <c r="OGT28" s="15"/>
      <c r="OGU28" s="15"/>
      <c r="OGV28" s="15"/>
      <c r="OGW28" s="15"/>
      <c r="OGX28" s="15"/>
      <c r="OGY28" s="15"/>
      <c r="OGZ28" s="15"/>
      <c r="OHA28" s="15"/>
      <c r="OHB28" s="15"/>
      <c r="OHC28" s="15"/>
      <c r="OHD28" s="15"/>
      <c r="OHE28" s="15"/>
      <c r="OHF28" s="15"/>
      <c r="OHG28" s="15"/>
      <c r="OHH28" s="15"/>
      <c r="OHI28" s="15"/>
      <c r="OHJ28" s="15"/>
      <c r="OHK28" s="15"/>
      <c r="OHL28" s="15"/>
      <c r="OHM28" s="15"/>
      <c r="OHN28" s="15"/>
      <c r="OHO28" s="15"/>
      <c r="OHP28" s="15"/>
      <c r="OHQ28" s="15"/>
      <c r="OHR28" s="15"/>
      <c r="OHS28" s="15"/>
      <c r="OHT28" s="15"/>
      <c r="OHU28" s="15"/>
      <c r="OHV28" s="15"/>
      <c r="OHW28" s="15"/>
      <c r="OHX28" s="15"/>
      <c r="OHY28" s="15"/>
      <c r="OHZ28" s="15"/>
      <c r="OIA28" s="15"/>
      <c r="OIB28" s="15"/>
      <c r="OIC28" s="15"/>
      <c r="OID28" s="15"/>
      <c r="OIE28" s="15"/>
      <c r="OIF28" s="15"/>
      <c r="OIG28" s="15"/>
      <c r="OIH28" s="15"/>
      <c r="OII28" s="15"/>
      <c r="OIJ28" s="15"/>
      <c r="OIK28" s="15"/>
      <c r="OIL28" s="15"/>
      <c r="OIM28" s="15"/>
      <c r="OIN28" s="15"/>
      <c r="OIO28" s="15"/>
      <c r="OIP28" s="15"/>
      <c r="OIQ28" s="15"/>
      <c r="OIR28" s="15"/>
      <c r="OIS28" s="15"/>
      <c r="OIT28" s="15"/>
      <c r="OIU28" s="15"/>
      <c r="OIV28" s="15"/>
      <c r="OIW28" s="15"/>
      <c r="OIX28" s="15"/>
      <c r="OIY28" s="15"/>
      <c r="OIZ28" s="15"/>
      <c r="OJA28" s="15"/>
      <c r="OJB28" s="15"/>
      <c r="OJC28" s="15"/>
      <c r="OJD28" s="15"/>
      <c r="OJE28" s="15"/>
      <c r="OJF28" s="15"/>
      <c r="OJG28" s="15"/>
      <c r="OJH28" s="15"/>
      <c r="OJI28" s="15"/>
      <c r="OJJ28" s="15"/>
      <c r="OJK28" s="15"/>
      <c r="OJL28" s="15"/>
      <c r="OJM28" s="15"/>
      <c r="OJN28" s="15"/>
      <c r="OJO28" s="15"/>
      <c r="OJP28" s="15"/>
      <c r="OJQ28" s="15"/>
      <c r="OJR28" s="15"/>
      <c r="OJS28" s="15"/>
      <c r="OJT28" s="15"/>
      <c r="OJU28" s="15"/>
      <c r="OJV28" s="15"/>
      <c r="OJW28" s="15"/>
      <c r="OJX28" s="15"/>
      <c r="OJY28" s="15"/>
      <c r="OJZ28" s="15"/>
      <c r="OKA28" s="15"/>
      <c r="OKB28" s="15"/>
      <c r="OKC28" s="15"/>
      <c r="OKD28" s="15"/>
      <c r="OKE28" s="15"/>
      <c r="OKF28" s="15"/>
      <c r="OKG28" s="15"/>
      <c r="OKH28" s="15"/>
      <c r="OKI28" s="15"/>
      <c r="OKJ28" s="15"/>
      <c r="OKK28" s="15"/>
      <c r="OKL28" s="15"/>
      <c r="OKM28" s="15"/>
      <c r="OKN28" s="15"/>
      <c r="OKO28" s="15"/>
      <c r="OKP28" s="15"/>
      <c r="OKQ28" s="15"/>
      <c r="OKR28" s="15"/>
      <c r="OKS28" s="15"/>
      <c r="OKT28" s="15"/>
      <c r="OKU28" s="15"/>
      <c r="OKV28" s="15"/>
      <c r="OKW28" s="15"/>
      <c r="OKX28" s="15"/>
      <c r="OKY28" s="15"/>
      <c r="OKZ28" s="15"/>
      <c r="OLA28" s="15"/>
      <c r="OLB28" s="15"/>
      <c r="OLC28" s="15"/>
      <c r="OLD28" s="15"/>
      <c r="OLE28" s="15"/>
      <c r="OLF28" s="15"/>
      <c r="OLG28" s="15"/>
      <c r="OLH28" s="15"/>
      <c r="OLI28" s="15"/>
      <c r="OLJ28" s="15"/>
      <c r="OLK28" s="15"/>
      <c r="OLL28" s="15"/>
      <c r="OLM28" s="15"/>
      <c r="OLN28" s="15"/>
      <c r="OLO28" s="15"/>
      <c r="OLP28" s="15"/>
      <c r="OLQ28" s="15"/>
      <c r="OLR28" s="15"/>
      <c r="OLS28" s="15"/>
      <c r="OLT28" s="15"/>
      <c r="OLU28" s="15"/>
      <c r="OLV28" s="15"/>
      <c r="OLW28" s="15"/>
      <c r="OLX28" s="15"/>
      <c r="OLY28" s="15"/>
      <c r="OLZ28" s="15"/>
      <c r="OMA28" s="15"/>
      <c r="OMB28" s="15"/>
      <c r="OMC28" s="15"/>
      <c r="OMD28" s="15"/>
      <c r="OME28" s="15"/>
      <c r="OMF28" s="15"/>
      <c r="OMG28" s="15"/>
      <c r="OMH28" s="15"/>
      <c r="OMI28" s="15"/>
      <c r="OMJ28" s="15"/>
      <c r="OMK28" s="15"/>
      <c r="OML28" s="15"/>
      <c r="OMM28" s="15"/>
      <c r="OMN28" s="15"/>
      <c r="OMO28" s="15"/>
      <c r="OMP28" s="15"/>
      <c r="OMQ28" s="15"/>
      <c r="OMR28" s="15"/>
      <c r="OMS28" s="15"/>
      <c r="OMT28" s="15"/>
      <c r="OMU28" s="15"/>
      <c r="OMV28" s="15"/>
      <c r="OMW28" s="15"/>
      <c r="OMX28" s="15"/>
      <c r="OMY28" s="15"/>
      <c r="OMZ28" s="15"/>
      <c r="ONA28" s="15"/>
      <c r="ONB28" s="15"/>
      <c r="ONC28" s="15"/>
      <c r="OND28" s="15"/>
      <c r="ONE28" s="15"/>
      <c r="ONF28" s="15"/>
      <c r="ONG28" s="15"/>
      <c r="ONH28" s="15"/>
      <c r="ONI28" s="15"/>
      <c r="ONJ28" s="15"/>
      <c r="ONK28" s="15"/>
      <c r="ONL28" s="15"/>
      <c r="ONM28" s="15"/>
      <c r="ONN28" s="15"/>
      <c r="ONO28" s="15"/>
      <c r="ONP28" s="15"/>
      <c r="ONQ28" s="15"/>
      <c r="ONR28" s="15"/>
      <c r="ONS28" s="15"/>
      <c r="ONT28" s="15"/>
      <c r="ONU28" s="15"/>
      <c r="ONV28" s="15"/>
      <c r="ONW28" s="15"/>
      <c r="ONX28" s="15"/>
      <c r="ONY28" s="15"/>
      <c r="ONZ28" s="15"/>
      <c r="OOA28" s="15"/>
      <c r="OOB28" s="15"/>
      <c r="OOC28" s="15"/>
      <c r="OOD28" s="15"/>
      <c r="OOE28" s="15"/>
      <c r="OOF28" s="15"/>
      <c r="OOG28" s="15"/>
      <c r="OOH28" s="15"/>
      <c r="OOI28" s="15"/>
      <c r="OOJ28" s="15"/>
      <c r="OOK28" s="15"/>
      <c r="OOL28" s="15"/>
      <c r="OOM28" s="15"/>
      <c r="OON28" s="15"/>
      <c r="OOO28" s="15"/>
      <c r="OOP28" s="15"/>
      <c r="OOQ28" s="15"/>
      <c r="OOR28" s="15"/>
      <c r="OOS28" s="15"/>
      <c r="OOT28" s="15"/>
      <c r="OOU28" s="15"/>
      <c r="OOV28" s="15"/>
      <c r="OOW28" s="15"/>
      <c r="OOX28" s="15"/>
      <c r="OOY28" s="15"/>
      <c r="OOZ28" s="15"/>
      <c r="OPA28" s="15"/>
      <c r="OPB28" s="15"/>
      <c r="OPC28" s="15"/>
      <c r="OPD28" s="15"/>
      <c r="OPE28" s="15"/>
      <c r="OPF28" s="15"/>
      <c r="OPG28" s="15"/>
      <c r="OPH28" s="15"/>
      <c r="OPI28" s="15"/>
      <c r="OPJ28" s="15"/>
      <c r="OPK28" s="15"/>
      <c r="OPL28" s="15"/>
      <c r="OPM28" s="15"/>
      <c r="OPN28" s="15"/>
      <c r="OPO28" s="15"/>
      <c r="OPP28" s="15"/>
      <c r="OPQ28" s="15"/>
      <c r="OPR28" s="15"/>
      <c r="OPS28" s="15"/>
      <c r="OPT28" s="15"/>
      <c r="OPU28" s="15"/>
      <c r="OPV28" s="15"/>
      <c r="OPW28" s="15"/>
      <c r="OPX28" s="15"/>
      <c r="OPY28" s="15"/>
      <c r="OPZ28" s="15"/>
      <c r="OQA28" s="15"/>
      <c r="OQB28" s="15"/>
      <c r="OQC28" s="15"/>
      <c r="OQD28" s="15"/>
      <c r="OQE28" s="15"/>
      <c r="OQF28" s="15"/>
      <c r="OQG28" s="15"/>
      <c r="OQH28" s="15"/>
      <c r="OQI28" s="15"/>
      <c r="OQJ28" s="15"/>
      <c r="OQK28" s="15"/>
      <c r="OQL28" s="15"/>
      <c r="OQM28" s="15"/>
      <c r="OQN28" s="15"/>
      <c r="OQO28" s="15"/>
      <c r="OQP28" s="15"/>
      <c r="OQQ28" s="15"/>
      <c r="OQR28" s="15"/>
      <c r="OQS28" s="15"/>
      <c r="OQT28" s="15"/>
      <c r="OQU28" s="15"/>
      <c r="OQV28" s="15"/>
      <c r="OQW28" s="15"/>
      <c r="OQX28" s="15"/>
      <c r="OQY28" s="15"/>
      <c r="OQZ28" s="15"/>
      <c r="ORA28" s="15"/>
      <c r="ORB28" s="15"/>
      <c r="ORC28" s="15"/>
      <c r="ORD28" s="15"/>
      <c r="ORE28" s="15"/>
      <c r="ORF28" s="15"/>
      <c r="ORG28" s="15"/>
      <c r="ORH28" s="15"/>
      <c r="ORI28" s="15"/>
      <c r="ORJ28" s="15"/>
      <c r="ORK28" s="15"/>
      <c r="ORL28" s="15"/>
      <c r="ORM28" s="15"/>
      <c r="ORN28" s="15"/>
      <c r="ORO28" s="15"/>
      <c r="ORP28" s="15"/>
      <c r="ORQ28" s="15"/>
      <c r="ORR28" s="15"/>
      <c r="ORS28" s="15"/>
      <c r="ORT28" s="15"/>
      <c r="ORU28" s="15"/>
      <c r="ORV28" s="15"/>
      <c r="ORW28" s="15"/>
      <c r="ORX28" s="15"/>
      <c r="ORY28" s="15"/>
      <c r="ORZ28" s="15"/>
      <c r="OSA28" s="15"/>
      <c r="OSB28" s="15"/>
      <c r="OSC28" s="15"/>
      <c r="OSD28" s="15"/>
      <c r="OSE28" s="15"/>
      <c r="OSF28" s="15"/>
      <c r="OSG28" s="15"/>
      <c r="OSH28" s="15"/>
      <c r="OSI28" s="15"/>
      <c r="OSJ28" s="15"/>
      <c r="OSK28" s="15"/>
      <c r="OSL28" s="15"/>
      <c r="OSM28" s="15"/>
      <c r="OSN28" s="15"/>
      <c r="OSO28" s="15"/>
      <c r="OSP28" s="15"/>
      <c r="OSQ28" s="15"/>
      <c r="OSR28" s="15"/>
      <c r="OSS28" s="15"/>
      <c r="OST28" s="15"/>
      <c r="OSU28" s="15"/>
      <c r="OSV28" s="15"/>
      <c r="OSW28" s="15"/>
      <c r="OSX28" s="15"/>
      <c r="OSY28" s="15"/>
      <c r="OSZ28" s="15"/>
      <c r="OTA28" s="15"/>
      <c r="OTB28" s="15"/>
      <c r="OTC28" s="15"/>
      <c r="OTD28" s="15"/>
      <c r="OTE28" s="15"/>
      <c r="OTF28" s="15"/>
      <c r="OTG28" s="15"/>
      <c r="OTH28" s="15"/>
      <c r="OTI28" s="15"/>
      <c r="OTJ28" s="15"/>
      <c r="OTK28" s="15"/>
      <c r="OTL28" s="15"/>
      <c r="OTM28" s="15"/>
      <c r="OTN28" s="15"/>
      <c r="OTO28" s="15"/>
      <c r="OTP28" s="15"/>
      <c r="OTQ28" s="15"/>
      <c r="OTR28" s="15"/>
      <c r="OTS28" s="15"/>
      <c r="OTT28" s="15"/>
      <c r="OTU28" s="15"/>
      <c r="OTV28" s="15"/>
      <c r="OTW28" s="15"/>
      <c r="OTX28" s="15"/>
      <c r="OTY28" s="15"/>
      <c r="OTZ28" s="15"/>
      <c r="OUA28" s="15"/>
      <c r="OUB28" s="15"/>
      <c r="OUC28" s="15"/>
      <c r="OUD28" s="15"/>
      <c r="OUE28" s="15"/>
      <c r="OUF28" s="15"/>
      <c r="OUG28" s="15"/>
      <c r="OUH28" s="15"/>
      <c r="OUI28" s="15"/>
      <c r="OUJ28" s="15"/>
      <c r="OUK28" s="15"/>
      <c r="OUL28" s="15"/>
      <c r="OUM28" s="15"/>
      <c r="OUN28" s="15"/>
      <c r="OUO28" s="15"/>
      <c r="OUP28" s="15"/>
      <c r="OUQ28" s="15"/>
      <c r="OUR28" s="15"/>
      <c r="OUS28" s="15"/>
      <c r="OUT28" s="15"/>
      <c r="OUU28" s="15"/>
      <c r="OUV28" s="15"/>
      <c r="OUW28" s="15"/>
      <c r="OUX28" s="15"/>
      <c r="OUY28" s="15"/>
      <c r="OUZ28" s="15"/>
      <c r="OVA28" s="15"/>
      <c r="OVB28" s="15"/>
      <c r="OVC28" s="15"/>
      <c r="OVD28" s="15"/>
      <c r="OVE28" s="15"/>
      <c r="OVF28" s="15"/>
      <c r="OVG28" s="15"/>
      <c r="OVH28" s="15"/>
      <c r="OVI28" s="15"/>
      <c r="OVJ28" s="15"/>
      <c r="OVK28" s="15"/>
      <c r="OVL28" s="15"/>
      <c r="OVM28" s="15"/>
      <c r="OVN28" s="15"/>
      <c r="OVO28" s="15"/>
      <c r="OVP28" s="15"/>
      <c r="OVQ28" s="15"/>
      <c r="OVR28" s="15"/>
      <c r="OVS28" s="15"/>
      <c r="OVT28" s="15"/>
      <c r="OVU28" s="15"/>
      <c r="OVV28" s="15"/>
      <c r="OVW28" s="15"/>
      <c r="OVX28" s="15"/>
      <c r="OVY28" s="15"/>
      <c r="OVZ28" s="15"/>
      <c r="OWA28" s="15"/>
      <c r="OWB28" s="15"/>
      <c r="OWC28" s="15"/>
      <c r="OWD28" s="15"/>
      <c r="OWE28" s="15"/>
      <c r="OWF28" s="15"/>
      <c r="OWG28" s="15"/>
      <c r="OWH28" s="15"/>
      <c r="OWI28" s="15"/>
      <c r="OWJ28" s="15"/>
      <c r="OWK28" s="15"/>
      <c r="OWL28" s="15"/>
      <c r="OWM28" s="15"/>
      <c r="OWN28" s="15"/>
      <c r="OWO28" s="15"/>
      <c r="OWP28" s="15"/>
      <c r="OWQ28" s="15"/>
      <c r="OWR28" s="15"/>
      <c r="OWS28" s="15"/>
      <c r="OWT28" s="15"/>
      <c r="OWU28" s="15"/>
      <c r="OWV28" s="15"/>
      <c r="OWW28" s="15"/>
      <c r="OWX28" s="15"/>
      <c r="OWY28" s="15"/>
      <c r="OWZ28" s="15"/>
      <c r="OXA28" s="15"/>
      <c r="OXB28" s="15"/>
      <c r="OXC28" s="15"/>
      <c r="OXD28" s="15"/>
      <c r="OXE28" s="15"/>
      <c r="OXF28" s="15"/>
      <c r="OXG28" s="15"/>
      <c r="OXH28" s="15"/>
      <c r="OXI28" s="15"/>
      <c r="OXJ28" s="15"/>
      <c r="OXK28" s="15"/>
      <c r="OXL28" s="15"/>
      <c r="OXM28" s="15"/>
      <c r="OXN28" s="15"/>
      <c r="OXO28" s="15"/>
      <c r="OXP28" s="15"/>
      <c r="OXQ28" s="15"/>
      <c r="OXR28" s="15"/>
      <c r="OXS28" s="15"/>
      <c r="OXT28" s="15"/>
      <c r="OXU28" s="15"/>
      <c r="OXV28" s="15"/>
      <c r="OXW28" s="15"/>
      <c r="OXX28" s="15"/>
      <c r="OXY28" s="15"/>
      <c r="OXZ28" s="15"/>
      <c r="OYA28" s="15"/>
      <c r="OYB28" s="15"/>
      <c r="OYC28" s="15"/>
      <c r="OYD28" s="15"/>
      <c r="OYE28" s="15"/>
      <c r="OYF28" s="15"/>
      <c r="OYG28" s="15"/>
      <c r="OYH28" s="15"/>
      <c r="OYI28" s="15"/>
      <c r="OYJ28" s="15"/>
      <c r="OYK28" s="15"/>
      <c r="OYL28" s="15"/>
      <c r="OYM28" s="15"/>
      <c r="OYN28" s="15"/>
      <c r="OYO28" s="15"/>
      <c r="OYP28" s="15"/>
      <c r="OYQ28" s="15"/>
      <c r="OYR28" s="15"/>
      <c r="OYS28" s="15"/>
      <c r="OYT28" s="15"/>
      <c r="OYU28" s="15"/>
      <c r="OYV28" s="15"/>
      <c r="OYW28" s="15"/>
      <c r="OYX28" s="15"/>
      <c r="OYY28" s="15"/>
      <c r="OYZ28" s="15"/>
      <c r="OZA28" s="15"/>
      <c r="OZB28" s="15"/>
      <c r="OZC28" s="15"/>
      <c r="OZD28" s="15"/>
      <c r="OZE28" s="15"/>
      <c r="OZF28" s="15"/>
      <c r="OZG28" s="15"/>
      <c r="OZH28" s="15"/>
      <c r="OZI28" s="15"/>
      <c r="OZJ28" s="15"/>
      <c r="OZK28" s="15"/>
      <c r="OZL28" s="15"/>
      <c r="OZM28" s="15"/>
      <c r="OZN28" s="15"/>
      <c r="OZO28" s="15"/>
      <c r="OZP28" s="15"/>
      <c r="OZQ28" s="15"/>
      <c r="OZR28" s="15"/>
      <c r="OZS28" s="15"/>
      <c r="OZT28" s="15"/>
      <c r="OZU28" s="15"/>
      <c r="OZV28" s="15"/>
      <c r="OZW28" s="15"/>
      <c r="OZX28" s="15"/>
      <c r="OZY28" s="15"/>
      <c r="OZZ28" s="15"/>
      <c r="PAA28" s="15"/>
      <c r="PAB28" s="15"/>
      <c r="PAC28" s="15"/>
      <c r="PAD28" s="15"/>
      <c r="PAE28" s="15"/>
      <c r="PAF28" s="15"/>
      <c r="PAG28" s="15"/>
      <c r="PAH28" s="15"/>
      <c r="PAI28" s="15"/>
      <c r="PAJ28" s="15"/>
      <c r="PAK28" s="15"/>
      <c r="PAL28" s="15"/>
      <c r="PAM28" s="15"/>
      <c r="PAN28" s="15"/>
      <c r="PAO28" s="15"/>
      <c r="PAP28" s="15"/>
      <c r="PAQ28" s="15"/>
      <c r="PAR28" s="15"/>
      <c r="PAS28" s="15"/>
      <c r="PAT28" s="15"/>
      <c r="PAU28" s="15"/>
      <c r="PAV28" s="15"/>
      <c r="PAW28" s="15"/>
      <c r="PAX28" s="15"/>
      <c r="PAY28" s="15"/>
      <c r="PAZ28" s="15"/>
      <c r="PBA28" s="15"/>
      <c r="PBB28" s="15"/>
      <c r="PBC28" s="15"/>
      <c r="PBD28" s="15"/>
      <c r="PBE28" s="15"/>
      <c r="PBF28" s="15"/>
      <c r="PBG28" s="15"/>
      <c r="PBH28" s="15"/>
      <c r="PBI28" s="15"/>
      <c r="PBJ28" s="15"/>
      <c r="PBK28" s="15"/>
      <c r="PBL28" s="15"/>
      <c r="PBM28" s="15"/>
      <c r="PBN28" s="15"/>
      <c r="PBO28" s="15"/>
      <c r="PBP28" s="15"/>
      <c r="PBQ28" s="15"/>
      <c r="PBR28" s="15"/>
      <c r="PBS28" s="15"/>
      <c r="PBT28" s="15"/>
      <c r="PBU28" s="15"/>
      <c r="PBV28" s="15"/>
      <c r="PBW28" s="15"/>
      <c r="PBX28" s="15"/>
      <c r="PBY28" s="15"/>
      <c r="PBZ28" s="15"/>
      <c r="PCA28" s="15"/>
      <c r="PCB28" s="15"/>
      <c r="PCC28" s="15"/>
      <c r="PCD28" s="15"/>
      <c r="PCE28" s="15"/>
      <c r="PCF28" s="15"/>
      <c r="PCG28" s="15"/>
      <c r="PCH28" s="15"/>
      <c r="PCI28" s="15"/>
      <c r="PCJ28" s="15"/>
      <c r="PCK28" s="15"/>
      <c r="PCL28" s="15"/>
      <c r="PCM28" s="15"/>
      <c r="PCN28" s="15"/>
      <c r="PCO28" s="15"/>
      <c r="PCP28" s="15"/>
      <c r="PCQ28" s="15"/>
      <c r="PCR28" s="15"/>
      <c r="PCS28" s="15"/>
      <c r="PCT28" s="15"/>
      <c r="PCU28" s="15"/>
      <c r="PCV28" s="15"/>
      <c r="PCW28" s="15"/>
      <c r="PCX28" s="15"/>
      <c r="PCY28" s="15"/>
      <c r="PCZ28" s="15"/>
      <c r="PDA28" s="15"/>
      <c r="PDB28" s="15"/>
      <c r="PDC28" s="15"/>
      <c r="PDD28" s="15"/>
      <c r="PDE28" s="15"/>
      <c r="PDF28" s="15"/>
      <c r="PDG28" s="15"/>
      <c r="PDH28" s="15"/>
      <c r="PDI28" s="15"/>
      <c r="PDJ28" s="15"/>
      <c r="PDK28" s="15"/>
      <c r="PDL28" s="15"/>
      <c r="PDM28" s="15"/>
      <c r="PDN28" s="15"/>
      <c r="PDO28" s="15"/>
      <c r="PDP28" s="15"/>
      <c r="PDQ28" s="15"/>
      <c r="PDR28" s="15"/>
      <c r="PDS28" s="15"/>
      <c r="PDT28" s="15"/>
      <c r="PDU28" s="15"/>
      <c r="PDV28" s="15"/>
      <c r="PDW28" s="15"/>
      <c r="PDX28" s="15"/>
      <c r="PDY28" s="15"/>
      <c r="PDZ28" s="15"/>
      <c r="PEA28" s="15"/>
      <c r="PEB28" s="15"/>
      <c r="PEC28" s="15"/>
      <c r="PED28" s="15"/>
      <c r="PEE28" s="15"/>
      <c r="PEF28" s="15"/>
      <c r="PEG28" s="15"/>
      <c r="PEH28" s="15"/>
      <c r="PEI28" s="15"/>
      <c r="PEJ28" s="15"/>
      <c r="PEK28" s="15"/>
      <c r="PEL28" s="15"/>
      <c r="PEM28" s="15"/>
      <c r="PEN28" s="15"/>
      <c r="PEO28" s="15"/>
      <c r="PEP28" s="15"/>
      <c r="PEQ28" s="15"/>
      <c r="PER28" s="15"/>
      <c r="PES28" s="15"/>
      <c r="PET28" s="15"/>
      <c r="PEU28" s="15"/>
      <c r="PEV28" s="15"/>
      <c r="PEW28" s="15"/>
      <c r="PEX28" s="15"/>
      <c r="PEY28" s="15"/>
      <c r="PEZ28" s="15"/>
      <c r="PFA28" s="15"/>
      <c r="PFB28" s="15"/>
      <c r="PFC28" s="15"/>
      <c r="PFD28" s="15"/>
      <c r="PFE28" s="15"/>
      <c r="PFF28" s="15"/>
      <c r="PFG28" s="15"/>
      <c r="PFH28" s="15"/>
      <c r="PFI28" s="15"/>
      <c r="PFJ28" s="15"/>
      <c r="PFK28" s="15"/>
      <c r="PFL28" s="15"/>
      <c r="PFM28" s="15"/>
      <c r="PFN28" s="15"/>
      <c r="PFO28" s="15"/>
      <c r="PFP28" s="15"/>
      <c r="PFQ28" s="15"/>
      <c r="PFR28" s="15"/>
      <c r="PFS28" s="15"/>
      <c r="PFT28" s="15"/>
      <c r="PFU28" s="15"/>
      <c r="PFV28" s="15"/>
      <c r="PFW28" s="15"/>
      <c r="PFX28" s="15"/>
      <c r="PFY28" s="15"/>
      <c r="PFZ28" s="15"/>
      <c r="PGA28" s="15"/>
      <c r="PGB28" s="15"/>
      <c r="PGC28" s="15"/>
      <c r="PGD28" s="15"/>
      <c r="PGE28" s="15"/>
      <c r="PGF28" s="15"/>
      <c r="PGG28" s="15"/>
      <c r="PGH28" s="15"/>
      <c r="PGI28" s="15"/>
      <c r="PGJ28" s="15"/>
      <c r="PGK28" s="15"/>
      <c r="PGL28" s="15"/>
      <c r="PGM28" s="15"/>
      <c r="PGN28" s="15"/>
      <c r="PGO28" s="15"/>
      <c r="PGP28" s="15"/>
      <c r="PGQ28" s="15"/>
      <c r="PGR28" s="15"/>
      <c r="PGS28" s="15"/>
      <c r="PGT28" s="15"/>
      <c r="PGU28" s="15"/>
      <c r="PGV28" s="15"/>
      <c r="PGW28" s="15"/>
      <c r="PGX28" s="15"/>
      <c r="PGY28" s="15"/>
      <c r="PGZ28" s="15"/>
      <c r="PHA28" s="15"/>
      <c r="PHB28" s="15"/>
      <c r="PHC28" s="15"/>
      <c r="PHD28" s="15"/>
      <c r="PHE28" s="15"/>
      <c r="PHF28" s="15"/>
      <c r="PHG28" s="15"/>
      <c r="PHH28" s="15"/>
      <c r="PHI28" s="15"/>
      <c r="PHJ28" s="15"/>
      <c r="PHK28" s="15"/>
      <c r="PHL28" s="15"/>
      <c r="PHM28" s="15"/>
      <c r="PHN28" s="15"/>
      <c r="PHO28" s="15"/>
      <c r="PHP28" s="15"/>
      <c r="PHQ28" s="15"/>
      <c r="PHR28" s="15"/>
      <c r="PHS28" s="15"/>
      <c r="PHT28" s="15"/>
      <c r="PHU28" s="15"/>
      <c r="PHV28" s="15"/>
      <c r="PHW28" s="15"/>
      <c r="PHX28" s="15"/>
      <c r="PHY28" s="15"/>
      <c r="PHZ28" s="15"/>
      <c r="PIA28" s="15"/>
      <c r="PIB28" s="15"/>
      <c r="PIC28" s="15"/>
      <c r="PID28" s="15"/>
      <c r="PIE28" s="15"/>
      <c r="PIF28" s="15"/>
      <c r="PIG28" s="15"/>
      <c r="PIH28" s="15"/>
      <c r="PII28" s="15"/>
      <c r="PIJ28" s="15"/>
      <c r="PIK28" s="15"/>
      <c r="PIL28" s="15"/>
      <c r="PIM28" s="15"/>
      <c r="PIN28" s="15"/>
      <c r="PIO28" s="15"/>
      <c r="PIP28" s="15"/>
      <c r="PIQ28" s="15"/>
      <c r="PIR28" s="15"/>
      <c r="PIS28" s="15"/>
      <c r="PIT28" s="15"/>
      <c r="PIU28" s="15"/>
      <c r="PIV28" s="15"/>
      <c r="PIW28" s="15"/>
      <c r="PIX28" s="15"/>
      <c r="PIY28" s="15"/>
      <c r="PIZ28" s="15"/>
      <c r="PJA28" s="15"/>
      <c r="PJB28" s="15"/>
      <c r="PJC28" s="15"/>
      <c r="PJD28" s="15"/>
      <c r="PJE28" s="15"/>
      <c r="PJF28" s="15"/>
      <c r="PJG28" s="15"/>
      <c r="PJH28" s="15"/>
      <c r="PJI28" s="15"/>
      <c r="PJJ28" s="15"/>
      <c r="PJK28" s="15"/>
      <c r="PJL28" s="15"/>
      <c r="PJM28" s="15"/>
      <c r="PJN28" s="15"/>
      <c r="PJO28" s="15"/>
      <c r="PJP28" s="15"/>
      <c r="PJQ28" s="15"/>
      <c r="PJR28" s="15"/>
      <c r="PJS28" s="15"/>
      <c r="PJT28" s="15"/>
      <c r="PJU28" s="15"/>
      <c r="PJV28" s="15"/>
      <c r="PJW28" s="15"/>
      <c r="PJX28" s="15"/>
      <c r="PJY28" s="15"/>
      <c r="PJZ28" s="15"/>
      <c r="PKA28" s="15"/>
      <c r="PKB28" s="15"/>
      <c r="PKC28" s="15"/>
      <c r="PKD28" s="15"/>
      <c r="PKE28" s="15"/>
      <c r="PKF28" s="15"/>
      <c r="PKG28" s="15"/>
      <c r="PKH28" s="15"/>
      <c r="PKI28" s="15"/>
      <c r="PKJ28" s="15"/>
      <c r="PKK28" s="15"/>
      <c r="PKL28" s="15"/>
      <c r="PKM28" s="15"/>
      <c r="PKN28" s="15"/>
      <c r="PKO28" s="15"/>
      <c r="PKP28" s="15"/>
      <c r="PKQ28" s="15"/>
      <c r="PKR28" s="15"/>
      <c r="PKS28" s="15"/>
      <c r="PKT28" s="15"/>
      <c r="PKU28" s="15"/>
      <c r="PKV28" s="15"/>
      <c r="PKW28" s="15"/>
      <c r="PKX28" s="15"/>
      <c r="PKY28" s="15"/>
      <c r="PKZ28" s="15"/>
      <c r="PLA28" s="15"/>
      <c r="PLB28" s="15"/>
      <c r="PLC28" s="15"/>
      <c r="PLD28" s="15"/>
      <c r="PLE28" s="15"/>
      <c r="PLF28" s="15"/>
      <c r="PLG28" s="15"/>
      <c r="PLH28" s="15"/>
      <c r="PLI28" s="15"/>
      <c r="PLJ28" s="15"/>
      <c r="PLK28" s="15"/>
      <c r="PLL28" s="15"/>
      <c r="PLM28" s="15"/>
      <c r="PLN28" s="15"/>
      <c r="PLO28" s="15"/>
      <c r="PLP28" s="15"/>
      <c r="PLQ28" s="15"/>
      <c r="PLR28" s="15"/>
      <c r="PLS28" s="15"/>
      <c r="PLT28" s="15"/>
      <c r="PLU28" s="15"/>
      <c r="PLV28" s="15"/>
      <c r="PLW28" s="15"/>
      <c r="PLX28" s="15"/>
      <c r="PLY28" s="15"/>
      <c r="PLZ28" s="15"/>
      <c r="PMA28" s="15"/>
      <c r="PMB28" s="15"/>
      <c r="PMC28" s="15"/>
      <c r="PMD28" s="15"/>
      <c r="PME28" s="15"/>
      <c r="PMF28" s="15"/>
      <c r="PMG28" s="15"/>
      <c r="PMH28" s="15"/>
      <c r="PMI28" s="15"/>
      <c r="PMJ28" s="15"/>
      <c r="PMK28" s="15"/>
      <c r="PML28" s="15"/>
      <c r="PMM28" s="15"/>
      <c r="PMN28" s="15"/>
      <c r="PMO28" s="15"/>
      <c r="PMP28" s="15"/>
      <c r="PMQ28" s="15"/>
      <c r="PMR28" s="15"/>
      <c r="PMS28" s="15"/>
      <c r="PMT28" s="15"/>
      <c r="PMU28" s="15"/>
      <c r="PMV28" s="15"/>
      <c r="PMW28" s="15"/>
      <c r="PMX28" s="15"/>
      <c r="PMY28" s="15"/>
      <c r="PMZ28" s="15"/>
      <c r="PNA28" s="15"/>
      <c r="PNB28" s="15"/>
      <c r="PNC28" s="15"/>
      <c r="PND28" s="15"/>
      <c r="PNE28" s="15"/>
      <c r="PNF28" s="15"/>
      <c r="PNG28" s="15"/>
      <c r="PNH28" s="15"/>
      <c r="PNI28" s="15"/>
      <c r="PNJ28" s="15"/>
      <c r="PNK28" s="15"/>
      <c r="PNL28" s="15"/>
      <c r="PNM28" s="15"/>
      <c r="PNN28" s="15"/>
      <c r="PNO28" s="15"/>
      <c r="PNP28" s="15"/>
      <c r="PNQ28" s="15"/>
      <c r="PNR28" s="15"/>
      <c r="PNS28" s="15"/>
      <c r="PNT28" s="15"/>
      <c r="PNU28" s="15"/>
      <c r="PNV28" s="15"/>
      <c r="PNW28" s="15"/>
      <c r="PNX28" s="15"/>
      <c r="PNY28" s="15"/>
      <c r="PNZ28" s="15"/>
      <c r="POA28" s="15"/>
      <c r="POB28" s="15"/>
      <c r="POC28" s="15"/>
      <c r="POD28" s="15"/>
      <c r="POE28" s="15"/>
      <c r="POF28" s="15"/>
      <c r="POG28" s="15"/>
      <c r="POH28" s="15"/>
      <c r="POI28" s="15"/>
      <c r="POJ28" s="15"/>
      <c r="POK28" s="15"/>
      <c r="POL28" s="15"/>
      <c r="POM28" s="15"/>
      <c r="PON28" s="15"/>
      <c r="POO28" s="15"/>
      <c r="POP28" s="15"/>
      <c r="POQ28" s="15"/>
      <c r="POR28" s="15"/>
      <c r="POS28" s="15"/>
      <c r="POT28" s="15"/>
      <c r="POU28" s="15"/>
      <c r="POV28" s="15"/>
      <c r="POW28" s="15"/>
      <c r="POX28" s="15"/>
      <c r="POY28" s="15"/>
      <c r="POZ28" s="15"/>
      <c r="PPA28" s="15"/>
      <c r="PPB28" s="15"/>
      <c r="PPC28" s="15"/>
      <c r="PPD28" s="15"/>
      <c r="PPE28" s="15"/>
      <c r="PPF28" s="15"/>
      <c r="PPG28" s="15"/>
      <c r="PPH28" s="15"/>
      <c r="PPI28" s="15"/>
      <c r="PPJ28" s="15"/>
      <c r="PPK28" s="15"/>
      <c r="PPL28" s="15"/>
      <c r="PPM28" s="15"/>
      <c r="PPN28" s="15"/>
      <c r="PPO28" s="15"/>
      <c r="PPP28" s="15"/>
      <c r="PPQ28" s="15"/>
      <c r="PPR28" s="15"/>
      <c r="PPS28" s="15"/>
      <c r="PPT28" s="15"/>
      <c r="PPU28" s="15"/>
      <c r="PPV28" s="15"/>
      <c r="PPW28" s="15"/>
      <c r="PPX28" s="15"/>
      <c r="PPY28" s="15"/>
      <c r="PPZ28" s="15"/>
      <c r="PQA28" s="15"/>
      <c r="PQB28" s="15"/>
      <c r="PQC28" s="15"/>
      <c r="PQD28" s="15"/>
      <c r="PQE28" s="15"/>
      <c r="PQF28" s="15"/>
      <c r="PQG28" s="15"/>
      <c r="PQH28" s="15"/>
      <c r="PQI28" s="15"/>
      <c r="PQJ28" s="15"/>
      <c r="PQK28" s="15"/>
      <c r="PQL28" s="15"/>
      <c r="PQM28" s="15"/>
      <c r="PQN28" s="15"/>
      <c r="PQO28" s="15"/>
      <c r="PQP28" s="15"/>
      <c r="PQQ28" s="15"/>
      <c r="PQR28" s="15"/>
      <c r="PQS28" s="15"/>
      <c r="PQT28" s="15"/>
      <c r="PQU28" s="15"/>
      <c r="PQV28" s="15"/>
      <c r="PQW28" s="15"/>
      <c r="PQX28" s="15"/>
      <c r="PQY28" s="15"/>
      <c r="PQZ28" s="15"/>
      <c r="PRA28" s="15"/>
      <c r="PRB28" s="15"/>
      <c r="PRC28" s="15"/>
      <c r="PRD28" s="15"/>
      <c r="PRE28" s="15"/>
      <c r="PRF28" s="15"/>
      <c r="PRG28" s="15"/>
      <c r="PRH28" s="15"/>
      <c r="PRI28" s="15"/>
      <c r="PRJ28" s="15"/>
      <c r="PRK28" s="15"/>
      <c r="PRL28" s="15"/>
      <c r="PRM28" s="15"/>
      <c r="PRN28" s="15"/>
      <c r="PRO28" s="15"/>
      <c r="PRP28" s="15"/>
      <c r="PRQ28" s="15"/>
      <c r="PRR28" s="15"/>
      <c r="PRS28" s="15"/>
      <c r="PRT28" s="15"/>
      <c r="PRU28" s="15"/>
      <c r="PRV28" s="15"/>
      <c r="PRW28" s="15"/>
      <c r="PRX28" s="15"/>
      <c r="PRY28" s="15"/>
      <c r="PRZ28" s="15"/>
      <c r="PSA28" s="15"/>
      <c r="PSB28" s="15"/>
      <c r="PSC28" s="15"/>
      <c r="PSD28" s="15"/>
      <c r="PSE28" s="15"/>
      <c r="PSF28" s="15"/>
      <c r="PSG28" s="15"/>
      <c r="PSH28" s="15"/>
      <c r="PSI28" s="15"/>
      <c r="PSJ28" s="15"/>
      <c r="PSK28" s="15"/>
      <c r="PSL28" s="15"/>
      <c r="PSM28" s="15"/>
      <c r="PSN28" s="15"/>
      <c r="PSO28" s="15"/>
      <c r="PSP28" s="15"/>
      <c r="PSQ28" s="15"/>
      <c r="PSR28" s="15"/>
      <c r="PSS28" s="15"/>
      <c r="PST28" s="15"/>
      <c r="PSU28" s="15"/>
      <c r="PSV28" s="15"/>
      <c r="PSW28" s="15"/>
      <c r="PSX28" s="15"/>
      <c r="PSY28" s="15"/>
      <c r="PSZ28" s="15"/>
      <c r="PTA28" s="15"/>
      <c r="PTB28" s="15"/>
      <c r="PTC28" s="15"/>
      <c r="PTD28" s="15"/>
      <c r="PTE28" s="15"/>
      <c r="PTF28" s="15"/>
      <c r="PTG28" s="15"/>
      <c r="PTH28" s="15"/>
      <c r="PTI28" s="15"/>
      <c r="PTJ28" s="15"/>
      <c r="PTK28" s="15"/>
      <c r="PTL28" s="15"/>
      <c r="PTM28" s="15"/>
      <c r="PTN28" s="15"/>
      <c r="PTO28" s="15"/>
      <c r="PTP28" s="15"/>
      <c r="PTQ28" s="15"/>
      <c r="PTR28" s="15"/>
      <c r="PTS28" s="15"/>
      <c r="PTT28" s="15"/>
      <c r="PTU28" s="15"/>
      <c r="PTV28" s="15"/>
      <c r="PTW28" s="15"/>
      <c r="PTX28" s="15"/>
      <c r="PTY28" s="15"/>
      <c r="PTZ28" s="15"/>
      <c r="PUA28" s="15"/>
      <c r="PUB28" s="15"/>
      <c r="PUC28" s="15"/>
      <c r="PUD28" s="15"/>
      <c r="PUE28" s="15"/>
      <c r="PUF28" s="15"/>
      <c r="PUG28" s="15"/>
      <c r="PUH28" s="15"/>
      <c r="PUI28" s="15"/>
      <c r="PUJ28" s="15"/>
      <c r="PUK28" s="15"/>
      <c r="PUL28" s="15"/>
      <c r="PUM28" s="15"/>
      <c r="PUN28" s="15"/>
      <c r="PUO28" s="15"/>
      <c r="PUP28" s="15"/>
      <c r="PUQ28" s="15"/>
      <c r="PUR28" s="15"/>
      <c r="PUS28" s="15"/>
      <c r="PUT28" s="15"/>
      <c r="PUU28" s="15"/>
      <c r="PUV28" s="15"/>
      <c r="PUW28" s="15"/>
      <c r="PUX28" s="15"/>
      <c r="PUY28" s="15"/>
      <c r="PUZ28" s="15"/>
      <c r="PVA28" s="15"/>
      <c r="PVB28" s="15"/>
      <c r="PVC28" s="15"/>
      <c r="PVD28" s="15"/>
      <c r="PVE28" s="15"/>
      <c r="PVF28" s="15"/>
      <c r="PVG28" s="15"/>
      <c r="PVH28" s="15"/>
      <c r="PVI28" s="15"/>
      <c r="PVJ28" s="15"/>
      <c r="PVK28" s="15"/>
      <c r="PVL28" s="15"/>
      <c r="PVM28" s="15"/>
      <c r="PVN28" s="15"/>
      <c r="PVO28" s="15"/>
      <c r="PVP28" s="15"/>
      <c r="PVQ28" s="15"/>
      <c r="PVR28" s="15"/>
      <c r="PVS28" s="15"/>
      <c r="PVT28" s="15"/>
      <c r="PVU28" s="15"/>
      <c r="PVV28" s="15"/>
      <c r="PVW28" s="15"/>
      <c r="PVX28" s="15"/>
      <c r="PVY28" s="15"/>
      <c r="PVZ28" s="15"/>
      <c r="PWA28" s="15"/>
      <c r="PWB28" s="15"/>
      <c r="PWC28" s="15"/>
      <c r="PWD28" s="15"/>
      <c r="PWE28" s="15"/>
      <c r="PWF28" s="15"/>
      <c r="PWG28" s="15"/>
      <c r="PWH28" s="15"/>
      <c r="PWI28" s="15"/>
      <c r="PWJ28" s="15"/>
      <c r="PWK28" s="15"/>
      <c r="PWL28" s="15"/>
      <c r="PWM28" s="15"/>
      <c r="PWN28" s="15"/>
      <c r="PWO28" s="15"/>
      <c r="PWP28" s="15"/>
      <c r="PWQ28" s="15"/>
      <c r="PWR28" s="15"/>
      <c r="PWS28" s="15"/>
      <c r="PWT28" s="15"/>
      <c r="PWU28" s="15"/>
      <c r="PWV28" s="15"/>
      <c r="PWW28" s="15"/>
      <c r="PWX28" s="15"/>
      <c r="PWY28" s="15"/>
      <c r="PWZ28" s="15"/>
      <c r="PXA28" s="15"/>
      <c r="PXB28" s="15"/>
      <c r="PXC28" s="15"/>
      <c r="PXD28" s="15"/>
      <c r="PXE28" s="15"/>
      <c r="PXF28" s="15"/>
      <c r="PXG28" s="15"/>
      <c r="PXH28" s="15"/>
      <c r="PXI28" s="15"/>
      <c r="PXJ28" s="15"/>
      <c r="PXK28" s="15"/>
      <c r="PXL28" s="15"/>
      <c r="PXM28" s="15"/>
      <c r="PXN28" s="15"/>
      <c r="PXO28" s="15"/>
      <c r="PXP28" s="15"/>
      <c r="PXQ28" s="15"/>
      <c r="PXR28" s="15"/>
      <c r="PXS28" s="15"/>
      <c r="PXT28" s="15"/>
      <c r="PXU28" s="15"/>
      <c r="PXV28" s="15"/>
      <c r="PXW28" s="15"/>
      <c r="PXX28" s="15"/>
      <c r="PXY28" s="15"/>
      <c r="PXZ28" s="15"/>
      <c r="PYA28" s="15"/>
      <c r="PYB28" s="15"/>
      <c r="PYC28" s="15"/>
      <c r="PYD28" s="15"/>
      <c r="PYE28" s="15"/>
      <c r="PYF28" s="15"/>
      <c r="PYG28" s="15"/>
      <c r="PYH28" s="15"/>
      <c r="PYI28" s="15"/>
      <c r="PYJ28" s="15"/>
      <c r="PYK28" s="15"/>
      <c r="PYL28" s="15"/>
      <c r="PYM28" s="15"/>
      <c r="PYN28" s="15"/>
      <c r="PYO28" s="15"/>
      <c r="PYP28" s="15"/>
      <c r="PYQ28" s="15"/>
      <c r="PYR28" s="15"/>
      <c r="PYS28" s="15"/>
      <c r="PYT28" s="15"/>
      <c r="PYU28" s="15"/>
      <c r="PYV28" s="15"/>
      <c r="PYW28" s="15"/>
      <c r="PYX28" s="15"/>
      <c r="PYY28" s="15"/>
      <c r="PYZ28" s="15"/>
      <c r="PZA28" s="15"/>
      <c r="PZB28" s="15"/>
      <c r="PZC28" s="15"/>
      <c r="PZD28" s="15"/>
      <c r="PZE28" s="15"/>
      <c r="PZF28" s="15"/>
      <c r="PZG28" s="15"/>
      <c r="PZH28" s="15"/>
      <c r="PZI28" s="15"/>
      <c r="PZJ28" s="15"/>
      <c r="PZK28" s="15"/>
      <c r="PZL28" s="15"/>
      <c r="PZM28" s="15"/>
      <c r="PZN28" s="15"/>
      <c r="PZO28" s="15"/>
      <c r="PZP28" s="15"/>
      <c r="PZQ28" s="15"/>
      <c r="PZR28" s="15"/>
      <c r="PZS28" s="15"/>
      <c r="PZT28" s="15"/>
      <c r="PZU28" s="15"/>
      <c r="PZV28" s="15"/>
      <c r="PZW28" s="15"/>
      <c r="PZX28" s="15"/>
      <c r="PZY28" s="15"/>
      <c r="PZZ28" s="15"/>
      <c r="QAA28" s="15"/>
      <c r="QAB28" s="15"/>
      <c r="QAC28" s="15"/>
      <c r="QAD28" s="15"/>
      <c r="QAE28" s="15"/>
      <c r="QAF28" s="15"/>
      <c r="QAG28" s="15"/>
      <c r="QAH28" s="15"/>
      <c r="QAI28" s="15"/>
      <c r="QAJ28" s="15"/>
      <c r="QAK28" s="15"/>
      <c r="QAL28" s="15"/>
      <c r="QAM28" s="15"/>
      <c r="QAN28" s="15"/>
      <c r="QAO28" s="15"/>
      <c r="QAP28" s="15"/>
      <c r="QAQ28" s="15"/>
      <c r="QAR28" s="15"/>
      <c r="QAS28" s="15"/>
      <c r="QAT28" s="15"/>
      <c r="QAU28" s="15"/>
      <c r="QAV28" s="15"/>
      <c r="QAW28" s="15"/>
      <c r="QAX28" s="15"/>
      <c r="QAY28" s="15"/>
      <c r="QAZ28" s="15"/>
      <c r="QBA28" s="15"/>
      <c r="QBB28" s="15"/>
      <c r="QBC28" s="15"/>
      <c r="QBD28" s="15"/>
      <c r="QBE28" s="15"/>
      <c r="QBF28" s="15"/>
      <c r="QBG28" s="15"/>
      <c r="QBH28" s="15"/>
      <c r="QBI28" s="15"/>
      <c r="QBJ28" s="15"/>
      <c r="QBK28" s="15"/>
      <c r="QBL28" s="15"/>
      <c r="QBM28" s="15"/>
      <c r="QBN28" s="15"/>
      <c r="QBO28" s="15"/>
      <c r="QBP28" s="15"/>
      <c r="QBQ28" s="15"/>
      <c r="QBR28" s="15"/>
      <c r="QBS28" s="15"/>
      <c r="QBT28" s="15"/>
      <c r="QBU28" s="15"/>
      <c r="QBV28" s="15"/>
      <c r="QBW28" s="15"/>
      <c r="QBX28" s="15"/>
      <c r="QBY28" s="15"/>
      <c r="QBZ28" s="15"/>
      <c r="QCA28" s="15"/>
      <c r="QCB28" s="15"/>
      <c r="QCC28" s="15"/>
      <c r="QCD28" s="15"/>
      <c r="QCE28" s="15"/>
      <c r="QCF28" s="15"/>
      <c r="QCG28" s="15"/>
      <c r="QCH28" s="15"/>
      <c r="QCI28" s="15"/>
      <c r="QCJ28" s="15"/>
      <c r="QCK28" s="15"/>
      <c r="QCL28" s="15"/>
      <c r="QCM28" s="15"/>
      <c r="QCN28" s="15"/>
      <c r="QCO28" s="15"/>
      <c r="QCP28" s="15"/>
      <c r="QCQ28" s="15"/>
      <c r="QCR28" s="15"/>
      <c r="QCS28" s="15"/>
      <c r="QCT28" s="15"/>
      <c r="QCU28" s="15"/>
      <c r="QCV28" s="15"/>
      <c r="QCW28" s="15"/>
      <c r="QCX28" s="15"/>
      <c r="QCY28" s="15"/>
      <c r="QCZ28" s="15"/>
      <c r="QDA28" s="15"/>
      <c r="QDB28" s="15"/>
      <c r="QDC28" s="15"/>
      <c r="QDD28" s="15"/>
      <c r="QDE28" s="15"/>
      <c r="QDF28" s="15"/>
      <c r="QDG28" s="15"/>
      <c r="QDH28" s="15"/>
      <c r="QDI28" s="15"/>
      <c r="QDJ28" s="15"/>
      <c r="QDK28" s="15"/>
      <c r="QDL28" s="15"/>
      <c r="QDM28" s="15"/>
      <c r="QDN28" s="15"/>
      <c r="QDO28" s="15"/>
      <c r="QDP28" s="15"/>
      <c r="QDQ28" s="15"/>
      <c r="QDR28" s="15"/>
      <c r="QDS28" s="15"/>
      <c r="QDT28" s="15"/>
      <c r="QDU28" s="15"/>
      <c r="QDV28" s="15"/>
      <c r="QDW28" s="15"/>
      <c r="QDX28" s="15"/>
      <c r="QDY28" s="15"/>
      <c r="QDZ28" s="15"/>
      <c r="QEA28" s="15"/>
      <c r="QEB28" s="15"/>
      <c r="QEC28" s="15"/>
      <c r="QED28" s="15"/>
      <c r="QEE28" s="15"/>
      <c r="QEF28" s="15"/>
      <c r="QEG28" s="15"/>
      <c r="QEH28" s="15"/>
      <c r="QEI28" s="15"/>
      <c r="QEJ28" s="15"/>
      <c r="QEK28" s="15"/>
      <c r="QEL28" s="15"/>
      <c r="QEM28" s="15"/>
      <c r="QEN28" s="15"/>
      <c r="QEO28" s="15"/>
      <c r="QEP28" s="15"/>
      <c r="QEQ28" s="15"/>
      <c r="QER28" s="15"/>
      <c r="QES28" s="15"/>
      <c r="QET28" s="15"/>
      <c r="QEU28" s="15"/>
      <c r="QEV28" s="15"/>
      <c r="QEW28" s="15"/>
      <c r="QEX28" s="15"/>
      <c r="QEY28" s="15"/>
      <c r="QEZ28" s="15"/>
      <c r="QFA28" s="15"/>
      <c r="QFB28" s="15"/>
      <c r="QFC28" s="15"/>
      <c r="QFD28" s="15"/>
      <c r="QFE28" s="15"/>
      <c r="QFF28" s="15"/>
      <c r="QFG28" s="15"/>
      <c r="QFH28" s="15"/>
      <c r="QFI28" s="15"/>
      <c r="QFJ28" s="15"/>
      <c r="QFK28" s="15"/>
      <c r="QFL28" s="15"/>
      <c r="QFM28" s="15"/>
      <c r="QFN28" s="15"/>
      <c r="QFO28" s="15"/>
      <c r="QFP28" s="15"/>
      <c r="QFQ28" s="15"/>
      <c r="QFR28" s="15"/>
      <c r="QFS28" s="15"/>
      <c r="QFT28" s="15"/>
      <c r="QFU28" s="15"/>
      <c r="QFV28" s="15"/>
      <c r="QFW28" s="15"/>
      <c r="QFX28" s="15"/>
      <c r="QFY28" s="15"/>
      <c r="QFZ28" s="15"/>
      <c r="QGA28" s="15"/>
      <c r="QGB28" s="15"/>
      <c r="QGC28" s="15"/>
      <c r="QGD28" s="15"/>
      <c r="QGE28" s="15"/>
      <c r="QGF28" s="15"/>
      <c r="QGG28" s="15"/>
      <c r="QGH28" s="15"/>
      <c r="QGI28" s="15"/>
      <c r="QGJ28" s="15"/>
      <c r="QGK28" s="15"/>
      <c r="QGL28" s="15"/>
      <c r="QGM28" s="15"/>
      <c r="QGN28" s="15"/>
      <c r="QGO28" s="15"/>
      <c r="QGP28" s="15"/>
      <c r="QGQ28" s="15"/>
      <c r="QGR28" s="15"/>
      <c r="QGS28" s="15"/>
      <c r="QGT28" s="15"/>
      <c r="QGU28" s="15"/>
      <c r="QGV28" s="15"/>
      <c r="QGW28" s="15"/>
      <c r="QGX28" s="15"/>
      <c r="QGY28" s="15"/>
      <c r="QGZ28" s="15"/>
      <c r="QHA28" s="15"/>
      <c r="QHB28" s="15"/>
      <c r="QHC28" s="15"/>
      <c r="QHD28" s="15"/>
      <c r="QHE28" s="15"/>
      <c r="QHF28" s="15"/>
      <c r="QHG28" s="15"/>
      <c r="QHH28" s="15"/>
      <c r="QHI28" s="15"/>
      <c r="QHJ28" s="15"/>
      <c r="QHK28" s="15"/>
      <c r="QHL28" s="15"/>
      <c r="QHM28" s="15"/>
      <c r="QHN28" s="15"/>
      <c r="QHO28" s="15"/>
      <c r="QHP28" s="15"/>
      <c r="QHQ28" s="15"/>
      <c r="QHR28" s="15"/>
      <c r="QHS28" s="15"/>
      <c r="QHT28" s="15"/>
      <c r="QHU28" s="15"/>
      <c r="QHV28" s="15"/>
      <c r="QHW28" s="15"/>
      <c r="QHX28" s="15"/>
      <c r="QHY28" s="15"/>
      <c r="QHZ28" s="15"/>
      <c r="QIA28" s="15"/>
      <c r="QIB28" s="15"/>
      <c r="QIC28" s="15"/>
      <c r="QID28" s="15"/>
      <c r="QIE28" s="15"/>
      <c r="QIF28" s="15"/>
      <c r="QIG28" s="15"/>
      <c r="QIH28" s="15"/>
      <c r="QII28" s="15"/>
      <c r="QIJ28" s="15"/>
      <c r="QIK28" s="15"/>
      <c r="QIL28" s="15"/>
      <c r="QIM28" s="15"/>
      <c r="QIN28" s="15"/>
      <c r="QIO28" s="15"/>
      <c r="QIP28" s="15"/>
      <c r="QIQ28" s="15"/>
      <c r="QIR28" s="15"/>
      <c r="QIS28" s="15"/>
      <c r="QIT28" s="15"/>
      <c r="QIU28" s="15"/>
      <c r="QIV28" s="15"/>
      <c r="QIW28" s="15"/>
      <c r="QIX28" s="15"/>
      <c r="QIY28" s="15"/>
      <c r="QIZ28" s="15"/>
      <c r="QJA28" s="15"/>
      <c r="QJB28" s="15"/>
      <c r="QJC28" s="15"/>
      <c r="QJD28" s="15"/>
      <c r="QJE28" s="15"/>
      <c r="QJF28" s="15"/>
      <c r="QJG28" s="15"/>
      <c r="QJH28" s="15"/>
      <c r="QJI28" s="15"/>
      <c r="QJJ28" s="15"/>
      <c r="QJK28" s="15"/>
      <c r="QJL28" s="15"/>
      <c r="QJM28" s="15"/>
      <c r="QJN28" s="15"/>
      <c r="QJO28" s="15"/>
      <c r="QJP28" s="15"/>
      <c r="QJQ28" s="15"/>
      <c r="QJR28" s="15"/>
      <c r="QJS28" s="15"/>
      <c r="QJT28" s="15"/>
      <c r="QJU28" s="15"/>
      <c r="QJV28" s="15"/>
      <c r="QJW28" s="15"/>
      <c r="QJX28" s="15"/>
      <c r="QJY28" s="15"/>
      <c r="QJZ28" s="15"/>
      <c r="QKA28" s="15"/>
      <c r="QKB28" s="15"/>
      <c r="QKC28" s="15"/>
      <c r="QKD28" s="15"/>
      <c r="QKE28" s="15"/>
      <c r="QKF28" s="15"/>
      <c r="QKG28" s="15"/>
      <c r="QKH28" s="15"/>
      <c r="QKI28" s="15"/>
      <c r="QKJ28" s="15"/>
      <c r="QKK28" s="15"/>
      <c r="QKL28" s="15"/>
      <c r="QKM28" s="15"/>
      <c r="QKN28" s="15"/>
      <c r="QKO28" s="15"/>
      <c r="QKP28" s="15"/>
      <c r="QKQ28" s="15"/>
      <c r="QKR28" s="15"/>
      <c r="QKS28" s="15"/>
      <c r="QKT28" s="15"/>
      <c r="QKU28" s="15"/>
      <c r="QKV28" s="15"/>
      <c r="QKW28" s="15"/>
      <c r="QKX28" s="15"/>
      <c r="QKY28" s="15"/>
      <c r="QKZ28" s="15"/>
      <c r="QLA28" s="15"/>
      <c r="QLB28" s="15"/>
      <c r="QLC28" s="15"/>
      <c r="QLD28" s="15"/>
      <c r="QLE28" s="15"/>
      <c r="QLF28" s="15"/>
      <c r="QLG28" s="15"/>
      <c r="QLH28" s="15"/>
      <c r="QLI28" s="15"/>
      <c r="QLJ28" s="15"/>
      <c r="QLK28" s="15"/>
      <c r="QLL28" s="15"/>
      <c r="QLM28" s="15"/>
      <c r="QLN28" s="15"/>
      <c r="QLO28" s="15"/>
      <c r="QLP28" s="15"/>
      <c r="QLQ28" s="15"/>
      <c r="QLR28" s="15"/>
      <c r="QLS28" s="15"/>
      <c r="QLT28" s="15"/>
      <c r="QLU28" s="15"/>
      <c r="QLV28" s="15"/>
      <c r="QLW28" s="15"/>
      <c r="QLX28" s="15"/>
      <c r="QLY28" s="15"/>
      <c r="QLZ28" s="15"/>
      <c r="QMA28" s="15"/>
      <c r="QMB28" s="15"/>
      <c r="QMC28" s="15"/>
      <c r="QMD28" s="15"/>
      <c r="QME28" s="15"/>
      <c r="QMF28" s="15"/>
      <c r="QMG28" s="15"/>
      <c r="QMH28" s="15"/>
      <c r="QMI28" s="15"/>
      <c r="QMJ28" s="15"/>
      <c r="QMK28" s="15"/>
      <c r="QML28" s="15"/>
      <c r="QMM28" s="15"/>
      <c r="QMN28" s="15"/>
      <c r="QMO28" s="15"/>
      <c r="QMP28" s="15"/>
      <c r="QMQ28" s="15"/>
      <c r="QMR28" s="15"/>
      <c r="QMS28" s="15"/>
      <c r="QMT28" s="15"/>
      <c r="QMU28" s="15"/>
      <c r="QMV28" s="15"/>
      <c r="QMW28" s="15"/>
      <c r="QMX28" s="15"/>
      <c r="QMY28" s="15"/>
      <c r="QMZ28" s="15"/>
      <c r="QNA28" s="15"/>
      <c r="QNB28" s="15"/>
      <c r="QNC28" s="15"/>
      <c r="QND28" s="15"/>
      <c r="QNE28" s="15"/>
      <c r="QNF28" s="15"/>
      <c r="QNG28" s="15"/>
      <c r="QNH28" s="15"/>
      <c r="QNI28" s="15"/>
      <c r="QNJ28" s="15"/>
      <c r="QNK28" s="15"/>
      <c r="QNL28" s="15"/>
      <c r="QNM28" s="15"/>
      <c r="QNN28" s="15"/>
      <c r="QNO28" s="15"/>
      <c r="QNP28" s="15"/>
      <c r="QNQ28" s="15"/>
      <c r="QNR28" s="15"/>
      <c r="QNS28" s="15"/>
      <c r="QNT28" s="15"/>
      <c r="QNU28" s="15"/>
      <c r="QNV28" s="15"/>
      <c r="QNW28" s="15"/>
      <c r="QNX28" s="15"/>
      <c r="QNY28" s="15"/>
      <c r="QNZ28" s="15"/>
      <c r="QOA28" s="15"/>
      <c r="QOB28" s="15"/>
      <c r="QOC28" s="15"/>
      <c r="QOD28" s="15"/>
      <c r="QOE28" s="15"/>
      <c r="QOF28" s="15"/>
      <c r="QOG28" s="15"/>
      <c r="QOH28" s="15"/>
      <c r="QOI28" s="15"/>
      <c r="QOJ28" s="15"/>
      <c r="QOK28" s="15"/>
      <c r="QOL28" s="15"/>
      <c r="QOM28" s="15"/>
      <c r="QON28" s="15"/>
      <c r="QOO28" s="15"/>
      <c r="QOP28" s="15"/>
      <c r="QOQ28" s="15"/>
      <c r="QOR28" s="15"/>
      <c r="QOS28" s="15"/>
      <c r="QOT28" s="15"/>
      <c r="QOU28" s="15"/>
      <c r="QOV28" s="15"/>
      <c r="QOW28" s="15"/>
      <c r="QOX28" s="15"/>
      <c r="QOY28" s="15"/>
      <c r="QOZ28" s="15"/>
      <c r="QPA28" s="15"/>
      <c r="QPB28" s="15"/>
      <c r="QPC28" s="15"/>
      <c r="QPD28" s="15"/>
      <c r="QPE28" s="15"/>
      <c r="QPF28" s="15"/>
      <c r="QPG28" s="15"/>
      <c r="QPH28" s="15"/>
      <c r="QPI28" s="15"/>
      <c r="QPJ28" s="15"/>
      <c r="QPK28" s="15"/>
      <c r="QPL28" s="15"/>
      <c r="QPM28" s="15"/>
      <c r="QPN28" s="15"/>
      <c r="QPO28" s="15"/>
      <c r="QPP28" s="15"/>
      <c r="QPQ28" s="15"/>
      <c r="QPR28" s="15"/>
      <c r="QPS28" s="15"/>
      <c r="QPT28" s="15"/>
      <c r="QPU28" s="15"/>
      <c r="QPV28" s="15"/>
      <c r="QPW28" s="15"/>
      <c r="QPX28" s="15"/>
      <c r="QPY28" s="15"/>
      <c r="QPZ28" s="15"/>
      <c r="QQA28" s="15"/>
      <c r="QQB28" s="15"/>
      <c r="QQC28" s="15"/>
      <c r="QQD28" s="15"/>
      <c r="QQE28" s="15"/>
      <c r="QQF28" s="15"/>
      <c r="QQG28" s="15"/>
      <c r="QQH28" s="15"/>
      <c r="QQI28" s="15"/>
      <c r="QQJ28" s="15"/>
      <c r="QQK28" s="15"/>
      <c r="QQL28" s="15"/>
      <c r="QQM28" s="15"/>
      <c r="QQN28" s="15"/>
      <c r="QQO28" s="15"/>
      <c r="QQP28" s="15"/>
      <c r="QQQ28" s="15"/>
      <c r="QQR28" s="15"/>
      <c r="QQS28" s="15"/>
      <c r="QQT28" s="15"/>
      <c r="QQU28" s="15"/>
      <c r="QQV28" s="15"/>
      <c r="QQW28" s="15"/>
      <c r="QQX28" s="15"/>
      <c r="QQY28" s="15"/>
      <c r="QQZ28" s="15"/>
      <c r="QRA28" s="15"/>
      <c r="QRB28" s="15"/>
      <c r="QRC28" s="15"/>
      <c r="QRD28" s="15"/>
      <c r="QRE28" s="15"/>
      <c r="QRF28" s="15"/>
      <c r="QRG28" s="15"/>
      <c r="QRH28" s="15"/>
      <c r="QRI28" s="15"/>
      <c r="QRJ28" s="15"/>
      <c r="QRK28" s="15"/>
      <c r="QRL28" s="15"/>
      <c r="QRM28" s="15"/>
      <c r="QRN28" s="15"/>
      <c r="QRO28" s="15"/>
      <c r="QRP28" s="15"/>
      <c r="QRQ28" s="15"/>
      <c r="QRR28" s="15"/>
      <c r="QRS28" s="15"/>
      <c r="QRT28" s="15"/>
      <c r="QRU28" s="15"/>
      <c r="QRV28" s="15"/>
      <c r="QRW28" s="15"/>
      <c r="QRX28" s="15"/>
      <c r="QRY28" s="15"/>
      <c r="QRZ28" s="15"/>
      <c r="QSA28" s="15"/>
      <c r="QSB28" s="15"/>
      <c r="QSC28" s="15"/>
      <c r="QSD28" s="15"/>
      <c r="QSE28" s="15"/>
      <c r="QSF28" s="15"/>
      <c r="QSG28" s="15"/>
      <c r="QSH28" s="15"/>
      <c r="QSI28" s="15"/>
      <c r="QSJ28" s="15"/>
      <c r="QSK28" s="15"/>
      <c r="QSL28" s="15"/>
      <c r="QSM28" s="15"/>
      <c r="QSN28" s="15"/>
      <c r="QSO28" s="15"/>
      <c r="QSP28" s="15"/>
      <c r="QSQ28" s="15"/>
      <c r="QSR28" s="15"/>
      <c r="QSS28" s="15"/>
      <c r="QST28" s="15"/>
      <c r="QSU28" s="15"/>
      <c r="QSV28" s="15"/>
      <c r="QSW28" s="15"/>
      <c r="QSX28" s="15"/>
      <c r="QSY28" s="15"/>
      <c r="QSZ28" s="15"/>
      <c r="QTA28" s="15"/>
      <c r="QTB28" s="15"/>
      <c r="QTC28" s="15"/>
      <c r="QTD28" s="15"/>
      <c r="QTE28" s="15"/>
      <c r="QTF28" s="15"/>
      <c r="QTG28" s="15"/>
      <c r="QTH28" s="15"/>
      <c r="QTI28" s="15"/>
      <c r="QTJ28" s="15"/>
      <c r="QTK28" s="15"/>
      <c r="QTL28" s="15"/>
      <c r="QTM28" s="15"/>
      <c r="QTN28" s="15"/>
      <c r="QTO28" s="15"/>
      <c r="QTP28" s="15"/>
      <c r="QTQ28" s="15"/>
      <c r="QTR28" s="15"/>
      <c r="QTS28" s="15"/>
      <c r="QTT28" s="15"/>
      <c r="QTU28" s="15"/>
      <c r="QTV28" s="15"/>
      <c r="QTW28" s="15"/>
      <c r="QTX28" s="15"/>
      <c r="QTY28" s="15"/>
      <c r="QTZ28" s="15"/>
      <c r="QUA28" s="15"/>
      <c r="QUB28" s="15"/>
      <c r="QUC28" s="15"/>
      <c r="QUD28" s="15"/>
      <c r="QUE28" s="15"/>
      <c r="QUF28" s="15"/>
      <c r="QUG28" s="15"/>
      <c r="QUH28" s="15"/>
      <c r="QUI28" s="15"/>
      <c r="QUJ28" s="15"/>
      <c r="QUK28" s="15"/>
      <c r="QUL28" s="15"/>
      <c r="QUM28" s="15"/>
      <c r="QUN28" s="15"/>
      <c r="QUO28" s="15"/>
      <c r="QUP28" s="15"/>
      <c r="QUQ28" s="15"/>
      <c r="QUR28" s="15"/>
      <c r="QUS28" s="15"/>
      <c r="QUT28" s="15"/>
      <c r="QUU28" s="15"/>
      <c r="QUV28" s="15"/>
      <c r="QUW28" s="15"/>
      <c r="QUX28" s="15"/>
      <c r="QUY28" s="15"/>
      <c r="QUZ28" s="15"/>
      <c r="QVA28" s="15"/>
      <c r="QVB28" s="15"/>
      <c r="QVC28" s="15"/>
      <c r="QVD28" s="15"/>
      <c r="QVE28" s="15"/>
      <c r="QVF28" s="15"/>
      <c r="QVG28" s="15"/>
      <c r="QVH28" s="15"/>
      <c r="QVI28" s="15"/>
      <c r="QVJ28" s="15"/>
      <c r="QVK28" s="15"/>
      <c r="QVL28" s="15"/>
      <c r="QVM28" s="15"/>
      <c r="QVN28" s="15"/>
      <c r="QVO28" s="15"/>
      <c r="QVP28" s="15"/>
      <c r="QVQ28" s="15"/>
      <c r="QVR28" s="15"/>
      <c r="QVS28" s="15"/>
      <c r="QVT28" s="15"/>
      <c r="QVU28" s="15"/>
      <c r="QVV28" s="15"/>
      <c r="QVW28" s="15"/>
      <c r="QVX28" s="15"/>
      <c r="QVY28" s="15"/>
      <c r="QVZ28" s="15"/>
      <c r="QWA28" s="15"/>
      <c r="QWB28" s="15"/>
      <c r="QWC28" s="15"/>
      <c r="QWD28" s="15"/>
      <c r="QWE28" s="15"/>
      <c r="QWF28" s="15"/>
      <c r="QWG28" s="15"/>
      <c r="QWH28" s="15"/>
      <c r="QWI28" s="15"/>
      <c r="QWJ28" s="15"/>
      <c r="QWK28" s="15"/>
      <c r="QWL28" s="15"/>
      <c r="QWM28" s="15"/>
      <c r="QWN28" s="15"/>
      <c r="QWO28" s="15"/>
      <c r="QWP28" s="15"/>
      <c r="QWQ28" s="15"/>
      <c r="QWR28" s="15"/>
      <c r="QWS28" s="15"/>
      <c r="QWT28" s="15"/>
      <c r="QWU28" s="15"/>
      <c r="QWV28" s="15"/>
      <c r="QWW28" s="15"/>
      <c r="QWX28" s="15"/>
      <c r="QWY28" s="15"/>
      <c r="QWZ28" s="15"/>
      <c r="QXA28" s="15"/>
      <c r="QXB28" s="15"/>
      <c r="QXC28" s="15"/>
      <c r="QXD28" s="15"/>
      <c r="QXE28" s="15"/>
      <c r="QXF28" s="15"/>
      <c r="QXG28" s="15"/>
      <c r="QXH28" s="15"/>
      <c r="QXI28" s="15"/>
      <c r="QXJ28" s="15"/>
      <c r="QXK28" s="15"/>
      <c r="QXL28" s="15"/>
      <c r="QXM28" s="15"/>
      <c r="QXN28" s="15"/>
      <c r="QXO28" s="15"/>
      <c r="QXP28" s="15"/>
      <c r="QXQ28" s="15"/>
      <c r="QXR28" s="15"/>
      <c r="QXS28" s="15"/>
      <c r="QXT28" s="15"/>
      <c r="QXU28" s="15"/>
      <c r="QXV28" s="15"/>
      <c r="QXW28" s="15"/>
      <c r="QXX28" s="15"/>
      <c r="QXY28" s="15"/>
      <c r="QXZ28" s="15"/>
      <c r="QYA28" s="15"/>
      <c r="QYB28" s="15"/>
      <c r="QYC28" s="15"/>
      <c r="QYD28" s="15"/>
      <c r="QYE28" s="15"/>
      <c r="QYF28" s="15"/>
      <c r="QYG28" s="15"/>
      <c r="QYH28" s="15"/>
      <c r="QYI28" s="15"/>
      <c r="QYJ28" s="15"/>
      <c r="QYK28" s="15"/>
      <c r="QYL28" s="15"/>
      <c r="QYM28" s="15"/>
      <c r="QYN28" s="15"/>
      <c r="QYO28" s="15"/>
      <c r="QYP28" s="15"/>
      <c r="QYQ28" s="15"/>
      <c r="QYR28" s="15"/>
      <c r="QYS28" s="15"/>
      <c r="QYT28" s="15"/>
      <c r="QYU28" s="15"/>
      <c r="QYV28" s="15"/>
      <c r="QYW28" s="15"/>
      <c r="QYX28" s="15"/>
      <c r="QYY28" s="15"/>
      <c r="QYZ28" s="15"/>
      <c r="QZA28" s="15"/>
      <c r="QZB28" s="15"/>
      <c r="QZC28" s="15"/>
      <c r="QZD28" s="15"/>
      <c r="QZE28" s="15"/>
      <c r="QZF28" s="15"/>
      <c r="QZG28" s="15"/>
      <c r="QZH28" s="15"/>
      <c r="QZI28" s="15"/>
      <c r="QZJ28" s="15"/>
      <c r="QZK28" s="15"/>
      <c r="QZL28" s="15"/>
      <c r="QZM28" s="15"/>
      <c r="QZN28" s="15"/>
      <c r="QZO28" s="15"/>
      <c r="QZP28" s="15"/>
      <c r="QZQ28" s="15"/>
      <c r="QZR28" s="15"/>
      <c r="QZS28" s="15"/>
      <c r="QZT28" s="15"/>
      <c r="QZU28" s="15"/>
      <c r="QZV28" s="15"/>
      <c r="QZW28" s="15"/>
      <c r="QZX28" s="15"/>
      <c r="QZY28" s="15"/>
      <c r="QZZ28" s="15"/>
      <c r="RAA28" s="15"/>
      <c r="RAB28" s="15"/>
      <c r="RAC28" s="15"/>
      <c r="RAD28" s="15"/>
      <c r="RAE28" s="15"/>
      <c r="RAF28" s="15"/>
      <c r="RAG28" s="15"/>
      <c r="RAH28" s="15"/>
      <c r="RAI28" s="15"/>
      <c r="RAJ28" s="15"/>
      <c r="RAK28" s="15"/>
      <c r="RAL28" s="15"/>
      <c r="RAM28" s="15"/>
      <c r="RAN28" s="15"/>
      <c r="RAO28" s="15"/>
      <c r="RAP28" s="15"/>
      <c r="RAQ28" s="15"/>
      <c r="RAR28" s="15"/>
      <c r="RAS28" s="15"/>
      <c r="RAT28" s="15"/>
      <c r="RAU28" s="15"/>
      <c r="RAV28" s="15"/>
      <c r="RAW28" s="15"/>
      <c r="RAX28" s="15"/>
      <c r="RAY28" s="15"/>
      <c r="RAZ28" s="15"/>
      <c r="RBA28" s="15"/>
      <c r="RBB28" s="15"/>
      <c r="RBC28" s="15"/>
      <c r="RBD28" s="15"/>
      <c r="RBE28" s="15"/>
      <c r="RBF28" s="15"/>
      <c r="RBG28" s="15"/>
      <c r="RBH28" s="15"/>
      <c r="RBI28" s="15"/>
      <c r="RBJ28" s="15"/>
      <c r="RBK28" s="15"/>
      <c r="RBL28" s="15"/>
      <c r="RBM28" s="15"/>
      <c r="RBN28" s="15"/>
      <c r="RBO28" s="15"/>
      <c r="RBP28" s="15"/>
      <c r="RBQ28" s="15"/>
      <c r="RBR28" s="15"/>
      <c r="RBS28" s="15"/>
      <c r="RBT28" s="15"/>
      <c r="RBU28" s="15"/>
      <c r="RBV28" s="15"/>
      <c r="RBW28" s="15"/>
      <c r="RBX28" s="15"/>
      <c r="RBY28" s="15"/>
      <c r="RBZ28" s="15"/>
      <c r="RCA28" s="15"/>
      <c r="RCB28" s="15"/>
      <c r="RCC28" s="15"/>
      <c r="RCD28" s="15"/>
      <c r="RCE28" s="15"/>
      <c r="RCF28" s="15"/>
      <c r="RCG28" s="15"/>
      <c r="RCH28" s="15"/>
      <c r="RCI28" s="15"/>
      <c r="RCJ28" s="15"/>
      <c r="RCK28" s="15"/>
      <c r="RCL28" s="15"/>
      <c r="RCM28" s="15"/>
      <c r="RCN28" s="15"/>
      <c r="RCO28" s="15"/>
      <c r="RCP28" s="15"/>
      <c r="RCQ28" s="15"/>
      <c r="RCR28" s="15"/>
      <c r="RCS28" s="15"/>
      <c r="RCT28" s="15"/>
      <c r="RCU28" s="15"/>
      <c r="RCV28" s="15"/>
      <c r="RCW28" s="15"/>
      <c r="RCX28" s="15"/>
      <c r="RCY28" s="15"/>
      <c r="RCZ28" s="15"/>
      <c r="RDA28" s="15"/>
      <c r="RDB28" s="15"/>
      <c r="RDC28" s="15"/>
      <c r="RDD28" s="15"/>
      <c r="RDE28" s="15"/>
      <c r="RDF28" s="15"/>
      <c r="RDG28" s="15"/>
      <c r="RDH28" s="15"/>
      <c r="RDI28" s="15"/>
      <c r="RDJ28" s="15"/>
      <c r="RDK28" s="15"/>
      <c r="RDL28" s="15"/>
      <c r="RDM28" s="15"/>
      <c r="RDN28" s="15"/>
      <c r="RDO28" s="15"/>
      <c r="RDP28" s="15"/>
      <c r="RDQ28" s="15"/>
      <c r="RDR28" s="15"/>
      <c r="RDS28" s="15"/>
      <c r="RDT28" s="15"/>
      <c r="RDU28" s="15"/>
      <c r="RDV28" s="15"/>
      <c r="RDW28" s="15"/>
      <c r="RDX28" s="15"/>
      <c r="RDY28" s="15"/>
      <c r="RDZ28" s="15"/>
      <c r="REA28" s="15"/>
      <c r="REB28" s="15"/>
      <c r="REC28" s="15"/>
      <c r="RED28" s="15"/>
      <c r="REE28" s="15"/>
      <c r="REF28" s="15"/>
      <c r="REG28" s="15"/>
      <c r="REH28" s="15"/>
      <c r="REI28" s="15"/>
      <c r="REJ28" s="15"/>
      <c r="REK28" s="15"/>
      <c r="REL28" s="15"/>
      <c r="REM28" s="15"/>
      <c r="REN28" s="15"/>
      <c r="REO28" s="15"/>
      <c r="REP28" s="15"/>
      <c r="REQ28" s="15"/>
      <c r="RER28" s="15"/>
      <c r="RES28" s="15"/>
      <c r="RET28" s="15"/>
      <c r="REU28" s="15"/>
      <c r="REV28" s="15"/>
      <c r="REW28" s="15"/>
      <c r="REX28" s="15"/>
      <c r="REY28" s="15"/>
      <c r="REZ28" s="15"/>
      <c r="RFA28" s="15"/>
      <c r="RFB28" s="15"/>
      <c r="RFC28" s="15"/>
      <c r="RFD28" s="15"/>
      <c r="RFE28" s="15"/>
      <c r="RFF28" s="15"/>
      <c r="RFG28" s="15"/>
      <c r="RFH28" s="15"/>
      <c r="RFI28" s="15"/>
      <c r="RFJ28" s="15"/>
      <c r="RFK28" s="15"/>
      <c r="RFL28" s="15"/>
      <c r="RFM28" s="15"/>
      <c r="RFN28" s="15"/>
      <c r="RFO28" s="15"/>
      <c r="RFP28" s="15"/>
      <c r="RFQ28" s="15"/>
      <c r="RFR28" s="15"/>
      <c r="RFS28" s="15"/>
      <c r="RFT28" s="15"/>
      <c r="RFU28" s="15"/>
      <c r="RFV28" s="15"/>
      <c r="RFW28" s="15"/>
      <c r="RFX28" s="15"/>
      <c r="RFY28" s="15"/>
      <c r="RFZ28" s="15"/>
      <c r="RGA28" s="15"/>
      <c r="RGB28" s="15"/>
      <c r="RGC28" s="15"/>
      <c r="RGD28" s="15"/>
      <c r="RGE28" s="15"/>
      <c r="RGF28" s="15"/>
      <c r="RGG28" s="15"/>
      <c r="RGH28" s="15"/>
      <c r="RGI28" s="15"/>
      <c r="RGJ28" s="15"/>
      <c r="RGK28" s="15"/>
      <c r="RGL28" s="15"/>
      <c r="RGM28" s="15"/>
      <c r="RGN28" s="15"/>
      <c r="RGO28" s="15"/>
      <c r="RGP28" s="15"/>
      <c r="RGQ28" s="15"/>
      <c r="RGR28" s="15"/>
      <c r="RGS28" s="15"/>
      <c r="RGT28" s="15"/>
      <c r="RGU28" s="15"/>
      <c r="RGV28" s="15"/>
      <c r="RGW28" s="15"/>
      <c r="RGX28" s="15"/>
      <c r="RGY28" s="15"/>
      <c r="RGZ28" s="15"/>
      <c r="RHA28" s="15"/>
      <c r="RHB28" s="15"/>
      <c r="RHC28" s="15"/>
      <c r="RHD28" s="15"/>
      <c r="RHE28" s="15"/>
      <c r="RHF28" s="15"/>
      <c r="RHG28" s="15"/>
      <c r="RHH28" s="15"/>
      <c r="RHI28" s="15"/>
      <c r="RHJ28" s="15"/>
      <c r="RHK28" s="15"/>
      <c r="RHL28" s="15"/>
      <c r="RHM28" s="15"/>
      <c r="RHN28" s="15"/>
      <c r="RHO28" s="15"/>
      <c r="RHP28" s="15"/>
      <c r="RHQ28" s="15"/>
      <c r="RHR28" s="15"/>
      <c r="RHS28" s="15"/>
      <c r="RHT28" s="15"/>
      <c r="RHU28" s="15"/>
      <c r="RHV28" s="15"/>
      <c r="RHW28" s="15"/>
      <c r="RHX28" s="15"/>
      <c r="RHY28" s="15"/>
      <c r="RHZ28" s="15"/>
      <c r="RIA28" s="15"/>
      <c r="RIB28" s="15"/>
      <c r="RIC28" s="15"/>
      <c r="RID28" s="15"/>
      <c r="RIE28" s="15"/>
      <c r="RIF28" s="15"/>
      <c r="RIG28" s="15"/>
      <c r="RIH28" s="15"/>
      <c r="RII28" s="15"/>
      <c r="RIJ28" s="15"/>
      <c r="RIK28" s="15"/>
      <c r="RIL28" s="15"/>
      <c r="RIM28" s="15"/>
      <c r="RIN28" s="15"/>
      <c r="RIO28" s="15"/>
      <c r="RIP28" s="15"/>
      <c r="RIQ28" s="15"/>
      <c r="RIR28" s="15"/>
      <c r="RIS28" s="15"/>
      <c r="RIT28" s="15"/>
      <c r="RIU28" s="15"/>
      <c r="RIV28" s="15"/>
      <c r="RIW28" s="15"/>
      <c r="RIX28" s="15"/>
      <c r="RIY28" s="15"/>
      <c r="RIZ28" s="15"/>
      <c r="RJA28" s="15"/>
      <c r="RJB28" s="15"/>
      <c r="RJC28" s="15"/>
      <c r="RJD28" s="15"/>
      <c r="RJE28" s="15"/>
      <c r="RJF28" s="15"/>
      <c r="RJG28" s="15"/>
      <c r="RJH28" s="15"/>
      <c r="RJI28" s="15"/>
      <c r="RJJ28" s="15"/>
      <c r="RJK28" s="15"/>
      <c r="RJL28" s="15"/>
      <c r="RJM28" s="15"/>
      <c r="RJN28" s="15"/>
      <c r="RJO28" s="15"/>
      <c r="RJP28" s="15"/>
      <c r="RJQ28" s="15"/>
      <c r="RJR28" s="15"/>
      <c r="RJS28" s="15"/>
      <c r="RJT28" s="15"/>
      <c r="RJU28" s="15"/>
      <c r="RJV28" s="15"/>
      <c r="RJW28" s="15"/>
      <c r="RJX28" s="15"/>
      <c r="RJY28" s="15"/>
      <c r="RJZ28" s="15"/>
      <c r="RKA28" s="15"/>
      <c r="RKB28" s="15"/>
      <c r="RKC28" s="15"/>
      <c r="RKD28" s="15"/>
      <c r="RKE28" s="15"/>
      <c r="RKF28" s="15"/>
      <c r="RKG28" s="15"/>
      <c r="RKH28" s="15"/>
      <c r="RKI28" s="15"/>
      <c r="RKJ28" s="15"/>
      <c r="RKK28" s="15"/>
      <c r="RKL28" s="15"/>
      <c r="RKM28" s="15"/>
      <c r="RKN28" s="15"/>
      <c r="RKO28" s="15"/>
      <c r="RKP28" s="15"/>
      <c r="RKQ28" s="15"/>
      <c r="RKR28" s="15"/>
      <c r="RKS28" s="15"/>
      <c r="RKT28" s="15"/>
      <c r="RKU28" s="15"/>
      <c r="RKV28" s="15"/>
      <c r="RKW28" s="15"/>
      <c r="RKX28" s="15"/>
      <c r="RKY28" s="15"/>
      <c r="RKZ28" s="15"/>
      <c r="RLA28" s="15"/>
      <c r="RLB28" s="15"/>
      <c r="RLC28" s="15"/>
      <c r="RLD28" s="15"/>
      <c r="RLE28" s="15"/>
      <c r="RLF28" s="15"/>
      <c r="RLG28" s="15"/>
      <c r="RLH28" s="15"/>
      <c r="RLI28" s="15"/>
      <c r="RLJ28" s="15"/>
      <c r="RLK28" s="15"/>
      <c r="RLL28" s="15"/>
      <c r="RLM28" s="15"/>
      <c r="RLN28" s="15"/>
      <c r="RLO28" s="15"/>
      <c r="RLP28" s="15"/>
      <c r="RLQ28" s="15"/>
      <c r="RLR28" s="15"/>
      <c r="RLS28" s="15"/>
      <c r="RLT28" s="15"/>
      <c r="RLU28" s="15"/>
      <c r="RLV28" s="15"/>
      <c r="RLW28" s="15"/>
      <c r="RLX28" s="15"/>
      <c r="RLY28" s="15"/>
      <c r="RLZ28" s="15"/>
      <c r="RMA28" s="15"/>
      <c r="RMB28" s="15"/>
      <c r="RMC28" s="15"/>
      <c r="RMD28" s="15"/>
      <c r="RME28" s="15"/>
      <c r="RMF28" s="15"/>
      <c r="RMG28" s="15"/>
      <c r="RMH28" s="15"/>
      <c r="RMI28" s="15"/>
      <c r="RMJ28" s="15"/>
      <c r="RMK28" s="15"/>
      <c r="RML28" s="15"/>
      <c r="RMM28" s="15"/>
      <c r="RMN28" s="15"/>
      <c r="RMO28" s="15"/>
      <c r="RMP28" s="15"/>
      <c r="RMQ28" s="15"/>
      <c r="RMR28" s="15"/>
      <c r="RMS28" s="15"/>
      <c r="RMT28" s="15"/>
      <c r="RMU28" s="15"/>
      <c r="RMV28" s="15"/>
      <c r="RMW28" s="15"/>
      <c r="RMX28" s="15"/>
      <c r="RMY28" s="15"/>
      <c r="RMZ28" s="15"/>
      <c r="RNA28" s="15"/>
      <c r="RNB28" s="15"/>
      <c r="RNC28" s="15"/>
      <c r="RND28" s="15"/>
      <c r="RNE28" s="15"/>
      <c r="RNF28" s="15"/>
      <c r="RNG28" s="15"/>
      <c r="RNH28" s="15"/>
      <c r="RNI28" s="15"/>
      <c r="RNJ28" s="15"/>
      <c r="RNK28" s="15"/>
      <c r="RNL28" s="15"/>
      <c r="RNM28" s="15"/>
      <c r="RNN28" s="15"/>
      <c r="RNO28" s="15"/>
      <c r="RNP28" s="15"/>
      <c r="RNQ28" s="15"/>
      <c r="RNR28" s="15"/>
      <c r="RNS28" s="15"/>
      <c r="RNT28" s="15"/>
      <c r="RNU28" s="15"/>
      <c r="RNV28" s="15"/>
      <c r="RNW28" s="15"/>
      <c r="RNX28" s="15"/>
      <c r="RNY28" s="15"/>
      <c r="RNZ28" s="15"/>
      <c r="ROA28" s="15"/>
      <c r="ROB28" s="15"/>
      <c r="ROC28" s="15"/>
      <c r="ROD28" s="15"/>
      <c r="ROE28" s="15"/>
      <c r="ROF28" s="15"/>
      <c r="ROG28" s="15"/>
      <c r="ROH28" s="15"/>
      <c r="ROI28" s="15"/>
      <c r="ROJ28" s="15"/>
      <c r="ROK28" s="15"/>
      <c r="ROL28" s="15"/>
      <c r="ROM28" s="15"/>
      <c r="RON28" s="15"/>
      <c r="ROO28" s="15"/>
      <c r="ROP28" s="15"/>
      <c r="ROQ28" s="15"/>
      <c r="ROR28" s="15"/>
      <c r="ROS28" s="15"/>
      <c r="ROT28" s="15"/>
      <c r="ROU28" s="15"/>
      <c r="ROV28" s="15"/>
      <c r="ROW28" s="15"/>
      <c r="ROX28" s="15"/>
      <c r="ROY28" s="15"/>
      <c r="ROZ28" s="15"/>
      <c r="RPA28" s="15"/>
      <c r="RPB28" s="15"/>
      <c r="RPC28" s="15"/>
      <c r="RPD28" s="15"/>
      <c r="RPE28" s="15"/>
      <c r="RPF28" s="15"/>
      <c r="RPG28" s="15"/>
      <c r="RPH28" s="15"/>
      <c r="RPI28" s="15"/>
      <c r="RPJ28" s="15"/>
      <c r="RPK28" s="15"/>
      <c r="RPL28" s="15"/>
      <c r="RPM28" s="15"/>
      <c r="RPN28" s="15"/>
      <c r="RPO28" s="15"/>
      <c r="RPP28" s="15"/>
      <c r="RPQ28" s="15"/>
      <c r="RPR28" s="15"/>
      <c r="RPS28" s="15"/>
      <c r="RPT28" s="15"/>
      <c r="RPU28" s="15"/>
      <c r="RPV28" s="15"/>
      <c r="RPW28" s="15"/>
      <c r="RPX28" s="15"/>
      <c r="RPY28" s="15"/>
      <c r="RPZ28" s="15"/>
      <c r="RQA28" s="15"/>
      <c r="RQB28" s="15"/>
      <c r="RQC28" s="15"/>
      <c r="RQD28" s="15"/>
      <c r="RQE28" s="15"/>
      <c r="RQF28" s="15"/>
      <c r="RQG28" s="15"/>
      <c r="RQH28" s="15"/>
      <c r="RQI28" s="15"/>
      <c r="RQJ28" s="15"/>
      <c r="RQK28" s="15"/>
      <c r="RQL28" s="15"/>
      <c r="RQM28" s="15"/>
      <c r="RQN28" s="15"/>
      <c r="RQO28" s="15"/>
      <c r="RQP28" s="15"/>
      <c r="RQQ28" s="15"/>
      <c r="RQR28" s="15"/>
      <c r="RQS28" s="15"/>
      <c r="RQT28" s="15"/>
      <c r="RQU28" s="15"/>
      <c r="RQV28" s="15"/>
      <c r="RQW28" s="15"/>
      <c r="RQX28" s="15"/>
      <c r="RQY28" s="15"/>
      <c r="RQZ28" s="15"/>
      <c r="RRA28" s="15"/>
      <c r="RRB28" s="15"/>
      <c r="RRC28" s="15"/>
      <c r="RRD28" s="15"/>
      <c r="RRE28" s="15"/>
      <c r="RRF28" s="15"/>
      <c r="RRG28" s="15"/>
      <c r="RRH28" s="15"/>
      <c r="RRI28" s="15"/>
      <c r="RRJ28" s="15"/>
      <c r="RRK28" s="15"/>
      <c r="RRL28" s="15"/>
      <c r="RRM28" s="15"/>
      <c r="RRN28" s="15"/>
      <c r="RRO28" s="15"/>
      <c r="RRP28" s="15"/>
      <c r="RRQ28" s="15"/>
      <c r="RRR28" s="15"/>
      <c r="RRS28" s="15"/>
      <c r="RRT28" s="15"/>
      <c r="RRU28" s="15"/>
      <c r="RRV28" s="15"/>
      <c r="RRW28" s="15"/>
      <c r="RRX28" s="15"/>
      <c r="RRY28" s="15"/>
      <c r="RRZ28" s="15"/>
      <c r="RSA28" s="15"/>
      <c r="RSB28" s="15"/>
      <c r="RSC28" s="15"/>
      <c r="RSD28" s="15"/>
      <c r="RSE28" s="15"/>
      <c r="RSF28" s="15"/>
      <c r="RSG28" s="15"/>
      <c r="RSH28" s="15"/>
      <c r="RSI28" s="15"/>
      <c r="RSJ28" s="15"/>
      <c r="RSK28" s="15"/>
      <c r="RSL28" s="15"/>
      <c r="RSM28" s="15"/>
      <c r="RSN28" s="15"/>
      <c r="RSO28" s="15"/>
      <c r="RSP28" s="15"/>
      <c r="RSQ28" s="15"/>
      <c r="RSR28" s="15"/>
      <c r="RSS28" s="15"/>
      <c r="RST28" s="15"/>
      <c r="RSU28" s="15"/>
      <c r="RSV28" s="15"/>
      <c r="RSW28" s="15"/>
      <c r="RSX28" s="15"/>
      <c r="RSY28" s="15"/>
      <c r="RSZ28" s="15"/>
      <c r="RTA28" s="15"/>
      <c r="RTB28" s="15"/>
      <c r="RTC28" s="15"/>
      <c r="RTD28" s="15"/>
      <c r="RTE28" s="15"/>
      <c r="RTF28" s="15"/>
      <c r="RTG28" s="15"/>
      <c r="RTH28" s="15"/>
      <c r="RTI28" s="15"/>
      <c r="RTJ28" s="15"/>
      <c r="RTK28" s="15"/>
      <c r="RTL28" s="15"/>
      <c r="RTM28" s="15"/>
      <c r="RTN28" s="15"/>
      <c r="RTO28" s="15"/>
      <c r="RTP28" s="15"/>
      <c r="RTQ28" s="15"/>
      <c r="RTR28" s="15"/>
      <c r="RTS28" s="15"/>
      <c r="RTT28" s="15"/>
      <c r="RTU28" s="15"/>
      <c r="RTV28" s="15"/>
      <c r="RTW28" s="15"/>
      <c r="RTX28" s="15"/>
      <c r="RTY28" s="15"/>
      <c r="RTZ28" s="15"/>
      <c r="RUA28" s="15"/>
      <c r="RUB28" s="15"/>
      <c r="RUC28" s="15"/>
      <c r="RUD28" s="15"/>
      <c r="RUE28" s="15"/>
      <c r="RUF28" s="15"/>
      <c r="RUG28" s="15"/>
      <c r="RUH28" s="15"/>
      <c r="RUI28" s="15"/>
      <c r="RUJ28" s="15"/>
      <c r="RUK28" s="15"/>
      <c r="RUL28" s="15"/>
      <c r="RUM28" s="15"/>
      <c r="RUN28" s="15"/>
      <c r="RUO28" s="15"/>
      <c r="RUP28" s="15"/>
      <c r="RUQ28" s="15"/>
      <c r="RUR28" s="15"/>
      <c r="RUS28" s="15"/>
      <c r="RUT28" s="15"/>
      <c r="RUU28" s="15"/>
      <c r="RUV28" s="15"/>
      <c r="RUW28" s="15"/>
      <c r="RUX28" s="15"/>
      <c r="RUY28" s="15"/>
      <c r="RUZ28" s="15"/>
      <c r="RVA28" s="15"/>
      <c r="RVB28" s="15"/>
      <c r="RVC28" s="15"/>
      <c r="RVD28" s="15"/>
      <c r="RVE28" s="15"/>
      <c r="RVF28" s="15"/>
      <c r="RVG28" s="15"/>
      <c r="RVH28" s="15"/>
      <c r="RVI28" s="15"/>
      <c r="RVJ28" s="15"/>
      <c r="RVK28" s="15"/>
      <c r="RVL28" s="15"/>
      <c r="RVM28" s="15"/>
      <c r="RVN28" s="15"/>
      <c r="RVO28" s="15"/>
      <c r="RVP28" s="15"/>
      <c r="RVQ28" s="15"/>
      <c r="RVR28" s="15"/>
      <c r="RVS28" s="15"/>
      <c r="RVT28" s="15"/>
      <c r="RVU28" s="15"/>
      <c r="RVV28" s="15"/>
      <c r="RVW28" s="15"/>
      <c r="RVX28" s="15"/>
      <c r="RVY28" s="15"/>
      <c r="RVZ28" s="15"/>
      <c r="RWA28" s="15"/>
      <c r="RWB28" s="15"/>
      <c r="RWC28" s="15"/>
      <c r="RWD28" s="15"/>
      <c r="RWE28" s="15"/>
      <c r="RWF28" s="15"/>
      <c r="RWG28" s="15"/>
      <c r="RWH28" s="15"/>
      <c r="RWI28" s="15"/>
      <c r="RWJ28" s="15"/>
      <c r="RWK28" s="15"/>
      <c r="RWL28" s="15"/>
      <c r="RWM28" s="15"/>
      <c r="RWN28" s="15"/>
      <c r="RWO28" s="15"/>
      <c r="RWP28" s="15"/>
      <c r="RWQ28" s="15"/>
      <c r="RWR28" s="15"/>
      <c r="RWS28" s="15"/>
      <c r="RWT28" s="15"/>
      <c r="RWU28" s="15"/>
      <c r="RWV28" s="15"/>
      <c r="RWW28" s="15"/>
      <c r="RWX28" s="15"/>
      <c r="RWY28" s="15"/>
      <c r="RWZ28" s="15"/>
      <c r="RXA28" s="15"/>
      <c r="RXB28" s="15"/>
      <c r="RXC28" s="15"/>
      <c r="RXD28" s="15"/>
      <c r="RXE28" s="15"/>
      <c r="RXF28" s="15"/>
      <c r="RXG28" s="15"/>
      <c r="RXH28" s="15"/>
      <c r="RXI28" s="15"/>
      <c r="RXJ28" s="15"/>
      <c r="RXK28" s="15"/>
      <c r="RXL28" s="15"/>
      <c r="RXM28" s="15"/>
      <c r="RXN28" s="15"/>
      <c r="RXO28" s="15"/>
      <c r="RXP28" s="15"/>
      <c r="RXQ28" s="15"/>
      <c r="RXR28" s="15"/>
      <c r="RXS28" s="15"/>
      <c r="RXT28" s="15"/>
      <c r="RXU28" s="15"/>
      <c r="RXV28" s="15"/>
      <c r="RXW28" s="15"/>
      <c r="RXX28" s="15"/>
      <c r="RXY28" s="15"/>
      <c r="RXZ28" s="15"/>
      <c r="RYA28" s="15"/>
      <c r="RYB28" s="15"/>
      <c r="RYC28" s="15"/>
      <c r="RYD28" s="15"/>
      <c r="RYE28" s="15"/>
      <c r="RYF28" s="15"/>
      <c r="RYG28" s="15"/>
      <c r="RYH28" s="15"/>
      <c r="RYI28" s="15"/>
      <c r="RYJ28" s="15"/>
      <c r="RYK28" s="15"/>
      <c r="RYL28" s="15"/>
      <c r="RYM28" s="15"/>
      <c r="RYN28" s="15"/>
      <c r="RYO28" s="15"/>
      <c r="RYP28" s="15"/>
      <c r="RYQ28" s="15"/>
      <c r="RYR28" s="15"/>
      <c r="RYS28" s="15"/>
      <c r="RYT28" s="15"/>
      <c r="RYU28" s="15"/>
      <c r="RYV28" s="15"/>
      <c r="RYW28" s="15"/>
      <c r="RYX28" s="15"/>
      <c r="RYY28" s="15"/>
      <c r="RYZ28" s="15"/>
      <c r="RZA28" s="15"/>
      <c r="RZB28" s="15"/>
      <c r="RZC28" s="15"/>
      <c r="RZD28" s="15"/>
      <c r="RZE28" s="15"/>
      <c r="RZF28" s="15"/>
      <c r="RZG28" s="15"/>
      <c r="RZH28" s="15"/>
      <c r="RZI28" s="15"/>
      <c r="RZJ28" s="15"/>
      <c r="RZK28" s="15"/>
      <c r="RZL28" s="15"/>
      <c r="RZM28" s="15"/>
      <c r="RZN28" s="15"/>
      <c r="RZO28" s="15"/>
      <c r="RZP28" s="15"/>
      <c r="RZQ28" s="15"/>
      <c r="RZR28" s="15"/>
      <c r="RZS28" s="15"/>
      <c r="RZT28" s="15"/>
      <c r="RZU28" s="15"/>
      <c r="RZV28" s="15"/>
      <c r="RZW28" s="15"/>
      <c r="RZX28" s="15"/>
      <c r="RZY28" s="15"/>
      <c r="RZZ28" s="15"/>
      <c r="SAA28" s="15"/>
      <c r="SAB28" s="15"/>
      <c r="SAC28" s="15"/>
      <c r="SAD28" s="15"/>
      <c r="SAE28" s="15"/>
      <c r="SAF28" s="15"/>
      <c r="SAG28" s="15"/>
      <c r="SAH28" s="15"/>
      <c r="SAI28" s="15"/>
      <c r="SAJ28" s="15"/>
      <c r="SAK28" s="15"/>
      <c r="SAL28" s="15"/>
      <c r="SAM28" s="15"/>
      <c r="SAN28" s="15"/>
      <c r="SAO28" s="15"/>
      <c r="SAP28" s="15"/>
      <c r="SAQ28" s="15"/>
      <c r="SAR28" s="15"/>
      <c r="SAS28" s="15"/>
      <c r="SAT28" s="15"/>
      <c r="SAU28" s="15"/>
      <c r="SAV28" s="15"/>
      <c r="SAW28" s="15"/>
      <c r="SAX28" s="15"/>
      <c r="SAY28" s="15"/>
      <c r="SAZ28" s="15"/>
      <c r="SBA28" s="15"/>
      <c r="SBB28" s="15"/>
      <c r="SBC28" s="15"/>
      <c r="SBD28" s="15"/>
      <c r="SBE28" s="15"/>
      <c r="SBF28" s="15"/>
      <c r="SBG28" s="15"/>
      <c r="SBH28" s="15"/>
      <c r="SBI28" s="15"/>
      <c r="SBJ28" s="15"/>
      <c r="SBK28" s="15"/>
      <c r="SBL28" s="15"/>
      <c r="SBM28" s="15"/>
      <c r="SBN28" s="15"/>
      <c r="SBO28" s="15"/>
      <c r="SBP28" s="15"/>
      <c r="SBQ28" s="15"/>
      <c r="SBR28" s="15"/>
      <c r="SBS28" s="15"/>
      <c r="SBT28" s="15"/>
      <c r="SBU28" s="15"/>
      <c r="SBV28" s="15"/>
      <c r="SBW28" s="15"/>
      <c r="SBX28" s="15"/>
      <c r="SBY28" s="15"/>
      <c r="SBZ28" s="15"/>
      <c r="SCA28" s="15"/>
      <c r="SCB28" s="15"/>
      <c r="SCC28" s="15"/>
      <c r="SCD28" s="15"/>
      <c r="SCE28" s="15"/>
      <c r="SCF28" s="15"/>
      <c r="SCG28" s="15"/>
      <c r="SCH28" s="15"/>
      <c r="SCI28" s="15"/>
      <c r="SCJ28" s="15"/>
      <c r="SCK28" s="15"/>
      <c r="SCL28" s="15"/>
      <c r="SCM28" s="15"/>
      <c r="SCN28" s="15"/>
      <c r="SCO28" s="15"/>
      <c r="SCP28" s="15"/>
      <c r="SCQ28" s="15"/>
      <c r="SCR28" s="15"/>
      <c r="SCS28" s="15"/>
      <c r="SCT28" s="15"/>
      <c r="SCU28" s="15"/>
      <c r="SCV28" s="15"/>
      <c r="SCW28" s="15"/>
      <c r="SCX28" s="15"/>
      <c r="SCY28" s="15"/>
      <c r="SCZ28" s="15"/>
      <c r="SDA28" s="15"/>
      <c r="SDB28" s="15"/>
      <c r="SDC28" s="15"/>
      <c r="SDD28" s="15"/>
      <c r="SDE28" s="15"/>
      <c r="SDF28" s="15"/>
      <c r="SDG28" s="15"/>
      <c r="SDH28" s="15"/>
      <c r="SDI28" s="15"/>
      <c r="SDJ28" s="15"/>
      <c r="SDK28" s="15"/>
      <c r="SDL28" s="15"/>
      <c r="SDM28" s="15"/>
      <c r="SDN28" s="15"/>
      <c r="SDO28" s="15"/>
      <c r="SDP28" s="15"/>
      <c r="SDQ28" s="15"/>
      <c r="SDR28" s="15"/>
      <c r="SDS28" s="15"/>
      <c r="SDT28" s="15"/>
      <c r="SDU28" s="15"/>
      <c r="SDV28" s="15"/>
      <c r="SDW28" s="15"/>
      <c r="SDX28" s="15"/>
      <c r="SDY28" s="15"/>
      <c r="SDZ28" s="15"/>
      <c r="SEA28" s="15"/>
      <c r="SEB28" s="15"/>
      <c r="SEC28" s="15"/>
      <c r="SED28" s="15"/>
      <c r="SEE28" s="15"/>
      <c r="SEF28" s="15"/>
      <c r="SEG28" s="15"/>
      <c r="SEH28" s="15"/>
      <c r="SEI28" s="15"/>
      <c r="SEJ28" s="15"/>
      <c r="SEK28" s="15"/>
      <c r="SEL28" s="15"/>
      <c r="SEM28" s="15"/>
      <c r="SEN28" s="15"/>
      <c r="SEO28" s="15"/>
      <c r="SEP28" s="15"/>
      <c r="SEQ28" s="15"/>
      <c r="SER28" s="15"/>
      <c r="SES28" s="15"/>
      <c r="SET28" s="15"/>
      <c r="SEU28" s="15"/>
      <c r="SEV28" s="15"/>
      <c r="SEW28" s="15"/>
      <c r="SEX28" s="15"/>
      <c r="SEY28" s="15"/>
      <c r="SEZ28" s="15"/>
      <c r="SFA28" s="15"/>
      <c r="SFB28" s="15"/>
      <c r="SFC28" s="15"/>
      <c r="SFD28" s="15"/>
      <c r="SFE28" s="15"/>
      <c r="SFF28" s="15"/>
      <c r="SFG28" s="15"/>
      <c r="SFH28" s="15"/>
      <c r="SFI28" s="15"/>
      <c r="SFJ28" s="15"/>
      <c r="SFK28" s="15"/>
      <c r="SFL28" s="15"/>
      <c r="SFM28" s="15"/>
      <c r="SFN28" s="15"/>
      <c r="SFO28" s="15"/>
      <c r="SFP28" s="15"/>
      <c r="SFQ28" s="15"/>
      <c r="SFR28" s="15"/>
      <c r="SFS28" s="15"/>
      <c r="SFT28" s="15"/>
      <c r="SFU28" s="15"/>
      <c r="SFV28" s="15"/>
      <c r="SFW28" s="15"/>
      <c r="SFX28" s="15"/>
      <c r="SFY28" s="15"/>
      <c r="SFZ28" s="15"/>
      <c r="SGA28" s="15"/>
      <c r="SGB28" s="15"/>
      <c r="SGC28" s="15"/>
      <c r="SGD28" s="15"/>
      <c r="SGE28" s="15"/>
      <c r="SGF28" s="15"/>
      <c r="SGG28" s="15"/>
      <c r="SGH28" s="15"/>
      <c r="SGI28" s="15"/>
      <c r="SGJ28" s="15"/>
      <c r="SGK28" s="15"/>
      <c r="SGL28" s="15"/>
      <c r="SGM28" s="15"/>
      <c r="SGN28" s="15"/>
      <c r="SGO28" s="15"/>
      <c r="SGP28" s="15"/>
      <c r="SGQ28" s="15"/>
      <c r="SGR28" s="15"/>
      <c r="SGS28" s="15"/>
      <c r="SGT28" s="15"/>
      <c r="SGU28" s="15"/>
      <c r="SGV28" s="15"/>
      <c r="SGW28" s="15"/>
      <c r="SGX28" s="15"/>
      <c r="SGY28" s="15"/>
      <c r="SGZ28" s="15"/>
      <c r="SHA28" s="15"/>
      <c r="SHB28" s="15"/>
      <c r="SHC28" s="15"/>
      <c r="SHD28" s="15"/>
      <c r="SHE28" s="15"/>
      <c r="SHF28" s="15"/>
      <c r="SHG28" s="15"/>
      <c r="SHH28" s="15"/>
      <c r="SHI28" s="15"/>
      <c r="SHJ28" s="15"/>
      <c r="SHK28" s="15"/>
      <c r="SHL28" s="15"/>
      <c r="SHM28" s="15"/>
      <c r="SHN28" s="15"/>
      <c r="SHO28" s="15"/>
      <c r="SHP28" s="15"/>
      <c r="SHQ28" s="15"/>
      <c r="SHR28" s="15"/>
      <c r="SHS28" s="15"/>
      <c r="SHT28" s="15"/>
      <c r="SHU28" s="15"/>
      <c r="SHV28" s="15"/>
      <c r="SHW28" s="15"/>
      <c r="SHX28" s="15"/>
      <c r="SHY28" s="15"/>
      <c r="SHZ28" s="15"/>
      <c r="SIA28" s="15"/>
      <c r="SIB28" s="15"/>
      <c r="SIC28" s="15"/>
      <c r="SID28" s="15"/>
      <c r="SIE28" s="15"/>
      <c r="SIF28" s="15"/>
      <c r="SIG28" s="15"/>
      <c r="SIH28" s="15"/>
      <c r="SII28" s="15"/>
      <c r="SIJ28" s="15"/>
      <c r="SIK28" s="15"/>
      <c r="SIL28" s="15"/>
      <c r="SIM28" s="15"/>
      <c r="SIN28" s="15"/>
      <c r="SIO28" s="15"/>
      <c r="SIP28" s="15"/>
      <c r="SIQ28" s="15"/>
      <c r="SIR28" s="15"/>
      <c r="SIS28" s="15"/>
      <c r="SIT28" s="15"/>
      <c r="SIU28" s="15"/>
      <c r="SIV28" s="15"/>
      <c r="SIW28" s="15"/>
      <c r="SIX28" s="15"/>
      <c r="SIY28" s="15"/>
      <c r="SIZ28" s="15"/>
      <c r="SJA28" s="15"/>
      <c r="SJB28" s="15"/>
      <c r="SJC28" s="15"/>
      <c r="SJD28" s="15"/>
      <c r="SJE28" s="15"/>
      <c r="SJF28" s="15"/>
      <c r="SJG28" s="15"/>
      <c r="SJH28" s="15"/>
      <c r="SJI28" s="15"/>
      <c r="SJJ28" s="15"/>
      <c r="SJK28" s="15"/>
      <c r="SJL28" s="15"/>
      <c r="SJM28" s="15"/>
      <c r="SJN28" s="15"/>
      <c r="SJO28" s="15"/>
      <c r="SJP28" s="15"/>
      <c r="SJQ28" s="15"/>
      <c r="SJR28" s="15"/>
      <c r="SJS28" s="15"/>
      <c r="SJT28" s="15"/>
      <c r="SJU28" s="15"/>
      <c r="SJV28" s="15"/>
      <c r="SJW28" s="15"/>
      <c r="SJX28" s="15"/>
      <c r="SJY28" s="15"/>
      <c r="SJZ28" s="15"/>
      <c r="SKA28" s="15"/>
      <c r="SKB28" s="15"/>
      <c r="SKC28" s="15"/>
      <c r="SKD28" s="15"/>
      <c r="SKE28" s="15"/>
      <c r="SKF28" s="15"/>
      <c r="SKG28" s="15"/>
      <c r="SKH28" s="15"/>
      <c r="SKI28" s="15"/>
      <c r="SKJ28" s="15"/>
      <c r="SKK28" s="15"/>
      <c r="SKL28" s="15"/>
      <c r="SKM28" s="15"/>
      <c r="SKN28" s="15"/>
      <c r="SKO28" s="15"/>
      <c r="SKP28" s="15"/>
      <c r="SKQ28" s="15"/>
      <c r="SKR28" s="15"/>
      <c r="SKS28" s="15"/>
      <c r="SKT28" s="15"/>
      <c r="SKU28" s="15"/>
      <c r="SKV28" s="15"/>
      <c r="SKW28" s="15"/>
      <c r="SKX28" s="15"/>
      <c r="SKY28" s="15"/>
      <c r="SKZ28" s="15"/>
      <c r="SLA28" s="15"/>
      <c r="SLB28" s="15"/>
      <c r="SLC28" s="15"/>
      <c r="SLD28" s="15"/>
      <c r="SLE28" s="15"/>
      <c r="SLF28" s="15"/>
      <c r="SLG28" s="15"/>
      <c r="SLH28" s="15"/>
      <c r="SLI28" s="15"/>
      <c r="SLJ28" s="15"/>
      <c r="SLK28" s="15"/>
      <c r="SLL28" s="15"/>
      <c r="SLM28" s="15"/>
      <c r="SLN28" s="15"/>
      <c r="SLO28" s="15"/>
      <c r="SLP28" s="15"/>
      <c r="SLQ28" s="15"/>
      <c r="SLR28" s="15"/>
      <c r="SLS28" s="15"/>
      <c r="SLT28" s="15"/>
      <c r="SLU28" s="15"/>
      <c r="SLV28" s="15"/>
      <c r="SLW28" s="15"/>
      <c r="SLX28" s="15"/>
      <c r="SLY28" s="15"/>
      <c r="SLZ28" s="15"/>
      <c r="SMA28" s="15"/>
      <c r="SMB28" s="15"/>
      <c r="SMC28" s="15"/>
      <c r="SMD28" s="15"/>
      <c r="SME28" s="15"/>
      <c r="SMF28" s="15"/>
      <c r="SMG28" s="15"/>
      <c r="SMH28" s="15"/>
      <c r="SMI28" s="15"/>
      <c r="SMJ28" s="15"/>
      <c r="SMK28" s="15"/>
      <c r="SML28" s="15"/>
      <c r="SMM28" s="15"/>
      <c r="SMN28" s="15"/>
      <c r="SMO28" s="15"/>
      <c r="SMP28" s="15"/>
      <c r="SMQ28" s="15"/>
      <c r="SMR28" s="15"/>
      <c r="SMS28" s="15"/>
      <c r="SMT28" s="15"/>
      <c r="SMU28" s="15"/>
      <c r="SMV28" s="15"/>
      <c r="SMW28" s="15"/>
      <c r="SMX28" s="15"/>
      <c r="SMY28" s="15"/>
      <c r="SMZ28" s="15"/>
      <c r="SNA28" s="15"/>
      <c r="SNB28" s="15"/>
      <c r="SNC28" s="15"/>
      <c r="SND28" s="15"/>
      <c r="SNE28" s="15"/>
      <c r="SNF28" s="15"/>
      <c r="SNG28" s="15"/>
      <c r="SNH28" s="15"/>
      <c r="SNI28" s="15"/>
      <c r="SNJ28" s="15"/>
      <c r="SNK28" s="15"/>
      <c r="SNL28" s="15"/>
      <c r="SNM28" s="15"/>
      <c r="SNN28" s="15"/>
      <c r="SNO28" s="15"/>
      <c r="SNP28" s="15"/>
      <c r="SNQ28" s="15"/>
      <c r="SNR28" s="15"/>
      <c r="SNS28" s="15"/>
      <c r="SNT28" s="15"/>
      <c r="SNU28" s="15"/>
      <c r="SNV28" s="15"/>
      <c r="SNW28" s="15"/>
      <c r="SNX28" s="15"/>
      <c r="SNY28" s="15"/>
      <c r="SNZ28" s="15"/>
      <c r="SOA28" s="15"/>
      <c r="SOB28" s="15"/>
      <c r="SOC28" s="15"/>
      <c r="SOD28" s="15"/>
      <c r="SOE28" s="15"/>
      <c r="SOF28" s="15"/>
      <c r="SOG28" s="15"/>
      <c r="SOH28" s="15"/>
      <c r="SOI28" s="15"/>
      <c r="SOJ28" s="15"/>
      <c r="SOK28" s="15"/>
      <c r="SOL28" s="15"/>
      <c r="SOM28" s="15"/>
      <c r="SON28" s="15"/>
      <c r="SOO28" s="15"/>
      <c r="SOP28" s="15"/>
      <c r="SOQ28" s="15"/>
      <c r="SOR28" s="15"/>
      <c r="SOS28" s="15"/>
      <c r="SOT28" s="15"/>
      <c r="SOU28" s="15"/>
      <c r="SOV28" s="15"/>
      <c r="SOW28" s="15"/>
      <c r="SOX28" s="15"/>
      <c r="SOY28" s="15"/>
      <c r="SOZ28" s="15"/>
      <c r="SPA28" s="15"/>
      <c r="SPB28" s="15"/>
      <c r="SPC28" s="15"/>
      <c r="SPD28" s="15"/>
      <c r="SPE28" s="15"/>
      <c r="SPF28" s="15"/>
      <c r="SPG28" s="15"/>
      <c r="SPH28" s="15"/>
      <c r="SPI28" s="15"/>
      <c r="SPJ28" s="15"/>
      <c r="SPK28" s="15"/>
      <c r="SPL28" s="15"/>
      <c r="SPM28" s="15"/>
      <c r="SPN28" s="15"/>
      <c r="SPO28" s="15"/>
      <c r="SPP28" s="15"/>
      <c r="SPQ28" s="15"/>
      <c r="SPR28" s="15"/>
      <c r="SPS28" s="15"/>
      <c r="SPT28" s="15"/>
      <c r="SPU28" s="15"/>
      <c r="SPV28" s="15"/>
      <c r="SPW28" s="15"/>
      <c r="SPX28" s="15"/>
      <c r="SPY28" s="15"/>
      <c r="SPZ28" s="15"/>
      <c r="SQA28" s="15"/>
      <c r="SQB28" s="15"/>
      <c r="SQC28" s="15"/>
      <c r="SQD28" s="15"/>
      <c r="SQE28" s="15"/>
      <c r="SQF28" s="15"/>
      <c r="SQG28" s="15"/>
      <c r="SQH28" s="15"/>
      <c r="SQI28" s="15"/>
      <c r="SQJ28" s="15"/>
      <c r="SQK28" s="15"/>
      <c r="SQL28" s="15"/>
      <c r="SQM28" s="15"/>
      <c r="SQN28" s="15"/>
      <c r="SQO28" s="15"/>
      <c r="SQP28" s="15"/>
      <c r="SQQ28" s="15"/>
      <c r="SQR28" s="15"/>
      <c r="SQS28" s="15"/>
      <c r="SQT28" s="15"/>
      <c r="SQU28" s="15"/>
      <c r="SQV28" s="15"/>
      <c r="SQW28" s="15"/>
      <c r="SQX28" s="15"/>
      <c r="SQY28" s="15"/>
      <c r="SQZ28" s="15"/>
      <c r="SRA28" s="15"/>
      <c r="SRB28" s="15"/>
      <c r="SRC28" s="15"/>
      <c r="SRD28" s="15"/>
      <c r="SRE28" s="15"/>
      <c r="SRF28" s="15"/>
      <c r="SRG28" s="15"/>
      <c r="SRH28" s="15"/>
      <c r="SRI28" s="15"/>
      <c r="SRJ28" s="15"/>
      <c r="SRK28" s="15"/>
      <c r="SRL28" s="15"/>
      <c r="SRM28" s="15"/>
      <c r="SRN28" s="15"/>
      <c r="SRO28" s="15"/>
      <c r="SRP28" s="15"/>
      <c r="SRQ28" s="15"/>
      <c r="SRR28" s="15"/>
      <c r="SRS28" s="15"/>
      <c r="SRT28" s="15"/>
      <c r="SRU28" s="15"/>
      <c r="SRV28" s="15"/>
      <c r="SRW28" s="15"/>
      <c r="SRX28" s="15"/>
      <c r="SRY28" s="15"/>
      <c r="SRZ28" s="15"/>
      <c r="SSA28" s="15"/>
      <c r="SSB28" s="15"/>
      <c r="SSC28" s="15"/>
      <c r="SSD28" s="15"/>
      <c r="SSE28" s="15"/>
      <c r="SSF28" s="15"/>
      <c r="SSG28" s="15"/>
      <c r="SSH28" s="15"/>
      <c r="SSI28" s="15"/>
      <c r="SSJ28" s="15"/>
      <c r="SSK28" s="15"/>
      <c r="SSL28" s="15"/>
      <c r="SSM28" s="15"/>
      <c r="SSN28" s="15"/>
      <c r="SSO28" s="15"/>
      <c r="SSP28" s="15"/>
      <c r="SSQ28" s="15"/>
      <c r="SSR28" s="15"/>
      <c r="SSS28" s="15"/>
      <c r="SST28" s="15"/>
      <c r="SSU28" s="15"/>
      <c r="SSV28" s="15"/>
      <c r="SSW28" s="15"/>
      <c r="SSX28" s="15"/>
      <c r="SSY28" s="15"/>
      <c r="SSZ28" s="15"/>
      <c r="STA28" s="15"/>
      <c r="STB28" s="15"/>
      <c r="STC28" s="15"/>
      <c r="STD28" s="15"/>
      <c r="STE28" s="15"/>
      <c r="STF28" s="15"/>
      <c r="STG28" s="15"/>
      <c r="STH28" s="15"/>
      <c r="STI28" s="15"/>
      <c r="STJ28" s="15"/>
      <c r="STK28" s="15"/>
      <c r="STL28" s="15"/>
      <c r="STM28" s="15"/>
      <c r="STN28" s="15"/>
      <c r="STO28" s="15"/>
      <c r="STP28" s="15"/>
      <c r="STQ28" s="15"/>
      <c r="STR28" s="15"/>
      <c r="STS28" s="15"/>
      <c r="STT28" s="15"/>
      <c r="STU28" s="15"/>
      <c r="STV28" s="15"/>
      <c r="STW28" s="15"/>
      <c r="STX28" s="15"/>
      <c r="STY28" s="15"/>
      <c r="STZ28" s="15"/>
      <c r="SUA28" s="15"/>
      <c r="SUB28" s="15"/>
      <c r="SUC28" s="15"/>
      <c r="SUD28" s="15"/>
      <c r="SUE28" s="15"/>
      <c r="SUF28" s="15"/>
      <c r="SUG28" s="15"/>
      <c r="SUH28" s="15"/>
      <c r="SUI28" s="15"/>
      <c r="SUJ28" s="15"/>
      <c r="SUK28" s="15"/>
      <c r="SUL28" s="15"/>
      <c r="SUM28" s="15"/>
      <c r="SUN28" s="15"/>
      <c r="SUO28" s="15"/>
      <c r="SUP28" s="15"/>
      <c r="SUQ28" s="15"/>
      <c r="SUR28" s="15"/>
      <c r="SUS28" s="15"/>
      <c r="SUT28" s="15"/>
      <c r="SUU28" s="15"/>
      <c r="SUV28" s="15"/>
      <c r="SUW28" s="15"/>
      <c r="SUX28" s="15"/>
      <c r="SUY28" s="15"/>
      <c r="SUZ28" s="15"/>
      <c r="SVA28" s="15"/>
      <c r="SVB28" s="15"/>
      <c r="SVC28" s="15"/>
      <c r="SVD28" s="15"/>
      <c r="SVE28" s="15"/>
      <c r="SVF28" s="15"/>
      <c r="SVG28" s="15"/>
      <c r="SVH28" s="15"/>
      <c r="SVI28" s="15"/>
      <c r="SVJ28" s="15"/>
      <c r="SVK28" s="15"/>
      <c r="SVL28" s="15"/>
      <c r="SVM28" s="15"/>
      <c r="SVN28" s="15"/>
      <c r="SVO28" s="15"/>
      <c r="SVP28" s="15"/>
      <c r="SVQ28" s="15"/>
      <c r="SVR28" s="15"/>
      <c r="SVS28" s="15"/>
      <c r="SVT28" s="15"/>
      <c r="SVU28" s="15"/>
      <c r="SVV28" s="15"/>
      <c r="SVW28" s="15"/>
      <c r="SVX28" s="15"/>
      <c r="SVY28" s="15"/>
      <c r="SVZ28" s="15"/>
      <c r="SWA28" s="15"/>
      <c r="SWB28" s="15"/>
      <c r="SWC28" s="15"/>
      <c r="SWD28" s="15"/>
      <c r="SWE28" s="15"/>
      <c r="SWF28" s="15"/>
      <c r="SWG28" s="15"/>
      <c r="SWH28" s="15"/>
      <c r="SWI28" s="15"/>
      <c r="SWJ28" s="15"/>
      <c r="SWK28" s="15"/>
      <c r="SWL28" s="15"/>
      <c r="SWM28" s="15"/>
      <c r="SWN28" s="15"/>
      <c r="SWO28" s="15"/>
      <c r="SWP28" s="15"/>
      <c r="SWQ28" s="15"/>
      <c r="SWR28" s="15"/>
      <c r="SWS28" s="15"/>
      <c r="SWT28" s="15"/>
      <c r="SWU28" s="15"/>
      <c r="SWV28" s="15"/>
      <c r="SWW28" s="15"/>
      <c r="SWX28" s="15"/>
      <c r="SWY28" s="15"/>
      <c r="SWZ28" s="15"/>
      <c r="SXA28" s="15"/>
      <c r="SXB28" s="15"/>
      <c r="SXC28" s="15"/>
      <c r="SXD28" s="15"/>
      <c r="SXE28" s="15"/>
      <c r="SXF28" s="15"/>
      <c r="SXG28" s="15"/>
      <c r="SXH28" s="15"/>
      <c r="SXI28" s="15"/>
      <c r="SXJ28" s="15"/>
      <c r="SXK28" s="15"/>
      <c r="SXL28" s="15"/>
      <c r="SXM28" s="15"/>
      <c r="SXN28" s="15"/>
      <c r="SXO28" s="15"/>
      <c r="SXP28" s="15"/>
      <c r="SXQ28" s="15"/>
      <c r="SXR28" s="15"/>
      <c r="SXS28" s="15"/>
      <c r="SXT28" s="15"/>
      <c r="SXU28" s="15"/>
      <c r="SXV28" s="15"/>
      <c r="SXW28" s="15"/>
      <c r="SXX28" s="15"/>
      <c r="SXY28" s="15"/>
      <c r="SXZ28" s="15"/>
      <c r="SYA28" s="15"/>
      <c r="SYB28" s="15"/>
      <c r="SYC28" s="15"/>
      <c r="SYD28" s="15"/>
      <c r="SYE28" s="15"/>
      <c r="SYF28" s="15"/>
      <c r="SYG28" s="15"/>
      <c r="SYH28" s="15"/>
      <c r="SYI28" s="15"/>
      <c r="SYJ28" s="15"/>
      <c r="SYK28" s="15"/>
      <c r="SYL28" s="15"/>
      <c r="SYM28" s="15"/>
      <c r="SYN28" s="15"/>
      <c r="SYO28" s="15"/>
      <c r="SYP28" s="15"/>
      <c r="SYQ28" s="15"/>
      <c r="SYR28" s="15"/>
      <c r="SYS28" s="15"/>
      <c r="SYT28" s="15"/>
      <c r="SYU28" s="15"/>
      <c r="SYV28" s="15"/>
      <c r="SYW28" s="15"/>
      <c r="SYX28" s="15"/>
      <c r="SYY28" s="15"/>
      <c r="SYZ28" s="15"/>
      <c r="SZA28" s="15"/>
      <c r="SZB28" s="15"/>
      <c r="SZC28" s="15"/>
      <c r="SZD28" s="15"/>
      <c r="SZE28" s="15"/>
      <c r="SZF28" s="15"/>
      <c r="SZG28" s="15"/>
      <c r="SZH28" s="15"/>
      <c r="SZI28" s="15"/>
      <c r="SZJ28" s="15"/>
      <c r="SZK28" s="15"/>
      <c r="SZL28" s="15"/>
      <c r="SZM28" s="15"/>
      <c r="SZN28" s="15"/>
      <c r="SZO28" s="15"/>
      <c r="SZP28" s="15"/>
      <c r="SZQ28" s="15"/>
      <c r="SZR28" s="15"/>
      <c r="SZS28" s="15"/>
      <c r="SZT28" s="15"/>
      <c r="SZU28" s="15"/>
      <c r="SZV28" s="15"/>
      <c r="SZW28" s="15"/>
      <c r="SZX28" s="15"/>
      <c r="SZY28" s="15"/>
      <c r="SZZ28" s="15"/>
      <c r="TAA28" s="15"/>
      <c r="TAB28" s="15"/>
      <c r="TAC28" s="15"/>
      <c r="TAD28" s="15"/>
      <c r="TAE28" s="15"/>
      <c r="TAF28" s="15"/>
      <c r="TAG28" s="15"/>
      <c r="TAH28" s="15"/>
      <c r="TAI28" s="15"/>
      <c r="TAJ28" s="15"/>
      <c r="TAK28" s="15"/>
      <c r="TAL28" s="15"/>
      <c r="TAM28" s="15"/>
      <c r="TAN28" s="15"/>
      <c r="TAO28" s="15"/>
      <c r="TAP28" s="15"/>
      <c r="TAQ28" s="15"/>
      <c r="TAR28" s="15"/>
      <c r="TAS28" s="15"/>
      <c r="TAT28" s="15"/>
      <c r="TAU28" s="15"/>
      <c r="TAV28" s="15"/>
      <c r="TAW28" s="15"/>
      <c r="TAX28" s="15"/>
      <c r="TAY28" s="15"/>
      <c r="TAZ28" s="15"/>
      <c r="TBA28" s="15"/>
      <c r="TBB28" s="15"/>
      <c r="TBC28" s="15"/>
      <c r="TBD28" s="15"/>
      <c r="TBE28" s="15"/>
      <c r="TBF28" s="15"/>
      <c r="TBG28" s="15"/>
      <c r="TBH28" s="15"/>
      <c r="TBI28" s="15"/>
      <c r="TBJ28" s="15"/>
      <c r="TBK28" s="15"/>
      <c r="TBL28" s="15"/>
      <c r="TBM28" s="15"/>
      <c r="TBN28" s="15"/>
      <c r="TBO28" s="15"/>
      <c r="TBP28" s="15"/>
      <c r="TBQ28" s="15"/>
      <c r="TBR28" s="15"/>
      <c r="TBS28" s="15"/>
      <c r="TBT28" s="15"/>
      <c r="TBU28" s="15"/>
      <c r="TBV28" s="15"/>
      <c r="TBW28" s="15"/>
      <c r="TBX28" s="15"/>
      <c r="TBY28" s="15"/>
      <c r="TBZ28" s="15"/>
      <c r="TCA28" s="15"/>
      <c r="TCB28" s="15"/>
      <c r="TCC28" s="15"/>
      <c r="TCD28" s="15"/>
      <c r="TCE28" s="15"/>
      <c r="TCF28" s="15"/>
      <c r="TCG28" s="15"/>
      <c r="TCH28" s="15"/>
      <c r="TCI28" s="15"/>
      <c r="TCJ28" s="15"/>
      <c r="TCK28" s="15"/>
      <c r="TCL28" s="15"/>
      <c r="TCM28" s="15"/>
      <c r="TCN28" s="15"/>
      <c r="TCO28" s="15"/>
      <c r="TCP28" s="15"/>
      <c r="TCQ28" s="15"/>
      <c r="TCR28" s="15"/>
      <c r="TCS28" s="15"/>
      <c r="TCT28" s="15"/>
      <c r="TCU28" s="15"/>
      <c r="TCV28" s="15"/>
      <c r="TCW28" s="15"/>
      <c r="TCX28" s="15"/>
      <c r="TCY28" s="15"/>
      <c r="TCZ28" s="15"/>
      <c r="TDA28" s="15"/>
      <c r="TDB28" s="15"/>
      <c r="TDC28" s="15"/>
      <c r="TDD28" s="15"/>
      <c r="TDE28" s="15"/>
      <c r="TDF28" s="15"/>
      <c r="TDG28" s="15"/>
      <c r="TDH28" s="15"/>
      <c r="TDI28" s="15"/>
      <c r="TDJ28" s="15"/>
      <c r="TDK28" s="15"/>
      <c r="TDL28" s="15"/>
      <c r="TDM28" s="15"/>
      <c r="TDN28" s="15"/>
      <c r="TDO28" s="15"/>
      <c r="TDP28" s="15"/>
      <c r="TDQ28" s="15"/>
      <c r="TDR28" s="15"/>
      <c r="TDS28" s="15"/>
      <c r="TDT28" s="15"/>
      <c r="TDU28" s="15"/>
      <c r="TDV28" s="15"/>
      <c r="TDW28" s="15"/>
      <c r="TDX28" s="15"/>
      <c r="TDY28" s="15"/>
      <c r="TDZ28" s="15"/>
      <c r="TEA28" s="15"/>
      <c r="TEB28" s="15"/>
      <c r="TEC28" s="15"/>
      <c r="TED28" s="15"/>
      <c r="TEE28" s="15"/>
      <c r="TEF28" s="15"/>
      <c r="TEG28" s="15"/>
      <c r="TEH28" s="15"/>
      <c r="TEI28" s="15"/>
      <c r="TEJ28" s="15"/>
      <c r="TEK28" s="15"/>
      <c r="TEL28" s="15"/>
      <c r="TEM28" s="15"/>
      <c r="TEN28" s="15"/>
      <c r="TEO28" s="15"/>
      <c r="TEP28" s="15"/>
      <c r="TEQ28" s="15"/>
      <c r="TER28" s="15"/>
      <c r="TES28" s="15"/>
      <c r="TET28" s="15"/>
      <c r="TEU28" s="15"/>
      <c r="TEV28" s="15"/>
      <c r="TEW28" s="15"/>
      <c r="TEX28" s="15"/>
      <c r="TEY28" s="15"/>
      <c r="TEZ28" s="15"/>
      <c r="TFA28" s="15"/>
      <c r="TFB28" s="15"/>
      <c r="TFC28" s="15"/>
      <c r="TFD28" s="15"/>
      <c r="TFE28" s="15"/>
      <c r="TFF28" s="15"/>
      <c r="TFG28" s="15"/>
      <c r="TFH28" s="15"/>
      <c r="TFI28" s="15"/>
      <c r="TFJ28" s="15"/>
      <c r="TFK28" s="15"/>
      <c r="TFL28" s="15"/>
      <c r="TFM28" s="15"/>
      <c r="TFN28" s="15"/>
      <c r="TFO28" s="15"/>
      <c r="TFP28" s="15"/>
      <c r="TFQ28" s="15"/>
      <c r="TFR28" s="15"/>
      <c r="TFS28" s="15"/>
      <c r="TFT28" s="15"/>
      <c r="TFU28" s="15"/>
      <c r="TFV28" s="15"/>
      <c r="TFW28" s="15"/>
      <c r="TFX28" s="15"/>
      <c r="TFY28" s="15"/>
      <c r="TFZ28" s="15"/>
      <c r="TGA28" s="15"/>
      <c r="TGB28" s="15"/>
      <c r="TGC28" s="15"/>
      <c r="TGD28" s="15"/>
      <c r="TGE28" s="15"/>
      <c r="TGF28" s="15"/>
      <c r="TGG28" s="15"/>
      <c r="TGH28" s="15"/>
      <c r="TGI28" s="15"/>
      <c r="TGJ28" s="15"/>
      <c r="TGK28" s="15"/>
      <c r="TGL28" s="15"/>
      <c r="TGM28" s="15"/>
      <c r="TGN28" s="15"/>
      <c r="TGO28" s="15"/>
      <c r="TGP28" s="15"/>
      <c r="TGQ28" s="15"/>
      <c r="TGR28" s="15"/>
      <c r="TGS28" s="15"/>
      <c r="TGT28" s="15"/>
      <c r="TGU28" s="15"/>
      <c r="TGV28" s="15"/>
      <c r="TGW28" s="15"/>
      <c r="TGX28" s="15"/>
      <c r="TGY28" s="15"/>
      <c r="TGZ28" s="15"/>
      <c r="THA28" s="15"/>
      <c r="THB28" s="15"/>
      <c r="THC28" s="15"/>
      <c r="THD28" s="15"/>
      <c r="THE28" s="15"/>
      <c r="THF28" s="15"/>
      <c r="THG28" s="15"/>
      <c r="THH28" s="15"/>
      <c r="THI28" s="15"/>
      <c r="THJ28" s="15"/>
      <c r="THK28" s="15"/>
      <c r="THL28" s="15"/>
      <c r="THM28" s="15"/>
      <c r="THN28" s="15"/>
      <c r="THO28" s="15"/>
      <c r="THP28" s="15"/>
      <c r="THQ28" s="15"/>
      <c r="THR28" s="15"/>
      <c r="THS28" s="15"/>
      <c r="THT28" s="15"/>
      <c r="THU28" s="15"/>
      <c r="THV28" s="15"/>
      <c r="THW28" s="15"/>
      <c r="THX28" s="15"/>
      <c r="THY28" s="15"/>
      <c r="THZ28" s="15"/>
      <c r="TIA28" s="15"/>
      <c r="TIB28" s="15"/>
      <c r="TIC28" s="15"/>
      <c r="TID28" s="15"/>
      <c r="TIE28" s="15"/>
      <c r="TIF28" s="15"/>
      <c r="TIG28" s="15"/>
      <c r="TIH28" s="15"/>
      <c r="TII28" s="15"/>
      <c r="TIJ28" s="15"/>
      <c r="TIK28" s="15"/>
      <c r="TIL28" s="15"/>
      <c r="TIM28" s="15"/>
      <c r="TIN28" s="15"/>
      <c r="TIO28" s="15"/>
      <c r="TIP28" s="15"/>
      <c r="TIQ28" s="15"/>
      <c r="TIR28" s="15"/>
      <c r="TIS28" s="15"/>
      <c r="TIT28" s="15"/>
      <c r="TIU28" s="15"/>
      <c r="TIV28" s="15"/>
      <c r="TIW28" s="15"/>
      <c r="TIX28" s="15"/>
      <c r="TIY28" s="15"/>
      <c r="TIZ28" s="15"/>
      <c r="TJA28" s="15"/>
      <c r="TJB28" s="15"/>
      <c r="TJC28" s="15"/>
      <c r="TJD28" s="15"/>
      <c r="TJE28" s="15"/>
      <c r="TJF28" s="15"/>
      <c r="TJG28" s="15"/>
      <c r="TJH28" s="15"/>
      <c r="TJI28" s="15"/>
      <c r="TJJ28" s="15"/>
      <c r="TJK28" s="15"/>
      <c r="TJL28" s="15"/>
      <c r="TJM28" s="15"/>
      <c r="TJN28" s="15"/>
      <c r="TJO28" s="15"/>
      <c r="TJP28" s="15"/>
      <c r="TJQ28" s="15"/>
      <c r="TJR28" s="15"/>
      <c r="TJS28" s="15"/>
      <c r="TJT28" s="15"/>
      <c r="TJU28" s="15"/>
      <c r="TJV28" s="15"/>
      <c r="TJW28" s="15"/>
      <c r="TJX28" s="15"/>
      <c r="TJY28" s="15"/>
      <c r="TJZ28" s="15"/>
      <c r="TKA28" s="15"/>
      <c r="TKB28" s="15"/>
      <c r="TKC28" s="15"/>
      <c r="TKD28" s="15"/>
      <c r="TKE28" s="15"/>
      <c r="TKF28" s="15"/>
      <c r="TKG28" s="15"/>
      <c r="TKH28" s="15"/>
      <c r="TKI28" s="15"/>
      <c r="TKJ28" s="15"/>
      <c r="TKK28" s="15"/>
      <c r="TKL28" s="15"/>
      <c r="TKM28" s="15"/>
      <c r="TKN28" s="15"/>
      <c r="TKO28" s="15"/>
      <c r="TKP28" s="15"/>
      <c r="TKQ28" s="15"/>
      <c r="TKR28" s="15"/>
      <c r="TKS28" s="15"/>
      <c r="TKT28" s="15"/>
      <c r="TKU28" s="15"/>
      <c r="TKV28" s="15"/>
      <c r="TKW28" s="15"/>
      <c r="TKX28" s="15"/>
      <c r="TKY28" s="15"/>
      <c r="TKZ28" s="15"/>
      <c r="TLA28" s="15"/>
      <c r="TLB28" s="15"/>
      <c r="TLC28" s="15"/>
      <c r="TLD28" s="15"/>
      <c r="TLE28" s="15"/>
      <c r="TLF28" s="15"/>
      <c r="TLG28" s="15"/>
      <c r="TLH28" s="15"/>
      <c r="TLI28" s="15"/>
      <c r="TLJ28" s="15"/>
      <c r="TLK28" s="15"/>
      <c r="TLL28" s="15"/>
      <c r="TLM28" s="15"/>
      <c r="TLN28" s="15"/>
      <c r="TLO28" s="15"/>
      <c r="TLP28" s="15"/>
      <c r="TLQ28" s="15"/>
      <c r="TLR28" s="15"/>
      <c r="TLS28" s="15"/>
      <c r="TLT28" s="15"/>
      <c r="TLU28" s="15"/>
      <c r="TLV28" s="15"/>
      <c r="TLW28" s="15"/>
      <c r="TLX28" s="15"/>
      <c r="TLY28" s="15"/>
      <c r="TLZ28" s="15"/>
      <c r="TMA28" s="15"/>
      <c r="TMB28" s="15"/>
      <c r="TMC28" s="15"/>
      <c r="TMD28" s="15"/>
      <c r="TME28" s="15"/>
      <c r="TMF28" s="15"/>
      <c r="TMG28" s="15"/>
      <c r="TMH28" s="15"/>
      <c r="TMI28" s="15"/>
      <c r="TMJ28" s="15"/>
      <c r="TMK28" s="15"/>
      <c r="TML28" s="15"/>
      <c r="TMM28" s="15"/>
      <c r="TMN28" s="15"/>
      <c r="TMO28" s="15"/>
      <c r="TMP28" s="15"/>
      <c r="TMQ28" s="15"/>
      <c r="TMR28" s="15"/>
      <c r="TMS28" s="15"/>
      <c r="TMT28" s="15"/>
      <c r="TMU28" s="15"/>
      <c r="TMV28" s="15"/>
      <c r="TMW28" s="15"/>
      <c r="TMX28" s="15"/>
      <c r="TMY28" s="15"/>
      <c r="TMZ28" s="15"/>
      <c r="TNA28" s="15"/>
      <c r="TNB28" s="15"/>
      <c r="TNC28" s="15"/>
      <c r="TND28" s="15"/>
      <c r="TNE28" s="15"/>
      <c r="TNF28" s="15"/>
      <c r="TNG28" s="15"/>
      <c r="TNH28" s="15"/>
      <c r="TNI28" s="15"/>
      <c r="TNJ28" s="15"/>
      <c r="TNK28" s="15"/>
      <c r="TNL28" s="15"/>
      <c r="TNM28" s="15"/>
      <c r="TNN28" s="15"/>
      <c r="TNO28" s="15"/>
      <c r="TNP28" s="15"/>
      <c r="TNQ28" s="15"/>
      <c r="TNR28" s="15"/>
      <c r="TNS28" s="15"/>
      <c r="TNT28" s="15"/>
      <c r="TNU28" s="15"/>
      <c r="TNV28" s="15"/>
      <c r="TNW28" s="15"/>
      <c r="TNX28" s="15"/>
      <c r="TNY28" s="15"/>
      <c r="TNZ28" s="15"/>
      <c r="TOA28" s="15"/>
      <c r="TOB28" s="15"/>
      <c r="TOC28" s="15"/>
      <c r="TOD28" s="15"/>
      <c r="TOE28" s="15"/>
      <c r="TOF28" s="15"/>
      <c r="TOG28" s="15"/>
      <c r="TOH28" s="15"/>
      <c r="TOI28" s="15"/>
      <c r="TOJ28" s="15"/>
      <c r="TOK28" s="15"/>
      <c r="TOL28" s="15"/>
      <c r="TOM28" s="15"/>
      <c r="TON28" s="15"/>
      <c r="TOO28" s="15"/>
      <c r="TOP28" s="15"/>
      <c r="TOQ28" s="15"/>
      <c r="TOR28" s="15"/>
      <c r="TOS28" s="15"/>
      <c r="TOT28" s="15"/>
      <c r="TOU28" s="15"/>
      <c r="TOV28" s="15"/>
      <c r="TOW28" s="15"/>
      <c r="TOX28" s="15"/>
      <c r="TOY28" s="15"/>
      <c r="TOZ28" s="15"/>
      <c r="TPA28" s="15"/>
      <c r="TPB28" s="15"/>
      <c r="TPC28" s="15"/>
      <c r="TPD28" s="15"/>
      <c r="TPE28" s="15"/>
      <c r="TPF28" s="15"/>
      <c r="TPG28" s="15"/>
      <c r="TPH28" s="15"/>
      <c r="TPI28" s="15"/>
      <c r="TPJ28" s="15"/>
      <c r="TPK28" s="15"/>
      <c r="TPL28" s="15"/>
      <c r="TPM28" s="15"/>
      <c r="TPN28" s="15"/>
      <c r="TPO28" s="15"/>
      <c r="TPP28" s="15"/>
      <c r="TPQ28" s="15"/>
      <c r="TPR28" s="15"/>
      <c r="TPS28" s="15"/>
      <c r="TPT28" s="15"/>
      <c r="TPU28" s="15"/>
      <c r="TPV28" s="15"/>
      <c r="TPW28" s="15"/>
      <c r="TPX28" s="15"/>
      <c r="TPY28" s="15"/>
      <c r="TPZ28" s="15"/>
      <c r="TQA28" s="15"/>
      <c r="TQB28" s="15"/>
      <c r="TQC28" s="15"/>
      <c r="TQD28" s="15"/>
      <c r="TQE28" s="15"/>
      <c r="TQF28" s="15"/>
      <c r="TQG28" s="15"/>
      <c r="TQH28" s="15"/>
      <c r="TQI28" s="15"/>
      <c r="TQJ28" s="15"/>
      <c r="TQK28" s="15"/>
      <c r="TQL28" s="15"/>
      <c r="TQM28" s="15"/>
      <c r="TQN28" s="15"/>
      <c r="TQO28" s="15"/>
      <c r="TQP28" s="15"/>
      <c r="TQQ28" s="15"/>
      <c r="TQR28" s="15"/>
      <c r="TQS28" s="15"/>
      <c r="TQT28" s="15"/>
      <c r="TQU28" s="15"/>
      <c r="TQV28" s="15"/>
      <c r="TQW28" s="15"/>
      <c r="TQX28" s="15"/>
      <c r="TQY28" s="15"/>
      <c r="TQZ28" s="15"/>
      <c r="TRA28" s="15"/>
      <c r="TRB28" s="15"/>
      <c r="TRC28" s="15"/>
      <c r="TRD28" s="15"/>
      <c r="TRE28" s="15"/>
      <c r="TRF28" s="15"/>
      <c r="TRG28" s="15"/>
      <c r="TRH28" s="15"/>
      <c r="TRI28" s="15"/>
      <c r="TRJ28" s="15"/>
      <c r="TRK28" s="15"/>
      <c r="TRL28" s="15"/>
      <c r="TRM28" s="15"/>
      <c r="TRN28" s="15"/>
      <c r="TRO28" s="15"/>
      <c r="TRP28" s="15"/>
      <c r="TRQ28" s="15"/>
      <c r="TRR28" s="15"/>
      <c r="TRS28" s="15"/>
      <c r="TRT28" s="15"/>
      <c r="TRU28" s="15"/>
      <c r="TRV28" s="15"/>
      <c r="TRW28" s="15"/>
      <c r="TRX28" s="15"/>
      <c r="TRY28" s="15"/>
      <c r="TRZ28" s="15"/>
      <c r="TSA28" s="15"/>
      <c r="TSB28" s="15"/>
      <c r="TSC28" s="15"/>
      <c r="TSD28" s="15"/>
      <c r="TSE28" s="15"/>
      <c r="TSF28" s="15"/>
      <c r="TSG28" s="15"/>
      <c r="TSH28" s="15"/>
      <c r="TSI28" s="15"/>
      <c r="TSJ28" s="15"/>
      <c r="TSK28" s="15"/>
      <c r="TSL28" s="15"/>
      <c r="TSM28" s="15"/>
      <c r="TSN28" s="15"/>
      <c r="TSO28" s="15"/>
      <c r="TSP28" s="15"/>
      <c r="TSQ28" s="15"/>
      <c r="TSR28" s="15"/>
      <c r="TSS28" s="15"/>
      <c r="TST28" s="15"/>
      <c r="TSU28" s="15"/>
      <c r="TSV28" s="15"/>
      <c r="TSW28" s="15"/>
      <c r="TSX28" s="15"/>
      <c r="TSY28" s="15"/>
      <c r="TSZ28" s="15"/>
      <c r="TTA28" s="15"/>
      <c r="TTB28" s="15"/>
      <c r="TTC28" s="15"/>
      <c r="TTD28" s="15"/>
      <c r="TTE28" s="15"/>
      <c r="TTF28" s="15"/>
      <c r="TTG28" s="15"/>
      <c r="TTH28" s="15"/>
      <c r="TTI28" s="15"/>
      <c r="TTJ28" s="15"/>
      <c r="TTK28" s="15"/>
      <c r="TTL28" s="15"/>
      <c r="TTM28" s="15"/>
      <c r="TTN28" s="15"/>
      <c r="TTO28" s="15"/>
      <c r="TTP28" s="15"/>
      <c r="TTQ28" s="15"/>
      <c r="TTR28" s="15"/>
      <c r="TTS28" s="15"/>
      <c r="TTT28" s="15"/>
      <c r="TTU28" s="15"/>
      <c r="TTV28" s="15"/>
      <c r="TTW28" s="15"/>
      <c r="TTX28" s="15"/>
      <c r="TTY28" s="15"/>
      <c r="TTZ28" s="15"/>
      <c r="TUA28" s="15"/>
      <c r="TUB28" s="15"/>
      <c r="TUC28" s="15"/>
      <c r="TUD28" s="15"/>
      <c r="TUE28" s="15"/>
      <c r="TUF28" s="15"/>
      <c r="TUG28" s="15"/>
      <c r="TUH28" s="15"/>
      <c r="TUI28" s="15"/>
      <c r="TUJ28" s="15"/>
      <c r="TUK28" s="15"/>
      <c r="TUL28" s="15"/>
      <c r="TUM28" s="15"/>
      <c r="TUN28" s="15"/>
      <c r="TUO28" s="15"/>
      <c r="TUP28" s="15"/>
      <c r="TUQ28" s="15"/>
      <c r="TUR28" s="15"/>
      <c r="TUS28" s="15"/>
      <c r="TUT28" s="15"/>
      <c r="TUU28" s="15"/>
      <c r="TUV28" s="15"/>
      <c r="TUW28" s="15"/>
      <c r="TUX28" s="15"/>
      <c r="TUY28" s="15"/>
      <c r="TUZ28" s="15"/>
      <c r="TVA28" s="15"/>
      <c r="TVB28" s="15"/>
      <c r="TVC28" s="15"/>
      <c r="TVD28" s="15"/>
      <c r="TVE28" s="15"/>
      <c r="TVF28" s="15"/>
      <c r="TVG28" s="15"/>
      <c r="TVH28" s="15"/>
      <c r="TVI28" s="15"/>
      <c r="TVJ28" s="15"/>
      <c r="TVK28" s="15"/>
      <c r="TVL28" s="15"/>
      <c r="TVM28" s="15"/>
      <c r="TVN28" s="15"/>
      <c r="TVO28" s="15"/>
      <c r="TVP28" s="15"/>
      <c r="TVQ28" s="15"/>
      <c r="TVR28" s="15"/>
      <c r="TVS28" s="15"/>
      <c r="TVT28" s="15"/>
      <c r="TVU28" s="15"/>
      <c r="TVV28" s="15"/>
      <c r="TVW28" s="15"/>
      <c r="TVX28" s="15"/>
      <c r="TVY28" s="15"/>
      <c r="TVZ28" s="15"/>
      <c r="TWA28" s="15"/>
      <c r="TWB28" s="15"/>
      <c r="TWC28" s="15"/>
      <c r="TWD28" s="15"/>
      <c r="TWE28" s="15"/>
      <c r="TWF28" s="15"/>
      <c r="TWG28" s="15"/>
      <c r="TWH28" s="15"/>
      <c r="TWI28" s="15"/>
      <c r="TWJ28" s="15"/>
      <c r="TWK28" s="15"/>
      <c r="TWL28" s="15"/>
      <c r="TWM28" s="15"/>
      <c r="TWN28" s="15"/>
      <c r="TWO28" s="15"/>
      <c r="TWP28" s="15"/>
      <c r="TWQ28" s="15"/>
      <c r="TWR28" s="15"/>
      <c r="TWS28" s="15"/>
      <c r="TWT28" s="15"/>
      <c r="TWU28" s="15"/>
      <c r="TWV28" s="15"/>
      <c r="TWW28" s="15"/>
      <c r="TWX28" s="15"/>
      <c r="TWY28" s="15"/>
      <c r="TWZ28" s="15"/>
      <c r="TXA28" s="15"/>
      <c r="TXB28" s="15"/>
      <c r="TXC28" s="15"/>
      <c r="TXD28" s="15"/>
      <c r="TXE28" s="15"/>
      <c r="TXF28" s="15"/>
      <c r="TXG28" s="15"/>
      <c r="TXH28" s="15"/>
      <c r="TXI28" s="15"/>
      <c r="TXJ28" s="15"/>
      <c r="TXK28" s="15"/>
      <c r="TXL28" s="15"/>
      <c r="TXM28" s="15"/>
      <c r="TXN28" s="15"/>
      <c r="TXO28" s="15"/>
      <c r="TXP28" s="15"/>
      <c r="TXQ28" s="15"/>
      <c r="TXR28" s="15"/>
      <c r="TXS28" s="15"/>
      <c r="TXT28" s="15"/>
      <c r="TXU28" s="15"/>
      <c r="TXV28" s="15"/>
      <c r="TXW28" s="15"/>
      <c r="TXX28" s="15"/>
      <c r="TXY28" s="15"/>
      <c r="TXZ28" s="15"/>
      <c r="TYA28" s="15"/>
      <c r="TYB28" s="15"/>
      <c r="TYC28" s="15"/>
      <c r="TYD28" s="15"/>
      <c r="TYE28" s="15"/>
      <c r="TYF28" s="15"/>
      <c r="TYG28" s="15"/>
      <c r="TYH28" s="15"/>
      <c r="TYI28" s="15"/>
      <c r="TYJ28" s="15"/>
      <c r="TYK28" s="15"/>
      <c r="TYL28" s="15"/>
      <c r="TYM28" s="15"/>
      <c r="TYN28" s="15"/>
      <c r="TYO28" s="15"/>
      <c r="TYP28" s="15"/>
      <c r="TYQ28" s="15"/>
      <c r="TYR28" s="15"/>
      <c r="TYS28" s="15"/>
      <c r="TYT28" s="15"/>
      <c r="TYU28" s="15"/>
      <c r="TYV28" s="15"/>
      <c r="TYW28" s="15"/>
      <c r="TYX28" s="15"/>
      <c r="TYY28" s="15"/>
      <c r="TYZ28" s="15"/>
      <c r="TZA28" s="15"/>
      <c r="TZB28" s="15"/>
      <c r="TZC28" s="15"/>
      <c r="TZD28" s="15"/>
      <c r="TZE28" s="15"/>
      <c r="TZF28" s="15"/>
      <c r="TZG28" s="15"/>
      <c r="TZH28" s="15"/>
      <c r="TZI28" s="15"/>
      <c r="TZJ28" s="15"/>
      <c r="TZK28" s="15"/>
      <c r="TZL28" s="15"/>
      <c r="TZM28" s="15"/>
      <c r="TZN28" s="15"/>
      <c r="TZO28" s="15"/>
      <c r="TZP28" s="15"/>
      <c r="TZQ28" s="15"/>
      <c r="TZR28" s="15"/>
      <c r="TZS28" s="15"/>
      <c r="TZT28" s="15"/>
      <c r="TZU28" s="15"/>
      <c r="TZV28" s="15"/>
      <c r="TZW28" s="15"/>
      <c r="TZX28" s="15"/>
      <c r="TZY28" s="15"/>
      <c r="TZZ28" s="15"/>
      <c r="UAA28" s="15"/>
      <c r="UAB28" s="15"/>
      <c r="UAC28" s="15"/>
      <c r="UAD28" s="15"/>
      <c r="UAE28" s="15"/>
      <c r="UAF28" s="15"/>
      <c r="UAG28" s="15"/>
      <c r="UAH28" s="15"/>
      <c r="UAI28" s="15"/>
      <c r="UAJ28" s="15"/>
      <c r="UAK28" s="15"/>
      <c r="UAL28" s="15"/>
      <c r="UAM28" s="15"/>
      <c r="UAN28" s="15"/>
      <c r="UAO28" s="15"/>
      <c r="UAP28" s="15"/>
      <c r="UAQ28" s="15"/>
      <c r="UAR28" s="15"/>
      <c r="UAS28" s="15"/>
      <c r="UAT28" s="15"/>
      <c r="UAU28" s="15"/>
      <c r="UAV28" s="15"/>
      <c r="UAW28" s="15"/>
      <c r="UAX28" s="15"/>
      <c r="UAY28" s="15"/>
      <c r="UAZ28" s="15"/>
      <c r="UBA28" s="15"/>
      <c r="UBB28" s="15"/>
      <c r="UBC28" s="15"/>
      <c r="UBD28" s="15"/>
      <c r="UBE28" s="15"/>
      <c r="UBF28" s="15"/>
      <c r="UBG28" s="15"/>
      <c r="UBH28" s="15"/>
      <c r="UBI28" s="15"/>
      <c r="UBJ28" s="15"/>
      <c r="UBK28" s="15"/>
      <c r="UBL28" s="15"/>
      <c r="UBM28" s="15"/>
      <c r="UBN28" s="15"/>
      <c r="UBO28" s="15"/>
      <c r="UBP28" s="15"/>
      <c r="UBQ28" s="15"/>
      <c r="UBR28" s="15"/>
      <c r="UBS28" s="15"/>
      <c r="UBT28" s="15"/>
      <c r="UBU28" s="15"/>
      <c r="UBV28" s="15"/>
      <c r="UBW28" s="15"/>
      <c r="UBX28" s="15"/>
      <c r="UBY28" s="15"/>
      <c r="UBZ28" s="15"/>
      <c r="UCA28" s="15"/>
      <c r="UCB28" s="15"/>
      <c r="UCC28" s="15"/>
      <c r="UCD28" s="15"/>
      <c r="UCE28" s="15"/>
      <c r="UCF28" s="15"/>
      <c r="UCG28" s="15"/>
      <c r="UCH28" s="15"/>
      <c r="UCI28" s="15"/>
      <c r="UCJ28" s="15"/>
      <c r="UCK28" s="15"/>
      <c r="UCL28" s="15"/>
      <c r="UCM28" s="15"/>
      <c r="UCN28" s="15"/>
      <c r="UCO28" s="15"/>
      <c r="UCP28" s="15"/>
      <c r="UCQ28" s="15"/>
      <c r="UCR28" s="15"/>
      <c r="UCS28" s="15"/>
      <c r="UCT28" s="15"/>
      <c r="UCU28" s="15"/>
      <c r="UCV28" s="15"/>
      <c r="UCW28" s="15"/>
      <c r="UCX28" s="15"/>
      <c r="UCY28" s="15"/>
      <c r="UCZ28" s="15"/>
      <c r="UDA28" s="15"/>
      <c r="UDB28" s="15"/>
      <c r="UDC28" s="15"/>
      <c r="UDD28" s="15"/>
      <c r="UDE28" s="15"/>
      <c r="UDF28" s="15"/>
      <c r="UDG28" s="15"/>
      <c r="UDH28" s="15"/>
      <c r="UDI28" s="15"/>
      <c r="UDJ28" s="15"/>
      <c r="UDK28" s="15"/>
      <c r="UDL28" s="15"/>
      <c r="UDM28" s="15"/>
      <c r="UDN28" s="15"/>
      <c r="UDO28" s="15"/>
      <c r="UDP28" s="15"/>
      <c r="UDQ28" s="15"/>
      <c r="UDR28" s="15"/>
      <c r="UDS28" s="15"/>
      <c r="UDT28" s="15"/>
      <c r="UDU28" s="15"/>
      <c r="UDV28" s="15"/>
      <c r="UDW28" s="15"/>
      <c r="UDX28" s="15"/>
      <c r="UDY28" s="15"/>
      <c r="UDZ28" s="15"/>
      <c r="UEA28" s="15"/>
      <c r="UEB28" s="15"/>
      <c r="UEC28" s="15"/>
      <c r="UED28" s="15"/>
      <c r="UEE28" s="15"/>
      <c r="UEF28" s="15"/>
      <c r="UEG28" s="15"/>
      <c r="UEH28" s="15"/>
      <c r="UEI28" s="15"/>
      <c r="UEJ28" s="15"/>
      <c r="UEK28" s="15"/>
      <c r="UEL28" s="15"/>
      <c r="UEM28" s="15"/>
      <c r="UEN28" s="15"/>
      <c r="UEO28" s="15"/>
      <c r="UEP28" s="15"/>
      <c r="UEQ28" s="15"/>
      <c r="UER28" s="15"/>
      <c r="UES28" s="15"/>
      <c r="UET28" s="15"/>
      <c r="UEU28" s="15"/>
      <c r="UEV28" s="15"/>
      <c r="UEW28" s="15"/>
      <c r="UEX28" s="15"/>
      <c r="UEY28" s="15"/>
      <c r="UEZ28" s="15"/>
      <c r="UFA28" s="15"/>
      <c r="UFB28" s="15"/>
      <c r="UFC28" s="15"/>
      <c r="UFD28" s="15"/>
      <c r="UFE28" s="15"/>
      <c r="UFF28" s="15"/>
      <c r="UFG28" s="15"/>
      <c r="UFH28" s="15"/>
      <c r="UFI28" s="15"/>
      <c r="UFJ28" s="15"/>
      <c r="UFK28" s="15"/>
      <c r="UFL28" s="15"/>
      <c r="UFM28" s="15"/>
      <c r="UFN28" s="15"/>
      <c r="UFO28" s="15"/>
      <c r="UFP28" s="15"/>
      <c r="UFQ28" s="15"/>
      <c r="UFR28" s="15"/>
      <c r="UFS28" s="15"/>
      <c r="UFT28" s="15"/>
      <c r="UFU28" s="15"/>
      <c r="UFV28" s="15"/>
      <c r="UFW28" s="15"/>
      <c r="UFX28" s="15"/>
      <c r="UFY28" s="15"/>
      <c r="UFZ28" s="15"/>
      <c r="UGA28" s="15"/>
      <c r="UGB28" s="15"/>
      <c r="UGC28" s="15"/>
      <c r="UGD28" s="15"/>
      <c r="UGE28" s="15"/>
      <c r="UGF28" s="15"/>
      <c r="UGG28" s="15"/>
      <c r="UGH28" s="15"/>
      <c r="UGI28" s="15"/>
      <c r="UGJ28" s="15"/>
      <c r="UGK28" s="15"/>
      <c r="UGL28" s="15"/>
      <c r="UGM28" s="15"/>
      <c r="UGN28" s="15"/>
      <c r="UGO28" s="15"/>
      <c r="UGP28" s="15"/>
      <c r="UGQ28" s="15"/>
      <c r="UGR28" s="15"/>
      <c r="UGS28" s="15"/>
      <c r="UGT28" s="15"/>
      <c r="UGU28" s="15"/>
      <c r="UGV28" s="15"/>
      <c r="UGW28" s="15"/>
      <c r="UGX28" s="15"/>
      <c r="UGY28" s="15"/>
      <c r="UGZ28" s="15"/>
      <c r="UHA28" s="15"/>
      <c r="UHB28" s="15"/>
      <c r="UHC28" s="15"/>
      <c r="UHD28" s="15"/>
      <c r="UHE28" s="15"/>
      <c r="UHF28" s="15"/>
      <c r="UHG28" s="15"/>
      <c r="UHH28" s="15"/>
      <c r="UHI28" s="15"/>
      <c r="UHJ28" s="15"/>
      <c r="UHK28" s="15"/>
      <c r="UHL28" s="15"/>
      <c r="UHM28" s="15"/>
      <c r="UHN28" s="15"/>
      <c r="UHO28" s="15"/>
      <c r="UHP28" s="15"/>
      <c r="UHQ28" s="15"/>
      <c r="UHR28" s="15"/>
      <c r="UHS28" s="15"/>
      <c r="UHT28" s="15"/>
      <c r="UHU28" s="15"/>
      <c r="UHV28" s="15"/>
      <c r="UHW28" s="15"/>
      <c r="UHX28" s="15"/>
      <c r="UHY28" s="15"/>
      <c r="UHZ28" s="15"/>
      <c r="UIA28" s="15"/>
      <c r="UIB28" s="15"/>
      <c r="UIC28" s="15"/>
      <c r="UID28" s="15"/>
      <c r="UIE28" s="15"/>
      <c r="UIF28" s="15"/>
      <c r="UIG28" s="15"/>
      <c r="UIH28" s="15"/>
      <c r="UII28" s="15"/>
      <c r="UIJ28" s="15"/>
      <c r="UIK28" s="15"/>
      <c r="UIL28" s="15"/>
      <c r="UIM28" s="15"/>
      <c r="UIN28" s="15"/>
      <c r="UIO28" s="15"/>
      <c r="UIP28" s="15"/>
      <c r="UIQ28" s="15"/>
      <c r="UIR28" s="15"/>
      <c r="UIS28" s="15"/>
      <c r="UIT28" s="15"/>
      <c r="UIU28" s="15"/>
      <c r="UIV28" s="15"/>
      <c r="UIW28" s="15"/>
      <c r="UIX28" s="15"/>
      <c r="UIY28" s="15"/>
      <c r="UIZ28" s="15"/>
      <c r="UJA28" s="15"/>
      <c r="UJB28" s="15"/>
      <c r="UJC28" s="15"/>
      <c r="UJD28" s="15"/>
      <c r="UJE28" s="15"/>
      <c r="UJF28" s="15"/>
      <c r="UJG28" s="15"/>
      <c r="UJH28" s="15"/>
      <c r="UJI28" s="15"/>
      <c r="UJJ28" s="15"/>
      <c r="UJK28" s="15"/>
      <c r="UJL28" s="15"/>
      <c r="UJM28" s="15"/>
      <c r="UJN28" s="15"/>
      <c r="UJO28" s="15"/>
      <c r="UJP28" s="15"/>
      <c r="UJQ28" s="15"/>
      <c r="UJR28" s="15"/>
      <c r="UJS28" s="15"/>
      <c r="UJT28" s="15"/>
      <c r="UJU28" s="15"/>
      <c r="UJV28" s="15"/>
      <c r="UJW28" s="15"/>
      <c r="UJX28" s="15"/>
      <c r="UJY28" s="15"/>
      <c r="UJZ28" s="15"/>
      <c r="UKA28" s="15"/>
      <c r="UKB28" s="15"/>
      <c r="UKC28" s="15"/>
      <c r="UKD28" s="15"/>
      <c r="UKE28" s="15"/>
      <c r="UKF28" s="15"/>
      <c r="UKG28" s="15"/>
      <c r="UKH28" s="15"/>
      <c r="UKI28" s="15"/>
      <c r="UKJ28" s="15"/>
      <c r="UKK28" s="15"/>
      <c r="UKL28" s="15"/>
      <c r="UKM28" s="15"/>
      <c r="UKN28" s="15"/>
      <c r="UKO28" s="15"/>
      <c r="UKP28" s="15"/>
      <c r="UKQ28" s="15"/>
      <c r="UKR28" s="15"/>
      <c r="UKS28" s="15"/>
      <c r="UKT28" s="15"/>
      <c r="UKU28" s="15"/>
      <c r="UKV28" s="15"/>
      <c r="UKW28" s="15"/>
      <c r="UKX28" s="15"/>
      <c r="UKY28" s="15"/>
      <c r="UKZ28" s="15"/>
      <c r="ULA28" s="15"/>
      <c r="ULB28" s="15"/>
      <c r="ULC28" s="15"/>
      <c r="ULD28" s="15"/>
      <c r="ULE28" s="15"/>
      <c r="ULF28" s="15"/>
      <c r="ULG28" s="15"/>
      <c r="ULH28" s="15"/>
      <c r="ULI28" s="15"/>
      <c r="ULJ28" s="15"/>
      <c r="ULK28" s="15"/>
      <c r="ULL28" s="15"/>
      <c r="ULM28" s="15"/>
      <c r="ULN28" s="15"/>
      <c r="ULO28" s="15"/>
      <c r="ULP28" s="15"/>
      <c r="ULQ28" s="15"/>
      <c r="ULR28" s="15"/>
      <c r="ULS28" s="15"/>
      <c r="ULT28" s="15"/>
      <c r="ULU28" s="15"/>
      <c r="ULV28" s="15"/>
      <c r="ULW28" s="15"/>
      <c r="ULX28" s="15"/>
      <c r="ULY28" s="15"/>
      <c r="ULZ28" s="15"/>
      <c r="UMA28" s="15"/>
      <c r="UMB28" s="15"/>
      <c r="UMC28" s="15"/>
      <c r="UMD28" s="15"/>
      <c r="UME28" s="15"/>
      <c r="UMF28" s="15"/>
      <c r="UMG28" s="15"/>
      <c r="UMH28" s="15"/>
      <c r="UMI28" s="15"/>
      <c r="UMJ28" s="15"/>
      <c r="UMK28" s="15"/>
      <c r="UML28" s="15"/>
      <c r="UMM28" s="15"/>
      <c r="UMN28" s="15"/>
      <c r="UMO28" s="15"/>
      <c r="UMP28" s="15"/>
      <c r="UMQ28" s="15"/>
      <c r="UMR28" s="15"/>
      <c r="UMS28" s="15"/>
      <c r="UMT28" s="15"/>
      <c r="UMU28" s="15"/>
      <c r="UMV28" s="15"/>
      <c r="UMW28" s="15"/>
      <c r="UMX28" s="15"/>
      <c r="UMY28" s="15"/>
      <c r="UMZ28" s="15"/>
      <c r="UNA28" s="15"/>
      <c r="UNB28" s="15"/>
      <c r="UNC28" s="15"/>
      <c r="UND28" s="15"/>
      <c r="UNE28" s="15"/>
      <c r="UNF28" s="15"/>
      <c r="UNG28" s="15"/>
      <c r="UNH28" s="15"/>
      <c r="UNI28" s="15"/>
      <c r="UNJ28" s="15"/>
      <c r="UNK28" s="15"/>
      <c r="UNL28" s="15"/>
      <c r="UNM28" s="15"/>
      <c r="UNN28" s="15"/>
      <c r="UNO28" s="15"/>
      <c r="UNP28" s="15"/>
      <c r="UNQ28" s="15"/>
      <c r="UNR28" s="15"/>
      <c r="UNS28" s="15"/>
      <c r="UNT28" s="15"/>
      <c r="UNU28" s="15"/>
      <c r="UNV28" s="15"/>
      <c r="UNW28" s="15"/>
      <c r="UNX28" s="15"/>
      <c r="UNY28" s="15"/>
      <c r="UNZ28" s="15"/>
      <c r="UOA28" s="15"/>
      <c r="UOB28" s="15"/>
      <c r="UOC28" s="15"/>
      <c r="UOD28" s="15"/>
      <c r="UOE28" s="15"/>
      <c r="UOF28" s="15"/>
      <c r="UOG28" s="15"/>
      <c r="UOH28" s="15"/>
      <c r="UOI28" s="15"/>
      <c r="UOJ28" s="15"/>
      <c r="UOK28" s="15"/>
      <c r="UOL28" s="15"/>
      <c r="UOM28" s="15"/>
      <c r="UON28" s="15"/>
      <c r="UOO28" s="15"/>
      <c r="UOP28" s="15"/>
      <c r="UOQ28" s="15"/>
      <c r="UOR28" s="15"/>
      <c r="UOS28" s="15"/>
      <c r="UOT28" s="15"/>
      <c r="UOU28" s="15"/>
      <c r="UOV28" s="15"/>
      <c r="UOW28" s="15"/>
      <c r="UOX28" s="15"/>
      <c r="UOY28" s="15"/>
      <c r="UOZ28" s="15"/>
      <c r="UPA28" s="15"/>
      <c r="UPB28" s="15"/>
      <c r="UPC28" s="15"/>
      <c r="UPD28" s="15"/>
      <c r="UPE28" s="15"/>
      <c r="UPF28" s="15"/>
      <c r="UPG28" s="15"/>
      <c r="UPH28" s="15"/>
      <c r="UPI28" s="15"/>
      <c r="UPJ28" s="15"/>
      <c r="UPK28" s="15"/>
      <c r="UPL28" s="15"/>
      <c r="UPM28" s="15"/>
      <c r="UPN28" s="15"/>
      <c r="UPO28" s="15"/>
      <c r="UPP28" s="15"/>
      <c r="UPQ28" s="15"/>
      <c r="UPR28" s="15"/>
      <c r="UPS28" s="15"/>
      <c r="UPT28" s="15"/>
      <c r="UPU28" s="15"/>
      <c r="UPV28" s="15"/>
      <c r="UPW28" s="15"/>
      <c r="UPX28" s="15"/>
      <c r="UPY28" s="15"/>
      <c r="UPZ28" s="15"/>
      <c r="UQA28" s="15"/>
      <c r="UQB28" s="15"/>
      <c r="UQC28" s="15"/>
      <c r="UQD28" s="15"/>
      <c r="UQE28" s="15"/>
      <c r="UQF28" s="15"/>
      <c r="UQG28" s="15"/>
      <c r="UQH28" s="15"/>
      <c r="UQI28" s="15"/>
      <c r="UQJ28" s="15"/>
      <c r="UQK28" s="15"/>
      <c r="UQL28" s="15"/>
      <c r="UQM28" s="15"/>
      <c r="UQN28" s="15"/>
      <c r="UQO28" s="15"/>
      <c r="UQP28" s="15"/>
      <c r="UQQ28" s="15"/>
      <c r="UQR28" s="15"/>
      <c r="UQS28" s="15"/>
      <c r="UQT28" s="15"/>
      <c r="UQU28" s="15"/>
      <c r="UQV28" s="15"/>
      <c r="UQW28" s="15"/>
      <c r="UQX28" s="15"/>
      <c r="UQY28" s="15"/>
      <c r="UQZ28" s="15"/>
      <c r="URA28" s="15"/>
      <c r="URB28" s="15"/>
      <c r="URC28" s="15"/>
      <c r="URD28" s="15"/>
      <c r="URE28" s="15"/>
      <c r="URF28" s="15"/>
      <c r="URG28" s="15"/>
      <c r="URH28" s="15"/>
      <c r="URI28" s="15"/>
      <c r="URJ28" s="15"/>
      <c r="URK28" s="15"/>
      <c r="URL28" s="15"/>
      <c r="URM28" s="15"/>
      <c r="URN28" s="15"/>
      <c r="URO28" s="15"/>
      <c r="URP28" s="15"/>
      <c r="URQ28" s="15"/>
      <c r="URR28" s="15"/>
      <c r="URS28" s="15"/>
      <c r="URT28" s="15"/>
      <c r="URU28" s="15"/>
      <c r="URV28" s="15"/>
      <c r="URW28" s="15"/>
      <c r="URX28" s="15"/>
      <c r="URY28" s="15"/>
      <c r="URZ28" s="15"/>
      <c r="USA28" s="15"/>
      <c r="USB28" s="15"/>
      <c r="USC28" s="15"/>
      <c r="USD28" s="15"/>
      <c r="USE28" s="15"/>
      <c r="USF28" s="15"/>
      <c r="USG28" s="15"/>
      <c r="USH28" s="15"/>
      <c r="USI28" s="15"/>
      <c r="USJ28" s="15"/>
      <c r="USK28" s="15"/>
      <c r="USL28" s="15"/>
      <c r="USM28" s="15"/>
      <c r="USN28" s="15"/>
      <c r="USO28" s="15"/>
      <c r="USP28" s="15"/>
      <c r="USQ28" s="15"/>
      <c r="USR28" s="15"/>
      <c r="USS28" s="15"/>
      <c r="UST28" s="15"/>
      <c r="USU28" s="15"/>
      <c r="USV28" s="15"/>
      <c r="USW28" s="15"/>
      <c r="USX28" s="15"/>
      <c r="USY28" s="15"/>
      <c r="USZ28" s="15"/>
      <c r="UTA28" s="15"/>
      <c r="UTB28" s="15"/>
      <c r="UTC28" s="15"/>
      <c r="UTD28" s="15"/>
      <c r="UTE28" s="15"/>
      <c r="UTF28" s="15"/>
      <c r="UTG28" s="15"/>
      <c r="UTH28" s="15"/>
      <c r="UTI28" s="15"/>
      <c r="UTJ28" s="15"/>
      <c r="UTK28" s="15"/>
      <c r="UTL28" s="15"/>
      <c r="UTM28" s="15"/>
      <c r="UTN28" s="15"/>
      <c r="UTO28" s="15"/>
      <c r="UTP28" s="15"/>
      <c r="UTQ28" s="15"/>
      <c r="UTR28" s="15"/>
      <c r="UTS28" s="15"/>
      <c r="UTT28" s="15"/>
      <c r="UTU28" s="15"/>
      <c r="UTV28" s="15"/>
      <c r="UTW28" s="15"/>
      <c r="UTX28" s="15"/>
      <c r="UTY28" s="15"/>
      <c r="UTZ28" s="15"/>
      <c r="UUA28" s="15"/>
      <c r="UUB28" s="15"/>
      <c r="UUC28" s="15"/>
      <c r="UUD28" s="15"/>
      <c r="UUE28" s="15"/>
      <c r="UUF28" s="15"/>
      <c r="UUG28" s="15"/>
      <c r="UUH28" s="15"/>
      <c r="UUI28" s="15"/>
      <c r="UUJ28" s="15"/>
      <c r="UUK28" s="15"/>
      <c r="UUL28" s="15"/>
      <c r="UUM28" s="15"/>
      <c r="UUN28" s="15"/>
      <c r="UUO28" s="15"/>
      <c r="UUP28" s="15"/>
      <c r="UUQ28" s="15"/>
      <c r="UUR28" s="15"/>
      <c r="UUS28" s="15"/>
      <c r="UUT28" s="15"/>
      <c r="UUU28" s="15"/>
      <c r="UUV28" s="15"/>
      <c r="UUW28" s="15"/>
      <c r="UUX28" s="15"/>
      <c r="UUY28" s="15"/>
      <c r="UUZ28" s="15"/>
      <c r="UVA28" s="15"/>
      <c r="UVB28" s="15"/>
      <c r="UVC28" s="15"/>
      <c r="UVD28" s="15"/>
      <c r="UVE28" s="15"/>
      <c r="UVF28" s="15"/>
      <c r="UVG28" s="15"/>
      <c r="UVH28" s="15"/>
      <c r="UVI28" s="15"/>
      <c r="UVJ28" s="15"/>
      <c r="UVK28" s="15"/>
      <c r="UVL28" s="15"/>
      <c r="UVM28" s="15"/>
      <c r="UVN28" s="15"/>
      <c r="UVO28" s="15"/>
      <c r="UVP28" s="15"/>
      <c r="UVQ28" s="15"/>
      <c r="UVR28" s="15"/>
      <c r="UVS28" s="15"/>
      <c r="UVT28" s="15"/>
      <c r="UVU28" s="15"/>
      <c r="UVV28" s="15"/>
      <c r="UVW28" s="15"/>
      <c r="UVX28" s="15"/>
      <c r="UVY28" s="15"/>
      <c r="UVZ28" s="15"/>
      <c r="UWA28" s="15"/>
      <c r="UWB28" s="15"/>
      <c r="UWC28" s="15"/>
      <c r="UWD28" s="15"/>
      <c r="UWE28" s="15"/>
      <c r="UWF28" s="15"/>
      <c r="UWG28" s="15"/>
      <c r="UWH28" s="15"/>
      <c r="UWI28" s="15"/>
      <c r="UWJ28" s="15"/>
      <c r="UWK28" s="15"/>
      <c r="UWL28" s="15"/>
      <c r="UWM28" s="15"/>
      <c r="UWN28" s="15"/>
      <c r="UWO28" s="15"/>
      <c r="UWP28" s="15"/>
      <c r="UWQ28" s="15"/>
      <c r="UWR28" s="15"/>
      <c r="UWS28" s="15"/>
      <c r="UWT28" s="15"/>
      <c r="UWU28" s="15"/>
      <c r="UWV28" s="15"/>
      <c r="UWW28" s="15"/>
      <c r="UWX28" s="15"/>
      <c r="UWY28" s="15"/>
      <c r="UWZ28" s="15"/>
      <c r="UXA28" s="15"/>
      <c r="UXB28" s="15"/>
      <c r="UXC28" s="15"/>
      <c r="UXD28" s="15"/>
      <c r="UXE28" s="15"/>
      <c r="UXF28" s="15"/>
      <c r="UXG28" s="15"/>
      <c r="UXH28" s="15"/>
      <c r="UXI28" s="15"/>
      <c r="UXJ28" s="15"/>
      <c r="UXK28" s="15"/>
      <c r="UXL28" s="15"/>
      <c r="UXM28" s="15"/>
      <c r="UXN28" s="15"/>
      <c r="UXO28" s="15"/>
      <c r="UXP28" s="15"/>
      <c r="UXQ28" s="15"/>
      <c r="UXR28" s="15"/>
      <c r="UXS28" s="15"/>
      <c r="UXT28" s="15"/>
      <c r="UXU28" s="15"/>
      <c r="UXV28" s="15"/>
      <c r="UXW28" s="15"/>
      <c r="UXX28" s="15"/>
      <c r="UXY28" s="15"/>
      <c r="UXZ28" s="15"/>
      <c r="UYA28" s="15"/>
      <c r="UYB28" s="15"/>
      <c r="UYC28" s="15"/>
      <c r="UYD28" s="15"/>
      <c r="UYE28" s="15"/>
      <c r="UYF28" s="15"/>
      <c r="UYG28" s="15"/>
      <c r="UYH28" s="15"/>
      <c r="UYI28" s="15"/>
      <c r="UYJ28" s="15"/>
      <c r="UYK28" s="15"/>
      <c r="UYL28" s="15"/>
      <c r="UYM28" s="15"/>
      <c r="UYN28" s="15"/>
      <c r="UYO28" s="15"/>
      <c r="UYP28" s="15"/>
      <c r="UYQ28" s="15"/>
      <c r="UYR28" s="15"/>
      <c r="UYS28" s="15"/>
      <c r="UYT28" s="15"/>
      <c r="UYU28" s="15"/>
      <c r="UYV28" s="15"/>
      <c r="UYW28" s="15"/>
      <c r="UYX28" s="15"/>
      <c r="UYY28" s="15"/>
      <c r="UYZ28" s="15"/>
      <c r="UZA28" s="15"/>
      <c r="UZB28" s="15"/>
      <c r="UZC28" s="15"/>
      <c r="UZD28" s="15"/>
      <c r="UZE28" s="15"/>
      <c r="UZF28" s="15"/>
      <c r="UZG28" s="15"/>
      <c r="UZH28" s="15"/>
      <c r="UZI28" s="15"/>
      <c r="UZJ28" s="15"/>
      <c r="UZK28" s="15"/>
      <c r="UZL28" s="15"/>
      <c r="UZM28" s="15"/>
      <c r="UZN28" s="15"/>
      <c r="UZO28" s="15"/>
      <c r="UZP28" s="15"/>
      <c r="UZQ28" s="15"/>
      <c r="UZR28" s="15"/>
      <c r="UZS28" s="15"/>
      <c r="UZT28" s="15"/>
      <c r="UZU28" s="15"/>
      <c r="UZV28" s="15"/>
      <c r="UZW28" s="15"/>
      <c r="UZX28" s="15"/>
      <c r="UZY28" s="15"/>
      <c r="UZZ28" s="15"/>
      <c r="VAA28" s="15"/>
      <c r="VAB28" s="15"/>
      <c r="VAC28" s="15"/>
      <c r="VAD28" s="15"/>
      <c r="VAE28" s="15"/>
      <c r="VAF28" s="15"/>
      <c r="VAG28" s="15"/>
      <c r="VAH28" s="15"/>
      <c r="VAI28" s="15"/>
      <c r="VAJ28" s="15"/>
      <c r="VAK28" s="15"/>
      <c r="VAL28" s="15"/>
      <c r="VAM28" s="15"/>
      <c r="VAN28" s="15"/>
      <c r="VAO28" s="15"/>
      <c r="VAP28" s="15"/>
      <c r="VAQ28" s="15"/>
      <c r="VAR28" s="15"/>
      <c r="VAS28" s="15"/>
      <c r="VAT28" s="15"/>
      <c r="VAU28" s="15"/>
      <c r="VAV28" s="15"/>
      <c r="VAW28" s="15"/>
      <c r="VAX28" s="15"/>
      <c r="VAY28" s="15"/>
      <c r="VAZ28" s="15"/>
      <c r="VBA28" s="15"/>
      <c r="VBB28" s="15"/>
      <c r="VBC28" s="15"/>
      <c r="VBD28" s="15"/>
      <c r="VBE28" s="15"/>
      <c r="VBF28" s="15"/>
      <c r="VBG28" s="15"/>
      <c r="VBH28" s="15"/>
      <c r="VBI28" s="15"/>
      <c r="VBJ28" s="15"/>
      <c r="VBK28" s="15"/>
      <c r="VBL28" s="15"/>
      <c r="VBM28" s="15"/>
      <c r="VBN28" s="15"/>
      <c r="VBO28" s="15"/>
      <c r="VBP28" s="15"/>
      <c r="VBQ28" s="15"/>
      <c r="VBR28" s="15"/>
      <c r="VBS28" s="15"/>
      <c r="VBT28" s="15"/>
      <c r="VBU28" s="15"/>
      <c r="VBV28" s="15"/>
      <c r="VBW28" s="15"/>
      <c r="VBX28" s="15"/>
      <c r="VBY28" s="15"/>
      <c r="VBZ28" s="15"/>
      <c r="VCA28" s="15"/>
      <c r="VCB28" s="15"/>
      <c r="VCC28" s="15"/>
      <c r="VCD28" s="15"/>
      <c r="VCE28" s="15"/>
      <c r="VCF28" s="15"/>
      <c r="VCG28" s="15"/>
      <c r="VCH28" s="15"/>
      <c r="VCI28" s="15"/>
      <c r="VCJ28" s="15"/>
      <c r="VCK28" s="15"/>
      <c r="VCL28" s="15"/>
      <c r="VCM28" s="15"/>
      <c r="VCN28" s="15"/>
      <c r="VCO28" s="15"/>
      <c r="VCP28" s="15"/>
      <c r="VCQ28" s="15"/>
      <c r="VCR28" s="15"/>
      <c r="VCS28" s="15"/>
      <c r="VCT28" s="15"/>
      <c r="VCU28" s="15"/>
      <c r="VCV28" s="15"/>
      <c r="VCW28" s="15"/>
      <c r="VCX28" s="15"/>
      <c r="VCY28" s="15"/>
      <c r="VCZ28" s="15"/>
      <c r="VDA28" s="15"/>
      <c r="VDB28" s="15"/>
      <c r="VDC28" s="15"/>
      <c r="VDD28" s="15"/>
      <c r="VDE28" s="15"/>
      <c r="VDF28" s="15"/>
      <c r="VDG28" s="15"/>
      <c r="VDH28" s="15"/>
      <c r="VDI28" s="15"/>
      <c r="VDJ28" s="15"/>
      <c r="VDK28" s="15"/>
      <c r="VDL28" s="15"/>
      <c r="VDM28" s="15"/>
      <c r="VDN28" s="15"/>
      <c r="VDO28" s="15"/>
      <c r="VDP28" s="15"/>
      <c r="VDQ28" s="15"/>
      <c r="VDR28" s="15"/>
      <c r="VDS28" s="15"/>
      <c r="VDT28" s="15"/>
      <c r="VDU28" s="15"/>
      <c r="VDV28" s="15"/>
      <c r="VDW28" s="15"/>
      <c r="VDX28" s="15"/>
      <c r="VDY28" s="15"/>
      <c r="VDZ28" s="15"/>
      <c r="VEA28" s="15"/>
      <c r="VEB28" s="15"/>
      <c r="VEC28" s="15"/>
      <c r="VED28" s="15"/>
      <c r="VEE28" s="15"/>
      <c r="VEF28" s="15"/>
      <c r="VEG28" s="15"/>
      <c r="VEH28" s="15"/>
      <c r="VEI28" s="15"/>
      <c r="VEJ28" s="15"/>
      <c r="VEK28" s="15"/>
      <c r="VEL28" s="15"/>
      <c r="VEM28" s="15"/>
      <c r="VEN28" s="15"/>
      <c r="VEO28" s="15"/>
      <c r="VEP28" s="15"/>
      <c r="VEQ28" s="15"/>
      <c r="VER28" s="15"/>
      <c r="VES28" s="15"/>
      <c r="VET28" s="15"/>
      <c r="VEU28" s="15"/>
      <c r="VEV28" s="15"/>
      <c r="VEW28" s="15"/>
      <c r="VEX28" s="15"/>
      <c r="VEY28" s="15"/>
      <c r="VEZ28" s="15"/>
      <c r="VFA28" s="15"/>
      <c r="VFB28" s="15"/>
      <c r="VFC28" s="15"/>
      <c r="VFD28" s="15"/>
      <c r="VFE28" s="15"/>
      <c r="VFF28" s="15"/>
      <c r="VFG28" s="15"/>
      <c r="VFH28" s="15"/>
      <c r="VFI28" s="15"/>
      <c r="VFJ28" s="15"/>
      <c r="VFK28" s="15"/>
      <c r="VFL28" s="15"/>
      <c r="VFM28" s="15"/>
      <c r="VFN28" s="15"/>
      <c r="VFO28" s="15"/>
      <c r="VFP28" s="15"/>
      <c r="VFQ28" s="15"/>
      <c r="VFR28" s="15"/>
      <c r="VFS28" s="15"/>
      <c r="VFT28" s="15"/>
      <c r="VFU28" s="15"/>
      <c r="VFV28" s="15"/>
      <c r="VFW28" s="15"/>
      <c r="VFX28" s="15"/>
      <c r="VFY28" s="15"/>
      <c r="VFZ28" s="15"/>
      <c r="VGA28" s="15"/>
      <c r="VGB28" s="15"/>
      <c r="VGC28" s="15"/>
      <c r="VGD28" s="15"/>
      <c r="VGE28" s="15"/>
      <c r="VGF28" s="15"/>
      <c r="VGG28" s="15"/>
      <c r="VGH28" s="15"/>
      <c r="VGI28" s="15"/>
      <c r="VGJ28" s="15"/>
      <c r="VGK28" s="15"/>
      <c r="VGL28" s="15"/>
      <c r="VGM28" s="15"/>
      <c r="VGN28" s="15"/>
      <c r="VGO28" s="15"/>
      <c r="VGP28" s="15"/>
      <c r="VGQ28" s="15"/>
      <c r="VGR28" s="15"/>
      <c r="VGS28" s="15"/>
      <c r="VGT28" s="15"/>
      <c r="VGU28" s="15"/>
      <c r="VGV28" s="15"/>
      <c r="VGW28" s="15"/>
      <c r="VGX28" s="15"/>
      <c r="VGY28" s="15"/>
      <c r="VGZ28" s="15"/>
      <c r="VHA28" s="15"/>
      <c r="VHB28" s="15"/>
      <c r="VHC28" s="15"/>
      <c r="VHD28" s="15"/>
      <c r="VHE28" s="15"/>
      <c r="VHF28" s="15"/>
      <c r="VHG28" s="15"/>
      <c r="VHH28" s="15"/>
      <c r="VHI28" s="15"/>
      <c r="VHJ28" s="15"/>
      <c r="VHK28" s="15"/>
      <c r="VHL28" s="15"/>
      <c r="VHM28" s="15"/>
      <c r="VHN28" s="15"/>
      <c r="VHO28" s="15"/>
      <c r="VHP28" s="15"/>
      <c r="VHQ28" s="15"/>
      <c r="VHR28" s="15"/>
      <c r="VHS28" s="15"/>
      <c r="VHT28" s="15"/>
      <c r="VHU28" s="15"/>
      <c r="VHV28" s="15"/>
      <c r="VHW28" s="15"/>
      <c r="VHX28" s="15"/>
      <c r="VHY28" s="15"/>
      <c r="VHZ28" s="15"/>
      <c r="VIA28" s="15"/>
      <c r="VIB28" s="15"/>
      <c r="VIC28" s="15"/>
      <c r="VID28" s="15"/>
      <c r="VIE28" s="15"/>
      <c r="VIF28" s="15"/>
      <c r="VIG28" s="15"/>
      <c r="VIH28" s="15"/>
      <c r="VII28" s="15"/>
      <c r="VIJ28" s="15"/>
      <c r="VIK28" s="15"/>
      <c r="VIL28" s="15"/>
      <c r="VIM28" s="15"/>
      <c r="VIN28" s="15"/>
      <c r="VIO28" s="15"/>
      <c r="VIP28" s="15"/>
      <c r="VIQ28" s="15"/>
      <c r="VIR28" s="15"/>
      <c r="VIS28" s="15"/>
      <c r="VIT28" s="15"/>
      <c r="VIU28" s="15"/>
      <c r="VIV28" s="15"/>
      <c r="VIW28" s="15"/>
      <c r="VIX28" s="15"/>
      <c r="VIY28" s="15"/>
      <c r="VIZ28" s="15"/>
      <c r="VJA28" s="15"/>
      <c r="VJB28" s="15"/>
      <c r="VJC28" s="15"/>
      <c r="VJD28" s="15"/>
      <c r="VJE28" s="15"/>
      <c r="VJF28" s="15"/>
      <c r="VJG28" s="15"/>
      <c r="VJH28" s="15"/>
      <c r="VJI28" s="15"/>
      <c r="VJJ28" s="15"/>
      <c r="VJK28" s="15"/>
      <c r="VJL28" s="15"/>
      <c r="VJM28" s="15"/>
      <c r="VJN28" s="15"/>
      <c r="VJO28" s="15"/>
      <c r="VJP28" s="15"/>
      <c r="VJQ28" s="15"/>
      <c r="VJR28" s="15"/>
      <c r="VJS28" s="15"/>
      <c r="VJT28" s="15"/>
      <c r="VJU28" s="15"/>
      <c r="VJV28" s="15"/>
      <c r="VJW28" s="15"/>
      <c r="VJX28" s="15"/>
      <c r="VJY28" s="15"/>
      <c r="VJZ28" s="15"/>
      <c r="VKA28" s="15"/>
      <c r="VKB28" s="15"/>
      <c r="VKC28" s="15"/>
      <c r="VKD28" s="15"/>
      <c r="VKE28" s="15"/>
      <c r="VKF28" s="15"/>
      <c r="VKG28" s="15"/>
      <c r="VKH28" s="15"/>
      <c r="VKI28" s="15"/>
      <c r="VKJ28" s="15"/>
      <c r="VKK28" s="15"/>
      <c r="VKL28" s="15"/>
      <c r="VKM28" s="15"/>
      <c r="VKN28" s="15"/>
      <c r="VKO28" s="15"/>
      <c r="VKP28" s="15"/>
      <c r="VKQ28" s="15"/>
      <c r="VKR28" s="15"/>
      <c r="VKS28" s="15"/>
      <c r="VKT28" s="15"/>
      <c r="VKU28" s="15"/>
      <c r="VKV28" s="15"/>
      <c r="VKW28" s="15"/>
      <c r="VKX28" s="15"/>
      <c r="VKY28" s="15"/>
      <c r="VKZ28" s="15"/>
      <c r="VLA28" s="15"/>
      <c r="VLB28" s="15"/>
      <c r="VLC28" s="15"/>
      <c r="VLD28" s="15"/>
      <c r="VLE28" s="15"/>
      <c r="VLF28" s="15"/>
      <c r="VLG28" s="15"/>
      <c r="VLH28" s="15"/>
      <c r="VLI28" s="15"/>
      <c r="VLJ28" s="15"/>
      <c r="VLK28" s="15"/>
      <c r="VLL28" s="15"/>
      <c r="VLM28" s="15"/>
      <c r="VLN28" s="15"/>
      <c r="VLO28" s="15"/>
      <c r="VLP28" s="15"/>
      <c r="VLQ28" s="15"/>
      <c r="VLR28" s="15"/>
      <c r="VLS28" s="15"/>
      <c r="VLT28" s="15"/>
      <c r="VLU28" s="15"/>
      <c r="VLV28" s="15"/>
      <c r="VLW28" s="15"/>
      <c r="VLX28" s="15"/>
      <c r="VLY28" s="15"/>
      <c r="VLZ28" s="15"/>
      <c r="VMA28" s="15"/>
      <c r="VMB28" s="15"/>
      <c r="VMC28" s="15"/>
      <c r="VMD28" s="15"/>
      <c r="VME28" s="15"/>
      <c r="VMF28" s="15"/>
      <c r="VMG28" s="15"/>
      <c r="VMH28" s="15"/>
      <c r="VMI28" s="15"/>
      <c r="VMJ28" s="15"/>
      <c r="VMK28" s="15"/>
      <c r="VML28" s="15"/>
      <c r="VMM28" s="15"/>
      <c r="VMN28" s="15"/>
      <c r="VMO28" s="15"/>
      <c r="VMP28" s="15"/>
      <c r="VMQ28" s="15"/>
      <c r="VMR28" s="15"/>
      <c r="VMS28" s="15"/>
      <c r="VMT28" s="15"/>
      <c r="VMU28" s="15"/>
      <c r="VMV28" s="15"/>
      <c r="VMW28" s="15"/>
      <c r="VMX28" s="15"/>
      <c r="VMY28" s="15"/>
      <c r="VMZ28" s="15"/>
      <c r="VNA28" s="15"/>
      <c r="VNB28" s="15"/>
      <c r="VNC28" s="15"/>
      <c r="VND28" s="15"/>
      <c r="VNE28" s="15"/>
      <c r="VNF28" s="15"/>
      <c r="VNG28" s="15"/>
      <c r="VNH28" s="15"/>
      <c r="VNI28" s="15"/>
      <c r="VNJ28" s="15"/>
      <c r="VNK28" s="15"/>
      <c r="VNL28" s="15"/>
      <c r="VNM28" s="15"/>
      <c r="VNN28" s="15"/>
      <c r="VNO28" s="15"/>
      <c r="VNP28" s="15"/>
      <c r="VNQ28" s="15"/>
      <c r="VNR28" s="15"/>
      <c r="VNS28" s="15"/>
      <c r="VNT28" s="15"/>
      <c r="VNU28" s="15"/>
      <c r="VNV28" s="15"/>
      <c r="VNW28" s="15"/>
      <c r="VNX28" s="15"/>
      <c r="VNY28" s="15"/>
      <c r="VNZ28" s="15"/>
      <c r="VOA28" s="15"/>
      <c r="VOB28" s="15"/>
      <c r="VOC28" s="15"/>
      <c r="VOD28" s="15"/>
      <c r="VOE28" s="15"/>
      <c r="VOF28" s="15"/>
      <c r="VOG28" s="15"/>
      <c r="VOH28" s="15"/>
      <c r="VOI28" s="15"/>
      <c r="VOJ28" s="15"/>
      <c r="VOK28" s="15"/>
      <c r="VOL28" s="15"/>
      <c r="VOM28" s="15"/>
      <c r="VON28" s="15"/>
      <c r="VOO28" s="15"/>
      <c r="VOP28" s="15"/>
      <c r="VOQ28" s="15"/>
      <c r="VOR28" s="15"/>
      <c r="VOS28" s="15"/>
      <c r="VOT28" s="15"/>
      <c r="VOU28" s="15"/>
      <c r="VOV28" s="15"/>
      <c r="VOW28" s="15"/>
      <c r="VOX28" s="15"/>
      <c r="VOY28" s="15"/>
      <c r="VOZ28" s="15"/>
      <c r="VPA28" s="15"/>
      <c r="VPB28" s="15"/>
      <c r="VPC28" s="15"/>
      <c r="VPD28" s="15"/>
      <c r="VPE28" s="15"/>
      <c r="VPF28" s="15"/>
      <c r="VPG28" s="15"/>
      <c r="VPH28" s="15"/>
      <c r="VPI28" s="15"/>
      <c r="VPJ28" s="15"/>
      <c r="VPK28" s="15"/>
      <c r="VPL28" s="15"/>
      <c r="VPM28" s="15"/>
      <c r="VPN28" s="15"/>
      <c r="VPO28" s="15"/>
      <c r="VPP28" s="15"/>
      <c r="VPQ28" s="15"/>
      <c r="VPR28" s="15"/>
      <c r="VPS28" s="15"/>
      <c r="VPT28" s="15"/>
      <c r="VPU28" s="15"/>
      <c r="VPV28" s="15"/>
      <c r="VPW28" s="15"/>
      <c r="VPX28" s="15"/>
      <c r="VPY28" s="15"/>
      <c r="VPZ28" s="15"/>
      <c r="VQA28" s="15"/>
      <c r="VQB28" s="15"/>
      <c r="VQC28" s="15"/>
      <c r="VQD28" s="15"/>
      <c r="VQE28" s="15"/>
      <c r="VQF28" s="15"/>
      <c r="VQG28" s="15"/>
      <c r="VQH28" s="15"/>
      <c r="VQI28" s="15"/>
      <c r="VQJ28" s="15"/>
      <c r="VQK28" s="15"/>
      <c r="VQL28" s="15"/>
      <c r="VQM28" s="15"/>
      <c r="VQN28" s="15"/>
      <c r="VQO28" s="15"/>
      <c r="VQP28" s="15"/>
      <c r="VQQ28" s="15"/>
      <c r="VQR28" s="15"/>
      <c r="VQS28" s="15"/>
      <c r="VQT28" s="15"/>
      <c r="VQU28" s="15"/>
      <c r="VQV28" s="15"/>
      <c r="VQW28" s="15"/>
      <c r="VQX28" s="15"/>
      <c r="VQY28" s="15"/>
      <c r="VQZ28" s="15"/>
      <c r="VRA28" s="15"/>
      <c r="VRB28" s="15"/>
      <c r="VRC28" s="15"/>
      <c r="VRD28" s="15"/>
      <c r="VRE28" s="15"/>
      <c r="VRF28" s="15"/>
      <c r="VRG28" s="15"/>
      <c r="VRH28" s="15"/>
      <c r="VRI28" s="15"/>
      <c r="VRJ28" s="15"/>
      <c r="VRK28" s="15"/>
      <c r="VRL28" s="15"/>
      <c r="VRM28" s="15"/>
      <c r="VRN28" s="15"/>
      <c r="VRO28" s="15"/>
      <c r="VRP28" s="15"/>
      <c r="VRQ28" s="15"/>
      <c r="VRR28" s="15"/>
      <c r="VRS28" s="15"/>
      <c r="VRT28" s="15"/>
      <c r="VRU28" s="15"/>
      <c r="VRV28" s="15"/>
      <c r="VRW28" s="15"/>
      <c r="VRX28" s="15"/>
      <c r="VRY28" s="15"/>
      <c r="VRZ28" s="15"/>
      <c r="VSA28" s="15"/>
      <c r="VSB28" s="15"/>
      <c r="VSC28" s="15"/>
      <c r="VSD28" s="15"/>
      <c r="VSE28" s="15"/>
      <c r="VSF28" s="15"/>
      <c r="VSG28" s="15"/>
      <c r="VSH28" s="15"/>
      <c r="VSI28" s="15"/>
      <c r="VSJ28" s="15"/>
      <c r="VSK28" s="15"/>
      <c r="VSL28" s="15"/>
      <c r="VSM28" s="15"/>
      <c r="VSN28" s="15"/>
      <c r="VSO28" s="15"/>
      <c r="VSP28" s="15"/>
      <c r="VSQ28" s="15"/>
      <c r="VSR28" s="15"/>
      <c r="VSS28" s="15"/>
      <c r="VST28" s="15"/>
      <c r="VSU28" s="15"/>
      <c r="VSV28" s="15"/>
      <c r="VSW28" s="15"/>
      <c r="VSX28" s="15"/>
      <c r="VSY28" s="15"/>
      <c r="VSZ28" s="15"/>
      <c r="VTA28" s="15"/>
      <c r="VTB28" s="15"/>
      <c r="VTC28" s="15"/>
      <c r="VTD28" s="15"/>
      <c r="VTE28" s="15"/>
      <c r="VTF28" s="15"/>
      <c r="VTG28" s="15"/>
      <c r="VTH28" s="15"/>
      <c r="VTI28" s="15"/>
      <c r="VTJ28" s="15"/>
      <c r="VTK28" s="15"/>
      <c r="VTL28" s="15"/>
      <c r="VTM28" s="15"/>
      <c r="VTN28" s="15"/>
      <c r="VTO28" s="15"/>
      <c r="VTP28" s="15"/>
      <c r="VTQ28" s="15"/>
      <c r="VTR28" s="15"/>
      <c r="VTS28" s="15"/>
      <c r="VTT28" s="15"/>
      <c r="VTU28" s="15"/>
      <c r="VTV28" s="15"/>
      <c r="VTW28" s="15"/>
      <c r="VTX28" s="15"/>
      <c r="VTY28" s="15"/>
      <c r="VTZ28" s="15"/>
      <c r="VUA28" s="15"/>
      <c r="VUB28" s="15"/>
      <c r="VUC28" s="15"/>
      <c r="VUD28" s="15"/>
      <c r="VUE28" s="15"/>
      <c r="VUF28" s="15"/>
      <c r="VUG28" s="15"/>
      <c r="VUH28" s="15"/>
      <c r="VUI28" s="15"/>
      <c r="VUJ28" s="15"/>
      <c r="VUK28" s="15"/>
      <c r="VUL28" s="15"/>
      <c r="VUM28" s="15"/>
      <c r="VUN28" s="15"/>
      <c r="VUO28" s="15"/>
      <c r="VUP28" s="15"/>
      <c r="VUQ28" s="15"/>
      <c r="VUR28" s="15"/>
      <c r="VUS28" s="15"/>
      <c r="VUT28" s="15"/>
      <c r="VUU28" s="15"/>
      <c r="VUV28" s="15"/>
      <c r="VUW28" s="15"/>
      <c r="VUX28" s="15"/>
      <c r="VUY28" s="15"/>
      <c r="VUZ28" s="15"/>
      <c r="VVA28" s="15"/>
      <c r="VVB28" s="15"/>
      <c r="VVC28" s="15"/>
      <c r="VVD28" s="15"/>
      <c r="VVE28" s="15"/>
      <c r="VVF28" s="15"/>
      <c r="VVG28" s="15"/>
      <c r="VVH28" s="15"/>
      <c r="VVI28" s="15"/>
      <c r="VVJ28" s="15"/>
      <c r="VVK28" s="15"/>
      <c r="VVL28" s="15"/>
      <c r="VVM28" s="15"/>
      <c r="VVN28" s="15"/>
      <c r="VVO28" s="15"/>
      <c r="VVP28" s="15"/>
      <c r="VVQ28" s="15"/>
      <c r="VVR28" s="15"/>
      <c r="VVS28" s="15"/>
      <c r="VVT28" s="15"/>
      <c r="VVU28" s="15"/>
      <c r="VVV28" s="15"/>
      <c r="VVW28" s="15"/>
      <c r="VVX28" s="15"/>
      <c r="VVY28" s="15"/>
      <c r="VVZ28" s="15"/>
      <c r="VWA28" s="15"/>
      <c r="VWB28" s="15"/>
      <c r="VWC28" s="15"/>
      <c r="VWD28" s="15"/>
      <c r="VWE28" s="15"/>
      <c r="VWF28" s="15"/>
      <c r="VWG28" s="15"/>
      <c r="VWH28" s="15"/>
      <c r="VWI28" s="15"/>
      <c r="VWJ28" s="15"/>
      <c r="VWK28" s="15"/>
      <c r="VWL28" s="15"/>
      <c r="VWM28" s="15"/>
      <c r="VWN28" s="15"/>
      <c r="VWO28" s="15"/>
      <c r="VWP28" s="15"/>
      <c r="VWQ28" s="15"/>
      <c r="VWR28" s="15"/>
      <c r="VWS28" s="15"/>
      <c r="VWT28" s="15"/>
      <c r="VWU28" s="15"/>
      <c r="VWV28" s="15"/>
      <c r="VWW28" s="15"/>
      <c r="VWX28" s="15"/>
      <c r="VWY28" s="15"/>
      <c r="VWZ28" s="15"/>
      <c r="VXA28" s="15"/>
      <c r="VXB28" s="15"/>
      <c r="VXC28" s="15"/>
      <c r="VXD28" s="15"/>
      <c r="VXE28" s="15"/>
      <c r="VXF28" s="15"/>
      <c r="VXG28" s="15"/>
      <c r="VXH28" s="15"/>
      <c r="VXI28" s="15"/>
      <c r="VXJ28" s="15"/>
      <c r="VXK28" s="15"/>
      <c r="VXL28" s="15"/>
      <c r="VXM28" s="15"/>
      <c r="VXN28" s="15"/>
      <c r="VXO28" s="15"/>
      <c r="VXP28" s="15"/>
      <c r="VXQ28" s="15"/>
      <c r="VXR28" s="15"/>
      <c r="VXS28" s="15"/>
      <c r="VXT28" s="15"/>
      <c r="VXU28" s="15"/>
      <c r="VXV28" s="15"/>
      <c r="VXW28" s="15"/>
      <c r="VXX28" s="15"/>
      <c r="VXY28" s="15"/>
      <c r="VXZ28" s="15"/>
      <c r="VYA28" s="15"/>
      <c r="VYB28" s="15"/>
      <c r="VYC28" s="15"/>
      <c r="VYD28" s="15"/>
      <c r="VYE28" s="15"/>
      <c r="VYF28" s="15"/>
      <c r="VYG28" s="15"/>
      <c r="VYH28" s="15"/>
      <c r="VYI28" s="15"/>
      <c r="VYJ28" s="15"/>
      <c r="VYK28" s="15"/>
      <c r="VYL28" s="15"/>
      <c r="VYM28" s="15"/>
      <c r="VYN28" s="15"/>
      <c r="VYO28" s="15"/>
      <c r="VYP28" s="15"/>
      <c r="VYQ28" s="15"/>
      <c r="VYR28" s="15"/>
      <c r="VYS28" s="15"/>
      <c r="VYT28" s="15"/>
      <c r="VYU28" s="15"/>
      <c r="VYV28" s="15"/>
      <c r="VYW28" s="15"/>
      <c r="VYX28" s="15"/>
      <c r="VYY28" s="15"/>
      <c r="VYZ28" s="15"/>
      <c r="VZA28" s="15"/>
      <c r="VZB28" s="15"/>
      <c r="VZC28" s="15"/>
      <c r="VZD28" s="15"/>
      <c r="VZE28" s="15"/>
      <c r="VZF28" s="15"/>
      <c r="VZG28" s="15"/>
      <c r="VZH28" s="15"/>
      <c r="VZI28" s="15"/>
      <c r="VZJ28" s="15"/>
      <c r="VZK28" s="15"/>
      <c r="VZL28" s="15"/>
      <c r="VZM28" s="15"/>
      <c r="VZN28" s="15"/>
      <c r="VZO28" s="15"/>
      <c r="VZP28" s="15"/>
      <c r="VZQ28" s="15"/>
      <c r="VZR28" s="15"/>
      <c r="VZS28" s="15"/>
      <c r="VZT28" s="15"/>
      <c r="VZU28" s="15"/>
      <c r="VZV28" s="15"/>
      <c r="VZW28" s="15"/>
      <c r="VZX28" s="15"/>
      <c r="VZY28" s="15"/>
      <c r="VZZ28" s="15"/>
      <c r="WAA28" s="15"/>
      <c r="WAB28" s="15"/>
      <c r="WAC28" s="15"/>
      <c r="WAD28" s="15"/>
      <c r="WAE28" s="15"/>
      <c r="WAF28" s="15"/>
      <c r="WAG28" s="15"/>
      <c r="WAH28" s="15"/>
      <c r="WAI28" s="15"/>
      <c r="WAJ28" s="15"/>
      <c r="WAK28" s="15"/>
      <c r="WAL28" s="15"/>
      <c r="WAM28" s="15"/>
      <c r="WAN28" s="15"/>
      <c r="WAO28" s="15"/>
      <c r="WAP28" s="15"/>
      <c r="WAQ28" s="15"/>
      <c r="WAR28" s="15"/>
      <c r="WAS28" s="15"/>
      <c r="WAT28" s="15"/>
      <c r="WAU28" s="15"/>
      <c r="WAV28" s="15"/>
      <c r="WAW28" s="15"/>
      <c r="WAX28" s="15"/>
      <c r="WAY28" s="15"/>
      <c r="WAZ28" s="15"/>
      <c r="WBA28" s="15"/>
      <c r="WBB28" s="15"/>
      <c r="WBC28" s="15"/>
      <c r="WBD28" s="15"/>
      <c r="WBE28" s="15"/>
      <c r="WBF28" s="15"/>
      <c r="WBG28" s="15"/>
      <c r="WBH28" s="15"/>
      <c r="WBI28" s="15"/>
      <c r="WBJ28" s="15"/>
      <c r="WBK28" s="15"/>
      <c r="WBL28" s="15"/>
      <c r="WBM28" s="15"/>
      <c r="WBN28" s="15"/>
      <c r="WBO28" s="15"/>
      <c r="WBP28" s="15"/>
      <c r="WBQ28" s="15"/>
      <c r="WBR28" s="15"/>
      <c r="WBS28" s="15"/>
      <c r="WBT28" s="15"/>
      <c r="WBU28" s="15"/>
      <c r="WBV28" s="15"/>
      <c r="WBW28" s="15"/>
      <c r="WBX28" s="15"/>
      <c r="WBY28" s="15"/>
      <c r="WBZ28" s="15"/>
      <c r="WCA28" s="15"/>
      <c r="WCB28" s="15"/>
      <c r="WCC28" s="15"/>
      <c r="WCD28" s="15"/>
      <c r="WCE28" s="15"/>
      <c r="WCF28" s="15"/>
      <c r="WCG28" s="15"/>
      <c r="WCH28" s="15"/>
      <c r="WCI28" s="15"/>
      <c r="WCJ28" s="15"/>
      <c r="WCK28" s="15"/>
      <c r="WCL28" s="15"/>
      <c r="WCM28" s="15"/>
      <c r="WCN28" s="15"/>
      <c r="WCO28" s="15"/>
      <c r="WCP28" s="15"/>
      <c r="WCQ28" s="15"/>
      <c r="WCR28" s="15"/>
      <c r="WCS28" s="15"/>
      <c r="WCT28" s="15"/>
      <c r="WCU28" s="15"/>
      <c r="WCV28" s="15"/>
      <c r="WCW28" s="15"/>
      <c r="WCX28" s="15"/>
      <c r="WCY28" s="15"/>
      <c r="WCZ28" s="15"/>
      <c r="WDA28" s="15"/>
      <c r="WDB28" s="15"/>
      <c r="WDC28" s="15"/>
      <c r="WDD28" s="15"/>
      <c r="WDE28" s="15"/>
      <c r="WDF28" s="15"/>
      <c r="WDG28" s="15"/>
      <c r="WDH28" s="15"/>
      <c r="WDI28" s="15"/>
      <c r="WDJ28" s="15"/>
      <c r="WDK28" s="15"/>
      <c r="WDL28" s="15"/>
      <c r="WDM28" s="15"/>
      <c r="WDN28" s="15"/>
      <c r="WDO28" s="15"/>
      <c r="WDP28" s="15"/>
      <c r="WDQ28" s="15"/>
      <c r="WDR28" s="15"/>
      <c r="WDS28" s="15"/>
      <c r="WDT28" s="15"/>
      <c r="WDU28" s="15"/>
      <c r="WDV28" s="15"/>
      <c r="WDW28" s="15"/>
      <c r="WDX28" s="15"/>
      <c r="WDY28" s="15"/>
      <c r="WDZ28" s="15"/>
      <c r="WEA28" s="15"/>
      <c r="WEB28" s="15"/>
      <c r="WEC28" s="15"/>
      <c r="WED28" s="15"/>
      <c r="WEE28" s="15"/>
      <c r="WEF28" s="15"/>
      <c r="WEG28" s="15"/>
      <c r="WEH28" s="15"/>
      <c r="WEI28" s="15"/>
      <c r="WEJ28" s="15"/>
      <c r="WEK28" s="15"/>
      <c r="WEL28" s="15"/>
      <c r="WEM28" s="15"/>
      <c r="WEN28" s="15"/>
      <c r="WEO28" s="15"/>
      <c r="WEP28" s="15"/>
      <c r="WEQ28" s="15"/>
      <c r="WER28" s="15"/>
      <c r="WES28" s="15"/>
      <c r="WET28" s="15"/>
      <c r="WEU28" s="15"/>
      <c r="WEV28" s="15"/>
      <c r="WEW28" s="15"/>
      <c r="WEX28" s="15"/>
      <c r="WEY28" s="15"/>
      <c r="WEZ28" s="15"/>
      <c r="WFA28" s="15"/>
      <c r="WFB28" s="15"/>
      <c r="WFC28" s="15"/>
      <c r="WFD28" s="15"/>
      <c r="WFE28" s="15"/>
      <c r="WFF28" s="15"/>
      <c r="WFG28" s="15"/>
      <c r="WFH28" s="15"/>
      <c r="WFI28" s="15"/>
      <c r="WFJ28" s="15"/>
      <c r="WFK28" s="15"/>
      <c r="WFL28" s="15"/>
      <c r="WFM28" s="15"/>
      <c r="WFN28" s="15"/>
      <c r="WFO28" s="15"/>
      <c r="WFP28" s="15"/>
      <c r="WFQ28" s="15"/>
      <c r="WFR28" s="15"/>
      <c r="WFS28" s="15"/>
      <c r="WFT28" s="15"/>
      <c r="WFU28" s="15"/>
      <c r="WFV28" s="15"/>
      <c r="WFW28" s="15"/>
      <c r="WFX28" s="15"/>
      <c r="WFY28" s="15"/>
      <c r="WFZ28" s="15"/>
      <c r="WGA28" s="15"/>
      <c r="WGB28" s="15"/>
      <c r="WGC28" s="15"/>
      <c r="WGD28" s="15"/>
      <c r="WGE28" s="15"/>
      <c r="WGF28" s="15"/>
      <c r="WGG28" s="15"/>
      <c r="WGH28" s="15"/>
      <c r="WGI28" s="15"/>
      <c r="WGJ28" s="15"/>
      <c r="WGK28" s="15"/>
      <c r="WGL28" s="15"/>
      <c r="WGM28" s="15"/>
      <c r="WGN28" s="15"/>
      <c r="WGO28" s="15"/>
      <c r="WGP28" s="15"/>
      <c r="WGQ28" s="15"/>
      <c r="WGR28" s="15"/>
      <c r="WGS28" s="15"/>
      <c r="WGT28" s="15"/>
      <c r="WGU28" s="15"/>
      <c r="WGV28" s="15"/>
      <c r="WGW28" s="15"/>
      <c r="WGX28" s="15"/>
      <c r="WGY28" s="15"/>
      <c r="WGZ28" s="15"/>
      <c r="WHA28" s="15"/>
      <c r="WHB28" s="15"/>
      <c r="WHC28" s="15"/>
      <c r="WHD28" s="15"/>
      <c r="WHE28" s="15"/>
      <c r="WHF28" s="15"/>
      <c r="WHG28" s="15"/>
      <c r="WHH28" s="15"/>
      <c r="WHI28" s="15"/>
      <c r="WHJ28" s="15"/>
      <c r="WHK28" s="15"/>
      <c r="WHL28" s="15"/>
      <c r="WHM28" s="15"/>
      <c r="WHN28" s="15"/>
      <c r="WHO28" s="15"/>
      <c r="WHP28" s="15"/>
      <c r="WHQ28" s="15"/>
      <c r="WHR28" s="15"/>
      <c r="WHS28" s="15"/>
      <c r="WHT28" s="15"/>
      <c r="WHU28" s="15"/>
      <c r="WHV28" s="15"/>
      <c r="WHW28" s="15"/>
      <c r="WHX28" s="15"/>
      <c r="WHY28" s="15"/>
      <c r="WHZ28" s="15"/>
      <c r="WIA28" s="15"/>
      <c r="WIB28" s="15"/>
      <c r="WIC28" s="15"/>
      <c r="WID28" s="15"/>
      <c r="WIE28" s="15"/>
      <c r="WIF28" s="15"/>
      <c r="WIG28" s="15"/>
      <c r="WIH28" s="15"/>
      <c r="WII28" s="15"/>
      <c r="WIJ28" s="15"/>
      <c r="WIK28" s="15"/>
      <c r="WIL28" s="15"/>
      <c r="WIM28" s="15"/>
      <c r="WIN28" s="15"/>
      <c r="WIO28" s="15"/>
      <c r="WIP28" s="15"/>
      <c r="WIQ28" s="15"/>
      <c r="WIR28" s="15"/>
      <c r="WIS28" s="15"/>
      <c r="WIT28" s="15"/>
      <c r="WIU28" s="15"/>
      <c r="WIV28" s="15"/>
      <c r="WIW28" s="15"/>
      <c r="WIX28" s="15"/>
      <c r="WIY28" s="15"/>
      <c r="WIZ28" s="15"/>
      <c r="WJA28" s="15"/>
      <c r="WJB28" s="15"/>
      <c r="WJC28" s="15"/>
      <c r="WJD28" s="15"/>
      <c r="WJE28" s="15"/>
      <c r="WJF28" s="15"/>
      <c r="WJG28" s="15"/>
      <c r="WJH28" s="15"/>
      <c r="WJI28" s="15"/>
      <c r="WJJ28" s="15"/>
      <c r="WJK28" s="15"/>
      <c r="WJL28" s="15"/>
      <c r="WJM28" s="15"/>
      <c r="WJN28" s="15"/>
      <c r="WJO28" s="15"/>
      <c r="WJP28" s="15"/>
      <c r="WJQ28" s="15"/>
      <c r="WJR28" s="15"/>
      <c r="WJS28" s="15"/>
      <c r="WJT28" s="15"/>
      <c r="WJU28" s="15"/>
      <c r="WJV28" s="15"/>
      <c r="WJW28" s="15"/>
      <c r="WJX28" s="15"/>
      <c r="WJY28" s="15"/>
      <c r="WJZ28" s="15"/>
      <c r="WKA28" s="15"/>
      <c r="WKB28" s="15"/>
      <c r="WKC28" s="15"/>
      <c r="WKD28" s="15"/>
      <c r="WKE28" s="15"/>
      <c r="WKF28" s="15"/>
      <c r="WKG28" s="15"/>
      <c r="WKH28" s="15"/>
      <c r="WKI28" s="15"/>
      <c r="WKJ28" s="15"/>
      <c r="WKK28" s="15"/>
      <c r="WKL28" s="15"/>
      <c r="WKM28" s="15"/>
      <c r="WKN28" s="15"/>
      <c r="WKO28" s="15"/>
      <c r="WKP28" s="15"/>
      <c r="WKQ28" s="15"/>
      <c r="WKR28" s="15"/>
      <c r="WKS28" s="15"/>
      <c r="WKT28" s="15"/>
      <c r="WKU28" s="15"/>
      <c r="WKV28" s="15"/>
      <c r="WKW28" s="15"/>
      <c r="WKX28" s="15"/>
      <c r="WKY28" s="15"/>
      <c r="WKZ28" s="15"/>
      <c r="WLA28" s="15"/>
      <c r="WLB28" s="15"/>
      <c r="WLC28" s="15"/>
      <c r="WLD28" s="15"/>
      <c r="WLE28" s="15"/>
      <c r="WLF28" s="15"/>
      <c r="WLG28" s="15"/>
      <c r="WLH28" s="15"/>
      <c r="WLI28" s="15"/>
      <c r="WLJ28" s="15"/>
      <c r="WLK28" s="15"/>
      <c r="WLL28" s="15"/>
      <c r="WLM28" s="15"/>
      <c r="WLN28" s="15"/>
      <c r="WLO28" s="15"/>
      <c r="WLP28" s="15"/>
      <c r="WLQ28" s="15"/>
      <c r="WLR28" s="15"/>
      <c r="WLS28" s="15"/>
      <c r="WLT28" s="15"/>
      <c r="WLU28" s="15"/>
      <c r="WLV28" s="15"/>
      <c r="WLW28" s="15"/>
      <c r="WLX28" s="15"/>
      <c r="WLY28" s="15"/>
      <c r="WLZ28" s="15"/>
      <c r="WMA28" s="15"/>
      <c r="WMB28" s="15"/>
      <c r="WMC28" s="15"/>
      <c r="WMD28" s="15"/>
      <c r="WME28" s="15"/>
      <c r="WMF28" s="15"/>
      <c r="WMG28" s="15"/>
      <c r="WMH28" s="15"/>
      <c r="WMI28" s="15"/>
      <c r="WMJ28" s="15"/>
      <c r="WMK28" s="15"/>
      <c r="WML28" s="15"/>
      <c r="WMM28" s="15"/>
      <c r="WMN28" s="15"/>
      <c r="WMO28" s="15"/>
      <c r="WMP28" s="15"/>
      <c r="WMQ28" s="15"/>
      <c r="WMR28" s="15"/>
      <c r="WMS28" s="15"/>
      <c r="WMT28" s="15"/>
      <c r="WMU28" s="15"/>
      <c r="WMV28" s="15"/>
      <c r="WMW28" s="15"/>
      <c r="WMX28" s="15"/>
      <c r="WMY28" s="15"/>
      <c r="WMZ28" s="15"/>
      <c r="WNA28" s="15"/>
      <c r="WNB28" s="15"/>
      <c r="WNC28" s="15"/>
      <c r="WND28" s="15"/>
      <c r="WNE28" s="15"/>
      <c r="WNF28" s="15"/>
      <c r="WNG28" s="15"/>
      <c r="WNH28" s="15"/>
      <c r="WNI28" s="15"/>
      <c r="WNJ28" s="15"/>
      <c r="WNK28" s="15"/>
      <c r="WNL28" s="15"/>
      <c r="WNM28" s="15"/>
      <c r="WNN28" s="15"/>
      <c r="WNO28" s="15"/>
      <c r="WNP28" s="15"/>
      <c r="WNQ28" s="15"/>
      <c r="WNR28" s="15"/>
      <c r="WNS28" s="15"/>
      <c r="WNT28" s="15"/>
      <c r="WNU28" s="15"/>
      <c r="WNV28" s="15"/>
      <c r="WNW28" s="15"/>
      <c r="WNX28" s="15"/>
      <c r="WNY28" s="15"/>
      <c r="WNZ28" s="15"/>
      <c r="WOA28" s="15"/>
      <c r="WOB28" s="15"/>
      <c r="WOC28" s="15"/>
      <c r="WOD28" s="15"/>
      <c r="WOE28" s="15"/>
      <c r="WOF28" s="15"/>
      <c r="WOG28" s="15"/>
      <c r="WOH28" s="15"/>
      <c r="WOI28" s="15"/>
      <c r="WOJ28" s="15"/>
      <c r="WOK28" s="15"/>
      <c r="WOL28" s="15"/>
      <c r="WOM28" s="15"/>
      <c r="WON28" s="15"/>
      <c r="WOO28" s="15"/>
      <c r="WOP28" s="15"/>
      <c r="WOQ28" s="15"/>
      <c r="WOR28" s="15"/>
      <c r="WOS28" s="15"/>
      <c r="WOT28" s="15"/>
      <c r="WOU28" s="15"/>
      <c r="WOV28" s="15"/>
      <c r="WOW28" s="15"/>
      <c r="WOX28" s="15"/>
      <c r="WOY28" s="15"/>
      <c r="WOZ28" s="15"/>
      <c r="WPA28" s="15"/>
      <c r="WPB28" s="15"/>
      <c r="WPC28" s="15"/>
      <c r="WPD28" s="15"/>
      <c r="WPE28" s="15"/>
      <c r="WPF28" s="15"/>
      <c r="WPG28" s="15"/>
      <c r="WPH28" s="15"/>
      <c r="WPI28" s="15"/>
      <c r="WPJ28" s="15"/>
      <c r="WPK28" s="15"/>
      <c r="WPL28" s="15"/>
      <c r="WPM28" s="15"/>
      <c r="WPN28" s="15"/>
      <c r="WPO28" s="15"/>
      <c r="WPP28" s="15"/>
      <c r="WPQ28" s="15"/>
      <c r="WPR28" s="15"/>
      <c r="WPS28" s="15"/>
      <c r="WPT28" s="15"/>
      <c r="WPU28" s="15"/>
      <c r="WPV28" s="15"/>
      <c r="WPW28" s="15"/>
      <c r="WPX28" s="15"/>
      <c r="WPY28" s="15"/>
      <c r="WPZ28" s="15"/>
      <c r="WQA28" s="15"/>
      <c r="WQB28" s="15"/>
      <c r="WQC28" s="15"/>
      <c r="WQD28" s="15"/>
      <c r="WQE28" s="15"/>
      <c r="WQF28" s="15"/>
      <c r="WQG28" s="15"/>
      <c r="WQH28" s="15"/>
      <c r="WQI28" s="15"/>
      <c r="WQJ28" s="15"/>
      <c r="WQK28" s="15"/>
      <c r="WQL28" s="15"/>
      <c r="WQM28" s="15"/>
      <c r="WQN28" s="15"/>
      <c r="WQO28" s="15"/>
      <c r="WQP28" s="15"/>
      <c r="WQQ28" s="15"/>
      <c r="WQR28" s="15"/>
      <c r="WQS28" s="15"/>
      <c r="WQT28" s="15"/>
      <c r="WQU28" s="15"/>
      <c r="WQV28" s="15"/>
      <c r="WQW28" s="15"/>
      <c r="WQX28" s="15"/>
      <c r="WQY28" s="15"/>
      <c r="WQZ28" s="15"/>
      <c r="WRA28" s="15"/>
      <c r="WRB28" s="15"/>
      <c r="WRC28" s="15"/>
      <c r="WRD28" s="15"/>
      <c r="WRE28" s="15"/>
      <c r="WRF28" s="15"/>
      <c r="WRG28" s="15"/>
      <c r="WRH28" s="15"/>
      <c r="WRI28" s="15"/>
      <c r="WRJ28" s="15"/>
      <c r="WRK28" s="15"/>
      <c r="WRL28" s="15"/>
      <c r="WRM28" s="15"/>
      <c r="WRN28" s="15"/>
      <c r="WRO28" s="15"/>
      <c r="WRP28" s="15"/>
      <c r="WRQ28" s="15"/>
      <c r="WRR28" s="15"/>
      <c r="WRS28" s="15"/>
      <c r="WRT28" s="15"/>
      <c r="WRU28" s="15"/>
      <c r="WRV28" s="15"/>
      <c r="WRW28" s="15"/>
      <c r="WRX28" s="15"/>
      <c r="WRY28" s="15"/>
      <c r="WRZ28" s="15"/>
      <c r="WSA28" s="15"/>
      <c r="WSB28" s="15"/>
      <c r="WSC28" s="15"/>
      <c r="WSD28" s="15"/>
      <c r="WSE28" s="15"/>
      <c r="WSF28" s="15"/>
      <c r="WSG28" s="15"/>
      <c r="WSH28" s="15"/>
      <c r="WSI28" s="15"/>
      <c r="WSJ28" s="15"/>
      <c r="WSK28" s="15"/>
      <c r="WSL28" s="15"/>
      <c r="WSM28" s="15"/>
      <c r="WSN28" s="15"/>
      <c r="WSO28" s="15"/>
      <c r="WSP28" s="15"/>
      <c r="WSQ28" s="15"/>
      <c r="WSR28" s="15"/>
      <c r="WSS28" s="15"/>
      <c r="WST28" s="15"/>
      <c r="WSU28" s="15"/>
      <c r="WSV28" s="15"/>
      <c r="WSW28" s="15"/>
      <c r="WSX28" s="15"/>
      <c r="WSY28" s="15"/>
      <c r="WSZ28" s="15"/>
      <c r="WTA28" s="15"/>
      <c r="WTB28" s="15"/>
      <c r="WTC28" s="15"/>
      <c r="WTD28" s="15"/>
      <c r="WTE28" s="15"/>
      <c r="WTF28" s="15"/>
      <c r="WTG28" s="15"/>
      <c r="WTH28" s="15"/>
      <c r="WTI28" s="15"/>
      <c r="WTJ28" s="15"/>
      <c r="WTK28" s="15"/>
      <c r="WTL28" s="15"/>
      <c r="WTM28" s="15"/>
      <c r="WTN28" s="15"/>
      <c r="WTO28" s="15"/>
      <c r="WTP28" s="15"/>
      <c r="WTQ28" s="15"/>
      <c r="WTR28" s="15"/>
      <c r="WTS28" s="15"/>
      <c r="WTT28" s="15"/>
      <c r="WTU28" s="15"/>
      <c r="WTV28" s="15"/>
      <c r="WTW28" s="15"/>
      <c r="WTX28" s="15"/>
      <c r="WTY28" s="15"/>
      <c r="WTZ28" s="15"/>
      <c r="WUA28" s="15"/>
      <c r="WUB28" s="15"/>
      <c r="WUC28" s="15"/>
      <c r="WUD28" s="15"/>
      <c r="WUE28" s="15"/>
      <c r="WUF28" s="15"/>
      <c r="WUG28" s="15"/>
      <c r="WUH28" s="15"/>
      <c r="WUI28" s="15"/>
      <c r="WUJ28" s="15"/>
      <c r="WUK28" s="15"/>
      <c r="WUL28" s="15"/>
      <c r="WUM28" s="15"/>
      <c r="WUN28" s="15"/>
      <c r="WUO28" s="15"/>
      <c r="WUP28" s="15"/>
      <c r="WUQ28" s="15"/>
      <c r="WUR28" s="15"/>
      <c r="WUS28" s="15"/>
      <c r="WUT28" s="15"/>
      <c r="WUU28" s="15"/>
      <c r="WUV28" s="15"/>
      <c r="WUW28" s="15"/>
      <c r="WUX28" s="15"/>
      <c r="WUY28" s="15"/>
      <c r="WUZ28" s="15"/>
      <c r="WVA28" s="15"/>
      <c r="WVB28" s="15"/>
      <c r="WVC28" s="15"/>
      <c r="WVD28" s="15"/>
      <c r="WVE28" s="15"/>
      <c r="WVF28" s="15"/>
      <c r="WVG28" s="15"/>
      <c r="WVH28" s="15"/>
      <c r="WVI28" s="15"/>
      <c r="WVJ28" s="15"/>
      <c r="WVK28" s="15"/>
      <c r="WVL28" s="15"/>
      <c r="WVM28" s="15"/>
      <c r="WVN28" s="15"/>
      <c r="WVO28" s="15"/>
      <c r="WVP28" s="15"/>
      <c r="WVQ28" s="15"/>
      <c r="WVR28" s="15"/>
      <c r="WVS28" s="15"/>
      <c r="WVT28" s="15"/>
      <c r="WVU28" s="15"/>
      <c r="WVV28" s="15"/>
      <c r="WVW28" s="15"/>
      <c r="WVX28" s="15"/>
      <c r="WVY28" s="15"/>
      <c r="WVZ28" s="15"/>
      <c r="WWA28" s="15"/>
      <c r="WWB28" s="15"/>
      <c r="WWC28" s="15"/>
      <c r="WWD28" s="15"/>
      <c r="WWE28" s="15"/>
      <c r="WWF28" s="15"/>
      <c r="WWG28" s="15"/>
      <c r="WWH28" s="15"/>
      <c r="WWI28" s="15"/>
      <c r="WWJ28" s="15"/>
      <c r="WWK28" s="15"/>
      <c r="WWL28" s="15"/>
      <c r="WWM28" s="15"/>
      <c r="WWN28" s="15"/>
      <c r="WWO28" s="15"/>
      <c r="WWP28" s="15"/>
      <c r="WWQ28" s="15"/>
      <c r="WWR28" s="15"/>
      <c r="WWS28" s="15"/>
      <c r="WWT28" s="15"/>
      <c r="WWU28" s="15"/>
      <c r="WWV28" s="15"/>
      <c r="WWW28" s="15"/>
      <c r="WWX28" s="15"/>
      <c r="WWY28" s="15"/>
      <c r="WWZ28" s="15"/>
      <c r="WXA28" s="15"/>
      <c r="WXB28" s="15"/>
      <c r="WXC28" s="15"/>
      <c r="WXD28" s="15"/>
      <c r="WXE28" s="15"/>
      <c r="WXF28" s="15"/>
      <c r="WXG28" s="15"/>
      <c r="WXH28" s="15"/>
      <c r="WXI28" s="15"/>
      <c r="WXJ28" s="15"/>
      <c r="WXK28" s="15"/>
      <c r="WXL28" s="15"/>
      <c r="WXM28" s="15"/>
      <c r="WXN28" s="15"/>
      <c r="WXO28" s="15"/>
      <c r="WXP28" s="15"/>
      <c r="WXQ28" s="15"/>
      <c r="WXR28" s="15"/>
      <c r="WXS28" s="15"/>
      <c r="WXT28" s="15"/>
      <c r="WXU28" s="15"/>
      <c r="WXV28" s="15"/>
      <c r="WXW28" s="15"/>
      <c r="WXX28" s="15"/>
      <c r="WXY28" s="15"/>
      <c r="WXZ28" s="15"/>
      <c r="WYA28" s="15"/>
      <c r="WYB28" s="15"/>
      <c r="WYC28" s="15"/>
      <c r="WYD28" s="15"/>
      <c r="WYE28" s="15"/>
      <c r="WYF28" s="15"/>
      <c r="WYG28" s="15"/>
      <c r="WYH28" s="15"/>
      <c r="WYI28" s="15"/>
      <c r="WYJ28" s="15"/>
      <c r="WYK28" s="15"/>
      <c r="WYL28" s="15"/>
      <c r="WYM28" s="15"/>
      <c r="WYN28" s="15"/>
      <c r="WYO28" s="15"/>
      <c r="WYP28" s="15"/>
      <c r="WYQ28" s="15"/>
      <c r="WYR28" s="15"/>
      <c r="WYS28" s="15"/>
      <c r="WYT28" s="15"/>
      <c r="WYU28" s="15"/>
      <c r="WYV28" s="15"/>
      <c r="WYW28" s="15"/>
      <c r="WYX28" s="15"/>
      <c r="WYY28" s="15"/>
      <c r="WYZ28" s="15"/>
      <c r="WZA28" s="15"/>
      <c r="WZB28" s="15"/>
      <c r="WZC28" s="15"/>
      <c r="WZD28" s="15"/>
      <c r="WZE28" s="15"/>
      <c r="WZF28" s="15"/>
      <c r="WZG28" s="15"/>
      <c r="WZH28" s="15"/>
      <c r="WZI28" s="15"/>
      <c r="WZJ28" s="15"/>
      <c r="WZK28" s="15"/>
      <c r="WZL28" s="15"/>
      <c r="WZM28" s="15"/>
      <c r="WZN28" s="15"/>
      <c r="WZO28" s="15"/>
      <c r="WZP28" s="15"/>
      <c r="WZQ28" s="15"/>
      <c r="WZR28" s="15"/>
      <c r="WZS28" s="15"/>
      <c r="WZT28" s="15"/>
      <c r="WZU28" s="15"/>
      <c r="WZV28" s="15"/>
      <c r="WZW28" s="15"/>
      <c r="WZX28" s="15"/>
      <c r="WZY28" s="15"/>
      <c r="WZZ28" s="15"/>
      <c r="XAA28" s="15"/>
      <c r="XAB28" s="15"/>
      <c r="XAC28" s="15"/>
      <c r="XAD28" s="15"/>
      <c r="XAE28" s="15"/>
      <c r="XAF28" s="15"/>
      <c r="XAG28" s="15"/>
      <c r="XAH28" s="15"/>
      <c r="XAI28" s="15"/>
      <c r="XAJ28" s="15"/>
      <c r="XAK28" s="15"/>
      <c r="XAL28" s="15"/>
      <c r="XAM28" s="15"/>
      <c r="XAN28" s="15"/>
      <c r="XAO28" s="15"/>
      <c r="XAP28" s="15"/>
      <c r="XAQ28" s="15"/>
      <c r="XAR28" s="15"/>
      <c r="XAS28" s="15"/>
      <c r="XAT28" s="15"/>
      <c r="XAU28" s="15"/>
      <c r="XAV28" s="15"/>
      <c r="XAW28" s="15"/>
      <c r="XAX28" s="15"/>
      <c r="XAY28" s="15"/>
      <c r="XAZ28" s="15"/>
      <c r="XBA28" s="15"/>
      <c r="XBB28" s="15"/>
      <c r="XBC28" s="15"/>
      <c r="XBD28" s="15"/>
      <c r="XBE28" s="15"/>
      <c r="XBF28" s="15"/>
      <c r="XBG28" s="15"/>
      <c r="XBH28" s="15"/>
      <c r="XBI28" s="15"/>
      <c r="XBJ28" s="15"/>
      <c r="XBK28" s="15"/>
      <c r="XBL28" s="15"/>
      <c r="XBM28" s="15"/>
      <c r="XBN28" s="15"/>
      <c r="XBO28" s="15"/>
      <c r="XBP28" s="15"/>
      <c r="XBQ28" s="15"/>
      <c r="XBR28" s="15"/>
      <c r="XBS28" s="15"/>
      <c r="XBT28" s="15"/>
      <c r="XBU28" s="15"/>
      <c r="XBV28" s="15"/>
      <c r="XBW28" s="15"/>
      <c r="XBX28" s="15"/>
      <c r="XBY28" s="15"/>
      <c r="XBZ28" s="15"/>
      <c r="XCA28" s="15"/>
      <c r="XCB28" s="15"/>
      <c r="XCC28" s="15"/>
      <c r="XCD28" s="15"/>
      <c r="XCE28" s="15"/>
      <c r="XCF28" s="15"/>
      <c r="XCG28" s="15"/>
      <c r="XCH28" s="15"/>
      <c r="XCI28" s="15"/>
      <c r="XCJ28" s="15"/>
      <c r="XCK28" s="15"/>
      <c r="XCL28" s="15"/>
      <c r="XCM28" s="15"/>
      <c r="XCN28" s="15"/>
      <c r="XCO28" s="15"/>
      <c r="XCP28" s="15"/>
      <c r="XCQ28" s="15"/>
      <c r="XCR28" s="15"/>
      <c r="XCS28" s="15"/>
      <c r="XCT28" s="15"/>
      <c r="XCU28" s="15"/>
      <c r="XCV28" s="15"/>
      <c r="XCW28" s="15"/>
      <c r="XCX28" s="15"/>
      <c r="XCY28" s="15"/>
      <c r="XCZ28" s="15"/>
      <c r="XDA28" s="15"/>
      <c r="XDB28" s="15"/>
      <c r="XDC28" s="15"/>
      <c r="XDD28" s="15"/>
      <c r="XDE28" s="15"/>
      <c r="XDF28" s="15"/>
      <c r="XDG28" s="15"/>
      <c r="XDH28" s="15"/>
      <c r="XDI28" s="15"/>
      <c r="XDJ28" s="15"/>
      <c r="XDK28" s="15"/>
      <c r="XDL28" s="15"/>
      <c r="XDM28" s="15"/>
      <c r="XDN28" s="15"/>
      <c r="XDO28" s="15"/>
      <c r="XDP28" s="15"/>
      <c r="XDQ28" s="15"/>
      <c r="XDR28" s="15"/>
      <c r="XDS28" s="15"/>
      <c r="XDT28" s="15"/>
      <c r="XDU28" s="15"/>
      <c r="XDV28" s="15"/>
      <c r="XDW28" s="15"/>
      <c r="XDX28" s="15"/>
      <c r="XDY28" s="15"/>
      <c r="XDZ28" s="15"/>
      <c r="XEA28" s="15"/>
      <c r="XEB28" s="15"/>
      <c r="XEC28" s="15"/>
      <c r="XED28" s="15"/>
      <c r="XEE28" s="15"/>
      <c r="XEF28" s="15"/>
      <c r="XEG28" s="15"/>
      <c r="XEH28" s="15"/>
      <c r="XEI28" s="15"/>
      <c r="XEJ28" s="15"/>
      <c r="XEK28" s="15"/>
      <c r="XEL28" s="15"/>
      <c r="XEM28" s="15"/>
      <c r="XEN28" s="15"/>
      <c r="XEO28" s="15"/>
      <c r="XEP28" s="15"/>
      <c r="XEQ28" s="15"/>
      <c r="XER28" s="15"/>
      <c r="XES28" s="15"/>
      <c r="XET28" s="15"/>
      <c r="XEU28" s="15"/>
      <c r="XEV28" s="15"/>
      <c r="XEW28" s="15"/>
      <c r="XEX28" s="15"/>
      <c r="XEY28" s="15"/>
      <c r="XEZ28" s="15"/>
    </row>
    <row r="29" spans="2:16380" outlineLevel="1" x14ac:dyDescent="0.25">
      <c r="B29" s="23" t="s">
        <v>89</v>
      </c>
      <c r="C29" s="17">
        <v>2.76</v>
      </c>
      <c r="D29" s="17">
        <v>3.0609999999999999</v>
      </c>
      <c r="E29" s="17">
        <v>2.9359999999999999</v>
      </c>
      <c r="F29" s="17">
        <f>10.613-SUM(C29:E29)</f>
        <v>1.8559999999999999</v>
      </c>
      <c r="G29" s="17">
        <v>3.75</v>
      </c>
      <c r="H29" s="17">
        <v>3.806</v>
      </c>
      <c r="I29" s="17">
        <v>3.8330000000000002</v>
      </c>
      <c r="J29" s="17">
        <f>15.005-SUM(G29:I29)</f>
        <v>3.6160000000000014</v>
      </c>
      <c r="K29" s="15">
        <f t="shared" ref="K29:S29" si="21">SUM(K27:K28)</f>
        <v>4.2840000000000007</v>
      </c>
      <c r="L29" s="15">
        <f t="shared" si="21"/>
        <v>10.323</v>
      </c>
      <c r="M29" s="15">
        <f t="shared" si="21"/>
        <v>14.513999999999999</v>
      </c>
      <c r="N29" s="15">
        <f t="shared" si="21"/>
        <v>18.404</v>
      </c>
      <c r="O29" s="15">
        <f t="shared" si="21"/>
        <v>22.562999999999999</v>
      </c>
      <c r="P29" s="15">
        <f t="shared" si="21"/>
        <v>26.271999999999998</v>
      </c>
      <c r="Q29" s="15">
        <f t="shared" si="21"/>
        <v>30.770999999999997</v>
      </c>
      <c r="R29" s="15">
        <f t="shared" si="21"/>
        <v>35.580000000000013</v>
      </c>
      <c r="S29" s="15">
        <f t="shared" si="21"/>
        <v>39.112000000000002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  <c r="ANC29" s="15"/>
      <c r="AND29" s="15"/>
      <c r="ANE29" s="15"/>
      <c r="ANF29" s="15"/>
      <c r="ANG29" s="15"/>
      <c r="ANH29" s="15"/>
      <c r="ANI29" s="15"/>
      <c r="ANJ29" s="15"/>
      <c r="ANK29" s="15"/>
      <c r="ANL29" s="15"/>
      <c r="ANM29" s="15"/>
      <c r="ANN29" s="15"/>
      <c r="ANO29" s="15"/>
      <c r="ANP29" s="15"/>
      <c r="ANQ29" s="15"/>
      <c r="ANR29" s="15"/>
      <c r="ANS29" s="15"/>
      <c r="ANT29" s="15"/>
      <c r="ANU29" s="15"/>
      <c r="ANV29" s="15"/>
      <c r="ANW29" s="15"/>
      <c r="ANX29" s="15"/>
      <c r="ANY29" s="15"/>
      <c r="ANZ29" s="15"/>
      <c r="AOA29" s="15"/>
      <c r="AOB29" s="15"/>
      <c r="AOC29" s="15"/>
      <c r="AOD29" s="15"/>
      <c r="AOE29" s="15"/>
      <c r="AOF29" s="15"/>
      <c r="AOG29" s="15"/>
      <c r="AOH29" s="15"/>
      <c r="AOI29" s="15"/>
      <c r="AOJ29" s="15"/>
      <c r="AOK29" s="15"/>
      <c r="AOL29" s="15"/>
      <c r="AOM29" s="15"/>
      <c r="AON29" s="15"/>
      <c r="AOO29" s="15"/>
      <c r="AOP29" s="15"/>
      <c r="AOQ29" s="15"/>
      <c r="AOR29" s="15"/>
      <c r="AOS29" s="15"/>
      <c r="AOT29" s="15"/>
      <c r="AOU29" s="15"/>
      <c r="AOV29" s="15"/>
      <c r="AOW29" s="15"/>
      <c r="AOX29" s="15"/>
      <c r="AOY29" s="15"/>
      <c r="AOZ29" s="15"/>
      <c r="APA29" s="15"/>
      <c r="APB29" s="15"/>
      <c r="APC29" s="15"/>
      <c r="APD29" s="15"/>
      <c r="APE29" s="15"/>
      <c r="APF29" s="15"/>
      <c r="APG29" s="15"/>
      <c r="APH29" s="15"/>
      <c r="API29" s="15"/>
      <c r="APJ29" s="15"/>
      <c r="APK29" s="15"/>
      <c r="APL29" s="15"/>
      <c r="APM29" s="15"/>
      <c r="APN29" s="15"/>
      <c r="APO29" s="15"/>
      <c r="APP29" s="15"/>
      <c r="APQ29" s="15"/>
      <c r="APR29" s="15"/>
      <c r="APS29" s="15"/>
      <c r="APT29" s="15"/>
      <c r="APU29" s="15"/>
      <c r="APV29" s="15"/>
      <c r="APW29" s="15"/>
      <c r="APX29" s="15"/>
      <c r="APY29" s="15"/>
      <c r="APZ29" s="15"/>
      <c r="AQA29" s="15"/>
      <c r="AQB29" s="15"/>
      <c r="AQC29" s="15"/>
      <c r="AQD29" s="15"/>
      <c r="AQE29" s="15"/>
      <c r="AQF29" s="15"/>
      <c r="AQG29" s="15"/>
      <c r="AQH29" s="15"/>
      <c r="AQI29" s="15"/>
      <c r="AQJ29" s="15"/>
      <c r="AQK29" s="15"/>
      <c r="AQL29" s="15"/>
      <c r="AQM29" s="15"/>
      <c r="AQN29" s="15"/>
      <c r="AQO29" s="15"/>
      <c r="AQP29" s="15"/>
      <c r="AQQ29" s="15"/>
      <c r="AQR29" s="15"/>
      <c r="AQS29" s="15"/>
      <c r="AQT29" s="15"/>
      <c r="AQU29" s="15"/>
      <c r="AQV29" s="15"/>
      <c r="AQW29" s="15"/>
      <c r="AQX29" s="15"/>
      <c r="AQY29" s="15"/>
      <c r="AQZ29" s="15"/>
      <c r="ARA29" s="15"/>
      <c r="ARB29" s="15"/>
      <c r="ARC29" s="15"/>
      <c r="ARD29" s="15"/>
      <c r="ARE29" s="15"/>
      <c r="ARF29" s="15"/>
      <c r="ARG29" s="15"/>
      <c r="ARH29" s="15"/>
      <c r="ARI29" s="15"/>
      <c r="ARJ29" s="15"/>
      <c r="ARK29" s="15"/>
      <c r="ARL29" s="15"/>
      <c r="ARM29" s="15"/>
      <c r="ARN29" s="15"/>
      <c r="ARO29" s="15"/>
      <c r="ARP29" s="15"/>
      <c r="ARQ29" s="15"/>
      <c r="ARR29" s="15"/>
      <c r="ARS29" s="15"/>
      <c r="ART29" s="15"/>
      <c r="ARU29" s="15"/>
      <c r="ARV29" s="15"/>
      <c r="ARW29" s="15"/>
      <c r="ARX29" s="15"/>
      <c r="ARY29" s="15"/>
      <c r="ARZ29" s="15"/>
      <c r="ASA29" s="15"/>
      <c r="ASB29" s="15"/>
      <c r="ASC29" s="15"/>
      <c r="ASD29" s="15"/>
      <c r="ASE29" s="15"/>
      <c r="ASF29" s="15"/>
      <c r="ASG29" s="15"/>
      <c r="ASH29" s="15"/>
      <c r="ASI29" s="15"/>
      <c r="ASJ29" s="15"/>
      <c r="ASK29" s="15"/>
      <c r="ASL29" s="15"/>
      <c r="ASM29" s="15"/>
      <c r="ASN29" s="15"/>
      <c r="ASO29" s="15"/>
      <c r="ASP29" s="15"/>
      <c r="ASQ29" s="15"/>
      <c r="ASR29" s="15"/>
      <c r="ASS29" s="15"/>
      <c r="AST29" s="15"/>
      <c r="ASU29" s="15"/>
      <c r="ASV29" s="15"/>
      <c r="ASW29" s="15"/>
      <c r="ASX29" s="15"/>
      <c r="ASY29" s="15"/>
      <c r="ASZ29" s="15"/>
      <c r="ATA29" s="15"/>
      <c r="ATB29" s="15"/>
      <c r="ATC29" s="15"/>
      <c r="ATD29" s="15"/>
      <c r="ATE29" s="15"/>
      <c r="ATF29" s="15"/>
      <c r="ATG29" s="15"/>
      <c r="ATH29" s="15"/>
      <c r="ATI29" s="15"/>
      <c r="ATJ29" s="15"/>
      <c r="ATK29" s="15"/>
      <c r="ATL29" s="15"/>
      <c r="ATM29" s="15"/>
      <c r="ATN29" s="15"/>
      <c r="ATO29" s="15"/>
      <c r="ATP29" s="15"/>
      <c r="ATQ29" s="15"/>
      <c r="ATR29" s="15"/>
      <c r="ATS29" s="15"/>
      <c r="ATT29" s="15"/>
      <c r="ATU29" s="15"/>
      <c r="ATV29" s="15"/>
      <c r="ATW29" s="15"/>
      <c r="ATX29" s="15"/>
      <c r="ATY29" s="15"/>
      <c r="ATZ29" s="15"/>
      <c r="AUA29" s="15"/>
      <c r="AUB29" s="15"/>
      <c r="AUC29" s="15"/>
      <c r="AUD29" s="15"/>
      <c r="AUE29" s="15"/>
      <c r="AUF29" s="15"/>
      <c r="AUG29" s="15"/>
      <c r="AUH29" s="15"/>
      <c r="AUI29" s="15"/>
      <c r="AUJ29" s="15"/>
      <c r="AUK29" s="15"/>
      <c r="AUL29" s="15"/>
      <c r="AUM29" s="15"/>
      <c r="AUN29" s="15"/>
      <c r="AUO29" s="15"/>
      <c r="AUP29" s="15"/>
      <c r="AUQ29" s="15"/>
      <c r="AUR29" s="15"/>
      <c r="AUS29" s="15"/>
      <c r="AUT29" s="15"/>
      <c r="AUU29" s="15"/>
      <c r="AUV29" s="15"/>
      <c r="AUW29" s="15"/>
      <c r="AUX29" s="15"/>
      <c r="AUY29" s="15"/>
      <c r="AUZ29" s="15"/>
      <c r="AVA29" s="15"/>
      <c r="AVB29" s="15"/>
      <c r="AVC29" s="15"/>
      <c r="AVD29" s="15"/>
      <c r="AVE29" s="15"/>
      <c r="AVF29" s="15"/>
      <c r="AVG29" s="15"/>
      <c r="AVH29" s="15"/>
      <c r="AVI29" s="15"/>
      <c r="AVJ29" s="15"/>
      <c r="AVK29" s="15"/>
      <c r="AVL29" s="15"/>
      <c r="AVM29" s="15"/>
      <c r="AVN29" s="15"/>
      <c r="AVO29" s="15"/>
      <c r="AVP29" s="15"/>
      <c r="AVQ29" s="15"/>
      <c r="AVR29" s="15"/>
      <c r="AVS29" s="15"/>
      <c r="AVT29" s="15"/>
      <c r="AVU29" s="15"/>
      <c r="AVV29" s="15"/>
      <c r="AVW29" s="15"/>
      <c r="AVX29" s="15"/>
      <c r="AVY29" s="15"/>
      <c r="AVZ29" s="15"/>
      <c r="AWA29" s="15"/>
      <c r="AWB29" s="15"/>
      <c r="AWC29" s="15"/>
      <c r="AWD29" s="15"/>
      <c r="AWE29" s="15"/>
      <c r="AWF29" s="15"/>
      <c r="AWG29" s="15"/>
      <c r="AWH29" s="15"/>
      <c r="AWI29" s="15"/>
      <c r="AWJ29" s="15"/>
      <c r="AWK29" s="15"/>
      <c r="AWL29" s="15"/>
      <c r="AWM29" s="15"/>
      <c r="AWN29" s="15"/>
      <c r="AWO29" s="15"/>
      <c r="AWP29" s="15"/>
      <c r="AWQ29" s="15"/>
      <c r="AWR29" s="15"/>
      <c r="AWS29" s="15"/>
      <c r="AWT29" s="15"/>
      <c r="AWU29" s="15"/>
      <c r="AWV29" s="15"/>
      <c r="AWW29" s="15"/>
      <c r="AWX29" s="15"/>
      <c r="AWY29" s="15"/>
      <c r="AWZ29" s="15"/>
      <c r="AXA29" s="15"/>
      <c r="AXB29" s="15"/>
      <c r="AXC29" s="15"/>
      <c r="AXD29" s="15"/>
      <c r="AXE29" s="15"/>
      <c r="AXF29" s="15"/>
      <c r="AXG29" s="15"/>
      <c r="AXH29" s="15"/>
      <c r="AXI29" s="15"/>
      <c r="AXJ29" s="15"/>
      <c r="AXK29" s="15"/>
      <c r="AXL29" s="15"/>
      <c r="AXM29" s="15"/>
      <c r="AXN29" s="15"/>
      <c r="AXO29" s="15"/>
      <c r="AXP29" s="15"/>
      <c r="AXQ29" s="15"/>
      <c r="AXR29" s="15"/>
      <c r="AXS29" s="15"/>
      <c r="AXT29" s="15"/>
      <c r="AXU29" s="15"/>
      <c r="AXV29" s="15"/>
      <c r="AXW29" s="15"/>
      <c r="AXX29" s="15"/>
      <c r="AXY29" s="15"/>
      <c r="AXZ29" s="15"/>
      <c r="AYA29" s="15"/>
      <c r="AYB29" s="15"/>
      <c r="AYC29" s="15"/>
      <c r="AYD29" s="15"/>
      <c r="AYE29" s="15"/>
      <c r="AYF29" s="15"/>
      <c r="AYG29" s="15"/>
      <c r="AYH29" s="15"/>
      <c r="AYI29" s="15"/>
      <c r="AYJ29" s="15"/>
      <c r="AYK29" s="15"/>
      <c r="AYL29" s="15"/>
      <c r="AYM29" s="15"/>
      <c r="AYN29" s="15"/>
      <c r="AYO29" s="15"/>
      <c r="AYP29" s="15"/>
      <c r="AYQ29" s="15"/>
      <c r="AYR29" s="15"/>
      <c r="AYS29" s="15"/>
      <c r="AYT29" s="15"/>
      <c r="AYU29" s="15"/>
      <c r="AYV29" s="15"/>
      <c r="AYW29" s="15"/>
      <c r="AYX29" s="15"/>
      <c r="AYY29" s="15"/>
      <c r="AYZ29" s="15"/>
      <c r="AZA29" s="15"/>
      <c r="AZB29" s="15"/>
      <c r="AZC29" s="15"/>
      <c r="AZD29" s="15"/>
      <c r="AZE29" s="15"/>
      <c r="AZF29" s="15"/>
      <c r="AZG29" s="15"/>
      <c r="AZH29" s="15"/>
      <c r="AZI29" s="15"/>
      <c r="AZJ29" s="15"/>
      <c r="AZK29" s="15"/>
      <c r="AZL29" s="15"/>
      <c r="AZM29" s="15"/>
      <c r="AZN29" s="15"/>
      <c r="AZO29" s="15"/>
      <c r="AZP29" s="15"/>
      <c r="AZQ29" s="15"/>
      <c r="AZR29" s="15"/>
      <c r="AZS29" s="15"/>
      <c r="AZT29" s="15"/>
      <c r="AZU29" s="15"/>
      <c r="AZV29" s="15"/>
      <c r="AZW29" s="15"/>
      <c r="AZX29" s="15"/>
      <c r="AZY29" s="15"/>
      <c r="AZZ29" s="15"/>
      <c r="BAA29" s="15"/>
      <c r="BAB29" s="15"/>
      <c r="BAC29" s="15"/>
      <c r="BAD29" s="15"/>
      <c r="BAE29" s="15"/>
      <c r="BAF29" s="15"/>
      <c r="BAG29" s="15"/>
      <c r="BAH29" s="15"/>
      <c r="BAI29" s="15"/>
      <c r="BAJ29" s="15"/>
      <c r="BAK29" s="15"/>
      <c r="BAL29" s="15"/>
      <c r="BAM29" s="15"/>
      <c r="BAN29" s="15"/>
      <c r="BAO29" s="15"/>
      <c r="BAP29" s="15"/>
      <c r="BAQ29" s="15"/>
      <c r="BAR29" s="15"/>
      <c r="BAS29" s="15"/>
      <c r="BAT29" s="15"/>
      <c r="BAU29" s="15"/>
      <c r="BAV29" s="15"/>
      <c r="BAW29" s="15"/>
      <c r="BAX29" s="15"/>
      <c r="BAY29" s="15"/>
      <c r="BAZ29" s="15"/>
      <c r="BBA29" s="15"/>
      <c r="BBB29" s="15"/>
      <c r="BBC29" s="15"/>
      <c r="BBD29" s="15"/>
      <c r="BBE29" s="15"/>
      <c r="BBF29" s="15"/>
      <c r="BBG29" s="15"/>
      <c r="BBH29" s="15"/>
      <c r="BBI29" s="15"/>
      <c r="BBJ29" s="15"/>
      <c r="BBK29" s="15"/>
      <c r="BBL29" s="15"/>
      <c r="BBM29" s="15"/>
      <c r="BBN29" s="15"/>
      <c r="BBO29" s="15"/>
      <c r="BBP29" s="15"/>
      <c r="BBQ29" s="15"/>
      <c r="BBR29" s="15"/>
      <c r="BBS29" s="15"/>
      <c r="BBT29" s="15"/>
      <c r="BBU29" s="15"/>
      <c r="BBV29" s="15"/>
      <c r="BBW29" s="15"/>
      <c r="BBX29" s="15"/>
      <c r="BBY29" s="15"/>
      <c r="BBZ29" s="15"/>
      <c r="BCA29" s="15"/>
      <c r="BCB29" s="15"/>
      <c r="BCC29" s="15"/>
      <c r="BCD29" s="15"/>
      <c r="BCE29" s="15"/>
      <c r="BCF29" s="15"/>
      <c r="BCG29" s="15"/>
      <c r="BCH29" s="15"/>
      <c r="BCI29" s="15"/>
      <c r="BCJ29" s="15"/>
      <c r="BCK29" s="15"/>
      <c r="BCL29" s="15"/>
      <c r="BCM29" s="15"/>
      <c r="BCN29" s="15"/>
      <c r="BCO29" s="15"/>
      <c r="BCP29" s="15"/>
      <c r="BCQ29" s="15"/>
      <c r="BCR29" s="15"/>
      <c r="BCS29" s="15"/>
      <c r="BCT29" s="15"/>
      <c r="BCU29" s="15"/>
      <c r="BCV29" s="15"/>
      <c r="BCW29" s="15"/>
      <c r="BCX29" s="15"/>
      <c r="BCY29" s="15"/>
      <c r="BCZ29" s="15"/>
      <c r="BDA29" s="15"/>
      <c r="BDB29" s="15"/>
      <c r="BDC29" s="15"/>
      <c r="BDD29" s="15"/>
      <c r="BDE29" s="15"/>
      <c r="BDF29" s="15"/>
      <c r="BDG29" s="15"/>
      <c r="BDH29" s="15"/>
      <c r="BDI29" s="15"/>
      <c r="BDJ29" s="15"/>
      <c r="BDK29" s="15"/>
      <c r="BDL29" s="15"/>
      <c r="BDM29" s="15"/>
      <c r="BDN29" s="15"/>
      <c r="BDO29" s="15"/>
      <c r="BDP29" s="15"/>
      <c r="BDQ29" s="15"/>
      <c r="BDR29" s="15"/>
      <c r="BDS29" s="15"/>
      <c r="BDT29" s="15"/>
      <c r="BDU29" s="15"/>
      <c r="BDV29" s="15"/>
      <c r="BDW29" s="15"/>
      <c r="BDX29" s="15"/>
      <c r="BDY29" s="15"/>
      <c r="BDZ29" s="15"/>
      <c r="BEA29" s="15"/>
      <c r="BEB29" s="15"/>
      <c r="BEC29" s="15"/>
      <c r="BED29" s="15"/>
      <c r="BEE29" s="15"/>
      <c r="BEF29" s="15"/>
      <c r="BEG29" s="15"/>
      <c r="BEH29" s="15"/>
      <c r="BEI29" s="15"/>
      <c r="BEJ29" s="15"/>
      <c r="BEK29" s="15"/>
      <c r="BEL29" s="15"/>
      <c r="BEM29" s="15"/>
      <c r="BEN29" s="15"/>
      <c r="BEO29" s="15"/>
      <c r="BEP29" s="15"/>
      <c r="BEQ29" s="15"/>
      <c r="BER29" s="15"/>
      <c r="BES29" s="15"/>
      <c r="BET29" s="15"/>
      <c r="BEU29" s="15"/>
      <c r="BEV29" s="15"/>
      <c r="BEW29" s="15"/>
      <c r="BEX29" s="15"/>
      <c r="BEY29" s="15"/>
      <c r="BEZ29" s="15"/>
      <c r="BFA29" s="15"/>
      <c r="BFB29" s="15"/>
      <c r="BFC29" s="15"/>
      <c r="BFD29" s="15"/>
      <c r="BFE29" s="15"/>
      <c r="BFF29" s="15"/>
      <c r="BFG29" s="15"/>
      <c r="BFH29" s="15"/>
      <c r="BFI29" s="15"/>
      <c r="BFJ29" s="15"/>
      <c r="BFK29" s="15"/>
      <c r="BFL29" s="15"/>
      <c r="BFM29" s="15"/>
      <c r="BFN29" s="15"/>
      <c r="BFO29" s="15"/>
      <c r="BFP29" s="15"/>
      <c r="BFQ29" s="15"/>
      <c r="BFR29" s="15"/>
      <c r="BFS29" s="15"/>
      <c r="BFT29" s="15"/>
      <c r="BFU29" s="15"/>
      <c r="BFV29" s="15"/>
      <c r="BFW29" s="15"/>
      <c r="BFX29" s="15"/>
      <c r="BFY29" s="15"/>
      <c r="BFZ29" s="15"/>
      <c r="BGA29" s="15"/>
      <c r="BGB29" s="15"/>
      <c r="BGC29" s="15"/>
      <c r="BGD29" s="15"/>
      <c r="BGE29" s="15"/>
      <c r="BGF29" s="15"/>
      <c r="BGG29" s="15"/>
      <c r="BGH29" s="15"/>
      <c r="BGI29" s="15"/>
      <c r="BGJ29" s="15"/>
      <c r="BGK29" s="15"/>
      <c r="BGL29" s="15"/>
      <c r="BGM29" s="15"/>
      <c r="BGN29" s="15"/>
      <c r="BGO29" s="15"/>
      <c r="BGP29" s="15"/>
      <c r="BGQ29" s="15"/>
      <c r="BGR29" s="15"/>
      <c r="BGS29" s="15"/>
      <c r="BGT29" s="15"/>
      <c r="BGU29" s="15"/>
      <c r="BGV29" s="15"/>
      <c r="BGW29" s="15"/>
      <c r="BGX29" s="15"/>
      <c r="BGY29" s="15"/>
      <c r="BGZ29" s="15"/>
      <c r="BHA29" s="15"/>
      <c r="BHB29" s="15"/>
      <c r="BHC29" s="15"/>
      <c r="BHD29" s="15"/>
      <c r="BHE29" s="15"/>
      <c r="BHF29" s="15"/>
      <c r="BHG29" s="15"/>
      <c r="BHH29" s="15"/>
      <c r="BHI29" s="15"/>
      <c r="BHJ29" s="15"/>
      <c r="BHK29" s="15"/>
      <c r="BHL29" s="15"/>
      <c r="BHM29" s="15"/>
      <c r="BHN29" s="15"/>
      <c r="BHO29" s="15"/>
      <c r="BHP29" s="15"/>
      <c r="BHQ29" s="15"/>
      <c r="BHR29" s="15"/>
      <c r="BHS29" s="15"/>
      <c r="BHT29" s="15"/>
      <c r="BHU29" s="15"/>
      <c r="BHV29" s="15"/>
      <c r="BHW29" s="15"/>
      <c r="BHX29" s="15"/>
      <c r="BHY29" s="15"/>
      <c r="BHZ29" s="15"/>
      <c r="BIA29" s="15"/>
      <c r="BIB29" s="15"/>
      <c r="BIC29" s="15"/>
      <c r="BID29" s="15"/>
      <c r="BIE29" s="15"/>
      <c r="BIF29" s="15"/>
      <c r="BIG29" s="15"/>
      <c r="BIH29" s="15"/>
      <c r="BII29" s="15"/>
      <c r="BIJ29" s="15"/>
      <c r="BIK29" s="15"/>
      <c r="BIL29" s="15"/>
      <c r="BIM29" s="15"/>
      <c r="BIN29" s="15"/>
      <c r="BIO29" s="15"/>
      <c r="BIP29" s="15"/>
      <c r="BIQ29" s="15"/>
      <c r="BIR29" s="15"/>
      <c r="BIS29" s="15"/>
      <c r="BIT29" s="15"/>
      <c r="BIU29" s="15"/>
      <c r="BIV29" s="15"/>
      <c r="BIW29" s="15"/>
      <c r="BIX29" s="15"/>
      <c r="BIY29" s="15"/>
      <c r="BIZ29" s="15"/>
      <c r="BJA29" s="15"/>
      <c r="BJB29" s="15"/>
      <c r="BJC29" s="15"/>
      <c r="BJD29" s="15"/>
      <c r="BJE29" s="15"/>
      <c r="BJF29" s="15"/>
      <c r="BJG29" s="15"/>
      <c r="BJH29" s="15"/>
      <c r="BJI29" s="15"/>
      <c r="BJJ29" s="15"/>
      <c r="BJK29" s="15"/>
      <c r="BJL29" s="15"/>
      <c r="BJM29" s="15"/>
      <c r="BJN29" s="15"/>
      <c r="BJO29" s="15"/>
      <c r="BJP29" s="15"/>
      <c r="BJQ29" s="15"/>
      <c r="BJR29" s="15"/>
      <c r="BJS29" s="15"/>
      <c r="BJT29" s="15"/>
      <c r="BJU29" s="15"/>
      <c r="BJV29" s="15"/>
      <c r="BJW29" s="15"/>
      <c r="BJX29" s="15"/>
      <c r="BJY29" s="15"/>
      <c r="BJZ29" s="15"/>
      <c r="BKA29" s="15"/>
      <c r="BKB29" s="15"/>
      <c r="BKC29" s="15"/>
      <c r="BKD29" s="15"/>
      <c r="BKE29" s="15"/>
      <c r="BKF29" s="15"/>
      <c r="BKG29" s="15"/>
      <c r="BKH29" s="15"/>
      <c r="BKI29" s="15"/>
      <c r="BKJ29" s="15"/>
      <c r="BKK29" s="15"/>
      <c r="BKL29" s="15"/>
      <c r="BKM29" s="15"/>
      <c r="BKN29" s="15"/>
      <c r="BKO29" s="15"/>
      <c r="BKP29" s="15"/>
      <c r="BKQ29" s="15"/>
      <c r="BKR29" s="15"/>
      <c r="BKS29" s="15"/>
      <c r="BKT29" s="15"/>
      <c r="BKU29" s="15"/>
      <c r="BKV29" s="15"/>
      <c r="BKW29" s="15"/>
      <c r="BKX29" s="15"/>
      <c r="BKY29" s="15"/>
      <c r="BKZ29" s="15"/>
      <c r="BLA29" s="15"/>
      <c r="BLB29" s="15"/>
      <c r="BLC29" s="15"/>
      <c r="BLD29" s="15"/>
      <c r="BLE29" s="15"/>
      <c r="BLF29" s="15"/>
      <c r="BLG29" s="15"/>
      <c r="BLH29" s="15"/>
      <c r="BLI29" s="15"/>
      <c r="BLJ29" s="15"/>
      <c r="BLK29" s="15"/>
      <c r="BLL29" s="15"/>
      <c r="BLM29" s="15"/>
      <c r="BLN29" s="15"/>
      <c r="BLO29" s="15"/>
      <c r="BLP29" s="15"/>
      <c r="BLQ29" s="15"/>
      <c r="BLR29" s="15"/>
      <c r="BLS29" s="15"/>
      <c r="BLT29" s="15"/>
      <c r="BLU29" s="15"/>
      <c r="BLV29" s="15"/>
      <c r="BLW29" s="15"/>
      <c r="BLX29" s="15"/>
      <c r="BLY29" s="15"/>
      <c r="BLZ29" s="15"/>
      <c r="BMA29" s="15"/>
      <c r="BMB29" s="15"/>
      <c r="BMC29" s="15"/>
      <c r="BMD29" s="15"/>
      <c r="BME29" s="15"/>
      <c r="BMF29" s="15"/>
      <c r="BMG29" s="15"/>
      <c r="BMH29" s="15"/>
      <c r="BMI29" s="15"/>
      <c r="BMJ29" s="15"/>
      <c r="BMK29" s="15"/>
      <c r="BML29" s="15"/>
      <c r="BMM29" s="15"/>
      <c r="BMN29" s="15"/>
      <c r="BMO29" s="15"/>
      <c r="BMP29" s="15"/>
      <c r="BMQ29" s="15"/>
      <c r="BMR29" s="15"/>
      <c r="BMS29" s="15"/>
      <c r="BMT29" s="15"/>
      <c r="BMU29" s="15"/>
      <c r="BMV29" s="15"/>
      <c r="BMW29" s="15"/>
      <c r="BMX29" s="15"/>
      <c r="BMY29" s="15"/>
      <c r="BMZ29" s="15"/>
      <c r="BNA29" s="15"/>
      <c r="BNB29" s="15"/>
      <c r="BNC29" s="15"/>
      <c r="BND29" s="15"/>
      <c r="BNE29" s="15"/>
      <c r="BNF29" s="15"/>
      <c r="BNG29" s="15"/>
      <c r="BNH29" s="15"/>
      <c r="BNI29" s="15"/>
      <c r="BNJ29" s="15"/>
      <c r="BNK29" s="15"/>
      <c r="BNL29" s="15"/>
      <c r="BNM29" s="15"/>
      <c r="BNN29" s="15"/>
      <c r="BNO29" s="15"/>
      <c r="BNP29" s="15"/>
      <c r="BNQ29" s="15"/>
      <c r="BNR29" s="15"/>
      <c r="BNS29" s="15"/>
      <c r="BNT29" s="15"/>
      <c r="BNU29" s="15"/>
      <c r="BNV29" s="15"/>
      <c r="BNW29" s="15"/>
      <c r="BNX29" s="15"/>
      <c r="BNY29" s="15"/>
      <c r="BNZ29" s="15"/>
      <c r="BOA29" s="15"/>
      <c r="BOB29" s="15"/>
      <c r="BOC29" s="15"/>
      <c r="BOD29" s="15"/>
      <c r="BOE29" s="15"/>
      <c r="BOF29" s="15"/>
      <c r="BOG29" s="15"/>
      <c r="BOH29" s="15"/>
      <c r="BOI29" s="15"/>
      <c r="BOJ29" s="15"/>
      <c r="BOK29" s="15"/>
      <c r="BOL29" s="15"/>
      <c r="BOM29" s="15"/>
      <c r="BON29" s="15"/>
      <c r="BOO29" s="15"/>
      <c r="BOP29" s="15"/>
      <c r="BOQ29" s="15"/>
      <c r="BOR29" s="15"/>
      <c r="BOS29" s="15"/>
      <c r="BOT29" s="15"/>
      <c r="BOU29" s="15"/>
      <c r="BOV29" s="15"/>
      <c r="BOW29" s="15"/>
      <c r="BOX29" s="15"/>
      <c r="BOY29" s="15"/>
      <c r="BOZ29" s="15"/>
      <c r="BPA29" s="15"/>
      <c r="BPB29" s="15"/>
      <c r="BPC29" s="15"/>
      <c r="BPD29" s="15"/>
      <c r="BPE29" s="15"/>
      <c r="BPF29" s="15"/>
      <c r="BPG29" s="15"/>
      <c r="BPH29" s="15"/>
      <c r="BPI29" s="15"/>
      <c r="BPJ29" s="15"/>
      <c r="BPK29" s="15"/>
      <c r="BPL29" s="15"/>
      <c r="BPM29" s="15"/>
      <c r="BPN29" s="15"/>
      <c r="BPO29" s="15"/>
      <c r="BPP29" s="15"/>
      <c r="BPQ29" s="15"/>
      <c r="BPR29" s="15"/>
      <c r="BPS29" s="15"/>
      <c r="BPT29" s="15"/>
      <c r="BPU29" s="15"/>
      <c r="BPV29" s="15"/>
      <c r="BPW29" s="15"/>
      <c r="BPX29" s="15"/>
      <c r="BPY29" s="15"/>
      <c r="BPZ29" s="15"/>
      <c r="BQA29" s="15"/>
      <c r="BQB29" s="15"/>
      <c r="BQC29" s="15"/>
      <c r="BQD29" s="15"/>
      <c r="BQE29" s="15"/>
      <c r="BQF29" s="15"/>
      <c r="BQG29" s="15"/>
      <c r="BQH29" s="15"/>
      <c r="BQI29" s="15"/>
      <c r="BQJ29" s="15"/>
      <c r="BQK29" s="15"/>
      <c r="BQL29" s="15"/>
      <c r="BQM29" s="15"/>
      <c r="BQN29" s="15"/>
      <c r="BQO29" s="15"/>
      <c r="BQP29" s="15"/>
      <c r="BQQ29" s="15"/>
      <c r="BQR29" s="15"/>
      <c r="BQS29" s="15"/>
      <c r="BQT29" s="15"/>
      <c r="BQU29" s="15"/>
      <c r="BQV29" s="15"/>
      <c r="BQW29" s="15"/>
      <c r="BQX29" s="15"/>
      <c r="BQY29" s="15"/>
      <c r="BQZ29" s="15"/>
      <c r="BRA29" s="15"/>
      <c r="BRB29" s="15"/>
      <c r="BRC29" s="15"/>
      <c r="BRD29" s="15"/>
      <c r="BRE29" s="15"/>
      <c r="BRF29" s="15"/>
      <c r="BRG29" s="15"/>
      <c r="BRH29" s="15"/>
      <c r="BRI29" s="15"/>
      <c r="BRJ29" s="15"/>
      <c r="BRK29" s="15"/>
      <c r="BRL29" s="15"/>
      <c r="BRM29" s="15"/>
      <c r="BRN29" s="15"/>
      <c r="BRO29" s="15"/>
      <c r="BRP29" s="15"/>
      <c r="BRQ29" s="15"/>
      <c r="BRR29" s="15"/>
      <c r="BRS29" s="15"/>
      <c r="BRT29" s="15"/>
      <c r="BRU29" s="15"/>
      <c r="BRV29" s="15"/>
      <c r="BRW29" s="15"/>
      <c r="BRX29" s="15"/>
      <c r="BRY29" s="15"/>
      <c r="BRZ29" s="15"/>
      <c r="BSA29" s="15"/>
      <c r="BSB29" s="15"/>
      <c r="BSC29" s="15"/>
      <c r="BSD29" s="15"/>
      <c r="BSE29" s="15"/>
      <c r="BSF29" s="15"/>
      <c r="BSG29" s="15"/>
      <c r="BSH29" s="15"/>
      <c r="BSI29" s="15"/>
      <c r="BSJ29" s="15"/>
      <c r="BSK29" s="15"/>
      <c r="BSL29" s="15"/>
      <c r="BSM29" s="15"/>
      <c r="BSN29" s="15"/>
      <c r="BSO29" s="15"/>
      <c r="BSP29" s="15"/>
      <c r="BSQ29" s="15"/>
      <c r="BSR29" s="15"/>
      <c r="BSS29" s="15"/>
      <c r="BST29" s="15"/>
      <c r="BSU29" s="15"/>
      <c r="BSV29" s="15"/>
      <c r="BSW29" s="15"/>
      <c r="BSX29" s="15"/>
      <c r="BSY29" s="15"/>
      <c r="BSZ29" s="15"/>
      <c r="BTA29" s="15"/>
      <c r="BTB29" s="15"/>
      <c r="BTC29" s="15"/>
      <c r="BTD29" s="15"/>
      <c r="BTE29" s="15"/>
      <c r="BTF29" s="15"/>
      <c r="BTG29" s="15"/>
      <c r="BTH29" s="15"/>
      <c r="BTI29" s="15"/>
      <c r="BTJ29" s="15"/>
      <c r="BTK29" s="15"/>
      <c r="BTL29" s="15"/>
      <c r="BTM29" s="15"/>
      <c r="BTN29" s="15"/>
      <c r="BTO29" s="15"/>
      <c r="BTP29" s="15"/>
      <c r="BTQ29" s="15"/>
      <c r="BTR29" s="15"/>
      <c r="BTS29" s="15"/>
      <c r="BTT29" s="15"/>
      <c r="BTU29" s="15"/>
      <c r="BTV29" s="15"/>
      <c r="BTW29" s="15"/>
      <c r="BTX29" s="15"/>
      <c r="BTY29" s="15"/>
      <c r="BTZ29" s="15"/>
      <c r="BUA29" s="15"/>
      <c r="BUB29" s="15"/>
      <c r="BUC29" s="15"/>
      <c r="BUD29" s="15"/>
      <c r="BUE29" s="15"/>
      <c r="BUF29" s="15"/>
      <c r="BUG29" s="15"/>
      <c r="BUH29" s="15"/>
      <c r="BUI29" s="15"/>
      <c r="BUJ29" s="15"/>
      <c r="BUK29" s="15"/>
      <c r="BUL29" s="15"/>
      <c r="BUM29" s="15"/>
      <c r="BUN29" s="15"/>
      <c r="BUO29" s="15"/>
      <c r="BUP29" s="15"/>
      <c r="BUQ29" s="15"/>
      <c r="BUR29" s="15"/>
      <c r="BUS29" s="15"/>
      <c r="BUT29" s="15"/>
      <c r="BUU29" s="15"/>
      <c r="BUV29" s="15"/>
      <c r="BUW29" s="15"/>
      <c r="BUX29" s="15"/>
      <c r="BUY29" s="15"/>
      <c r="BUZ29" s="15"/>
      <c r="BVA29" s="15"/>
      <c r="BVB29" s="15"/>
      <c r="BVC29" s="15"/>
      <c r="BVD29" s="15"/>
      <c r="BVE29" s="15"/>
      <c r="BVF29" s="15"/>
      <c r="BVG29" s="15"/>
      <c r="BVH29" s="15"/>
      <c r="BVI29" s="15"/>
      <c r="BVJ29" s="15"/>
      <c r="BVK29" s="15"/>
      <c r="BVL29" s="15"/>
      <c r="BVM29" s="15"/>
      <c r="BVN29" s="15"/>
      <c r="BVO29" s="15"/>
      <c r="BVP29" s="15"/>
      <c r="BVQ29" s="15"/>
      <c r="BVR29" s="15"/>
      <c r="BVS29" s="15"/>
      <c r="BVT29" s="15"/>
      <c r="BVU29" s="15"/>
      <c r="BVV29" s="15"/>
      <c r="BVW29" s="15"/>
      <c r="BVX29" s="15"/>
      <c r="BVY29" s="15"/>
      <c r="BVZ29" s="15"/>
      <c r="BWA29" s="15"/>
      <c r="BWB29" s="15"/>
      <c r="BWC29" s="15"/>
      <c r="BWD29" s="15"/>
      <c r="BWE29" s="15"/>
      <c r="BWF29" s="15"/>
      <c r="BWG29" s="15"/>
      <c r="BWH29" s="15"/>
      <c r="BWI29" s="15"/>
      <c r="BWJ29" s="15"/>
      <c r="BWK29" s="15"/>
      <c r="BWL29" s="15"/>
      <c r="BWM29" s="15"/>
      <c r="BWN29" s="15"/>
      <c r="BWO29" s="15"/>
      <c r="BWP29" s="15"/>
      <c r="BWQ29" s="15"/>
      <c r="BWR29" s="15"/>
      <c r="BWS29" s="15"/>
      <c r="BWT29" s="15"/>
      <c r="BWU29" s="15"/>
      <c r="BWV29" s="15"/>
      <c r="BWW29" s="15"/>
      <c r="BWX29" s="15"/>
      <c r="BWY29" s="15"/>
      <c r="BWZ29" s="15"/>
      <c r="BXA29" s="15"/>
      <c r="BXB29" s="15"/>
      <c r="BXC29" s="15"/>
      <c r="BXD29" s="15"/>
      <c r="BXE29" s="15"/>
      <c r="BXF29" s="15"/>
      <c r="BXG29" s="15"/>
      <c r="BXH29" s="15"/>
      <c r="BXI29" s="15"/>
      <c r="BXJ29" s="15"/>
      <c r="BXK29" s="15"/>
      <c r="BXL29" s="15"/>
      <c r="BXM29" s="15"/>
      <c r="BXN29" s="15"/>
      <c r="BXO29" s="15"/>
      <c r="BXP29" s="15"/>
      <c r="BXQ29" s="15"/>
      <c r="BXR29" s="15"/>
      <c r="BXS29" s="15"/>
      <c r="BXT29" s="15"/>
      <c r="BXU29" s="15"/>
      <c r="BXV29" s="15"/>
      <c r="BXW29" s="15"/>
      <c r="BXX29" s="15"/>
      <c r="BXY29" s="15"/>
      <c r="BXZ29" s="15"/>
      <c r="BYA29" s="15"/>
      <c r="BYB29" s="15"/>
      <c r="BYC29" s="15"/>
      <c r="BYD29" s="15"/>
      <c r="BYE29" s="15"/>
      <c r="BYF29" s="15"/>
      <c r="BYG29" s="15"/>
      <c r="BYH29" s="15"/>
      <c r="BYI29" s="15"/>
      <c r="BYJ29" s="15"/>
      <c r="BYK29" s="15"/>
      <c r="BYL29" s="15"/>
      <c r="BYM29" s="15"/>
      <c r="BYN29" s="15"/>
      <c r="BYO29" s="15"/>
      <c r="BYP29" s="15"/>
      <c r="BYQ29" s="15"/>
      <c r="BYR29" s="15"/>
      <c r="BYS29" s="15"/>
      <c r="BYT29" s="15"/>
      <c r="BYU29" s="15"/>
      <c r="BYV29" s="15"/>
      <c r="BYW29" s="15"/>
      <c r="BYX29" s="15"/>
      <c r="BYY29" s="15"/>
      <c r="BYZ29" s="15"/>
      <c r="BZA29" s="15"/>
      <c r="BZB29" s="15"/>
      <c r="BZC29" s="15"/>
      <c r="BZD29" s="15"/>
      <c r="BZE29" s="15"/>
      <c r="BZF29" s="15"/>
      <c r="BZG29" s="15"/>
      <c r="BZH29" s="15"/>
      <c r="BZI29" s="15"/>
      <c r="BZJ29" s="15"/>
      <c r="BZK29" s="15"/>
      <c r="BZL29" s="15"/>
      <c r="BZM29" s="15"/>
      <c r="BZN29" s="15"/>
      <c r="BZO29" s="15"/>
      <c r="BZP29" s="15"/>
      <c r="BZQ29" s="15"/>
      <c r="BZR29" s="15"/>
      <c r="BZS29" s="15"/>
      <c r="BZT29" s="15"/>
      <c r="BZU29" s="15"/>
      <c r="BZV29" s="15"/>
      <c r="BZW29" s="15"/>
      <c r="BZX29" s="15"/>
      <c r="BZY29" s="15"/>
      <c r="BZZ29" s="15"/>
      <c r="CAA29" s="15"/>
      <c r="CAB29" s="15"/>
      <c r="CAC29" s="15"/>
      <c r="CAD29" s="15"/>
      <c r="CAE29" s="15"/>
      <c r="CAF29" s="15"/>
      <c r="CAG29" s="15"/>
      <c r="CAH29" s="15"/>
      <c r="CAI29" s="15"/>
      <c r="CAJ29" s="15"/>
      <c r="CAK29" s="15"/>
      <c r="CAL29" s="15"/>
      <c r="CAM29" s="15"/>
      <c r="CAN29" s="15"/>
      <c r="CAO29" s="15"/>
      <c r="CAP29" s="15"/>
      <c r="CAQ29" s="15"/>
      <c r="CAR29" s="15"/>
      <c r="CAS29" s="15"/>
      <c r="CAT29" s="15"/>
      <c r="CAU29" s="15"/>
      <c r="CAV29" s="15"/>
      <c r="CAW29" s="15"/>
      <c r="CAX29" s="15"/>
      <c r="CAY29" s="15"/>
      <c r="CAZ29" s="15"/>
      <c r="CBA29" s="15"/>
      <c r="CBB29" s="15"/>
      <c r="CBC29" s="15"/>
      <c r="CBD29" s="15"/>
      <c r="CBE29" s="15"/>
      <c r="CBF29" s="15"/>
      <c r="CBG29" s="15"/>
      <c r="CBH29" s="15"/>
      <c r="CBI29" s="15"/>
      <c r="CBJ29" s="15"/>
      <c r="CBK29" s="15"/>
      <c r="CBL29" s="15"/>
      <c r="CBM29" s="15"/>
      <c r="CBN29" s="15"/>
      <c r="CBO29" s="15"/>
      <c r="CBP29" s="15"/>
      <c r="CBQ29" s="15"/>
      <c r="CBR29" s="15"/>
      <c r="CBS29" s="15"/>
      <c r="CBT29" s="15"/>
      <c r="CBU29" s="15"/>
      <c r="CBV29" s="15"/>
      <c r="CBW29" s="15"/>
      <c r="CBX29" s="15"/>
      <c r="CBY29" s="15"/>
      <c r="CBZ29" s="15"/>
      <c r="CCA29" s="15"/>
      <c r="CCB29" s="15"/>
      <c r="CCC29" s="15"/>
      <c r="CCD29" s="15"/>
      <c r="CCE29" s="15"/>
      <c r="CCF29" s="15"/>
      <c r="CCG29" s="15"/>
      <c r="CCH29" s="15"/>
      <c r="CCI29" s="15"/>
      <c r="CCJ29" s="15"/>
      <c r="CCK29" s="15"/>
      <c r="CCL29" s="15"/>
      <c r="CCM29" s="15"/>
      <c r="CCN29" s="15"/>
      <c r="CCO29" s="15"/>
      <c r="CCP29" s="15"/>
      <c r="CCQ29" s="15"/>
      <c r="CCR29" s="15"/>
      <c r="CCS29" s="15"/>
      <c r="CCT29" s="15"/>
      <c r="CCU29" s="15"/>
      <c r="CCV29" s="15"/>
      <c r="CCW29" s="15"/>
      <c r="CCX29" s="15"/>
      <c r="CCY29" s="15"/>
      <c r="CCZ29" s="15"/>
      <c r="CDA29" s="15"/>
      <c r="CDB29" s="15"/>
      <c r="CDC29" s="15"/>
      <c r="CDD29" s="15"/>
      <c r="CDE29" s="15"/>
      <c r="CDF29" s="15"/>
      <c r="CDG29" s="15"/>
      <c r="CDH29" s="15"/>
      <c r="CDI29" s="15"/>
      <c r="CDJ29" s="15"/>
      <c r="CDK29" s="15"/>
      <c r="CDL29" s="15"/>
      <c r="CDM29" s="15"/>
      <c r="CDN29" s="15"/>
      <c r="CDO29" s="15"/>
      <c r="CDP29" s="15"/>
      <c r="CDQ29" s="15"/>
      <c r="CDR29" s="15"/>
      <c r="CDS29" s="15"/>
      <c r="CDT29" s="15"/>
      <c r="CDU29" s="15"/>
      <c r="CDV29" s="15"/>
      <c r="CDW29" s="15"/>
      <c r="CDX29" s="15"/>
      <c r="CDY29" s="15"/>
      <c r="CDZ29" s="15"/>
      <c r="CEA29" s="15"/>
      <c r="CEB29" s="15"/>
      <c r="CEC29" s="15"/>
      <c r="CED29" s="15"/>
      <c r="CEE29" s="15"/>
      <c r="CEF29" s="15"/>
      <c r="CEG29" s="15"/>
      <c r="CEH29" s="15"/>
      <c r="CEI29" s="15"/>
      <c r="CEJ29" s="15"/>
      <c r="CEK29" s="15"/>
      <c r="CEL29" s="15"/>
      <c r="CEM29" s="15"/>
      <c r="CEN29" s="15"/>
      <c r="CEO29" s="15"/>
      <c r="CEP29" s="15"/>
      <c r="CEQ29" s="15"/>
      <c r="CER29" s="15"/>
      <c r="CES29" s="15"/>
      <c r="CET29" s="15"/>
      <c r="CEU29" s="15"/>
      <c r="CEV29" s="15"/>
      <c r="CEW29" s="15"/>
      <c r="CEX29" s="15"/>
      <c r="CEY29" s="15"/>
      <c r="CEZ29" s="15"/>
      <c r="CFA29" s="15"/>
      <c r="CFB29" s="15"/>
      <c r="CFC29" s="15"/>
      <c r="CFD29" s="15"/>
      <c r="CFE29" s="15"/>
      <c r="CFF29" s="15"/>
      <c r="CFG29" s="15"/>
      <c r="CFH29" s="15"/>
      <c r="CFI29" s="15"/>
      <c r="CFJ29" s="15"/>
      <c r="CFK29" s="15"/>
      <c r="CFL29" s="15"/>
      <c r="CFM29" s="15"/>
      <c r="CFN29" s="15"/>
      <c r="CFO29" s="15"/>
      <c r="CFP29" s="15"/>
      <c r="CFQ29" s="15"/>
      <c r="CFR29" s="15"/>
      <c r="CFS29" s="15"/>
      <c r="CFT29" s="15"/>
      <c r="CFU29" s="15"/>
      <c r="CFV29" s="15"/>
      <c r="CFW29" s="15"/>
      <c r="CFX29" s="15"/>
      <c r="CFY29" s="15"/>
      <c r="CFZ29" s="15"/>
      <c r="CGA29" s="15"/>
      <c r="CGB29" s="15"/>
      <c r="CGC29" s="15"/>
      <c r="CGD29" s="15"/>
      <c r="CGE29" s="15"/>
      <c r="CGF29" s="15"/>
      <c r="CGG29" s="15"/>
      <c r="CGH29" s="15"/>
      <c r="CGI29" s="15"/>
      <c r="CGJ29" s="15"/>
      <c r="CGK29" s="15"/>
      <c r="CGL29" s="15"/>
      <c r="CGM29" s="15"/>
      <c r="CGN29" s="15"/>
      <c r="CGO29" s="15"/>
      <c r="CGP29" s="15"/>
      <c r="CGQ29" s="15"/>
      <c r="CGR29" s="15"/>
      <c r="CGS29" s="15"/>
      <c r="CGT29" s="15"/>
      <c r="CGU29" s="15"/>
      <c r="CGV29" s="15"/>
      <c r="CGW29" s="15"/>
      <c r="CGX29" s="15"/>
      <c r="CGY29" s="15"/>
      <c r="CGZ29" s="15"/>
      <c r="CHA29" s="15"/>
      <c r="CHB29" s="15"/>
      <c r="CHC29" s="15"/>
      <c r="CHD29" s="15"/>
      <c r="CHE29" s="15"/>
      <c r="CHF29" s="15"/>
      <c r="CHG29" s="15"/>
      <c r="CHH29" s="15"/>
      <c r="CHI29" s="15"/>
      <c r="CHJ29" s="15"/>
      <c r="CHK29" s="15"/>
      <c r="CHL29" s="15"/>
      <c r="CHM29" s="15"/>
      <c r="CHN29" s="15"/>
      <c r="CHO29" s="15"/>
      <c r="CHP29" s="15"/>
      <c r="CHQ29" s="15"/>
      <c r="CHR29" s="15"/>
      <c r="CHS29" s="15"/>
      <c r="CHT29" s="15"/>
      <c r="CHU29" s="15"/>
      <c r="CHV29" s="15"/>
      <c r="CHW29" s="15"/>
      <c r="CHX29" s="15"/>
      <c r="CHY29" s="15"/>
      <c r="CHZ29" s="15"/>
      <c r="CIA29" s="15"/>
      <c r="CIB29" s="15"/>
      <c r="CIC29" s="15"/>
      <c r="CID29" s="15"/>
      <c r="CIE29" s="15"/>
      <c r="CIF29" s="15"/>
      <c r="CIG29" s="15"/>
      <c r="CIH29" s="15"/>
      <c r="CII29" s="15"/>
      <c r="CIJ29" s="15"/>
      <c r="CIK29" s="15"/>
      <c r="CIL29" s="15"/>
      <c r="CIM29" s="15"/>
      <c r="CIN29" s="15"/>
      <c r="CIO29" s="15"/>
      <c r="CIP29" s="15"/>
      <c r="CIQ29" s="15"/>
      <c r="CIR29" s="15"/>
      <c r="CIS29" s="15"/>
      <c r="CIT29" s="15"/>
      <c r="CIU29" s="15"/>
      <c r="CIV29" s="15"/>
      <c r="CIW29" s="15"/>
      <c r="CIX29" s="15"/>
      <c r="CIY29" s="15"/>
      <c r="CIZ29" s="15"/>
      <c r="CJA29" s="15"/>
      <c r="CJB29" s="15"/>
      <c r="CJC29" s="15"/>
      <c r="CJD29" s="15"/>
      <c r="CJE29" s="15"/>
      <c r="CJF29" s="15"/>
      <c r="CJG29" s="15"/>
      <c r="CJH29" s="15"/>
      <c r="CJI29" s="15"/>
      <c r="CJJ29" s="15"/>
      <c r="CJK29" s="15"/>
      <c r="CJL29" s="15"/>
      <c r="CJM29" s="15"/>
      <c r="CJN29" s="15"/>
      <c r="CJO29" s="15"/>
      <c r="CJP29" s="15"/>
      <c r="CJQ29" s="15"/>
      <c r="CJR29" s="15"/>
      <c r="CJS29" s="15"/>
      <c r="CJT29" s="15"/>
      <c r="CJU29" s="15"/>
      <c r="CJV29" s="15"/>
      <c r="CJW29" s="15"/>
      <c r="CJX29" s="15"/>
      <c r="CJY29" s="15"/>
      <c r="CJZ29" s="15"/>
      <c r="CKA29" s="15"/>
      <c r="CKB29" s="15"/>
      <c r="CKC29" s="15"/>
      <c r="CKD29" s="15"/>
      <c r="CKE29" s="15"/>
      <c r="CKF29" s="15"/>
      <c r="CKG29" s="15"/>
      <c r="CKH29" s="15"/>
      <c r="CKI29" s="15"/>
      <c r="CKJ29" s="15"/>
      <c r="CKK29" s="15"/>
      <c r="CKL29" s="15"/>
      <c r="CKM29" s="15"/>
      <c r="CKN29" s="15"/>
      <c r="CKO29" s="15"/>
      <c r="CKP29" s="15"/>
      <c r="CKQ29" s="15"/>
      <c r="CKR29" s="15"/>
      <c r="CKS29" s="15"/>
      <c r="CKT29" s="15"/>
      <c r="CKU29" s="15"/>
      <c r="CKV29" s="15"/>
      <c r="CKW29" s="15"/>
      <c r="CKX29" s="15"/>
      <c r="CKY29" s="15"/>
      <c r="CKZ29" s="15"/>
      <c r="CLA29" s="15"/>
      <c r="CLB29" s="15"/>
      <c r="CLC29" s="15"/>
      <c r="CLD29" s="15"/>
      <c r="CLE29" s="15"/>
      <c r="CLF29" s="15"/>
      <c r="CLG29" s="15"/>
      <c r="CLH29" s="15"/>
      <c r="CLI29" s="15"/>
      <c r="CLJ29" s="15"/>
      <c r="CLK29" s="15"/>
      <c r="CLL29" s="15"/>
      <c r="CLM29" s="15"/>
      <c r="CLN29" s="15"/>
      <c r="CLO29" s="15"/>
      <c r="CLP29" s="15"/>
      <c r="CLQ29" s="15"/>
      <c r="CLR29" s="15"/>
      <c r="CLS29" s="15"/>
      <c r="CLT29" s="15"/>
      <c r="CLU29" s="15"/>
      <c r="CLV29" s="15"/>
      <c r="CLW29" s="15"/>
      <c r="CLX29" s="15"/>
      <c r="CLY29" s="15"/>
      <c r="CLZ29" s="15"/>
      <c r="CMA29" s="15"/>
      <c r="CMB29" s="15"/>
      <c r="CMC29" s="15"/>
      <c r="CMD29" s="15"/>
      <c r="CME29" s="15"/>
      <c r="CMF29" s="15"/>
      <c r="CMG29" s="15"/>
      <c r="CMH29" s="15"/>
      <c r="CMI29" s="15"/>
      <c r="CMJ29" s="15"/>
      <c r="CMK29" s="15"/>
      <c r="CML29" s="15"/>
      <c r="CMM29" s="15"/>
      <c r="CMN29" s="15"/>
      <c r="CMO29" s="15"/>
      <c r="CMP29" s="15"/>
      <c r="CMQ29" s="15"/>
      <c r="CMR29" s="15"/>
      <c r="CMS29" s="15"/>
      <c r="CMT29" s="15"/>
      <c r="CMU29" s="15"/>
      <c r="CMV29" s="15"/>
      <c r="CMW29" s="15"/>
      <c r="CMX29" s="15"/>
      <c r="CMY29" s="15"/>
      <c r="CMZ29" s="15"/>
      <c r="CNA29" s="15"/>
      <c r="CNB29" s="15"/>
      <c r="CNC29" s="15"/>
      <c r="CND29" s="15"/>
      <c r="CNE29" s="15"/>
      <c r="CNF29" s="15"/>
      <c r="CNG29" s="15"/>
      <c r="CNH29" s="15"/>
      <c r="CNI29" s="15"/>
      <c r="CNJ29" s="15"/>
      <c r="CNK29" s="15"/>
      <c r="CNL29" s="15"/>
      <c r="CNM29" s="15"/>
      <c r="CNN29" s="15"/>
      <c r="CNO29" s="15"/>
      <c r="CNP29" s="15"/>
      <c r="CNQ29" s="15"/>
      <c r="CNR29" s="15"/>
      <c r="CNS29" s="15"/>
      <c r="CNT29" s="15"/>
      <c r="CNU29" s="15"/>
      <c r="CNV29" s="15"/>
      <c r="CNW29" s="15"/>
      <c r="CNX29" s="15"/>
      <c r="CNY29" s="15"/>
      <c r="CNZ29" s="15"/>
      <c r="COA29" s="15"/>
      <c r="COB29" s="15"/>
      <c r="COC29" s="15"/>
      <c r="COD29" s="15"/>
      <c r="COE29" s="15"/>
      <c r="COF29" s="15"/>
      <c r="COG29" s="15"/>
      <c r="COH29" s="15"/>
      <c r="COI29" s="15"/>
      <c r="COJ29" s="15"/>
      <c r="COK29" s="15"/>
      <c r="COL29" s="15"/>
      <c r="COM29" s="15"/>
      <c r="CON29" s="15"/>
      <c r="COO29" s="15"/>
      <c r="COP29" s="15"/>
      <c r="COQ29" s="15"/>
      <c r="COR29" s="15"/>
      <c r="COS29" s="15"/>
      <c r="COT29" s="15"/>
      <c r="COU29" s="15"/>
      <c r="COV29" s="15"/>
      <c r="COW29" s="15"/>
      <c r="COX29" s="15"/>
      <c r="COY29" s="15"/>
      <c r="COZ29" s="15"/>
      <c r="CPA29" s="15"/>
      <c r="CPB29" s="15"/>
      <c r="CPC29" s="15"/>
      <c r="CPD29" s="15"/>
      <c r="CPE29" s="15"/>
      <c r="CPF29" s="15"/>
      <c r="CPG29" s="15"/>
      <c r="CPH29" s="15"/>
      <c r="CPI29" s="15"/>
      <c r="CPJ29" s="15"/>
      <c r="CPK29" s="15"/>
      <c r="CPL29" s="15"/>
      <c r="CPM29" s="15"/>
      <c r="CPN29" s="15"/>
      <c r="CPO29" s="15"/>
      <c r="CPP29" s="15"/>
      <c r="CPQ29" s="15"/>
      <c r="CPR29" s="15"/>
      <c r="CPS29" s="15"/>
      <c r="CPT29" s="15"/>
      <c r="CPU29" s="15"/>
      <c r="CPV29" s="15"/>
      <c r="CPW29" s="15"/>
      <c r="CPX29" s="15"/>
      <c r="CPY29" s="15"/>
      <c r="CPZ29" s="15"/>
      <c r="CQA29" s="15"/>
      <c r="CQB29" s="15"/>
      <c r="CQC29" s="15"/>
      <c r="CQD29" s="15"/>
      <c r="CQE29" s="15"/>
      <c r="CQF29" s="15"/>
      <c r="CQG29" s="15"/>
      <c r="CQH29" s="15"/>
      <c r="CQI29" s="15"/>
      <c r="CQJ29" s="15"/>
      <c r="CQK29" s="15"/>
      <c r="CQL29" s="15"/>
      <c r="CQM29" s="15"/>
      <c r="CQN29" s="15"/>
      <c r="CQO29" s="15"/>
      <c r="CQP29" s="15"/>
      <c r="CQQ29" s="15"/>
      <c r="CQR29" s="15"/>
      <c r="CQS29" s="15"/>
      <c r="CQT29" s="15"/>
      <c r="CQU29" s="15"/>
      <c r="CQV29" s="15"/>
      <c r="CQW29" s="15"/>
      <c r="CQX29" s="15"/>
      <c r="CQY29" s="15"/>
      <c r="CQZ29" s="15"/>
      <c r="CRA29" s="15"/>
      <c r="CRB29" s="15"/>
      <c r="CRC29" s="15"/>
      <c r="CRD29" s="15"/>
      <c r="CRE29" s="15"/>
      <c r="CRF29" s="15"/>
      <c r="CRG29" s="15"/>
      <c r="CRH29" s="15"/>
      <c r="CRI29" s="15"/>
      <c r="CRJ29" s="15"/>
      <c r="CRK29" s="15"/>
      <c r="CRL29" s="15"/>
      <c r="CRM29" s="15"/>
      <c r="CRN29" s="15"/>
      <c r="CRO29" s="15"/>
      <c r="CRP29" s="15"/>
      <c r="CRQ29" s="15"/>
      <c r="CRR29" s="15"/>
      <c r="CRS29" s="15"/>
      <c r="CRT29" s="15"/>
      <c r="CRU29" s="15"/>
      <c r="CRV29" s="15"/>
      <c r="CRW29" s="15"/>
      <c r="CRX29" s="15"/>
      <c r="CRY29" s="15"/>
      <c r="CRZ29" s="15"/>
      <c r="CSA29" s="15"/>
      <c r="CSB29" s="15"/>
      <c r="CSC29" s="15"/>
      <c r="CSD29" s="15"/>
      <c r="CSE29" s="15"/>
      <c r="CSF29" s="15"/>
      <c r="CSG29" s="15"/>
      <c r="CSH29" s="15"/>
      <c r="CSI29" s="15"/>
      <c r="CSJ29" s="15"/>
      <c r="CSK29" s="15"/>
      <c r="CSL29" s="15"/>
      <c r="CSM29" s="15"/>
      <c r="CSN29" s="15"/>
      <c r="CSO29" s="15"/>
      <c r="CSP29" s="15"/>
      <c r="CSQ29" s="15"/>
      <c r="CSR29" s="15"/>
      <c r="CSS29" s="15"/>
      <c r="CST29" s="15"/>
      <c r="CSU29" s="15"/>
      <c r="CSV29" s="15"/>
      <c r="CSW29" s="15"/>
      <c r="CSX29" s="15"/>
      <c r="CSY29" s="15"/>
      <c r="CSZ29" s="15"/>
      <c r="CTA29" s="15"/>
      <c r="CTB29" s="15"/>
      <c r="CTC29" s="15"/>
      <c r="CTD29" s="15"/>
      <c r="CTE29" s="15"/>
      <c r="CTF29" s="15"/>
      <c r="CTG29" s="15"/>
      <c r="CTH29" s="15"/>
      <c r="CTI29" s="15"/>
      <c r="CTJ29" s="15"/>
      <c r="CTK29" s="15"/>
      <c r="CTL29" s="15"/>
      <c r="CTM29" s="15"/>
      <c r="CTN29" s="15"/>
      <c r="CTO29" s="15"/>
      <c r="CTP29" s="15"/>
      <c r="CTQ29" s="15"/>
      <c r="CTR29" s="15"/>
      <c r="CTS29" s="15"/>
      <c r="CTT29" s="15"/>
      <c r="CTU29" s="15"/>
      <c r="CTV29" s="15"/>
      <c r="CTW29" s="15"/>
      <c r="CTX29" s="15"/>
      <c r="CTY29" s="15"/>
      <c r="CTZ29" s="15"/>
      <c r="CUA29" s="15"/>
      <c r="CUB29" s="15"/>
      <c r="CUC29" s="15"/>
      <c r="CUD29" s="15"/>
      <c r="CUE29" s="15"/>
      <c r="CUF29" s="15"/>
      <c r="CUG29" s="15"/>
      <c r="CUH29" s="15"/>
      <c r="CUI29" s="15"/>
      <c r="CUJ29" s="15"/>
      <c r="CUK29" s="15"/>
      <c r="CUL29" s="15"/>
      <c r="CUM29" s="15"/>
      <c r="CUN29" s="15"/>
      <c r="CUO29" s="15"/>
      <c r="CUP29" s="15"/>
      <c r="CUQ29" s="15"/>
      <c r="CUR29" s="15"/>
      <c r="CUS29" s="15"/>
      <c r="CUT29" s="15"/>
      <c r="CUU29" s="15"/>
      <c r="CUV29" s="15"/>
      <c r="CUW29" s="15"/>
      <c r="CUX29" s="15"/>
      <c r="CUY29" s="15"/>
      <c r="CUZ29" s="15"/>
      <c r="CVA29" s="15"/>
      <c r="CVB29" s="15"/>
      <c r="CVC29" s="15"/>
      <c r="CVD29" s="15"/>
      <c r="CVE29" s="15"/>
      <c r="CVF29" s="15"/>
      <c r="CVG29" s="15"/>
      <c r="CVH29" s="15"/>
      <c r="CVI29" s="15"/>
      <c r="CVJ29" s="15"/>
      <c r="CVK29" s="15"/>
      <c r="CVL29" s="15"/>
      <c r="CVM29" s="15"/>
      <c r="CVN29" s="15"/>
      <c r="CVO29" s="15"/>
      <c r="CVP29" s="15"/>
      <c r="CVQ29" s="15"/>
      <c r="CVR29" s="15"/>
      <c r="CVS29" s="15"/>
      <c r="CVT29" s="15"/>
      <c r="CVU29" s="15"/>
      <c r="CVV29" s="15"/>
      <c r="CVW29" s="15"/>
      <c r="CVX29" s="15"/>
      <c r="CVY29" s="15"/>
      <c r="CVZ29" s="15"/>
      <c r="CWA29" s="15"/>
      <c r="CWB29" s="15"/>
      <c r="CWC29" s="15"/>
      <c r="CWD29" s="15"/>
      <c r="CWE29" s="15"/>
      <c r="CWF29" s="15"/>
      <c r="CWG29" s="15"/>
      <c r="CWH29" s="15"/>
      <c r="CWI29" s="15"/>
      <c r="CWJ29" s="15"/>
      <c r="CWK29" s="15"/>
      <c r="CWL29" s="15"/>
      <c r="CWM29" s="15"/>
      <c r="CWN29" s="15"/>
      <c r="CWO29" s="15"/>
      <c r="CWP29" s="15"/>
      <c r="CWQ29" s="15"/>
      <c r="CWR29" s="15"/>
      <c r="CWS29" s="15"/>
      <c r="CWT29" s="15"/>
      <c r="CWU29" s="15"/>
      <c r="CWV29" s="15"/>
      <c r="CWW29" s="15"/>
      <c r="CWX29" s="15"/>
      <c r="CWY29" s="15"/>
      <c r="CWZ29" s="15"/>
      <c r="CXA29" s="15"/>
      <c r="CXB29" s="15"/>
      <c r="CXC29" s="15"/>
      <c r="CXD29" s="15"/>
      <c r="CXE29" s="15"/>
      <c r="CXF29" s="15"/>
      <c r="CXG29" s="15"/>
      <c r="CXH29" s="15"/>
      <c r="CXI29" s="15"/>
      <c r="CXJ29" s="15"/>
      <c r="CXK29" s="15"/>
      <c r="CXL29" s="15"/>
      <c r="CXM29" s="15"/>
      <c r="CXN29" s="15"/>
      <c r="CXO29" s="15"/>
      <c r="CXP29" s="15"/>
      <c r="CXQ29" s="15"/>
      <c r="CXR29" s="15"/>
      <c r="CXS29" s="15"/>
      <c r="CXT29" s="15"/>
      <c r="CXU29" s="15"/>
      <c r="CXV29" s="15"/>
      <c r="CXW29" s="15"/>
      <c r="CXX29" s="15"/>
      <c r="CXY29" s="15"/>
      <c r="CXZ29" s="15"/>
      <c r="CYA29" s="15"/>
      <c r="CYB29" s="15"/>
      <c r="CYC29" s="15"/>
      <c r="CYD29" s="15"/>
      <c r="CYE29" s="15"/>
      <c r="CYF29" s="15"/>
      <c r="CYG29" s="15"/>
      <c r="CYH29" s="15"/>
      <c r="CYI29" s="15"/>
      <c r="CYJ29" s="15"/>
      <c r="CYK29" s="15"/>
      <c r="CYL29" s="15"/>
      <c r="CYM29" s="15"/>
      <c r="CYN29" s="15"/>
      <c r="CYO29" s="15"/>
      <c r="CYP29" s="15"/>
      <c r="CYQ29" s="15"/>
      <c r="CYR29" s="15"/>
      <c r="CYS29" s="15"/>
      <c r="CYT29" s="15"/>
      <c r="CYU29" s="15"/>
      <c r="CYV29" s="15"/>
      <c r="CYW29" s="15"/>
      <c r="CYX29" s="15"/>
      <c r="CYY29" s="15"/>
      <c r="CYZ29" s="15"/>
      <c r="CZA29" s="15"/>
      <c r="CZB29" s="15"/>
      <c r="CZC29" s="15"/>
      <c r="CZD29" s="15"/>
      <c r="CZE29" s="15"/>
      <c r="CZF29" s="15"/>
      <c r="CZG29" s="15"/>
      <c r="CZH29" s="15"/>
      <c r="CZI29" s="15"/>
      <c r="CZJ29" s="15"/>
      <c r="CZK29" s="15"/>
      <c r="CZL29" s="15"/>
      <c r="CZM29" s="15"/>
      <c r="CZN29" s="15"/>
      <c r="CZO29" s="15"/>
      <c r="CZP29" s="15"/>
      <c r="CZQ29" s="15"/>
      <c r="CZR29" s="15"/>
      <c r="CZS29" s="15"/>
      <c r="CZT29" s="15"/>
      <c r="CZU29" s="15"/>
      <c r="CZV29" s="15"/>
      <c r="CZW29" s="15"/>
      <c r="CZX29" s="15"/>
      <c r="CZY29" s="15"/>
      <c r="CZZ29" s="15"/>
      <c r="DAA29" s="15"/>
      <c r="DAB29" s="15"/>
      <c r="DAC29" s="15"/>
      <c r="DAD29" s="15"/>
      <c r="DAE29" s="15"/>
      <c r="DAF29" s="15"/>
      <c r="DAG29" s="15"/>
      <c r="DAH29" s="15"/>
      <c r="DAI29" s="15"/>
      <c r="DAJ29" s="15"/>
      <c r="DAK29" s="15"/>
      <c r="DAL29" s="15"/>
      <c r="DAM29" s="15"/>
      <c r="DAN29" s="15"/>
      <c r="DAO29" s="15"/>
      <c r="DAP29" s="15"/>
      <c r="DAQ29" s="15"/>
      <c r="DAR29" s="15"/>
      <c r="DAS29" s="15"/>
      <c r="DAT29" s="15"/>
      <c r="DAU29" s="15"/>
      <c r="DAV29" s="15"/>
      <c r="DAW29" s="15"/>
      <c r="DAX29" s="15"/>
      <c r="DAY29" s="15"/>
      <c r="DAZ29" s="15"/>
      <c r="DBA29" s="15"/>
      <c r="DBB29" s="15"/>
      <c r="DBC29" s="15"/>
      <c r="DBD29" s="15"/>
      <c r="DBE29" s="15"/>
      <c r="DBF29" s="15"/>
      <c r="DBG29" s="15"/>
      <c r="DBH29" s="15"/>
      <c r="DBI29" s="15"/>
      <c r="DBJ29" s="15"/>
      <c r="DBK29" s="15"/>
      <c r="DBL29" s="15"/>
      <c r="DBM29" s="15"/>
      <c r="DBN29" s="15"/>
      <c r="DBO29" s="15"/>
      <c r="DBP29" s="15"/>
      <c r="DBQ29" s="15"/>
      <c r="DBR29" s="15"/>
      <c r="DBS29" s="15"/>
      <c r="DBT29" s="15"/>
      <c r="DBU29" s="15"/>
      <c r="DBV29" s="15"/>
      <c r="DBW29" s="15"/>
      <c r="DBX29" s="15"/>
      <c r="DBY29" s="15"/>
      <c r="DBZ29" s="15"/>
      <c r="DCA29" s="15"/>
      <c r="DCB29" s="15"/>
      <c r="DCC29" s="15"/>
      <c r="DCD29" s="15"/>
      <c r="DCE29" s="15"/>
      <c r="DCF29" s="15"/>
      <c r="DCG29" s="15"/>
      <c r="DCH29" s="15"/>
      <c r="DCI29" s="15"/>
      <c r="DCJ29" s="15"/>
      <c r="DCK29" s="15"/>
      <c r="DCL29" s="15"/>
      <c r="DCM29" s="15"/>
      <c r="DCN29" s="15"/>
      <c r="DCO29" s="15"/>
      <c r="DCP29" s="15"/>
      <c r="DCQ29" s="15"/>
      <c r="DCR29" s="15"/>
      <c r="DCS29" s="15"/>
      <c r="DCT29" s="15"/>
      <c r="DCU29" s="15"/>
      <c r="DCV29" s="15"/>
      <c r="DCW29" s="15"/>
      <c r="DCX29" s="15"/>
      <c r="DCY29" s="15"/>
      <c r="DCZ29" s="15"/>
      <c r="DDA29" s="15"/>
      <c r="DDB29" s="15"/>
      <c r="DDC29" s="15"/>
      <c r="DDD29" s="15"/>
      <c r="DDE29" s="15"/>
      <c r="DDF29" s="15"/>
      <c r="DDG29" s="15"/>
      <c r="DDH29" s="15"/>
      <c r="DDI29" s="15"/>
      <c r="DDJ29" s="15"/>
      <c r="DDK29" s="15"/>
      <c r="DDL29" s="15"/>
      <c r="DDM29" s="15"/>
      <c r="DDN29" s="15"/>
      <c r="DDO29" s="15"/>
      <c r="DDP29" s="15"/>
      <c r="DDQ29" s="15"/>
      <c r="DDR29" s="15"/>
      <c r="DDS29" s="15"/>
      <c r="DDT29" s="15"/>
      <c r="DDU29" s="15"/>
      <c r="DDV29" s="15"/>
      <c r="DDW29" s="15"/>
      <c r="DDX29" s="15"/>
      <c r="DDY29" s="15"/>
      <c r="DDZ29" s="15"/>
      <c r="DEA29" s="15"/>
      <c r="DEB29" s="15"/>
      <c r="DEC29" s="15"/>
      <c r="DED29" s="15"/>
      <c r="DEE29" s="15"/>
      <c r="DEF29" s="15"/>
      <c r="DEG29" s="15"/>
      <c r="DEH29" s="15"/>
      <c r="DEI29" s="15"/>
      <c r="DEJ29" s="15"/>
      <c r="DEK29" s="15"/>
      <c r="DEL29" s="15"/>
      <c r="DEM29" s="15"/>
      <c r="DEN29" s="15"/>
      <c r="DEO29" s="15"/>
      <c r="DEP29" s="15"/>
      <c r="DEQ29" s="15"/>
      <c r="DER29" s="15"/>
      <c r="DES29" s="15"/>
      <c r="DET29" s="15"/>
      <c r="DEU29" s="15"/>
      <c r="DEV29" s="15"/>
      <c r="DEW29" s="15"/>
      <c r="DEX29" s="15"/>
      <c r="DEY29" s="15"/>
      <c r="DEZ29" s="15"/>
      <c r="DFA29" s="15"/>
      <c r="DFB29" s="15"/>
      <c r="DFC29" s="15"/>
      <c r="DFD29" s="15"/>
      <c r="DFE29" s="15"/>
      <c r="DFF29" s="15"/>
      <c r="DFG29" s="15"/>
      <c r="DFH29" s="15"/>
      <c r="DFI29" s="15"/>
      <c r="DFJ29" s="15"/>
      <c r="DFK29" s="15"/>
      <c r="DFL29" s="15"/>
      <c r="DFM29" s="15"/>
      <c r="DFN29" s="15"/>
      <c r="DFO29" s="15"/>
      <c r="DFP29" s="15"/>
      <c r="DFQ29" s="15"/>
      <c r="DFR29" s="15"/>
      <c r="DFS29" s="15"/>
      <c r="DFT29" s="15"/>
      <c r="DFU29" s="15"/>
      <c r="DFV29" s="15"/>
      <c r="DFW29" s="15"/>
      <c r="DFX29" s="15"/>
      <c r="DFY29" s="15"/>
      <c r="DFZ29" s="15"/>
      <c r="DGA29" s="15"/>
      <c r="DGB29" s="15"/>
      <c r="DGC29" s="15"/>
      <c r="DGD29" s="15"/>
      <c r="DGE29" s="15"/>
      <c r="DGF29" s="15"/>
      <c r="DGG29" s="15"/>
      <c r="DGH29" s="15"/>
      <c r="DGI29" s="15"/>
      <c r="DGJ29" s="15"/>
      <c r="DGK29" s="15"/>
      <c r="DGL29" s="15"/>
      <c r="DGM29" s="15"/>
      <c r="DGN29" s="15"/>
      <c r="DGO29" s="15"/>
      <c r="DGP29" s="15"/>
      <c r="DGQ29" s="15"/>
      <c r="DGR29" s="15"/>
      <c r="DGS29" s="15"/>
      <c r="DGT29" s="15"/>
      <c r="DGU29" s="15"/>
      <c r="DGV29" s="15"/>
      <c r="DGW29" s="15"/>
      <c r="DGX29" s="15"/>
      <c r="DGY29" s="15"/>
      <c r="DGZ29" s="15"/>
      <c r="DHA29" s="15"/>
      <c r="DHB29" s="15"/>
      <c r="DHC29" s="15"/>
      <c r="DHD29" s="15"/>
      <c r="DHE29" s="15"/>
      <c r="DHF29" s="15"/>
      <c r="DHG29" s="15"/>
      <c r="DHH29" s="15"/>
      <c r="DHI29" s="15"/>
      <c r="DHJ29" s="15"/>
      <c r="DHK29" s="15"/>
      <c r="DHL29" s="15"/>
      <c r="DHM29" s="15"/>
      <c r="DHN29" s="15"/>
      <c r="DHO29" s="15"/>
      <c r="DHP29" s="15"/>
      <c r="DHQ29" s="15"/>
      <c r="DHR29" s="15"/>
      <c r="DHS29" s="15"/>
      <c r="DHT29" s="15"/>
      <c r="DHU29" s="15"/>
      <c r="DHV29" s="15"/>
      <c r="DHW29" s="15"/>
      <c r="DHX29" s="15"/>
      <c r="DHY29" s="15"/>
      <c r="DHZ29" s="15"/>
      <c r="DIA29" s="15"/>
      <c r="DIB29" s="15"/>
      <c r="DIC29" s="15"/>
      <c r="DID29" s="15"/>
      <c r="DIE29" s="15"/>
      <c r="DIF29" s="15"/>
      <c r="DIG29" s="15"/>
      <c r="DIH29" s="15"/>
      <c r="DII29" s="15"/>
      <c r="DIJ29" s="15"/>
      <c r="DIK29" s="15"/>
      <c r="DIL29" s="15"/>
      <c r="DIM29" s="15"/>
      <c r="DIN29" s="15"/>
      <c r="DIO29" s="15"/>
      <c r="DIP29" s="15"/>
      <c r="DIQ29" s="15"/>
      <c r="DIR29" s="15"/>
      <c r="DIS29" s="15"/>
      <c r="DIT29" s="15"/>
      <c r="DIU29" s="15"/>
      <c r="DIV29" s="15"/>
      <c r="DIW29" s="15"/>
      <c r="DIX29" s="15"/>
      <c r="DIY29" s="15"/>
      <c r="DIZ29" s="15"/>
      <c r="DJA29" s="15"/>
      <c r="DJB29" s="15"/>
      <c r="DJC29" s="15"/>
      <c r="DJD29" s="15"/>
      <c r="DJE29" s="15"/>
      <c r="DJF29" s="15"/>
      <c r="DJG29" s="15"/>
      <c r="DJH29" s="15"/>
      <c r="DJI29" s="15"/>
      <c r="DJJ29" s="15"/>
      <c r="DJK29" s="15"/>
      <c r="DJL29" s="15"/>
      <c r="DJM29" s="15"/>
      <c r="DJN29" s="15"/>
      <c r="DJO29" s="15"/>
      <c r="DJP29" s="15"/>
      <c r="DJQ29" s="15"/>
      <c r="DJR29" s="15"/>
      <c r="DJS29" s="15"/>
      <c r="DJT29" s="15"/>
      <c r="DJU29" s="15"/>
      <c r="DJV29" s="15"/>
      <c r="DJW29" s="15"/>
      <c r="DJX29" s="15"/>
      <c r="DJY29" s="15"/>
      <c r="DJZ29" s="15"/>
      <c r="DKA29" s="15"/>
      <c r="DKB29" s="15"/>
      <c r="DKC29" s="15"/>
      <c r="DKD29" s="15"/>
      <c r="DKE29" s="15"/>
      <c r="DKF29" s="15"/>
      <c r="DKG29" s="15"/>
      <c r="DKH29" s="15"/>
      <c r="DKI29" s="15"/>
      <c r="DKJ29" s="15"/>
      <c r="DKK29" s="15"/>
      <c r="DKL29" s="15"/>
      <c r="DKM29" s="15"/>
      <c r="DKN29" s="15"/>
      <c r="DKO29" s="15"/>
      <c r="DKP29" s="15"/>
      <c r="DKQ29" s="15"/>
      <c r="DKR29" s="15"/>
      <c r="DKS29" s="15"/>
      <c r="DKT29" s="15"/>
      <c r="DKU29" s="15"/>
      <c r="DKV29" s="15"/>
      <c r="DKW29" s="15"/>
      <c r="DKX29" s="15"/>
      <c r="DKY29" s="15"/>
      <c r="DKZ29" s="15"/>
      <c r="DLA29" s="15"/>
      <c r="DLB29" s="15"/>
      <c r="DLC29" s="15"/>
      <c r="DLD29" s="15"/>
      <c r="DLE29" s="15"/>
      <c r="DLF29" s="15"/>
      <c r="DLG29" s="15"/>
      <c r="DLH29" s="15"/>
      <c r="DLI29" s="15"/>
      <c r="DLJ29" s="15"/>
      <c r="DLK29" s="15"/>
      <c r="DLL29" s="15"/>
      <c r="DLM29" s="15"/>
      <c r="DLN29" s="15"/>
      <c r="DLO29" s="15"/>
      <c r="DLP29" s="15"/>
      <c r="DLQ29" s="15"/>
      <c r="DLR29" s="15"/>
      <c r="DLS29" s="15"/>
      <c r="DLT29" s="15"/>
      <c r="DLU29" s="15"/>
      <c r="DLV29" s="15"/>
      <c r="DLW29" s="15"/>
      <c r="DLX29" s="15"/>
      <c r="DLY29" s="15"/>
      <c r="DLZ29" s="15"/>
      <c r="DMA29" s="15"/>
      <c r="DMB29" s="15"/>
      <c r="DMC29" s="15"/>
      <c r="DMD29" s="15"/>
      <c r="DME29" s="15"/>
      <c r="DMF29" s="15"/>
      <c r="DMG29" s="15"/>
      <c r="DMH29" s="15"/>
      <c r="DMI29" s="15"/>
      <c r="DMJ29" s="15"/>
      <c r="DMK29" s="15"/>
      <c r="DML29" s="15"/>
      <c r="DMM29" s="15"/>
      <c r="DMN29" s="15"/>
      <c r="DMO29" s="15"/>
      <c r="DMP29" s="15"/>
      <c r="DMQ29" s="15"/>
      <c r="DMR29" s="15"/>
      <c r="DMS29" s="15"/>
      <c r="DMT29" s="15"/>
      <c r="DMU29" s="15"/>
      <c r="DMV29" s="15"/>
      <c r="DMW29" s="15"/>
      <c r="DMX29" s="15"/>
      <c r="DMY29" s="15"/>
      <c r="DMZ29" s="15"/>
      <c r="DNA29" s="15"/>
      <c r="DNB29" s="15"/>
      <c r="DNC29" s="15"/>
      <c r="DND29" s="15"/>
      <c r="DNE29" s="15"/>
      <c r="DNF29" s="15"/>
      <c r="DNG29" s="15"/>
      <c r="DNH29" s="15"/>
      <c r="DNI29" s="15"/>
      <c r="DNJ29" s="15"/>
      <c r="DNK29" s="15"/>
      <c r="DNL29" s="15"/>
      <c r="DNM29" s="15"/>
      <c r="DNN29" s="15"/>
      <c r="DNO29" s="15"/>
      <c r="DNP29" s="15"/>
      <c r="DNQ29" s="15"/>
      <c r="DNR29" s="15"/>
      <c r="DNS29" s="15"/>
      <c r="DNT29" s="15"/>
      <c r="DNU29" s="15"/>
      <c r="DNV29" s="15"/>
      <c r="DNW29" s="15"/>
      <c r="DNX29" s="15"/>
      <c r="DNY29" s="15"/>
      <c r="DNZ29" s="15"/>
      <c r="DOA29" s="15"/>
      <c r="DOB29" s="15"/>
      <c r="DOC29" s="15"/>
      <c r="DOD29" s="15"/>
      <c r="DOE29" s="15"/>
      <c r="DOF29" s="15"/>
      <c r="DOG29" s="15"/>
      <c r="DOH29" s="15"/>
      <c r="DOI29" s="15"/>
      <c r="DOJ29" s="15"/>
      <c r="DOK29" s="15"/>
      <c r="DOL29" s="15"/>
      <c r="DOM29" s="15"/>
      <c r="DON29" s="15"/>
      <c r="DOO29" s="15"/>
      <c r="DOP29" s="15"/>
      <c r="DOQ29" s="15"/>
      <c r="DOR29" s="15"/>
      <c r="DOS29" s="15"/>
      <c r="DOT29" s="15"/>
      <c r="DOU29" s="15"/>
      <c r="DOV29" s="15"/>
      <c r="DOW29" s="15"/>
      <c r="DOX29" s="15"/>
      <c r="DOY29" s="15"/>
      <c r="DOZ29" s="15"/>
      <c r="DPA29" s="15"/>
      <c r="DPB29" s="15"/>
      <c r="DPC29" s="15"/>
      <c r="DPD29" s="15"/>
      <c r="DPE29" s="15"/>
      <c r="DPF29" s="15"/>
      <c r="DPG29" s="15"/>
      <c r="DPH29" s="15"/>
      <c r="DPI29" s="15"/>
      <c r="DPJ29" s="15"/>
      <c r="DPK29" s="15"/>
      <c r="DPL29" s="15"/>
      <c r="DPM29" s="15"/>
      <c r="DPN29" s="15"/>
      <c r="DPO29" s="15"/>
      <c r="DPP29" s="15"/>
      <c r="DPQ29" s="15"/>
      <c r="DPR29" s="15"/>
      <c r="DPS29" s="15"/>
      <c r="DPT29" s="15"/>
      <c r="DPU29" s="15"/>
      <c r="DPV29" s="15"/>
      <c r="DPW29" s="15"/>
      <c r="DPX29" s="15"/>
      <c r="DPY29" s="15"/>
      <c r="DPZ29" s="15"/>
      <c r="DQA29" s="15"/>
      <c r="DQB29" s="15"/>
      <c r="DQC29" s="15"/>
      <c r="DQD29" s="15"/>
      <c r="DQE29" s="15"/>
      <c r="DQF29" s="15"/>
      <c r="DQG29" s="15"/>
      <c r="DQH29" s="15"/>
      <c r="DQI29" s="15"/>
      <c r="DQJ29" s="15"/>
      <c r="DQK29" s="15"/>
      <c r="DQL29" s="15"/>
      <c r="DQM29" s="15"/>
      <c r="DQN29" s="15"/>
      <c r="DQO29" s="15"/>
      <c r="DQP29" s="15"/>
      <c r="DQQ29" s="15"/>
      <c r="DQR29" s="15"/>
      <c r="DQS29" s="15"/>
      <c r="DQT29" s="15"/>
      <c r="DQU29" s="15"/>
      <c r="DQV29" s="15"/>
      <c r="DQW29" s="15"/>
      <c r="DQX29" s="15"/>
      <c r="DQY29" s="15"/>
      <c r="DQZ29" s="15"/>
      <c r="DRA29" s="15"/>
      <c r="DRB29" s="15"/>
      <c r="DRC29" s="15"/>
      <c r="DRD29" s="15"/>
      <c r="DRE29" s="15"/>
      <c r="DRF29" s="15"/>
      <c r="DRG29" s="15"/>
      <c r="DRH29" s="15"/>
      <c r="DRI29" s="15"/>
      <c r="DRJ29" s="15"/>
      <c r="DRK29" s="15"/>
      <c r="DRL29" s="15"/>
      <c r="DRM29" s="15"/>
      <c r="DRN29" s="15"/>
      <c r="DRO29" s="15"/>
      <c r="DRP29" s="15"/>
      <c r="DRQ29" s="15"/>
      <c r="DRR29" s="15"/>
      <c r="DRS29" s="15"/>
      <c r="DRT29" s="15"/>
      <c r="DRU29" s="15"/>
      <c r="DRV29" s="15"/>
      <c r="DRW29" s="15"/>
      <c r="DRX29" s="15"/>
      <c r="DRY29" s="15"/>
      <c r="DRZ29" s="15"/>
      <c r="DSA29" s="15"/>
      <c r="DSB29" s="15"/>
      <c r="DSC29" s="15"/>
      <c r="DSD29" s="15"/>
      <c r="DSE29" s="15"/>
      <c r="DSF29" s="15"/>
      <c r="DSG29" s="15"/>
      <c r="DSH29" s="15"/>
      <c r="DSI29" s="15"/>
      <c r="DSJ29" s="15"/>
      <c r="DSK29" s="15"/>
      <c r="DSL29" s="15"/>
      <c r="DSM29" s="15"/>
      <c r="DSN29" s="15"/>
      <c r="DSO29" s="15"/>
      <c r="DSP29" s="15"/>
      <c r="DSQ29" s="15"/>
      <c r="DSR29" s="15"/>
      <c r="DSS29" s="15"/>
      <c r="DST29" s="15"/>
      <c r="DSU29" s="15"/>
      <c r="DSV29" s="15"/>
      <c r="DSW29" s="15"/>
      <c r="DSX29" s="15"/>
      <c r="DSY29" s="15"/>
      <c r="DSZ29" s="15"/>
      <c r="DTA29" s="15"/>
      <c r="DTB29" s="15"/>
      <c r="DTC29" s="15"/>
      <c r="DTD29" s="15"/>
      <c r="DTE29" s="15"/>
      <c r="DTF29" s="15"/>
      <c r="DTG29" s="15"/>
      <c r="DTH29" s="15"/>
      <c r="DTI29" s="15"/>
      <c r="DTJ29" s="15"/>
      <c r="DTK29" s="15"/>
      <c r="DTL29" s="15"/>
      <c r="DTM29" s="15"/>
      <c r="DTN29" s="15"/>
      <c r="DTO29" s="15"/>
      <c r="DTP29" s="15"/>
      <c r="DTQ29" s="15"/>
      <c r="DTR29" s="15"/>
      <c r="DTS29" s="15"/>
      <c r="DTT29" s="15"/>
      <c r="DTU29" s="15"/>
      <c r="DTV29" s="15"/>
      <c r="DTW29" s="15"/>
      <c r="DTX29" s="15"/>
      <c r="DTY29" s="15"/>
      <c r="DTZ29" s="15"/>
      <c r="DUA29" s="15"/>
      <c r="DUB29" s="15"/>
      <c r="DUC29" s="15"/>
      <c r="DUD29" s="15"/>
      <c r="DUE29" s="15"/>
      <c r="DUF29" s="15"/>
      <c r="DUG29" s="15"/>
      <c r="DUH29" s="15"/>
      <c r="DUI29" s="15"/>
      <c r="DUJ29" s="15"/>
      <c r="DUK29" s="15"/>
      <c r="DUL29" s="15"/>
      <c r="DUM29" s="15"/>
      <c r="DUN29" s="15"/>
      <c r="DUO29" s="15"/>
      <c r="DUP29" s="15"/>
      <c r="DUQ29" s="15"/>
      <c r="DUR29" s="15"/>
      <c r="DUS29" s="15"/>
      <c r="DUT29" s="15"/>
      <c r="DUU29" s="15"/>
      <c r="DUV29" s="15"/>
      <c r="DUW29" s="15"/>
      <c r="DUX29" s="15"/>
      <c r="DUY29" s="15"/>
      <c r="DUZ29" s="15"/>
      <c r="DVA29" s="15"/>
      <c r="DVB29" s="15"/>
      <c r="DVC29" s="15"/>
      <c r="DVD29" s="15"/>
      <c r="DVE29" s="15"/>
      <c r="DVF29" s="15"/>
      <c r="DVG29" s="15"/>
      <c r="DVH29" s="15"/>
      <c r="DVI29" s="15"/>
      <c r="DVJ29" s="15"/>
      <c r="DVK29" s="15"/>
      <c r="DVL29" s="15"/>
      <c r="DVM29" s="15"/>
      <c r="DVN29" s="15"/>
      <c r="DVO29" s="15"/>
      <c r="DVP29" s="15"/>
      <c r="DVQ29" s="15"/>
      <c r="DVR29" s="15"/>
      <c r="DVS29" s="15"/>
      <c r="DVT29" s="15"/>
      <c r="DVU29" s="15"/>
      <c r="DVV29" s="15"/>
      <c r="DVW29" s="15"/>
      <c r="DVX29" s="15"/>
      <c r="DVY29" s="15"/>
      <c r="DVZ29" s="15"/>
      <c r="DWA29" s="15"/>
      <c r="DWB29" s="15"/>
      <c r="DWC29" s="15"/>
      <c r="DWD29" s="15"/>
      <c r="DWE29" s="15"/>
      <c r="DWF29" s="15"/>
      <c r="DWG29" s="15"/>
      <c r="DWH29" s="15"/>
      <c r="DWI29" s="15"/>
      <c r="DWJ29" s="15"/>
      <c r="DWK29" s="15"/>
      <c r="DWL29" s="15"/>
      <c r="DWM29" s="15"/>
      <c r="DWN29" s="15"/>
      <c r="DWO29" s="15"/>
      <c r="DWP29" s="15"/>
      <c r="DWQ29" s="15"/>
      <c r="DWR29" s="15"/>
      <c r="DWS29" s="15"/>
      <c r="DWT29" s="15"/>
      <c r="DWU29" s="15"/>
      <c r="DWV29" s="15"/>
      <c r="DWW29" s="15"/>
      <c r="DWX29" s="15"/>
      <c r="DWY29" s="15"/>
      <c r="DWZ29" s="15"/>
      <c r="DXA29" s="15"/>
      <c r="DXB29" s="15"/>
      <c r="DXC29" s="15"/>
      <c r="DXD29" s="15"/>
      <c r="DXE29" s="15"/>
      <c r="DXF29" s="15"/>
      <c r="DXG29" s="15"/>
      <c r="DXH29" s="15"/>
      <c r="DXI29" s="15"/>
      <c r="DXJ29" s="15"/>
      <c r="DXK29" s="15"/>
      <c r="DXL29" s="15"/>
      <c r="DXM29" s="15"/>
      <c r="DXN29" s="15"/>
      <c r="DXO29" s="15"/>
      <c r="DXP29" s="15"/>
      <c r="DXQ29" s="15"/>
      <c r="DXR29" s="15"/>
      <c r="DXS29" s="15"/>
      <c r="DXT29" s="15"/>
      <c r="DXU29" s="15"/>
      <c r="DXV29" s="15"/>
      <c r="DXW29" s="15"/>
      <c r="DXX29" s="15"/>
      <c r="DXY29" s="15"/>
      <c r="DXZ29" s="15"/>
      <c r="DYA29" s="15"/>
      <c r="DYB29" s="15"/>
      <c r="DYC29" s="15"/>
      <c r="DYD29" s="15"/>
      <c r="DYE29" s="15"/>
      <c r="DYF29" s="15"/>
      <c r="DYG29" s="15"/>
      <c r="DYH29" s="15"/>
      <c r="DYI29" s="15"/>
      <c r="DYJ29" s="15"/>
      <c r="DYK29" s="15"/>
      <c r="DYL29" s="15"/>
      <c r="DYM29" s="15"/>
      <c r="DYN29" s="15"/>
      <c r="DYO29" s="15"/>
      <c r="DYP29" s="15"/>
      <c r="DYQ29" s="15"/>
      <c r="DYR29" s="15"/>
      <c r="DYS29" s="15"/>
      <c r="DYT29" s="15"/>
      <c r="DYU29" s="15"/>
      <c r="DYV29" s="15"/>
      <c r="DYW29" s="15"/>
      <c r="DYX29" s="15"/>
      <c r="DYY29" s="15"/>
      <c r="DYZ29" s="15"/>
      <c r="DZA29" s="15"/>
      <c r="DZB29" s="15"/>
      <c r="DZC29" s="15"/>
      <c r="DZD29" s="15"/>
      <c r="DZE29" s="15"/>
      <c r="DZF29" s="15"/>
      <c r="DZG29" s="15"/>
      <c r="DZH29" s="15"/>
      <c r="DZI29" s="15"/>
      <c r="DZJ29" s="15"/>
      <c r="DZK29" s="15"/>
      <c r="DZL29" s="15"/>
      <c r="DZM29" s="15"/>
      <c r="DZN29" s="15"/>
      <c r="DZO29" s="15"/>
      <c r="DZP29" s="15"/>
      <c r="DZQ29" s="15"/>
      <c r="DZR29" s="15"/>
      <c r="DZS29" s="15"/>
      <c r="DZT29" s="15"/>
      <c r="DZU29" s="15"/>
      <c r="DZV29" s="15"/>
      <c r="DZW29" s="15"/>
      <c r="DZX29" s="15"/>
      <c r="DZY29" s="15"/>
      <c r="DZZ29" s="15"/>
      <c r="EAA29" s="15"/>
      <c r="EAB29" s="15"/>
      <c r="EAC29" s="15"/>
      <c r="EAD29" s="15"/>
      <c r="EAE29" s="15"/>
      <c r="EAF29" s="15"/>
      <c r="EAG29" s="15"/>
      <c r="EAH29" s="15"/>
      <c r="EAI29" s="15"/>
      <c r="EAJ29" s="15"/>
      <c r="EAK29" s="15"/>
      <c r="EAL29" s="15"/>
      <c r="EAM29" s="15"/>
      <c r="EAN29" s="15"/>
      <c r="EAO29" s="15"/>
      <c r="EAP29" s="15"/>
      <c r="EAQ29" s="15"/>
      <c r="EAR29" s="15"/>
      <c r="EAS29" s="15"/>
      <c r="EAT29" s="15"/>
      <c r="EAU29" s="15"/>
      <c r="EAV29" s="15"/>
      <c r="EAW29" s="15"/>
      <c r="EAX29" s="15"/>
      <c r="EAY29" s="15"/>
      <c r="EAZ29" s="15"/>
      <c r="EBA29" s="15"/>
      <c r="EBB29" s="15"/>
      <c r="EBC29" s="15"/>
      <c r="EBD29" s="15"/>
      <c r="EBE29" s="15"/>
      <c r="EBF29" s="15"/>
      <c r="EBG29" s="15"/>
      <c r="EBH29" s="15"/>
      <c r="EBI29" s="15"/>
      <c r="EBJ29" s="15"/>
      <c r="EBK29" s="15"/>
      <c r="EBL29" s="15"/>
      <c r="EBM29" s="15"/>
      <c r="EBN29" s="15"/>
      <c r="EBO29" s="15"/>
      <c r="EBP29" s="15"/>
      <c r="EBQ29" s="15"/>
      <c r="EBR29" s="15"/>
      <c r="EBS29" s="15"/>
      <c r="EBT29" s="15"/>
      <c r="EBU29" s="15"/>
      <c r="EBV29" s="15"/>
      <c r="EBW29" s="15"/>
      <c r="EBX29" s="15"/>
      <c r="EBY29" s="15"/>
      <c r="EBZ29" s="15"/>
      <c r="ECA29" s="15"/>
      <c r="ECB29" s="15"/>
      <c r="ECC29" s="15"/>
      <c r="ECD29" s="15"/>
      <c r="ECE29" s="15"/>
      <c r="ECF29" s="15"/>
      <c r="ECG29" s="15"/>
      <c r="ECH29" s="15"/>
      <c r="ECI29" s="15"/>
      <c r="ECJ29" s="15"/>
      <c r="ECK29" s="15"/>
      <c r="ECL29" s="15"/>
      <c r="ECM29" s="15"/>
      <c r="ECN29" s="15"/>
      <c r="ECO29" s="15"/>
      <c r="ECP29" s="15"/>
      <c r="ECQ29" s="15"/>
      <c r="ECR29" s="15"/>
      <c r="ECS29" s="15"/>
      <c r="ECT29" s="15"/>
      <c r="ECU29" s="15"/>
      <c r="ECV29" s="15"/>
      <c r="ECW29" s="15"/>
      <c r="ECX29" s="15"/>
      <c r="ECY29" s="15"/>
      <c r="ECZ29" s="15"/>
      <c r="EDA29" s="15"/>
      <c r="EDB29" s="15"/>
      <c r="EDC29" s="15"/>
      <c r="EDD29" s="15"/>
      <c r="EDE29" s="15"/>
      <c r="EDF29" s="15"/>
      <c r="EDG29" s="15"/>
      <c r="EDH29" s="15"/>
      <c r="EDI29" s="15"/>
      <c r="EDJ29" s="15"/>
      <c r="EDK29" s="15"/>
      <c r="EDL29" s="15"/>
      <c r="EDM29" s="15"/>
      <c r="EDN29" s="15"/>
      <c r="EDO29" s="15"/>
      <c r="EDP29" s="15"/>
      <c r="EDQ29" s="15"/>
      <c r="EDR29" s="15"/>
      <c r="EDS29" s="15"/>
      <c r="EDT29" s="15"/>
      <c r="EDU29" s="15"/>
      <c r="EDV29" s="15"/>
      <c r="EDW29" s="15"/>
      <c r="EDX29" s="15"/>
      <c r="EDY29" s="15"/>
      <c r="EDZ29" s="15"/>
      <c r="EEA29" s="15"/>
      <c r="EEB29" s="15"/>
      <c r="EEC29" s="15"/>
      <c r="EED29" s="15"/>
      <c r="EEE29" s="15"/>
      <c r="EEF29" s="15"/>
      <c r="EEG29" s="15"/>
      <c r="EEH29" s="15"/>
      <c r="EEI29" s="15"/>
      <c r="EEJ29" s="15"/>
      <c r="EEK29" s="15"/>
      <c r="EEL29" s="15"/>
      <c r="EEM29" s="15"/>
      <c r="EEN29" s="15"/>
      <c r="EEO29" s="15"/>
      <c r="EEP29" s="15"/>
      <c r="EEQ29" s="15"/>
      <c r="EER29" s="15"/>
      <c r="EES29" s="15"/>
      <c r="EET29" s="15"/>
      <c r="EEU29" s="15"/>
      <c r="EEV29" s="15"/>
      <c r="EEW29" s="15"/>
      <c r="EEX29" s="15"/>
      <c r="EEY29" s="15"/>
      <c r="EEZ29" s="15"/>
      <c r="EFA29" s="15"/>
      <c r="EFB29" s="15"/>
      <c r="EFC29" s="15"/>
      <c r="EFD29" s="15"/>
      <c r="EFE29" s="15"/>
      <c r="EFF29" s="15"/>
      <c r="EFG29" s="15"/>
      <c r="EFH29" s="15"/>
      <c r="EFI29" s="15"/>
      <c r="EFJ29" s="15"/>
      <c r="EFK29" s="15"/>
      <c r="EFL29" s="15"/>
      <c r="EFM29" s="15"/>
      <c r="EFN29" s="15"/>
      <c r="EFO29" s="15"/>
      <c r="EFP29" s="15"/>
      <c r="EFQ29" s="15"/>
      <c r="EFR29" s="15"/>
      <c r="EFS29" s="15"/>
      <c r="EFT29" s="15"/>
      <c r="EFU29" s="15"/>
      <c r="EFV29" s="15"/>
      <c r="EFW29" s="15"/>
      <c r="EFX29" s="15"/>
      <c r="EFY29" s="15"/>
      <c r="EFZ29" s="15"/>
      <c r="EGA29" s="15"/>
      <c r="EGB29" s="15"/>
      <c r="EGC29" s="15"/>
      <c r="EGD29" s="15"/>
      <c r="EGE29" s="15"/>
      <c r="EGF29" s="15"/>
      <c r="EGG29" s="15"/>
      <c r="EGH29" s="15"/>
      <c r="EGI29" s="15"/>
      <c r="EGJ29" s="15"/>
      <c r="EGK29" s="15"/>
      <c r="EGL29" s="15"/>
      <c r="EGM29" s="15"/>
      <c r="EGN29" s="15"/>
      <c r="EGO29" s="15"/>
      <c r="EGP29" s="15"/>
      <c r="EGQ29" s="15"/>
      <c r="EGR29" s="15"/>
      <c r="EGS29" s="15"/>
      <c r="EGT29" s="15"/>
      <c r="EGU29" s="15"/>
      <c r="EGV29" s="15"/>
      <c r="EGW29" s="15"/>
      <c r="EGX29" s="15"/>
      <c r="EGY29" s="15"/>
      <c r="EGZ29" s="15"/>
      <c r="EHA29" s="15"/>
      <c r="EHB29" s="15"/>
      <c r="EHC29" s="15"/>
      <c r="EHD29" s="15"/>
      <c r="EHE29" s="15"/>
      <c r="EHF29" s="15"/>
      <c r="EHG29" s="15"/>
      <c r="EHH29" s="15"/>
      <c r="EHI29" s="15"/>
      <c r="EHJ29" s="15"/>
      <c r="EHK29" s="15"/>
      <c r="EHL29" s="15"/>
      <c r="EHM29" s="15"/>
      <c r="EHN29" s="15"/>
      <c r="EHO29" s="15"/>
      <c r="EHP29" s="15"/>
      <c r="EHQ29" s="15"/>
      <c r="EHR29" s="15"/>
      <c r="EHS29" s="15"/>
      <c r="EHT29" s="15"/>
      <c r="EHU29" s="15"/>
      <c r="EHV29" s="15"/>
      <c r="EHW29" s="15"/>
      <c r="EHX29" s="15"/>
      <c r="EHY29" s="15"/>
      <c r="EHZ29" s="15"/>
      <c r="EIA29" s="15"/>
      <c r="EIB29" s="15"/>
      <c r="EIC29" s="15"/>
      <c r="EID29" s="15"/>
      <c r="EIE29" s="15"/>
      <c r="EIF29" s="15"/>
      <c r="EIG29" s="15"/>
      <c r="EIH29" s="15"/>
      <c r="EII29" s="15"/>
      <c r="EIJ29" s="15"/>
      <c r="EIK29" s="15"/>
      <c r="EIL29" s="15"/>
      <c r="EIM29" s="15"/>
      <c r="EIN29" s="15"/>
      <c r="EIO29" s="15"/>
      <c r="EIP29" s="15"/>
      <c r="EIQ29" s="15"/>
      <c r="EIR29" s="15"/>
      <c r="EIS29" s="15"/>
      <c r="EIT29" s="15"/>
      <c r="EIU29" s="15"/>
      <c r="EIV29" s="15"/>
      <c r="EIW29" s="15"/>
      <c r="EIX29" s="15"/>
      <c r="EIY29" s="15"/>
      <c r="EIZ29" s="15"/>
      <c r="EJA29" s="15"/>
      <c r="EJB29" s="15"/>
      <c r="EJC29" s="15"/>
      <c r="EJD29" s="15"/>
      <c r="EJE29" s="15"/>
      <c r="EJF29" s="15"/>
      <c r="EJG29" s="15"/>
      <c r="EJH29" s="15"/>
      <c r="EJI29" s="15"/>
      <c r="EJJ29" s="15"/>
      <c r="EJK29" s="15"/>
      <c r="EJL29" s="15"/>
      <c r="EJM29" s="15"/>
      <c r="EJN29" s="15"/>
      <c r="EJO29" s="15"/>
      <c r="EJP29" s="15"/>
      <c r="EJQ29" s="15"/>
      <c r="EJR29" s="15"/>
      <c r="EJS29" s="15"/>
      <c r="EJT29" s="15"/>
      <c r="EJU29" s="15"/>
      <c r="EJV29" s="15"/>
      <c r="EJW29" s="15"/>
      <c r="EJX29" s="15"/>
      <c r="EJY29" s="15"/>
      <c r="EJZ29" s="15"/>
      <c r="EKA29" s="15"/>
      <c r="EKB29" s="15"/>
      <c r="EKC29" s="15"/>
      <c r="EKD29" s="15"/>
      <c r="EKE29" s="15"/>
      <c r="EKF29" s="15"/>
      <c r="EKG29" s="15"/>
      <c r="EKH29" s="15"/>
      <c r="EKI29" s="15"/>
      <c r="EKJ29" s="15"/>
      <c r="EKK29" s="15"/>
      <c r="EKL29" s="15"/>
      <c r="EKM29" s="15"/>
      <c r="EKN29" s="15"/>
      <c r="EKO29" s="15"/>
      <c r="EKP29" s="15"/>
      <c r="EKQ29" s="15"/>
      <c r="EKR29" s="15"/>
      <c r="EKS29" s="15"/>
      <c r="EKT29" s="15"/>
      <c r="EKU29" s="15"/>
      <c r="EKV29" s="15"/>
      <c r="EKW29" s="15"/>
      <c r="EKX29" s="15"/>
      <c r="EKY29" s="15"/>
      <c r="EKZ29" s="15"/>
      <c r="ELA29" s="15"/>
      <c r="ELB29" s="15"/>
      <c r="ELC29" s="15"/>
      <c r="ELD29" s="15"/>
      <c r="ELE29" s="15"/>
      <c r="ELF29" s="15"/>
      <c r="ELG29" s="15"/>
      <c r="ELH29" s="15"/>
      <c r="ELI29" s="15"/>
      <c r="ELJ29" s="15"/>
      <c r="ELK29" s="15"/>
      <c r="ELL29" s="15"/>
      <c r="ELM29" s="15"/>
      <c r="ELN29" s="15"/>
      <c r="ELO29" s="15"/>
      <c r="ELP29" s="15"/>
      <c r="ELQ29" s="15"/>
      <c r="ELR29" s="15"/>
      <c r="ELS29" s="15"/>
      <c r="ELT29" s="15"/>
      <c r="ELU29" s="15"/>
      <c r="ELV29" s="15"/>
      <c r="ELW29" s="15"/>
      <c r="ELX29" s="15"/>
      <c r="ELY29" s="15"/>
      <c r="ELZ29" s="15"/>
      <c r="EMA29" s="15"/>
      <c r="EMB29" s="15"/>
      <c r="EMC29" s="15"/>
      <c r="EMD29" s="15"/>
      <c r="EME29" s="15"/>
      <c r="EMF29" s="15"/>
      <c r="EMG29" s="15"/>
      <c r="EMH29" s="15"/>
      <c r="EMI29" s="15"/>
      <c r="EMJ29" s="15"/>
      <c r="EMK29" s="15"/>
      <c r="EML29" s="15"/>
      <c r="EMM29" s="15"/>
      <c r="EMN29" s="15"/>
      <c r="EMO29" s="15"/>
      <c r="EMP29" s="15"/>
      <c r="EMQ29" s="15"/>
      <c r="EMR29" s="15"/>
      <c r="EMS29" s="15"/>
      <c r="EMT29" s="15"/>
      <c r="EMU29" s="15"/>
      <c r="EMV29" s="15"/>
      <c r="EMW29" s="15"/>
      <c r="EMX29" s="15"/>
      <c r="EMY29" s="15"/>
      <c r="EMZ29" s="15"/>
      <c r="ENA29" s="15"/>
      <c r="ENB29" s="15"/>
      <c r="ENC29" s="15"/>
      <c r="END29" s="15"/>
      <c r="ENE29" s="15"/>
      <c r="ENF29" s="15"/>
      <c r="ENG29" s="15"/>
      <c r="ENH29" s="15"/>
      <c r="ENI29" s="15"/>
      <c r="ENJ29" s="15"/>
      <c r="ENK29" s="15"/>
      <c r="ENL29" s="15"/>
      <c r="ENM29" s="15"/>
      <c r="ENN29" s="15"/>
      <c r="ENO29" s="15"/>
      <c r="ENP29" s="15"/>
      <c r="ENQ29" s="15"/>
      <c r="ENR29" s="15"/>
      <c r="ENS29" s="15"/>
      <c r="ENT29" s="15"/>
      <c r="ENU29" s="15"/>
      <c r="ENV29" s="15"/>
      <c r="ENW29" s="15"/>
      <c r="ENX29" s="15"/>
      <c r="ENY29" s="15"/>
      <c r="ENZ29" s="15"/>
      <c r="EOA29" s="15"/>
      <c r="EOB29" s="15"/>
      <c r="EOC29" s="15"/>
      <c r="EOD29" s="15"/>
      <c r="EOE29" s="15"/>
      <c r="EOF29" s="15"/>
      <c r="EOG29" s="15"/>
      <c r="EOH29" s="15"/>
      <c r="EOI29" s="15"/>
      <c r="EOJ29" s="15"/>
      <c r="EOK29" s="15"/>
      <c r="EOL29" s="15"/>
      <c r="EOM29" s="15"/>
      <c r="EON29" s="15"/>
      <c r="EOO29" s="15"/>
      <c r="EOP29" s="15"/>
      <c r="EOQ29" s="15"/>
      <c r="EOR29" s="15"/>
      <c r="EOS29" s="15"/>
      <c r="EOT29" s="15"/>
      <c r="EOU29" s="15"/>
      <c r="EOV29" s="15"/>
      <c r="EOW29" s="15"/>
      <c r="EOX29" s="15"/>
      <c r="EOY29" s="15"/>
      <c r="EOZ29" s="15"/>
      <c r="EPA29" s="15"/>
      <c r="EPB29" s="15"/>
      <c r="EPC29" s="15"/>
      <c r="EPD29" s="15"/>
      <c r="EPE29" s="15"/>
      <c r="EPF29" s="15"/>
      <c r="EPG29" s="15"/>
      <c r="EPH29" s="15"/>
      <c r="EPI29" s="15"/>
      <c r="EPJ29" s="15"/>
      <c r="EPK29" s="15"/>
      <c r="EPL29" s="15"/>
      <c r="EPM29" s="15"/>
      <c r="EPN29" s="15"/>
      <c r="EPO29" s="15"/>
      <c r="EPP29" s="15"/>
      <c r="EPQ29" s="15"/>
      <c r="EPR29" s="15"/>
      <c r="EPS29" s="15"/>
      <c r="EPT29" s="15"/>
      <c r="EPU29" s="15"/>
      <c r="EPV29" s="15"/>
      <c r="EPW29" s="15"/>
      <c r="EPX29" s="15"/>
      <c r="EPY29" s="15"/>
      <c r="EPZ29" s="15"/>
      <c r="EQA29" s="15"/>
      <c r="EQB29" s="15"/>
      <c r="EQC29" s="15"/>
      <c r="EQD29" s="15"/>
      <c r="EQE29" s="15"/>
      <c r="EQF29" s="15"/>
      <c r="EQG29" s="15"/>
      <c r="EQH29" s="15"/>
      <c r="EQI29" s="15"/>
      <c r="EQJ29" s="15"/>
      <c r="EQK29" s="15"/>
      <c r="EQL29" s="15"/>
      <c r="EQM29" s="15"/>
      <c r="EQN29" s="15"/>
      <c r="EQO29" s="15"/>
      <c r="EQP29" s="15"/>
      <c r="EQQ29" s="15"/>
      <c r="EQR29" s="15"/>
      <c r="EQS29" s="15"/>
      <c r="EQT29" s="15"/>
      <c r="EQU29" s="15"/>
      <c r="EQV29" s="15"/>
      <c r="EQW29" s="15"/>
      <c r="EQX29" s="15"/>
      <c r="EQY29" s="15"/>
      <c r="EQZ29" s="15"/>
      <c r="ERA29" s="15"/>
      <c r="ERB29" s="15"/>
      <c r="ERC29" s="15"/>
      <c r="ERD29" s="15"/>
      <c r="ERE29" s="15"/>
      <c r="ERF29" s="15"/>
      <c r="ERG29" s="15"/>
      <c r="ERH29" s="15"/>
      <c r="ERI29" s="15"/>
      <c r="ERJ29" s="15"/>
      <c r="ERK29" s="15"/>
      <c r="ERL29" s="15"/>
      <c r="ERM29" s="15"/>
      <c r="ERN29" s="15"/>
      <c r="ERO29" s="15"/>
      <c r="ERP29" s="15"/>
      <c r="ERQ29" s="15"/>
      <c r="ERR29" s="15"/>
      <c r="ERS29" s="15"/>
      <c r="ERT29" s="15"/>
      <c r="ERU29" s="15"/>
      <c r="ERV29" s="15"/>
      <c r="ERW29" s="15"/>
      <c r="ERX29" s="15"/>
      <c r="ERY29" s="15"/>
      <c r="ERZ29" s="15"/>
      <c r="ESA29" s="15"/>
      <c r="ESB29" s="15"/>
      <c r="ESC29" s="15"/>
      <c r="ESD29" s="15"/>
      <c r="ESE29" s="15"/>
      <c r="ESF29" s="15"/>
      <c r="ESG29" s="15"/>
      <c r="ESH29" s="15"/>
      <c r="ESI29" s="15"/>
      <c r="ESJ29" s="15"/>
      <c r="ESK29" s="15"/>
      <c r="ESL29" s="15"/>
      <c r="ESM29" s="15"/>
      <c r="ESN29" s="15"/>
      <c r="ESO29" s="15"/>
      <c r="ESP29" s="15"/>
      <c r="ESQ29" s="15"/>
      <c r="ESR29" s="15"/>
      <c r="ESS29" s="15"/>
      <c r="EST29" s="15"/>
      <c r="ESU29" s="15"/>
      <c r="ESV29" s="15"/>
      <c r="ESW29" s="15"/>
      <c r="ESX29" s="15"/>
      <c r="ESY29" s="15"/>
      <c r="ESZ29" s="15"/>
      <c r="ETA29" s="15"/>
      <c r="ETB29" s="15"/>
      <c r="ETC29" s="15"/>
      <c r="ETD29" s="15"/>
      <c r="ETE29" s="15"/>
      <c r="ETF29" s="15"/>
      <c r="ETG29" s="15"/>
      <c r="ETH29" s="15"/>
      <c r="ETI29" s="15"/>
      <c r="ETJ29" s="15"/>
      <c r="ETK29" s="15"/>
      <c r="ETL29" s="15"/>
      <c r="ETM29" s="15"/>
      <c r="ETN29" s="15"/>
      <c r="ETO29" s="15"/>
      <c r="ETP29" s="15"/>
      <c r="ETQ29" s="15"/>
      <c r="ETR29" s="15"/>
      <c r="ETS29" s="15"/>
      <c r="ETT29" s="15"/>
      <c r="ETU29" s="15"/>
      <c r="ETV29" s="15"/>
      <c r="ETW29" s="15"/>
      <c r="ETX29" s="15"/>
      <c r="ETY29" s="15"/>
      <c r="ETZ29" s="15"/>
      <c r="EUA29" s="15"/>
      <c r="EUB29" s="15"/>
      <c r="EUC29" s="15"/>
      <c r="EUD29" s="15"/>
      <c r="EUE29" s="15"/>
      <c r="EUF29" s="15"/>
      <c r="EUG29" s="15"/>
      <c r="EUH29" s="15"/>
      <c r="EUI29" s="15"/>
      <c r="EUJ29" s="15"/>
      <c r="EUK29" s="15"/>
      <c r="EUL29" s="15"/>
      <c r="EUM29" s="15"/>
      <c r="EUN29" s="15"/>
      <c r="EUO29" s="15"/>
      <c r="EUP29" s="15"/>
      <c r="EUQ29" s="15"/>
      <c r="EUR29" s="15"/>
      <c r="EUS29" s="15"/>
      <c r="EUT29" s="15"/>
      <c r="EUU29" s="15"/>
      <c r="EUV29" s="15"/>
      <c r="EUW29" s="15"/>
      <c r="EUX29" s="15"/>
      <c r="EUY29" s="15"/>
      <c r="EUZ29" s="15"/>
      <c r="EVA29" s="15"/>
      <c r="EVB29" s="15"/>
      <c r="EVC29" s="15"/>
      <c r="EVD29" s="15"/>
      <c r="EVE29" s="15"/>
      <c r="EVF29" s="15"/>
      <c r="EVG29" s="15"/>
      <c r="EVH29" s="15"/>
      <c r="EVI29" s="15"/>
      <c r="EVJ29" s="15"/>
      <c r="EVK29" s="15"/>
      <c r="EVL29" s="15"/>
      <c r="EVM29" s="15"/>
      <c r="EVN29" s="15"/>
      <c r="EVO29" s="15"/>
      <c r="EVP29" s="15"/>
      <c r="EVQ29" s="15"/>
      <c r="EVR29" s="15"/>
      <c r="EVS29" s="15"/>
      <c r="EVT29" s="15"/>
      <c r="EVU29" s="15"/>
      <c r="EVV29" s="15"/>
      <c r="EVW29" s="15"/>
      <c r="EVX29" s="15"/>
      <c r="EVY29" s="15"/>
      <c r="EVZ29" s="15"/>
      <c r="EWA29" s="15"/>
      <c r="EWB29" s="15"/>
      <c r="EWC29" s="15"/>
      <c r="EWD29" s="15"/>
      <c r="EWE29" s="15"/>
      <c r="EWF29" s="15"/>
      <c r="EWG29" s="15"/>
      <c r="EWH29" s="15"/>
      <c r="EWI29" s="15"/>
      <c r="EWJ29" s="15"/>
      <c r="EWK29" s="15"/>
      <c r="EWL29" s="15"/>
      <c r="EWM29" s="15"/>
      <c r="EWN29" s="15"/>
      <c r="EWO29" s="15"/>
      <c r="EWP29" s="15"/>
      <c r="EWQ29" s="15"/>
      <c r="EWR29" s="15"/>
      <c r="EWS29" s="15"/>
      <c r="EWT29" s="15"/>
      <c r="EWU29" s="15"/>
      <c r="EWV29" s="15"/>
      <c r="EWW29" s="15"/>
      <c r="EWX29" s="15"/>
      <c r="EWY29" s="15"/>
      <c r="EWZ29" s="15"/>
      <c r="EXA29" s="15"/>
      <c r="EXB29" s="15"/>
      <c r="EXC29" s="15"/>
      <c r="EXD29" s="15"/>
      <c r="EXE29" s="15"/>
      <c r="EXF29" s="15"/>
      <c r="EXG29" s="15"/>
      <c r="EXH29" s="15"/>
      <c r="EXI29" s="15"/>
      <c r="EXJ29" s="15"/>
      <c r="EXK29" s="15"/>
      <c r="EXL29" s="15"/>
      <c r="EXM29" s="15"/>
      <c r="EXN29" s="15"/>
      <c r="EXO29" s="15"/>
      <c r="EXP29" s="15"/>
      <c r="EXQ29" s="15"/>
      <c r="EXR29" s="15"/>
      <c r="EXS29" s="15"/>
      <c r="EXT29" s="15"/>
      <c r="EXU29" s="15"/>
      <c r="EXV29" s="15"/>
      <c r="EXW29" s="15"/>
      <c r="EXX29" s="15"/>
      <c r="EXY29" s="15"/>
      <c r="EXZ29" s="15"/>
      <c r="EYA29" s="15"/>
      <c r="EYB29" s="15"/>
      <c r="EYC29" s="15"/>
      <c r="EYD29" s="15"/>
      <c r="EYE29" s="15"/>
      <c r="EYF29" s="15"/>
      <c r="EYG29" s="15"/>
      <c r="EYH29" s="15"/>
      <c r="EYI29" s="15"/>
      <c r="EYJ29" s="15"/>
      <c r="EYK29" s="15"/>
      <c r="EYL29" s="15"/>
      <c r="EYM29" s="15"/>
      <c r="EYN29" s="15"/>
      <c r="EYO29" s="15"/>
      <c r="EYP29" s="15"/>
      <c r="EYQ29" s="15"/>
      <c r="EYR29" s="15"/>
      <c r="EYS29" s="15"/>
      <c r="EYT29" s="15"/>
      <c r="EYU29" s="15"/>
      <c r="EYV29" s="15"/>
      <c r="EYW29" s="15"/>
      <c r="EYX29" s="15"/>
      <c r="EYY29" s="15"/>
      <c r="EYZ29" s="15"/>
      <c r="EZA29" s="15"/>
      <c r="EZB29" s="15"/>
      <c r="EZC29" s="15"/>
      <c r="EZD29" s="15"/>
      <c r="EZE29" s="15"/>
      <c r="EZF29" s="15"/>
      <c r="EZG29" s="15"/>
      <c r="EZH29" s="15"/>
      <c r="EZI29" s="15"/>
      <c r="EZJ29" s="15"/>
      <c r="EZK29" s="15"/>
      <c r="EZL29" s="15"/>
      <c r="EZM29" s="15"/>
      <c r="EZN29" s="15"/>
      <c r="EZO29" s="15"/>
      <c r="EZP29" s="15"/>
      <c r="EZQ29" s="15"/>
      <c r="EZR29" s="15"/>
      <c r="EZS29" s="15"/>
      <c r="EZT29" s="15"/>
      <c r="EZU29" s="15"/>
      <c r="EZV29" s="15"/>
      <c r="EZW29" s="15"/>
      <c r="EZX29" s="15"/>
      <c r="EZY29" s="15"/>
      <c r="EZZ29" s="15"/>
      <c r="FAA29" s="15"/>
      <c r="FAB29" s="15"/>
      <c r="FAC29" s="15"/>
      <c r="FAD29" s="15"/>
      <c r="FAE29" s="15"/>
      <c r="FAF29" s="15"/>
      <c r="FAG29" s="15"/>
      <c r="FAH29" s="15"/>
      <c r="FAI29" s="15"/>
      <c r="FAJ29" s="15"/>
      <c r="FAK29" s="15"/>
      <c r="FAL29" s="15"/>
      <c r="FAM29" s="15"/>
      <c r="FAN29" s="15"/>
      <c r="FAO29" s="15"/>
      <c r="FAP29" s="15"/>
      <c r="FAQ29" s="15"/>
      <c r="FAR29" s="15"/>
      <c r="FAS29" s="15"/>
      <c r="FAT29" s="15"/>
      <c r="FAU29" s="15"/>
      <c r="FAV29" s="15"/>
      <c r="FAW29" s="15"/>
      <c r="FAX29" s="15"/>
      <c r="FAY29" s="15"/>
      <c r="FAZ29" s="15"/>
      <c r="FBA29" s="15"/>
      <c r="FBB29" s="15"/>
      <c r="FBC29" s="15"/>
      <c r="FBD29" s="15"/>
      <c r="FBE29" s="15"/>
      <c r="FBF29" s="15"/>
      <c r="FBG29" s="15"/>
      <c r="FBH29" s="15"/>
      <c r="FBI29" s="15"/>
      <c r="FBJ29" s="15"/>
      <c r="FBK29" s="15"/>
      <c r="FBL29" s="15"/>
      <c r="FBM29" s="15"/>
      <c r="FBN29" s="15"/>
      <c r="FBO29" s="15"/>
      <c r="FBP29" s="15"/>
      <c r="FBQ29" s="15"/>
      <c r="FBR29" s="15"/>
      <c r="FBS29" s="15"/>
      <c r="FBT29" s="15"/>
      <c r="FBU29" s="15"/>
      <c r="FBV29" s="15"/>
      <c r="FBW29" s="15"/>
      <c r="FBX29" s="15"/>
      <c r="FBY29" s="15"/>
      <c r="FBZ29" s="15"/>
      <c r="FCA29" s="15"/>
      <c r="FCB29" s="15"/>
      <c r="FCC29" s="15"/>
      <c r="FCD29" s="15"/>
      <c r="FCE29" s="15"/>
      <c r="FCF29" s="15"/>
      <c r="FCG29" s="15"/>
      <c r="FCH29" s="15"/>
      <c r="FCI29" s="15"/>
      <c r="FCJ29" s="15"/>
      <c r="FCK29" s="15"/>
      <c r="FCL29" s="15"/>
      <c r="FCM29" s="15"/>
      <c r="FCN29" s="15"/>
      <c r="FCO29" s="15"/>
      <c r="FCP29" s="15"/>
      <c r="FCQ29" s="15"/>
      <c r="FCR29" s="15"/>
      <c r="FCS29" s="15"/>
      <c r="FCT29" s="15"/>
      <c r="FCU29" s="15"/>
      <c r="FCV29" s="15"/>
      <c r="FCW29" s="15"/>
      <c r="FCX29" s="15"/>
      <c r="FCY29" s="15"/>
      <c r="FCZ29" s="15"/>
      <c r="FDA29" s="15"/>
      <c r="FDB29" s="15"/>
      <c r="FDC29" s="15"/>
      <c r="FDD29" s="15"/>
      <c r="FDE29" s="15"/>
      <c r="FDF29" s="15"/>
      <c r="FDG29" s="15"/>
      <c r="FDH29" s="15"/>
      <c r="FDI29" s="15"/>
      <c r="FDJ29" s="15"/>
      <c r="FDK29" s="15"/>
      <c r="FDL29" s="15"/>
      <c r="FDM29" s="15"/>
      <c r="FDN29" s="15"/>
      <c r="FDO29" s="15"/>
      <c r="FDP29" s="15"/>
      <c r="FDQ29" s="15"/>
      <c r="FDR29" s="15"/>
      <c r="FDS29" s="15"/>
      <c r="FDT29" s="15"/>
      <c r="FDU29" s="15"/>
      <c r="FDV29" s="15"/>
      <c r="FDW29" s="15"/>
      <c r="FDX29" s="15"/>
      <c r="FDY29" s="15"/>
      <c r="FDZ29" s="15"/>
      <c r="FEA29" s="15"/>
      <c r="FEB29" s="15"/>
      <c r="FEC29" s="15"/>
      <c r="FED29" s="15"/>
      <c r="FEE29" s="15"/>
      <c r="FEF29" s="15"/>
      <c r="FEG29" s="15"/>
      <c r="FEH29" s="15"/>
      <c r="FEI29" s="15"/>
      <c r="FEJ29" s="15"/>
      <c r="FEK29" s="15"/>
      <c r="FEL29" s="15"/>
      <c r="FEM29" s="15"/>
      <c r="FEN29" s="15"/>
      <c r="FEO29" s="15"/>
      <c r="FEP29" s="15"/>
      <c r="FEQ29" s="15"/>
      <c r="FER29" s="15"/>
      <c r="FES29" s="15"/>
      <c r="FET29" s="15"/>
      <c r="FEU29" s="15"/>
      <c r="FEV29" s="15"/>
      <c r="FEW29" s="15"/>
      <c r="FEX29" s="15"/>
      <c r="FEY29" s="15"/>
      <c r="FEZ29" s="15"/>
      <c r="FFA29" s="15"/>
      <c r="FFB29" s="15"/>
      <c r="FFC29" s="15"/>
      <c r="FFD29" s="15"/>
      <c r="FFE29" s="15"/>
      <c r="FFF29" s="15"/>
      <c r="FFG29" s="15"/>
      <c r="FFH29" s="15"/>
      <c r="FFI29" s="15"/>
      <c r="FFJ29" s="15"/>
      <c r="FFK29" s="15"/>
      <c r="FFL29" s="15"/>
      <c r="FFM29" s="15"/>
      <c r="FFN29" s="15"/>
      <c r="FFO29" s="15"/>
      <c r="FFP29" s="15"/>
      <c r="FFQ29" s="15"/>
      <c r="FFR29" s="15"/>
      <c r="FFS29" s="15"/>
      <c r="FFT29" s="15"/>
      <c r="FFU29" s="15"/>
      <c r="FFV29" s="15"/>
      <c r="FFW29" s="15"/>
      <c r="FFX29" s="15"/>
      <c r="FFY29" s="15"/>
      <c r="FFZ29" s="15"/>
      <c r="FGA29" s="15"/>
      <c r="FGB29" s="15"/>
      <c r="FGC29" s="15"/>
      <c r="FGD29" s="15"/>
      <c r="FGE29" s="15"/>
      <c r="FGF29" s="15"/>
      <c r="FGG29" s="15"/>
      <c r="FGH29" s="15"/>
      <c r="FGI29" s="15"/>
      <c r="FGJ29" s="15"/>
      <c r="FGK29" s="15"/>
      <c r="FGL29" s="15"/>
      <c r="FGM29" s="15"/>
      <c r="FGN29" s="15"/>
      <c r="FGO29" s="15"/>
      <c r="FGP29" s="15"/>
      <c r="FGQ29" s="15"/>
      <c r="FGR29" s="15"/>
      <c r="FGS29" s="15"/>
      <c r="FGT29" s="15"/>
      <c r="FGU29" s="15"/>
      <c r="FGV29" s="15"/>
      <c r="FGW29" s="15"/>
      <c r="FGX29" s="15"/>
      <c r="FGY29" s="15"/>
      <c r="FGZ29" s="15"/>
      <c r="FHA29" s="15"/>
      <c r="FHB29" s="15"/>
      <c r="FHC29" s="15"/>
      <c r="FHD29" s="15"/>
      <c r="FHE29" s="15"/>
      <c r="FHF29" s="15"/>
      <c r="FHG29" s="15"/>
      <c r="FHH29" s="15"/>
      <c r="FHI29" s="15"/>
      <c r="FHJ29" s="15"/>
      <c r="FHK29" s="15"/>
      <c r="FHL29" s="15"/>
      <c r="FHM29" s="15"/>
      <c r="FHN29" s="15"/>
      <c r="FHO29" s="15"/>
      <c r="FHP29" s="15"/>
      <c r="FHQ29" s="15"/>
      <c r="FHR29" s="15"/>
      <c r="FHS29" s="15"/>
      <c r="FHT29" s="15"/>
      <c r="FHU29" s="15"/>
      <c r="FHV29" s="15"/>
      <c r="FHW29" s="15"/>
      <c r="FHX29" s="15"/>
      <c r="FHY29" s="15"/>
      <c r="FHZ29" s="15"/>
      <c r="FIA29" s="15"/>
      <c r="FIB29" s="15"/>
      <c r="FIC29" s="15"/>
      <c r="FID29" s="15"/>
      <c r="FIE29" s="15"/>
      <c r="FIF29" s="15"/>
      <c r="FIG29" s="15"/>
      <c r="FIH29" s="15"/>
      <c r="FII29" s="15"/>
      <c r="FIJ29" s="15"/>
      <c r="FIK29" s="15"/>
      <c r="FIL29" s="15"/>
      <c r="FIM29" s="15"/>
      <c r="FIN29" s="15"/>
      <c r="FIO29" s="15"/>
      <c r="FIP29" s="15"/>
      <c r="FIQ29" s="15"/>
      <c r="FIR29" s="15"/>
      <c r="FIS29" s="15"/>
      <c r="FIT29" s="15"/>
      <c r="FIU29" s="15"/>
      <c r="FIV29" s="15"/>
      <c r="FIW29" s="15"/>
      <c r="FIX29" s="15"/>
      <c r="FIY29" s="15"/>
      <c r="FIZ29" s="15"/>
      <c r="FJA29" s="15"/>
      <c r="FJB29" s="15"/>
      <c r="FJC29" s="15"/>
      <c r="FJD29" s="15"/>
      <c r="FJE29" s="15"/>
      <c r="FJF29" s="15"/>
      <c r="FJG29" s="15"/>
      <c r="FJH29" s="15"/>
      <c r="FJI29" s="15"/>
      <c r="FJJ29" s="15"/>
      <c r="FJK29" s="15"/>
      <c r="FJL29" s="15"/>
      <c r="FJM29" s="15"/>
      <c r="FJN29" s="15"/>
      <c r="FJO29" s="15"/>
      <c r="FJP29" s="15"/>
      <c r="FJQ29" s="15"/>
      <c r="FJR29" s="15"/>
      <c r="FJS29" s="15"/>
      <c r="FJT29" s="15"/>
      <c r="FJU29" s="15"/>
      <c r="FJV29" s="15"/>
      <c r="FJW29" s="15"/>
      <c r="FJX29" s="15"/>
      <c r="FJY29" s="15"/>
      <c r="FJZ29" s="15"/>
      <c r="FKA29" s="15"/>
      <c r="FKB29" s="15"/>
      <c r="FKC29" s="15"/>
      <c r="FKD29" s="15"/>
      <c r="FKE29" s="15"/>
      <c r="FKF29" s="15"/>
      <c r="FKG29" s="15"/>
      <c r="FKH29" s="15"/>
      <c r="FKI29" s="15"/>
      <c r="FKJ29" s="15"/>
      <c r="FKK29" s="15"/>
      <c r="FKL29" s="15"/>
      <c r="FKM29" s="15"/>
      <c r="FKN29" s="15"/>
      <c r="FKO29" s="15"/>
      <c r="FKP29" s="15"/>
      <c r="FKQ29" s="15"/>
      <c r="FKR29" s="15"/>
      <c r="FKS29" s="15"/>
      <c r="FKT29" s="15"/>
      <c r="FKU29" s="15"/>
      <c r="FKV29" s="15"/>
      <c r="FKW29" s="15"/>
      <c r="FKX29" s="15"/>
      <c r="FKY29" s="15"/>
      <c r="FKZ29" s="15"/>
      <c r="FLA29" s="15"/>
      <c r="FLB29" s="15"/>
      <c r="FLC29" s="15"/>
      <c r="FLD29" s="15"/>
      <c r="FLE29" s="15"/>
      <c r="FLF29" s="15"/>
      <c r="FLG29" s="15"/>
      <c r="FLH29" s="15"/>
      <c r="FLI29" s="15"/>
      <c r="FLJ29" s="15"/>
      <c r="FLK29" s="15"/>
      <c r="FLL29" s="15"/>
      <c r="FLM29" s="15"/>
      <c r="FLN29" s="15"/>
      <c r="FLO29" s="15"/>
      <c r="FLP29" s="15"/>
      <c r="FLQ29" s="15"/>
      <c r="FLR29" s="15"/>
      <c r="FLS29" s="15"/>
      <c r="FLT29" s="15"/>
      <c r="FLU29" s="15"/>
      <c r="FLV29" s="15"/>
      <c r="FLW29" s="15"/>
      <c r="FLX29" s="15"/>
      <c r="FLY29" s="15"/>
      <c r="FLZ29" s="15"/>
      <c r="FMA29" s="15"/>
      <c r="FMB29" s="15"/>
      <c r="FMC29" s="15"/>
      <c r="FMD29" s="15"/>
      <c r="FME29" s="15"/>
      <c r="FMF29" s="15"/>
      <c r="FMG29" s="15"/>
      <c r="FMH29" s="15"/>
      <c r="FMI29" s="15"/>
      <c r="FMJ29" s="15"/>
      <c r="FMK29" s="15"/>
      <c r="FML29" s="15"/>
      <c r="FMM29" s="15"/>
      <c r="FMN29" s="15"/>
      <c r="FMO29" s="15"/>
      <c r="FMP29" s="15"/>
      <c r="FMQ29" s="15"/>
      <c r="FMR29" s="15"/>
      <c r="FMS29" s="15"/>
      <c r="FMT29" s="15"/>
      <c r="FMU29" s="15"/>
      <c r="FMV29" s="15"/>
      <c r="FMW29" s="15"/>
      <c r="FMX29" s="15"/>
      <c r="FMY29" s="15"/>
      <c r="FMZ29" s="15"/>
      <c r="FNA29" s="15"/>
      <c r="FNB29" s="15"/>
      <c r="FNC29" s="15"/>
      <c r="FND29" s="15"/>
      <c r="FNE29" s="15"/>
      <c r="FNF29" s="15"/>
      <c r="FNG29" s="15"/>
      <c r="FNH29" s="15"/>
      <c r="FNI29" s="15"/>
      <c r="FNJ29" s="15"/>
      <c r="FNK29" s="15"/>
      <c r="FNL29" s="15"/>
      <c r="FNM29" s="15"/>
      <c r="FNN29" s="15"/>
      <c r="FNO29" s="15"/>
      <c r="FNP29" s="15"/>
      <c r="FNQ29" s="15"/>
      <c r="FNR29" s="15"/>
      <c r="FNS29" s="15"/>
      <c r="FNT29" s="15"/>
      <c r="FNU29" s="15"/>
      <c r="FNV29" s="15"/>
      <c r="FNW29" s="15"/>
      <c r="FNX29" s="15"/>
      <c r="FNY29" s="15"/>
      <c r="FNZ29" s="15"/>
      <c r="FOA29" s="15"/>
      <c r="FOB29" s="15"/>
      <c r="FOC29" s="15"/>
      <c r="FOD29" s="15"/>
      <c r="FOE29" s="15"/>
      <c r="FOF29" s="15"/>
      <c r="FOG29" s="15"/>
      <c r="FOH29" s="15"/>
      <c r="FOI29" s="15"/>
      <c r="FOJ29" s="15"/>
      <c r="FOK29" s="15"/>
      <c r="FOL29" s="15"/>
      <c r="FOM29" s="15"/>
      <c r="FON29" s="15"/>
      <c r="FOO29" s="15"/>
      <c r="FOP29" s="15"/>
      <c r="FOQ29" s="15"/>
      <c r="FOR29" s="15"/>
      <c r="FOS29" s="15"/>
      <c r="FOT29" s="15"/>
      <c r="FOU29" s="15"/>
      <c r="FOV29" s="15"/>
      <c r="FOW29" s="15"/>
      <c r="FOX29" s="15"/>
      <c r="FOY29" s="15"/>
      <c r="FOZ29" s="15"/>
      <c r="FPA29" s="15"/>
      <c r="FPB29" s="15"/>
      <c r="FPC29" s="15"/>
      <c r="FPD29" s="15"/>
      <c r="FPE29" s="15"/>
      <c r="FPF29" s="15"/>
      <c r="FPG29" s="15"/>
      <c r="FPH29" s="15"/>
      <c r="FPI29" s="15"/>
      <c r="FPJ29" s="15"/>
      <c r="FPK29" s="15"/>
      <c r="FPL29" s="15"/>
      <c r="FPM29" s="15"/>
      <c r="FPN29" s="15"/>
      <c r="FPO29" s="15"/>
      <c r="FPP29" s="15"/>
      <c r="FPQ29" s="15"/>
      <c r="FPR29" s="15"/>
      <c r="FPS29" s="15"/>
      <c r="FPT29" s="15"/>
      <c r="FPU29" s="15"/>
      <c r="FPV29" s="15"/>
      <c r="FPW29" s="15"/>
      <c r="FPX29" s="15"/>
      <c r="FPY29" s="15"/>
      <c r="FPZ29" s="15"/>
      <c r="FQA29" s="15"/>
      <c r="FQB29" s="15"/>
      <c r="FQC29" s="15"/>
      <c r="FQD29" s="15"/>
      <c r="FQE29" s="15"/>
      <c r="FQF29" s="15"/>
      <c r="FQG29" s="15"/>
      <c r="FQH29" s="15"/>
      <c r="FQI29" s="15"/>
      <c r="FQJ29" s="15"/>
      <c r="FQK29" s="15"/>
      <c r="FQL29" s="15"/>
      <c r="FQM29" s="15"/>
      <c r="FQN29" s="15"/>
      <c r="FQO29" s="15"/>
      <c r="FQP29" s="15"/>
      <c r="FQQ29" s="15"/>
      <c r="FQR29" s="15"/>
      <c r="FQS29" s="15"/>
      <c r="FQT29" s="15"/>
      <c r="FQU29" s="15"/>
      <c r="FQV29" s="15"/>
      <c r="FQW29" s="15"/>
      <c r="FQX29" s="15"/>
      <c r="FQY29" s="15"/>
      <c r="FQZ29" s="15"/>
      <c r="FRA29" s="15"/>
      <c r="FRB29" s="15"/>
      <c r="FRC29" s="15"/>
      <c r="FRD29" s="15"/>
      <c r="FRE29" s="15"/>
      <c r="FRF29" s="15"/>
      <c r="FRG29" s="15"/>
      <c r="FRH29" s="15"/>
      <c r="FRI29" s="15"/>
      <c r="FRJ29" s="15"/>
      <c r="FRK29" s="15"/>
      <c r="FRL29" s="15"/>
      <c r="FRM29" s="15"/>
      <c r="FRN29" s="15"/>
      <c r="FRO29" s="15"/>
      <c r="FRP29" s="15"/>
      <c r="FRQ29" s="15"/>
      <c r="FRR29" s="15"/>
      <c r="FRS29" s="15"/>
      <c r="FRT29" s="15"/>
      <c r="FRU29" s="15"/>
      <c r="FRV29" s="15"/>
      <c r="FRW29" s="15"/>
      <c r="FRX29" s="15"/>
      <c r="FRY29" s="15"/>
      <c r="FRZ29" s="15"/>
      <c r="FSA29" s="15"/>
      <c r="FSB29" s="15"/>
      <c r="FSC29" s="15"/>
      <c r="FSD29" s="15"/>
      <c r="FSE29" s="15"/>
      <c r="FSF29" s="15"/>
      <c r="FSG29" s="15"/>
      <c r="FSH29" s="15"/>
      <c r="FSI29" s="15"/>
      <c r="FSJ29" s="15"/>
      <c r="FSK29" s="15"/>
      <c r="FSL29" s="15"/>
      <c r="FSM29" s="15"/>
      <c r="FSN29" s="15"/>
      <c r="FSO29" s="15"/>
      <c r="FSP29" s="15"/>
      <c r="FSQ29" s="15"/>
      <c r="FSR29" s="15"/>
      <c r="FSS29" s="15"/>
      <c r="FST29" s="15"/>
      <c r="FSU29" s="15"/>
      <c r="FSV29" s="15"/>
      <c r="FSW29" s="15"/>
      <c r="FSX29" s="15"/>
      <c r="FSY29" s="15"/>
      <c r="FSZ29" s="15"/>
      <c r="FTA29" s="15"/>
      <c r="FTB29" s="15"/>
      <c r="FTC29" s="15"/>
      <c r="FTD29" s="15"/>
      <c r="FTE29" s="15"/>
      <c r="FTF29" s="15"/>
      <c r="FTG29" s="15"/>
      <c r="FTH29" s="15"/>
      <c r="FTI29" s="15"/>
      <c r="FTJ29" s="15"/>
      <c r="FTK29" s="15"/>
      <c r="FTL29" s="15"/>
      <c r="FTM29" s="15"/>
      <c r="FTN29" s="15"/>
      <c r="FTO29" s="15"/>
      <c r="FTP29" s="15"/>
      <c r="FTQ29" s="15"/>
      <c r="FTR29" s="15"/>
      <c r="FTS29" s="15"/>
      <c r="FTT29" s="15"/>
      <c r="FTU29" s="15"/>
      <c r="FTV29" s="15"/>
      <c r="FTW29" s="15"/>
      <c r="FTX29" s="15"/>
      <c r="FTY29" s="15"/>
      <c r="FTZ29" s="15"/>
      <c r="FUA29" s="15"/>
      <c r="FUB29" s="15"/>
      <c r="FUC29" s="15"/>
      <c r="FUD29" s="15"/>
      <c r="FUE29" s="15"/>
      <c r="FUF29" s="15"/>
      <c r="FUG29" s="15"/>
      <c r="FUH29" s="15"/>
      <c r="FUI29" s="15"/>
      <c r="FUJ29" s="15"/>
      <c r="FUK29" s="15"/>
      <c r="FUL29" s="15"/>
      <c r="FUM29" s="15"/>
      <c r="FUN29" s="15"/>
      <c r="FUO29" s="15"/>
      <c r="FUP29" s="15"/>
      <c r="FUQ29" s="15"/>
      <c r="FUR29" s="15"/>
      <c r="FUS29" s="15"/>
      <c r="FUT29" s="15"/>
      <c r="FUU29" s="15"/>
      <c r="FUV29" s="15"/>
      <c r="FUW29" s="15"/>
      <c r="FUX29" s="15"/>
      <c r="FUY29" s="15"/>
      <c r="FUZ29" s="15"/>
      <c r="FVA29" s="15"/>
      <c r="FVB29" s="15"/>
      <c r="FVC29" s="15"/>
      <c r="FVD29" s="15"/>
      <c r="FVE29" s="15"/>
      <c r="FVF29" s="15"/>
      <c r="FVG29" s="15"/>
      <c r="FVH29" s="15"/>
      <c r="FVI29" s="15"/>
      <c r="FVJ29" s="15"/>
      <c r="FVK29" s="15"/>
      <c r="FVL29" s="15"/>
      <c r="FVM29" s="15"/>
      <c r="FVN29" s="15"/>
      <c r="FVO29" s="15"/>
      <c r="FVP29" s="15"/>
      <c r="FVQ29" s="15"/>
      <c r="FVR29" s="15"/>
      <c r="FVS29" s="15"/>
      <c r="FVT29" s="15"/>
      <c r="FVU29" s="15"/>
      <c r="FVV29" s="15"/>
      <c r="FVW29" s="15"/>
      <c r="FVX29" s="15"/>
      <c r="FVY29" s="15"/>
      <c r="FVZ29" s="15"/>
      <c r="FWA29" s="15"/>
      <c r="FWB29" s="15"/>
      <c r="FWC29" s="15"/>
      <c r="FWD29" s="15"/>
      <c r="FWE29" s="15"/>
      <c r="FWF29" s="15"/>
      <c r="FWG29" s="15"/>
      <c r="FWH29" s="15"/>
      <c r="FWI29" s="15"/>
      <c r="FWJ29" s="15"/>
      <c r="FWK29" s="15"/>
      <c r="FWL29" s="15"/>
      <c r="FWM29" s="15"/>
      <c r="FWN29" s="15"/>
      <c r="FWO29" s="15"/>
      <c r="FWP29" s="15"/>
      <c r="FWQ29" s="15"/>
      <c r="FWR29" s="15"/>
      <c r="FWS29" s="15"/>
      <c r="FWT29" s="15"/>
      <c r="FWU29" s="15"/>
      <c r="FWV29" s="15"/>
      <c r="FWW29" s="15"/>
      <c r="FWX29" s="15"/>
      <c r="FWY29" s="15"/>
      <c r="FWZ29" s="15"/>
      <c r="FXA29" s="15"/>
      <c r="FXB29" s="15"/>
      <c r="FXC29" s="15"/>
      <c r="FXD29" s="15"/>
      <c r="FXE29" s="15"/>
      <c r="FXF29" s="15"/>
      <c r="FXG29" s="15"/>
      <c r="FXH29" s="15"/>
      <c r="FXI29" s="15"/>
      <c r="FXJ29" s="15"/>
      <c r="FXK29" s="15"/>
      <c r="FXL29" s="15"/>
      <c r="FXM29" s="15"/>
      <c r="FXN29" s="15"/>
      <c r="FXO29" s="15"/>
      <c r="FXP29" s="15"/>
      <c r="FXQ29" s="15"/>
      <c r="FXR29" s="15"/>
      <c r="FXS29" s="15"/>
      <c r="FXT29" s="15"/>
      <c r="FXU29" s="15"/>
      <c r="FXV29" s="15"/>
      <c r="FXW29" s="15"/>
      <c r="FXX29" s="15"/>
      <c r="FXY29" s="15"/>
      <c r="FXZ29" s="15"/>
      <c r="FYA29" s="15"/>
      <c r="FYB29" s="15"/>
      <c r="FYC29" s="15"/>
      <c r="FYD29" s="15"/>
      <c r="FYE29" s="15"/>
      <c r="FYF29" s="15"/>
      <c r="FYG29" s="15"/>
      <c r="FYH29" s="15"/>
      <c r="FYI29" s="15"/>
      <c r="FYJ29" s="15"/>
      <c r="FYK29" s="15"/>
      <c r="FYL29" s="15"/>
      <c r="FYM29" s="15"/>
      <c r="FYN29" s="15"/>
      <c r="FYO29" s="15"/>
      <c r="FYP29" s="15"/>
      <c r="FYQ29" s="15"/>
      <c r="FYR29" s="15"/>
      <c r="FYS29" s="15"/>
      <c r="FYT29" s="15"/>
      <c r="FYU29" s="15"/>
      <c r="FYV29" s="15"/>
      <c r="FYW29" s="15"/>
      <c r="FYX29" s="15"/>
      <c r="FYY29" s="15"/>
      <c r="FYZ29" s="15"/>
      <c r="FZA29" s="15"/>
      <c r="FZB29" s="15"/>
      <c r="FZC29" s="15"/>
      <c r="FZD29" s="15"/>
      <c r="FZE29" s="15"/>
      <c r="FZF29" s="15"/>
      <c r="FZG29" s="15"/>
      <c r="FZH29" s="15"/>
      <c r="FZI29" s="15"/>
      <c r="FZJ29" s="15"/>
      <c r="FZK29" s="15"/>
      <c r="FZL29" s="15"/>
      <c r="FZM29" s="15"/>
      <c r="FZN29" s="15"/>
      <c r="FZO29" s="15"/>
      <c r="FZP29" s="15"/>
      <c r="FZQ29" s="15"/>
      <c r="FZR29" s="15"/>
      <c r="FZS29" s="15"/>
      <c r="FZT29" s="15"/>
      <c r="FZU29" s="15"/>
      <c r="FZV29" s="15"/>
      <c r="FZW29" s="15"/>
      <c r="FZX29" s="15"/>
      <c r="FZY29" s="15"/>
      <c r="FZZ29" s="15"/>
      <c r="GAA29" s="15"/>
      <c r="GAB29" s="15"/>
      <c r="GAC29" s="15"/>
      <c r="GAD29" s="15"/>
      <c r="GAE29" s="15"/>
      <c r="GAF29" s="15"/>
      <c r="GAG29" s="15"/>
      <c r="GAH29" s="15"/>
      <c r="GAI29" s="15"/>
      <c r="GAJ29" s="15"/>
      <c r="GAK29" s="15"/>
      <c r="GAL29" s="15"/>
      <c r="GAM29" s="15"/>
      <c r="GAN29" s="15"/>
      <c r="GAO29" s="15"/>
      <c r="GAP29" s="15"/>
      <c r="GAQ29" s="15"/>
      <c r="GAR29" s="15"/>
      <c r="GAS29" s="15"/>
      <c r="GAT29" s="15"/>
      <c r="GAU29" s="15"/>
      <c r="GAV29" s="15"/>
      <c r="GAW29" s="15"/>
      <c r="GAX29" s="15"/>
      <c r="GAY29" s="15"/>
      <c r="GAZ29" s="15"/>
      <c r="GBA29" s="15"/>
      <c r="GBB29" s="15"/>
      <c r="GBC29" s="15"/>
      <c r="GBD29" s="15"/>
      <c r="GBE29" s="15"/>
      <c r="GBF29" s="15"/>
      <c r="GBG29" s="15"/>
      <c r="GBH29" s="15"/>
      <c r="GBI29" s="15"/>
      <c r="GBJ29" s="15"/>
      <c r="GBK29" s="15"/>
      <c r="GBL29" s="15"/>
      <c r="GBM29" s="15"/>
      <c r="GBN29" s="15"/>
      <c r="GBO29" s="15"/>
      <c r="GBP29" s="15"/>
      <c r="GBQ29" s="15"/>
      <c r="GBR29" s="15"/>
      <c r="GBS29" s="15"/>
      <c r="GBT29" s="15"/>
      <c r="GBU29" s="15"/>
      <c r="GBV29" s="15"/>
      <c r="GBW29" s="15"/>
      <c r="GBX29" s="15"/>
      <c r="GBY29" s="15"/>
      <c r="GBZ29" s="15"/>
      <c r="GCA29" s="15"/>
      <c r="GCB29" s="15"/>
      <c r="GCC29" s="15"/>
      <c r="GCD29" s="15"/>
      <c r="GCE29" s="15"/>
      <c r="GCF29" s="15"/>
      <c r="GCG29" s="15"/>
      <c r="GCH29" s="15"/>
      <c r="GCI29" s="15"/>
      <c r="GCJ29" s="15"/>
      <c r="GCK29" s="15"/>
      <c r="GCL29" s="15"/>
      <c r="GCM29" s="15"/>
      <c r="GCN29" s="15"/>
      <c r="GCO29" s="15"/>
      <c r="GCP29" s="15"/>
      <c r="GCQ29" s="15"/>
      <c r="GCR29" s="15"/>
      <c r="GCS29" s="15"/>
      <c r="GCT29" s="15"/>
      <c r="GCU29" s="15"/>
      <c r="GCV29" s="15"/>
      <c r="GCW29" s="15"/>
      <c r="GCX29" s="15"/>
      <c r="GCY29" s="15"/>
      <c r="GCZ29" s="15"/>
      <c r="GDA29" s="15"/>
      <c r="GDB29" s="15"/>
      <c r="GDC29" s="15"/>
      <c r="GDD29" s="15"/>
      <c r="GDE29" s="15"/>
      <c r="GDF29" s="15"/>
      <c r="GDG29" s="15"/>
      <c r="GDH29" s="15"/>
      <c r="GDI29" s="15"/>
      <c r="GDJ29" s="15"/>
      <c r="GDK29" s="15"/>
      <c r="GDL29" s="15"/>
      <c r="GDM29" s="15"/>
      <c r="GDN29" s="15"/>
      <c r="GDO29" s="15"/>
      <c r="GDP29" s="15"/>
      <c r="GDQ29" s="15"/>
      <c r="GDR29" s="15"/>
      <c r="GDS29" s="15"/>
      <c r="GDT29" s="15"/>
      <c r="GDU29" s="15"/>
      <c r="GDV29" s="15"/>
      <c r="GDW29" s="15"/>
      <c r="GDX29" s="15"/>
      <c r="GDY29" s="15"/>
      <c r="GDZ29" s="15"/>
      <c r="GEA29" s="15"/>
      <c r="GEB29" s="15"/>
      <c r="GEC29" s="15"/>
      <c r="GED29" s="15"/>
      <c r="GEE29" s="15"/>
      <c r="GEF29" s="15"/>
      <c r="GEG29" s="15"/>
      <c r="GEH29" s="15"/>
      <c r="GEI29" s="15"/>
      <c r="GEJ29" s="15"/>
      <c r="GEK29" s="15"/>
      <c r="GEL29" s="15"/>
      <c r="GEM29" s="15"/>
      <c r="GEN29" s="15"/>
      <c r="GEO29" s="15"/>
      <c r="GEP29" s="15"/>
      <c r="GEQ29" s="15"/>
      <c r="GER29" s="15"/>
      <c r="GES29" s="15"/>
      <c r="GET29" s="15"/>
      <c r="GEU29" s="15"/>
      <c r="GEV29" s="15"/>
      <c r="GEW29" s="15"/>
      <c r="GEX29" s="15"/>
      <c r="GEY29" s="15"/>
      <c r="GEZ29" s="15"/>
      <c r="GFA29" s="15"/>
      <c r="GFB29" s="15"/>
      <c r="GFC29" s="15"/>
      <c r="GFD29" s="15"/>
      <c r="GFE29" s="15"/>
      <c r="GFF29" s="15"/>
      <c r="GFG29" s="15"/>
      <c r="GFH29" s="15"/>
      <c r="GFI29" s="15"/>
      <c r="GFJ29" s="15"/>
      <c r="GFK29" s="15"/>
      <c r="GFL29" s="15"/>
      <c r="GFM29" s="15"/>
      <c r="GFN29" s="15"/>
      <c r="GFO29" s="15"/>
      <c r="GFP29" s="15"/>
      <c r="GFQ29" s="15"/>
      <c r="GFR29" s="15"/>
      <c r="GFS29" s="15"/>
      <c r="GFT29" s="15"/>
      <c r="GFU29" s="15"/>
      <c r="GFV29" s="15"/>
      <c r="GFW29" s="15"/>
      <c r="GFX29" s="15"/>
      <c r="GFY29" s="15"/>
      <c r="GFZ29" s="15"/>
      <c r="GGA29" s="15"/>
      <c r="GGB29" s="15"/>
      <c r="GGC29" s="15"/>
      <c r="GGD29" s="15"/>
      <c r="GGE29" s="15"/>
      <c r="GGF29" s="15"/>
      <c r="GGG29" s="15"/>
      <c r="GGH29" s="15"/>
      <c r="GGI29" s="15"/>
      <c r="GGJ29" s="15"/>
      <c r="GGK29" s="15"/>
      <c r="GGL29" s="15"/>
      <c r="GGM29" s="15"/>
      <c r="GGN29" s="15"/>
      <c r="GGO29" s="15"/>
      <c r="GGP29" s="15"/>
      <c r="GGQ29" s="15"/>
      <c r="GGR29" s="15"/>
      <c r="GGS29" s="15"/>
      <c r="GGT29" s="15"/>
      <c r="GGU29" s="15"/>
      <c r="GGV29" s="15"/>
      <c r="GGW29" s="15"/>
      <c r="GGX29" s="15"/>
      <c r="GGY29" s="15"/>
      <c r="GGZ29" s="15"/>
      <c r="GHA29" s="15"/>
      <c r="GHB29" s="15"/>
      <c r="GHC29" s="15"/>
      <c r="GHD29" s="15"/>
      <c r="GHE29" s="15"/>
      <c r="GHF29" s="15"/>
      <c r="GHG29" s="15"/>
      <c r="GHH29" s="15"/>
      <c r="GHI29" s="15"/>
      <c r="GHJ29" s="15"/>
      <c r="GHK29" s="15"/>
      <c r="GHL29" s="15"/>
      <c r="GHM29" s="15"/>
      <c r="GHN29" s="15"/>
      <c r="GHO29" s="15"/>
      <c r="GHP29" s="15"/>
      <c r="GHQ29" s="15"/>
      <c r="GHR29" s="15"/>
      <c r="GHS29" s="15"/>
      <c r="GHT29" s="15"/>
      <c r="GHU29" s="15"/>
      <c r="GHV29" s="15"/>
      <c r="GHW29" s="15"/>
      <c r="GHX29" s="15"/>
      <c r="GHY29" s="15"/>
      <c r="GHZ29" s="15"/>
      <c r="GIA29" s="15"/>
      <c r="GIB29" s="15"/>
      <c r="GIC29" s="15"/>
      <c r="GID29" s="15"/>
      <c r="GIE29" s="15"/>
      <c r="GIF29" s="15"/>
      <c r="GIG29" s="15"/>
      <c r="GIH29" s="15"/>
      <c r="GII29" s="15"/>
      <c r="GIJ29" s="15"/>
      <c r="GIK29" s="15"/>
      <c r="GIL29" s="15"/>
      <c r="GIM29" s="15"/>
      <c r="GIN29" s="15"/>
      <c r="GIO29" s="15"/>
      <c r="GIP29" s="15"/>
      <c r="GIQ29" s="15"/>
      <c r="GIR29" s="15"/>
      <c r="GIS29" s="15"/>
      <c r="GIT29" s="15"/>
      <c r="GIU29" s="15"/>
      <c r="GIV29" s="15"/>
      <c r="GIW29" s="15"/>
      <c r="GIX29" s="15"/>
      <c r="GIY29" s="15"/>
      <c r="GIZ29" s="15"/>
      <c r="GJA29" s="15"/>
      <c r="GJB29" s="15"/>
      <c r="GJC29" s="15"/>
      <c r="GJD29" s="15"/>
      <c r="GJE29" s="15"/>
      <c r="GJF29" s="15"/>
      <c r="GJG29" s="15"/>
      <c r="GJH29" s="15"/>
      <c r="GJI29" s="15"/>
      <c r="GJJ29" s="15"/>
      <c r="GJK29" s="15"/>
      <c r="GJL29" s="15"/>
      <c r="GJM29" s="15"/>
      <c r="GJN29" s="15"/>
      <c r="GJO29" s="15"/>
      <c r="GJP29" s="15"/>
      <c r="GJQ29" s="15"/>
      <c r="GJR29" s="15"/>
      <c r="GJS29" s="15"/>
      <c r="GJT29" s="15"/>
      <c r="GJU29" s="15"/>
      <c r="GJV29" s="15"/>
      <c r="GJW29" s="15"/>
      <c r="GJX29" s="15"/>
      <c r="GJY29" s="15"/>
      <c r="GJZ29" s="15"/>
      <c r="GKA29" s="15"/>
      <c r="GKB29" s="15"/>
      <c r="GKC29" s="15"/>
      <c r="GKD29" s="15"/>
      <c r="GKE29" s="15"/>
      <c r="GKF29" s="15"/>
      <c r="GKG29" s="15"/>
      <c r="GKH29" s="15"/>
      <c r="GKI29" s="15"/>
      <c r="GKJ29" s="15"/>
      <c r="GKK29" s="15"/>
      <c r="GKL29" s="15"/>
      <c r="GKM29" s="15"/>
      <c r="GKN29" s="15"/>
      <c r="GKO29" s="15"/>
      <c r="GKP29" s="15"/>
      <c r="GKQ29" s="15"/>
      <c r="GKR29" s="15"/>
      <c r="GKS29" s="15"/>
      <c r="GKT29" s="15"/>
      <c r="GKU29" s="15"/>
      <c r="GKV29" s="15"/>
      <c r="GKW29" s="15"/>
      <c r="GKX29" s="15"/>
      <c r="GKY29" s="15"/>
      <c r="GKZ29" s="15"/>
      <c r="GLA29" s="15"/>
      <c r="GLB29" s="15"/>
      <c r="GLC29" s="15"/>
      <c r="GLD29" s="15"/>
      <c r="GLE29" s="15"/>
      <c r="GLF29" s="15"/>
      <c r="GLG29" s="15"/>
      <c r="GLH29" s="15"/>
      <c r="GLI29" s="15"/>
      <c r="GLJ29" s="15"/>
      <c r="GLK29" s="15"/>
      <c r="GLL29" s="15"/>
      <c r="GLM29" s="15"/>
      <c r="GLN29" s="15"/>
      <c r="GLO29" s="15"/>
      <c r="GLP29" s="15"/>
      <c r="GLQ29" s="15"/>
      <c r="GLR29" s="15"/>
      <c r="GLS29" s="15"/>
      <c r="GLT29" s="15"/>
      <c r="GLU29" s="15"/>
      <c r="GLV29" s="15"/>
      <c r="GLW29" s="15"/>
      <c r="GLX29" s="15"/>
      <c r="GLY29" s="15"/>
      <c r="GLZ29" s="15"/>
      <c r="GMA29" s="15"/>
      <c r="GMB29" s="15"/>
      <c r="GMC29" s="15"/>
      <c r="GMD29" s="15"/>
      <c r="GME29" s="15"/>
      <c r="GMF29" s="15"/>
      <c r="GMG29" s="15"/>
      <c r="GMH29" s="15"/>
      <c r="GMI29" s="15"/>
      <c r="GMJ29" s="15"/>
      <c r="GMK29" s="15"/>
      <c r="GML29" s="15"/>
      <c r="GMM29" s="15"/>
      <c r="GMN29" s="15"/>
      <c r="GMO29" s="15"/>
      <c r="GMP29" s="15"/>
      <c r="GMQ29" s="15"/>
      <c r="GMR29" s="15"/>
      <c r="GMS29" s="15"/>
      <c r="GMT29" s="15"/>
      <c r="GMU29" s="15"/>
      <c r="GMV29" s="15"/>
      <c r="GMW29" s="15"/>
      <c r="GMX29" s="15"/>
      <c r="GMY29" s="15"/>
      <c r="GMZ29" s="15"/>
      <c r="GNA29" s="15"/>
      <c r="GNB29" s="15"/>
      <c r="GNC29" s="15"/>
      <c r="GND29" s="15"/>
      <c r="GNE29" s="15"/>
      <c r="GNF29" s="15"/>
      <c r="GNG29" s="15"/>
      <c r="GNH29" s="15"/>
      <c r="GNI29" s="15"/>
      <c r="GNJ29" s="15"/>
      <c r="GNK29" s="15"/>
      <c r="GNL29" s="15"/>
      <c r="GNM29" s="15"/>
      <c r="GNN29" s="15"/>
      <c r="GNO29" s="15"/>
      <c r="GNP29" s="15"/>
      <c r="GNQ29" s="15"/>
      <c r="GNR29" s="15"/>
      <c r="GNS29" s="15"/>
      <c r="GNT29" s="15"/>
      <c r="GNU29" s="15"/>
      <c r="GNV29" s="15"/>
      <c r="GNW29" s="15"/>
      <c r="GNX29" s="15"/>
      <c r="GNY29" s="15"/>
      <c r="GNZ29" s="15"/>
      <c r="GOA29" s="15"/>
      <c r="GOB29" s="15"/>
      <c r="GOC29" s="15"/>
      <c r="GOD29" s="15"/>
      <c r="GOE29" s="15"/>
      <c r="GOF29" s="15"/>
      <c r="GOG29" s="15"/>
      <c r="GOH29" s="15"/>
      <c r="GOI29" s="15"/>
      <c r="GOJ29" s="15"/>
      <c r="GOK29" s="15"/>
      <c r="GOL29" s="15"/>
      <c r="GOM29" s="15"/>
      <c r="GON29" s="15"/>
      <c r="GOO29" s="15"/>
      <c r="GOP29" s="15"/>
      <c r="GOQ29" s="15"/>
      <c r="GOR29" s="15"/>
      <c r="GOS29" s="15"/>
      <c r="GOT29" s="15"/>
      <c r="GOU29" s="15"/>
      <c r="GOV29" s="15"/>
      <c r="GOW29" s="15"/>
      <c r="GOX29" s="15"/>
      <c r="GOY29" s="15"/>
      <c r="GOZ29" s="15"/>
      <c r="GPA29" s="15"/>
      <c r="GPB29" s="15"/>
      <c r="GPC29" s="15"/>
      <c r="GPD29" s="15"/>
      <c r="GPE29" s="15"/>
      <c r="GPF29" s="15"/>
      <c r="GPG29" s="15"/>
      <c r="GPH29" s="15"/>
      <c r="GPI29" s="15"/>
      <c r="GPJ29" s="15"/>
      <c r="GPK29" s="15"/>
      <c r="GPL29" s="15"/>
      <c r="GPM29" s="15"/>
      <c r="GPN29" s="15"/>
      <c r="GPO29" s="15"/>
      <c r="GPP29" s="15"/>
      <c r="GPQ29" s="15"/>
      <c r="GPR29" s="15"/>
      <c r="GPS29" s="15"/>
      <c r="GPT29" s="15"/>
      <c r="GPU29" s="15"/>
      <c r="GPV29" s="15"/>
      <c r="GPW29" s="15"/>
      <c r="GPX29" s="15"/>
      <c r="GPY29" s="15"/>
      <c r="GPZ29" s="15"/>
      <c r="GQA29" s="15"/>
      <c r="GQB29" s="15"/>
      <c r="GQC29" s="15"/>
      <c r="GQD29" s="15"/>
      <c r="GQE29" s="15"/>
      <c r="GQF29" s="15"/>
      <c r="GQG29" s="15"/>
      <c r="GQH29" s="15"/>
      <c r="GQI29" s="15"/>
      <c r="GQJ29" s="15"/>
      <c r="GQK29" s="15"/>
      <c r="GQL29" s="15"/>
      <c r="GQM29" s="15"/>
      <c r="GQN29" s="15"/>
      <c r="GQO29" s="15"/>
      <c r="GQP29" s="15"/>
      <c r="GQQ29" s="15"/>
      <c r="GQR29" s="15"/>
      <c r="GQS29" s="15"/>
      <c r="GQT29" s="15"/>
      <c r="GQU29" s="15"/>
      <c r="GQV29" s="15"/>
      <c r="GQW29" s="15"/>
      <c r="GQX29" s="15"/>
      <c r="GQY29" s="15"/>
      <c r="GQZ29" s="15"/>
      <c r="GRA29" s="15"/>
      <c r="GRB29" s="15"/>
      <c r="GRC29" s="15"/>
      <c r="GRD29" s="15"/>
      <c r="GRE29" s="15"/>
      <c r="GRF29" s="15"/>
      <c r="GRG29" s="15"/>
      <c r="GRH29" s="15"/>
      <c r="GRI29" s="15"/>
      <c r="GRJ29" s="15"/>
      <c r="GRK29" s="15"/>
      <c r="GRL29" s="15"/>
      <c r="GRM29" s="15"/>
      <c r="GRN29" s="15"/>
      <c r="GRO29" s="15"/>
      <c r="GRP29" s="15"/>
      <c r="GRQ29" s="15"/>
      <c r="GRR29" s="15"/>
      <c r="GRS29" s="15"/>
      <c r="GRT29" s="15"/>
      <c r="GRU29" s="15"/>
      <c r="GRV29" s="15"/>
      <c r="GRW29" s="15"/>
      <c r="GRX29" s="15"/>
      <c r="GRY29" s="15"/>
      <c r="GRZ29" s="15"/>
      <c r="GSA29" s="15"/>
      <c r="GSB29" s="15"/>
      <c r="GSC29" s="15"/>
      <c r="GSD29" s="15"/>
      <c r="GSE29" s="15"/>
      <c r="GSF29" s="15"/>
      <c r="GSG29" s="15"/>
      <c r="GSH29" s="15"/>
      <c r="GSI29" s="15"/>
      <c r="GSJ29" s="15"/>
      <c r="GSK29" s="15"/>
      <c r="GSL29" s="15"/>
      <c r="GSM29" s="15"/>
      <c r="GSN29" s="15"/>
      <c r="GSO29" s="15"/>
      <c r="GSP29" s="15"/>
      <c r="GSQ29" s="15"/>
      <c r="GSR29" s="15"/>
      <c r="GSS29" s="15"/>
      <c r="GST29" s="15"/>
      <c r="GSU29" s="15"/>
      <c r="GSV29" s="15"/>
      <c r="GSW29" s="15"/>
      <c r="GSX29" s="15"/>
      <c r="GSY29" s="15"/>
      <c r="GSZ29" s="15"/>
      <c r="GTA29" s="15"/>
      <c r="GTB29" s="15"/>
      <c r="GTC29" s="15"/>
      <c r="GTD29" s="15"/>
      <c r="GTE29" s="15"/>
      <c r="GTF29" s="15"/>
      <c r="GTG29" s="15"/>
      <c r="GTH29" s="15"/>
      <c r="GTI29" s="15"/>
      <c r="GTJ29" s="15"/>
      <c r="GTK29" s="15"/>
      <c r="GTL29" s="15"/>
      <c r="GTM29" s="15"/>
      <c r="GTN29" s="15"/>
      <c r="GTO29" s="15"/>
      <c r="GTP29" s="15"/>
      <c r="GTQ29" s="15"/>
      <c r="GTR29" s="15"/>
      <c r="GTS29" s="15"/>
      <c r="GTT29" s="15"/>
      <c r="GTU29" s="15"/>
      <c r="GTV29" s="15"/>
      <c r="GTW29" s="15"/>
      <c r="GTX29" s="15"/>
      <c r="GTY29" s="15"/>
      <c r="GTZ29" s="15"/>
      <c r="GUA29" s="15"/>
      <c r="GUB29" s="15"/>
      <c r="GUC29" s="15"/>
      <c r="GUD29" s="15"/>
      <c r="GUE29" s="15"/>
      <c r="GUF29" s="15"/>
      <c r="GUG29" s="15"/>
      <c r="GUH29" s="15"/>
      <c r="GUI29" s="15"/>
      <c r="GUJ29" s="15"/>
      <c r="GUK29" s="15"/>
      <c r="GUL29" s="15"/>
      <c r="GUM29" s="15"/>
      <c r="GUN29" s="15"/>
      <c r="GUO29" s="15"/>
      <c r="GUP29" s="15"/>
      <c r="GUQ29" s="15"/>
      <c r="GUR29" s="15"/>
      <c r="GUS29" s="15"/>
      <c r="GUT29" s="15"/>
      <c r="GUU29" s="15"/>
      <c r="GUV29" s="15"/>
      <c r="GUW29" s="15"/>
      <c r="GUX29" s="15"/>
      <c r="GUY29" s="15"/>
      <c r="GUZ29" s="15"/>
      <c r="GVA29" s="15"/>
      <c r="GVB29" s="15"/>
      <c r="GVC29" s="15"/>
      <c r="GVD29" s="15"/>
      <c r="GVE29" s="15"/>
      <c r="GVF29" s="15"/>
      <c r="GVG29" s="15"/>
      <c r="GVH29" s="15"/>
      <c r="GVI29" s="15"/>
      <c r="GVJ29" s="15"/>
      <c r="GVK29" s="15"/>
      <c r="GVL29" s="15"/>
      <c r="GVM29" s="15"/>
      <c r="GVN29" s="15"/>
      <c r="GVO29" s="15"/>
      <c r="GVP29" s="15"/>
      <c r="GVQ29" s="15"/>
      <c r="GVR29" s="15"/>
      <c r="GVS29" s="15"/>
      <c r="GVT29" s="15"/>
      <c r="GVU29" s="15"/>
      <c r="GVV29" s="15"/>
      <c r="GVW29" s="15"/>
      <c r="GVX29" s="15"/>
      <c r="GVY29" s="15"/>
      <c r="GVZ29" s="15"/>
      <c r="GWA29" s="15"/>
      <c r="GWB29" s="15"/>
      <c r="GWC29" s="15"/>
      <c r="GWD29" s="15"/>
      <c r="GWE29" s="15"/>
      <c r="GWF29" s="15"/>
      <c r="GWG29" s="15"/>
      <c r="GWH29" s="15"/>
      <c r="GWI29" s="15"/>
      <c r="GWJ29" s="15"/>
      <c r="GWK29" s="15"/>
      <c r="GWL29" s="15"/>
      <c r="GWM29" s="15"/>
      <c r="GWN29" s="15"/>
      <c r="GWO29" s="15"/>
      <c r="GWP29" s="15"/>
      <c r="GWQ29" s="15"/>
      <c r="GWR29" s="15"/>
      <c r="GWS29" s="15"/>
      <c r="GWT29" s="15"/>
      <c r="GWU29" s="15"/>
      <c r="GWV29" s="15"/>
      <c r="GWW29" s="15"/>
      <c r="GWX29" s="15"/>
      <c r="GWY29" s="15"/>
      <c r="GWZ29" s="15"/>
      <c r="GXA29" s="15"/>
      <c r="GXB29" s="15"/>
      <c r="GXC29" s="15"/>
      <c r="GXD29" s="15"/>
      <c r="GXE29" s="15"/>
      <c r="GXF29" s="15"/>
      <c r="GXG29" s="15"/>
      <c r="GXH29" s="15"/>
      <c r="GXI29" s="15"/>
      <c r="GXJ29" s="15"/>
      <c r="GXK29" s="15"/>
      <c r="GXL29" s="15"/>
      <c r="GXM29" s="15"/>
      <c r="GXN29" s="15"/>
      <c r="GXO29" s="15"/>
      <c r="GXP29" s="15"/>
      <c r="GXQ29" s="15"/>
      <c r="GXR29" s="15"/>
      <c r="GXS29" s="15"/>
      <c r="GXT29" s="15"/>
      <c r="GXU29" s="15"/>
      <c r="GXV29" s="15"/>
      <c r="GXW29" s="15"/>
      <c r="GXX29" s="15"/>
      <c r="GXY29" s="15"/>
      <c r="GXZ29" s="15"/>
      <c r="GYA29" s="15"/>
      <c r="GYB29" s="15"/>
      <c r="GYC29" s="15"/>
      <c r="GYD29" s="15"/>
      <c r="GYE29" s="15"/>
      <c r="GYF29" s="15"/>
      <c r="GYG29" s="15"/>
      <c r="GYH29" s="15"/>
      <c r="GYI29" s="15"/>
      <c r="GYJ29" s="15"/>
      <c r="GYK29" s="15"/>
      <c r="GYL29" s="15"/>
      <c r="GYM29" s="15"/>
      <c r="GYN29" s="15"/>
      <c r="GYO29" s="15"/>
      <c r="GYP29" s="15"/>
      <c r="GYQ29" s="15"/>
      <c r="GYR29" s="15"/>
      <c r="GYS29" s="15"/>
      <c r="GYT29" s="15"/>
      <c r="GYU29" s="15"/>
      <c r="GYV29" s="15"/>
      <c r="GYW29" s="15"/>
      <c r="GYX29" s="15"/>
      <c r="GYY29" s="15"/>
      <c r="GYZ29" s="15"/>
      <c r="GZA29" s="15"/>
      <c r="GZB29" s="15"/>
      <c r="GZC29" s="15"/>
      <c r="GZD29" s="15"/>
      <c r="GZE29" s="15"/>
      <c r="GZF29" s="15"/>
      <c r="GZG29" s="15"/>
      <c r="GZH29" s="15"/>
      <c r="GZI29" s="15"/>
      <c r="GZJ29" s="15"/>
      <c r="GZK29" s="15"/>
      <c r="GZL29" s="15"/>
      <c r="GZM29" s="15"/>
      <c r="GZN29" s="15"/>
      <c r="GZO29" s="15"/>
      <c r="GZP29" s="15"/>
      <c r="GZQ29" s="15"/>
      <c r="GZR29" s="15"/>
      <c r="GZS29" s="15"/>
      <c r="GZT29" s="15"/>
      <c r="GZU29" s="15"/>
      <c r="GZV29" s="15"/>
      <c r="GZW29" s="15"/>
      <c r="GZX29" s="15"/>
      <c r="GZY29" s="15"/>
      <c r="GZZ29" s="15"/>
      <c r="HAA29" s="15"/>
      <c r="HAB29" s="15"/>
      <c r="HAC29" s="15"/>
      <c r="HAD29" s="15"/>
      <c r="HAE29" s="15"/>
      <c r="HAF29" s="15"/>
      <c r="HAG29" s="15"/>
      <c r="HAH29" s="15"/>
      <c r="HAI29" s="15"/>
      <c r="HAJ29" s="15"/>
      <c r="HAK29" s="15"/>
      <c r="HAL29" s="15"/>
      <c r="HAM29" s="15"/>
      <c r="HAN29" s="15"/>
      <c r="HAO29" s="15"/>
      <c r="HAP29" s="15"/>
      <c r="HAQ29" s="15"/>
      <c r="HAR29" s="15"/>
      <c r="HAS29" s="15"/>
      <c r="HAT29" s="15"/>
      <c r="HAU29" s="15"/>
      <c r="HAV29" s="15"/>
      <c r="HAW29" s="15"/>
      <c r="HAX29" s="15"/>
      <c r="HAY29" s="15"/>
      <c r="HAZ29" s="15"/>
      <c r="HBA29" s="15"/>
      <c r="HBB29" s="15"/>
      <c r="HBC29" s="15"/>
      <c r="HBD29" s="15"/>
      <c r="HBE29" s="15"/>
      <c r="HBF29" s="15"/>
      <c r="HBG29" s="15"/>
      <c r="HBH29" s="15"/>
      <c r="HBI29" s="15"/>
      <c r="HBJ29" s="15"/>
      <c r="HBK29" s="15"/>
      <c r="HBL29" s="15"/>
      <c r="HBM29" s="15"/>
      <c r="HBN29" s="15"/>
      <c r="HBO29" s="15"/>
      <c r="HBP29" s="15"/>
      <c r="HBQ29" s="15"/>
      <c r="HBR29" s="15"/>
      <c r="HBS29" s="15"/>
      <c r="HBT29" s="15"/>
      <c r="HBU29" s="15"/>
      <c r="HBV29" s="15"/>
      <c r="HBW29" s="15"/>
      <c r="HBX29" s="15"/>
      <c r="HBY29" s="15"/>
      <c r="HBZ29" s="15"/>
      <c r="HCA29" s="15"/>
      <c r="HCB29" s="15"/>
      <c r="HCC29" s="15"/>
      <c r="HCD29" s="15"/>
      <c r="HCE29" s="15"/>
      <c r="HCF29" s="15"/>
      <c r="HCG29" s="15"/>
      <c r="HCH29" s="15"/>
      <c r="HCI29" s="15"/>
      <c r="HCJ29" s="15"/>
      <c r="HCK29" s="15"/>
      <c r="HCL29" s="15"/>
      <c r="HCM29" s="15"/>
      <c r="HCN29" s="15"/>
      <c r="HCO29" s="15"/>
      <c r="HCP29" s="15"/>
      <c r="HCQ29" s="15"/>
      <c r="HCR29" s="15"/>
      <c r="HCS29" s="15"/>
      <c r="HCT29" s="15"/>
      <c r="HCU29" s="15"/>
      <c r="HCV29" s="15"/>
      <c r="HCW29" s="15"/>
      <c r="HCX29" s="15"/>
      <c r="HCY29" s="15"/>
      <c r="HCZ29" s="15"/>
      <c r="HDA29" s="15"/>
      <c r="HDB29" s="15"/>
      <c r="HDC29" s="15"/>
      <c r="HDD29" s="15"/>
      <c r="HDE29" s="15"/>
      <c r="HDF29" s="15"/>
      <c r="HDG29" s="15"/>
      <c r="HDH29" s="15"/>
      <c r="HDI29" s="15"/>
      <c r="HDJ29" s="15"/>
      <c r="HDK29" s="15"/>
      <c r="HDL29" s="15"/>
      <c r="HDM29" s="15"/>
      <c r="HDN29" s="15"/>
      <c r="HDO29" s="15"/>
      <c r="HDP29" s="15"/>
      <c r="HDQ29" s="15"/>
      <c r="HDR29" s="15"/>
      <c r="HDS29" s="15"/>
      <c r="HDT29" s="15"/>
      <c r="HDU29" s="15"/>
      <c r="HDV29" s="15"/>
      <c r="HDW29" s="15"/>
      <c r="HDX29" s="15"/>
      <c r="HDY29" s="15"/>
      <c r="HDZ29" s="15"/>
      <c r="HEA29" s="15"/>
      <c r="HEB29" s="15"/>
      <c r="HEC29" s="15"/>
      <c r="HED29" s="15"/>
      <c r="HEE29" s="15"/>
      <c r="HEF29" s="15"/>
      <c r="HEG29" s="15"/>
      <c r="HEH29" s="15"/>
      <c r="HEI29" s="15"/>
      <c r="HEJ29" s="15"/>
      <c r="HEK29" s="15"/>
      <c r="HEL29" s="15"/>
      <c r="HEM29" s="15"/>
      <c r="HEN29" s="15"/>
      <c r="HEO29" s="15"/>
      <c r="HEP29" s="15"/>
      <c r="HEQ29" s="15"/>
      <c r="HER29" s="15"/>
      <c r="HES29" s="15"/>
      <c r="HET29" s="15"/>
      <c r="HEU29" s="15"/>
      <c r="HEV29" s="15"/>
      <c r="HEW29" s="15"/>
      <c r="HEX29" s="15"/>
      <c r="HEY29" s="15"/>
      <c r="HEZ29" s="15"/>
      <c r="HFA29" s="15"/>
      <c r="HFB29" s="15"/>
      <c r="HFC29" s="15"/>
      <c r="HFD29" s="15"/>
      <c r="HFE29" s="15"/>
      <c r="HFF29" s="15"/>
      <c r="HFG29" s="15"/>
      <c r="HFH29" s="15"/>
      <c r="HFI29" s="15"/>
      <c r="HFJ29" s="15"/>
      <c r="HFK29" s="15"/>
      <c r="HFL29" s="15"/>
      <c r="HFM29" s="15"/>
      <c r="HFN29" s="15"/>
      <c r="HFO29" s="15"/>
      <c r="HFP29" s="15"/>
      <c r="HFQ29" s="15"/>
      <c r="HFR29" s="15"/>
      <c r="HFS29" s="15"/>
      <c r="HFT29" s="15"/>
      <c r="HFU29" s="15"/>
      <c r="HFV29" s="15"/>
      <c r="HFW29" s="15"/>
      <c r="HFX29" s="15"/>
      <c r="HFY29" s="15"/>
      <c r="HFZ29" s="15"/>
      <c r="HGA29" s="15"/>
      <c r="HGB29" s="15"/>
      <c r="HGC29" s="15"/>
      <c r="HGD29" s="15"/>
      <c r="HGE29" s="15"/>
      <c r="HGF29" s="15"/>
      <c r="HGG29" s="15"/>
      <c r="HGH29" s="15"/>
      <c r="HGI29" s="15"/>
      <c r="HGJ29" s="15"/>
      <c r="HGK29" s="15"/>
      <c r="HGL29" s="15"/>
      <c r="HGM29" s="15"/>
      <c r="HGN29" s="15"/>
      <c r="HGO29" s="15"/>
      <c r="HGP29" s="15"/>
      <c r="HGQ29" s="15"/>
      <c r="HGR29" s="15"/>
      <c r="HGS29" s="15"/>
      <c r="HGT29" s="15"/>
      <c r="HGU29" s="15"/>
      <c r="HGV29" s="15"/>
      <c r="HGW29" s="15"/>
      <c r="HGX29" s="15"/>
      <c r="HGY29" s="15"/>
      <c r="HGZ29" s="15"/>
      <c r="HHA29" s="15"/>
      <c r="HHB29" s="15"/>
      <c r="HHC29" s="15"/>
      <c r="HHD29" s="15"/>
      <c r="HHE29" s="15"/>
      <c r="HHF29" s="15"/>
      <c r="HHG29" s="15"/>
      <c r="HHH29" s="15"/>
      <c r="HHI29" s="15"/>
      <c r="HHJ29" s="15"/>
      <c r="HHK29" s="15"/>
      <c r="HHL29" s="15"/>
      <c r="HHM29" s="15"/>
      <c r="HHN29" s="15"/>
      <c r="HHO29" s="15"/>
      <c r="HHP29" s="15"/>
      <c r="HHQ29" s="15"/>
      <c r="HHR29" s="15"/>
      <c r="HHS29" s="15"/>
      <c r="HHT29" s="15"/>
      <c r="HHU29" s="15"/>
      <c r="HHV29" s="15"/>
      <c r="HHW29" s="15"/>
      <c r="HHX29" s="15"/>
      <c r="HHY29" s="15"/>
      <c r="HHZ29" s="15"/>
      <c r="HIA29" s="15"/>
      <c r="HIB29" s="15"/>
      <c r="HIC29" s="15"/>
      <c r="HID29" s="15"/>
      <c r="HIE29" s="15"/>
      <c r="HIF29" s="15"/>
      <c r="HIG29" s="15"/>
      <c r="HIH29" s="15"/>
      <c r="HII29" s="15"/>
      <c r="HIJ29" s="15"/>
      <c r="HIK29" s="15"/>
      <c r="HIL29" s="15"/>
      <c r="HIM29" s="15"/>
      <c r="HIN29" s="15"/>
      <c r="HIO29" s="15"/>
      <c r="HIP29" s="15"/>
      <c r="HIQ29" s="15"/>
      <c r="HIR29" s="15"/>
      <c r="HIS29" s="15"/>
      <c r="HIT29" s="15"/>
      <c r="HIU29" s="15"/>
      <c r="HIV29" s="15"/>
      <c r="HIW29" s="15"/>
      <c r="HIX29" s="15"/>
      <c r="HIY29" s="15"/>
      <c r="HIZ29" s="15"/>
      <c r="HJA29" s="15"/>
      <c r="HJB29" s="15"/>
      <c r="HJC29" s="15"/>
      <c r="HJD29" s="15"/>
      <c r="HJE29" s="15"/>
      <c r="HJF29" s="15"/>
      <c r="HJG29" s="15"/>
      <c r="HJH29" s="15"/>
      <c r="HJI29" s="15"/>
      <c r="HJJ29" s="15"/>
      <c r="HJK29" s="15"/>
      <c r="HJL29" s="15"/>
      <c r="HJM29" s="15"/>
      <c r="HJN29" s="15"/>
      <c r="HJO29" s="15"/>
      <c r="HJP29" s="15"/>
      <c r="HJQ29" s="15"/>
      <c r="HJR29" s="15"/>
      <c r="HJS29" s="15"/>
      <c r="HJT29" s="15"/>
      <c r="HJU29" s="15"/>
      <c r="HJV29" s="15"/>
      <c r="HJW29" s="15"/>
      <c r="HJX29" s="15"/>
      <c r="HJY29" s="15"/>
      <c r="HJZ29" s="15"/>
      <c r="HKA29" s="15"/>
      <c r="HKB29" s="15"/>
      <c r="HKC29" s="15"/>
      <c r="HKD29" s="15"/>
      <c r="HKE29" s="15"/>
      <c r="HKF29" s="15"/>
      <c r="HKG29" s="15"/>
      <c r="HKH29" s="15"/>
      <c r="HKI29" s="15"/>
      <c r="HKJ29" s="15"/>
      <c r="HKK29" s="15"/>
      <c r="HKL29" s="15"/>
      <c r="HKM29" s="15"/>
      <c r="HKN29" s="15"/>
      <c r="HKO29" s="15"/>
      <c r="HKP29" s="15"/>
      <c r="HKQ29" s="15"/>
      <c r="HKR29" s="15"/>
      <c r="HKS29" s="15"/>
      <c r="HKT29" s="15"/>
      <c r="HKU29" s="15"/>
      <c r="HKV29" s="15"/>
      <c r="HKW29" s="15"/>
      <c r="HKX29" s="15"/>
      <c r="HKY29" s="15"/>
      <c r="HKZ29" s="15"/>
      <c r="HLA29" s="15"/>
      <c r="HLB29" s="15"/>
      <c r="HLC29" s="15"/>
      <c r="HLD29" s="15"/>
      <c r="HLE29" s="15"/>
      <c r="HLF29" s="15"/>
      <c r="HLG29" s="15"/>
      <c r="HLH29" s="15"/>
      <c r="HLI29" s="15"/>
      <c r="HLJ29" s="15"/>
      <c r="HLK29" s="15"/>
      <c r="HLL29" s="15"/>
      <c r="HLM29" s="15"/>
      <c r="HLN29" s="15"/>
      <c r="HLO29" s="15"/>
      <c r="HLP29" s="15"/>
      <c r="HLQ29" s="15"/>
      <c r="HLR29" s="15"/>
      <c r="HLS29" s="15"/>
      <c r="HLT29" s="15"/>
      <c r="HLU29" s="15"/>
      <c r="HLV29" s="15"/>
      <c r="HLW29" s="15"/>
      <c r="HLX29" s="15"/>
      <c r="HLY29" s="15"/>
      <c r="HLZ29" s="15"/>
      <c r="HMA29" s="15"/>
      <c r="HMB29" s="15"/>
      <c r="HMC29" s="15"/>
      <c r="HMD29" s="15"/>
      <c r="HME29" s="15"/>
      <c r="HMF29" s="15"/>
      <c r="HMG29" s="15"/>
      <c r="HMH29" s="15"/>
      <c r="HMI29" s="15"/>
      <c r="HMJ29" s="15"/>
      <c r="HMK29" s="15"/>
      <c r="HML29" s="15"/>
      <c r="HMM29" s="15"/>
      <c r="HMN29" s="15"/>
      <c r="HMO29" s="15"/>
      <c r="HMP29" s="15"/>
      <c r="HMQ29" s="15"/>
      <c r="HMR29" s="15"/>
      <c r="HMS29" s="15"/>
      <c r="HMT29" s="15"/>
      <c r="HMU29" s="15"/>
      <c r="HMV29" s="15"/>
      <c r="HMW29" s="15"/>
      <c r="HMX29" s="15"/>
      <c r="HMY29" s="15"/>
      <c r="HMZ29" s="15"/>
      <c r="HNA29" s="15"/>
      <c r="HNB29" s="15"/>
      <c r="HNC29" s="15"/>
      <c r="HND29" s="15"/>
      <c r="HNE29" s="15"/>
      <c r="HNF29" s="15"/>
      <c r="HNG29" s="15"/>
      <c r="HNH29" s="15"/>
      <c r="HNI29" s="15"/>
      <c r="HNJ29" s="15"/>
      <c r="HNK29" s="15"/>
      <c r="HNL29" s="15"/>
      <c r="HNM29" s="15"/>
      <c r="HNN29" s="15"/>
      <c r="HNO29" s="15"/>
      <c r="HNP29" s="15"/>
      <c r="HNQ29" s="15"/>
      <c r="HNR29" s="15"/>
      <c r="HNS29" s="15"/>
      <c r="HNT29" s="15"/>
      <c r="HNU29" s="15"/>
      <c r="HNV29" s="15"/>
      <c r="HNW29" s="15"/>
      <c r="HNX29" s="15"/>
      <c r="HNY29" s="15"/>
      <c r="HNZ29" s="15"/>
      <c r="HOA29" s="15"/>
      <c r="HOB29" s="15"/>
      <c r="HOC29" s="15"/>
      <c r="HOD29" s="15"/>
      <c r="HOE29" s="15"/>
      <c r="HOF29" s="15"/>
      <c r="HOG29" s="15"/>
      <c r="HOH29" s="15"/>
      <c r="HOI29" s="15"/>
      <c r="HOJ29" s="15"/>
      <c r="HOK29" s="15"/>
      <c r="HOL29" s="15"/>
      <c r="HOM29" s="15"/>
      <c r="HON29" s="15"/>
      <c r="HOO29" s="15"/>
      <c r="HOP29" s="15"/>
      <c r="HOQ29" s="15"/>
      <c r="HOR29" s="15"/>
      <c r="HOS29" s="15"/>
      <c r="HOT29" s="15"/>
      <c r="HOU29" s="15"/>
      <c r="HOV29" s="15"/>
      <c r="HOW29" s="15"/>
      <c r="HOX29" s="15"/>
      <c r="HOY29" s="15"/>
      <c r="HOZ29" s="15"/>
      <c r="HPA29" s="15"/>
      <c r="HPB29" s="15"/>
      <c r="HPC29" s="15"/>
      <c r="HPD29" s="15"/>
      <c r="HPE29" s="15"/>
      <c r="HPF29" s="15"/>
      <c r="HPG29" s="15"/>
      <c r="HPH29" s="15"/>
      <c r="HPI29" s="15"/>
      <c r="HPJ29" s="15"/>
      <c r="HPK29" s="15"/>
      <c r="HPL29" s="15"/>
      <c r="HPM29" s="15"/>
      <c r="HPN29" s="15"/>
      <c r="HPO29" s="15"/>
      <c r="HPP29" s="15"/>
      <c r="HPQ29" s="15"/>
      <c r="HPR29" s="15"/>
      <c r="HPS29" s="15"/>
      <c r="HPT29" s="15"/>
      <c r="HPU29" s="15"/>
      <c r="HPV29" s="15"/>
      <c r="HPW29" s="15"/>
      <c r="HPX29" s="15"/>
      <c r="HPY29" s="15"/>
      <c r="HPZ29" s="15"/>
      <c r="HQA29" s="15"/>
      <c r="HQB29" s="15"/>
      <c r="HQC29" s="15"/>
      <c r="HQD29" s="15"/>
      <c r="HQE29" s="15"/>
      <c r="HQF29" s="15"/>
      <c r="HQG29" s="15"/>
      <c r="HQH29" s="15"/>
      <c r="HQI29" s="15"/>
      <c r="HQJ29" s="15"/>
      <c r="HQK29" s="15"/>
      <c r="HQL29" s="15"/>
      <c r="HQM29" s="15"/>
      <c r="HQN29" s="15"/>
      <c r="HQO29" s="15"/>
      <c r="HQP29" s="15"/>
      <c r="HQQ29" s="15"/>
      <c r="HQR29" s="15"/>
      <c r="HQS29" s="15"/>
      <c r="HQT29" s="15"/>
      <c r="HQU29" s="15"/>
      <c r="HQV29" s="15"/>
      <c r="HQW29" s="15"/>
      <c r="HQX29" s="15"/>
      <c r="HQY29" s="15"/>
      <c r="HQZ29" s="15"/>
      <c r="HRA29" s="15"/>
      <c r="HRB29" s="15"/>
      <c r="HRC29" s="15"/>
      <c r="HRD29" s="15"/>
      <c r="HRE29" s="15"/>
      <c r="HRF29" s="15"/>
      <c r="HRG29" s="15"/>
      <c r="HRH29" s="15"/>
      <c r="HRI29" s="15"/>
      <c r="HRJ29" s="15"/>
      <c r="HRK29" s="15"/>
      <c r="HRL29" s="15"/>
      <c r="HRM29" s="15"/>
      <c r="HRN29" s="15"/>
      <c r="HRO29" s="15"/>
      <c r="HRP29" s="15"/>
      <c r="HRQ29" s="15"/>
      <c r="HRR29" s="15"/>
      <c r="HRS29" s="15"/>
      <c r="HRT29" s="15"/>
      <c r="HRU29" s="15"/>
      <c r="HRV29" s="15"/>
      <c r="HRW29" s="15"/>
      <c r="HRX29" s="15"/>
      <c r="HRY29" s="15"/>
      <c r="HRZ29" s="15"/>
      <c r="HSA29" s="15"/>
      <c r="HSB29" s="15"/>
      <c r="HSC29" s="15"/>
      <c r="HSD29" s="15"/>
      <c r="HSE29" s="15"/>
      <c r="HSF29" s="15"/>
      <c r="HSG29" s="15"/>
      <c r="HSH29" s="15"/>
      <c r="HSI29" s="15"/>
      <c r="HSJ29" s="15"/>
      <c r="HSK29" s="15"/>
      <c r="HSL29" s="15"/>
      <c r="HSM29" s="15"/>
      <c r="HSN29" s="15"/>
      <c r="HSO29" s="15"/>
      <c r="HSP29" s="15"/>
      <c r="HSQ29" s="15"/>
      <c r="HSR29" s="15"/>
      <c r="HSS29" s="15"/>
      <c r="HST29" s="15"/>
      <c r="HSU29" s="15"/>
      <c r="HSV29" s="15"/>
      <c r="HSW29" s="15"/>
      <c r="HSX29" s="15"/>
      <c r="HSY29" s="15"/>
      <c r="HSZ29" s="15"/>
      <c r="HTA29" s="15"/>
      <c r="HTB29" s="15"/>
      <c r="HTC29" s="15"/>
      <c r="HTD29" s="15"/>
      <c r="HTE29" s="15"/>
      <c r="HTF29" s="15"/>
      <c r="HTG29" s="15"/>
      <c r="HTH29" s="15"/>
      <c r="HTI29" s="15"/>
      <c r="HTJ29" s="15"/>
      <c r="HTK29" s="15"/>
      <c r="HTL29" s="15"/>
      <c r="HTM29" s="15"/>
      <c r="HTN29" s="15"/>
      <c r="HTO29" s="15"/>
      <c r="HTP29" s="15"/>
      <c r="HTQ29" s="15"/>
      <c r="HTR29" s="15"/>
      <c r="HTS29" s="15"/>
      <c r="HTT29" s="15"/>
      <c r="HTU29" s="15"/>
      <c r="HTV29" s="15"/>
      <c r="HTW29" s="15"/>
      <c r="HTX29" s="15"/>
      <c r="HTY29" s="15"/>
      <c r="HTZ29" s="15"/>
      <c r="HUA29" s="15"/>
      <c r="HUB29" s="15"/>
      <c r="HUC29" s="15"/>
      <c r="HUD29" s="15"/>
      <c r="HUE29" s="15"/>
      <c r="HUF29" s="15"/>
      <c r="HUG29" s="15"/>
      <c r="HUH29" s="15"/>
      <c r="HUI29" s="15"/>
      <c r="HUJ29" s="15"/>
      <c r="HUK29" s="15"/>
      <c r="HUL29" s="15"/>
      <c r="HUM29" s="15"/>
      <c r="HUN29" s="15"/>
      <c r="HUO29" s="15"/>
      <c r="HUP29" s="15"/>
      <c r="HUQ29" s="15"/>
      <c r="HUR29" s="15"/>
      <c r="HUS29" s="15"/>
      <c r="HUT29" s="15"/>
      <c r="HUU29" s="15"/>
      <c r="HUV29" s="15"/>
      <c r="HUW29" s="15"/>
      <c r="HUX29" s="15"/>
      <c r="HUY29" s="15"/>
      <c r="HUZ29" s="15"/>
      <c r="HVA29" s="15"/>
      <c r="HVB29" s="15"/>
      <c r="HVC29" s="15"/>
      <c r="HVD29" s="15"/>
      <c r="HVE29" s="15"/>
      <c r="HVF29" s="15"/>
      <c r="HVG29" s="15"/>
      <c r="HVH29" s="15"/>
      <c r="HVI29" s="15"/>
      <c r="HVJ29" s="15"/>
      <c r="HVK29" s="15"/>
      <c r="HVL29" s="15"/>
      <c r="HVM29" s="15"/>
      <c r="HVN29" s="15"/>
      <c r="HVO29" s="15"/>
      <c r="HVP29" s="15"/>
      <c r="HVQ29" s="15"/>
      <c r="HVR29" s="15"/>
      <c r="HVS29" s="15"/>
      <c r="HVT29" s="15"/>
      <c r="HVU29" s="15"/>
      <c r="HVV29" s="15"/>
      <c r="HVW29" s="15"/>
      <c r="HVX29" s="15"/>
      <c r="HVY29" s="15"/>
      <c r="HVZ29" s="15"/>
      <c r="HWA29" s="15"/>
      <c r="HWB29" s="15"/>
      <c r="HWC29" s="15"/>
      <c r="HWD29" s="15"/>
      <c r="HWE29" s="15"/>
      <c r="HWF29" s="15"/>
      <c r="HWG29" s="15"/>
      <c r="HWH29" s="15"/>
      <c r="HWI29" s="15"/>
      <c r="HWJ29" s="15"/>
      <c r="HWK29" s="15"/>
      <c r="HWL29" s="15"/>
      <c r="HWM29" s="15"/>
      <c r="HWN29" s="15"/>
      <c r="HWO29" s="15"/>
      <c r="HWP29" s="15"/>
      <c r="HWQ29" s="15"/>
      <c r="HWR29" s="15"/>
      <c r="HWS29" s="15"/>
      <c r="HWT29" s="15"/>
      <c r="HWU29" s="15"/>
      <c r="HWV29" s="15"/>
      <c r="HWW29" s="15"/>
      <c r="HWX29" s="15"/>
      <c r="HWY29" s="15"/>
      <c r="HWZ29" s="15"/>
      <c r="HXA29" s="15"/>
      <c r="HXB29" s="15"/>
      <c r="HXC29" s="15"/>
      <c r="HXD29" s="15"/>
      <c r="HXE29" s="15"/>
      <c r="HXF29" s="15"/>
      <c r="HXG29" s="15"/>
      <c r="HXH29" s="15"/>
      <c r="HXI29" s="15"/>
      <c r="HXJ29" s="15"/>
      <c r="HXK29" s="15"/>
      <c r="HXL29" s="15"/>
      <c r="HXM29" s="15"/>
      <c r="HXN29" s="15"/>
      <c r="HXO29" s="15"/>
      <c r="HXP29" s="15"/>
      <c r="HXQ29" s="15"/>
      <c r="HXR29" s="15"/>
      <c r="HXS29" s="15"/>
      <c r="HXT29" s="15"/>
      <c r="HXU29" s="15"/>
      <c r="HXV29" s="15"/>
      <c r="HXW29" s="15"/>
      <c r="HXX29" s="15"/>
      <c r="HXY29" s="15"/>
      <c r="HXZ29" s="15"/>
      <c r="HYA29" s="15"/>
      <c r="HYB29" s="15"/>
      <c r="HYC29" s="15"/>
      <c r="HYD29" s="15"/>
      <c r="HYE29" s="15"/>
      <c r="HYF29" s="15"/>
      <c r="HYG29" s="15"/>
      <c r="HYH29" s="15"/>
      <c r="HYI29" s="15"/>
      <c r="HYJ29" s="15"/>
      <c r="HYK29" s="15"/>
      <c r="HYL29" s="15"/>
      <c r="HYM29" s="15"/>
      <c r="HYN29" s="15"/>
      <c r="HYO29" s="15"/>
      <c r="HYP29" s="15"/>
      <c r="HYQ29" s="15"/>
      <c r="HYR29" s="15"/>
      <c r="HYS29" s="15"/>
      <c r="HYT29" s="15"/>
      <c r="HYU29" s="15"/>
      <c r="HYV29" s="15"/>
      <c r="HYW29" s="15"/>
      <c r="HYX29" s="15"/>
      <c r="HYY29" s="15"/>
      <c r="HYZ29" s="15"/>
      <c r="HZA29" s="15"/>
      <c r="HZB29" s="15"/>
      <c r="HZC29" s="15"/>
      <c r="HZD29" s="15"/>
      <c r="HZE29" s="15"/>
      <c r="HZF29" s="15"/>
      <c r="HZG29" s="15"/>
      <c r="HZH29" s="15"/>
      <c r="HZI29" s="15"/>
      <c r="HZJ29" s="15"/>
      <c r="HZK29" s="15"/>
      <c r="HZL29" s="15"/>
      <c r="HZM29" s="15"/>
      <c r="HZN29" s="15"/>
      <c r="HZO29" s="15"/>
      <c r="HZP29" s="15"/>
      <c r="HZQ29" s="15"/>
      <c r="HZR29" s="15"/>
      <c r="HZS29" s="15"/>
      <c r="HZT29" s="15"/>
      <c r="HZU29" s="15"/>
      <c r="HZV29" s="15"/>
      <c r="HZW29" s="15"/>
      <c r="HZX29" s="15"/>
      <c r="HZY29" s="15"/>
      <c r="HZZ29" s="15"/>
      <c r="IAA29" s="15"/>
      <c r="IAB29" s="15"/>
      <c r="IAC29" s="15"/>
      <c r="IAD29" s="15"/>
      <c r="IAE29" s="15"/>
      <c r="IAF29" s="15"/>
      <c r="IAG29" s="15"/>
      <c r="IAH29" s="15"/>
      <c r="IAI29" s="15"/>
      <c r="IAJ29" s="15"/>
      <c r="IAK29" s="15"/>
      <c r="IAL29" s="15"/>
      <c r="IAM29" s="15"/>
      <c r="IAN29" s="15"/>
      <c r="IAO29" s="15"/>
      <c r="IAP29" s="15"/>
      <c r="IAQ29" s="15"/>
      <c r="IAR29" s="15"/>
      <c r="IAS29" s="15"/>
      <c r="IAT29" s="15"/>
      <c r="IAU29" s="15"/>
      <c r="IAV29" s="15"/>
      <c r="IAW29" s="15"/>
      <c r="IAX29" s="15"/>
      <c r="IAY29" s="15"/>
      <c r="IAZ29" s="15"/>
      <c r="IBA29" s="15"/>
      <c r="IBB29" s="15"/>
      <c r="IBC29" s="15"/>
      <c r="IBD29" s="15"/>
      <c r="IBE29" s="15"/>
      <c r="IBF29" s="15"/>
      <c r="IBG29" s="15"/>
      <c r="IBH29" s="15"/>
      <c r="IBI29" s="15"/>
      <c r="IBJ29" s="15"/>
      <c r="IBK29" s="15"/>
      <c r="IBL29" s="15"/>
      <c r="IBM29" s="15"/>
      <c r="IBN29" s="15"/>
      <c r="IBO29" s="15"/>
      <c r="IBP29" s="15"/>
      <c r="IBQ29" s="15"/>
      <c r="IBR29" s="15"/>
      <c r="IBS29" s="15"/>
      <c r="IBT29" s="15"/>
      <c r="IBU29" s="15"/>
      <c r="IBV29" s="15"/>
      <c r="IBW29" s="15"/>
      <c r="IBX29" s="15"/>
      <c r="IBY29" s="15"/>
      <c r="IBZ29" s="15"/>
      <c r="ICA29" s="15"/>
      <c r="ICB29" s="15"/>
      <c r="ICC29" s="15"/>
      <c r="ICD29" s="15"/>
      <c r="ICE29" s="15"/>
      <c r="ICF29" s="15"/>
      <c r="ICG29" s="15"/>
      <c r="ICH29" s="15"/>
      <c r="ICI29" s="15"/>
      <c r="ICJ29" s="15"/>
      <c r="ICK29" s="15"/>
      <c r="ICL29" s="15"/>
      <c r="ICM29" s="15"/>
      <c r="ICN29" s="15"/>
      <c r="ICO29" s="15"/>
      <c r="ICP29" s="15"/>
      <c r="ICQ29" s="15"/>
      <c r="ICR29" s="15"/>
      <c r="ICS29" s="15"/>
      <c r="ICT29" s="15"/>
      <c r="ICU29" s="15"/>
      <c r="ICV29" s="15"/>
      <c r="ICW29" s="15"/>
      <c r="ICX29" s="15"/>
      <c r="ICY29" s="15"/>
      <c r="ICZ29" s="15"/>
      <c r="IDA29" s="15"/>
      <c r="IDB29" s="15"/>
      <c r="IDC29" s="15"/>
      <c r="IDD29" s="15"/>
      <c r="IDE29" s="15"/>
      <c r="IDF29" s="15"/>
      <c r="IDG29" s="15"/>
      <c r="IDH29" s="15"/>
      <c r="IDI29" s="15"/>
      <c r="IDJ29" s="15"/>
      <c r="IDK29" s="15"/>
      <c r="IDL29" s="15"/>
      <c r="IDM29" s="15"/>
      <c r="IDN29" s="15"/>
      <c r="IDO29" s="15"/>
      <c r="IDP29" s="15"/>
      <c r="IDQ29" s="15"/>
      <c r="IDR29" s="15"/>
      <c r="IDS29" s="15"/>
      <c r="IDT29" s="15"/>
      <c r="IDU29" s="15"/>
      <c r="IDV29" s="15"/>
      <c r="IDW29" s="15"/>
      <c r="IDX29" s="15"/>
      <c r="IDY29" s="15"/>
      <c r="IDZ29" s="15"/>
      <c r="IEA29" s="15"/>
      <c r="IEB29" s="15"/>
      <c r="IEC29" s="15"/>
      <c r="IED29" s="15"/>
      <c r="IEE29" s="15"/>
      <c r="IEF29" s="15"/>
      <c r="IEG29" s="15"/>
      <c r="IEH29" s="15"/>
      <c r="IEI29" s="15"/>
      <c r="IEJ29" s="15"/>
      <c r="IEK29" s="15"/>
      <c r="IEL29" s="15"/>
      <c r="IEM29" s="15"/>
      <c r="IEN29" s="15"/>
      <c r="IEO29" s="15"/>
      <c r="IEP29" s="15"/>
      <c r="IEQ29" s="15"/>
      <c r="IER29" s="15"/>
      <c r="IES29" s="15"/>
      <c r="IET29" s="15"/>
      <c r="IEU29" s="15"/>
      <c r="IEV29" s="15"/>
      <c r="IEW29" s="15"/>
      <c r="IEX29" s="15"/>
      <c r="IEY29" s="15"/>
      <c r="IEZ29" s="15"/>
      <c r="IFA29" s="15"/>
      <c r="IFB29" s="15"/>
      <c r="IFC29" s="15"/>
      <c r="IFD29" s="15"/>
      <c r="IFE29" s="15"/>
      <c r="IFF29" s="15"/>
      <c r="IFG29" s="15"/>
      <c r="IFH29" s="15"/>
      <c r="IFI29" s="15"/>
      <c r="IFJ29" s="15"/>
      <c r="IFK29" s="15"/>
      <c r="IFL29" s="15"/>
      <c r="IFM29" s="15"/>
      <c r="IFN29" s="15"/>
      <c r="IFO29" s="15"/>
      <c r="IFP29" s="15"/>
      <c r="IFQ29" s="15"/>
      <c r="IFR29" s="15"/>
      <c r="IFS29" s="15"/>
      <c r="IFT29" s="15"/>
      <c r="IFU29" s="15"/>
      <c r="IFV29" s="15"/>
      <c r="IFW29" s="15"/>
      <c r="IFX29" s="15"/>
      <c r="IFY29" s="15"/>
      <c r="IFZ29" s="15"/>
      <c r="IGA29" s="15"/>
      <c r="IGB29" s="15"/>
      <c r="IGC29" s="15"/>
      <c r="IGD29" s="15"/>
      <c r="IGE29" s="15"/>
      <c r="IGF29" s="15"/>
      <c r="IGG29" s="15"/>
      <c r="IGH29" s="15"/>
      <c r="IGI29" s="15"/>
      <c r="IGJ29" s="15"/>
      <c r="IGK29" s="15"/>
      <c r="IGL29" s="15"/>
      <c r="IGM29" s="15"/>
      <c r="IGN29" s="15"/>
      <c r="IGO29" s="15"/>
      <c r="IGP29" s="15"/>
      <c r="IGQ29" s="15"/>
      <c r="IGR29" s="15"/>
      <c r="IGS29" s="15"/>
      <c r="IGT29" s="15"/>
      <c r="IGU29" s="15"/>
      <c r="IGV29" s="15"/>
      <c r="IGW29" s="15"/>
      <c r="IGX29" s="15"/>
      <c r="IGY29" s="15"/>
      <c r="IGZ29" s="15"/>
      <c r="IHA29" s="15"/>
      <c r="IHB29" s="15"/>
      <c r="IHC29" s="15"/>
      <c r="IHD29" s="15"/>
      <c r="IHE29" s="15"/>
      <c r="IHF29" s="15"/>
      <c r="IHG29" s="15"/>
      <c r="IHH29" s="15"/>
      <c r="IHI29" s="15"/>
      <c r="IHJ29" s="15"/>
      <c r="IHK29" s="15"/>
      <c r="IHL29" s="15"/>
      <c r="IHM29" s="15"/>
      <c r="IHN29" s="15"/>
      <c r="IHO29" s="15"/>
      <c r="IHP29" s="15"/>
      <c r="IHQ29" s="15"/>
      <c r="IHR29" s="15"/>
      <c r="IHS29" s="15"/>
      <c r="IHT29" s="15"/>
      <c r="IHU29" s="15"/>
      <c r="IHV29" s="15"/>
      <c r="IHW29" s="15"/>
      <c r="IHX29" s="15"/>
      <c r="IHY29" s="15"/>
      <c r="IHZ29" s="15"/>
      <c r="IIA29" s="15"/>
      <c r="IIB29" s="15"/>
      <c r="IIC29" s="15"/>
      <c r="IID29" s="15"/>
      <c r="IIE29" s="15"/>
      <c r="IIF29" s="15"/>
      <c r="IIG29" s="15"/>
      <c r="IIH29" s="15"/>
      <c r="III29" s="15"/>
      <c r="IIJ29" s="15"/>
      <c r="IIK29" s="15"/>
      <c r="IIL29" s="15"/>
      <c r="IIM29" s="15"/>
      <c r="IIN29" s="15"/>
      <c r="IIO29" s="15"/>
      <c r="IIP29" s="15"/>
      <c r="IIQ29" s="15"/>
      <c r="IIR29" s="15"/>
      <c r="IIS29" s="15"/>
      <c r="IIT29" s="15"/>
      <c r="IIU29" s="15"/>
      <c r="IIV29" s="15"/>
      <c r="IIW29" s="15"/>
      <c r="IIX29" s="15"/>
      <c r="IIY29" s="15"/>
      <c r="IIZ29" s="15"/>
      <c r="IJA29" s="15"/>
      <c r="IJB29" s="15"/>
      <c r="IJC29" s="15"/>
      <c r="IJD29" s="15"/>
      <c r="IJE29" s="15"/>
      <c r="IJF29" s="15"/>
      <c r="IJG29" s="15"/>
      <c r="IJH29" s="15"/>
      <c r="IJI29" s="15"/>
      <c r="IJJ29" s="15"/>
      <c r="IJK29" s="15"/>
      <c r="IJL29" s="15"/>
      <c r="IJM29" s="15"/>
      <c r="IJN29" s="15"/>
      <c r="IJO29" s="15"/>
      <c r="IJP29" s="15"/>
      <c r="IJQ29" s="15"/>
      <c r="IJR29" s="15"/>
      <c r="IJS29" s="15"/>
      <c r="IJT29" s="15"/>
      <c r="IJU29" s="15"/>
      <c r="IJV29" s="15"/>
      <c r="IJW29" s="15"/>
      <c r="IJX29" s="15"/>
      <c r="IJY29" s="15"/>
      <c r="IJZ29" s="15"/>
      <c r="IKA29" s="15"/>
      <c r="IKB29" s="15"/>
      <c r="IKC29" s="15"/>
      <c r="IKD29" s="15"/>
      <c r="IKE29" s="15"/>
      <c r="IKF29" s="15"/>
      <c r="IKG29" s="15"/>
      <c r="IKH29" s="15"/>
      <c r="IKI29" s="15"/>
      <c r="IKJ29" s="15"/>
      <c r="IKK29" s="15"/>
      <c r="IKL29" s="15"/>
      <c r="IKM29" s="15"/>
      <c r="IKN29" s="15"/>
      <c r="IKO29" s="15"/>
      <c r="IKP29" s="15"/>
      <c r="IKQ29" s="15"/>
      <c r="IKR29" s="15"/>
      <c r="IKS29" s="15"/>
      <c r="IKT29" s="15"/>
      <c r="IKU29" s="15"/>
      <c r="IKV29" s="15"/>
      <c r="IKW29" s="15"/>
      <c r="IKX29" s="15"/>
      <c r="IKY29" s="15"/>
      <c r="IKZ29" s="15"/>
      <c r="ILA29" s="15"/>
      <c r="ILB29" s="15"/>
      <c r="ILC29" s="15"/>
      <c r="ILD29" s="15"/>
      <c r="ILE29" s="15"/>
      <c r="ILF29" s="15"/>
      <c r="ILG29" s="15"/>
      <c r="ILH29" s="15"/>
      <c r="ILI29" s="15"/>
      <c r="ILJ29" s="15"/>
      <c r="ILK29" s="15"/>
      <c r="ILL29" s="15"/>
      <c r="ILM29" s="15"/>
      <c r="ILN29" s="15"/>
      <c r="ILO29" s="15"/>
      <c r="ILP29" s="15"/>
      <c r="ILQ29" s="15"/>
      <c r="ILR29" s="15"/>
      <c r="ILS29" s="15"/>
      <c r="ILT29" s="15"/>
      <c r="ILU29" s="15"/>
      <c r="ILV29" s="15"/>
      <c r="ILW29" s="15"/>
      <c r="ILX29" s="15"/>
      <c r="ILY29" s="15"/>
      <c r="ILZ29" s="15"/>
      <c r="IMA29" s="15"/>
      <c r="IMB29" s="15"/>
      <c r="IMC29" s="15"/>
      <c r="IMD29" s="15"/>
      <c r="IME29" s="15"/>
      <c r="IMF29" s="15"/>
      <c r="IMG29" s="15"/>
      <c r="IMH29" s="15"/>
      <c r="IMI29" s="15"/>
      <c r="IMJ29" s="15"/>
      <c r="IMK29" s="15"/>
      <c r="IML29" s="15"/>
      <c r="IMM29" s="15"/>
      <c r="IMN29" s="15"/>
      <c r="IMO29" s="15"/>
      <c r="IMP29" s="15"/>
      <c r="IMQ29" s="15"/>
      <c r="IMR29" s="15"/>
      <c r="IMS29" s="15"/>
      <c r="IMT29" s="15"/>
      <c r="IMU29" s="15"/>
      <c r="IMV29" s="15"/>
      <c r="IMW29" s="15"/>
      <c r="IMX29" s="15"/>
      <c r="IMY29" s="15"/>
      <c r="IMZ29" s="15"/>
      <c r="INA29" s="15"/>
      <c r="INB29" s="15"/>
      <c r="INC29" s="15"/>
      <c r="IND29" s="15"/>
      <c r="INE29" s="15"/>
      <c r="INF29" s="15"/>
      <c r="ING29" s="15"/>
      <c r="INH29" s="15"/>
      <c r="INI29" s="15"/>
      <c r="INJ29" s="15"/>
      <c r="INK29" s="15"/>
      <c r="INL29" s="15"/>
      <c r="INM29" s="15"/>
      <c r="INN29" s="15"/>
      <c r="INO29" s="15"/>
      <c r="INP29" s="15"/>
      <c r="INQ29" s="15"/>
      <c r="INR29" s="15"/>
      <c r="INS29" s="15"/>
      <c r="INT29" s="15"/>
      <c r="INU29" s="15"/>
      <c r="INV29" s="15"/>
      <c r="INW29" s="15"/>
      <c r="INX29" s="15"/>
      <c r="INY29" s="15"/>
      <c r="INZ29" s="15"/>
      <c r="IOA29" s="15"/>
      <c r="IOB29" s="15"/>
      <c r="IOC29" s="15"/>
      <c r="IOD29" s="15"/>
      <c r="IOE29" s="15"/>
      <c r="IOF29" s="15"/>
      <c r="IOG29" s="15"/>
      <c r="IOH29" s="15"/>
      <c r="IOI29" s="15"/>
      <c r="IOJ29" s="15"/>
      <c r="IOK29" s="15"/>
      <c r="IOL29" s="15"/>
      <c r="IOM29" s="15"/>
      <c r="ION29" s="15"/>
      <c r="IOO29" s="15"/>
      <c r="IOP29" s="15"/>
      <c r="IOQ29" s="15"/>
      <c r="IOR29" s="15"/>
      <c r="IOS29" s="15"/>
      <c r="IOT29" s="15"/>
      <c r="IOU29" s="15"/>
      <c r="IOV29" s="15"/>
      <c r="IOW29" s="15"/>
      <c r="IOX29" s="15"/>
      <c r="IOY29" s="15"/>
      <c r="IOZ29" s="15"/>
      <c r="IPA29" s="15"/>
      <c r="IPB29" s="15"/>
      <c r="IPC29" s="15"/>
      <c r="IPD29" s="15"/>
      <c r="IPE29" s="15"/>
      <c r="IPF29" s="15"/>
      <c r="IPG29" s="15"/>
      <c r="IPH29" s="15"/>
      <c r="IPI29" s="15"/>
      <c r="IPJ29" s="15"/>
      <c r="IPK29" s="15"/>
      <c r="IPL29" s="15"/>
      <c r="IPM29" s="15"/>
      <c r="IPN29" s="15"/>
      <c r="IPO29" s="15"/>
      <c r="IPP29" s="15"/>
      <c r="IPQ29" s="15"/>
      <c r="IPR29" s="15"/>
      <c r="IPS29" s="15"/>
      <c r="IPT29" s="15"/>
      <c r="IPU29" s="15"/>
      <c r="IPV29" s="15"/>
      <c r="IPW29" s="15"/>
      <c r="IPX29" s="15"/>
      <c r="IPY29" s="15"/>
      <c r="IPZ29" s="15"/>
      <c r="IQA29" s="15"/>
      <c r="IQB29" s="15"/>
      <c r="IQC29" s="15"/>
      <c r="IQD29" s="15"/>
      <c r="IQE29" s="15"/>
      <c r="IQF29" s="15"/>
      <c r="IQG29" s="15"/>
      <c r="IQH29" s="15"/>
      <c r="IQI29" s="15"/>
      <c r="IQJ29" s="15"/>
      <c r="IQK29" s="15"/>
      <c r="IQL29" s="15"/>
      <c r="IQM29" s="15"/>
      <c r="IQN29" s="15"/>
      <c r="IQO29" s="15"/>
      <c r="IQP29" s="15"/>
      <c r="IQQ29" s="15"/>
      <c r="IQR29" s="15"/>
      <c r="IQS29" s="15"/>
      <c r="IQT29" s="15"/>
      <c r="IQU29" s="15"/>
      <c r="IQV29" s="15"/>
      <c r="IQW29" s="15"/>
      <c r="IQX29" s="15"/>
      <c r="IQY29" s="15"/>
      <c r="IQZ29" s="15"/>
      <c r="IRA29" s="15"/>
      <c r="IRB29" s="15"/>
      <c r="IRC29" s="15"/>
      <c r="IRD29" s="15"/>
      <c r="IRE29" s="15"/>
      <c r="IRF29" s="15"/>
      <c r="IRG29" s="15"/>
      <c r="IRH29" s="15"/>
      <c r="IRI29" s="15"/>
      <c r="IRJ29" s="15"/>
      <c r="IRK29" s="15"/>
      <c r="IRL29" s="15"/>
      <c r="IRM29" s="15"/>
      <c r="IRN29" s="15"/>
      <c r="IRO29" s="15"/>
      <c r="IRP29" s="15"/>
      <c r="IRQ29" s="15"/>
      <c r="IRR29" s="15"/>
      <c r="IRS29" s="15"/>
      <c r="IRT29" s="15"/>
      <c r="IRU29" s="15"/>
      <c r="IRV29" s="15"/>
      <c r="IRW29" s="15"/>
      <c r="IRX29" s="15"/>
      <c r="IRY29" s="15"/>
      <c r="IRZ29" s="15"/>
      <c r="ISA29" s="15"/>
      <c r="ISB29" s="15"/>
      <c r="ISC29" s="15"/>
      <c r="ISD29" s="15"/>
      <c r="ISE29" s="15"/>
      <c r="ISF29" s="15"/>
      <c r="ISG29" s="15"/>
      <c r="ISH29" s="15"/>
      <c r="ISI29" s="15"/>
      <c r="ISJ29" s="15"/>
      <c r="ISK29" s="15"/>
      <c r="ISL29" s="15"/>
      <c r="ISM29" s="15"/>
      <c r="ISN29" s="15"/>
      <c r="ISO29" s="15"/>
      <c r="ISP29" s="15"/>
      <c r="ISQ29" s="15"/>
      <c r="ISR29" s="15"/>
      <c r="ISS29" s="15"/>
      <c r="IST29" s="15"/>
      <c r="ISU29" s="15"/>
      <c r="ISV29" s="15"/>
      <c r="ISW29" s="15"/>
      <c r="ISX29" s="15"/>
      <c r="ISY29" s="15"/>
      <c r="ISZ29" s="15"/>
      <c r="ITA29" s="15"/>
      <c r="ITB29" s="15"/>
      <c r="ITC29" s="15"/>
      <c r="ITD29" s="15"/>
      <c r="ITE29" s="15"/>
      <c r="ITF29" s="15"/>
      <c r="ITG29" s="15"/>
      <c r="ITH29" s="15"/>
      <c r="ITI29" s="15"/>
      <c r="ITJ29" s="15"/>
      <c r="ITK29" s="15"/>
      <c r="ITL29" s="15"/>
      <c r="ITM29" s="15"/>
      <c r="ITN29" s="15"/>
      <c r="ITO29" s="15"/>
      <c r="ITP29" s="15"/>
      <c r="ITQ29" s="15"/>
      <c r="ITR29" s="15"/>
      <c r="ITS29" s="15"/>
      <c r="ITT29" s="15"/>
      <c r="ITU29" s="15"/>
      <c r="ITV29" s="15"/>
      <c r="ITW29" s="15"/>
      <c r="ITX29" s="15"/>
      <c r="ITY29" s="15"/>
      <c r="ITZ29" s="15"/>
      <c r="IUA29" s="15"/>
      <c r="IUB29" s="15"/>
      <c r="IUC29" s="15"/>
      <c r="IUD29" s="15"/>
      <c r="IUE29" s="15"/>
      <c r="IUF29" s="15"/>
      <c r="IUG29" s="15"/>
      <c r="IUH29" s="15"/>
      <c r="IUI29" s="15"/>
      <c r="IUJ29" s="15"/>
      <c r="IUK29" s="15"/>
      <c r="IUL29" s="15"/>
      <c r="IUM29" s="15"/>
      <c r="IUN29" s="15"/>
      <c r="IUO29" s="15"/>
      <c r="IUP29" s="15"/>
      <c r="IUQ29" s="15"/>
      <c r="IUR29" s="15"/>
      <c r="IUS29" s="15"/>
      <c r="IUT29" s="15"/>
      <c r="IUU29" s="15"/>
      <c r="IUV29" s="15"/>
      <c r="IUW29" s="15"/>
      <c r="IUX29" s="15"/>
      <c r="IUY29" s="15"/>
      <c r="IUZ29" s="15"/>
      <c r="IVA29" s="15"/>
      <c r="IVB29" s="15"/>
      <c r="IVC29" s="15"/>
      <c r="IVD29" s="15"/>
      <c r="IVE29" s="15"/>
      <c r="IVF29" s="15"/>
      <c r="IVG29" s="15"/>
      <c r="IVH29" s="15"/>
      <c r="IVI29" s="15"/>
      <c r="IVJ29" s="15"/>
      <c r="IVK29" s="15"/>
      <c r="IVL29" s="15"/>
      <c r="IVM29" s="15"/>
      <c r="IVN29" s="15"/>
      <c r="IVO29" s="15"/>
      <c r="IVP29" s="15"/>
      <c r="IVQ29" s="15"/>
      <c r="IVR29" s="15"/>
      <c r="IVS29" s="15"/>
      <c r="IVT29" s="15"/>
      <c r="IVU29" s="15"/>
      <c r="IVV29" s="15"/>
      <c r="IVW29" s="15"/>
      <c r="IVX29" s="15"/>
      <c r="IVY29" s="15"/>
      <c r="IVZ29" s="15"/>
      <c r="IWA29" s="15"/>
      <c r="IWB29" s="15"/>
      <c r="IWC29" s="15"/>
      <c r="IWD29" s="15"/>
      <c r="IWE29" s="15"/>
      <c r="IWF29" s="15"/>
      <c r="IWG29" s="15"/>
      <c r="IWH29" s="15"/>
      <c r="IWI29" s="15"/>
      <c r="IWJ29" s="15"/>
      <c r="IWK29" s="15"/>
      <c r="IWL29" s="15"/>
      <c r="IWM29" s="15"/>
      <c r="IWN29" s="15"/>
      <c r="IWO29" s="15"/>
      <c r="IWP29" s="15"/>
      <c r="IWQ29" s="15"/>
      <c r="IWR29" s="15"/>
      <c r="IWS29" s="15"/>
      <c r="IWT29" s="15"/>
      <c r="IWU29" s="15"/>
      <c r="IWV29" s="15"/>
      <c r="IWW29" s="15"/>
      <c r="IWX29" s="15"/>
      <c r="IWY29" s="15"/>
      <c r="IWZ29" s="15"/>
      <c r="IXA29" s="15"/>
      <c r="IXB29" s="15"/>
      <c r="IXC29" s="15"/>
      <c r="IXD29" s="15"/>
      <c r="IXE29" s="15"/>
      <c r="IXF29" s="15"/>
      <c r="IXG29" s="15"/>
      <c r="IXH29" s="15"/>
      <c r="IXI29" s="15"/>
      <c r="IXJ29" s="15"/>
      <c r="IXK29" s="15"/>
      <c r="IXL29" s="15"/>
      <c r="IXM29" s="15"/>
      <c r="IXN29" s="15"/>
      <c r="IXO29" s="15"/>
      <c r="IXP29" s="15"/>
      <c r="IXQ29" s="15"/>
      <c r="IXR29" s="15"/>
      <c r="IXS29" s="15"/>
      <c r="IXT29" s="15"/>
      <c r="IXU29" s="15"/>
      <c r="IXV29" s="15"/>
      <c r="IXW29" s="15"/>
      <c r="IXX29" s="15"/>
      <c r="IXY29" s="15"/>
      <c r="IXZ29" s="15"/>
      <c r="IYA29" s="15"/>
      <c r="IYB29" s="15"/>
      <c r="IYC29" s="15"/>
      <c r="IYD29" s="15"/>
      <c r="IYE29" s="15"/>
      <c r="IYF29" s="15"/>
      <c r="IYG29" s="15"/>
      <c r="IYH29" s="15"/>
      <c r="IYI29" s="15"/>
      <c r="IYJ29" s="15"/>
      <c r="IYK29" s="15"/>
      <c r="IYL29" s="15"/>
      <c r="IYM29" s="15"/>
      <c r="IYN29" s="15"/>
      <c r="IYO29" s="15"/>
      <c r="IYP29" s="15"/>
      <c r="IYQ29" s="15"/>
      <c r="IYR29" s="15"/>
      <c r="IYS29" s="15"/>
      <c r="IYT29" s="15"/>
      <c r="IYU29" s="15"/>
      <c r="IYV29" s="15"/>
      <c r="IYW29" s="15"/>
      <c r="IYX29" s="15"/>
      <c r="IYY29" s="15"/>
      <c r="IYZ29" s="15"/>
      <c r="IZA29" s="15"/>
      <c r="IZB29" s="15"/>
      <c r="IZC29" s="15"/>
      <c r="IZD29" s="15"/>
      <c r="IZE29" s="15"/>
      <c r="IZF29" s="15"/>
      <c r="IZG29" s="15"/>
      <c r="IZH29" s="15"/>
      <c r="IZI29" s="15"/>
      <c r="IZJ29" s="15"/>
      <c r="IZK29" s="15"/>
      <c r="IZL29" s="15"/>
      <c r="IZM29" s="15"/>
      <c r="IZN29" s="15"/>
      <c r="IZO29" s="15"/>
      <c r="IZP29" s="15"/>
      <c r="IZQ29" s="15"/>
      <c r="IZR29" s="15"/>
      <c r="IZS29" s="15"/>
      <c r="IZT29" s="15"/>
      <c r="IZU29" s="15"/>
      <c r="IZV29" s="15"/>
      <c r="IZW29" s="15"/>
      <c r="IZX29" s="15"/>
      <c r="IZY29" s="15"/>
      <c r="IZZ29" s="15"/>
      <c r="JAA29" s="15"/>
      <c r="JAB29" s="15"/>
      <c r="JAC29" s="15"/>
      <c r="JAD29" s="15"/>
      <c r="JAE29" s="15"/>
      <c r="JAF29" s="15"/>
      <c r="JAG29" s="15"/>
      <c r="JAH29" s="15"/>
      <c r="JAI29" s="15"/>
      <c r="JAJ29" s="15"/>
      <c r="JAK29" s="15"/>
      <c r="JAL29" s="15"/>
      <c r="JAM29" s="15"/>
      <c r="JAN29" s="15"/>
      <c r="JAO29" s="15"/>
      <c r="JAP29" s="15"/>
      <c r="JAQ29" s="15"/>
      <c r="JAR29" s="15"/>
      <c r="JAS29" s="15"/>
      <c r="JAT29" s="15"/>
      <c r="JAU29" s="15"/>
      <c r="JAV29" s="15"/>
      <c r="JAW29" s="15"/>
      <c r="JAX29" s="15"/>
      <c r="JAY29" s="15"/>
      <c r="JAZ29" s="15"/>
      <c r="JBA29" s="15"/>
      <c r="JBB29" s="15"/>
      <c r="JBC29" s="15"/>
      <c r="JBD29" s="15"/>
      <c r="JBE29" s="15"/>
      <c r="JBF29" s="15"/>
      <c r="JBG29" s="15"/>
      <c r="JBH29" s="15"/>
      <c r="JBI29" s="15"/>
      <c r="JBJ29" s="15"/>
      <c r="JBK29" s="15"/>
      <c r="JBL29" s="15"/>
      <c r="JBM29" s="15"/>
      <c r="JBN29" s="15"/>
      <c r="JBO29" s="15"/>
      <c r="JBP29" s="15"/>
      <c r="JBQ29" s="15"/>
      <c r="JBR29" s="15"/>
      <c r="JBS29" s="15"/>
      <c r="JBT29" s="15"/>
      <c r="JBU29" s="15"/>
      <c r="JBV29" s="15"/>
      <c r="JBW29" s="15"/>
      <c r="JBX29" s="15"/>
      <c r="JBY29" s="15"/>
      <c r="JBZ29" s="15"/>
      <c r="JCA29" s="15"/>
      <c r="JCB29" s="15"/>
      <c r="JCC29" s="15"/>
      <c r="JCD29" s="15"/>
      <c r="JCE29" s="15"/>
      <c r="JCF29" s="15"/>
      <c r="JCG29" s="15"/>
      <c r="JCH29" s="15"/>
      <c r="JCI29" s="15"/>
      <c r="JCJ29" s="15"/>
      <c r="JCK29" s="15"/>
      <c r="JCL29" s="15"/>
      <c r="JCM29" s="15"/>
      <c r="JCN29" s="15"/>
      <c r="JCO29" s="15"/>
      <c r="JCP29" s="15"/>
      <c r="JCQ29" s="15"/>
      <c r="JCR29" s="15"/>
      <c r="JCS29" s="15"/>
      <c r="JCT29" s="15"/>
      <c r="JCU29" s="15"/>
      <c r="JCV29" s="15"/>
      <c r="JCW29" s="15"/>
      <c r="JCX29" s="15"/>
      <c r="JCY29" s="15"/>
      <c r="JCZ29" s="15"/>
      <c r="JDA29" s="15"/>
      <c r="JDB29" s="15"/>
      <c r="JDC29" s="15"/>
      <c r="JDD29" s="15"/>
      <c r="JDE29" s="15"/>
      <c r="JDF29" s="15"/>
      <c r="JDG29" s="15"/>
      <c r="JDH29" s="15"/>
      <c r="JDI29" s="15"/>
      <c r="JDJ29" s="15"/>
      <c r="JDK29" s="15"/>
      <c r="JDL29" s="15"/>
      <c r="JDM29" s="15"/>
      <c r="JDN29" s="15"/>
      <c r="JDO29" s="15"/>
      <c r="JDP29" s="15"/>
      <c r="JDQ29" s="15"/>
      <c r="JDR29" s="15"/>
      <c r="JDS29" s="15"/>
      <c r="JDT29" s="15"/>
      <c r="JDU29" s="15"/>
      <c r="JDV29" s="15"/>
      <c r="JDW29" s="15"/>
      <c r="JDX29" s="15"/>
      <c r="JDY29" s="15"/>
      <c r="JDZ29" s="15"/>
      <c r="JEA29" s="15"/>
      <c r="JEB29" s="15"/>
      <c r="JEC29" s="15"/>
      <c r="JED29" s="15"/>
      <c r="JEE29" s="15"/>
      <c r="JEF29" s="15"/>
      <c r="JEG29" s="15"/>
      <c r="JEH29" s="15"/>
      <c r="JEI29" s="15"/>
      <c r="JEJ29" s="15"/>
      <c r="JEK29" s="15"/>
      <c r="JEL29" s="15"/>
      <c r="JEM29" s="15"/>
      <c r="JEN29" s="15"/>
      <c r="JEO29" s="15"/>
      <c r="JEP29" s="15"/>
      <c r="JEQ29" s="15"/>
      <c r="JER29" s="15"/>
      <c r="JES29" s="15"/>
      <c r="JET29" s="15"/>
      <c r="JEU29" s="15"/>
      <c r="JEV29" s="15"/>
      <c r="JEW29" s="15"/>
      <c r="JEX29" s="15"/>
      <c r="JEY29" s="15"/>
      <c r="JEZ29" s="15"/>
      <c r="JFA29" s="15"/>
      <c r="JFB29" s="15"/>
      <c r="JFC29" s="15"/>
      <c r="JFD29" s="15"/>
      <c r="JFE29" s="15"/>
      <c r="JFF29" s="15"/>
      <c r="JFG29" s="15"/>
      <c r="JFH29" s="15"/>
      <c r="JFI29" s="15"/>
      <c r="JFJ29" s="15"/>
      <c r="JFK29" s="15"/>
      <c r="JFL29" s="15"/>
      <c r="JFM29" s="15"/>
      <c r="JFN29" s="15"/>
      <c r="JFO29" s="15"/>
      <c r="JFP29" s="15"/>
      <c r="JFQ29" s="15"/>
      <c r="JFR29" s="15"/>
      <c r="JFS29" s="15"/>
      <c r="JFT29" s="15"/>
      <c r="JFU29" s="15"/>
      <c r="JFV29" s="15"/>
      <c r="JFW29" s="15"/>
      <c r="JFX29" s="15"/>
      <c r="JFY29" s="15"/>
      <c r="JFZ29" s="15"/>
      <c r="JGA29" s="15"/>
      <c r="JGB29" s="15"/>
      <c r="JGC29" s="15"/>
      <c r="JGD29" s="15"/>
      <c r="JGE29" s="15"/>
      <c r="JGF29" s="15"/>
      <c r="JGG29" s="15"/>
      <c r="JGH29" s="15"/>
      <c r="JGI29" s="15"/>
      <c r="JGJ29" s="15"/>
      <c r="JGK29" s="15"/>
      <c r="JGL29" s="15"/>
      <c r="JGM29" s="15"/>
      <c r="JGN29" s="15"/>
      <c r="JGO29" s="15"/>
      <c r="JGP29" s="15"/>
      <c r="JGQ29" s="15"/>
      <c r="JGR29" s="15"/>
      <c r="JGS29" s="15"/>
      <c r="JGT29" s="15"/>
      <c r="JGU29" s="15"/>
      <c r="JGV29" s="15"/>
      <c r="JGW29" s="15"/>
      <c r="JGX29" s="15"/>
      <c r="JGY29" s="15"/>
      <c r="JGZ29" s="15"/>
      <c r="JHA29" s="15"/>
      <c r="JHB29" s="15"/>
      <c r="JHC29" s="15"/>
      <c r="JHD29" s="15"/>
      <c r="JHE29" s="15"/>
      <c r="JHF29" s="15"/>
      <c r="JHG29" s="15"/>
      <c r="JHH29" s="15"/>
      <c r="JHI29" s="15"/>
      <c r="JHJ29" s="15"/>
      <c r="JHK29" s="15"/>
      <c r="JHL29" s="15"/>
      <c r="JHM29" s="15"/>
      <c r="JHN29" s="15"/>
      <c r="JHO29" s="15"/>
      <c r="JHP29" s="15"/>
      <c r="JHQ29" s="15"/>
      <c r="JHR29" s="15"/>
      <c r="JHS29" s="15"/>
      <c r="JHT29" s="15"/>
      <c r="JHU29" s="15"/>
      <c r="JHV29" s="15"/>
      <c r="JHW29" s="15"/>
      <c r="JHX29" s="15"/>
      <c r="JHY29" s="15"/>
      <c r="JHZ29" s="15"/>
      <c r="JIA29" s="15"/>
      <c r="JIB29" s="15"/>
      <c r="JIC29" s="15"/>
      <c r="JID29" s="15"/>
      <c r="JIE29" s="15"/>
      <c r="JIF29" s="15"/>
      <c r="JIG29" s="15"/>
      <c r="JIH29" s="15"/>
      <c r="JII29" s="15"/>
      <c r="JIJ29" s="15"/>
      <c r="JIK29" s="15"/>
      <c r="JIL29" s="15"/>
      <c r="JIM29" s="15"/>
      <c r="JIN29" s="15"/>
      <c r="JIO29" s="15"/>
      <c r="JIP29" s="15"/>
      <c r="JIQ29" s="15"/>
      <c r="JIR29" s="15"/>
      <c r="JIS29" s="15"/>
      <c r="JIT29" s="15"/>
      <c r="JIU29" s="15"/>
      <c r="JIV29" s="15"/>
      <c r="JIW29" s="15"/>
      <c r="JIX29" s="15"/>
      <c r="JIY29" s="15"/>
      <c r="JIZ29" s="15"/>
      <c r="JJA29" s="15"/>
      <c r="JJB29" s="15"/>
      <c r="JJC29" s="15"/>
      <c r="JJD29" s="15"/>
      <c r="JJE29" s="15"/>
      <c r="JJF29" s="15"/>
      <c r="JJG29" s="15"/>
      <c r="JJH29" s="15"/>
      <c r="JJI29" s="15"/>
      <c r="JJJ29" s="15"/>
      <c r="JJK29" s="15"/>
      <c r="JJL29" s="15"/>
      <c r="JJM29" s="15"/>
      <c r="JJN29" s="15"/>
      <c r="JJO29" s="15"/>
      <c r="JJP29" s="15"/>
      <c r="JJQ29" s="15"/>
      <c r="JJR29" s="15"/>
      <c r="JJS29" s="15"/>
      <c r="JJT29" s="15"/>
      <c r="JJU29" s="15"/>
      <c r="JJV29" s="15"/>
      <c r="JJW29" s="15"/>
      <c r="JJX29" s="15"/>
      <c r="JJY29" s="15"/>
      <c r="JJZ29" s="15"/>
      <c r="JKA29" s="15"/>
      <c r="JKB29" s="15"/>
      <c r="JKC29" s="15"/>
      <c r="JKD29" s="15"/>
      <c r="JKE29" s="15"/>
      <c r="JKF29" s="15"/>
      <c r="JKG29" s="15"/>
      <c r="JKH29" s="15"/>
      <c r="JKI29" s="15"/>
      <c r="JKJ29" s="15"/>
      <c r="JKK29" s="15"/>
      <c r="JKL29" s="15"/>
      <c r="JKM29" s="15"/>
      <c r="JKN29" s="15"/>
      <c r="JKO29" s="15"/>
      <c r="JKP29" s="15"/>
      <c r="JKQ29" s="15"/>
      <c r="JKR29" s="15"/>
      <c r="JKS29" s="15"/>
      <c r="JKT29" s="15"/>
      <c r="JKU29" s="15"/>
      <c r="JKV29" s="15"/>
      <c r="JKW29" s="15"/>
      <c r="JKX29" s="15"/>
      <c r="JKY29" s="15"/>
      <c r="JKZ29" s="15"/>
      <c r="JLA29" s="15"/>
      <c r="JLB29" s="15"/>
      <c r="JLC29" s="15"/>
      <c r="JLD29" s="15"/>
      <c r="JLE29" s="15"/>
      <c r="JLF29" s="15"/>
      <c r="JLG29" s="15"/>
      <c r="JLH29" s="15"/>
      <c r="JLI29" s="15"/>
      <c r="JLJ29" s="15"/>
      <c r="JLK29" s="15"/>
      <c r="JLL29" s="15"/>
      <c r="JLM29" s="15"/>
      <c r="JLN29" s="15"/>
      <c r="JLO29" s="15"/>
      <c r="JLP29" s="15"/>
      <c r="JLQ29" s="15"/>
      <c r="JLR29" s="15"/>
      <c r="JLS29" s="15"/>
      <c r="JLT29" s="15"/>
      <c r="JLU29" s="15"/>
      <c r="JLV29" s="15"/>
      <c r="JLW29" s="15"/>
      <c r="JLX29" s="15"/>
      <c r="JLY29" s="15"/>
      <c r="JLZ29" s="15"/>
      <c r="JMA29" s="15"/>
      <c r="JMB29" s="15"/>
      <c r="JMC29" s="15"/>
      <c r="JMD29" s="15"/>
      <c r="JME29" s="15"/>
      <c r="JMF29" s="15"/>
      <c r="JMG29" s="15"/>
      <c r="JMH29" s="15"/>
      <c r="JMI29" s="15"/>
      <c r="JMJ29" s="15"/>
      <c r="JMK29" s="15"/>
      <c r="JML29" s="15"/>
      <c r="JMM29" s="15"/>
      <c r="JMN29" s="15"/>
      <c r="JMO29" s="15"/>
      <c r="JMP29" s="15"/>
      <c r="JMQ29" s="15"/>
      <c r="JMR29" s="15"/>
      <c r="JMS29" s="15"/>
      <c r="JMT29" s="15"/>
      <c r="JMU29" s="15"/>
      <c r="JMV29" s="15"/>
      <c r="JMW29" s="15"/>
      <c r="JMX29" s="15"/>
      <c r="JMY29" s="15"/>
      <c r="JMZ29" s="15"/>
      <c r="JNA29" s="15"/>
      <c r="JNB29" s="15"/>
      <c r="JNC29" s="15"/>
      <c r="JND29" s="15"/>
      <c r="JNE29" s="15"/>
      <c r="JNF29" s="15"/>
      <c r="JNG29" s="15"/>
      <c r="JNH29" s="15"/>
      <c r="JNI29" s="15"/>
      <c r="JNJ29" s="15"/>
      <c r="JNK29" s="15"/>
      <c r="JNL29" s="15"/>
      <c r="JNM29" s="15"/>
      <c r="JNN29" s="15"/>
      <c r="JNO29" s="15"/>
      <c r="JNP29" s="15"/>
      <c r="JNQ29" s="15"/>
      <c r="JNR29" s="15"/>
      <c r="JNS29" s="15"/>
      <c r="JNT29" s="15"/>
      <c r="JNU29" s="15"/>
      <c r="JNV29" s="15"/>
      <c r="JNW29" s="15"/>
      <c r="JNX29" s="15"/>
      <c r="JNY29" s="15"/>
      <c r="JNZ29" s="15"/>
      <c r="JOA29" s="15"/>
      <c r="JOB29" s="15"/>
      <c r="JOC29" s="15"/>
      <c r="JOD29" s="15"/>
      <c r="JOE29" s="15"/>
      <c r="JOF29" s="15"/>
      <c r="JOG29" s="15"/>
      <c r="JOH29" s="15"/>
      <c r="JOI29" s="15"/>
      <c r="JOJ29" s="15"/>
      <c r="JOK29" s="15"/>
      <c r="JOL29" s="15"/>
      <c r="JOM29" s="15"/>
      <c r="JON29" s="15"/>
      <c r="JOO29" s="15"/>
      <c r="JOP29" s="15"/>
      <c r="JOQ29" s="15"/>
      <c r="JOR29" s="15"/>
      <c r="JOS29" s="15"/>
      <c r="JOT29" s="15"/>
      <c r="JOU29" s="15"/>
      <c r="JOV29" s="15"/>
      <c r="JOW29" s="15"/>
      <c r="JOX29" s="15"/>
      <c r="JOY29" s="15"/>
      <c r="JOZ29" s="15"/>
      <c r="JPA29" s="15"/>
      <c r="JPB29" s="15"/>
      <c r="JPC29" s="15"/>
      <c r="JPD29" s="15"/>
      <c r="JPE29" s="15"/>
      <c r="JPF29" s="15"/>
      <c r="JPG29" s="15"/>
      <c r="JPH29" s="15"/>
      <c r="JPI29" s="15"/>
      <c r="JPJ29" s="15"/>
      <c r="JPK29" s="15"/>
      <c r="JPL29" s="15"/>
      <c r="JPM29" s="15"/>
      <c r="JPN29" s="15"/>
      <c r="JPO29" s="15"/>
      <c r="JPP29" s="15"/>
      <c r="JPQ29" s="15"/>
      <c r="JPR29" s="15"/>
      <c r="JPS29" s="15"/>
      <c r="JPT29" s="15"/>
      <c r="JPU29" s="15"/>
      <c r="JPV29" s="15"/>
      <c r="JPW29" s="15"/>
      <c r="JPX29" s="15"/>
      <c r="JPY29" s="15"/>
      <c r="JPZ29" s="15"/>
      <c r="JQA29" s="15"/>
      <c r="JQB29" s="15"/>
      <c r="JQC29" s="15"/>
      <c r="JQD29" s="15"/>
      <c r="JQE29" s="15"/>
      <c r="JQF29" s="15"/>
      <c r="JQG29" s="15"/>
      <c r="JQH29" s="15"/>
      <c r="JQI29" s="15"/>
      <c r="JQJ29" s="15"/>
      <c r="JQK29" s="15"/>
      <c r="JQL29" s="15"/>
      <c r="JQM29" s="15"/>
      <c r="JQN29" s="15"/>
      <c r="JQO29" s="15"/>
      <c r="JQP29" s="15"/>
      <c r="JQQ29" s="15"/>
      <c r="JQR29" s="15"/>
      <c r="JQS29" s="15"/>
      <c r="JQT29" s="15"/>
      <c r="JQU29" s="15"/>
      <c r="JQV29" s="15"/>
      <c r="JQW29" s="15"/>
      <c r="JQX29" s="15"/>
      <c r="JQY29" s="15"/>
      <c r="JQZ29" s="15"/>
      <c r="JRA29" s="15"/>
      <c r="JRB29" s="15"/>
      <c r="JRC29" s="15"/>
      <c r="JRD29" s="15"/>
      <c r="JRE29" s="15"/>
      <c r="JRF29" s="15"/>
      <c r="JRG29" s="15"/>
      <c r="JRH29" s="15"/>
      <c r="JRI29" s="15"/>
      <c r="JRJ29" s="15"/>
      <c r="JRK29" s="15"/>
      <c r="JRL29" s="15"/>
      <c r="JRM29" s="15"/>
      <c r="JRN29" s="15"/>
      <c r="JRO29" s="15"/>
      <c r="JRP29" s="15"/>
      <c r="JRQ29" s="15"/>
      <c r="JRR29" s="15"/>
      <c r="JRS29" s="15"/>
      <c r="JRT29" s="15"/>
      <c r="JRU29" s="15"/>
      <c r="JRV29" s="15"/>
      <c r="JRW29" s="15"/>
      <c r="JRX29" s="15"/>
      <c r="JRY29" s="15"/>
      <c r="JRZ29" s="15"/>
      <c r="JSA29" s="15"/>
      <c r="JSB29" s="15"/>
      <c r="JSC29" s="15"/>
      <c r="JSD29" s="15"/>
      <c r="JSE29" s="15"/>
      <c r="JSF29" s="15"/>
      <c r="JSG29" s="15"/>
      <c r="JSH29" s="15"/>
      <c r="JSI29" s="15"/>
      <c r="JSJ29" s="15"/>
      <c r="JSK29" s="15"/>
      <c r="JSL29" s="15"/>
      <c r="JSM29" s="15"/>
      <c r="JSN29" s="15"/>
      <c r="JSO29" s="15"/>
      <c r="JSP29" s="15"/>
      <c r="JSQ29" s="15"/>
      <c r="JSR29" s="15"/>
      <c r="JSS29" s="15"/>
      <c r="JST29" s="15"/>
      <c r="JSU29" s="15"/>
      <c r="JSV29" s="15"/>
      <c r="JSW29" s="15"/>
      <c r="JSX29" s="15"/>
      <c r="JSY29" s="15"/>
      <c r="JSZ29" s="15"/>
      <c r="JTA29" s="15"/>
      <c r="JTB29" s="15"/>
      <c r="JTC29" s="15"/>
      <c r="JTD29" s="15"/>
      <c r="JTE29" s="15"/>
      <c r="JTF29" s="15"/>
      <c r="JTG29" s="15"/>
      <c r="JTH29" s="15"/>
      <c r="JTI29" s="15"/>
      <c r="JTJ29" s="15"/>
      <c r="JTK29" s="15"/>
      <c r="JTL29" s="15"/>
      <c r="JTM29" s="15"/>
      <c r="JTN29" s="15"/>
      <c r="JTO29" s="15"/>
      <c r="JTP29" s="15"/>
      <c r="JTQ29" s="15"/>
      <c r="JTR29" s="15"/>
      <c r="JTS29" s="15"/>
      <c r="JTT29" s="15"/>
      <c r="JTU29" s="15"/>
      <c r="JTV29" s="15"/>
      <c r="JTW29" s="15"/>
      <c r="JTX29" s="15"/>
      <c r="JTY29" s="15"/>
      <c r="JTZ29" s="15"/>
      <c r="JUA29" s="15"/>
      <c r="JUB29" s="15"/>
      <c r="JUC29" s="15"/>
      <c r="JUD29" s="15"/>
      <c r="JUE29" s="15"/>
      <c r="JUF29" s="15"/>
      <c r="JUG29" s="15"/>
      <c r="JUH29" s="15"/>
      <c r="JUI29" s="15"/>
      <c r="JUJ29" s="15"/>
      <c r="JUK29" s="15"/>
      <c r="JUL29" s="15"/>
      <c r="JUM29" s="15"/>
      <c r="JUN29" s="15"/>
      <c r="JUO29" s="15"/>
      <c r="JUP29" s="15"/>
      <c r="JUQ29" s="15"/>
      <c r="JUR29" s="15"/>
      <c r="JUS29" s="15"/>
      <c r="JUT29" s="15"/>
      <c r="JUU29" s="15"/>
      <c r="JUV29" s="15"/>
      <c r="JUW29" s="15"/>
      <c r="JUX29" s="15"/>
      <c r="JUY29" s="15"/>
      <c r="JUZ29" s="15"/>
      <c r="JVA29" s="15"/>
      <c r="JVB29" s="15"/>
      <c r="JVC29" s="15"/>
      <c r="JVD29" s="15"/>
      <c r="JVE29" s="15"/>
      <c r="JVF29" s="15"/>
      <c r="JVG29" s="15"/>
      <c r="JVH29" s="15"/>
      <c r="JVI29" s="15"/>
      <c r="JVJ29" s="15"/>
      <c r="JVK29" s="15"/>
      <c r="JVL29" s="15"/>
      <c r="JVM29" s="15"/>
      <c r="JVN29" s="15"/>
      <c r="JVO29" s="15"/>
      <c r="JVP29" s="15"/>
      <c r="JVQ29" s="15"/>
      <c r="JVR29" s="15"/>
      <c r="JVS29" s="15"/>
      <c r="JVT29" s="15"/>
      <c r="JVU29" s="15"/>
      <c r="JVV29" s="15"/>
      <c r="JVW29" s="15"/>
      <c r="JVX29" s="15"/>
      <c r="JVY29" s="15"/>
      <c r="JVZ29" s="15"/>
      <c r="JWA29" s="15"/>
      <c r="JWB29" s="15"/>
      <c r="JWC29" s="15"/>
      <c r="JWD29" s="15"/>
      <c r="JWE29" s="15"/>
      <c r="JWF29" s="15"/>
      <c r="JWG29" s="15"/>
      <c r="JWH29" s="15"/>
      <c r="JWI29" s="15"/>
      <c r="JWJ29" s="15"/>
      <c r="JWK29" s="15"/>
      <c r="JWL29" s="15"/>
      <c r="JWM29" s="15"/>
      <c r="JWN29" s="15"/>
      <c r="JWO29" s="15"/>
      <c r="JWP29" s="15"/>
      <c r="JWQ29" s="15"/>
      <c r="JWR29" s="15"/>
      <c r="JWS29" s="15"/>
      <c r="JWT29" s="15"/>
      <c r="JWU29" s="15"/>
      <c r="JWV29" s="15"/>
      <c r="JWW29" s="15"/>
      <c r="JWX29" s="15"/>
      <c r="JWY29" s="15"/>
      <c r="JWZ29" s="15"/>
      <c r="JXA29" s="15"/>
      <c r="JXB29" s="15"/>
      <c r="JXC29" s="15"/>
      <c r="JXD29" s="15"/>
      <c r="JXE29" s="15"/>
      <c r="JXF29" s="15"/>
      <c r="JXG29" s="15"/>
      <c r="JXH29" s="15"/>
      <c r="JXI29" s="15"/>
      <c r="JXJ29" s="15"/>
      <c r="JXK29" s="15"/>
      <c r="JXL29" s="15"/>
      <c r="JXM29" s="15"/>
      <c r="JXN29" s="15"/>
      <c r="JXO29" s="15"/>
      <c r="JXP29" s="15"/>
      <c r="JXQ29" s="15"/>
      <c r="JXR29" s="15"/>
      <c r="JXS29" s="15"/>
      <c r="JXT29" s="15"/>
      <c r="JXU29" s="15"/>
      <c r="JXV29" s="15"/>
      <c r="JXW29" s="15"/>
      <c r="JXX29" s="15"/>
      <c r="JXY29" s="15"/>
      <c r="JXZ29" s="15"/>
      <c r="JYA29" s="15"/>
      <c r="JYB29" s="15"/>
      <c r="JYC29" s="15"/>
      <c r="JYD29" s="15"/>
      <c r="JYE29" s="15"/>
      <c r="JYF29" s="15"/>
      <c r="JYG29" s="15"/>
      <c r="JYH29" s="15"/>
      <c r="JYI29" s="15"/>
      <c r="JYJ29" s="15"/>
      <c r="JYK29" s="15"/>
      <c r="JYL29" s="15"/>
      <c r="JYM29" s="15"/>
      <c r="JYN29" s="15"/>
      <c r="JYO29" s="15"/>
      <c r="JYP29" s="15"/>
      <c r="JYQ29" s="15"/>
      <c r="JYR29" s="15"/>
      <c r="JYS29" s="15"/>
      <c r="JYT29" s="15"/>
      <c r="JYU29" s="15"/>
      <c r="JYV29" s="15"/>
      <c r="JYW29" s="15"/>
      <c r="JYX29" s="15"/>
      <c r="JYY29" s="15"/>
      <c r="JYZ29" s="15"/>
      <c r="JZA29" s="15"/>
      <c r="JZB29" s="15"/>
      <c r="JZC29" s="15"/>
      <c r="JZD29" s="15"/>
      <c r="JZE29" s="15"/>
      <c r="JZF29" s="15"/>
      <c r="JZG29" s="15"/>
      <c r="JZH29" s="15"/>
      <c r="JZI29" s="15"/>
      <c r="JZJ29" s="15"/>
      <c r="JZK29" s="15"/>
      <c r="JZL29" s="15"/>
      <c r="JZM29" s="15"/>
      <c r="JZN29" s="15"/>
      <c r="JZO29" s="15"/>
      <c r="JZP29" s="15"/>
      <c r="JZQ29" s="15"/>
      <c r="JZR29" s="15"/>
      <c r="JZS29" s="15"/>
      <c r="JZT29" s="15"/>
      <c r="JZU29" s="15"/>
      <c r="JZV29" s="15"/>
      <c r="JZW29" s="15"/>
      <c r="JZX29" s="15"/>
      <c r="JZY29" s="15"/>
      <c r="JZZ29" s="15"/>
      <c r="KAA29" s="15"/>
      <c r="KAB29" s="15"/>
      <c r="KAC29" s="15"/>
      <c r="KAD29" s="15"/>
      <c r="KAE29" s="15"/>
      <c r="KAF29" s="15"/>
      <c r="KAG29" s="15"/>
      <c r="KAH29" s="15"/>
      <c r="KAI29" s="15"/>
      <c r="KAJ29" s="15"/>
      <c r="KAK29" s="15"/>
      <c r="KAL29" s="15"/>
      <c r="KAM29" s="15"/>
      <c r="KAN29" s="15"/>
      <c r="KAO29" s="15"/>
      <c r="KAP29" s="15"/>
      <c r="KAQ29" s="15"/>
      <c r="KAR29" s="15"/>
      <c r="KAS29" s="15"/>
      <c r="KAT29" s="15"/>
      <c r="KAU29" s="15"/>
      <c r="KAV29" s="15"/>
      <c r="KAW29" s="15"/>
      <c r="KAX29" s="15"/>
      <c r="KAY29" s="15"/>
      <c r="KAZ29" s="15"/>
      <c r="KBA29" s="15"/>
      <c r="KBB29" s="15"/>
      <c r="KBC29" s="15"/>
      <c r="KBD29" s="15"/>
      <c r="KBE29" s="15"/>
      <c r="KBF29" s="15"/>
      <c r="KBG29" s="15"/>
      <c r="KBH29" s="15"/>
      <c r="KBI29" s="15"/>
      <c r="KBJ29" s="15"/>
      <c r="KBK29" s="15"/>
      <c r="KBL29" s="15"/>
      <c r="KBM29" s="15"/>
      <c r="KBN29" s="15"/>
      <c r="KBO29" s="15"/>
      <c r="KBP29" s="15"/>
      <c r="KBQ29" s="15"/>
      <c r="KBR29" s="15"/>
      <c r="KBS29" s="15"/>
      <c r="KBT29" s="15"/>
      <c r="KBU29" s="15"/>
      <c r="KBV29" s="15"/>
      <c r="KBW29" s="15"/>
      <c r="KBX29" s="15"/>
      <c r="KBY29" s="15"/>
      <c r="KBZ29" s="15"/>
      <c r="KCA29" s="15"/>
      <c r="KCB29" s="15"/>
      <c r="KCC29" s="15"/>
      <c r="KCD29" s="15"/>
      <c r="KCE29" s="15"/>
      <c r="KCF29" s="15"/>
      <c r="KCG29" s="15"/>
      <c r="KCH29" s="15"/>
      <c r="KCI29" s="15"/>
      <c r="KCJ29" s="15"/>
      <c r="KCK29" s="15"/>
      <c r="KCL29" s="15"/>
      <c r="KCM29" s="15"/>
      <c r="KCN29" s="15"/>
      <c r="KCO29" s="15"/>
      <c r="KCP29" s="15"/>
      <c r="KCQ29" s="15"/>
      <c r="KCR29" s="15"/>
      <c r="KCS29" s="15"/>
      <c r="KCT29" s="15"/>
      <c r="KCU29" s="15"/>
      <c r="KCV29" s="15"/>
      <c r="KCW29" s="15"/>
      <c r="KCX29" s="15"/>
      <c r="KCY29" s="15"/>
      <c r="KCZ29" s="15"/>
      <c r="KDA29" s="15"/>
      <c r="KDB29" s="15"/>
      <c r="KDC29" s="15"/>
      <c r="KDD29" s="15"/>
      <c r="KDE29" s="15"/>
      <c r="KDF29" s="15"/>
      <c r="KDG29" s="15"/>
      <c r="KDH29" s="15"/>
      <c r="KDI29" s="15"/>
      <c r="KDJ29" s="15"/>
      <c r="KDK29" s="15"/>
      <c r="KDL29" s="15"/>
      <c r="KDM29" s="15"/>
      <c r="KDN29" s="15"/>
      <c r="KDO29" s="15"/>
      <c r="KDP29" s="15"/>
      <c r="KDQ29" s="15"/>
      <c r="KDR29" s="15"/>
      <c r="KDS29" s="15"/>
      <c r="KDT29" s="15"/>
      <c r="KDU29" s="15"/>
      <c r="KDV29" s="15"/>
      <c r="KDW29" s="15"/>
      <c r="KDX29" s="15"/>
      <c r="KDY29" s="15"/>
      <c r="KDZ29" s="15"/>
      <c r="KEA29" s="15"/>
      <c r="KEB29" s="15"/>
      <c r="KEC29" s="15"/>
      <c r="KED29" s="15"/>
      <c r="KEE29" s="15"/>
      <c r="KEF29" s="15"/>
      <c r="KEG29" s="15"/>
      <c r="KEH29" s="15"/>
      <c r="KEI29" s="15"/>
      <c r="KEJ29" s="15"/>
      <c r="KEK29" s="15"/>
      <c r="KEL29" s="15"/>
      <c r="KEM29" s="15"/>
      <c r="KEN29" s="15"/>
      <c r="KEO29" s="15"/>
      <c r="KEP29" s="15"/>
      <c r="KEQ29" s="15"/>
      <c r="KER29" s="15"/>
      <c r="KES29" s="15"/>
      <c r="KET29" s="15"/>
      <c r="KEU29" s="15"/>
      <c r="KEV29" s="15"/>
      <c r="KEW29" s="15"/>
      <c r="KEX29" s="15"/>
      <c r="KEY29" s="15"/>
      <c r="KEZ29" s="15"/>
      <c r="KFA29" s="15"/>
      <c r="KFB29" s="15"/>
      <c r="KFC29" s="15"/>
      <c r="KFD29" s="15"/>
      <c r="KFE29" s="15"/>
      <c r="KFF29" s="15"/>
      <c r="KFG29" s="15"/>
      <c r="KFH29" s="15"/>
      <c r="KFI29" s="15"/>
      <c r="KFJ29" s="15"/>
      <c r="KFK29" s="15"/>
      <c r="KFL29" s="15"/>
      <c r="KFM29" s="15"/>
      <c r="KFN29" s="15"/>
      <c r="KFO29" s="15"/>
      <c r="KFP29" s="15"/>
      <c r="KFQ29" s="15"/>
      <c r="KFR29" s="15"/>
      <c r="KFS29" s="15"/>
      <c r="KFT29" s="15"/>
      <c r="KFU29" s="15"/>
      <c r="KFV29" s="15"/>
      <c r="KFW29" s="15"/>
      <c r="KFX29" s="15"/>
      <c r="KFY29" s="15"/>
      <c r="KFZ29" s="15"/>
      <c r="KGA29" s="15"/>
      <c r="KGB29" s="15"/>
      <c r="KGC29" s="15"/>
      <c r="KGD29" s="15"/>
      <c r="KGE29" s="15"/>
      <c r="KGF29" s="15"/>
      <c r="KGG29" s="15"/>
      <c r="KGH29" s="15"/>
      <c r="KGI29" s="15"/>
      <c r="KGJ29" s="15"/>
      <c r="KGK29" s="15"/>
      <c r="KGL29" s="15"/>
      <c r="KGM29" s="15"/>
      <c r="KGN29" s="15"/>
      <c r="KGO29" s="15"/>
      <c r="KGP29" s="15"/>
      <c r="KGQ29" s="15"/>
      <c r="KGR29" s="15"/>
      <c r="KGS29" s="15"/>
      <c r="KGT29" s="15"/>
      <c r="KGU29" s="15"/>
      <c r="KGV29" s="15"/>
      <c r="KGW29" s="15"/>
      <c r="KGX29" s="15"/>
      <c r="KGY29" s="15"/>
      <c r="KGZ29" s="15"/>
      <c r="KHA29" s="15"/>
      <c r="KHB29" s="15"/>
      <c r="KHC29" s="15"/>
      <c r="KHD29" s="15"/>
      <c r="KHE29" s="15"/>
      <c r="KHF29" s="15"/>
      <c r="KHG29" s="15"/>
      <c r="KHH29" s="15"/>
      <c r="KHI29" s="15"/>
      <c r="KHJ29" s="15"/>
      <c r="KHK29" s="15"/>
      <c r="KHL29" s="15"/>
      <c r="KHM29" s="15"/>
      <c r="KHN29" s="15"/>
      <c r="KHO29" s="15"/>
      <c r="KHP29" s="15"/>
      <c r="KHQ29" s="15"/>
      <c r="KHR29" s="15"/>
      <c r="KHS29" s="15"/>
      <c r="KHT29" s="15"/>
      <c r="KHU29" s="15"/>
      <c r="KHV29" s="15"/>
      <c r="KHW29" s="15"/>
      <c r="KHX29" s="15"/>
      <c r="KHY29" s="15"/>
      <c r="KHZ29" s="15"/>
      <c r="KIA29" s="15"/>
      <c r="KIB29" s="15"/>
      <c r="KIC29" s="15"/>
      <c r="KID29" s="15"/>
      <c r="KIE29" s="15"/>
      <c r="KIF29" s="15"/>
      <c r="KIG29" s="15"/>
      <c r="KIH29" s="15"/>
      <c r="KII29" s="15"/>
      <c r="KIJ29" s="15"/>
      <c r="KIK29" s="15"/>
      <c r="KIL29" s="15"/>
      <c r="KIM29" s="15"/>
      <c r="KIN29" s="15"/>
      <c r="KIO29" s="15"/>
      <c r="KIP29" s="15"/>
      <c r="KIQ29" s="15"/>
      <c r="KIR29" s="15"/>
      <c r="KIS29" s="15"/>
      <c r="KIT29" s="15"/>
      <c r="KIU29" s="15"/>
      <c r="KIV29" s="15"/>
      <c r="KIW29" s="15"/>
      <c r="KIX29" s="15"/>
      <c r="KIY29" s="15"/>
      <c r="KIZ29" s="15"/>
      <c r="KJA29" s="15"/>
      <c r="KJB29" s="15"/>
      <c r="KJC29" s="15"/>
      <c r="KJD29" s="15"/>
      <c r="KJE29" s="15"/>
      <c r="KJF29" s="15"/>
      <c r="KJG29" s="15"/>
      <c r="KJH29" s="15"/>
      <c r="KJI29" s="15"/>
      <c r="KJJ29" s="15"/>
      <c r="KJK29" s="15"/>
      <c r="KJL29" s="15"/>
      <c r="KJM29" s="15"/>
      <c r="KJN29" s="15"/>
      <c r="KJO29" s="15"/>
      <c r="KJP29" s="15"/>
      <c r="KJQ29" s="15"/>
      <c r="KJR29" s="15"/>
      <c r="KJS29" s="15"/>
      <c r="KJT29" s="15"/>
      <c r="KJU29" s="15"/>
      <c r="KJV29" s="15"/>
      <c r="KJW29" s="15"/>
      <c r="KJX29" s="15"/>
      <c r="KJY29" s="15"/>
      <c r="KJZ29" s="15"/>
      <c r="KKA29" s="15"/>
      <c r="KKB29" s="15"/>
      <c r="KKC29" s="15"/>
      <c r="KKD29" s="15"/>
      <c r="KKE29" s="15"/>
      <c r="KKF29" s="15"/>
      <c r="KKG29" s="15"/>
      <c r="KKH29" s="15"/>
      <c r="KKI29" s="15"/>
      <c r="KKJ29" s="15"/>
      <c r="KKK29" s="15"/>
      <c r="KKL29" s="15"/>
      <c r="KKM29" s="15"/>
      <c r="KKN29" s="15"/>
      <c r="KKO29" s="15"/>
      <c r="KKP29" s="15"/>
      <c r="KKQ29" s="15"/>
      <c r="KKR29" s="15"/>
      <c r="KKS29" s="15"/>
      <c r="KKT29" s="15"/>
      <c r="KKU29" s="15"/>
      <c r="KKV29" s="15"/>
      <c r="KKW29" s="15"/>
      <c r="KKX29" s="15"/>
      <c r="KKY29" s="15"/>
      <c r="KKZ29" s="15"/>
      <c r="KLA29" s="15"/>
      <c r="KLB29" s="15"/>
      <c r="KLC29" s="15"/>
      <c r="KLD29" s="15"/>
      <c r="KLE29" s="15"/>
      <c r="KLF29" s="15"/>
      <c r="KLG29" s="15"/>
      <c r="KLH29" s="15"/>
      <c r="KLI29" s="15"/>
      <c r="KLJ29" s="15"/>
      <c r="KLK29" s="15"/>
      <c r="KLL29" s="15"/>
      <c r="KLM29" s="15"/>
      <c r="KLN29" s="15"/>
      <c r="KLO29" s="15"/>
      <c r="KLP29" s="15"/>
      <c r="KLQ29" s="15"/>
      <c r="KLR29" s="15"/>
      <c r="KLS29" s="15"/>
      <c r="KLT29" s="15"/>
      <c r="KLU29" s="15"/>
      <c r="KLV29" s="15"/>
      <c r="KLW29" s="15"/>
      <c r="KLX29" s="15"/>
      <c r="KLY29" s="15"/>
      <c r="KLZ29" s="15"/>
      <c r="KMA29" s="15"/>
      <c r="KMB29" s="15"/>
      <c r="KMC29" s="15"/>
      <c r="KMD29" s="15"/>
      <c r="KME29" s="15"/>
      <c r="KMF29" s="15"/>
      <c r="KMG29" s="15"/>
      <c r="KMH29" s="15"/>
      <c r="KMI29" s="15"/>
      <c r="KMJ29" s="15"/>
      <c r="KMK29" s="15"/>
      <c r="KML29" s="15"/>
      <c r="KMM29" s="15"/>
      <c r="KMN29" s="15"/>
      <c r="KMO29" s="15"/>
      <c r="KMP29" s="15"/>
      <c r="KMQ29" s="15"/>
      <c r="KMR29" s="15"/>
      <c r="KMS29" s="15"/>
      <c r="KMT29" s="15"/>
      <c r="KMU29" s="15"/>
      <c r="KMV29" s="15"/>
      <c r="KMW29" s="15"/>
      <c r="KMX29" s="15"/>
      <c r="KMY29" s="15"/>
      <c r="KMZ29" s="15"/>
      <c r="KNA29" s="15"/>
      <c r="KNB29" s="15"/>
      <c r="KNC29" s="15"/>
      <c r="KND29" s="15"/>
      <c r="KNE29" s="15"/>
      <c r="KNF29" s="15"/>
      <c r="KNG29" s="15"/>
      <c r="KNH29" s="15"/>
      <c r="KNI29" s="15"/>
      <c r="KNJ29" s="15"/>
      <c r="KNK29" s="15"/>
      <c r="KNL29" s="15"/>
      <c r="KNM29" s="15"/>
      <c r="KNN29" s="15"/>
      <c r="KNO29" s="15"/>
      <c r="KNP29" s="15"/>
      <c r="KNQ29" s="15"/>
      <c r="KNR29" s="15"/>
      <c r="KNS29" s="15"/>
      <c r="KNT29" s="15"/>
      <c r="KNU29" s="15"/>
      <c r="KNV29" s="15"/>
      <c r="KNW29" s="15"/>
      <c r="KNX29" s="15"/>
      <c r="KNY29" s="15"/>
      <c r="KNZ29" s="15"/>
      <c r="KOA29" s="15"/>
      <c r="KOB29" s="15"/>
      <c r="KOC29" s="15"/>
      <c r="KOD29" s="15"/>
      <c r="KOE29" s="15"/>
      <c r="KOF29" s="15"/>
      <c r="KOG29" s="15"/>
      <c r="KOH29" s="15"/>
      <c r="KOI29" s="15"/>
      <c r="KOJ29" s="15"/>
      <c r="KOK29" s="15"/>
      <c r="KOL29" s="15"/>
      <c r="KOM29" s="15"/>
      <c r="KON29" s="15"/>
      <c r="KOO29" s="15"/>
      <c r="KOP29" s="15"/>
      <c r="KOQ29" s="15"/>
      <c r="KOR29" s="15"/>
      <c r="KOS29" s="15"/>
      <c r="KOT29" s="15"/>
      <c r="KOU29" s="15"/>
      <c r="KOV29" s="15"/>
      <c r="KOW29" s="15"/>
      <c r="KOX29" s="15"/>
      <c r="KOY29" s="15"/>
      <c r="KOZ29" s="15"/>
      <c r="KPA29" s="15"/>
      <c r="KPB29" s="15"/>
      <c r="KPC29" s="15"/>
      <c r="KPD29" s="15"/>
      <c r="KPE29" s="15"/>
      <c r="KPF29" s="15"/>
      <c r="KPG29" s="15"/>
      <c r="KPH29" s="15"/>
      <c r="KPI29" s="15"/>
      <c r="KPJ29" s="15"/>
      <c r="KPK29" s="15"/>
      <c r="KPL29" s="15"/>
      <c r="KPM29" s="15"/>
      <c r="KPN29" s="15"/>
      <c r="KPO29" s="15"/>
      <c r="KPP29" s="15"/>
      <c r="KPQ29" s="15"/>
      <c r="KPR29" s="15"/>
      <c r="KPS29" s="15"/>
      <c r="KPT29" s="15"/>
      <c r="KPU29" s="15"/>
      <c r="KPV29" s="15"/>
      <c r="KPW29" s="15"/>
      <c r="KPX29" s="15"/>
      <c r="KPY29" s="15"/>
      <c r="KPZ29" s="15"/>
      <c r="KQA29" s="15"/>
      <c r="KQB29" s="15"/>
      <c r="KQC29" s="15"/>
      <c r="KQD29" s="15"/>
      <c r="KQE29" s="15"/>
      <c r="KQF29" s="15"/>
      <c r="KQG29" s="15"/>
      <c r="KQH29" s="15"/>
      <c r="KQI29" s="15"/>
      <c r="KQJ29" s="15"/>
      <c r="KQK29" s="15"/>
      <c r="KQL29" s="15"/>
      <c r="KQM29" s="15"/>
      <c r="KQN29" s="15"/>
      <c r="KQO29" s="15"/>
      <c r="KQP29" s="15"/>
      <c r="KQQ29" s="15"/>
      <c r="KQR29" s="15"/>
      <c r="KQS29" s="15"/>
      <c r="KQT29" s="15"/>
      <c r="KQU29" s="15"/>
      <c r="KQV29" s="15"/>
      <c r="KQW29" s="15"/>
      <c r="KQX29" s="15"/>
      <c r="KQY29" s="15"/>
      <c r="KQZ29" s="15"/>
      <c r="KRA29" s="15"/>
      <c r="KRB29" s="15"/>
      <c r="KRC29" s="15"/>
      <c r="KRD29" s="15"/>
      <c r="KRE29" s="15"/>
      <c r="KRF29" s="15"/>
      <c r="KRG29" s="15"/>
      <c r="KRH29" s="15"/>
      <c r="KRI29" s="15"/>
      <c r="KRJ29" s="15"/>
      <c r="KRK29" s="15"/>
      <c r="KRL29" s="15"/>
      <c r="KRM29" s="15"/>
      <c r="KRN29" s="15"/>
      <c r="KRO29" s="15"/>
      <c r="KRP29" s="15"/>
      <c r="KRQ29" s="15"/>
      <c r="KRR29" s="15"/>
      <c r="KRS29" s="15"/>
      <c r="KRT29" s="15"/>
      <c r="KRU29" s="15"/>
      <c r="KRV29" s="15"/>
      <c r="KRW29" s="15"/>
      <c r="KRX29" s="15"/>
      <c r="KRY29" s="15"/>
      <c r="KRZ29" s="15"/>
      <c r="KSA29" s="15"/>
      <c r="KSB29" s="15"/>
      <c r="KSC29" s="15"/>
      <c r="KSD29" s="15"/>
      <c r="KSE29" s="15"/>
      <c r="KSF29" s="15"/>
      <c r="KSG29" s="15"/>
      <c r="KSH29" s="15"/>
      <c r="KSI29" s="15"/>
      <c r="KSJ29" s="15"/>
      <c r="KSK29" s="15"/>
      <c r="KSL29" s="15"/>
      <c r="KSM29" s="15"/>
      <c r="KSN29" s="15"/>
      <c r="KSO29" s="15"/>
      <c r="KSP29" s="15"/>
      <c r="KSQ29" s="15"/>
      <c r="KSR29" s="15"/>
      <c r="KSS29" s="15"/>
      <c r="KST29" s="15"/>
      <c r="KSU29" s="15"/>
      <c r="KSV29" s="15"/>
      <c r="KSW29" s="15"/>
      <c r="KSX29" s="15"/>
      <c r="KSY29" s="15"/>
      <c r="KSZ29" s="15"/>
      <c r="KTA29" s="15"/>
      <c r="KTB29" s="15"/>
      <c r="KTC29" s="15"/>
      <c r="KTD29" s="15"/>
      <c r="KTE29" s="15"/>
      <c r="KTF29" s="15"/>
      <c r="KTG29" s="15"/>
      <c r="KTH29" s="15"/>
      <c r="KTI29" s="15"/>
      <c r="KTJ29" s="15"/>
      <c r="KTK29" s="15"/>
      <c r="KTL29" s="15"/>
      <c r="KTM29" s="15"/>
      <c r="KTN29" s="15"/>
      <c r="KTO29" s="15"/>
      <c r="KTP29" s="15"/>
      <c r="KTQ29" s="15"/>
      <c r="KTR29" s="15"/>
      <c r="KTS29" s="15"/>
      <c r="KTT29" s="15"/>
      <c r="KTU29" s="15"/>
      <c r="KTV29" s="15"/>
      <c r="KTW29" s="15"/>
      <c r="KTX29" s="15"/>
      <c r="KTY29" s="15"/>
      <c r="KTZ29" s="15"/>
      <c r="KUA29" s="15"/>
      <c r="KUB29" s="15"/>
      <c r="KUC29" s="15"/>
      <c r="KUD29" s="15"/>
      <c r="KUE29" s="15"/>
      <c r="KUF29" s="15"/>
      <c r="KUG29" s="15"/>
      <c r="KUH29" s="15"/>
      <c r="KUI29" s="15"/>
      <c r="KUJ29" s="15"/>
      <c r="KUK29" s="15"/>
      <c r="KUL29" s="15"/>
      <c r="KUM29" s="15"/>
      <c r="KUN29" s="15"/>
      <c r="KUO29" s="15"/>
      <c r="KUP29" s="15"/>
      <c r="KUQ29" s="15"/>
      <c r="KUR29" s="15"/>
      <c r="KUS29" s="15"/>
      <c r="KUT29" s="15"/>
      <c r="KUU29" s="15"/>
      <c r="KUV29" s="15"/>
      <c r="KUW29" s="15"/>
      <c r="KUX29" s="15"/>
      <c r="KUY29" s="15"/>
      <c r="KUZ29" s="15"/>
      <c r="KVA29" s="15"/>
      <c r="KVB29" s="15"/>
      <c r="KVC29" s="15"/>
      <c r="KVD29" s="15"/>
      <c r="KVE29" s="15"/>
      <c r="KVF29" s="15"/>
      <c r="KVG29" s="15"/>
      <c r="KVH29" s="15"/>
      <c r="KVI29" s="15"/>
      <c r="KVJ29" s="15"/>
      <c r="KVK29" s="15"/>
      <c r="KVL29" s="15"/>
      <c r="KVM29" s="15"/>
      <c r="KVN29" s="15"/>
      <c r="KVO29" s="15"/>
      <c r="KVP29" s="15"/>
      <c r="KVQ29" s="15"/>
      <c r="KVR29" s="15"/>
      <c r="KVS29" s="15"/>
      <c r="KVT29" s="15"/>
      <c r="KVU29" s="15"/>
      <c r="KVV29" s="15"/>
      <c r="KVW29" s="15"/>
      <c r="KVX29" s="15"/>
      <c r="KVY29" s="15"/>
      <c r="KVZ29" s="15"/>
      <c r="KWA29" s="15"/>
      <c r="KWB29" s="15"/>
      <c r="KWC29" s="15"/>
      <c r="KWD29" s="15"/>
      <c r="KWE29" s="15"/>
      <c r="KWF29" s="15"/>
      <c r="KWG29" s="15"/>
      <c r="KWH29" s="15"/>
      <c r="KWI29" s="15"/>
      <c r="KWJ29" s="15"/>
      <c r="KWK29" s="15"/>
      <c r="KWL29" s="15"/>
      <c r="KWM29" s="15"/>
      <c r="KWN29" s="15"/>
      <c r="KWO29" s="15"/>
      <c r="KWP29" s="15"/>
      <c r="KWQ29" s="15"/>
      <c r="KWR29" s="15"/>
      <c r="KWS29" s="15"/>
      <c r="KWT29" s="15"/>
      <c r="KWU29" s="15"/>
      <c r="KWV29" s="15"/>
      <c r="KWW29" s="15"/>
      <c r="KWX29" s="15"/>
      <c r="KWY29" s="15"/>
      <c r="KWZ29" s="15"/>
      <c r="KXA29" s="15"/>
      <c r="KXB29" s="15"/>
      <c r="KXC29" s="15"/>
      <c r="KXD29" s="15"/>
      <c r="KXE29" s="15"/>
      <c r="KXF29" s="15"/>
      <c r="KXG29" s="15"/>
      <c r="KXH29" s="15"/>
      <c r="KXI29" s="15"/>
      <c r="KXJ29" s="15"/>
      <c r="KXK29" s="15"/>
      <c r="KXL29" s="15"/>
      <c r="KXM29" s="15"/>
      <c r="KXN29" s="15"/>
      <c r="KXO29" s="15"/>
      <c r="KXP29" s="15"/>
      <c r="KXQ29" s="15"/>
      <c r="KXR29" s="15"/>
      <c r="KXS29" s="15"/>
      <c r="KXT29" s="15"/>
      <c r="KXU29" s="15"/>
      <c r="KXV29" s="15"/>
      <c r="KXW29" s="15"/>
      <c r="KXX29" s="15"/>
      <c r="KXY29" s="15"/>
      <c r="KXZ29" s="15"/>
      <c r="KYA29" s="15"/>
      <c r="KYB29" s="15"/>
      <c r="KYC29" s="15"/>
      <c r="KYD29" s="15"/>
      <c r="KYE29" s="15"/>
      <c r="KYF29" s="15"/>
      <c r="KYG29" s="15"/>
      <c r="KYH29" s="15"/>
      <c r="KYI29" s="15"/>
      <c r="KYJ29" s="15"/>
      <c r="KYK29" s="15"/>
      <c r="KYL29" s="15"/>
      <c r="KYM29" s="15"/>
      <c r="KYN29" s="15"/>
      <c r="KYO29" s="15"/>
      <c r="KYP29" s="15"/>
      <c r="KYQ29" s="15"/>
      <c r="KYR29" s="15"/>
      <c r="KYS29" s="15"/>
      <c r="KYT29" s="15"/>
      <c r="KYU29" s="15"/>
      <c r="KYV29" s="15"/>
      <c r="KYW29" s="15"/>
      <c r="KYX29" s="15"/>
      <c r="KYY29" s="15"/>
      <c r="KYZ29" s="15"/>
      <c r="KZA29" s="15"/>
      <c r="KZB29" s="15"/>
      <c r="KZC29" s="15"/>
      <c r="KZD29" s="15"/>
      <c r="KZE29" s="15"/>
      <c r="KZF29" s="15"/>
      <c r="KZG29" s="15"/>
      <c r="KZH29" s="15"/>
      <c r="KZI29" s="15"/>
      <c r="KZJ29" s="15"/>
      <c r="KZK29" s="15"/>
      <c r="KZL29" s="15"/>
      <c r="KZM29" s="15"/>
      <c r="KZN29" s="15"/>
      <c r="KZO29" s="15"/>
      <c r="KZP29" s="15"/>
      <c r="KZQ29" s="15"/>
      <c r="KZR29" s="15"/>
      <c r="KZS29" s="15"/>
      <c r="KZT29" s="15"/>
      <c r="KZU29" s="15"/>
      <c r="KZV29" s="15"/>
      <c r="KZW29" s="15"/>
      <c r="KZX29" s="15"/>
      <c r="KZY29" s="15"/>
      <c r="KZZ29" s="15"/>
      <c r="LAA29" s="15"/>
      <c r="LAB29" s="15"/>
      <c r="LAC29" s="15"/>
      <c r="LAD29" s="15"/>
      <c r="LAE29" s="15"/>
      <c r="LAF29" s="15"/>
      <c r="LAG29" s="15"/>
      <c r="LAH29" s="15"/>
      <c r="LAI29" s="15"/>
      <c r="LAJ29" s="15"/>
      <c r="LAK29" s="15"/>
      <c r="LAL29" s="15"/>
      <c r="LAM29" s="15"/>
      <c r="LAN29" s="15"/>
      <c r="LAO29" s="15"/>
      <c r="LAP29" s="15"/>
      <c r="LAQ29" s="15"/>
      <c r="LAR29" s="15"/>
      <c r="LAS29" s="15"/>
      <c r="LAT29" s="15"/>
      <c r="LAU29" s="15"/>
      <c r="LAV29" s="15"/>
      <c r="LAW29" s="15"/>
      <c r="LAX29" s="15"/>
      <c r="LAY29" s="15"/>
      <c r="LAZ29" s="15"/>
      <c r="LBA29" s="15"/>
      <c r="LBB29" s="15"/>
      <c r="LBC29" s="15"/>
      <c r="LBD29" s="15"/>
      <c r="LBE29" s="15"/>
      <c r="LBF29" s="15"/>
      <c r="LBG29" s="15"/>
      <c r="LBH29" s="15"/>
      <c r="LBI29" s="15"/>
      <c r="LBJ29" s="15"/>
      <c r="LBK29" s="15"/>
      <c r="LBL29" s="15"/>
      <c r="LBM29" s="15"/>
      <c r="LBN29" s="15"/>
      <c r="LBO29" s="15"/>
      <c r="LBP29" s="15"/>
      <c r="LBQ29" s="15"/>
      <c r="LBR29" s="15"/>
      <c r="LBS29" s="15"/>
      <c r="LBT29" s="15"/>
      <c r="LBU29" s="15"/>
      <c r="LBV29" s="15"/>
      <c r="LBW29" s="15"/>
      <c r="LBX29" s="15"/>
      <c r="LBY29" s="15"/>
      <c r="LBZ29" s="15"/>
      <c r="LCA29" s="15"/>
      <c r="LCB29" s="15"/>
      <c r="LCC29" s="15"/>
      <c r="LCD29" s="15"/>
      <c r="LCE29" s="15"/>
      <c r="LCF29" s="15"/>
      <c r="LCG29" s="15"/>
      <c r="LCH29" s="15"/>
      <c r="LCI29" s="15"/>
      <c r="LCJ29" s="15"/>
      <c r="LCK29" s="15"/>
      <c r="LCL29" s="15"/>
      <c r="LCM29" s="15"/>
      <c r="LCN29" s="15"/>
      <c r="LCO29" s="15"/>
      <c r="LCP29" s="15"/>
      <c r="LCQ29" s="15"/>
      <c r="LCR29" s="15"/>
      <c r="LCS29" s="15"/>
      <c r="LCT29" s="15"/>
      <c r="LCU29" s="15"/>
      <c r="LCV29" s="15"/>
      <c r="LCW29" s="15"/>
      <c r="LCX29" s="15"/>
      <c r="LCY29" s="15"/>
      <c r="LCZ29" s="15"/>
      <c r="LDA29" s="15"/>
      <c r="LDB29" s="15"/>
      <c r="LDC29" s="15"/>
      <c r="LDD29" s="15"/>
      <c r="LDE29" s="15"/>
      <c r="LDF29" s="15"/>
      <c r="LDG29" s="15"/>
      <c r="LDH29" s="15"/>
      <c r="LDI29" s="15"/>
      <c r="LDJ29" s="15"/>
      <c r="LDK29" s="15"/>
      <c r="LDL29" s="15"/>
      <c r="LDM29" s="15"/>
      <c r="LDN29" s="15"/>
      <c r="LDO29" s="15"/>
      <c r="LDP29" s="15"/>
      <c r="LDQ29" s="15"/>
      <c r="LDR29" s="15"/>
      <c r="LDS29" s="15"/>
      <c r="LDT29" s="15"/>
      <c r="LDU29" s="15"/>
      <c r="LDV29" s="15"/>
      <c r="LDW29" s="15"/>
      <c r="LDX29" s="15"/>
      <c r="LDY29" s="15"/>
      <c r="LDZ29" s="15"/>
      <c r="LEA29" s="15"/>
      <c r="LEB29" s="15"/>
      <c r="LEC29" s="15"/>
      <c r="LED29" s="15"/>
      <c r="LEE29" s="15"/>
      <c r="LEF29" s="15"/>
      <c r="LEG29" s="15"/>
      <c r="LEH29" s="15"/>
      <c r="LEI29" s="15"/>
      <c r="LEJ29" s="15"/>
      <c r="LEK29" s="15"/>
      <c r="LEL29" s="15"/>
      <c r="LEM29" s="15"/>
      <c r="LEN29" s="15"/>
      <c r="LEO29" s="15"/>
      <c r="LEP29" s="15"/>
      <c r="LEQ29" s="15"/>
      <c r="LER29" s="15"/>
      <c r="LES29" s="15"/>
      <c r="LET29" s="15"/>
      <c r="LEU29" s="15"/>
      <c r="LEV29" s="15"/>
      <c r="LEW29" s="15"/>
      <c r="LEX29" s="15"/>
      <c r="LEY29" s="15"/>
      <c r="LEZ29" s="15"/>
      <c r="LFA29" s="15"/>
      <c r="LFB29" s="15"/>
      <c r="LFC29" s="15"/>
      <c r="LFD29" s="15"/>
      <c r="LFE29" s="15"/>
      <c r="LFF29" s="15"/>
      <c r="LFG29" s="15"/>
      <c r="LFH29" s="15"/>
      <c r="LFI29" s="15"/>
      <c r="LFJ29" s="15"/>
      <c r="LFK29" s="15"/>
      <c r="LFL29" s="15"/>
      <c r="LFM29" s="15"/>
      <c r="LFN29" s="15"/>
      <c r="LFO29" s="15"/>
      <c r="LFP29" s="15"/>
      <c r="LFQ29" s="15"/>
      <c r="LFR29" s="15"/>
      <c r="LFS29" s="15"/>
      <c r="LFT29" s="15"/>
      <c r="LFU29" s="15"/>
      <c r="LFV29" s="15"/>
      <c r="LFW29" s="15"/>
      <c r="LFX29" s="15"/>
      <c r="LFY29" s="15"/>
      <c r="LFZ29" s="15"/>
      <c r="LGA29" s="15"/>
      <c r="LGB29" s="15"/>
      <c r="LGC29" s="15"/>
      <c r="LGD29" s="15"/>
      <c r="LGE29" s="15"/>
      <c r="LGF29" s="15"/>
      <c r="LGG29" s="15"/>
      <c r="LGH29" s="15"/>
      <c r="LGI29" s="15"/>
      <c r="LGJ29" s="15"/>
      <c r="LGK29" s="15"/>
      <c r="LGL29" s="15"/>
      <c r="LGM29" s="15"/>
      <c r="LGN29" s="15"/>
      <c r="LGO29" s="15"/>
      <c r="LGP29" s="15"/>
      <c r="LGQ29" s="15"/>
      <c r="LGR29" s="15"/>
      <c r="LGS29" s="15"/>
      <c r="LGT29" s="15"/>
      <c r="LGU29" s="15"/>
      <c r="LGV29" s="15"/>
      <c r="LGW29" s="15"/>
      <c r="LGX29" s="15"/>
      <c r="LGY29" s="15"/>
      <c r="LGZ29" s="15"/>
      <c r="LHA29" s="15"/>
      <c r="LHB29" s="15"/>
      <c r="LHC29" s="15"/>
      <c r="LHD29" s="15"/>
      <c r="LHE29" s="15"/>
      <c r="LHF29" s="15"/>
      <c r="LHG29" s="15"/>
      <c r="LHH29" s="15"/>
      <c r="LHI29" s="15"/>
      <c r="LHJ29" s="15"/>
      <c r="LHK29" s="15"/>
      <c r="LHL29" s="15"/>
      <c r="LHM29" s="15"/>
      <c r="LHN29" s="15"/>
      <c r="LHO29" s="15"/>
      <c r="LHP29" s="15"/>
      <c r="LHQ29" s="15"/>
      <c r="LHR29" s="15"/>
      <c r="LHS29" s="15"/>
      <c r="LHT29" s="15"/>
      <c r="LHU29" s="15"/>
      <c r="LHV29" s="15"/>
      <c r="LHW29" s="15"/>
      <c r="LHX29" s="15"/>
      <c r="LHY29" s="15"/>
      <c r="LHZ29" s="15"/>
      <c r="LIA29" s="15"/>
      <c r="LIB29" s="15"/>
      <c r="LIC29" s="15"/>
      <c r="LID29" s="15"/>
      <c r="LIE29" s="15"/>
      <c r="LIF29" s="15"/>
      <c r="LIG29" s="15"/>
      <c r="LIH29" s="15"/>
      <c r="LII29" s="15"/>
      <c r="LIJ29" s="15"/>
      <c r="LIK29" s="15"/>
      <c r="LIL29" s="15"/>
      <c r="LIM29" s="15"/>
      <c r="LIN29" s="15"/>
      <c r="LIO29" s="15"/>
      <c r="LIP29" s="15"/>
      <c r="LIQ29" s="15"/>
      <c r="LIR29" s="15"/>
      <c r="LIS29" s="15"/>
      <c r="LIT29" s="15"/>
      <c r="LIU29" s="15"/>
      <c r="LIV29" s="15"/>
      <c r="LIW29" s="15"/>
      <c r="LIX29" s="15"/>
      <c r="LIY29" s="15"/>
      <c r="LIZ29" s="15"/>
      <c r="LJA29" s="15"/>
      <c r="LJB29" s="15"/>
      <c r="LJC29" s="15"/>
      <c r="LJD29" s="15"/>
      <c r="LJE29" s="15"/>
      <c r="LJF29" s="15"/>
      <c r="LJG29" s="15"/>
      <c r="LJH29" s="15"/>
      <c r="LJI29" s="15"/>
      <c r="LJJ29" s="15"/>
      <c r="LJK29" s="15"/>
      <c r="LJL29" s="15"/>
      <c r="LJM29" s="15"/>
      <c r="LJN29" s="15"/>
      <c r="LJO29" s="15"/>
      <c r="LJP29" s="15"/>
      <c r="LJQ29" s="15"/>
      <c r="LJR29" s="15"/>
      <c r="LJS29" s="15"/>
      <c r="LJT29" s="15"/>
      <c r="LJU29" s="15"/>
      <c r="LJV29" s="15"/>
      <c r="LJW29" s="15"/>
      <c r="LJX29" s="15"/>
      <c r="LJY29" s="15"/>
      <c r="LJZ29" s="15"/>
      <c r="LKA29" s="15"/>
      <c r="LKB29" s="15"/>
      <c r="LKC29" s="15"/>
      <c r="LKD29" s="15"/>
      <c r="LKE29" s="15"/>
      <c r="LKF29" s="15"/>
      <c r="LKG29" s="15"/>
      <c r="LKH29" s="15"/>
      <c r="LKI29" s="15"/>
      <c r="LKJ29" s="15"/>
      <c r="LKK29" s="15"/>
      <c r="LKL29" s="15"/>
      <c r="LKM29" s="15"/>
      <c r="LKN29" s="15"/>
      <c r="LKO29" s="15"/>
      <c r="LKP29" s="15"/>
      <c r="LKQ29" s="15"/>
      <c r="LKR29" s="15"/>
      <c r="LKS29" s="15"/>
      <c r="LKT29" s="15"/>
      <c r="LKU29" s="15"/>
      <c r="LKV29" s="15"/>
      <c r="LKW29" s="15"/>
      <c r="LKX29" s="15"/>
      <c r="LKY29" s="15"/>
      <c r="LKZ29" s="15"/>
      <c r="LLA29" s="15"/>
      <c r="LLB29" s="15"/>
      <c r="LLC29" s="15"/>
      <c r="LLD29" s="15"/>
      <c r="LLE29" s="15"/>
      <c r="LLF29" s="15"/>
      <c r="LLG29" s="15"/>
      <c r="LLH29" s="15"/>
      <c r="LLI29" s="15"/>
      <c r="LLJ29" s="15"/>
      <c r="LLK29" s="15"/>
      <c r="LLL29" s="15"/>
      <c r="LLM29" s="15"/>
      <c r="LLN29" s="15"/>
      <c r="LLO29" s="15"/>
      <c r="LLP29" s="15"/>
      <c r="LLQ29" s="15"/>
      <c r="LLR29" s="15"/>
      <c r="LLS29" s="15"/>
      <c r="LLT29" s="15"/>
      <c r="LLU29" s="15"/>
      <c r="LLV29" s="15"/>
      <c r="LLW29" s="15"/>
      <c r="LLX29" s="15"/>
      <c r="LLY29" s="15"/>
      <c r="LLZ29" s="15"/>
      <c r="LMA29" s="15"/>
      <c r="LMB29" s="15"/>
      <c r="LMC29" s="15"/>
      <c r="LMD29" s="15"/>
      <c r="LME29" s="15"/>
      <c r="LMF29" s="15"/>
      <c r="LMG29" s="15"/>
      <c r="LMH29" s="15"/>
      <c r="LMI29" s="15"/>
      <c r="LMJ29" s="15"/>
      <c r="LMK29" s="15"/>
      <c r="LML29" s="15"/>
      <c r="LMM29" s="15"/>
      <c r="LMN29" s="15"/>
      <c r="LMO29" s="15"/>
      <c r="LMP29" s="15"/>
      <c r="LMQ29" s="15"/>
      <c r="LMR29" s="15"/>
      <c r="LMS29" s="15"/>
      <c r="LMT29" s="15"/>
      <c r="LMU29" s="15"/>
      <c r="LMV29" s="15"/>
      <c r="LMW29" s="15"/>
      <c r="LMX29" s="15"/>
      <c r="LMY29" s="15"/>
      <c r="LMZ29" s="15"/>
      <c r="LNA29" s="15"/>
      <c r="LNB29" s="15"/>
      <c r="LNC29" s="15"/>
      <c r="LND29" s="15"/>
      <c r="LNE29" s="15"/>
      <c r="LNF29" s="15"/>
      <c r="LNG29" s="15"/>
      <c r="LNH29" s="15"/>
      <c r="LNI29" s="15"/>
      <c r="LNJ29" s="15"/>
      <c r="LNK29" s="15"/>
      <c r="LNL29" s="15"/>
      <c r="LNM29" s="15"/>
      <c r="LNN29" s="15"/>
      <c r="LNO29" s="15"/>
      <c r="LNP29" s="15"/>
      <c r="LNQ29" s="15"/>
      <c r="LNR29" s="15"/>
      <c r="LNS29" s="15"/>
      <c r="LNT29" s="15"/>
      <c r="LNU29" s="15"/>
      <c r="LNV29" s="15"/>
      <c r="LNW29" s="15"/>
      <c r="LNX29" s="15"/>
      <c r="LNY29" s="15"/>
      <c r="LNZ29" s="15"/>
      <c r="LOA29" s="15"/>
      <c r="LOB29" s="15"/>
      <c r="LOC29" s="15"/>
      <c r="LOD29" s="15"/>
      <c r="LOE29" s="15"/>
      <c r="LOF29" s="15"/>
      <c r="LOG29" s="15"/>
      <c r="LOH29" s="15"/>
      <c r="LOI29" s="15"/>
      <c r="LOJ29" s="15"/>
      <c r="LOK29" s="15"/>
      <c r="LOL29" s="15"/>
      <c r="LOM29" s="15"/>
      <c r="LON29" s="15"/>
      <c r="LOO29" s="15"/>
      <c r="LOP29" s="15"/>
      <c r="LOQ29" s="15"/>
      <c r="LOR29" s="15"/>
      <c r="LOS29" s="15"/>
      <c r="LOT29" s="15"/>
      <c r="LOU29" s="15"/>
      <c r="LOV29" s="15"/>
      <c r="LOW29" s="15"/>
      <c r="LOX29" s="15"/>
      <c r="LOY29" s="15"/>
      <c r="LOZ29" s="15"/>
      <c r="LPA29" s="15"/>
      <c r="LPB29" s="15"/>
      <c r="LPC29" s="15"/>
      <c r="LPD29" s="15"/>
      <c r="LPE29" s="15"/>
      <c r="LPF29" s="15"/>
      <c r="LPG29" s="15"/>
      <c r="LPH29" s="15"/>
      <c r="LPI29" s="15"/>
      <c r="LPJ29" s="15"/>
      <c r="LPK29" s="15"/>
      <c r="LPL29" s="15"/>
      <c r="LPM29" s="15"/>
      <c r="LPN29" s="15"/>
      <c r="LPO29" s="15"/>
      <c r="LPP29" s="15"/>
      <c r="LPQ29" s="15"/>
      <c r="LPR29" s="15"/>
      <c r="LPS29" s="15"/>
      <c r="LPT29" s="15"/>
      <c r="LPU29" s="15"/>
      <c r="LPV29" s="15"/>
      <c r="LPW29" s="15"/>
      <c r="LPX29" s="15"/>
      <c r="LPY29" s="15"/>
      <c r="LPZ29" s="15"/>
      <c r="LQA29" s="15"/>
      <c r="LQB29" s="15"/>
      <c r="LQC29" s="15"/>
      <c r="LQD29" s="15"/>
      <c r="LQE29" s="15"/>
      <c r="LQF29" s="15"/>
      <c r="LQG29" s="15"/>
      <c r="LQH29" s="15"/>
      <c r="LQI29" s="15"/>
      <c r="LQJ29" s="15"/>
      <c r="LQK29" s="15"/>
      <c r="LQL29" s="15"/>
      <c r="LQM29" s="15"/>
      <c r="LQN29" s="15"/>
      <c r="LQO29" s="15"/>
      <c r="LQP29" s="15"/>
      <c r="LQQ29" s="15"/>
      <c r="LQR29" s="15"/>
      <c r="LQS29" s="15"/>
      <c r="LQT29" s="15"/>
      <c r="LQU29" s="15"/>
      <c r="LQV29" s="15"/>
      <c r="LQW29" s="15"/>
      <c r="LQX29" s="15"/>
      <c r="LQY29" s="15"/>
      <c r="LQZ29" s="15"/>
      <c r="LRA29" s="15"/>
      <c r="LRB29" s="15"/>
      <c r="LRC29" s="15"/>
      <c r="LRD29" s="15"/>
      <c r="LRE29" s="15"/>
      <c r="LRF29" s="15"/>
      <c r="LRG29" s="15"/>
      <c r="LRH29" s="15"/>
      <c r="LRI29" s="15"/>
      <c r="LRJ29" s="15"/>
      <c r="LRK29" s="15"/>
      <c r="LRL29" s="15"/>
      <c r="LRM29" s="15"/>
      <c r="LRN29" s="15"/>
      <c r="LRO29" s="15"/>
      <c r="LRP29" s="15"/>
      <c r="LRQ29" s="15"/>
      <c r="LRR29" s="15"/>
      <c r="LRS29" s="15"/>
      <c r="LRT29" s="15"/>
      <c r="LRU29" s="15"/>
      <c r="LRV29" s="15"/>
      <c r="LRW29" s="15"/>
      <c r="LRX29" s="15"/>
      <c r="LRY29" s="15"/>
      <c r="LRZ29" s="15"/>
      <c r="LSA29" s="15"/>
      <c r="LSB29" s="15"/>
      <c r="LSC29" s="15"/>
      <c r="LSD29" s="15"/>
      <c r="LSE29" s="15"/>
      <c r="LSF29" s="15"/>
      <c r="LSG29" s="15"/>
      <c r="LSH29" s="15"/>
      <c r="LSI29" s="15"/>
      <c r="LSJ29" s="15"/>
      <c r="LSK29" s="15"/>
      <c r="LSL29" s="15"/>
      <c r="LSM29" s="15"/>
      <c r="LSN29" s="15"/>
      <c r="LSO29" s="15"/>
      <c r="LSP29" s="15"/>
      <c r="LSQ29" s="15"/>
      <c r="LSR29" s="15"/>
      <c r="LSS29" s="15"/>
      <c r="LST29" s="15"/>
      <c r="LSU29" s="15"/>
      <c r="LSV29" s="15"/>
      <c r="LSW29" s="15"/>
      <c r="LSX29" s="15"/>
      <c r="LSY29" s="15"/>
      <c r="LSZ29" s="15"/>
      <c r="LTA29" s="15"/>
      <c r="LTB29" s="15"/>
      <c r="LTC29" s="15"/>
      <c r="LTD29" s="15"/>
      <c r="LTE29" s="15"/>
      <c r="LTF29" s="15"/>
      <c r="LTG29" s="15"/>
      <c r="LTH29" s="15"/>
      <c r="LTI29" s="15"/>
      <c r="LTJ29" s="15"/>
      <c r="LTK29" s="15"/>
      <c r="LTL29" s="15"/>
      <c r="LTM29" s="15"/>
      <c r="LTN29" s="15"/>
      <c r="LTO29" s="15"/>
      <c r="LTP29" s="15"/>
      <c r="LTQ29" s="15"/>
      <c r="LTR29" s="15"/>
      <c r="LTS29" s="15"/>
      <c r="LTT29" s="15"/>
      <c r="LTU29" s="15"/>
      <c r="LTV29" s="15"/>
      <c r="LTW29" s="15"/>
      <c r="LTX29" s="15"/>
      <c r="LTY29" s="15"/>
      <c r="LTZ29" s="15"/>
      <c r="LUA29" s="15"/>
      <c r="LUB29" s="15"/>
      <c r="LUC29" s="15"/>
      <c r="LUD29" s="15"/>
      <c r="LUE29" s="15"/>
      <c r="LUF29" s="15"/>
      <c r="LUG29" s="15"/>
      <c r="LUH29" s="15"/>
      <c r="LUI29" s="15"/>
      <c r="LUJ29" s="15"/>
      <c r="LUK29" s="15"/>
      <c r="LUL29" s="15"/>
      <c r="LUM29" s="15"/>
      <c r="LUN29" s="15"/>
      <c r="LUO29" s="15"/>
      <c r="LUP29" s="15"/>
      <c r="LUQ29" s="15"/>
      <c r="LUR29" s="15"/>
      <c r="LUS29" s="15"/>
      <c r="LUT29" s="15"/>
      <c r="LUU29" s="15"/>
      <c r="LUV29" s="15"/>
      <c r="LUW29" s="15"/>
      <c r="LUX29" s="15"/>
      <c r="LUY29" s="15"/>
      <c r="LUZ29" s="15"/>
      <c r="LVA29" s="15"/>
      <c r="LVB29" s="15"/>
      <c r="LVC29" s="15"/>
      <c r="LVD29" s="15"/>
      <c r="LVE29" s="15"/>
      <c r="LVF29" s="15"/>
      <c r="LVG29" s="15"/>
      <c r="LVH29" s="15"/>
      <c r="LVI29" s="15"/>
      <c r="LVJ29" s="15"/>
      <c r="LVK29" s="15"/>
      <c r="LVL29" s="15"/>
      <c r="LVM29" s="15"/>
      <c r="LVN29" s="15"/>
      <c r="LVO29" s="15"/>
      <c r="LVP29" s="15"/>
      <c r="LVQ29" s="15"/>
      <c r="LVR29" s="15"/>
      <c r="LVS29" s="15"/>
      <c r="LVT29" s="15"/>
      <c r="LVU29" s="15"/>
      <c r="LVV29" s="15"/>
      <c r="LVW29" s="15"/>
      <c r="LVX29" s="15"/>
      <c r="LVY29" s="15"/>
      <c r="LVZ29" s="15"/>
      <c r="LWA29" s="15"/>
      <c r="LWB29" s="15"/>
      <c r="LWC29" s="15"/>
      <c r="LWD29" s="15"/>
      <c r="LWE29" s="15"/>
      <c r="LWF29" s="15"/>
      <c r="LWG29" s="15"/>
      <c r="LWH29" s="15"/>
      <c r="LWI29" s="15"/>
      <c r="LWJ29" s="15"/>
      <c r="LWK29" s="15"/>
      <c r="LWL29" s="15"/>
      <c r="LWM29" s="15"/>
      <c r="LWN29" s="15"/>
      <c r="LWO29" s="15"/>
      <c r="LWP29" s="15"/>
      <c r="LWQ29" s="15"/>
      <c r="LWR29" s="15"/>
      <c r="LWS29" s="15"/>
      <c r="LWT29" s="15"/>
      <c r="LWU29" s="15"/>
      <c r="LWV29" s="15"/>
      <c r="LWW29" s="15"/>
      <c r="LWX29" s="15"/>
      <c r="LWY29" s="15"/>
      <c r="LWZ29" s="15"/>
      <c r="LXA29" s="15"/>
      <c r="LXB29" s="15"/>
      <c r="LXC29" s="15"/>
      <c r="LXD29" s="15"/>
      <c r="LXE29" s="15"/>
      <c r="LXF29" s="15"/>
      <c r="LXG29" s="15"/>
      <c r="LXH29" s="15"/>
      <c r="LXI29" s="15"/>
      <c r="LXJ29" s="15"/>
      <c r="LXK29" s="15"/>
      <c r="LXL29" s="15"/>
      <c r="LXM29" s="15"/>
      <c r="LXN29" s="15"/>
      <c r="LXO29" s="15"/>
      <c r="LXP29" s="15"/>
      <c r="LXQ29" s="15"/>
      <c r="LXR29" s="15"/>
      <c r="LXS29" s="15"/>
      <c r="LXT29" s="15"/>
      <c r="LXU29" s="15"/>
      <c r="LXV29" s="15"/>
      <c r="LXW29" s="15"/>
      <c r="LXX29" s="15"/>
      <c r="LXY29" s="15"/>
      <c r="LXZ29" s="15"/>
      <c r="LYA29" s="15"/>
      <c r="LYB29" s="15"/>
      <c r="LYC29" s="15"/>
      <c r="LYD29" s="15"/>
      <c r="LYE29" s="15"/>
      <c r="LYF29" s="15"/>
      <c r="LYG29" s="15"/>
      <c r="LYH29" s="15"/>
      <c r="LYI29" s="15"/>
      <c r="LYJ29" s="15"/>
      <c r="LYK29" s="15"/>
      <c r="LYL29" s="15"/>
      <c r="LYM29" s="15"/>
      <c r="LYN29" s="15"/>
      <c r="LYO29" s="15"/>
      <c r="LYP29" s="15"/>
      <c r="LYQ29" s="15"/>
      <c r="LYR29" s="15"/>
      <c r="LYS29" s="15"/>
      <c r="LYT29" s="15"/>
      <c r="LYU29" s="15"/>
      <c r="LYV29" s="15"/>
      <c r="LYW29" s="15"/>
      <c r="LYX29" s="15"/>
      <c r="LYY29" s="15"/>
      <c r="LYZ29" s="15"/>
      <c r="LZA29" s="15"/>
      <c r="LZB29" s="15"/>
      <c r="LZC29" s="15"/>
      <c r="LZD29" s="15"/>
      <c r="LZE29" s="15"/>
      <c r="LZF29" s="15"/>
      <c r="LZG29" s="15"/>
      <c r="LZH29" s="15"/>
      <c r="LZI29" s="15"/>
      <c r="LZJ29" s="15"/>
      <c r="LZK29" s="15"/>
      <c r="LZL29" s="15"/>
      <c r="LZM29" s="15"/>
      <c r="LZN29" s="15"/>
      <c r="LZO29" s="15"/>
      <c r="LZP29" s="15"/>
      <c r="LZQ29" s="15"/>
      <c r="LZR29" s="15"/>
      <c r="LZS29" s="15"/>
      <c r="LZT29" s="15"/>
      <c r="LZU29" s="15"/>
      <c r="LZV29" s="15"/>
      <c r="LZW29" s="15"/>
      <c r="LZX29" s="15"/>
      <c r="LZY29" s="15"/>
      <c r="LZZ29" s="15"/>
      <c r="MAA29" s="15"/>
      <c r="MAB29" s="15"/>
      <c r="MAC29" s="15"/>
      <c r="MAD29" s="15"/>
      <c r="MAE29" s="15"/>
      <c r="MAF29" s="15"/>
      <c r="MAG29" s="15"/>
      <c r="MAH29" s="15"/>
      <c r="MAI29" s="15"/>
      <c r="MAJ29" s="15"/>
      <c r="MAK29" s="15"/>
      <c r="MAL29" s="15"/>
      <c r="MAM29" s="15"/>
      <c r="MAN29" s="15"/>
      <c r="MAO29" s="15"/>
      <c r="MAP29" s="15"/>
      <c r="MAQ29" s="15"/>
      <c r="MAR29" s="15"/>
      <c r="MAS29" s="15"/>
      <c r="MAT29" s="15"/>
      <c r="MAU29" s="15"/>
      <c r="MAV29" s="15"/>
      <c r="MAW29" s="15"/>
      <c r="MAX29" s="15"/>
      <c r="MAY29" s="15"/>
      <c r="MAZ29" s="15"/>
      <c r="MBA29" s="15"/>
      <c r="MBB29" s="15"/>
      <c r="MBC29" s="15"/>
      <c r="MBD29" s="15"/>
      <c r="MBE29" s="15"/>
      <c r="MBF29" s="15"/>
      <c r="MBG29" s="15"/>
      <c r="MBH29" s="15"/>
      <c r="MBI29" s="15"/>
      <c r="MBJ29" s="15"/>
      <c r="MBK29" s="15"/>
      <c r="MBL29" s="15"/>
      <c r="MBM29" s="15"/>
      <c r="MBN29" s="15"/>
      <c r="MBO29" s="15"/>
      <c r="MBP29" s="15"/>
      <c r="MBQ29" s="15"/>
      <c r="MBR29" s="15"/>
      <c r="MBS29" s="15"/>
      <c r="MBT29" s="15"/>
      <c r="MBU29" s="15"/>
      <c r="MBV29" s="15"/>
      <c r="MBW29" s="15"/>
      <c r="MBX29" s="15"/>
      <c r="MBY29" s="15"/>
      <c r="MBZ29" s="15"/>
      <c r="MCA29" s="15"/>
      <c r="MCB29" s="15"/>
      <c r="MCC29" s="15"/>
      <c r="MCD29" s="15"/>
      <c r="MCE29" s="15"/>
      <c r="MCF29" s="15"/>
      <c r="MCG29" s="15"/>
      <c r="MCH29" s="15"/>
      <c r="MCI29" s="15"/>
      <c r="MCJ29" s="15"/>
      <c r="MCK29" s="15"/>
      <c r="MCL29" s="15"/>
      <c r="MCM29" s="15"/>
      <c r="MCN29" s="15"/>
      <c r="MCO29" s="15"/>
      <c r="MCP29" s="15"/>
      <c r="MCQ29" s="15"/>
      <c r="MCR29" s="15"/>
      <c r="MCS29" s="15"/>
      <c r="MCT29" s="15"/>
      <c r="MCU29" s="15"/>
      <c r="MCV29" s="15"/>
      <c r="MCW29" s="15"/>
      <c r="MCX29" s="15"/>
      <c r="MCY29" s="15"/>
      <c r="MCZ29" s="15"/>
      <c r="MDA29" s="15"/>
      <c r="MDB29" s="15"/>
      <c r="MDC29" s="15"/>
      <c r="MDD29" s="15"/>
      <c r="MDE29" s="15"/>
      <c r="MDF29" s="15"/>
      <c r="MDG29" s="15"/>
      <c r="MDH29" s="15"/>
      <c r="MDI29" s="15"/>
      <c r="MDJ29" s="15"/>
      <c r="MDK29" s="15"/>
      <c r="MDL29" s="15"/>
      <c r="MDM29" s="15"/>
      <c r="MDN29" s="15"/>
      <c r="MDO29" s="15"/>
      <c r="MDP29" s="15"/>
      <c r="MDQ29" s="15"/>
      <c r="MDR29" s="15"/>
      <c r="MDS29" s="15"/>
      <c r="MDT29" s="15"/>
      <c r="MDU29" s="15"/>
      <c r="MDV29" s="15"/>
      <c r="MDW29" s="15"/>
      <c r="MDX29" s="15"/>
      <c r="MDY29" s="15"/>
      <c r="MDZ29" s="15"/>
      <c r="MEA29" s="15"/>
      <c r="MEB29" s="15"/>
      <c r="MEC29" s="15"/>
      <c r="MED29" s="15"/>
      <c r="MEE29" s="15"/>
      <c r="MEF29" s="15"/>
      <c r="MEG29" s="15"/>
      <c r="MEH29" s="15"/>
      <c r="MEI29" s="15"/>
      <c r="MEJ29" s="15"/>
      <c r="MEK29" s="15"/>
      <c r="MEL29" s="15"/>
      <c r="MEM29" s="15"/>
      <c r="MEN29" s="15"/>
      <c r="MEO29" s="15"/>
      <c r="MEP29" s="15"/>
      <c r="MEQ29" s="15"/>
      <c r="MER29" s="15"/>
      <c r="MES29" s="15"/>
      <c r="MET29" s="15"/>
      <c r="MEU29" s="15"/>
      <c r="MEV29" s="15"/>
      <c r="MEW29" s="15"/>
      <c r="MEX29" s="15"/>
      <c r="MEY29" s="15"/>
      <c r="MEZ29" s="15"/>
      <c r="MFA29" s="15"/>
      <c r="MFB29" s="15"/>
      <c r="MFC29" s="15"/>
      <c r="MFD29" s="15"/>
      <c r="MFE29" s="15"/>
      <c r="MFF29" s="15"/>
      <c r="MFG29" s="15"/>
      <c r="MFH29" s="15"/>
      <c r="MFI29" s="15"/>
      <c r="MFJ29" s="15"/>
      <c r="MFK29" s="15"/>
      <c r="MFL29" s="15"/>
      <c r="MFM29" s="15"/>
      <c r="MFN29" s="15"/>
      <c r="MFO29" s="15"/>
      <c r="MFP29" s="15"/>
      <c r="MFQ29" s="15"/>
      <c r="MFR29" s="15"/>
      <c r="MFS29" s="15"/>
      <c r="MFT29" s="15"/>
      <c r="MFU29" s="15"/>
      <c r="MFV29" s="15"/>
      <c r="MFW29" s="15"/>
      <c r="MFX29" s="15"/>
      <c r="MFY29" s="15"/>
      <c r="MFZ29" s="15"/>
      <c r="MGA29" s="15"/>
      <c r="MGB29" s="15"/>
      <c r="MGC29" s="15"/>
      <c r="MGD29" s="15"/>
      <c r="MGE29" s="15"/>
      <c r="MGF29" s="15"/>
      <c r="MGG29" s="15"/>
      <c r="MGH29" s="15"/>
      <c r="MGI29" s="15"/>
      <c r="MGJ29" s="15"/>
      <c r="MGK29" s="15"/>
      <c r="MGL29" s="15"/>
      <c r="MGM29" s="15"/>
      <c r="MGN29" s="15"/>
      <c r="MGO29" s="15"/>
      <c r="MGP29" s="15"/>
      <c r="MGQ29" s="15"/>
      <c r="MGR29" s="15"/>
      <c r="MGS29" s="15"/>
      <c r="MGT29" s="15"/>
      <c r="MGU29" s="15"/>
      <c r="MGV29" s="15"/>
      <c r="MGW29" s="15"/>
      <c r="MGX29" s="15"/>
      <c r="MGY29" s="15"/>
      <c r="MGZ29" s="15"/>
      <c r="MHA29" s="15"/>
      <c r="MHB29" s="15"/>
      <c r="MHC29" s="15"/>
      <c r="MHD29" s="15"/>
      <c r="MHE29" s="15"/>
      <c r="MHF29" s="15"/>
      <c r="MHG29" s="15"/>
      <c r="MHH29" s="15"/>
      <c r="MHI29" s="15"/>
      <c r="MHJ29" s="15"/>
      <c r="MHK29" s="15"/>
      <c r="MHL29" s="15"/>
      <c r="MHM29" s="15"/>
      <c r="MHN29" s="15"/>
      <c r="MHO29" s="15"/>
      <c r="MHP29" s="15"/>
      <c r="MHQ29" s="15"/>
      <c r="MHR29" s="15"/>
      <c r="MHS29" s="15"/>
      <c r="MHT29" s="15"/>
      <c r="MHU29" s="15"/>
      <c r="MHV29" s="15"/>
      <c r="MHW29" s="15"/>
      <c r="MHX29" s="15"/>
      <c r="MHY29" s="15"/>
      <c r="MHZ29" s="15"/>
      <c r="MIA29" s="15"/>
      <c r="MIB29" s="15"/>
      <c r="MIC29" s="15"/>
      <c r="MID29" s="15"/>
      <c r="MIE29" s="15"/>
      <c r="MIF29" s="15"/>
      <c r="MIG29" s="15"/>
      <c r="MIH29" s="15"/>
      <c r="MII29" s="15"/>
      <c r="MIJ29" s="15"/>
      <c r="MIK29" s="15"/>
      <c r="MIL29" s="15"/>
      <c r="MIM29" s="15"/>
      <c r="MIN29" s="15"/>
      <c r="MIO29" s="15"/>
      <c r="MIP29" s="15"/>
      <c r="MIQ29" s="15"/>
      <c r="MIR29" s="15"/>
      <c r="MIS29" s="15"/>
      <c r="MIT29" s="15"/>
      <c r="MIU29" s="15"/>
      <c r="MIV29" s="15"/>
      <c r="MIW29" s="15"/>
      <c r="MIX29" s="15"/>
      <c r="MIY29" s="15"/>
      <c r="MIZ29" s="15"/>
      <c r="MJA29" s="15"/>
      <c r="MJB29" s="15"/>
      <c r="MJC29" s="15"/>
      <c r="MJD29" s="15"/>
      <c r="MJE29" s="15"/>
      <c r="MJF29" s="15"/>
      <c r="MJG29" s="15"/>
      <c r="MJH29" s="15"/>
      <c r="MJI29" s="15"/>
      <c r="MJJ29" s="15"/>
      <c r="MJK29" s="15"/>
      <c r="MJL29" s="15"/>
      <c r="MJM29" s="15"/>
      <c r="MJN29" s="15"/>
      <c r="MJO29" s="15"/>
      <c r="MJP29" s="15"/>
      <c r="MJQ29" s="15"/>
      <c r="MJR29" s="15"/>
      <c r="MJS29" s="15"/>
      <c r="MJT29" s="15"/>
      <c r="MJU29" s="15"/>
      <c r="MJV29" s="15"/>
      <c r="MJW29" s="15"/>
      <c r="MJX29" s="15"/>
      <c r="MJY29" s="15"/>
      <c r="MJZ29" s="15"/>
      <c r="MKA29" s="15"/>
      <c r="MKB29" s="15"/>
      <c r="MKC29" s="15"/>
      <c r="MKD29" s="15"/>
      <c r="MKE29" s="15"/>
      <c r="MKF29" s="15"/>
      <c r="MKG29" s="15"/>
      <c r="MKH29" s="15"/>
      <c r="MKI29" s="15"/>
      <c r="MKJ29" s="15"/>
      <c r="MKK29" s="15"/>
      <c r="MKL29" s="15"/>
      <c r="MKM29" s="15"/>
      <c r="MKN29" s="15"/>
      <c r="MKO29" s="15"/>
      <c r="MKP29" s="15"/>
      <c r="MKQ29" s="15"/>
      <c r="MKR29" s="15"/>
      <c r="MKS29" s="15"/>
      <c r="MKT29" s="15"/>
      <c r="MKU29" s="15"/>
      <c r="MKV29" s="15"/>
      <c r="MKW29" s="15"/>
      <c r="MKX29" s="15"/>
      <c r="MKY29" s="15"/>
      <c r="MKZ29" s="15"/>
      <c r="MLA29" s="15"/>
      <c r="MLB29" s="15"/>
      <c r="MLC29" s="15"/>
      <c r="MLD29" s="15"/>
      <c r="MLE29" s="15"/>
      <c r="MLF29" s="15"/>
      <c r="MLG29" s="15"/>
      <c r="MLH29" s="15"/>
      <c r="MLI29" s="15"/>
      <c r="MLJ29" s="15"/>
      <c r="MLK29" s="15"/>
      <c r="MLL29" s="15"/>
      <c r="MLM29" s="15"/>
      <c r="MLN29" s="15"/>
      <c r="MLO29" s="15"/>
      <c r="MLP29" s="15"/>
      <c r="MLQ29" s="15"/>
      <c r="MLR29" s="15"/>
      <c r="MLS29" s="15"/>
      <c r="MLT29" s="15"/>
      <c r="MLU29" s="15"/>
      <c r="MLV29" s="15"/>
      <c r="MLW29" s="15"/>
      <c r="MLX29" s="15"/>
      <c r="MLY29" s="15"/>
      <c r="MLZ29" s="15"/>
      <c r="MMA29" s="15"/>
      <c r="MMB29" s="15"/>
      <c r="MMC29" s="15"/>
      <c r="MMD29" s="15"/>
      <c r="MME29" s="15"/>
      <c r="MMF29" s="15"/>
      <c r="MMG29" s="15"/>
      <c r="MMH29" s="15"/>
      <c r="MMI29" s="15"/>
      <c r="MMJ29" s="15"/>
      <c r="MMK29" s="15"/>
      <c r="MML29" s="15"/>
      <c r="MMM29" s="15"/>
      <c r="MMN29" s="15"/>
      <c r="MMO29" s="15"/>
      <c r="MMP29" s="15"/>
      <c r="MMQ29" s="15"/>
      <c r="MMR29" s="15"/>
      <c r="MMS29" s="15"/>
      <c r="MMT29" s="15"/>
      <c r="MMU29" s="15"/>
      <c r="MMV29" s="15"/>
      <c r="MMW29" s="15"/>
      <c r="MMX29" s="15"/>
      <c r="MMY29" s="15"/>
      <c r="MMZ29" s="15"/>
      <c r="MNA29" s="15"/>
      <c r="MNB29" s="15"/>
      <c r="MNC29" s="15"/>
      <c r="MND29" s="15"/>
      <c r="MNE29" s="15"/>
      <c r="MNF29" s="15"/>
      <c r="MNG29" s="15"/>
      <c r="MNH29" s="15"/>
      <c r="MNI29" s="15"/>
      <c r="MNJ29" s="15"/>
      <c r="MNK29" s="15"/>
      <c r="MNL29" s="15"/>
      <c r="MNM29" s="15"/>
      <c r="MNN29" s="15"/>
      <c r="MNO29" s="15"/>
      <c r="MNP29" s="15"/>
      <c r="MNQ29" s="15"/>
      <c r="MNR29" s="15"/>
      <c r="MNS29" s="15"/>
      <c r="MNT29" s="15"/>
      <c r="MNU29" s="15"/>
      <c r="MNV29" s="15"/>
      <c r="MNW29" s="15"/>
      <c r="MNX29" s="15"/>
      <c r="MNY29" s="15"/>
      <c r="MNZ29" s="15"/>
      <c r="MOA29" s="15"/>
      <c r="MOB29" s="15"/>
      <c r="MOC29" s="15"/>
      <c r="MOD29" s="15"/>
      <c r="MOE29" s="15"/>
      <c r="MOF29" s="15"/>
      <c r="MOG29" s="15"/>
      <c r="MOH29" s="15"/>
      <c r="MOI29" s="15"/>
      <c r="MOJ29" s="15"/>
      <c r="MOK29" s="15"/>
      <c r="MOL29" s="15"/>
      <c r="MOM29" s="15"/>
      <c r="MON29" s="15"/>
      <c r="MOO29" s="15"/>
      <c r="MOP29" s="15"/>
      <c r="MOQ29" s="15"/>
      <c r="MOR29" s="15"/>
      <c r="MOS29" s="15"/>
      <c r="MOT29" s="15"/>
      <c r="MOU29" s="15"/>
      <c r="MOV29" s="15"/>
      <c r="MOW29" s="15"/>
      <c r="MOX29" s="15"/>
      <c r="MOY29" s="15"/>
      <c r="MOZ29" s="15"/>
      <c r="MPA29" s="15"/>
      <c r="MPB29" s="15"/>
      <c r="MPC29" s="15"/>
      <c r="MPD29" s="15"/>
      <c r="MPE29" s="15"/>
      <c r="MPF29" s="15"/>
      <c r="MPG29" s="15"/>
      <c r="MPH29" s="15"/>
      <c r="MPI29" s="15"/>
      <c r="MPJ29" s="15"/>
      <c r="MPK29" s="15"/>
      <c r="MPL29" s="15"/>
      <c r="MPM29" s="15"/>
      <c r="MPN29" s="15"/>
      <c r="MPO29" s="15"/>
      <c r="MPP29" s="15"/>
      <c r="MPQ29" s="15"/>
      <c r="MPR29" s="15"/>
      <c r="MPS29" s="15"/>
      <c r="MPT29" s="15"/>
      <c r="MPU29" s="15"/>
      <c r="MPV29" s="15"/>
      <c r="MPW29" s="15"/>
      <c r="MPX29" s="15"/>
      <c r="MPY29" s="15"/>
      <c r="MPZ29" s="15"/>
      <c r="MQA29" s="15"/>
      <c r="MQB29" s="15"/>
      <c r="MQC29" s="15"/>
      <c r="MQD29" s="15"/>
      <c r="MQE29" s="15"/>
      <c r="MQF29" s="15"/>
      <c r="MQG29" s="15"/>
      <c r="MQH29" s="15"/>
      <c r="MQI29" s="15"/>
      <c r="MQJ29" s="15"/>
      <c r="MQK29" s="15"/>
      <c r="MQL29" s="15"/>
      <c r="MQM29" s="15"/>
      <c r="MQN29" s="15"/>
      <c r="MQO29" s="15"/>
      <c r="MQP29" s="15"/>
      <c r="MQQ29" s="15"/>
      <c r="MQR29" s="15"/>
      <c r="MQS29" s="15"/>
      <c r="MQT29" s="15"/>
      <c r="MQU29" s="15"/>
      <c r="MQV29" s="15"/>
      <c r="MQW29" s="15"/>
      <c r="MQX29" s="15"/>
      <c r="MQY29" s="15"/>
      <c r="MQZ29" s="15"/>
      <c r="MRA29" s="15"/>
      <c r="MRB29" s="15"/>
      <c r="MRC29" s="15"/>
      <c r="MRD29" s="15"/>
      <c r="MRE29" s="15"/>
      <c r="MRF29" s="15"/>
      <c r="MRG29" s="15"/>
      <c r="MRH29" s="15"/>
      <c r="MRI29" s="15"/>
      <c r="MRJ29" s="15"/>
      <c r="MRK29" s="15"/>
      <c r="MRL29" s="15"/>
      <c r="MRM29" s="15"/>
      <c r="MRN29" s="15"/>
      <c r="MRO29" s="15"/>
      <c r="MRP29" s="15"/>
      <c r="MRQ29" s="15"/>
      <c r="MRR29" s="15"/>
      <c r="MRS29" s="15"/>
      <c r="MRT29" s="15"/>
      <c r="MRU29" s="15"/>
      <c r="MRV29" s="15"/>
      <c r="MRW29" s="15"/>
      <c r="MRX29" s="15"/>
      <c r="MRY29" s="15"/>
      <c r="MRZ29" s="15"/>
      <c r="MSA29" s="15"/>
      <c r="MSB29" s="15"/>
      <c r="MSC29" s="15"/>
      <c r="MSD29" s="15"/>
      <c r="MSE29" s="15"/>
      <c r="MSF29" s="15"/>
      <c r="MSG29" s="15"/>
      <c r="MSH29" s="15"/>
      <c r="MSI29" s="15"/>
      <c r="MSJ29" s="15"/>
      <c r="MSK29" s="15"/>
      <c r="MSL29" s="15"/>
      <c r="MSM29" s="15"/>
      <c r="MSN29" s="15"/>
      <c r="MSO29" s="15"/>
      <c r="MSP29" s="15"/>
      <c r="MSQ29" s="15"/>
      <c r="MSR29" s="15"/>
      <c r="MSS29" s="15"/>
      <c r="MST29" s="15"/>
      <c r="MSU29" s="15"/>
      <c r="MSV29" s="15"/>
      <c r="MSW29" s="15"/>
      <c r="MSX29" s="15"/>
      <c r="MSY29" s="15"/>
      <c r="MSZ29" s="15"/>
      <c r="MTA29" s="15"/>
      <c r="MTB29" s="15"/>
      <c r="MTC29" s="15"/>
      <c r="MTD29" s="15"/>
      <c r="MTE29" s="15"/>
      <c r="MTF29" s="15"/>
      <c r="MTG29" s="15"/>
      <c r="MTH29" s="15"/>
      <c r="MTI29" s="15"/>
      <c r="MTJ29" s="15"/>
      <c r="MTK29" s="15"/>
      <c r="MTL29" s="15"/>
      <c r="MTM29" s="15"/>
      <c r="MTN29" s="15"/>
      <c r="MTO29" s="15"/>
      <c r="MTP29" s="15"/>
      <c r="MTQ29" s="15"/>
      <c r="MTR29" s="15"/>
      <c r="MTS29" s="15"/>
      <c r="MTT29" s="15"/>
      <c r="MTU29" s="15"/>
      <c r="MTV29" s="15"/>
      <c r="MTW29" s="15"/>
      <c r="MTX29" s="15"/>
      <c r="MTY29" s="15"/>
      <c r="MTZ29" s="15"/>
      <c r="MUA29" s="15"/>
      <c r="MUB29" s="15"/>
      <c r="MUC29" s="15"/>
      <c r="MUD29" s="15"/>
      <c r="MUE29" s="15"/>
      <c r="MUF29" s="15"/>
      <c r="MUG29" s="15"/>
      <c r="MUH29" s="15"/>
      <c r="MUI29" s="15"/>
      <c r="MUJ29" s="15"/>
      <c r="MUK29" s="15"/>
      <c r="MUL29" s="15"/>
      <c r="MUM29" s="15"/>
      <c r="MUN29" s="15"/>
      <c r="MUO29" s="15"/>
      <c r="MUP29" s="15"/>
      <c r="MUQ29" s="15"/>
      <c r="MUR29" s="15"/>
      <c r="MUS29" s="15"/>
      <c r="MUT29" s="15"/>
      <c r="MUU29" s="15"/>
      <c r="MUV29" s="15"/>
      <c r="MUW29" s="15"/>
      <c r="MUX29" s="15"/>
      <c r="MUY29" s="15"/>
      <c r="MUZ29" s="15"/>
      <c r="MVA29" s="15"/>
      <c r="MVB29" s="15"/>
      <c r="MVC29" s="15"/>
      <c r="MVD29" s="15"/>
      <c r="MVE29" s="15"/>
      <c r="MVF29" s="15"/>
      <c r="MVG29" s="15"/>
      <c r="MVH29" s="15"/>
      <c r="MVI29" s="15"/>
      <c r="MVJ29" s="15"/>
      <c r="MVK29" s="15"/>
      <c r="MVL29" s="15"/>
      <c r="MVM29" s="15"/>
      <c r="MVN29" s="15"/>
      <c r="MVO29" s="15"/>
      <c r="MVP29" s="15"/>
      <c r="MVQ29" s="15"/>
      <c r="MVR29" s="15"/>
      <c r="MVS29" s="15"/>
      <c r="MVT29" s="15"/>
      <c r="MVU29" s="15"/>
      <c r="MVV29" s="15"/>
      <c r="MVW29" s="15"/>
      <c r="MVX29" s="15"/>
      <c r="MVY29" s="15"/>
      <c r="MVZ29" s="15"/>
      <c r="MWA29" s="15"/>
      <c r="MWB29" s="15"/>
      <c r="MWC29" s="15"/>
      <c r="MWD29" s="15"/>
      <c r="MWE29" s="15"/>
      <c r="MWF29" s="15"/>
      <c r="MWG29" s="15"/>
      <c r="MWH29" s="15"/>
      <c r="MWI29" s="15"/>
      <c r="MWJ29" s="15"/>
      <c r="MWK29" s="15"/>
      <c r="MWL29" s="15"/>
      <c r="MWM29" s="15"/>
      <c r="MWN29" s="15"/>
      <c r="MWO29" s="15"/>
      <c r="MWP29" s="15"/>
      <c r="MWQ29" s="15"/>
      <c r="MWR29" s="15"/>
      <c r="MWS29" s="15"/>
      <c r="MWT29" s="15"/>
      <c r="MWU29" s="15"/>
      <c r="MWV29" s="15"/>
      <c r="MWW29" s="15"/>
      <c r="MWX29" s="15"/>
      <c r="MWY29" s="15"/>
      <c r="MWZ29" s="15"/>
      <c r="MXA29" s="15"/>
      <c r="MXB29" s="15"/>
      <c r="MXC29" s="15"/>
      <c r="MXD29" s="15"/>
      <c r="MXE29" s="15"/>
      <c r="MXF29" s="15"/>
      <c r="MXG29" s="15"/>
      <c r="MXH29" s="15"/>
      <c r="MXI29" s="15"/>
      <c r="MXJ29" s="15"/>
      <c r="MXK29" s="15"/>
      <c r="MXL29" s="15"/>
      <c r="MXM29" s="15"/>
      <c r="MXN29" s="15"/>
      <c r="MXO29" s="15"/>
      <c r="MXP29" s="15"/>
      <c r="MXQ29" s="15"/>
      <c r="MXR29" s="15"/>
      <c r="MXS29" s="15"/>
      <c r="MXT29" s="15"/>
      <c r="MXU29" s="15"/>
      <c r="MXV29" s="15"/>
      <c r="MXW29" s="15"/>
      <c r="MXX29" s="15"/>
      <c r="MXY29" s="15"/>
      <c r="MXZ29" s="15"/>
      <c r="MYA29" s="15"/>
      <c r="MYB29" s="15"/>
      <c r="MYC29" s="15"/>
      <c r="MYD29" s="15"/>
      <c r="MYE29" s="15"/>
      <c r="MYF29" s="15"/>
      <c r="MYG29" s="15"/>
      <c r="MYH29" s="15"/>
      <c r="MYI29" s="15"/>
      <c r="MYJ29" s="15"/>
      <c r="MYK29" s="15"/>
      <c r="MYL29" s="15"/>
      <c r="MYM29" s="15"/>
      <c r="MYN29" s="15"/>
      <c r="MYO29" s="15"/>
      <c r="MYP29" s="15"/>
      <c r="MYQ29" s="15"/>
      <c r="MYR29" s="15"/>
      <c r="MYS29" s="15"/>
      <c r="MYT29" s="15"/>
      <c r="MYU29" s="15"/>
      <c r="MYV29" s="15"/>
      <c r="MYW29" s="15"/>
      <c r="MYX29" s="15"/>
      <c r="MYY29" s="15"/>
      <c r="MYZ29" s="15"/>
      <c r="MZA29" s="15"/>
      <c r="MZB29" s="15"/>
      <c r="MZC29" s="15"/>
      <c r="MZD29" s="15"/>
      <c r="MZE29" s="15"/>
      <c r="MZF29" s="15"/>
      <c r="MZG29" s="15"/>
      <c r="MZH29" s="15"/>
      <c r="MZI29" s="15"/>
      <c r="MZJ29" s="15"/>
      <c r="MZK29" s="15"/>
      <c r="MZL29" s="15"/>
      <c r="MZM29" s="15"/>
      <c r="MZN29" s="15"/>
      <c r="MZO29" s="15"/>
      <c r="MZP29" s="15"/>
      <c r="MZQ29" s="15"/>
      <c r="MZR29" s="15"/>
      <c r="MZS29" s="15"/>
      <c r="MZT29" s="15"/>
      <c r="MZU29" s="15"/>
      <c r="MZV29" s="15"/>
      <c r="MZW29" s="15"/>
      <c r="MZX29" s="15"/>
      <c r="MZY29" s="15"/>
      <c r="MZZ29" s="15"/>
      <c r="NAA29" s="15"/>
      <c r="NAB29" s="15"/>
      <c r="NAC29" s="15"/>
      <c r="NAD29" s="15"/>
      <c r="NAE29" s="15"/>
      <c r="NAF29" s="15"/>
      <c r="NAG29" s="15"/>
      <c r="NAH29" s="15"/>
      <c r="NAI29" s="15"/>
      <c r="NAJ29" s="15"/>
      <c r="NAK29" s="15"/>
      <c r="NAL29" s="15"/>
      <c r="NAM29" s="15"/>
      <c r="NAN29" s="15"/>
      <c r="NAO29" s="15"/>
      <c r="NAP29" s="15"/>
      <c r="NAQ29" s="15"/>
      <c r="NAR29" s="15"/>
      <c r="NAS29" s="15"/>
      <c r="NAT29" s="15"/>
      <c r="NAU29" s="15"/>
      <c r="NAV29" s="15"/>
      <c r="NAW29" s="15"/>
      <c r="NAX29" s="15"/>
      <c r="NAY29" s="15"/>
      <c r="NAZ29" s="15"/>
      <c r="NBA29" s="15"/>
      <c r="NBB29" s="15"/>
      <c r="NBC29" s="15"/>
      <c r="NBD29" s="15"/>
      <c r="NBE29" s="15"/>
      <c r="NBF29" s="15"/>
      <c r="NBG29" s="15"/>
      <c r="NBH29" s="15"/>
      <c r="NBI29" s="15"/>
      <c r="NBJ29" s="15"/>
      <c r="NBK29" s="15"/>
      <c r="NBL29" s="15"/>
      <c r="NBM29" s="15"/>
      <c r="NBN29" s="15"/>
      <c r="NBO29" s="15"/>
      <c r="NBP29" s="15"/>
      <c r="NBQ29" s="15"/>
      <c r="NBR29" s="15"/>
      <c r="NBS29" s="15"/>
      <c r="NBT29" s="15"/>
      <c r="NBU29" s="15"/>
      <c r="NBV29" s="15"/>
      <c r="NBW29" s="15"/>
      <c r="NBX29" s="15"/>
      <c r="NBY29" s="15"/>
      <c r="NBZ29" s="15"/>
      <c r="NCA29" s="15"/>
      <c r="NCB29" s="15"/>
      <c r="NCC29" s="15"/>
      <c r="NCD29" s="15"/>
      <c r="NCE29" s="15"/>
      <c r="NCF29" s="15"/>
      <c r="NCG29" s="15"/>
      <c r="NCH29" s="15"/>
      <c r="NCI29" s="15"/>
      <c r="NCJ29" s="15"/>
      <c r="NCK29" s="15"/>
      <c r="NCL29" s="15"/>
      <c r="NCM29" s="15"/>
      <c r="NCN29" s="15"/>
      <c r="NCO29" s="15"/>
      <c r="NCP29" s="15"/>
      <c r="NCQ29" s="15"/>
      <c r="NCR29" s="15"/>
      <c r="NCS29" s="15"/>
      <c r="NCT29" s="15"/>
      <c r="NCU29" s="15"/>
      <c r="NCV29" s="15"/>
      <c r="NCW29" s="15"/>
      <c r="NCX29" s="15"/>
      <c r="NCY29" s="15"/>
      <c r="NCZ29" s="15"/>
      <c r="NDA29" s="15"/>
      <c r="NDB29" s="15"/>
      <c r="NDC29" s="15"/>
      <c r="NDD29" s="15"/>
      <c r="NDE29" s="15"/>
      <c r="NDF29" s="15"/>
      <c r="NDG29" s="15"/>
      <c r="NDH29" s="15"/>
      <c r="NDI29" s="15"/>
      <c r="NDJ29" s="15"/>
      <c r="NDK29" s="15"/>
      <c r="NDL29" s="15"/>
      <c r="NDM29" s="15"/>
      <c r="NDN29" s="15"/>
      <c r="NDO29" s="15"/>
      <c r="NDP29" s="15"/>
      <c r="NDQ29" s="15"/>
      <c r="NDR29" s="15"/>
      <c r="NDS29" s="15"/>
      <c r="NDT29" s="15"/>
      <c r="NDU29" s="15"/>
      <c r="NDV29" s="15"/>
      <c r="NDW29" s="15"/>
      <c r="NDX29" s="15"/>
      <c r="NDY29" s="15"/>
      <c r="NDZ29" s="15"/>
      <c r="NEA29" s="15"/>
      <c r="NEB29" s="15"/>
      <c r="NEC29" s="15"/>
      <c r="NED29" s="15"/>
      <c r="NEE29" s="15"/>
      <c r="NEF29" s="15"/>
      <c r="NEG29" s="15"/>
      <c r="NEH29" s="15"/>
      <c r="NEI29" s="15"/>
      <c r="NEJ29" s="15"/>
      <c r="NEK29" s="15"/>
      <c r="NEL29" s="15"/>
      <c r="NEM29" s="15"/>
      <c r="NEN29" s="15"/>
      <c r="NEO29" s="15"/>
      <c r="NEP29" s="15"/>
      <c r="NEQ29" s="15"/>
      <c r="NER29" s="15"/>
      <c r="NES29" s="15"/>
      <c r="NET29" s="15"/>
      <c r="NEU29" s="15"/>
      <c r="NEV29" s="15"/>
      <c r="NEW29" s="15"/>
      <c r="NEX29" s="15"/>
      <c r="NEY29" s="15"/>
      <c r="NEZ29" s="15"/>
      <c r="NFA29" s="15"/>
      <c r="NFB29" s="15"/>
      <c r="NFC29" s="15"/>
      <c r="NFD29" s="15"/>
      <c r="NFE29" s="15"/>
      <c r="NFF29" s="15"/>
      <c r="NFG29" s="15"/>
      <c r="NFH29" s="15"/>
      <c r="NFI29" s="15"/>
      <c r="NFJ29" s="15"/>
      <c r="NFK29" s="15"/>
      <c r="NFL29" s="15"/>
      <c r="NFM29" s="15"/>
      <c r="NFN29" s="15"/>
      <c r="NFO29" s="15"/>
      <c r="NFP29" s="15"/>
      <c r="NFQ29" s="15"/>
      <c r="NFR29" s="15"/>
      <c r="NFS29" s="15"/>
      <c r="NFT29" s="15"/>
      <c r="NFU29" s="15"/>
      <c r="NFV29" s="15"/>
      <c r="NFW29" s="15"/>
      <c r="NFX29" s="15"/>
      <c r="NFY29" s="15"/>
      <c r="NFZ29" s="15"/>
      <c r="NGA29" s="15"/>
      <c r="NGB29" s="15"/>
      <c r="NGC29" s="15"/>
      <c r="NGD29" s="15"/>
      <c r="NGE29" s="15"/>
      <c r="NGF29" s="15"/>
      <c r="NGG29" s="15"/>
      <c r="NGH29" s="15"/>
      <c r="NGI29" s="15"/>
      <c r="NGJ29" s="15"/>
      <c r="NGK29" s="15"/>
      <c r="NGL29" s="15"/>
      <c r="NGM29" s="15"/>
      <c r="NGN29" s="15"/>
      <c r="NGO29" s="15"/>
      <c r="NGP29" s="15"/>
      <c r="NGQ29" s="15"/>
      <c r="NGR29" s="15"/>
      <c r="NGS29" s="15"/>
      <c r="NGT29" s="15"/>
      <c r="NGU29" s="15"/>
      <c r="NGV29" s="15"/>
      <c r="NGW29" s="15"/>
      <c r="NGX29" s="15"/>
      <c r="NGY29" s="15"/>
      <c r="NGZ29" s="15"/>
      <c r="NHA29" s="15"/>
      <c r="NHB29" s="15"/>
      <c r="NHC29" s="15"/>
      <c r="NHD29" s="15"/>
      <c r="NHE29" s="15"/>
      <c r="NHF29" s="15"/>
      <c r="NHG29" s="15"/>
      <c r="NHH29" s="15"/>
      <c r="NHI29" s="15"/>
      <c r="NHJ29" s="15"/>
      <c r="NHK29" s="15"/>
      <c r="NHL29" s="15"/>
      <c r="NHM29" s="15"/>
      <c r="NHN29" s="15"/>
      <c r="NHO29" s="15"/>
      <c r="NHP29" s="15"/>
      <c r="NHQ29" s="15"/>
      <c r="NHR29" s="15"/>
      <c r="NHS29" s="15"/>
      <c r="NHT29" s="15"/>
      <c r="NHU29" s="15"/>
      <c r="NHV29" s="15"/>
      <c r="NHW29" s="15"/>
      <c r="NHX29" s="15"/>
      <c r="NHY29" s="15"/>
      <c r="NHZ29" s="15"/>
      <c r="NIA29" s="15"/>
      <c r="NIB29" s="15"/>
      <c r="NIC29" s="15"/>
      <c r="NID29" s="15"/>
      <c r="NIE29" s="15"/>
      <c r="NIF29" s="15"/>
      <c r="NIG29" s="15"/>
      <c r="NIH29" s="15"/>
      <c r="NII29" s="15"/>
      <c r="NIJ29" s="15"/>
      <c r="NIK29" s="15"/>
      <c r="NIL29" s="15"/>
      <c r="NIM29" s="15"/>
      <c r="NIN29" s="15"/>
      <c r="NIO29" s="15"/>
      <c r="NIP29" s="15"/>
      <c r="NIQ29" s="15"/>
      <c r="NIR29" s="15"/>
      <c r="NIS29" s="15"/>
      <c r="NIT29" s="15"/>
      <c r="NIU29" s="15"/>
      <c r="NIV29" s="15"/>
      <c r="NIW29" s="15"/>
      <c r="NIX29" s="15"/>
      <c r="NIY29" s="15"/>
      <c r="NIZ29" s="15"/>
      <c r="NJA29" s="15"/>
      <c r="NJB29" s="15"/>
      <c r="NJC29" s="15"/>
      <c r="NJD29" s="15"/>
      <c r="NJE29" s="15"/>
      <c r="NJF29" s="15"/>
      <c r="NJG29" s="15"/>
      <c r="NJH29" s="15"/>
      <c r="NJI29" s="15"/>
      <c r="NJJ29" s="15"/>
      <c r="NJK29" s="15"/>
      <c r="NJL29" s="15"/>
      <c r="NJM29" s="15"/>
      <c r="NJN29" s="15"/>
      <c r="NJO29" s="15"/>
      <c r="NJP29" s="15"/>
      <c r="NJQ29" s="15"/>
      <c r="NJR29" s="15"/>
      <c r="NJS29" s="15"/>
      <c r="NJT29" s="15"/>
      <c r="NJU29" s="15"/>
      <c r="NJV29" s="15"/>
      <c r="NJW29" s="15"/>
      <c r="NJX29" s="15"/>
      <c r="NJY29" s="15"/>
      <c r="NJZ29" s="15"/>
      <c r="NKA29" s="15"/>
      <c r="NKB29" s="15"/>
      <c r="NKC29" s="15"/>
      <c r="NKD29" s="15"/>
      <c r="NKE29" s="15"/>
      <c r="NKF29" s="15"/>
      <c r="NKG29" s="15"/>
      <c r="NKH29" s="15"/>
      <c r="NKI29" s="15"/>
      <c r="NKJ29" s="15"/>
      <c r="NKK29" s="15"/>
      <c r="NKL29" s="15"/>
      <c r="NKM29" s="15"/>
      <c r="NKN29" s="15"/>
      <c r="NKO29" s="15"/>
      <c r="NKP29" s="15"/>
      <c r="NKQ29" s="15"/>
      <c r="NKR29" s="15"/>
      <c r="NKS29" s="15"/>
      <c r="NKT29" s="15"/>
      <c r="NKU29" s="15"/>
      <c r="NKV29" s="15"/>
      <c r="NKW29" s="15"/>
      <c r="NKX29" s="15"/>
      <c r="NKY29" s="15"/>
      <c r="NKZ29" s="15"/>
      <c r="NLA29" s="15"/>
      <c r="NLB29" s="15"/>
      <c r="NLC29" s="15"/>
      <c r="NLD29" s="15"/>
      <c r="NLE29" s="15"/>
      <c r="NLF29" s="15"/>
      <c r="NLG29" s="15"/>
      <c r="NLH29" s="15"/>
      <c r="NLI29" s="15"/>
      <c r="NLJ29" s="15"/>
      <c r="NLK29" s="15"/>
      <c r="NLL29" s="15"/>
      <c r="NLM29" s="15"/>
      <c r="NLN29" s="15"/>
      <c r="NLO29" s="15"/>
      <c r="NLP29" s="15"/>
      <c r="NLQ29" s="15"/>
      <c r="NLR29" s="15"/>
      <c r="NLS29" s="15"/>
      <c r="NLT29" s="15"/>
      <c r="NLU29" s="15"/>
      <c r="NLV29" s="15"/>
      <c r="NLW29" s="15"/>
      <c r="NLX29" s="15"/>
      <c r="NLY29" s="15"/>
      <c r="NLZ29" s="15"/>
      <c r="NMA29" s="15"/>
      <c r="NMB29" s="15"/>
      <c r="NMC29" s="15"/>
      <c r="NMD29" s="15"/>
      <c r="NME29" s="15"/>
      <c r="NMF29" s="15"/>
      <c r="NMG29" s="15"/>
      <c r="NMH29" s="15"/>
      <c r="NMI29" s="15"/>
      <c r="NMJ29" s="15"/>
      <c r="NMK29" s="15"/>
      <c r="NML29" s="15"/>
      <c r="NMM29" s="15"/>
      <c r="NMN29" s="15"/>
      <c r="NMO29" s="15"/>
      <c r="NMP29" s="15"/>
      <c r="NMQ29" s="15"/>
      <c r="NMR29" s="15"/>
      <c r="NMS29" s="15"/>
      <c r="NMT29" s="15"/>
      <c r="NMU29" s="15"/>
      <c r="NMV29" s="15"/>
      <c r="NMW29" s="15"/>
      <c r="NMX29" s="15"/>
      <c r="NMY29" s="15"/>
      <c r="NMZ29" s="15"/>
      <c r="NNA29" s="15"/>
      <c r="NNB29" s="15"/>
      <c r="NNC29" s="15"/>
      <c r="NND29" s="15"/>
      <c r="NNE29" s="15"/>
      <c r="NNF29" s="15"/>
      <c r="NNG29" s="15"/>
      <c r="NNH29" s="15"/>
      <c r="NNI29" s="15"/>
      <c r="NNJ29" s="15"/>
      <c r="NNK29" s="15"/>
      <c r="NNL29" s="15"/>
      <c r="NNM29" s="15"/>
      <c r="NNN29" s="15"/>
      <c r="NNO29" s="15"/>
      <c r="NNP29" s="15"/>
      <c r="NNQ29" s="15"/>
      <c r="NNR29" s="15"/>
      <c r="NNS29" s="15"/>
      <c r="NNT29" s="15"/>
      <c r="NNU29" s="15"/>
      <c r="NNV29" s="15"/>
      <c r="NNW29" s="15"/>
      <c r="NNX29" s="15"/>
      <c r="NNY29" s="15"/>
      <c r="NNZ29" s="15"/>
      <c r="NOA29" s="15"/>
      <c r="NOB29" s="15"/>
      <c r="NOC29" s="15"/>
      <c r="NOD29" s="15"/>
      <c r="NOE29" s="15"/>
      <c r="NOF29" s="15"/>
      <c r="NOG29" s="15"/>
      <c r="NOH29" s="15"/>
      <c r="NOI29" s="15"/>
      <c r="NOJ29" s="15"/>
      <c r="NOK29" s="15"/>
      <c r="NOL29" s="15"/>
      <c r="NOM29" s="15"/>
      <c r="NON29" s="15"/>
      <c r="NOO29" s="15"/>
      <c r="NOP29" s="15"/>
      <c r="NOQ29" s="15"/>
      <c r="NOR29" s="15"/>
      <c r="NOS29" s="15"/>
      <c r="NOT29" s="15"/>
      <c r="NOU29" s="15"/>
      <c r="NOV29" s="15"/>
      <c r="NOW29" s="15"/>
      <c r="NOX29" s="15"/>
      <c r="NOY29" s="15"/>
      <c r="NOZ29" s="15"/>
      <c r="NPA29" s="15"/>
      <c r="NPB29" s="15"/>
      <c r="NPC29" s="15"/>
      <c r="NPD29" s="15"/>
      <c r="NPE29" s="15"/>
      <c r="NPF29" s="15"/>
      <c r="NPG29" s="15"/>
      <c r="NPH29" s="15"/>
      <c r="NPI29" s="15"/>
      <c r="NPJ29" s="15"/>
      <c r="NPK29" s="15"/>
      <c r="NPL29" s="15"/>
      <c r="NPM29" s="15"/>
      <c r="NPN29" s="15"/>
      <c r="NPO29" s="15"/>
      <c r="NPP29" s="15"/>
      <c r="NPQ29" s="15"/>
      <c r="NPR29" s="15"/>
      <c r="NPS29" s="15"/>
      <c r="NPT29" s="15"/>
      <c r="NPU29" s="15"/>
      <c r="NPV29" s="15"/>
      <c r="NPW29" s="15"/>
      <c r="NPX29" s="15"/>
      <c r="NPY29" s="15"/>
      <c r="NPZ29" s="15"/>
      <c r="NQA29" s="15"/>
      <c r="NQB29" s="15"/>
      <c r="NQC29" s="15"/>
      <c r="NQD29" s="15"/>
      <c r="NQE29" s="15"/>
      <c r="NQF29" s="15"/>
      <c r="NQG29" s="15"/>
      <c r="NQH29" s="15"/>
      <c r="NQI29" s="15"/>
      <c r="NQJ29" s="15"/>
      <c r="NQK29" s="15"/>
      <c r="NQL29" s="15"/>
      <c r="NQM29" s="15"/>
      <c r="NQN29" s="15"/>
      <c r="NQO29" s="15"/>
      <c r="NQP29" s="15"/>
      <c r="NQQ29" s="15"/>
      <c r="NQR29" s="15"/>
      <c r="NQS29" s="15"/>
      <c r="NQT29" s="15"/>
      <c r="NQU29" s="15"/>
      <c r="NQV29" s="15"/>
      <c r="NQW29" s="15"/>
      <c r="NQX29" s="15"/>
      <c r="NQY29" s="15"/>
      <c r="NQZ29" s="15"/>
      <c r="NRA29" s="15"/>
      <c r="NRB29" s="15"/>
      <c r="NRC29" s="15"/>
      <c r="NRD29" s="15"/>
      <c r="NRE29" s="15"/>
      <c r="NRF29" s="15"/>
      <c r="NRG29" s="15"/>
      <c r="NRH29" s="15"/>
      <c r="NRI29" s="15"/>
      <c r="NRJ29" s="15"/>
      <c r="NRK29" s="15"/>
      <c r="NRL29" s="15"/>
      <c r="NRM29" s="15"/>
      <c r="NRN29" s="15"/>
      <c r="NRO29" s="15"/>
      <c r="NRP29" s="15"/>
      <c r="NRQ29" s="15"/>
      <c r="NRR29" s="15"/>
      <c r="NRS29" s="15"/>
      <c r="NRT29" s="15"/>
      <c r="NRU29" s="15"/>
      <c r="NRV29" s="15"/>
      <c r="NRW29" s="15"/>
      <c r="NRX29" s="15"/>
      <c r="NRY29" s="15"/>
      <c r="NRZ29" s="15"/>
      <c r="NSA29" s="15"/>
      <c r="NSB29" s="15"/>
      <c r="NSC29" s="15"/>
      <c r="NSD29" s="15"/>
      <c r="NSE29" s="15"/>
      <c r="NSF29" s="15"/>
      <c r="NSG29" s="15"/>
      <c r="NSH29" s="15"/>
      <c r="NSI29" s="15"/>
      <c r="NSJ29" s="15"/>
      <c r="NSK29" s="15"/>
      <c r="NSL29" s="15"/>
      <c r="NSM29" s="15"/>
      <c r="NSN29" s="15"/>
      <c r="NSO29" s="15"/>
      <c r="NSP29" s="15"/>
      <c r="NSQ29" s="15"/>
      <c r="NSR29" s="15"/>
      <c r="NSS29" s="15"/>
      <c r="NST29" s="15"/>
      <c r="NSU29" s="15"/>
      <c r="NSV29" s="15"/>
      <c r="NSW29" s="15"/>
      <c r="NSX29" s="15"/>
      <c r="NSY29" s="15"/>
      <c r="NSZ29" s="15"/>
      <c r="NTA29" s="15"/>
      <c r="NTB29" s="15"/>
      <c r="NTC29" s="15"/>
      <c r="NTD29" s="15"/>
      <c r="NTE29" s="15"/>
      <c r="NTF29" s="15"/>
      <c r="NTG29" s="15"/>
      <c r="NTH29" s="15"/>
      <c r="NTI29" s="15"/>
      <c r="NTJ29" s="15"/>
      <c r="NTK29" s="15"/>
      <c r="NTL29" s="15"/>
      <c r="NTM29" s="15"/>
      <c r="NTN29" s="15"/>
      <c r="NTO29" s="15"/>
      <c r="NTP29" s="15"/>
      <c r="NTQ29" s="15"/>
      <c r="NTR29" s="15"/>
      <c r="NTS29" s="15"/>
      <c r="NTT29" s="15"/>
      <c r="NTU29" s="15"/>
      <c r="NTV29" s="15"/>
      <c r="NTW29" s="15"/>
      <c r="NTX29" s="15"/>
      <c r="NTY29" s="15"/>
      <c r="NTZ29" s="15"/>
      <c r="NUA29" s="15"/>
      <c r="NUB29" s="15"/>
      <c r="NUC29" s="15"/>
      <c r="NUD29" s="15"/>
      <c r="NUE29" s="15"/>
      <c r="NUF29" s="15"/>
      <c r="NUG29" s="15"/>
      <c r="NUH29" s="15"/>
      <c r="NUI29" s="15"/>
      <c r="NUJ29" s="15"/>
      <c r="NUK29" s="15"/>
      <c r="NUL29" s="15"/>
      <c r="NUM29" s="15"/>
      <c r="NUN29" s="15"/>
      <c r="NUO29" s="15"/>
      <c r="NUP29" s="15"/>
      <c r="NUQ29" s="15"/>
      <c r="NUR29" s="15"/>
      <c r="NUS29" s="15"/>
      <c r="NUT29" s="15"/>
      <c r="NUU29" s="15"/>
      <c r="NUV29" s="15"/>
      <c r="NUW29" s="15"/>
      <c r="NUX29" s="15"/>
      <c r="NUY29" s="15"/>
      <c r="NUZ29" s="15"/>
      <c r="NVA29" s="15"/>
      <c r="NVB29" s="15"/>
      <c r="NVC29" s="15"/>
      <c r="NVD29" s="15"/>
      <c r="NVE29" s="15"/>
      <c r="NVF29" s="15"/>
      <c r="NVG29" s="15"/>
      <c r="NVH29" s="15"/>
      <c r="NVI29" s="15"/>
      <c r="NVJ29" s="15"/>
      <c r="NVK29" s="15"/>
      <c r="NVL29" s="15"/>
      <c r="NVM29" s="15"/>
      <c r="NVN29" s="15"/>
      <c r="NVO29" s="15"/>
      <c r="NVP29" s="15"/>
      <c r="NVQ29" s="15"/>
      <c r="NVR29" s="15"/>
      <c r="NVS29" s="15"/>
      <c r="NVT29" s="15"/>
      <c r="NVU29" s="15"/>
      <c r="NVV29" s="15"/>
      <c r="NVW29" s="15"/>
      <c r="NVX29" s="15"/>
      <c r="NVY29" s="15"/>
      <c r="NVZ29" s="15"/>
      <c r="NWA29" s="15"/>
      <c r="NWB29" s="15"/>
      <c r="NWC29" s="15"/>
      <c r="NWD29" s="15"/>
      <c r="NWE29" s="15"/>
      <c r="NWF29" s="15"/>
      <c r="NWG29" s="15"/>
      <c r="NWH29" s="15"/>
      <c r="NWI29" s="15"/>
      <c r="NWJ29" s="15"/>
      <c r="NWK29" s="15"/>
      <c r="NWL29" s="15"/>
      <c r="NWM29" s="15"/>
      <c r="NWN29" s="15"/>
      <c r="NWO29" s="15"/>
      <c r="NWP29" s="15"/>
      <c r="NWQ29" s="15"/>
      <c r="NWR29" s="15"/>
      <c r="NWS29" s="15"/>
      <c r="NWT29" s="15"/>
      <c r="NWU29" s="15"/>
      <c r="NWV29" s="15"/>
      <c r="NWW29" s="15"/>
      <c r="NWX29" s="15"/>
      <c r="NWY29" s="15"/>
      <c r="NWZ29" s="15"/>
      <c r="NXA29" s="15"/>
      <c r="NXB29" s="15"/>
      <c r="NXC29" s="15"/>
      <c r="NXD29" s="15"/>
      <c r="NXE29" s="15"/>
      <c r="NXF29" s="15"/>
      <c r="NXG29" s="15"/>
      <c r="NXH29" s="15"/>
      <c r="NXI29" s="15"/>
      <c r="NXJ29" s="15"/>
      <c r="NXK29" s="15"/>
      <c r="NXL29" s="15"/>
      <c r="NXM29" s="15"/>
      <c r="NXN29" s="15"/>
      <c r="NXO29" s="15"/>
      <c r="NXP29" s="15"/>
      <c r="NXQ29" s="15"/>
      <c r="NXR29" s="15"/>
      <c r="NXS29" s="15"/>
      <c r="NXT29" s="15"/>
      <c r="NXU29" s="15"/>
      <c r="NXV29" s="15"/>
      <c r="NXW29" s="15"/>
      <c r="NXX29" s="15"/>
      <c r="NXY29" s="15"/>
      <c r="NXZ29" s="15"/>
      <c r="NYA29" s="15"/>
      <c r="NYB29" s="15"/>
      <c r="NYC29" s="15"/>
      <c r="NYD29" s="15"/>
      <c r="NYE29" s="15"/>
      <c r="NYF29" s="15"/>
      <c r="NYG29" s="15"/>
      <c r="NYH29" s="15"/>
      <c r="NYI29" s="15"/>
      <c r="NYJ29" s="15"/>
      <c r="NYK29" s="15"/>
      <c r="NYL29" s="15"/>
      <c r="NYM29" s="15"/>
      <c r="NYN29" s="15"/>
      <c r="NYO29" s="15"/>
      <c r="NYP29" s="15"/>
      <c r="NYQ29" s="15"/>
      <c r="NYR29" s="15"/>
      <c r="NYS29" s="15"/>
      <c r="NYT29" s="15"/>
      <c r="NYU29" s="15"/>
      <c r="NYV29" s="15"/>
      <c r="NYW29" s="15"/>
      <c r="NYX29" s="15"/>
      <c r="NYY29" s="15"/>
      <c r="NYZ29" s="15"/>
      <c r="NZA29" s="15"/>
      <c r="NZB29" s="15"/>
      <c r="NZC29" s="15"/>
      <c r="NZD29" s="15"/>
      <c r="NZE29" s="15"/>
      <c r="NZF29" s="15"/>
      <c r="NZG29" s="15"/>
      <c r="NZH29" s="15"/>
      <c r="NZI29" s="15"/>
      <c r="NZJ29" s="15"/>
      <c r="NZK29" s="15"/>
      <c r="NZL29" s="15"/>
      <c r="NZM29" s="15"/>
      <c r="NZN29" s="15"/>
      <c r="NZO29" s="15"/>
      <c r="NZP29" s="15"/>
      <c r="NZQ29" s="15"/>
      <c r="NZR29" s="15"/>
      <c r="NZS29" s="15"/>
      <c r="NZT29" s="15"/>
      <c r="NZU29" s="15"/>
      <c r="NZV29" s="15"/>
      <c r="NZW29" s="15"/>
      <c r="NZX29" s="15"/>
      <c r="NZY29" s="15"/>
      <c r="NZZ29" s="15"/>
      <c r="OAA29" s="15"/>
      <c r="OAB29" s="15"/>
      <c r="OAC29" s="15"/>
      <c r="OAD29" s="15"/>
      <c r="OAE29" s="15"/>
      <c r="OAF29" s="15"/>
      <c r="OAG29" s="15"/>
      <c r="OAH29" s="15"/>
      <c r="OAI29" s="15"/>
      <c r="OAJ29" s="15"/>
      <c r="OAK29" s="15"/>
      <c r="OAL29" s="15"/>
      <c r="OAM29" s="15"/>
      <c r="OAN29" s="15"/>
      <c r="OAO29" s="15"/>
      <c r="OAP29" s="15"/>
      <c r="OAQ29" s="15"/>
      <c r="OAR29" s="15"/>
      <c r="OAS29" s="15"/>
      <c r="OAT29" s="15"/>
      <c r="OAU29" s="15"/>
      <c r="OAV29" s="15"/>
      <c r="OAW29" s="15"/>
      <c r="OAX29" s="15"/>
      <c r="OAY29" s="15"/>
      <c r="OAZ29" s="15"/>
      <c r="OBA29" s="15"/>
      <c r="OBB29" s="15"/>
      <c r="OBC29" s="15"/>
      <c r="OBD29" s="15"/>
      <c r="OBE29" s="15"/>
      <c r="OBF29" s="15"/>
      <c r="OBG29" s="15"/>
      <c r="OBH29" s="15"/>
      <c r="OBI29" s="15"/>
      <c r="OBJ29" s="15"/>
      <c r="OBK29" s="15"/>
      <c r="OBL29" s="15"/>
      <c r="OBM29" s="15"/>
      <c r="OBN29" s="15"/>
      <c r="OBO29" s="15"/>
      <c r="OBP29" s="15"/>
      <c r="OBQ29" s="15"/>
      <c r="OBR29" s="15"/>
      <c r="OBS29" s="15"/>
      <c r="OBT29" s="15"/>
      <c r="OBU29" s="15"/>
      <c r="OBV29" s="15"/>
      <c r="OBW29" s="15"/>
      <c r="OBX29" s="15"/>
      <c r="OBY29" s="15"/>
      <c r="OBZ29" s="15"/>
      <c r="OCA29" s="15"/>
      <c r="OCB29" s="15"/>
      <c r="OCC29" s="15"/>
      <c r="OCD29" s="15"/>
      <c r="OCE29" s="15"/>
      <c r="OCF29" s="15"/>
      <c r="OCG29" s="15"/>
      <c r="OCH29" s="15"/>
      <c r="OCI29" s="15"/>
      <c r="OCJ29" s="15"/>
      <c r="OCK29" s="15"/>
      <c r="OCL29" s="15"/>
      <c r="OCM29" s="15"/>
      <c r="OCN29" s="15"/>
      <c r="OCO29" s="15"/>
      <c r="OCP29" s="15"/>
      <c r="OCQ29" s="15"/>
      <c r="OCR29" s="15"/>
      <c r="OCS29" s="15"/>
      <c r="OCT29" s="15"/>
      <c r="OCU29" s="15"/>
      <c r="OCV29" s="15"/>
      <c r="OCW29" s="15"/>
      <c r="OCX29" s="15"/>
      <c r="OCY29" s="15"/>
      <c r="OCZ29" s="15"/>
      <c r="ODA29" s="15"/>
      <c r="ODB29" s="15"/>
      <c r="ODC29" s="15"/>
      <c r="ODD29" s="15"/>
      <c r="ODE29" s="15"/>
      <c r="ODF29" s="15"/>
      <c r="ODG29" s="15"/>
      <c r="ODH29" s="15"/>
      <c r="ODI29" s="15"/>
      <c r="ODJ29" s="15"/>
      <c r="ODK29" s="15"/>
      <c r="ODL29" s="15"/>
      <c r="ODM29" s="15"/>
      <c r="ODN29" s="15"/>
      <c r="ODO29" s="15"/>
      <c r="ODP29" s="15"/>
      <c r="ODQ29" s="15"/>
      <c r="ODR29" s="15"/>
      <c r="ODS29" s="15"/>
      <c r="ODT29" s="15"/>
      <c r="ODU29" s="15"/>
      <c r="ODV29" s="15"/>
      <c r="ODW29" s="15"/>
      <c r="ODX29" s="15"/>
      <c r="ODY29" s="15"/>
      <c r="ODZ29" s="15"/>
      <c r="OEA29" s="15"/>
      <c r="OEB29" s="15"/>
      <c r="OEC29" s="15"/>
      <c r="OED29" s="15"/>
      <c r="OEE29" s="15"/>
      <c r="OEF29" s="15"/>
      <c r="OEG29" s="15"/>
      <c r="OEH29" s="15"/>
      <c r="OEI29" s="15"/>
      <c r="OEJ29" s="15"/>
      <c r="OEK29" s="15"/>
      <c r="OEL29" s="15"/>
      <c r="OEM29" s="15"/>
      <c r="OEN29" s="15"/>
      <c r="OEO29" s="15"/>
      <c r="OEP29" s="15"/>
      <c r="OEQ29" s="15"/>
      <c r="OER29" s="15"/>
      <c r="OES29" s="15"/>
      <c r="OET29" s="15"/>
      <c r="OEU29" s="15"/>
      <c r="OEV29" s="15"/>
      <c r="OEW29" s="15"/>
      <c r="OEX29" s="15"/>
      <c r="OEY29" s="15"/>
      <c r="OEZ29" s="15"/>
      <c r="OFA29" s="15"/>
      <c r="OFB29" s="15"/>
      <c r="OFC29" s="15"/>
      <c r="OFD29" s="15"/>
      <c r="OFE29" s="15"/>
      <c r="OFF29" s="15"/>
      <c r="OFG29" s="15"/>
      <c r="OFH29" s="15"/>
      <c r="OFI29" s="15"/>
      <c r="OFJ29" s="15"/>
      <c r="OFK29" s="15"/>
      <c r="OFL29" s="15"/>
      <c r="OFM29" s="15"/>
      <c r="OFN29" s="15"/>
      <c r="OFO29" s="15"/>
      <c r="OFP29" s="15"/>
      <c r="OFQ29" s="15"/>
      <c r="OFR29" s="15"/>
      <c r="OFS29" s="15"/>
      <c r="OFT29" s="15"/>
      <c r="OFU29" s="15"/>
      <c r="OFV29" s="15"/>
      <c r="OFW29" s="15"/>
      <c r="OFX29" s="15"/>
      <c r="OFY29" s="15"/>
      <c r="OFZ29" s="15"/>
      <c r="OGA29" s="15"/>
      <c r="OGB29" s="15"/>
      <c r="OGC29" s="15"/>
      <c r="OGD29" s="15"/>
      <c r="OGE29" s="15"/>
      <c r="OGF29" s="15"/>
      <c r="OGG29" s="15"/>
      <c r="OGH29" s="15"/>
      <c r="OGI29" s="15"/>
      <c r="OGJ29" s="15"/>
      <c r="OGK29" s="15"/>
      <c r="OGL29" s="15"/>
      <c r="OGM29" s="15"/>
      <c r="OGN29" s="15"/>
      <c r="OGO29" s="15"/>
      <c r="OGP29" s="15"/>
      <c r="OGQ29" s="15"/>
      <c r="OGR29" s="15"/>
      <c r="OGS29" s="15"/>
      <c r="OGT29" s="15"/>
      <c r="OGU29" s="15"/>
      <c r="OGV29" s="15"/>
      <c r="OGW29" s="15"/>
      <c r="OGX29" s="15"/>
      <c r="OGY29" s="15"/>
      <c r="OGZ29" s="15"/>
      <c r="OHA29" s="15"/>
      <c r="OHB29" s="15"/>
      <c r="OHC29" s="15"/>
      <c r="OHD29" s="15"/>
      <c r="OHE29" s="15"/>
      <c r="OHF29" s="15"/>
      <c r="OHG29" s="15"/>
      <c r="OHH29" s="15"/>
      <c r="OHI29" s="15"/>
      <c r="OHJ29" s="15"/>
      <c r="OHK29" s="15"/>
      <c r="OHL29" s="15"/>
      <c r="OHM29" s="15"/>
      <c r="OHN29" s="15"/>
      <c r="OHO29" s="15"/>
      <c r="OHP29" s="15"/>
      <c r="OHQ29" s="15"/>
      <c r="OHR29" s="15"/>
      <c r="OHS29" s="15"/>
      <c r="OHT29" s="15"/>
      <c r="OHU29" s="15"/>
      <c r="OHV29" s="15"/>
      <c r="OHW29" s="15"/>
      <c r="OHX29" s="15"/>
      <c r="OHY29" s="15"/>
      <c r="OHZ29" s="15"/>
      <c r="OIA29" s="15"/>
      <c r="OIB29" s="15"/>
      <c r="OIC29" s="15"/>
      <c r="OID29" s="15"/>
      <c r="OIE29" s="15"/>
      <c r="OIF29" s="15"/>
      <c r="OIG29" s="15"/>
      <c r="OIH29" s="15"/>
      <c r="OII29" s="15"/>
      <c r="OIJ29" s="15"/>
      <c r="OIK29" s="15"/>
      <c r="OIL29" s="15"/>
      <c r="OIM29" s="15"/>
      <c r="OIN29" s="15"/>
      <c r="OIO29" s="15"/>
      <c r="OIP29" s="15"/>
      <c r="OIQ29" s="15"/>
      <c r="OIR29" s="15"/>
      <c r="OIS29" s="15"/>
      <c r="OIT29" s="15"/>
      <c r="OIU29" s="15"/>
      <c r="OIV29" s="15"/>
      <c r="OIW29" s="15"/>
      <c r="OIX29" s="15"/>
      <c r="OIY29" s="15"/>
      <c r="OIZ29" s="15"/>
      <c r="OJA29" s="15"/>
      <c r="OJB29" s="15"/>
      <c r="OJC29" s="15"/>
      <c r="OJD29" s="15"/>
      <c r="OJE29" s="15"/>
      <c r="OJF29" s="15"/>
      <c r="OJG29" s="15"/>
      <c r="OJH29" s="15"/>
      <c r="OJI29" s="15"/>
      <c r="OJJ29" s="15"/>
      <c r="OJK29" s="15"/>
      <c r="OJL29" s="15"/>
      <c r="OJM29" s="15"/>
      <c r="OJN29" s="15"/>
      <c r="OJO29" s="15"/>
      <c r="OJP29" s="15"/>
      <c r="OJQ29" s="15"/>
      <c r="OJR29" s="15"/>
      <c r="OJS29" s="15"/>
      <c r="OJT29" s="15"/>
      <c r="OJU29" s="15"/>
      <c r="OJV29" s="15"/>
      <c r="OJW29" s="15"/>
      <c r="OJX29" s="15"/>
      <c r="OJY29" s="15"/>
      <c r="OJZ29" s="15"/>
      <c r="OKA29" s="15"/>
      <c r="OKB29" s="15"/>
      <c r="OKC29" s="15"/>
      <c r="OKD29" s="15"/>
      <c r="OKE29" s="15"/>
      <c r="OKF29" s="15"/>
      <c r="OKG29" s="15"/>
      <c r="OKH29" s="15"/>
      <c r="OKI29" s="15"/>
      <c r="OKJ29" s="15"/>
      <c r="OKK29" s="15"/>
      <c r="OKL29" s="15"/>
      <c r="OKM29" s="15"/>
      <c r="OKN29" s="15"/>
      <c r="OKO29" s="15"/>
      <c r="OKP29" s="15"/>
      <c r="OKQ29" s="15"/>
      <c r="OKR29" s="15"/>
      <c r="OKS29" s="15"/>
      <c r="OKT29" s="15"/>
      <c r="OKU29" s="15"/>
      <c r="OKV29" s="15"/>
      <c r="OKW29" s="15"/>
      <c r="OKX29" s="15"/>
      <c r="OKY29" s="15"/>
      <c r="OKZ29" s="15"/>
      <c r="OLA29" s="15"/>
      <c r="OLB29" s="15"/>
      <c r="OLC29" s="15"/>
      <c r="OLD29" s="15"/>
      <c r="OLE29" s="15"/>
      <c r="OLF29" s="15"/>
      <c r="OLG29" s="15"/>
      <c r="OLH29" s="15"/>
      <c r="OLI29" s="15"/>
      <c r="OLJ29" s="15"/>
      <c r="OLK29" s="15"/>
      <c r="OLL29" s="15"/>
      <c r="OLM29" s="15"/>
      <c r="OLN29" s="15"/>
      <c r="OLO29" s="15"/>
      <c r="OLP29" s="15"/>
      <c r="OLQ29" s="15"/>
      <c r="OLR29" s="15"/>
      <c r="OLS29" s="15"/>
      <c r="OLT29" s="15"/>
      <c r="OLU29" s="15"/>
      <c r="OLV29" s="15"/>
      <c r="OLW29" s="15"/>
      <c r="OLX29" s="15"/>
      <c r="OLY29" s="15"/>
      <c r="OLZ29" s="15"/>
      <c r="OMA29" s="15"/>
      <c r="OMB29" s="15"/>
      <c r="OMC29" s="15"/>
      <c r="OMD29" s="15"/>
      <c r="OME29" s="15"/>
      <c r="OMF29" s="15"/>
      <c r="OMG29" s="15"/>
      <c r="OMH29" s="15"/>
      <c r="OMI29" s="15"/>
      <c r="OMJ29" s="15"/>
      <c r="OMK29" s="15"/>
      <c r="OML29" s="15"/>
      <c r="OMM29" s="15"/>
      <c r="OMN29" s="15"/>
      <c r="OMO29" s="15"/>
      <c r="OMP29" s="15"/>
      <c r="OMQ29" s="15"/>
      <c r="OMR29" s="15"/>
      <c r="OMS29" s="15"/>
      <c r="OMT29" s="15"/>
      <c r="OMU29" s="15"/>
      <c r="OMV29" s="15"/>
      <c r="OMW29" s="15"/>
      <c r="OMX29" s="15"/>
      <c r="OMY29" s="15"/>
      <c r="OMZ29" s="15"/>
      <c r="ONA29" s="15"/>
      <c r="ONB29" s="15"/>
      <c r="ONC29" s="15"/>
      <c r="OND29" s="15"/>
      <c r="ONE29" s="15"/>
      <c r="ONF29" s="15"/>
      <c r="ONG29" s="15"/>
      <c r="ONH29" s="15"/>
      <c r="ONI29" s="15"/>
      <c r="ONJ29" s="15"/>
      <c r="ONK29" s="15"/>
      <c r="ONL29" s="15"/>
      <c r="ONM29" s="15"/>
      <c r="ONN29" s="15"/>
      <c r="ONO29" s="15"/>
      <c r="ONP29" s="15"/>
      <c r="ONQ29" s="15"/>
      <c r="ONR29" s="15"/>
      <c r="ONS29" s="15"/>
      <c r="ONT29" s="15"/>
      <c r="ONU29" s="15"/>
      <c r="ONV29" s="15"/>
      <c r="ONW29" s="15"/>
      <c r="ONX29" s="15"/>
      <c r="ONY29" s="15"/>
      <c r="ONZ29" s="15"/>
      <c r="OOA29" s="15"/>
      <c r="OOB29" s="15"/>
      <c r="OOC29" s="15"/>
      <c r="OOD29" s="15"/>
      <c r="OOE29" s="15"/>
      <c r="OOF29" s="15"/>
      <c r="OOG29" s="15"/>
      <c r="OOH29" s="15"/>
      <c r="OOI29" s="15"/>
      <c r="OOJ29" s="15"/>
      <c r="OOK29" s="15"/>
      <c r="OOL29" s="15"/>
      <c r="OOM29" s="15"/>
      <c r="OON29" s="15"/>
      <c r="OOO29" s="15"/>
      <c r="OOP29" s="15"/>
      <c r="OOQ29" s="15"/>
      <c r="OOR29" s="15"/>
      <c r="OOS29" s="15"/>
      <c r="OOT29" s="15"/>
      <c r="OOU29" s="15"/>
      <c r="OOV29" s="15"/>
      <c r="OOW29" s="15"/>
      <c r="OOX29" s="15"/>
      <c r="OOY29" s="15"/>
      <c r="OOZ29" s="15"/>
      <c r="OPA29" s="15"/>
      <c r="OPB29" s="15"/>
      <c r="OPC29" s="15"/>
      <c r="OPD29" s="15"/>
      <c r="OPE29" s="15"/>
      <c r="OPF29" s="15"/>
      <c r="OPG29" s="15"/>
      <c r="OPH29" s="15"/>
      <c r="OPI29" s="15"/>
      <c r="OPJ29" s="15"/>
      <c r="OPK29" s="15"/>
      <c r="OPL29" s="15"/>
      <c r="OPM29" s="15"/>
      <c r="OPN29" s="15"/>
      <c r="OPO29" s="15"/>
      <c r="OPP29" s="15"/>
      <c r="OPQ29" s="15"/>
      <c r="OPR29" s="15"/>
      <c r="OPS29" s="15"/>
      <c r="OPT29" s="15"/>
      <c r="OPU29" s="15"/>
      <c r="OPV29" s="15"/>
      <c r="OPW29" s="15"/>
      <c r="OPX29" s="15"/>
      <c r="OPY29" s="15"/>
      <c r="OPZ29" s="15"/>
      <c r="OQA29" s="15"/>
      <c r="OQB29" s="15"/>
      <c r="OQC29" s="15"/>
      <c r="OQD29" s="15"/>
      <c r="OQE29" s="15"/>
      <c r="OQF29" s="15"/>
      <c r="OQG29" s="15"/>
      <c r="OQH29" s="15"/>
      <c r="OQI29" s="15"/>
      <c r="OQJ29" s="15"/>
      <c r="OQK29" s="15"/>
      <c r="OQL29" s="15"/>
      <c r="OQM29" s="15"/>
      <c r="OQN29" s="15"/>
      <c r="OQO29" s="15"/>
      <c r="OQP29" s="15"/>
      <c r="OQQ29" s="15"/>
      <c r="OQR29" s="15"/>
      <c r="OQS29" s="15"/>
      <c r="OQT29" s="15"/>
      <c r="OQU29" s="15"/>
      <c r="OQV29" s="15"/>
      <c r="OQW29" s="15"/>
      <c r="OQX29" s="15"/>
      <c r="OQY29" s="15"/>
      <c r="OQZ29" s="15"/>
      <c r="ORA29" s="15"/>
      <c r="ORB29" s="15"/>
      <c r="ORC29" s="15"/>
      <c r="ORD29" s="15"/>
      <c r="ORE29" s="15"/>
      <c r="ORF29" s="15"/>
      <c r="ORG29" s="15"/>
      <c r="ORH29" s="15"/>
      <c r="ORI29" s="15"/>
      <c r="ORJ29" s="15"/>
      <c r="ORK29" s="15"/>
      <c r="ORL29" s="15"/>
      <c r="ORM29" s="15"/>
      <c r="ORN29" s="15"/>
      <c r="ORO29" s="15"/>
      <c r="ORP29" s="15"/>
      <c r="ORQ29" s="15"/>
      <c r="ORR29" s="15"/>
      <c r="ORS29" s="15"/>
      <c r="ORT29" s="15"/>
      <c r="ORU29" s="15"/>
      <c r="ORV29" s="15"/>
      <c r="ORW29" s="15"/>
      <c r="ORX29" s="15"/>
      <c r="ORY29" s="15"/>
      <c r="ORZ29" s="15"/>
      <c r="OSA29" s="15"/>
      <c r="OSB29" s="15"/>
      <c r="OSC29" s="15"/>
      <c r="OSD29" s="15"/>
      <c r="OSE29" s="15"/>
      <c r="OSF29" s="15"/>
      <c r="OSG29" s="15"/>
      <c r="OSH29" s="15"/>
      <c r="OSI29" s="15"/>
      <c r="OSJ29" s="15"/>
      <c r="OSK29" s="15"/>
      <c r="OSL29" s="15"/>
      <c r="OSM29" s="15"/>
      <c r="OSN29" s="15"/>
      <c r="OSO29" s="15"/>
      <c r="OSP29" s="15"/>
      <c r="OSQ29" s="15"/>
      <c r="OSR29" s="15"/>
      <c r="OSS29" s="15"/>
      <c r="OST29" s="15"/>
      <c r="OSU29" s="15"/>
      <c r="OSV29" s="15"/>
      <c r="OSW29" s="15"/>
      <c r="OSX29" s="15"/>
      <c r="OSY29" s="15"/>
      <c r="OSZ29" s="15"/>
      <c r="OTA29" s="15"/>
      <c r="OTB29" s="15"/>
      <c r="OTC29" s="15"/>
      <c r="OTD29" s="15"/>
      <c r="OTE29" s="15"/>
      <c r="OTF29" s="15"/>
      <c r="OTG29" s="15"/>
      <c r="OTH29" s="15"/>
      <c r="OTI29" s="15"/>
      <c r="OTJ29" s="15"/>
      <c r="OTK29" s="15"/>
      <c r="OTL29" s="15"/>
      <c r="OTM29" s="15"/>
      <c r="OTN29" s="15"/>
      <c r="OTO29" s="15"/>
      <c r="OTP29" s="15"/>
      <c r="OTQ29" s="15"/>
      <c r="OTR29" s="15"/>
      <c r="OTS29" s="15"/>
      <c r="OTT29" s="15"/>
      <c r="OTU29" s="15"/>
      <c r="OTV29" s="15"/>
      <c r="OTW29" s="15"/>
      <c r="OTX29" s="15"/>
      <c r="OTY29" s="15"/>
      <c r="OTZ29" s="15"/>
      <c r="OUA29" s="15"/>
      <c r="OUB29" s="15"/>
      <c r="OUC29" s="15"/>
      <c r="OUD29" s="15"/>
      <c r="OUE29" s="15"/>
      <c r="OUF29" s="15"/>
      <c r="OUG29" s="15"/>
      <c r="OUH29" s="15"/>
      <c r="OUI29" s="15"/>
      <c r="OUJ29" s="15"/>
      <c r="OUK29" s="15"/>
      <c r="OUL29" s="15"/>
      <c r="OUM29" s="15"/>
      <c r="OUN29" s="15"/>
      <c r="OUO29" s="15"/>
      <c r="OUP29" s="15"/>
      <c r="OUQ29" s="15"/>
      <c r="OUR29" s="15"/>
      <c r="OUS29" s="15"/>
      <c r="OUT29" s="15"/>
      <c r="OUU29" s="15"/>
      <c r="OUV29" s="15"/>
      <c r="OUW29" s="15"/>
      <c r="OUX29" s="15"/>
      <c r="OUY29" s="15"/>
      <c r="OUZ29" s="15"/>
      <c r="OVA29" s="15"/>
      <c r="OVB29" s="15"/>
      <c r="OVC29" s="15"/>
      <c r="OVD29" s="15"/>
      <c r="OVE29" s="15"/>
      <c r="OVF29" s="15"/>
      <c r="OVG29" s="15"/>
      <c r="OVH29" s="15"/>
      <c r="OVI29" s="15"/>
      <c r="OVJ29" s="15"/>
      <c r="OVK29" s="15"/>
      <c r="OVL29" s="15"/>
      <c r="OVM29" s="15"/>
      <c r="OVN29" s="15"/>
      <c r="OVO29" s="15"/>
      <c r="OVP29" s="15"/>
      <c r="OVQ29" s="15"/>
      <c r="OVR29" s="15"/>
      <c r="OVS29" s="15"/>
      <c r="OVT29" s="15"/>
      <c r="OVU29" s="15"/>
      <c r="OVV29" s="15"/>
      <c r="OVW29" s="15"/>
      <c r="OVX29" s="15"/>
      <c r="OVY29" s="15"/>
      <c r="OVZ29" s="15"/>
      <c r="OWA29" s="15"/>
      <c r="OWB29" s="15"/>
      <c r="OWC29" s="15"/>
      <c r="OWD29" s="15"/>
      <c r="OWE29" s="15"/>
      <c r="OWF29" s="15"/>
      <c r="OWG29" s="15"/>
      <c r="OWH29" s="15"/>
      <c r="OWI29" s="15"/>
      <c r="OWJ29" s="15"/>
      <c r="OWK29" s="15"/>
      <c r="OWL29" s="15"/>
      <c r="OWM29" s="15"/>
      <c r="OWN29" s="15"/>
      <c r="OWO29" s="15"/>
      <c r="OWP29" s="15"/>
      <c r="OWQ29" s="15"/>
      <c r="OWR29" s="15"/>
      <c r="OWS29" s="15"/>
      <c r="OWT29" s="15"/>
      <c r="OWU29" s="15"/>
      <c r="OWV29" s="15"/>
      <c r="OWW29" s="15"/>
      <c r="OWX29" s="15"/>
      <c r="OWY29" s="15"/>
      <c r="OWZ29" s="15"/>
      <c r="OXA29" s="15"/>
      <c r="OXB29" s="15"/>
      <c r="OXC29" s="15"/>
      <c r="OXD29" s="15"/>
      <c r="OXE29" s="15"/>
      <c r="OXF29" s="15"/>
      <c r="OXG29" s="15"/>
      <c r="OXH29" s="15"/>
      <c r="OXI29" s="15"/>
      <c r="OXJ29" s="15"/>
      <c r="OXK29" s="15"/>
      <c r="OXL29" s="15"/>
      <c r="OXM29" s="15"/>
      <c r="OXN29" s="15"/>
      <c r="OXO29" s="15"/>
      <c r="OXP29" s="15"/>
      <c r="OXQ29" s="15"/>
      <c r="OXR29" s="15"/>
      <c r="OXS29" s="15"/>
      <c r="OXT29" s="15"/>
      <c r="OXU29" s="15"/>
      <c r="OXV29" s="15"/>
      <c r="OXW29" s="15"/>
      <c r="OXX29" s="15"/>
      <c r="OXY29" s="15"/>
      <c r="OXZ29" s="15"/>
      <c r="OYA29" s="15"/>
      <c r="OYB29" s="15"/>
      <c r="OYC29" s="15"/>
      <c r="OYD29" s="15"/>
      <c r="OYE29" s="15"/>
      <c r="OYF29" s="15"/>
      <c r="OYG29" s="15"/>
      <c r="OYH29" s="15"/>
      <c r="OYI29" s="15"/>
      <c r="OYJ29" s="15"/>
      <c r="OYK29" s="15"/>
      <c r="OYL29" s="15"/>
      <c r="OYM29" s="15"/>
      <c r="OYN29" s="15"/>
      <c r="OYO29" s="15"/>
      <c r="OYP29" s="15"/>
      <c r="OYQ29" s="15"/>
      <c r="OYR29" s="15"/>
      <c r="OYS29" s="15"/>
      <c r="OYT29" s="15"/>
      <c r="OYU29" s="15"/>
      <c r="OYV29" s="15"/>
      <c r="OYW29" s="15"/>
      <c r="OYX29" s="15"/>
      <c r="OYY29" s="15"/>
      <c r="OYZ29" s="15"/>
      <c r="OZA29" s="15"/>
      <c r="OZB29" s="15"/>
      <c r="OZC29" s="15"/>
      <c r="OZD29" s="15"/>
      <c r="OZE29" s="15"/>
      <c r="OZF29" s="15"/>
      <c r="OZG29" s="15"/>
      <c r="OZH29" s="15"/>
      <c r="OZI29" s="15"/>
      <c r="OZJ29" s="15"/>
      <c r="OZK29" s="15"/>
      <c r="OZL29" s="15"/>
      <c r="OZM29" s="15"/>
      <c r="OZN29" s="15"/>
      <c r="OZO29" s="15"/>
      <c r="OZP29" s="15"/>
      <c r="OZQ29" s="15"/>
      <c r="OZR29" s="15"/>
      <c r="OZS29" s="15"/>
      <c r="OZT29" s="15"/>
      <c r="OZU29" s="15"/>
      <c r="OZV29" s="15"/>
      <c r="OZW29" s="15"/>
      <c r="OZX29" s="15"/>
      <c r="OZY29" s="15"/>
      <c r="OZZ29" s="15"/>
      <c r="PAA29" s="15"/>
      <c r="PAB29" s="15"/>
      <c r="PAC29" s="15"/>
      <c r="PAD29" s="15"/>
      <c r="PAE29" s="15"/>
      <c r="PAF29" s="15"/>
      <c r="PAG29" s="15"/>
      <c r="PAH29" s="15"/>
      <c r="PAI29" s="15"/>
      <c r="PAJ29" s="15"/>
      <c r="PAK29" s="15"/>
      <c r="PAL29" s="15"/>
      <c r="PAM29" s="15"/>
      <c r="PAN29" s="15"/>
      <c r="PAO29" s="15"/>
      <c r="PAP29" s="15"/>
      <c r="PAQ29" s="15"/>
      <c r="PAR29" s="15"/>
      <c r="PAS29" s="15"/>
      <c r="PAT29" s="15"/>
      <c r="PAU29" s="15"/>
      <c r="PAV29" s="15"/>
      <c r="PAW29" s="15"/>
      <c r="PAX29" s="15"/>
      <c r="PAY29" s="15"/>
      <c r="PAZ29" s="15"/>
      <c r="PBA29" s="15"/>
      <c r="PBB29" s="15"/>
      <c r="PBC29" s="15"/>
      <c r="PBD29" s="15"/>
      <c r="PBE29" s="15"/>
      <c r="PBF29" s="15"/>
      <c r="PBG29" s="15"/>
      <c r="PBH29" s="15"/>
      <c r="PBI29" s="15"/>
      <c r="PBJ29" s="15"/>
      <c r="PBK29" s="15"/>
      <c r="PBL29" s="15"/>
      <c r="PBM29" s="15"/>
      <c r="PBN29" s="15"/>
      <c r="PBO29" s="15"/>
      <c r="PBP29" s="15"/>
      <c r="PBQ29" s="15"/>
      <c r="PBR29" s="15"/>
      <c r="PBS29" s="15"/>
      <c r="PBT29" s="15"/>
      <c r="PBU29" s="15"/>
      <c r="PBV29" s="15"/>
      <c r="PBW29" s="15"/>
      <c r="PBX29" s="15"/>
      <c r="PBY29" s="15"/>
      <c r="PBZ29" s="15"/>
      <c r="PCA29" s="15"/>
      <c r="PCB29" s="15"/>
      <c r="PCC29" s="15"/>
      <c r="PCD29" s="15"/>
      <c r="PCE29" s="15"/>
      <c r="PCF29" s="15"/>
      <c r="PCG29" s="15"/>
      <c r="PCH29" s="15"/>
      <c r="PCI29" s="15"/>
      <c r="PCJ29" s="15"/>
      <c r="PCK29" s="15"/>
      <c r="PCL29" s="15"/>
      <c r="PCM29" s="15"/>
      <c r="PCN29" s="15"/>
      <c r="PCO29" s="15"/>
      <c r="PCP29" s="15"/>
      <c r="PCQ29" s="15"/>
      <c r="PCR29" s="15"/>
      <c r="PCS29" s="15"/>
      <c r="PCT29" s="15"/>
      <c r="PCU29" s="15"/>
      <c r="PCV29" s="15"/>
      <c r="PCW29" s="15"/>
      <c r="PCX29" s="15"/>
      <c r="PCY29" s="15"/>
      <c r="PCZ29" s="15"/>
      <c r="PDA29" s="15"/>
      <c r="PDB29" s="15"/>
      <c r="PDC29" s="15"/>
      <c r="PDD29" s="15"/>
      <c r="PDE29" s="15"/>
      <c r="PDF29" s="15"/>
      <c r="PDG29" s="15"/>
      <c r="PDH29" s="15"/>
      <c r="PDI29" s="15"/>
      <c r="PDJ29" s="15"/>
      <c r="PDK29" s="15"/>
      <c r="PDL29" s="15"/>
      <c r="PDM29" s="15"/>
      <c r="PDN29" s="15"/>
      <c r="PDO29" s="15"/>
      <c r="PDP29" s="15"/>
      <c r="PDQ29" s="15"/>
      <c r="PDR29" s="15"/>
      <c r="PDS29" s="15"/>
      <c r="PDT29" s="15"/>
      <c r="PDU29" s="15"/>
      <c r="PDV29" s="15"/>
      <c r="PDW29" s="15"/>
      <c r="PDX29" s="15"/>
      <c r="PDY29" s="15"/>
      <c r="PDZ29" s="15"/>
      <c r="PEA29" s="15"/>
      <c r="PEB29" s="15"/>
      <c r="PEC29" s="15"/>
      <c r="PED29" s="15"/>
      <c r="PEE29" s="15"/>
      <c r="PEF29" s="15"/>
      <c r="PEG29" s="15"/>
      <c r="PEH29" s="15"/>
      <c r="PEI29" s="15"/>
      <c r="PEJ29" s="15"/>
      <c r="PEK29" s="15"/>
      <c r="PEL29" s="15"/>
      <c r="PEM29" s="15"/>
      <c r="PEN29" s="15"/>
      <c r="PEO29" s="15"/>
      <c r="PEP29" s="15"/>
      <c r="PEQ29" s="15"/>
      <c r="PER29" s="15"/>
      <c r="PES29" s="15"/>
      <c r="PET29" s="15"/>
      <c r="PEU29" s="15"/>
      <c r="PEV29" s="15"/>
      <c r="PEW29" s="15"/>
      <c r="PEX29" s="15"/>
      <c r="PEY29" s="15"/>
      <c r="PEZ29" s="15"/>
      <c r="PFA29" s="15"/>
      <c r="PFB29" s="15"/>
      <c r="PFC29" s="15"/>
      <c r="PFD29" s="15"/>
      <c r="PFE29" s="15"/>
      <c r="PFF29" s="15"/>
      <c r="PFG29" s="15"/>
      <c r="PFH29" s="15"/>
      <c r="PFI29" s="15"/>
      <c r="PFJ29" s="15"/>
      <c r="PFK29" s="15"/>
      <c r="PFL29" s="15"/>
      <c r="PFM29" s="15"/>
      <c r="PFN29" s="15"/>
      <c r="PFO29" s="15"/>
      <c r="PFP29" s="15"/>
      <c r="PFQ29" s="15"/>
      <c r="PFR29" s="15"/>
      <c r="PFS29" s="15"/>
      <c r="PFT29" s="15"/>
      <c r="PFU29" s="15"/>
      <c r="PFV29" s="15"/>
      <c r="PFW29" s="15"/>
      <c r="PFX29" s="15"/>
      <c r="PFY29" s="15"/>
      <c r="PFZ29" s="15"/>
      <c r="PGA29" s="15"/>
      <c r="PGB29" s="15"/>
      <c r="PGC29" s="15"/>
      <c r="PGD29" s="15"/>
      <c r="PGE29" s="15"/>
      <c r="PGF29" s="15"/>
      <c r="PGG29" s="15"/>
      <c r="PGH29" s="15"/>
      <c r="PGI29" s="15"/>
      <c r="PGJ29" s="15"/>
      <c r="PGK29" s="15"/>
      <c r="PGL29" s="15"/>
      <c r="PGM29" s="15"/>
      <c r="PGN29" s="15"/>
      <c r="PGO29" s="15"/>
      <c r="PGP29" s="15"/>
      <c r="PGQ29" s="15"/>
      <c r="PGR29" s="15"/>
      <c r="PGS29" s="15"/>
      <c r="PGT29" s="15"/>
      <c r="PGU29" s="15"/>
      <c r="PGV29" s="15"/>
      <c r="PGW29" s="15"/>
      <c r="PGX29" s="15"/>
      <c r="PGY29" s="15"/>
      <c r="PGZ29" s="15"/>
      <c r="PHA29" s="15"/>
      <c r="PHB29" s="15"/>
      <c r="PHC29" s="15"/>
      <c r="PHD29" s="15"/>
      <c r="PHE29" s="15"/>
      <c r="PHF29" s="15"/>
      <c r="PHG29" s="15"/>
      <c r="PHH29" s="15"/>
      <c r="PHI29" s="15"/>
      <c r="PHJ29" s="15"/>
      <c r="PHK29" s="15"/>
      <c r="PHL29" s="15"/>
      <c r="PHM29" s="15"/>
      <c r="PHN29" s="15"/>
      <c r="PHO29" s="15"/>
      <c r="PHP29" s="15"/>
      <c r="PHQ29" s="15"/>
      <c r="PHR29" s="15"/>
      <c r="PHS29" s="15"/>
      <c r="PHT29" s="15"/>
      <c r="PHU29" s="15"/>
      <c r="PHV29" s="15"/>
      <c r="PHW29" s="15"/>
      <c r="PHX29" s="15"/>
      <c r="PHY29" s="15"/>
      <c r="PHZ29" s="15"/>
      <c r="PIA29" s="15"/>
      <c r="PIB29" s="15"/>
      <c r="PIC29" s="15"/>
      <c r="PID29" s="15"/>
      <c r="PIE29" s="15"/>
      <c r="PIF29" s="15"/>
      <c r="PIG29" s="15"/>
      <c r="PIH29" s="15"/>
      <c r="PII29" s="15"/>
      <c r="PIJ29" s="15"/>
      <c r="PIK29" s="15"/>
      <c r="PIL29" s="15"/>
      <c r="PIM29" s="15"/>
      <c r="PIN29" s="15"/>
      <c r="PIO29" s="15"/>
      <c r="PIP29" s="15"/>
      <c r="PIQ29" s="15"/>
      <c r="PIR29" s="15"/>
      <c r="PIS29" s="15"/>
      <c r="PIT29" s="15"/>
      <c r="PIU29" s="15"/>
      <c r="PIV29" s="15"/>
      <c r="PIW29" s="15"/>
      <c r="PIX29" s="15"/>
      <c r="PIY29" s="15"/>
      <c r="PIZ29" s="15"/>
      <c r="PJA29" s="15"/>
      <c r="PJB29" s="15"/>
      <c r="PJC29" s="15"/>
      <c r="PJD29" s="15"/>
      <c r="PJE29" s="15"/>
      <c r="PJF29" s="15"/>
      <c r="PJG29" s="15"/>
      <c r="PJH29" s="15"/>
      <c r="PJI29" s="15"/>
      <c r="PJJ29" s="15"/>
      <c r="PJK29" s="15"/>
      <c r="PJL29" s="15"/>
      <c r="PJM29" s="15"/>
      <c r="PJN29" s="15"/>
      <c r="PJO29" s="15"/>
      <c r="PJP29" s="15"/>
      <c r="PJQ29" s="15"/>
      <c r="PJR29" s="15"/>
      <c r="PJS29" s="15"/>
      <c r="PJT29" s="15"/>
      <c r="PJU29" s="15"/>
      <c r="PJV29" s="15"/>
      <c r="PJW29" s="15"/>
      <c r="PJX29" s="15"/>
      <c r="PJY29" s="15"/>
      <c r="PJZ29" s="15"/>
      <c r="PKA29" s="15"/>
      <c r="PKB29" s="15"/>
      <c r="PKC29" s="15"/>
      <c r="PKD29" s="15"/>
      <c r="PKE29" s="15"/>
      <c r="PKF29" s="15"/>
      <c r="PKG29" s="15"/>
      <c r="PKH29" s="15"/>
      <c r="PKI29" s="15"/>
      <c r="PKJ29" s="15"/>
      <c r="PKK29" s="15"/>
      <c r="PKL29" s="15"/>
      <c r="PKM29" s="15"/>
      <c r="PKN29" s="15"/>
      <c r="PKO29" s="15"/>
      <c r="PKP29" s="15"/>
      <c r="PKQ29" s="15"/>
      <c r="PKR29" s="15"/>
      <c r="PKS29" s="15"/>
      <c r="PKT29" s="15"/>
      <c r="PKU29" s="15"/>
      <c r="PKV29" s="15"/>
      <c r="PKW29" s="15"/>
      <c r="PKX29" s="15"/>
      <c r="PKY29" s="15"/>
      <c r="PKZ29" s="15"/>
      <c r="PLA29" s="15"/>
      <c r="PLB29" s="15"/>
      <c r="PLC29" s="15"/>
      <c r="PLD29" s="15"/>
      <c r="PLE29" s="15"/>
      <c r="PLF29" s="15"/>
      <c r="PLG29" s="15"/>
      <c r="PLH29" s="15"/>
      <c r="PLI29" s="15"/>
      <c r="PLJ29" s="15"/>
      <c r="PLK29" s="15"/>
      <c r="PLL29" s="15"/>
      <c r="PLM29" s="15"/>
      <c r="PLN29" s="15"/>
      <c r="PLO29" s="15"/>
      <c r="PLP29" s="15"/>
      <c r="PLQ29" s="15"/>
      <c r="PLR29" s="15"/>
      <c r="PLS29" s="15"/>
      <c r="PLT29" s="15"/>
      <c r="PLU29" s="15"/>
      <c r="PLV29" s="15"/>
      <c r="PLW29" s="15"/>
      <c r="PLX29" s="15"/>
      <c r="PLY29" s="15"/>
      <c r="PLZ29" s="15"/>
      <c r="PMA29" s="15"/>
      <c r="PMB29" s="15"/>
      <c r="PMC29" s="15"/>
      <c r="PMD29" s="15"/>
      <c r="PME29" s="15"/>
      <c r="PMF29" s="15"/>
      <c r="PMG29" s="15"/>
      <c r="PMH29" s="15"/>
      <c r="PMI29" s="15"/>
      <c r="PMJ29" s="15"/>
      <c r="PMK29" s="15"/>
      <c r="PML29" s="15"/>
      <c r="PMM29" s="15"/>
      <c r="PMN29" s="15"/>
      <c r="PMO29" s="15"/>
      <c r="PMP29" s="15"/>
      <c r="PMQ29" s="15"/>
      <c r="PMR29" s="15"/>
      <c r="PMS29" s="15"/>
      <c r="PMT29" s="15"/>
      <c r="PMU29" s="15"/>
      <c r="PMV29" s="15"/>
      <c r="PMW29" s="15"/>
      <c r="PMX29" s="15"/>
      <c r="PMY29" s="15"/>
      <c r="PMZ29" s="15"/>
      <c r="PNA29" s="15"/>
      <c r="PNB29" s="15"/>
      <c r="PNC29" s="15"/>
      <c r="PND29" s="15"/>
      <c r="PNE29" s="15"/>
      <c r="PNF29" s="15"/>
      <c r="PNG29" s="15"/>
      <c r="PNH29" s="15"/>
      <c r="PNI29" s="15"/>
      <c r="PNJ29" s="15"/>
      <c r="PNK29" s="15"/>
      <c r="PNL29" s="15"/>
      <c r="PNM29" s="15"/>
      <c r="PNN29" s="15"/>
      <c r="PNO29" s="15"/>
      <c r="PNP29" s="15"/>
      <c r="PNQ29" s="15"/>
      <c r="PNR29" s="15"/>
      <c r="PNS29" s="15"/>
      <c r="PNT29" s="15"/>
      <c r="PNU29" s="15"/>
      <c r="PNV29" s="15"/>
      <c r="PNW29" s="15"/>
      <c r="PNX29" s="15"/>
      <c r="PNY29" s="15"/>
      <c r="PNZ29" s="15"/>
      <c r="POA29" s="15"/>
      <c r="POB29" s="15"/>
      <c r="POC29" s="15"/>
      <c r="POD29" s="15"/>
      <c r="POE29" s="15"/>
      <c r="POF29" s="15"/>
      <c r="POG29" s="15"/>
      <c r="POH29" s="15"/>
      <c r="POI29" s="15"/>
      <c r="POJ29" s="15"/>
      <c r="POK29" s="15"/>
      <c r="POL29" s="15"/>
      <c r="POM29" s="15"/>
      <c r="PON29" s="15"/>
      <c r="POO29" s="15"/>
      <c r="POP29" s="15"/>
      <c r="POQ29" s="15"/>
      <c r="POR29" s="15"/>
      <c r="POS29" s="15"/>
      <c r="POT29" s="15"/>
      <c r="POU29" s="15"/>
      <c r="POV29" s="15"/>
      <c r="POW29" s="15"/>
      <c r="POX29" s="15"/>
      <c r="POY29" s="15"/>
      <c r="POZ29" s="15"/>
      <c r="PPA29" s="15"/>
      <c r="PPB29" s="15"/>
      <c r="PPC29" s="15"/>
      <c r="PPD29" s="15"/>
      <c r="PPE29" s="15"/>
      <c r="PPF29" s="15"/>
      <c r="PPG29" s="15"/>
      <c r="PPH29" s="15"/>
      <c r="PPI29" s="15"/>
      <c r="PPJ29" s="15"/>
      <c r="PPK29" s="15"/>
      <c r="PPL29" s="15"/>
      <c r="PPM29" s="15"/>
      <c r="PPN29" s="15"/>
      <c r="PPO29" s="15"/>
      <c r="PPP29" s="15"/>
      <c r="PPQ29" s="15"/>
      <c r="PPR29" s="15"/>
      <c r="PPS29" s="15"/>
      <c r="PPT29" s="15"/>
      <c r="PPU29" s="15"/>
      <c r="PPV29" s="15"/>
      <c r="PPW29" s="15"/>
      <c r="PPX29" s="15"/>
      <c r="PPY29" s="15"/>
      <c r="PPZ29" s="15"/>
      <c r="PQA29" s="15"/>
      <c r="PQB29" s="15"/>
      <c r="PQC29" s="15"/>
      <c r="PQD29" s="15"/>
      <c r="PQE29" s="15"/>
      <c r="PQF29" s="15"/>
      <c r="PQG29" s="15"/>
      <c r="PQH29" s="15"/>
      <c r="PQI29" s="15"/>
      <c r="PQJ29" s="15"/>
      <c r="PQK29" s="15"/>
      <c r="PQL29" s="15"/>
      <c r="PQM29" s="15"/>
      <c r="PQN29" s="15"/>
      <c r="PQO29" s="15"/>
      <c r="PQP29" s="15"/>
      <c r="PQQ29" s="15"/>
      <c r="PQR29" s="15"/>
      <c r="PQS29" s="15"/>
      <c r="PQT29" s="15"/>
      <c r="PQU29" s="15"/>
      <c r="PQV29" s="15"/>
      <c r="PQW29" s="15"/>
      <c r="PQX29" s="15"/>
      <c r="PQY29" s="15"/>
      <c r="PQZ29" s="15"/>
      <c r="PRA29" s="15"/>
      <c r="PRB29" s="15"/>
      <c r="PRC29" s="15"/>
      <c r="PRD29" s="15"/>
      <c r="PRE29" s="15"/>
      <c r="PRF29" s="15"/>
      <c r="PRG29" s="15"/>
      <c r="PRH29" s="15"/>
      <c r="PRI29" s="15"/>
      <c r="PRJ29" s="15"/>
      <c r="PRK29" s="15"/>
      <c r="PRL29" s="15"/>
      <c r="PRM29" s="15"/>
      <c r="PRN29" s="15"/>
      <c r="PRO29" s="15"/>
      <c r="PRP29" s="15"/>
      <c r="PRQ29" s="15"/>
      <c r="PRR29" s="15"/>
      <c r="PRS29" s="15"/>
      <c r="PRT29" s="15"/>
      <c r="PRU29" s="15"/>
      <c r="PRV29" s="15"/>
      <c r="PRW29" s="15"/>
      <c r="PRX29" s="15"/>
      <c r="PRY29" s="15"/>
      <c r="PRZ29" s="15"/>
      <c r="PSA29" s="15"/>
      <c r="PSB29" s="15"/>
      <c r="PSC29" s="15"/>
      <c r="PSD29" s="15"/>
      <c r="PSE29" s="15"/>
      <c r="PSF29" s="15"/>
      <c r="PSG29" s="15"/>
      <c r="PSH29" s="15"/>
      <c r="PSI29" s="15"/>
      <c r="PSJ29" s="15"/>
      <c r="PSK29" s="15"/>
      <c r="PSL29" s="15"/>
      <c r="PSM29" s="15"/>
      <c r="PSN29" s="15"/>
      <c r="PSO29" s="15"/>
      <c r="PSP29" s="15"/>
      <c r="PSQ29" s="15"/>
      <c r="PSR29" s="15"/>
      <c r="PSS29" s="15"/>
      <c r="PST29" s="15"/>
      <c r="PSU29" s="15"/>
      <c r="PSV29" s="15"/>
      <c r="PSW29" s="15"/>
      <c r="PSX29" s="15"/>
      <c r="PSY29" s="15"/>
      <c r="PSZ29" s="15"/>
      <c r="PTA29" s="15"/>
      <c r="PTB29" s="15"/>
      <c r="PTC29" s="15"/>
      <c r="PTD29" s="15"/>
      <c r="PTE29" s="15"/>
      <c r="PTF29" s="15"/>
      <c r="PTG29" s="15"/>
      <c r="PTH29" s="15"/>
      <c r="PTI29" s="15"/>
      <c r="PTJ29" s="15"/>
      <c r="PTK29" s="15"/>
      <c r="PTL29" s="15"/>
      <c r="PTM29" s="15"/>
      <c r="PTN29" s="15"/>
      <c r="PTO29" s="15"/>
      <c r="PTP29" s="15"/>
      <c r="PTQ29" s="15"/>
      <c r="PTR29" s="15"/>
      <c r="PTS29" s="15"/>
      <c r="PTT29" s="15"/>
      <c r="PTU29" s="15"/>
      <c r="PTV29" s="15"/>
      <c r="PTW29" s="15"/>
      <c r="PTX29" s="15"/>
      <c r="PTY29" s="15"/>
      <c r="PTZ29" s="15"/>
      <c r="PUA29" s="15"/>
      <c r="PUB29" s="15"/>
      <c r="PUC29" s="15"/>
      <c r="PUD29" s="15"/>
      <c r="PUE29" s="15"/>
      <c r="PUF29" s="15"/>
      <c r="PUG29" s="15"/>
      <c r="PUH29" s="15"/>
      <c r="PUI29" s="15"/>
      <c r="PUJ29" s="15"/>
      <c r="PUK29" s="15"/>
      <c r="PUL29" s="15"/>
      <c r="PUM29" s="15"/>
      <c r="PUN29" s="15"/>
      <c r="PUO29" s="15"/>
      <c r="PUP29" s="15"/>
      <c r="PUQ29" s="15"/>
      <c r="PUR29" s="15"/>
      <c r="PUS29" s="15"/>
      <c r="PUT29" s="15"/>
      <c r="PUU29" s="15"/>
      <c r="PUV29" s="15"/>
      <c r="PUW29" s="15"/>
      <c r="PUX29" s="15"/>
      <c r="PUY29" s="15"/>
      <c r="PUZ29" s="15"/>
      <c r="PVA29" s="15"/>
      <c r="PVB29" s="15"/>
      <c r="PVC29" s="15"/>
      <c r="PVD29" s="15"/>
      <c r="PVE29" s="15"/>
      <c r="PVF29" s="15"/>
      <c r="PVG29" s="15"/>
      <c r="PVH29" s="15"/>
      <c r="PVI29" s="15"/>
      <c r="PVJ29" s="15"/>
      <c r="PVK29" s="15"/>
      <c r="PVL29" s="15"/>
      <c r="PVM29" s="15"/>
      <c r="PVN29" s="15"/>
      <c r="PVO29" s="15"/>
      <c r="PVP29" s="15"/>
      <c r="PVQ29" s="15"/>
      <c r="PVR29" s="15"/>
      <c r="PVS29" s="15"/>
      <c r="PVT29" s="15"/>
      <c r="PVU29" s="15"/>
      <c r="PVV29" s="15"/>
      <c r="PVW29" s="15"/>
      <c r="PVX29" s="15"/>
      <c r="PVY29" s="15"/>
      <c r="PVZ29" s="15"/>
      <c r="PWA29" s="15"/>
      <c r="PWB29" s="15"/>
      <c r="PWC29" s="15"/>
      <c r="PWD29" s="15"/>
      <c r="PWE29" s="15"/>
      <c r="PWF29" s="15"/>
      <c r="PWG29" s="15"/>
      <c r="PWH29" s="15"/>
      <c r="PWI29" s="15"/>
      <c r="PWJ29" s="15"/>
      <c r="PWK29" s="15"/>
      <c r="PWL29" s="15"/>
      <c r="PWM29" s="15"/>
      <c r="PWN29" s="15"/>
      <c r="PWO29" s="15"/>
      <c r="PWP29" s="15"/>
      <c r="PWQ29" s="15"/>
      <c r="PWR29" s="15"/>
      <c r="PWS29" s="15"/>
      <c r="PWT29" s="15"/>
      <c r="PWU29" s="15"/>
      <c r="PWV29" s="15"/>
      <c r="PWW29" s="15"/>
      <c r="PWX29" s="15"/>
      <c r="PWY29" s="15"/>
      <c r="PWZ29" s="15"/>
      <c r="PXA29" s="15"/>
      <c r="PXB29" s="15"/>
      <c r="PXC29" s="15"/>
      <c r="PXD29" s="15"/>
      <c r="PXE29" s="15"/>
      <c r="PXF29" s="15"/>
      <c r="PXG29" s="15"/>
      <c r="PXH29" s="15"/>
      <c r="PXI29" s="15"/>
      <c r="PXJ29" s="15"/>
      <c r="PXK29" s="15"/>
      <c r="PXL29" s="15"/>
      <c r="PXM29" s="15"/>
      <c r="PXN29" s="15"/>
      <c r="PXO29" s="15"/>
      <c r="PXP29" s="15"/>
      <c r="PXQ29" s="15"/>
      <c r="PXR29" s="15"/>
      <c r="PXS29" s="15"/>
      <c r="PXT29" s="15"/>
      <c r="PXU29" s="15"/>
      <c r="PXV29" s="15"/>
      <c r="PXW29" s="15"/>
      <c r="PXX29" s="15"/>
      <c r="PXY29" s="15"/>
      <c r="PXZ29" s="15"/>
      <c r="PYA29" s="15"/>
      <c r="PYB29" s="15"/>
      <c r="PYC29" s="15"/>
      <c r="PYD29" s="15"/>
      <c r="PYE29" s="15"/>
      <c r="PYF29" s="15"/>
      <c r="PYG29" s="15"/>
      <c r="PYH29" s="15"/>
      <c r="PYI29" s="15"/>
      <c r="PYJ29" s="15"/>
      <c r="PYK29" s="15"/>
      <c r="PYL29" s="15"/>
      <c r="PYM29" s="15"/>
      <c r="PYN29" s="15"/>
      <c r="PYO29" s="15"/>
      <c r="PYP29" s="15"/>
      <c r="PYQ29" s="15"/>
      <c r="PYR29" s="15"/>
      <c r="PYS29" s="15"/>
      <c r="PYT29" s="15"/>
      <c r="PYU29" s="15"/>
      <c r="PYV29" s="15"/>
      <c r="PYW29" s="15"/>
      <c r="PYX29" s="15"/>
      <c r="PYY29" s="15"/>
      <c r="PYZ29" s="15"/>
      <c r="PZA29" s="15"/>
      <c r="PZB29" s="15"/>
      <c r="PZC29" s="15"/>
      <c r="PZD29" s="15"/>
      <c r="PZE29" s="15"/>
      <c r="PZF29" s="15"/>
      <c r="PZG29" s="15"/>
      <c r="PZH29" s="15"/>
      <c r="PZI29" s="15"/>
      <c r="PZJ29" s="15"/>
      <c r="PZK29" s="15"/>
      <c r="PZL29" s="15"/>
      <c r="PZM29" s="15"/>
      <c r="PZN29" s="15"/>
      <c r="PZO29" s="15"/>
      <c r="PZP29" s="15"/>
      <c r="PZQ29" s="15"/>
      <c r="PZR29" s="15"/>
      <c r="PZS29" s="15"/>
      <c r="PZT29" s="15"/>
      <c r="PZU29" s="15"/>
      <c r="PZV29" s="15"/>
      <c r="PZW29" s="15"/>
      <c r="PZX29" s="15"/>
      <c r="PZY29" s="15"/>
      <c r="PZZ29" s="15"/>
      <c r="QAA29" s="15"/>
      <c r="QAB29" s="15"/>
      <c r="QAC29" s="15"/>
      <c r="QAD29" s="15"/>
      <c r="QAE29" s="15"/>
      <c r="QAF29" s="15"/>
      <c r="QAG29" s="15"/>
      <c r="QAH29" s="15"/>
      <c r="QAI29" s="15"/>
      <c r="QAJ29" s="15"/>
      <c r="QAK29" s="15"/>
      <c r="QAL29" s="15"/>
      <c r="QAM29" s="15"/>
      <c r="QAN29" s="15"/>
      <c r="QAO29" s="15"/>
      <c r="QAP29" s="15"/>
      <c r="QAQ29" s="15"/>
      <c r="QAR29" s="15"/>
      <c r="QAS29" s="15"/>
      <c r="QAT29" s="15"/>
      <c r="QAU29" s="15"/>
      <c r="QAV29" s="15"/>
      <c r="QAW29" s="15"/>
      <c r="QAX29" s="15"/>
      <c r="QAY29" s="15"/>
      <c r="QAZ29" s="15"/>
      <c r="QBA29" s="15"/>
      <c r="QBB29" s="15"/>
      <c r="QBC29" s="15"/>
      <c r="QBD29" s="15"/>
      <c r="QBE29" s="15"/>
      <c r="QBF29" s="15"/>
      <c r="QBG29" s="15"/>
      <c r="QBH29" s="15"/>
      <c r="QBI29" s="15"/>
      <c r="QBJ29" s="15"/>
      <c r="QBK29" s="15"/>
      <c r="QBL29" s="15"/>
      <c r="QBM29" s="15"/>
      <c r="QBN29" s="15"/>
      <c r="QBO29" s="15"/>
      <c r="QBP29" s="15"/>
      <c r="QBQ29" s="15"/>
      <c r="QBR29" s="15"/>
      <c r="QBS29" s="15"/>
      <c r="QBT29" s="15"/>
      <c r="QBU29" s="15"/>
      <c r="QBV29" s="15"/>
      <c r="QBW29" s="15"/>
      <c r="QBX29" s="15"/>
      <c r="QBY29" s="15"/>
      <c r="QBZ29" s="15"/>
      <c r="QCA29" s="15"/>
      <c r="QCB29" s="15"/>
      <c r="QCC29" s="15"/>
      <c r="QCD29" s="15"/>
      <c r="QCE29" s="15"/>
      <c r="QCF29" s="15"/>
      <c r="QCG29" s="15"/>
      <c r="QCH29" s="15"/>
      <c r="QCI29" s="15"/>
      <c r="QCJ29" s="15"/>
      <c r="QCK29" s="15"/>
      <c r="QCL29" s="15"/>
      <c r="QCM29" s="15"/>
      <c r="QCN29" s="15"/>
      <c r="QCO29" s="15"/>
      <c r="QCP29" s="15"/>
      <c r="QCQ29" s="15"/>
      <c r="QCR29" s="15"/>
      <c r="QCS29" s="15"/>
      <c r="QCT29" s="15"/>
      <c r="QCU29" s="15"/>
      <c r="QCV29" s="15"/>
      <c r="QCW29" s="15"/>
      <c r="QCX29" s="15"/>
      <c r="QCY29" s="15"/>
      <c r="QCZ29" s="15"/>
      <c r="QDA29" s="15"/>
      <c r="QDB29" s="15"/>
      <c r="QDC29" s="15"/>
      <c r="QDD29" s="15"/>
      <c r="QDE29" s="15"/>
      <c r="QDF29" s="15"/>
      <c r="QDG29" s="15"/>
      <c r="QDH29" s="15"/>
      <c r="QDI29" s="15"/>
      <c r="QDJ29" s="15"/>
      <c r="QDK29" s="15"/>
      <c r="QDL29" s="15"/>
      <c r="QDM29" s="15"/>
      <c r="QDN29" s="15"/>
      <c r="QDO29" s="15"/>
      <c r="QDP29" s="15"/>
      <c r="QDQ29" s="15"/>
      <c r="QDR29" s="15"/>
      <c r="QDS29" s="15"/>
      <c r="QDT29" s="15"/>
      <c r="QDU29" s="15"/>
      <c r="QDV29" s="15"/>
      <c r="QDW29" s="15"/>
      <c r="QDX29" s="15"/>
      <c r="QDY29" s="15"/>
      <c r="QDZ29" s="15"/>
      <c r="QEA29" s="15"/>
      <c r="QEB29" s="15"/>
      <c r="QEC29" s="15"/>
      <c r="QED29" s="15"/>
      <c r="QEE29" s="15"/>
      <c r="QEF29" s="15"/>
      <c r="QEG29" s="15"/>
      <c r="QEH29" s="15"/>
      <c r="QEI29" s="15"/>
      <c r="QEJ29" s="15"/>
      <c r="QEK29" s="15"/>
      <c r="QEL29" s="15"/>
      <c r="QEM29" s="15"/>
      <c r="QEN29" s="15"/>
      <c r="QEO29" s="15"/>
      <c r="QEP29" s="15"/>
      <c r="QEQ29" s="15"/>
      <c r="QER29" s="15"/>
      <c r="QES29" s="15"/>
      <c r="QET29" s="15"/>
      <c r="QEU29" s="15"/>
      <c r="QEV29" s="15"/>
      <c r="QEW29" s="15"/>
      <c r="QEX29" s="15"/>
      <c r="QEY29" s="15"/>
      <c r="QEZ29" s="15"/>
      <c r="QFA29" s="15"/>
      <c r="QFB29" s="15"/>
      <c r="QFC29" s="15"/>
      <c r="QFD29" s="15"/>
      <c r="QFE29" s="15"/>
      <c r="QFF29" s="15"/>
      <c r="QFG29" s="15"/>
      <c r="QFH29" s="15"/>
      <c r="QFI29" s="15"/>
      <c r="QFJ29" s="15"/>
      <c r="QFK29" s="15"/>
      <c r="QFL29" s="15"/>
      <c r="QFM29" s="15"/>
      <c r="QFN29" s="15"/>
      <c r="QFO29" s="15"/>
      <c r="QFP29" s="15"/>
      <c r="QFQ29" s="15"/>
      <c r="QFR29" s="15"/>
      <c r="QFS29" s="15"/>
      <c r="QFT29" s="15"/>
      <c r="QFU29" s="15"/>
      <c r="QFV29" s="15"/>
      <c r="QFW29" s="15"/>
      <c r="QFX29" s="15"/>
      <c r="QFY29" s="15"/>
      <c r="QFZ29" s="15"/>
      <c r="QGA29" s="15"/>
      <c r="QGB29" s="15"/>
      <c r="QGC29" s="15"/>
      <c r="QGD29" s="15"/>
      <c r="QGE29" s="15"/>
      <c r="QGF29" s="15"/>
      <c r="QGG29" s="15"/>
      <c r="QGH29" s="15"/>
      <c r="QGI29" s="15"/>
      <c r="QGJ29" s="15"/>
      <c r="QGK29" s="15"/>
      <c r="QGL29" s="15"/>
      <c r="QGM29" s="15"/>
      <c r="QGN29" s="15"/>
      <c r="QGO29" s="15"/>
      <c r="QGP29" s="15"/>
      <c r="QGQ29" s="15"/>
      <c r="QGR29" s="15"/>
      <c r="QGS29" s="15"/>
      <c r="QGT29" s="15"/>
      <c r="QGU29" s="15"/>
      <c r="QGV29" s="15"/>
      <c r="QGW29" s="15"/>
      <c r="QGX29" s="15"/>
      <c r="QGY29" s="15"/>
      <c r="QGZ29" s="15"/>
      <c r="QHA29" s="15"/>
      <c r="QHB29" s="15"/>
      <c r="QHC29" s="15"/>
      <c r="QHD29" s="15"/>
      <c r="QHE29" s="15"/>
      <c r="QHF29" s="15"/>
      <c r="QHG29" s="15"/>
      <c r="QHH29" s="15"/>
      <c r="QHI29" s="15"/>
      <c r="QHJ29" s="15"/>
      <c r="QHK29" s="15"/>
      <c r="QHL29" s="15"/>
      <c r="QHM29" s="15"/>
      <c r="QHN29" s="15"/>
      <c r="QHO29" s="15"/>
      <c r="QHP29" s="15"/>
      <c r="QHQ29" s="15"/>
      <c r="QHR29" s="15"/>
      <c r="QHS29" s="15"/>
      <c r="QHT29" s="15"/>
      <c r="QHU29" s="15"/>
      <c r="QHV29" s="15"/>
      <c r="QHW29" s="15"/>
      <c r="QHX29" s="15"/>
      <c r="QHY29" s="15"/>
      <c r="QHZ29" s="15"/>
      <c r="QIA29" s="15"/>
      <c r="QIB29" s="15"/>
      <c r="QIC29" s="15"/>
      <c r="QID29" s="15"/>
      <c r="QIE29" s="15"/>
      <c r="QIF29" s="15"/>
      <c r="QIG29" s="15"/>
      <c r="QIH29" s="15"/>
      <c r="QII29" s="15"/>
      <c r="QIJ29" s="15"/>
      <c r="QIK29" s="15"/>
      <c r="QIL29" s="15"/>
      <c r="QIM29" s="15"/>
      <c r="QIN29" s="15"/>
      <c r="QIO29" s="15"/>
      <c r="QIP29" s="15"/>
      <c r="QIQ29" s="15"/>
      <c r="QIR29" s="15"/>
      <c r="QIS29" s="15"/>
      <c r="QIT29" s="15"/>
      <c r="QIU29" s="15"/>
      <c r="QIV29" s="15"/>
      <c r="QIW29" s="15"/>
      <c r="QIX29" s="15"/>
      <c r="QIY29" s="15"/>
      <c r="QIZ29" s="15"/>
      <c r="QJA29" s="15"/>
      <c r="QJB29" s="15"/>
      <c r="QJC29" s="15"/>
      <c r="QJD29" s="15"/>
      <c r="QJE29" s="15"/>
      <c r="QJF29" s="15"/>
      <c r="QJG29" s="15"/>
      <c r="QJH29" s="15"/>
      <c r="QJI29" s="15"/>
      <c r="QJJ29" s="15"/>
      <c r="QJK29" s="15"/>
      <c r="QJL29" s="15"/>
      <c r="QJM29" s="15"/>
      <c r="QJN29" s="15"/>
      <c r="QJO29" s="15"/>
      <c r="QJP29" s="15"/>
      <c r="QJQ29" s="15"/>
      <c r="QJR29" s="15"/>
      <c r="QJS29" s="15"/>
      <c r="QJT29" s="15"/>
      <c r="QJU29" s="15"/>
      <c r="QJV29" s="15"/>
      <c r="QJW29" s="15"/>
      <c r="QJX29" s="15"/>
      <c r="QJY29" s="15"/>
      <c r="QJZ29" s="15"/>
      <c r="QKA29" s="15"/>
      <c r="QKB29" s="15"/>
      <c r="QKC29" s="15"/>
      <c r="QKD29" s="15"/>
      <c r="QKE29" s="15"/>
      <c r="QKF29" s="15"/>
      <c r="QKG29" s="15"/>
      <c r="QKH29" s="15"/>
      <c r="QKI29" s="15"/>
      <c r="QKJ29" s="15"/>
      <c r="QKK29" s="15"/>
      <c r="QKL29" s="15"/>
      <c r="QKM29" s="15"/>
      <c r="QKN29" s="15"/>
      <c r="QKO29" s="15"/>
      <c r="QKP29" s="15"/>
      <c r="QKQ29" s="15"/>
      <c r="QKR29" s="15"/>
      <c r="QKS29" s="15"/>
      <c r="QKT29" s="15"/>
      <c r="QKU29" s="15"/>
      <c r="QKV29" s="15"/>
      <c r="QKW29" s="15"/>
      <c r="QKX29" s="15"/>
      <c r="QKY29" s="15"/>
      <c r="QKZ29" s="15"/>
      <c r="QLA29" s="15"/>
      <c r="QLB29" s="15"/>
      <c r="QLC29" s="15"/>
      <c r="QLD29" s="15"/>
      <c r="QLE29" s="15"/>
      <c r="QLF29" s="15"/>
      <c r="QLG29" s="15"/>
      <c r="QLH29" s="15"/>
      <c r="QLI29" s="15"/>
      <c r="QLJ29" s="15"/>
      <c r="QLK29" s="15"/>
      <c r="QLL29" s="15"/>
      <c r="QLM29" s="15"/>
      <c r="QLN29" s="15"/>
      <c r="QLO29" s="15"/>
      <c r="QLP29" s="15"/>
      <c r="QLQ29" s="15"/>
      <c r="QLR29" s="15"/>
      <c r="QLS29" s="15"/>
      <c r="QLT29" s="15"/>
      <c r="QLU29" s="15"/>
      <c r="QLV29" s="15"/>
      <c r="QLW29" s="15"/>
      <c r="QLX29" s="15"/>
      <c r="QLY29" s="15"/>
      <c r="QLZ29" s="15"/>
      <c r="QMA29" s="15"/>
      <c r="QMB29" s="15"/>
      <c r="QMC29" s="15"/>
      <c r="QMD29" s="15"/>
      <c r="QME29" s="15"/>
      <c r="QMF29" s="15"/>
      <c r="QMG29" s="15"/>
      <c r="QMH29" s="15"/>
      <c r="QMI29" s="15"/>
      <c r="QMJ29" s="15"/>
      <c r="QMK29" s="15"/>
      <c r="QML29" s="15"/>
      <c r="QMM29" s="15"/>
      <c r="QMN29" s="15"/>
      <c r="QMO29" s="15"/>
      <c r="QMP29" s="15"/>
      <c r="QMQ29" s="15"/>
      <c r="QMR29" s="15"/>
      <c r="QMS29" s="15"/>
      <c r="QMT29" s="15"/>
      <c r="QMU29" s="15"/>
      <c r="QMV29" s="15"/>
      <c r="QMW29" s="15"/>
      <c r="QMX29" s="15"/>
      <c r="QMY29" s="15"/>
      <c r="QMZ29" s="15"/>
      <c r="QNA29" s="15"/>
      <c r="QNB29" s="15"/>
      <c r="QNC29" s="15"/>
      <c r="QND29" s="15"/>
      <c r="QNE29" s="15"/>
      <c r="QNF29" s="15"/>
      <c r="QNG29" s="15"/>
      <c r="QNH29" s="15"/>
      <c r="QNI29" s="15"/>
      <c r="QNJ29" s="15"/>
      <c r="QNK29" s="15"/>
      <c r="QNL29" s="15"/>
      <c r="QNM29" s="15"/>
      <c r="QNN29" s="15"/>
      <c r="QNO29" s="15"/>
      <c r="QNP29" s="15"/>
      <c r="QNQ29" s="15"/>
      <c r="QNR29" s="15"/>
      <c r="QNS29" s="15"/>
      <c r="QNT29" s="15"/>
      <c r="QNU29" s="15"/>
      <c r="QNV29" s="15"/>
      <c r="QNW29" s="15"/>
      <c r="QNX29" s="15"/>
      <c r="QNY29" s="15"/>
      <c r="QNZ29" s="15"/>
      <c r="QOA29" s="15"/>
      <c r="QOB29" s="15"/>
      <c r="QOC29" s="15"/>
      <c r="QOD29" s="15"/>
      <c r="QOE29" s="15"/>
      <c r="QOF29" s="15"/>
      <c r="QOG29" s="15"/>
      <c r="QOH29" s="15"/>
      <c r="QOI29" s="15"/>
      <c r="QOJ29" s="15"/>
      <c r="QOK29" s="15"/>
      <c r="QOL29" s="15"/>
      <c r="QOM29" s="15"/>
      <c r="QON29" s="15"/>
      <c r="QOO29" s="15"/>
      <c r="QOP29" s="15"/>
      <c r="QOQ29" s="15"/>
      <c r="QOR29" s="15"/>
      <c r="QOS29" s="15"/>
      <c r="QOT29" s="15"/>
      <c r="QOU29" s="15"/>
      <c r="QOV29" s="15"/>
      <c r="QOW29" s="15"/>
      <c r="QOX29" s="15"/>
      <c r="QOY29" s="15"/>
      <c r="QOZ29" s="15"/>
      <c r="QPA29" s="15"/>
      <c r="QPB29" s="15"/>
      <c r="QPC29" s="15"/>
      <c r="QPD29" s="15"/>
      <c r="QPE29" s="15"/>
      <c r="QPF29" s="15"/>
      <c r="QPG29" s="15"/>
      <c r="QPH29" s="15"/>
      <c r="QPI29" s="15"/>
      <c r="QPJ29" s="15"/>
      <c r="QPK29" s="15"/>
      <c r="QPL29" s="15"/>
      <c r="QPM29" s="15"/>
      <c r="QPN29" s="15"/>
      <c r="QPO29" s="15"/>
      <c r="QPP29" s="15"/>
      <c r="QPQ29" s="15"/>
      <c r="QPR29" s="15"/>
      <c r="QPS29" s="15"/>
      <c r="QPT29" s="15"/>
      <c r="QPU29" s="15"/>
      <c r="QPV29" s="15"/>
      <c r="QPW29" s="15"/>
      <c r="QPX29" s="15"/>
      <c r="QPY29" s="15"/>
      <c r="QPZ29" s="15"/>
      <c r="QQA29" s="15"/>
      <c r="QQB29" s="15"/>
      <c r="QQC29" s="15"/>
      <c r="QQD29" s="15"/>
      <c r="QQE29" s="15"/>
      <c r="QQF29" s="15"/>
      <c r="QQG29" s="15"/>
      <c r="QQH29" s="15"/>
      <c r="QQI29" s="15"/>
      <c r="QQJ29" s="15"/>
      <c r="QQK29" s="15"/>
      <c r="QQL29" s="15"/>
      <c r="QQM29" s="15"/>
      <c r="QQN29" s="15"/>
      <c r="QQO29" s="15"/>
      <c r="QQP29" s="15"/>
      <c r="QQQ29" s="15"/>
      <c r="QQR29" s="15"/>
      <c r="QQS29" s="15"/>
      <c r="QQT29" s="15"/>
      <c r="QQU29" s="15"/>
      <c r="QQV29" s="15"/>
      <c r="QQW29" s="15"/>
      <c r="QQX29" s="15"/>
      <c r="QQY29" s="15"/>
      <c r="QQZ29" s="15"/>
      <c r="QRA29" s="15"/>
      <c r="QRB29" s="15"/>
      <c r="QRC29" s="15"/>
      <c r="QRD29" s="15"/>
      <c r="QRE29" s="15"/>
      <c r="QRF29" s="15"/>
      <c r="QRG29" s="15"/>
      <c r="QRH29" s="15"/>
      <c r="QRI29" s="15"/>
      <c r="QRJ29" s="15"/>
      <c r="QRK29" s="15"/>
      <c r="QRL29" s="15"/>
      <c r="QRM29" s="15"/>
      <c r="QRN29" s="15"/>
      <c r="QRO29" s="15"/>
      <c r="QRP29" s="15"/>
      <c r="QRQ29" s="15"/>
      <c r="QRR29" s="15"/>
      <c r="QRS29" s="15"/>
      <c r="QRT29" s="15"/>
      <c r="QRU29" s="15"/>
      <c r="QRV29" s="15"/>
      <c r="QRW29" s="15"/>
      <c r="QRX29" s="15"/>
      <c r="QRY29" s="15"/>
      <c r="QRZ29" s="15"/>
      <c r="QSA29" s="15"/>
      <c r="QSB29" s="15"/>
      <c r="QSC29" s="15"/>
      <c r="QSD29" s="15"/>
      <c r="QSE29" s="15"/>
      <c r="QSF29" s="15"/>
      <c r="QSG29" s="15"/>
      <c r="QSH29" s="15"/>
      <c r="QSI29" s="15"/>
      <c r="QSJ29" s="15"/>
      <c r="QSK29" s="15"/>
      <c r="QSL29" s="15"/>
      <c r="QSM29" s="15"/>
      <c r="QSN29" s="15"/>
      <c r="QSO29" s="15"/>
      <c r="QSP29" s="15"/>
      <c r="QSQ29" s="15"/>
      <c r="QSR29" s="15"/>
      <c r="QSS29" s="15"/>
      <c r="QST29" s="15"/>
      <c r="QSU29" s="15"/>
      <c r="QSV29" s="15"/>
      <c r="QSW29" s="15"/>
      <c r="QSX29" s="15"/>
      <c r="QSY29" s="15"/>
      <c r="QSZ29" s="15"/>
      <c r="QTA29" s="15"/>
      <c r="QTB29" s="15"/>
      <c r="QTC29" s="15"/>
      <c r="QTD29" s="15"/>
      <c r="QTE29" s="15"/>
      <c r="QTF29" s="15"/>
      <c r="QTG29" s="15"/>
      <c r="QTH29" s="15"/>
      <c r="QTI29" s="15"/>
      <c r="QTJ29" s="15"/>
      <c r="QTK29" s="15"/>
      <c r="QTL29" s="15"/>
      <c r="QTM29" s="15"/>
      <c r="QTN29" s="15"/>
      <c r="QTO29" s="15"/>
      <c r="QTP29" s="15"/>
      <c r="QTQ29" s="15"/>
      <c r="QTR29" s="15"/>
      <c r="QTS29" s="15"/>
      <c r="QTT29" s="15"/>
      <c r="QTU29" s="15"/>
      <c r="QTV29" s="15"/>
      <c r="QTW29" s="15"/>
      <c r="QTX29" s="15"/>
      <c r="QTY29" s="15"/>
      <c r="QTZ29" s="15"/>
      <c r="QUA29" s="15"/>
      <c r="QUB29" s="15"/>
      <c r="QUC29" s="15"/>
      <c r="QUD29" s="15"/>
      <c r="QUE29" s="15"/>
      <c r="QUF29" s="15"/>
      <c r="QUG29" s="15"/>
      <c r="QUH29" s="15"/>
      <c r="QUI29" s="15"/>
      <c r="QUJ29" s="15"/>
      <c r="QUK29" s="15"/>
      <c r="QUL29" s="15"/>
      <c r="QUM29" s="15"/>
      <c r="QUN29" s="15"/>
      <c r="QUO29" s="15"/>
      <c r="QUP29" s="15"/>
      <c r="QUQ29" s="15"/>
      <c r="QUR29" s="15"/>
      <c r="QUS29" s="15"/>
      <c r="QUT29" s="15"/>
      <c r="QUU29" s="15"/>
      <c r="QUV29" s="15"/>
      <c r="QUW29" s="15"/>
      <c r="QUX29" s="15"/>
      <c r="QUY29" s="15"/>
      <c r="QUZ29" s="15"/>
      <c r="QVA29" s="15"/>
      <c r="QVB29" s="15"/>
      <c r="QVC29" s="15"/>
      <c r="QVD29" s="15"/>
      <c r="QVE29" s="15"/>
      <c r="QVF29" s="15"/>
      <c r="QVG29" s="15"/>
      <c r="QVH29" s="15"/>
      <c r="QVI29" s="15"/>
      <c r="QVJ29" s="15"/>
      <c r="QVK29" s="15"/>
      <c r="QVL29" s="15"/>
      <c r="QVM29" s="15"/>
      <c r="QVN29" s="15"/>
      <c r="QVO29" s="15"/>
      <c r="QVP29" s="15"/>
      <c r="QVQ29" s="15"/>
      <c r="QVR29" s="15"/>
      <c r="QVS29" s="15"/>
      <c r="QVT29" s="15"/>
      <c r="QVU29" s="15"/>
      <c r="QVV29" s="15"/>
      <c r="QVW29" s="15"/>
      <c r="QVX29" s="15"/>
      <c r="QVY29" s="15"/>
      <c r="QVZ29" s="15"/>
      <c r="QWA29" s="15"/>
      <c r="QWB29" s="15"/>
      <c r="QWC29" s="15"/>
      <c r="QWD29" s="15"/>
      <c r="QWE29" s="15"/>
      <c r="QWF29" s="15"/>
      <c r="QWG29" s="15"/>
      <c r="QWH29" s="15"/>
      <c r="QWI29" s="15"/>
      <c r="QWJ29" s="15"/>
      <c r="QWK29" s="15"/>
      <c r="QWL29" s="15"/>
      <c r="QWM29" s="15"/>
      <c r="QWN29" s="15"/>
      <c r="QWO29" s="15"/>
      <c r="QWP29" s="15"/>
      <c r="QWQ29" s="15"/>
      <c r="QWR29" s="15"/>
      <c r="QWS29" s="15"/>
      <c r="QWT29" s="15"/>
      <c r="QWU29" s="15"/>
      <c r="QWV29" s="15"/>
      <c r="QWW29" s="15"/>
      <c r="QWX29" s="15"/>
      <c r="QWY29" s="15"/>
      <c r="QWZ29" s="15"/>
      <c r="QXA29" s="15"/>
      <c r="QXB29" s="15"/>
      <c r="QXC29" s="15"/>
      <c r="QXD29" s="15"/>
      <c r="QXE29" s="15"/>
      <c r="QXF29" s="15"/>
      <c r="QXG29" s="15"/>
      <c r="QXH29" s="15"/>
      <c r="QXI29" s="15"/>
      <c r="QXJ29" s="15"/>
      <c r="QXK29" s="15"/>
      <c r="QXL29" s="15"/>
      <c r="QXM29" s="15"/>
      <c r="QXN29" s="15"/>
      <c r="QXO29" s="15"/>
      <c r="QXP29" s="15"/>
      <c r="QXQ29" s="15"/>
      <c r="QXR29" s="15"/>
      <c r="QXS29" s="15"/>
      <c r="QXT29" s="15"/>
      <c r="QXU29" s="15"/>
      <c r="QXV29" s="15"/>
      <c r="QXW29" s="15"/>
      <c r="QXX29" s="15"/>
      <c r="QXY29" s="15"/>
      <c r="QXZ29" s="15"/>
      <c r="QYA29" s="15"/>
      <c r="QYB29" s="15"/>
      <c r="QYC29" s="15"/>
      <c r="QYD29" s="15"/>
      <c r="QYE29" s="15"/>
      <c r="QYF29" s="15"/>
      <c r="QYG29" s="15"/>
      <c r="QYH29" s="15"/>
      <c r="QYI29" s="15"/>
      <c r="QYJ29" s="15"/>
      <c r="QYK29" s="15"/>
      <c r="QYL29" s="15"/>
      <c r="QYM29" s="15"/>
      <c r="QYN29" s="15"/>
      <c r="QYO29" s="15"/>
      <c r="QYP29" s="15"/>
      <c r="QYQ29" s="15"/>
      <c r="QYR29" s="15"/>
      <c r="QYS29" s="15"/>
      <c r="QYT29" s="15"/>
      <c r="QYU29" s="15"/>
      <c r="QYV29" s="15"/>
      <c r="QYW29" s="15"/>
      <c r="QYX29" s="15"/>
      <c r="QYY29" s="15"/>
      <c r="QYZ29" s="15"/>
      <c r="QZA29" s="15"/>
      <c r="QZB29" s="15"/>
      <c r="QZC29" s="15"/>
      <c r="QZD29" s="15"/>
      <c r="QZE29" s="15"/>
      <c r="QZF29" s="15"/>
      <c r="QZG29" s="15"/>
      <c r="QZH29" s="15"/>
      <c r="QZI29" s="15"/>
      <c r="QZJ29" s="15"/>
      <c r="QZK29" s="15"/>
      <c r="QZL29" s="15"/>
      <c r="QZM29" s="15"/>
      <c r="QZN29" s="15"/>
      <c r="QZO29" s="15"/>
      <c r="QZP29" s="15"/>
      <c r="QZQ29" s="15"/>
      <c r="QZR29" s="15"/>
      <c r="QZS29" s="15"/>
      <c r="QZT29" s="15"/>
      <c r="QZU29" s="15"/>
      <c r="QZV29" s="15"/>
      <c r="QZW29" s="15"/>
      <c r="QZX29" s="15"/>
      <c r="QZY29" s="15"/>
      <c r="QZZ29" s="15"/>
      <c r="RAA29" s="15"/>
      <c r="RAB29" s="15"/>
      <c r="RAC29" s="15"/>
      <c r="RAD29" s="15"/>
      <c r="RAE29" s="15"/>
      <c r="RAF29" s="15"/>
      <c r="RAG29" s="15"/>
      <c r="RAH29" s="15"/>
      <c r="RAI29" s="15"/>
      <c r="RAJ29" s="15"/>
      <c r="RAK29" s="15"/>
      <c r="RAL29" s="15"/>
      <c r="RAM29" s="15"/>
      <c r="RAN29" s="15"/>
      <c r="RAO29" s="15"/>
      <c r="RAP29" s="15"/>
      <c r="RAQ29" s="15"/>
      <c r="RAR29" s="15"/>
      <c r="RAS29" s="15"/>
      <c r="RAT29" s="15"/>
      <c r="RAU29" s="15"/>
      <c r="RAV29" s="15"/>
      <c r="RAW29" s="15"/>
      <c r="RAX29" s="15"/>
      <c r="RAY29" s="15"/>
      <c r="RAZ29" s="15"/>
      <c r="RBA29" s="15"/>
      <c r="RBB29" s="15"/>
      <c r="RBC29" s="15"/>
      <c r="RBD29" s="15"/>
      <c r="RBE29" s="15"/>
      <c r="RBF29" s="15"/>
      <c r="RBG29" s="15"/>
      <c r="RBH29" s="15"/>
      <c r="RBI29" s="15"/>
      <c r="RBJ29" s="15"/>
      <c r="RBK29" s="15"/>
      <c r="RBL29" s="15"/>
      <c r="RBM29" s="15"/>
      <c r="RBN29" s="15"/>
      <c r="RBO29" s="15"/>
      <c r="RBP29" s="15"/>
      <c r="RBQ29" s="15"/>
      <c r="RBR29" s="15"/>
      <c r="RBS29" s="15"/>
      <c r="RBT29" s="15"/>
      <c r="RBU29" s="15"/>
      <c r="RBV29" s="15"/>
      <c r="RBW29" s="15"/>
      <c r="RBX29" s="15"/>
      <c r="RBY29" s="15"/>
      <c r="RBZ29" s="15"/>
      <c r="RCA29" s="15"/>
      <c r="RCB29" s="15"/>
      <c r="RCC29" s="15"/>
      <c r="RCD29" s="15"/>
      <c r="RCE29" s="15"/>
      <c r="RCF29" s="15"/>
      <c r="RCG29" s="15"/>
      <c r="RCH29" s="15"/>
      <c r="RCI29" s="15"/>
      <c r="RCJ29" s="15"/>
      <c r="RCK29" s="15"/>
      <c r="RCL29" s="15"/>
      <c r="RCM29" s="15"/>
      <c r="RCN29" s="15"/>
      <c r="RCO29" s="15"/>
      <c r="RCP29" s="15"/>
      <c r="RCQ29" s="15"/>
      <c r="RCR29" s="15"/>
      <c r="RCS29" s="15"/>
      <c r="RCT29" s="15"/>
      <c r="RCU29" s="15"/>
      <c r="RCV29" s="15"/>
      <c r="RCW29" s="15"/>
      <c r="RCX29" s="15"/>
      <c r="RCY29" s="15"/>
      <c r="RCZ29" s="15"/>
      <c r="RDA29" s="15"/>
      <c r="RDB29" s="15"/>
      <c r="RDC29" s="15"/>
      <c r="RDD29" s="15"/>
      <c r="RDE29" s="15"/>
      <c r="RDF29" s="15"/>
      <c r="RDG29" s="15"/>
      <c r="RDH29" s="15"/>
      <c r="RDI29" s="15"/>
      <c r="RDJ29" s="15"/>
      <c r="RDK29" s="15"/>
      <c r="RDL29" s="15"/>
      <c r="RDM29" s="15"/>
      <c r="RDN29" s="15"/>
      <c r="RDO29" s="15"/>
      <c r="RDP29" s="15"/>
      <c r="RDQ29" s="15"/>
      <c r="RDR29" s="15"/>
      <c r="RDS29" s="15"/>
      <c r="RDT29" s="15"/>
      <c r="RDU29" s="15"/>
      <c r="RDV29" s="15"/>
      <c r="RDW29" s="15"/>
      <c r="RDX29" s="15"/>
      <c r="RDY29" s="15"/>
      <c r="RDZ29" s="15"/>
      <c r="REA29" s="15"/>
      <c r="REB29" s="15"/>
      <c r="REC29" s="15"/>
      <c r="RED29" s="15"/>
      <c r="REE29" s="15"/>
      <c r="REF29" s="15"/>
      <c r="REG29" s="15"/>
      <c r="REH29" s="15"/>
      <c r="REI29" s="15"/>
      <c r="REJ29" s="15"/>
      <c r="REK29" s="15"/>
      <c r="REL29" s="15"/>
      <c r="REM29" s="15"/>
      <c r="REN29" s="15"/>
      <c r="REO29" s="15"/>
      <c r="REP29" s="15"/>
      <c r="REQ29" s="15"/>
      <c r="RER29" s="15"/>
      <c r="RES29" s="15"/>
      <c r="RET29" s="15"/>
      <c r="REU29" s="15"/>
      <c r="REV29" s="15"/>
      <c r="REW29" s="15"/>
      <c r="REX29" s="15"/>
      <c r="REY29" s="15"/>
      <c r="REZ29" s="15"/>
      <c r="RFA29" s="15"/>
      <c r="RFB29" s="15"/>
      <c r="RFC29" s="15"/>
      <c r="RFD29" s="15"/>
      <c r="RFE29" s="15"/>
      <c r="RFF29" s="15"/>
      <c r="RFG29" s="15"/>
      <c r="RFH29" s="15"/>
      <c r="RFI29" s="15"/>
      <c r="RFJ29" s="15"/>
      <c r="RFK29" s="15"/>
      <c r="RFL29" s="15"/>
      <c r="RFM29" s="15"/>
      <c r="RFN29" s="15"/>
      <c r="RFO29" s="15"/>
      <c r="RFP29" s="15"/>
      <c r="RFQ29" s="15"/>
      <c r="RFR29" s="15"/>
      <c r="RFS29" s="15"/>
      <c r="RFT29" s="15"/>
      <c r="RFU29" s="15"/>
      <c r="RFV29" s="15"/>
      <c r="RFW29" s="15"/>
      <c r="RFX29" s="15"/>
      <c r="RFY29" s="15"/>
      <c r="RFZ29" s="15"/>
      <c r="RGA29" s="15"/>
      <c r="RGB29" s="15"/>
      <c r="RGC29" s="15"/>
      <c r="RGD29" s="15"/>
      <c r="RGE29" s="15"/>
      <c r="RGF29" s="15"/>
      <c r="RGG29" s="15"/>
      <c r="RGH29" s="15"/>
      <c r="RGI29" s="15"/>
      <c r="RGJ29" s="15"/>
      <c r="RGK29" s="15"/>
      <c r="RGL29" s="15"/>
      <c r="RGM29" s="15"/>
      <c r="RGN29" s="15"/>
      <c r="RGO29" s="15"/>
      <c r="RGP29" s="15"/>
      <c r="RGQ29" s="15"/>
      <c r="RGR29" s="15"/>
      <c r="RGS29" s="15"/>
      <c r="RGT29" s="15"/>
      <c r="RGU29" s="15"/>
      <c r="RGV29" s="15"/>
      <c r="RGW29" s="15"/>
      <c r="RGX29" s="15"/>
      <c r="RGY29" s="15"/>
      <c r="RGZ29" s="15"/>
      <c r="RHA29" s="15"/>
      <c r="RHB29" s="15"/>
      <c r="RHC29" s="15"/>
      <c r="RHD29" s="15"/>
      <c r="RHE29" s="15"/>
      <c r="RHF29" s="15"/>
      <c r="RHG29" s="15"/>
      <c r="RHH29" s="15"/>
      <c r="RHI29" s="15"/>
      <c r="RHJ29" s="15"/>
      <c r="RHK29" s="15"/>
      <c r="RHL29" s="15"/>
      <c r="RHM29" s="15"/>
      <c r="RHN29" s="15"/>
      <c r="RHO29" s="15"/>
      <c r="RHP29" s="15"/>
      <c r="RHQ29" s="15"/>
      <c r="RHR29" s="15"/>
      <c r="RHS29" s="15"/>
      <c r="RHT29" s="15"/>
      <c r="RHU29" s="15"/>
      <c r="RHV29" s="15"/>
      <c r="RHW29" s="15"/>
      <c r="RHX29" s="15"/>
      <c r="RHY29" s="15"/>
      <c r="RHZ29" s="15"/>
      <c r="RIA29" s="15"/>
      <c r="RIB29" s="15"/>
      <c r="RIC29" s="15"/>
      <c r="RID29" s="15"/>
      <c r="RIE29" s="15"/>
      <c r="RIF29" s="15"/>
      <c r="RIG29" s="15"/>
      <c r="RIH29" s="15"/>
      <c r="RII29" s="15"/>
      <c r="RIJ29" s="15"/>
      <c r="RIK29" s="15"/>
      <c r="RIL29" s="15"/>
      <c r="RIM29" s="15"/>
      <c r="RIN29" s="15"/>
      <c r="RIO29" s="15"/>
      <c r="RIP29" s="15"/>
      <c r="RIQ29" s="15"/>
      <c r="RIR29" s="15"/>
      <c r="RIS29" s="15"/>
      <c r="RIT29" s="15"/>
      <c r="RIU29" s="15"/>
      <c r="RIV29" s="15"/>
      <c r="RIW29" s="15"/>
      <c r="RIX29" s="15"/>
      <c r="RIY29" s="15"/>
      <c r="RIZ29" s="15"/>
      <c r="RJA29" s="15"/>
      <c r="RJB29" s="15"/>
      <c r="RJC29" s="15"/>
      <c r="RJD29" s="15"/>
      <c r="RJE29" s="15"/>
      <c r="RJF29" s="15"/>
      <c r="RJG29" s="15"/>
      <c r="RJH29" s="15"/>
      <c r="RJI29" s="15"/>
      <c r="RJJ29" s="15"/>
      <c r="RJK29" s="15"/>
      <c r="RJL29" s="15"/>
      <c r="RJM29" s="15"/>
      <c r="RJN29" s="15"/>
      <c r="RJO29" s="15"/>
      <c r="RJP29" s="15"/>
      <c r="RJQ29" s="15"/>
      <c r="RJR29" s="15"/>
      <c r="RJS29" s="15"/>
      <c r="RJT29" s="15"/>
      <c r="RJU29" s="15"/>
      <c r="RJV29" s="15"/>
      <c r="RJW29" s="15"/>
      <c r="RJX29" s="15"/>
      <c r="RJY29" s="15"/>
      <c r="RJZ29" s="15"/>
      <c r="RKA29" s="15"/>
      <c r="RKB29" s="15"/>
      <c r="RKC29" s="15"/>
      <c r="RKD29" s="15"/>
      <c r="RKE29" s="15"/>
      <c r="RKF29" s="15"/>
      <c r="RKG29" s="15"/>
      <c r="RKH29" s="15"/>
      <c r="RKI29" s="15"/>
      <c r="RKJ29" s="15"/>
      <c r="RKK29" s="15"/>
      <c r="RKL29" s="15"/>
      <c r="RKM29" s="15"/>
      <c r="RKN29" s="15"/>
      <c r="RKO29" s="15"/>
      <c r="RKP29" s="15"/>
      <c r="RKQ29" s="15"/>
      <c r="RKR29" s="15"/>
      <c r="RKS29" s="15"/>
      <c r="RKT29" s="15"/>
      <c r="RKU29" s="15"/>
      <c r="RKV29" s="15"/>
      <c r="RKW29" s="15"/>
      <c r="RKX29" s="15"/>
      <c r="RKY29" s="15"/>
      <c r="RKZ29" s="15"/>
      <c r="RLA29" s="15"/>
      <c r="RLB29" s="15"/>
      <c r="RLC29" s="15"/>
      <c r="RLD29" s="15"/>
      <c r="RLE29" s="15"/>
      <c r="RLF29" s="15"/>
      <c r="RLG29" s="15"/>
      <c r="RLH29" s="15"/>
      <c r="RLI29" s="15"/>
      <c r="RLJ29" s="15"/>
      <c r="RLK29" s="15"/>
      <c r="RLL29" s="15"/>
      <c r="RLM29" s="15"/>
      <c r="RLN29" s="15"/>
      <c r="RLO29" s="15"/>
      <c r="RLP29" s="15"/>
      <c r="RLQ29" s="15"/>
      <c r="RLR29" s="15"/>
      <c r="RLS29" s="15"/>
      <c r="RLT29" s="15"/>
      <c r="RLU29" s="15"/>
      <c r="RLV29" s="15"/>
      <c r="RLW29" s="15"/>
      <c r="RLX29" s="15"/>
      <c r="RLY29" s="15"/>
      <c r="RLZ29" s="15"/>
      <c r="RMA29" s="15"/>
      <c r="RMB29" s="15"/>
      <c r="RMC29" s="15"/>
      <c r="RMD29" s="15"/>
      <c r="RME29" s="15"/>
      <c r="RMF29" s="15"/>
      <c r="RMG29" s="15"/>
      <c r="RMH29" s="15"/>
      <c r="RMI29" s="15"/>
      <c r="RMJ29" s="15"/>
      <c r="RMK29" s="15"/>
      <c r="RML29" s="15"/>
      <c r="RMM29" s="15"/>
      <c r="RMN29" s="15"/>
      <c r="RMO29" s="15"/>
      <c r="RMP29" s="15"/>
      <c r="RMQ29" s="15"/>
      <c r="RMR29" s="15"/>
      <c r="RMS29" s="15"/>
      <c r="RMT29" s="15"/>
      <c r="RMU29" s="15"/>
      <c r="RMV29" s="15"/>
      <c r="RMW29" s="15"/>
      <c r="RMX29" s="15"/>
      <c r="RMY29" s="15"/>
      <c r="RMZ29" s="15"/>
      <c r="RNA29" s="15"/>
      <c r="RNB29" s="15"/>
      <c r="RNC29" s="15"/>
      <c r="RND29" s="15"/>
      <c r="RNE29" s="15"/>
      <c r="RNF29" s="15"/>
      <c r="RNG29" s="15"/>
      <c r="RNH29" s="15"/>
      <c r="RNI29" s="15"/>
      <c r="RNJ29" s="15"/>
      <c r="RNK29" s="15"/>
      <c r="RNL29" s="15"/>
      <c r="RNM29" s="15"/>
      <c r="RNN29" s="15"/>
      <c r="RNO29" s="15"/>
      <c r="RNP29" s="15"/>
      <c r="RNQ29" s="15"/>
      <c r="RNR29" s="15"/>
      <c r="RNS29" s="15"/>
      <c r="RNT29" s="15"/>
      <c r="RNU29" s="15"/>
      <c r="RNV29" s="15"/>
      <c r="RNW29" s="15"/>
      <c r="RNX29" s="15"/>
      <c r="RNY29" s="15"/>
      <c r="RNZ29" s="15"/>
      <c r="ROA29" s="15"/>
      <c r="ROB29" s="15"/>
      <c r="ROC29" s="15"/>
      <c r="ROD29" s="15"/>
      <c r="ROE29" s="15"/>
      <c r="ROF29" s="15"/>
      <c r="ROG29" s="15"/>
      <c r="ROH29" s="15"/>
      <c r="ROI29" s="15"/>
      <c r="ROJ29" s="15"/>
      <c r="ROK29" s="15"/>
      <c r="ROL29" s="15"/>
      <c r="ROM29" s="15"/>
      <c r="RON29" s="15"/>
      <c r="ROO29" s="15"/>
      <c r="ROP29" s="15"/>
      <c r="ROQ29" s="15"/>
      <c r="ROR29" s="15"/>
      <c r="ROS29" s="15"/>
      <c r="ROT29" s="15"/>
      <c r="ROU29" s="15"/>
      <c r="ROV29" s="15"/>
      <c r="ROW29" s="15"/>
      <c r="ROX29" s="15"/>
      <c r="ROY29" s="15"/>
      <c r="ROZ29" s="15"/>
      <c r="RPA29" s="15"/>
      <c r="RPB29" s="15"/>
      <c r="RPC29" s="15"/>
      <c r="RPD29" s="15"/>
      <c r="RPE29" s="15"/>
      <c r="RPF29" s="15"/>
      <c r="RPG29" s="15"/>
      <c r="RPH29" s="15"/>
      <c r="RPI29" s="15"/>
      <c r="RPJ29" s="15"/>
      <c r="RPK29" s="15"/>
      <c r="RPL29" s="15"/>
      <c r="RPM29" s="15"/>
      <c r="RPN29" s="15"/>
      <c r="RPO29" s="15"/>
      <c r="RPP29" s="15"/>
      <c r="RPQ29" s="15"/>
      <c r="RPR29" s="15"/>
      <c r="RPS29" s="15"/>
      <c r="RPT29" s="15"/>
      <c r="RPU29" s="15"/>
      <c r="RPV29" s="15"/>
      <c r="RPW29" s="15"/>
      <c r="RPX29" s="15"/>
      <c r="RPY29" s="15"/>
      <c r="RPZ29" s="15"/>
      <c r="RQA29" s="15"/>
      <c r="RQB29" s="15"/>
      <c r="RQC29" s="15"/>
      <c r="RQD29" s="15"/>
      <c r="RQE29" s="15"/>
      <c r="RQF29" s="15"/>
      <c r="RQG29" s="15"/>
      <c r="RQH29" s="15"/>
      <c r="RQI29" s="15"/>
      <c r="RQJ29" s="15"/>
      <c r="RQK29" s="15"/>
      <c r="RQL29" s="15"/>
      <c r="RQM29" s="15"/>
      <c r="RQN29" s="15"/>
      <c r="RQO29" s="15"/>
      <c r="RQP29" s="15"/>
      <c r="RQQ29" s="15"/>
      <c r="RQR29" s="15"/>
      <c r="RQS29" s="15"/>
      <c r="RQT29" s="15"/>
      <c r="RQU29" s="15"/>
      <c r="RQV29" s="15"/>
      <c r="RQW29" s="15"/>
      <c r="RQX29" s="15"/>
      <c r="RQY29" s="15"/>
      <c r="RQZ29" s="15"/>
      <c r="RRA29" s="15"/>
      <c r="RRB29" s="15"/>
      <c r="RRC29" s="15"/>
      <c r="RRD29" s="15"/>
      <c r="RRE29" s="15"/>
      <c r="RRF29" s="15"/>
      <c r="RRG29" s="15"/>
      <c r="RRH29" s="15"/>
      <c r="RRI29" s="15"/>
      <c r="RRJ29" s="15"/>
      <c r="RRK29" s="15"/>
      <c r="RRL29" s="15"/>
      <c r="RRM29" s="15"/>
      <c r="RRN29" s="15"/>
      <c r="RRO29" s="15"/>
      <c r="RRP29" s="15"/>
      <c r="RRQ29" s="15"/>
      <c r="RRR29" s="15"/>
      <c r="RRS29" s="15"/>
      <c r="RRT29" s="15"/>
      <c r="RRU29" s="15"/>
      <c r="RRV29" s="15"/>
      <c r="RRW29" s="15"/>
      <c r="RRX29" s="15"/>
      <c r="RRY29" s="15"/>
      <c r="RRZ29" s="15"/>
      <c r="RSA29" s="15"/>
      <c r="RSB29" s="15"/>
      <c r="RSC29" s="15"/>
      <c r="RSD29" s="15"/>
      <c r="RSE29" s="15"/>
      <c r="RSF29" s="15"/>
      <c r="RSG29" s="15"/>
      <c r="RSH29" s="15"/>
      <c r="RSI29" s="15"/>
      <c r="RSJ29" s="15"/>
      <c r="RSK29" s="15"/>
      <c r="RSL29" s="15"/>
      <c r="RSM29" s="15"/>
      <c r="RSN29" s="15"/>
      <c r="RSO29" s="15"/>
      <c r="RSP29" s="15"/>
      <c r="RSQ29" s="15"/>
      <c r="RSR29" s="15"/>
      <c r="RSS29" s="15"/>
      <c r="RST29" s="15"/>
      <c r="RSU29" s="15"/>
      <c r="RSV29" s="15"/>
      <c r="RSW29" s="15"/>
      <c r="RSX29" s="15"/>
      <c r="RSY29" s="15"/>
      <c r="RSZ29" s="15"/>
      <c r="RTA29" s="15"/>
      <c r="RTB29" s="15"/>
      <c r="RTC29" s="15"/>
      <c r="RTD29" s="15"/>
      <c r="RTE29" s="15"/>
      <c r="RTF29" s="15"/>
      <c r="RTG29" s="15"/>
      <c r="RTH29" s="15"/>
      <c r="RTI29" s="15"/>
      <c r="RTJ29" s="15"/>
      <c r="RTK29" s="15"/>
      <c r="RTL29" s="15"/>
      <c r="RTM29" s="15"/>
      <c r="RTN29" s="15"/>
      <c r="RTO29" s="15"/>
      <c r="RTP29" s="15"/>
      <c r="RTQ29" s="15"/>
      <c r="RTR29" s="15"/>
      <c r="RTS29" s="15"/>
      <c r="RTT29" s="15"/>
      <c r="RTU29" s="15"/>
      <c r="RTV29" s="15"/>
      <c r="RTW29" s="15"/>
      <c r="RTX29" s="15"/>
      <c r="RTY29" s="15"/>
      <c r="RTZ29" s="15"/>
      <c r="RUA29" s="15"/>
      <c r="RUB29" s="15"/>
      <c r="RUC29" s="15"/>
      <c r="RUD29" s="15"/>
      <c r="RUE29" s="15"/>
      <c r="RUF29" s="15"/>
      <c r="RUG29" s="15"/>
      <c r="RUH29" s="15"/>
      <c r="RUI29" s="15"/>
      <c r="RUJ29" s="15"/>
      <c r="RUK29" s="15"/>
      <c r="RUL29" s="15"/>
      <c r="RUM29" s="15"/>
      <c r="RUN29" s="15"/>
      <c r="RUO29" s="15"/>
      <c r="RUP29" s="15"/>
      <c r="RUQ29" s="15"/>
      <c r="RUR29" s="15"/>
      <c r="RUS29" s="15"/>
      <c r="RUT29" s="15"/>
      <c r="RUU29" s="15"/>
      <c r="RUV29" s="15"/>
      <c r="RUW29" s="15"/>
      <c r="RUX29" s="15"/>
      <c r="RUY29" s="15"/>
      <c r="RUZ29" s="15"/>
      <c r="RVA29" s="15"/>
      <c r="RVB29" s="15"/>
      <c r="RVC29" s="15"/>
      <c r="RVD29" s="15"/>
      <c r="RVE29" s="15"/>
      <c r="RVF29" s="15"/>
      <c r="RVG29" s="15"/>
      <c r="RVH29" s="15"/>
      <c r="RVI29" s="15"/>
      <c r="RVJ29" s="15"/>
      <c r="RVK29" s="15"/>
      <c r="RVL29" s="15"/>
      <c r="RVM29" s="15"/>
      <c r="RVN29" s="15"/>
      <c r="RVO29" s="15"/>
      <c r="RVP29" s="15"/>
      <c r="RVQ29" s="15"/>
      <c r="RVR29" s="15"/>
      <c r="RVS29" s="15"/>
      <c r="RVT29" s="15"/>
      <c r="RVU29" s="15"/>
      <c r="RVV29" s="15"/>
      <c r="RVW29" s="15"/>
      <c r="RVX29" s="15"/>
      <c r="RVY29" s="15"/>
      <c r="RVZ29" s="15"/>
      <c r="RWA29" s="15"/>
      <c r="RWB29" s="15"/>
      <c r="RWC29" s="15"/>
      <c r="RWD29" s="15"/>
      <c r="RWE29" s="15"/>
      <c r="RWF29" s="15"/>
      <c r="RWG29" s="15"/>
      <c r="RWH29" s="15"/>
      <c r="RWI29" s="15"/>
      <c r="RWJ29" s="15"/>
      <c r="RWK29" s="15"/>
      <c r="RWL29" s="15"/>
      <c r="RWM29" s="15"/>
      <c r="RWN29" s="15"/>
      <c r="RWO29" s="15"/>
      <c r="RWP29" s="15"/>
      <c r="RWQ29" s="15"/>
      <c r="RWR29" s="15"/>
      <c r="RWS29" s="15"/>
      <c r="RWT29" s="15"/>
      <c r="RWU29" s="15"/>
      <c r="RWV29" s="15"/>
      <c r="RWW29" s="15"/>
      <c r="RWX29" s="15"/>
      <c r="RWY29" s="15"/>
      <c r="RWZ29" s="15"/>
      <c r="RXA29" s="15"/>
      <c r="RXB29" s="15"/>
      <c r="RXC29" s="15"/>
      <c r="RXD29" s="15"/>
      <c r="RXE29" s="15"/>
      <c r="RXF29" s="15"/>
      <c r="RXG29" s="15"/>
      <c r="RXH29" s="15"/>
      <c r="RXI29" s="15"/>
      <c r="RXJ29" s="15"/>
      <c r="RXK29" s="15"/>
      <c r="RXL29" s="15"/>
      <c r="RXM29" s="15"/>
      <c r="RXN29" s="15"/>
      <c r="RXO29" s="15"/>
      <c r="RXP29" s="15"/>
      <c r="RXQ29" s="15"/>
      <c r="RXR29" s="15"/>
      <c r="RXS29" s="15"/>
      <c r="RXT29" s="15"/>
      <c r="RXU29" s="15"/>
      <c r="RXV29" s="15"/>
      <c r="RXW29" s="15"/>
      <c r="RXX29" s="15"/>
      <c r="RXY29" s="15"/>
      <c r="RXZ29" s="15"/>
      <c r="RYA29" s="15"/>
      <c r="RYB29" s="15"/>
      <c r="RYC29" s="15"/>
      <c r="RYD29" s="15"/>
      <c r="RYE29" s="15"/>
      <c r="RYF29" s="15"/>
      <c r="RYG29" s="15"/>
      <c r="RYH29" s="15"/>
      <c r="RYI29" s="15"/>
      <c r="RYJ29" s="15"/>
      <c r="RYK29" s="15"/>
      <c r="RYL29" s="15"/>
      <c r="RYM29" s="15"/>
      <c r="RYN29" s="15"/>
      <c r="RYO29" s="15"/>
      <c r="RYP29" s="15"/>
      <c r="RYQ29" s="15"/>
      <c r="RYR29" s="15"/>
      <c r="RYS29" s="15"/>
      <c r="RYT29" s="15"/>
      <c r="RYU29" s="15"/>
      <c r="RYV29" s="15"/>
      <c r="RYW29" s="15"/>
      <c r="RYX29" s="15"/>
      <c r="RYY29" s="15"/>
      <c r="RYZ29" s="15"/>
      <c r="RZA29" s="15"/>
      <c r="RZB29" s="15"/>
      <c r="RZC29" s="15"/>
      <c r="RZD29" s="15"/>
      <c r="RZE29" s="15"/>
      <c r="RZF29" s="15"/>
      <c r="RZG29" s="15"/>
      <c r="RZH29" s="15"/>
      <c r="RZI29" s="15"/>
      <c r="RZJ29" s="15"/>
      <c r="RZK29" s="15"/>
      <c r="RZL29" s="15"/>
      <c r="RZM29" s="15"/>
      <c r="RZN29" s="15"/>
      <c r="RZO29" s="15"/>
      <c r="RZP29" s="15"/>
      <c r="RZQ29" s="15"/>
      <c r="RZR29" s="15"/>
      <c r="RZS29" s="15"/>
      <c r="RZT29" s="15"/>
      <c r="RZU29" s="15"/>
      <c r="RZV29" s="15"/>
      <c r="RZW29" s="15"/>
      <c r="RZX29" s="15"/>
      <c r="RZY29" s="15"/>
      <c r="RZZ29" s="15"/>
      <c r="SAA29" s="15"/>
      <c r="SAB29" s="15"/>
      <c r="SAC29" s="15"/>
      <c r="SAD29" s="15"/>
      <c r="SAE29" s="15"/>
      <c r="SAF29" s="15"/>
      <c r="SAG29" s="15"/>
      <c r="SAH29" s="15"/>
      <c r="SAI29" s="15"/>
      <c r="SAJ29" s="15"/>
      <c r="SAK29" s="15"/>
      <c r="SAL29" s="15"/>
      <c r="SAM29" s="15"/>
      <c r="SAN29" s="15"/>
      <c r="SAO29" s="15"/>
      <c r="SAP29" s="15"/>
      <c r="SAQ29" s="15"/>
      <c r="SAR29" s="15"/>
      <c r="SAS29" s="15"/>
      <c r="SAT29" s="15"/>
      <c r="SAU29" s="15"/>
      <c r="SAV29" s="15"/>
      <c r="SAW29" s="15"/>
      <c r="SAX29" s="15"/>
      <c r="SAY29" s="15"/>
      <c r="SAZ29" s="15"/>
      <c r="SBA29" s="15"/>
      <c r="SBB29" s="15"/>
      <c r="SBC29" s="15"/>
      <c r="SBD29" s="15"/>
      <c r="SBE29" s="15"/>
      <c r="SBF29" s="15"/>
      <c r="SBG29" s="15"/>
      <c r="SBH29" s="15"/>
      <c r="SBI29" s="15"/>
      <c r="SBJ29" s="15"/>
      <c r="SBK29" s="15"/>
      <c r="SBL29" s="15"/>
      <c r="SBM29" s="15"/>
      <c r="SBN29" s="15"/>
      <c r="SBO29" s="15"/>
      <c r="SBP29" s="15"/>
      <c r="SBQ29" s="15"/>
      <c r="SBR29" s="15"/>
      <c r="SBS29" s="15"/>
      <c r="SBT29" s="15"/>
      <c r="SBU29" s="15"/>
      <c r="SBV29" s="15"/>
      <c r="SBW29" s="15"/>
      <c r="SBX29" s="15"/>
      <c r="SBY29" s="15"/>
      <c r="SBZ29" s="15"/>
      <c r="SCA29" s="15"/>
      <c r="SCB29" s="15"/>
      <c r="SCC29" s="15"/>
      <c r="SCD29" s="15"/>
      <c r="SCE29" s="15"/>
      <c r="SCF29" s="15"/>
      <c r="SCG29" s="15"/>
      <c r="SCH29" s="15"/>
      <c r="SCI29" s="15"/>
      <c r="SCJ29" s="15"/>
      <c r="SCK29" s="15"/>
      <c r="SCL29" s="15"/>
      <c r="SCM29" s="15"/>
      <c r="SCN29" s="15"/>
      <c r="SCO29" s="15"/>
      <c r="SCP29" s="15"/>
      <c r="SCQ29" s="15"/>
      <c r="SCR29" s="15"/>
      <c r="SCS29" s="15"/>
      <c r="SCT29" s="15"/>
      <c r="SCU29" s="15"/>
      <c r="SCV29" s="15"/>
      <c r="SCW29" s="15"/>
      <c r="SCX29" s="15"/>
      <c r="SCY29" s="15"/>
      <c r="SCZ29" s="15"/>
      <c r="SDA29" s="15"/>
      <c r="SDB29" s="15"/>
      <c r="SDC29" s="15"/>
      <c r="SDD29" s="15"/>
      <c r="SDE29" s="15"/>
      <c r="SDF29" s="15"/>
      <c r="SDG29" s="15"/>
      <c r="SDH29" s="15"/>
      <c r="SDI29" s="15"/>
      <c r="SDJ29" s="15"/>
      <c r="SDK29" s="15"/>
      <c r="SDL29" s="15"/>
      <c r="SDM29" s="15"/>
      <c r="SDN29" s="15"/>
      <c r="SDO29" s="15"/>
      <c r="SDP29" s="15"/>
      <c r="SDQ29" s="15"/>
      <c r="SDR29" s="15"/>
      <c r="SDS29" s="15"/>
      <c r="SDT29" s="15"/>
      <c r="SDU29" s="15"/>
      <c r="SDV29" s="15"/>
      <c r="SDW29" s="15"/>
      <c r="SDX29" s="15"/>
      <c r="SDY29" s="15"/>
      <c r="SDZ29" s="15"/>
      <c r="SEA29" s="15"/>
      <c r="SEB29" s="15"/>
      <c r="SEC29" s="15"/>
      <c r="SED29" s="15"/>
      <c r="SEE29" s="15"/>
      <c r="SEF29" s="15"/>
      <c r="SEG29" s="15"/>
      <c r="SEH29" s="15"/>
      <c r="SEI29" s="15"/>
      <c r="SEJ29" s="15"/>
      <c r="SEK29" s="15"/>
      <c r="SEL29" s="15"/>
      <c r="SEM29" s="15"/>
      <c r="SEN29" s="15"/>
      <c r="SEO29" s="15"/>
      <c r="SEP29" s="15"/>
      <c r="SEQ29" s="15"/>
      <c r="SER29" s="15"/>
      <c r="SES29" s="15"/>
      <c r="SET29" s="15"/>
      <c r="SEU29" s="15"/>
      <c r="SEV29" s="15"/>
      <c r="SEW29" s="15"/>
      <c r="SEX29" s="15"/>
      <c r="SEY29" s="15"/>
      <c r="SEZ29" s="15"/>
      <c r="SFA29" s="15"/>
      <c r="SFB29" s="15"/>
      <c r="SFC29" s="15"/>
      <c r="SFD29" s="15"/>
      <c r="SFE29" s="15"/>
      <c r="SFF29" s="15"/>
      <c r="SFG29" s="15"/>
      <c r="SFH29" s="15"/>
      <c r="SFI29" s="15"/>
      <c r="SFJ29" s="15"/>
      <c r="SFK29" s="15"/>
      <c r="SFL29" s="15"/>
      <c r="SFM29" s="15"/>
      <c r="SFN29" s="15"/>
      <c r="SFO29" s="15"/>
      <c r="SFP29" s="15"/>
      <c r="SFQ29" s="15"/>
      <c r="SFR29" s="15"/>
      <c r="SFS29" s="15"/>
      <c r="SFT29" s="15"/>
      <c r="SFU29" s="15"/>
      <c r="SFV29" s="15"/>
      <c r="SFW29" s="15"/>
      <c r="SFX29" s="15"/>
      <c r="SFY29" s="15"/>
      <c r="SFZ29" s="15"/>
      <c r="SGA29" s="15"/>
      <c r="SGB29" s="15"/>
      <c r="SGC29" s="15"/>
      <c r="SGD29" s="15"/>
      <c r="SGE29" s="15"/>
      <c r="SGF29" s="15"/>
      <c r="SGG29" s="15"/>
      <c r="SGH29" s="15"/>
      <c r="SGI29" s="15"/>
      <c r="SGJ29" s="15"/>
      <c r="SGK29" s="15"/>
      <c r="SGL29" s="15"/>
      <c r="SGM29" s="15"/>
      <c r="SGN29" s="15"/>
      <c r="SGO29" s="15"/>
      <c r="SGP29" s="15"/>
      <c r="SGQ29" s="15"/>
      <c r="SGR29" s="15"/>
      <c r="SGS29" s="15"/>
      <c r="SGT29" s="15"/>
      <c r="SGU29" s="15"/>
      <c r="SGV29" s="15"/>
      <c r="SGW29" s="15"/>
      <c r="SGX29" s="15"/>
      <c r="SGY29" s="15"/>
      <c r="SGZ29" s="15"/>
      <c r="SHA29" s="15"/>
      <c r="SHB29" s="15"/>
      <c r="SHC29" s="15"/>
      <c r="SHD29" s="15"/>
      <c r="SHE29" s="15"/>
      <c r="SHF29" s="15"/>
      <c r="SHG29" s="15"/>
      <c r="SHH29" s="15"/>
      <c r="SHI29" s="15"/>
      <c r="SHJ29" s="15"/>
      <c r="SHK29" s="15"/>
      <c r="SHL29" s="15"/>
      <c r="SHM29" s="15"/>
      <c r="SHN29" s="15"/>
      <c r="SHO29" s="15"/>
      <c r="SHP29" s="15"/>
      <c r="SHQ29" s="15"/>
      <c r="SHR29" s="15"/>
      <c r="SHS29" s="15"/>
      <c r="SHT29" s="15"/>
      <c r="SHU29" s="15"/>
      <c r="SHV29" s="15"/>
      <c r="SHW29" s="15"/>
      <c r="SHX29" s="15"/>
      <c r="SHY29" s="15"/>
      <c r="SHZ29" s="15"/>
      <c r="SIA29" s="15"/>
      <c r="SIB29" s="15"/>
      <c r="SIC29" s="15"/>
      <c r="SID29" s="15"/>
      <c r="SIE29" s="15"/>
      <c r="SIF29" s="15"/>
      <c r="SIG29" s="15"/>
      <c r="SIH29" s="15"/>
      <c r="SII29" s="15"/>
      <c r="SIJ29" s="15"/>
      <c r="SIK29" s="15"/>
      <c r="SIL29" s="15"/>
      <c r="SIM29" s="15"/>
      <c r="SIN29" s="15"/>
      <c r="SIO29" s="15"/>
      <c r="SIP29" s="15"/>
      <c r="SIQ29" s="15"/>
      <c r="SIR29" s="15"/>
      <c r="SIS29" s="15"/>
      <c r="SIT29" s="15"/>
      <c r="SIU29" s="15"/>
      <c r="SIV29" s="15"/>
      <c r="SIW29" s="15"/>
      <c r="SIX29" s="15"/>
      <c r="SIY29" s="15"/>
      <c r="SIZ29" s="15"/>
      <c r="SJA29" s="15"/>
      <c r="SJB29" s="15"/>
      <c r="SJC29" s="15"/>
      <c r="SJD29" s="15"/>
      <c r="SJE29" s="15"/>
      <c r="SJF29" s="15"/>
      <c r="SJG29" s="15"/>
      <c r="SJH29" s="15"/>
      <c r="SJI29" s="15"/>
      <c r="SJJ29" s="15"/>
      <c r="SJK29" s="15"/>
      <c r="SJL29" s="15"/>
      <c r="SJM29" s="15"/>
      <c r="SJN29" s="15"/>
      <c r="SJO29" s="15"/>
      <c r="SJP29" s="15"/>
      <c r="SJQ29" s="15"/>
      <c r="SJR29" s="15"/>
      <c r="SJS29" s="15"/>
      <c r="SJT29" s="15"/>
      <c r="SJU29" s="15"/>
      <c r="SJV29" s="15"/>
      <c r="SJW29" s="15"/>
      <c r="SJX29" s="15"/>
      <c r="SJY29" s="15"/>
      <c r="SJZ29" s="15"/>
      <c r="SKA29" s="15"/>
      <c r="SKB29" s="15"/>
      <c r="SKC29" s="15"/>
      <c r="SKD29" s="15"/>
      <c r="SKE29" s="15"/>
      <c r="SKF29" s="15"/>
      <c r="SKG29" s="15"/>
      <c r="SKH29" s="15"/>
      <c r="SKI29" s="15"/>
      <c r="SKJ29" s="15"/>
      <c r="SKK29" s="15"/>
      <c r="SKL29" s="15"/>
      <c r="SKM29" s="15"/>
      <c r="SKN29" s="15"/>
      <c r="SKO29" s="15"/>
      <c r="SKP29" s="15"/>
      <c r="SKQ29" s="15"/>
      <c r="SKR29" s="15"/>
      <c r="SKS29" s="15"/>
      <c r="SKT29" s="15"/>
      <c r="SKU29" s="15"/>
      <c r="SKV29" s="15"/>
      <c r="SKW29" s="15"/>
      <c r="SKX29" s="15"/>
      <c r="SKY29" s="15"/>
      <c r="SKZ29" s="15"/>
      <c r="SLA29" s="15"/>
      <c r="SLB29" s="15"/>
      <c r="SLC29" s="15"/>
      <c r="SLD29" s="15"/>
      <c r="SLE29" s="15"/>
      <c r="SLF29" s="15"/>
      <c r="SLG29" s="15"/>
      <c r="SLH29" s="15"/>
      <c r="SLI29" s="15"/>
      <c r="SLJ29" s="15"/>
      <c r="SLK29" s="15"/>
      <c r="SLL29" s="15"/>
      <c r="SLM29" s="15"/>
      <c r="SLN29" s="15"/>
      <c r="SLO29" s="15"/>
      <c r="SLP29" s="15"/>
      <c r="SLQ29" s="15"/>
      <c r="SLR29" s="15"/>
      <c r="SLS29" s="15"/>
      <c r="SLT29" s="15"/>
      <c r="SLU29" s="15"/>
      <c r="SLV29" s="15"/>
      <c r="SLW29" s="15"/>
      <c r="SLX29" s="15"/>
      <c r="SLY29" s="15"/>
      <c r="SLZ29" s="15"/>
      <c r="SMA29" s="15"/>
      <c r="SMB29" s="15"/>
      <c r="SMC29" s="15"/>
      <c r="SMD29" s="15"/>
      <c r="SME29" s="15"/>
      <c r="SMF29" s="15"/>
      <c r="SMG29" s="15"/>
      <c r="SMH29" s="15"/>
      <c r="SMI29" s="15"/>
      <c r="SMJ29" s="15"/>
      <c r="SMK29" s="15"/>
      <c r="SML29" s="15"/>
      <c r="SMM29" s="15"/>
      <c r="SMN29" s="15"/>
      <c r="SMO29" s="15"/>
      <c r="SMP29" s="15"/>
      <c r="SMQ29" s="15"/>
      <c r="SMR29" s="15"/>
      <c r="SMS29" s="15"/>
      <c r="SMT29" s="15"/>
      <c r="SMU29" s="15"/>
      <c r="SMV29" s="15"/>
      <c r="SMW29" s="15"/>
      <c r="SMX29" s="15"/>
      <c r="SMY29" s="15"/>
      <c r="SMZ29" s="15"/>
      <c r="SNA29" s="15"/>
      <c r="SNB29" s="15"/>
      <c r="SNC29" s="15"/>
      <c r="SND29" s="15"/>
      <c r="SNE29" s="15"/>
      <c r="SNF29" s="15"/>
      <c r="SNG29" s="15"/>
      <c r="SNH29" s="15"/>
      <c r="SNI29" s="15"/>
      <c r="SNJ29" s="15"/>
      <c r="SNK29" s="15"/>
      <c r="SNL29" s="15"/>
      <c r="SNM29" s="15"/>
      <c r="SNN29" s="15"/>
      <c r="SNO29" s="15"/>
      <c r="SNP29" s="15"/>
      <c r="SNQ29" s="15"/>
      <c r="SNR29" s="15"/>
      <c r="SNS29" s="15"/>
      <c r="SNT29" s="15"/>
      <c r="SNU29" s="15"/>
      <c r="SNV29" s="15"/>
      <c r="SNW29" s="15"/>
      <c r="SNX29" s="15"/>
      <c r="SNY29" s="15"/>
      <c r="SNZ29" s="15"/>
      <c r="SOA29" s="15"/>
      <c r="SOB29" s="15"/>
      <c r="SOC29" s="15"/>
      <c r="SOD29" s="15"/>
      <c r="SOE29" s="15"/>
      <c r="SOF29" s="15"/>
      <c r="SOG29" s="15"/>
      <c r="SOH29" s="15"/>
      <c r="SOI29" s="15"/>
      <c r="SOJ29" s="15"/>
      <c r="SOK29" s="15"/>
      <c r="SOL29" s="15"/>
      <c r="SOM29" s="15"/>
      <c r="SON29" s="15"/>
      <c r="SOO29" s="15"/>
      <c r="SOP29" s="15"/>
      <c r="SOQ29" s="15"/>
      <c r="SOR29" s="15"/>
      <c r="SOS29" s="15"/>
      <c r="SOT29" s="15"/>
      <c r="SOU29" s="15"/>
      <c r="SOV29" s="15"/>
      <c r="SOW29" s="15"/>
      <c r="SOX29" s="15"/>
      <c r="SOY29" s="15"/>
      <c r="SOZ29" s="15"/>
      <c r="SPA29" s="15"/>
      <c r="SPB29" s="15"/>
      <c r="SPC29" s="15"/>
      <c r="SPD29" s="15"/>
      <c r="SPE29" s="15"/>
      <c r="SPF29" s="15"/>
      <c r="SPG29" s="15"/>
      <c r="SPH29" s="15"/>
      <c r="SPI29" s="15"/>
      <c r="SPJ29" s="15"/>
      <c r="SPK29" s="15"/>
      <c r="SPL29" s="15"/>
      <c r="SPM29" s="15"/>
      <c r="SPN29" s="15"/>
      <c r="SPO29" s="15"/>
      <c r="SPP29" s="15"/>
      <c r="SPQ29" s="15"/>
      <c r="SPR29" s="15"/>
      <c r="SPS29" s="15"/>
      <c r="SPT29" s="15"/>
      <c r="SPU29" s="15"/>
      <c r="SPV29" s="15"/>
      <c r="SPW29" s="15"/>
      <c r="SPX29" s="15"/>
      <c r="SPY29" s="15"/>
      <c r="SPZ29" s="15"/>
      <c r="SQA29" s="15"/>
      <c r="SQB29" s="15"/>
      <c r="SQC29" s="15"/>
      <c r="SQD29" s="15"/>
      <c r="SQE29" s="15"/>
      <c r="SQF29" s="15"/>
      <c r="SQG29" s="15"/>
      <c r="SQH29" s="15"/>
      <c r="SQI29" s="15"/>
      <c r="SQJ29" s="15"/>
      <c r="SQK29" s="15"/>
      <c r="SQL29" s="15"/>
      <c r="SQM29" s="15"/>
      <c r="SQN29" s="15"/>
      <c r="SQO29" s="15"/>
      <c r="SQP29" s="15"/>
      <c r="SQQ29" s="15"/>
      <c r="SQR29" s="15"/>
      <c r="SQS29" s="15"/>
      <c r="SQT29" s="15"/>
      <c r="SQU29" s="15"/>
      <c r="SQV29" s="15"/>
      <c r="SQW29" s="15"/>
      <c r="SQX29" s="15"/>
      <c r="SQY29" s="15"/>
      <c r="SQZ29" s="15"/>
      <c r="SRA29" s="15"/>
      <c r="SRB29" s="15"/>
      <c r="SRC29" s="15"/>
      <c r="SRD29" s="15"/>
      <c r="SRE29" s="15"/>
      <c r="SRF29" s="15"/>
      <c r="SRG29" s="15"/>
      <c r="SRH29" s="15"/>
      <c r="SRI29" s="15"/>
      <c r="SRJ29" s="15"/>
      <c r="SRK29" s="15"/>
      <c r="SRL29" s="15"/>
      <c r="SRM29" s="15"/>
      <c r="SRN29" s="15"/>
      <c r="SRO29" s="15"/>
      <c r="SRP29" s="15"/>
      <c r="SRQ29" s="15"/>
      <c r="SRR29" s="15"/>
      <c r="SRS29" s="15"/>
      <c r="SRT29" s="15"/>
      <c r="SRU29" s="15"/>
      <c r="SRV29" s="15"/>
      <c r="SRW29" s="15"/>
      <c r="SRX29" s="15"/>
      <c r="SRY29" s="15"/>
      <c r="SRZ29" s="15"/>
      <c r="SSA29" s="15"/>
      <c r="SSB29" s="15"/>
      <c r="SSC29" s="15"/>
      <c r="SSD29" s="15"/>
      <c r="SSE29" s="15"/>
      <c r="SSF29" s="15"/>
      <c r="SSG29" s="15"/>
      <c r="SSH29" s="15"/>
      <c r="SSI29" s="15"/>
      <c r="SSJ29" s="15"/>
      <c r="SSK29" s="15"/>
      <c r="SSL29" s="15"/>
      <c r="SSM29" s="15"/>
      <c r="SSN29" s="15"/>
      <c r="SSO29" s="15"/>
      <c r="SSP29" s="15"/>
      <c r="SSQ29" s="15"/>
      <c r="SSR29" s="15"/>
      <c r="SSS29" s="15"/>
      <c r="SST29" s="15"/>
      <c r="SSU29" s="15"/>
      <c r="SSV29" s="15"/>
      <c r="SSW29" s="15"/>
      <c r="SSX29" s="15"/>
      <c r="SSY29" s="15"/>
      <c r="SSZ29" s="15"/>
      <c r="STA29" s="15"/>
      <c r="STB29" s="15"/>
      <c r="STC29" s="15"/>
      <c r="STD29" s="15"/>
      <c r="STE29" s="15"/>
      <c r="STF29" s="15"/>
      <c r="STG29" s="15"/>
      <c r="STH29" s="15"/>
      <c r="STI29" s="15"/>
      <c r="STJ29" s="15"/>
      <c r="STK29" s="15"/>
      <c r="STL29" s="15"/>
      <c r="STM29" s="15"/>
      <c r="STN29" s="15"/>
      <c r="STO29" s="15"/>
      <c r="STP29" s="15"/>
      <c r="STQ29" s="15"/>
      <c r="STR29" s="15"/>
      <c r="STS29" s="15"/>
      <c r="STT29" s="15"/>
      <c r="STU29" s="15"/>
      <c r="STV29" s="15"/>
      <c r="STW29" s="15"/>
      <c r="STX29" s="15"/>
      <c r="STY29" s="15"/>
      <c r="STZ29" s="15"/>
      <c r="SUA29" s="15"/>
      <c r="SUB29" s="15"/>
      <c r="SUC29" s="15"/>
      <c r="SUD29" s="15"/>
      <c r="SUE29" s="15"/>
      <c r="SUF29" s="15"/>
      <c r="SUG29" s="15"/>
      <c r="SUH29" s="15"/>
      <c r="SUI29" s="15"/>
      <c r="SUJ29" s="15"/>
      <c r="SUK29" s="15"/>
      <c r="SUL29" s="15"/>
      <c r="SUM29" s="15"/>
      <c r="SUN29" s="15"/>
      <c r="SUO29" s="15"/>
      <c r="SUP29" s="15"/>
      <c r="SUQ29" s="15"/>
      <c r="SUR29" s="15"/>
      <c r="SUS29" s="15"/>
      <c r="SUT29" s="15"/>
      <c r="SUU29" s="15"/>
      <c r="SUV29" s="15"/>
      <c r="SUW29" s="15"/>
      <c r="SUX29" s="15"/>
      <c r="SUY29" s="15"/>
      <c r="SUZ29" s="15"/>
      <c r="SVA29" s="15"/>
      <c r="SVB29" s="15"/>
      <c r="SVC29" s="15"/>
      <c r="SVD29" s="15"/>
      <c r="SVE29" s="15"/>
      <c r="SVF29" s="15"/>
      <c r="SVG29" s="15"/>
      <c r="SVH29" s="15"/>
      <c r="SVI29" s="15"/>
      <c r="SVJ29" s="15"/>
      <c r="SVK29" s="15"/>
      <c r="SVL29" s="15"/>
      <c r="SVM29" s="15"/>
      <c r="SVN29" s="15"/>
      <c r="SVO29" s="15"/>
      <c r="SVP29" s="15"/>
      <c r="SVQ29" s="15"/>
      <c r="SVR29" s="15"/>
      <c r="SVS29" s="15"/>
      <c r="SVT29" s="15"/>
      <c r="SVU29" s="15"/>
      <c r="SVV29" s="15"/>
      <c r="SVW29" s="15"/>
      <c r="SVX29" s="15"/>
      <c r="SVY29" s="15"/>
      <c r="SVZ29" s="15"/>
      <c r="SWA29" s="15"/>
      <c r="SWB29" s="15"/>
      <c r="SWC29" s="15"/>
      <c r="SWD29" s="15"/>
      <c r="SWE29" s="15"/>
      <c r="SWF29" s="15"/>
      <c r="SWG29" s="15"/>
      <c r="SWH29" s="15"/>
      <c r="SWI29" s="15"/>
      <c r="SWJ29" s="15"/>
      <c r="SWK29" s="15"/>
      <c r="SWL29" s="15"/>
      <c r="SWM29" s="15"/>
      <c r="SWN29" s="15"/>
      <c r="SWO29" s="15"/>
      <c r="SWP29" s="15"/>
      <c r="SWQ29" s="15"/>
      <c r="SWR29" s="15"/>
      <c r="SWS29" s="15"/>
      <c r="SWT29" s="15"/>
      <c r="SWU29" s="15"/>
      <c r="SWV29" s="15"/>
      <c r="SWW29" s="15"/>
      <c r="SWX29" s="15"/>
      <c r="SWY29" s="15"/>
      <c r="SWZ29" s="15"/>
      <c r="SXA29" s="15"/>
      <c r="SXB29" s="15"/>
      <c r="SXC29" s="15"/>
      <c r="SXD29" s="15"/>
      <c r="SXE29" s="15"/>
      <c r="SXF29" s="15"/>
      <c r="SXG29" s="15"/>
      <c r="SXH29" s="15"/>
      <c r="SXI29" s="15"/>
      <c r="SXJ29" s="15"/>
      <c r="SXK29" s="15"/>
      <c r="SXL29" s="15"/>
      <c r="SXM29" s="15"/>
      <c r="SXN29" s="15"/>
      <c r="SXO29" s="15"/>
      <c r="SXP29" s="15"/>
      <c r="SXQ29" s="15"/>
      <c r="SXR29" s="15"/>
      <c r="SXS29" s="15"/>
      <c r="SXT29" s="15"/>
      <c r="SXU29" s="15"/>
      <c r="SXV29" s="15"/>
      <c r="SXW29" s="15"/>
      <c r="SXX29" s="15"/>
      <c r="SXY29" s="15"/>
      <c r="SXZ29" s="15"/>
      <c r="SYA29" s="15"/>
      <c r="SYB29" s="15"/>
      <c r="SYC29" s="15"/>
      <c r="SYD29" s="15"/>
      <c r="SYE29" s="15"/>
      <c r="SYF29" s="15"/>
      <c r="SYG29" s="15"/>
      <c r="SYH29" s="15"/>
      <c r="SYI29" s="15"/>
      <c r="SYJ29" s="15"/>
      <c r="SYK29" s="15"/>
      <c r="SYL29" s="15"/>
      <c r="SYM29" s="15"/>
      <c r="SYN29" s="15"/>
      <c r="SYO29" s="15"/>
      <c r="SYP29" s="15"/>
      <c r="SYQ29" s="15"/>
      <c r="SYR29" s="15"/>
      <c r="SYS29" s="15"/>
      <c r="SYT29" s="15"/>
      <c r="SYU29" s="15"/>
      <c r="SYV29" s="15"/>
      <c r="SYW29" s="15"/>
      <c r="SYX29" s="15"/>
      <c r="SYY29" s="15"/>
      <c r="SYZ29" s="15"/>
      <c r="SZA29" s="15"/>
      <c r="SZB29" s="15"/>
      <c r="SZC29" s="15"/>
      <c r="SZD29" s="15"/>
      <c r="SZE29" s="15"/>
      <c r="SZF29" s="15"/>
      <c r="SZG29" s="15"/>
      <c r="SZH29" s="15"/>
      <c r="SZI29" s="15"/>
      <c r="SZJ29" s="15"/>
      <c r="SZK29" s="15"/>
      <c r="SZL29" s="15"/>
      <c r="SZM29" s="15"/>
      <c r="SZN29" s="15"/>
      <c r="SZO29" s="15"/>
      <c r="SZP29" s="15"/>
      <c r="SZQ29" s="15"/>
      <c r="SZR29" s="15"/>
      <c r="SZS29" s="15"/>
      <c r="SZT29" s="15"/>
      <c r="SZU29" s="15"/>
      <c r="SZV29" s="15"/>
      <c r="SZW29" s="15"/>
      <c r="SZX29" s="15"/>
      <c r="SZY29" s="15"/>
      <c r="SZZ29" s="15"/>
      <c r="TAA29" s="15"/>
      <c r="TAB29" s="15"/>
      <c r="TAC29" s="15"/>
      <c r="TAD29" s="15"/>
      <c r="TAE29" s="15"/>
      <c r="TAF29" s="15"/>
      <c r="TAG29" s="15"/>
      <c r="TAH29" s="15"/>
      <c r="TAI29" s="15"/>
      <c r="TAJ29" s="15"/>
      <c r="TAK29" s="15"/>
      <c r="TAL29" s="15"/>
      <c r="TAM29" s="15"/>
      <c r="TAN29" s="15"/>
      <c r="TAO29" s="15"/>
      <c r="TAP29" s="15"/>
      <c r="TAQ29" s="15"/>
      <c r="TAR29" s="15"/>
      <c r="TAS29" s="15"/>
      <c r="TAT29" s="15"/>
      <c r="TAU29" s="15"/>
      <c r="TAV29" s="15"/>
      <c r="TAW29" s="15"/>
      <c r="TAX29" s="15"/>
      <c r="TAY29" s="15"/>
      <c r="TAZ29" s="15"/>
      <c r="TBA29" s="15"/>
      <c r="TBB29" s="15"/>
      <c r="TBC29" s="15"/>
      <c r="TBD29" s="15"/>
      <c r="TBE29" s="15"/>
      <c r="TBF29" s="15"/>
      <c r="TBG29" s="15"/>
      <c r="TBH29" s="15"/>
      <c r="TBI29" s="15"/>
      <c r="TBJ29" s="15"/>
      <c r="TBK29" s="15"/>
      <c r="TBL29" s="15"/>
      <c r="TBM29" s="15"/>
      <c r="TBN29" s="15"/>
      <c r="TBO29" s="15"/>
      <c r="TBP29" s="15"/>
      <c r="TBQ29" s="15"/>
      <c r="TBR29" s="15"/>
      <c r="TBS29" s="15"/>
      <c r="TBT29" s="15"/>
      <c r="TBU29" s="15"/>
      <c r="TBV29" s="15"/>
      <c r="TBW29" s="15"/>
      <c r="TBX29" s="15"/>
      <c r="TBY29" s="15"/>
      <c r="TBZ29" s="15"/>
      <c r="TCA29" s="15"/>
      <c r="TCB29" s="15"/>
      <c r="TCC29" s="15"/>
      <c r="TCD29" s="15"/>
      <c r="TCE29" s="15"/>
      <c r="TCF29" s="15"/>
      <c r="TCG29" s="15"/>
      <c r="TCH29" s="15"/>
      <c r="TCI29" s="15"/>
      <c r="TCJ29" s="15"/>
      <c r="TCK29" s="15"/>
      <c r="TCL29" s="15"/>
      <c r="TCM29" s="15"/>
      <c r="TCN29" s="15"/>
      <c r="TCO29" s="15"/>
      <c r="TCP29" s="15"/>
      <c r="TCQ29" s="15"/>
      <c r="TCR29" s="15"/>
      <c r="TCS29" s="15"/>
      <c r="TCT29" s="15"/>
      <c r="TCU29" s="15"/>
      <c r="TCV29" s="15"/>
      <c r="TCW29" s="15"/>
      <c r="TCX29" s="15"/>
      <c r="TCY29" s="15"/>
      <c r="TCZ29" s="15"/>
      <c r="TDA29" s="15"/>
      <c r="TDB29" s="15"/>
      <c r="TDC29" s="15"/>
      <c r="TDD29" s="15"/>
      <c r="TDE29" s="15"/>
      <c r="TDF29" s="15"/>
      <c r="TDG29" s="15"/>
      <c r="TDH29" s="15"/>
      <c r="TDI29" s="15"/>
      <c r="TDJ29" s="15"/>
      <c r="TDK29" s="15"/>
      <c r="TDL29" s="15"/>
      <c r="TDM29" s="15"/>
      <c r="TDN29" s="15"/>
      <c r="TDO29" s="15"/>
      <c r="TDP29" s="15"/>
      <c r="TDQ29" s="15"/>
      <c r="TDR29" s="15"/>
      <c r="TDS29" s="15"/>
      <c r="TDT29" s="15"/>
      <c r="TDU29" s="15"/>
      <c r="TDV29" s="15"/>
      <c r="TDW29" s="15"/>
      <c r="TDX29" s="15"/>
      <c r="TDY29" s="15"/>
      <c r="TDZ29" s="15"/>
      <c r="TEA29" s="15"/>
      <c r="TEB29" s="15"/>
      <c r="TEC29" s="15"/>
      <c r="TED29" s="15"/>
      <c r="TEE29" s="15"/>
      <c r="TEF29" s="15"/>
      <c r="TEG29" s="15"/>
      <c r="TEH29" s="15"/>
      <c r="TEI29" s="15"/>
      <c r="TEJ29" s="15"/>
      <c r="TEK29" s="15"/>
      <c r="TEL29" s="15"/>
      <c r="TEM29" s="15"/>
      <c r="TEN29" s="15"/>
      <c r="TEO29" s="15"/>
      <c r="TEP29" s="15"/>
      <c r="TEQ29" s="15"/>
      <c r="TER29" s="15"/>
      <c r="TES29" s="15"/>
      <c r="TET29" s="15"/>
      <c r="TEU29" s="15"/>
      <c r="TEV29" s="15"/>
      <c r="TEW29" s="15"/>
      <c r="TEX29" s="15"/>
      <c r="TEY29" s="15"/>
      <c r="TEZ29" s="15"/>
      <c r="TFA29" s="15"/>
      <c r="TFB29" s="15"/>
      <c r="TFC29" s="15"/>
      <c r="TFD29" s="15"/>
      <c r="TFE29" s="15"/>
      <c r="TFF29" s="15"/>
      <c r="TFG29" s="15"/>
      <c r="TFH29" s="15"/>
      <c r="TFI29" s="15"/>
      <c r="TFJ29" s="15"/>
      <c r="TFK29" s="15"/>
      <c r="TFL29" s="15"/>
      <c r="TFM29" s="15"/>
      <c r="TFN29" s="15"/>
      <c r="TFO29" s="15"/>
      <c r="TFP29" s="15"/>
      <c r="TFQ29" s="15"/>
      <c r="TFR29" s="15"/>
      <c r="TFS29" s="15"/>
      <c r="TFT29" s="15"/>
      <c r="TFU29" s="15"/>
      <c r="TFV29" s="15"/>
      <c r="TFW29" s="15"/>
      <c r="TFX29" s="15"/>
      <c r="TFY29" s="15"/>
      <c r="TFZ29" s="15"/>
      <c r="TGA29" s="15"/>
      <c r="TGB29" s="15"/>
      <c r="TGC29" s="15"/>
      <c r="TGD29" s="15"/>
      <c r="TGE29" s="15"/>
      <c r="TGF29" s="15"/>
      <c r="TGG29" s="15"/>
      <c r="TGH29" s="15"/>
      <c r="TGI29" s="15"/>
      <c r="TGJ29" s="15"/>
      <c r="TGK29" s="15"/>
      <c r="TGL29" s="15"/>
      <c r="TGM29" s="15"/>
      <c r="TGN29" s="15"/>
      <c r="TGO29" s="15"/>
      <c r="TGP29" s="15"/>
      <c r="TGQ29" s="15"/>
      <c r="TGR29" s="15"/>
      <c r="TGS29" s="15"/>
      <c r="TGT29" s="15"/>
      <c r="TGU29" s="15"/>
      <c r="TGV29" s="15"/>
      <c r="TGW29" s="15"/>
      <c r="TGX29" s="15"/>
      <c r="TGY29" s="15"/>
      <c r="TGZ29" s="15"/>
      <c r="THA29" s="15"/>
      <c r="THB29" s="15"/>
      <c r="THC29" s="15"/>
      <c r="THD29" s="15"/>
      <c r="THE29" s="15"/>
      <c r="THF29" s="15"/>
      <c r="THG29" s="15"/>
      <c r="THH29" s="15"/>
      <c r="THI29" s="15"/>
      <c r="THJ29" s="15"/>
      <c r="THK29" s="15"/>
      <c r="THL29" s="15"/>
      <c r="THM29" s="15"/>
      <c r="THN29" s="15"/>
      <c r="THO29" s="15"/>
      <c r="THP29" s="15"/>
      <c r="THQ29" s="15"/>
      <c r="THR29" s="15"/>
      <c r="THS29" s="15"/>
      <c r="THT29" s="15"/>
      <c r="THU29" s="15"/>
      <c r="THV29" s="15"/>
      <c r="THW29" s="15"/>
      <c r="THX29" s="15"/>
      <c r="THY29" s="15"/>
      <c r="THZ29" s="15"/>
      <c r="TIA29" s="15"/>
      <c r="TIB29" s="15"/>
      <c r="TIC29" s="15"/>
      <c r="TID29" s="15"/>
      <c r="TIE29" s="15"/>
      <c r="TIF29" s="15"/>
      <c r="TIG29" s="15"/>
      <c r="TIH29" s="15"/>
      <c r="TII29" s="15"/>
      <c r="TIJ29" s="15"/>
      <c r="TIK29" s="15"/>
      <c r="TIL29" s="15"/>
      <c r="TIM29" s="15"/>
      <c r="TIN29" s="15"/>
      <c r="TIO29" s="15"/>
      <c r="TIP29" s="15"/>
      <c r="TIQ29" s="15"/>
      <c r="TIR29" s="15"/>
      <c r="TIS29" s="15"/>
      <c r="TIT29" s="15"/>
      <c r="TIU29" s="15"/>
      <c r="TIV29" s="15"/>
      <c r="TIW29" s="15"/>
      <c r="TIX29" s="15"/>
      <c r="TIY29" s="15"/>
      <c r="TIZ29" s="15"/>
      <c r="TJA29" s="15"/>
      <c r="TJB29" s="15"/>
      <c r="TJC29" s="15"/>
      <c r="TJD29" s="15"/>
      <c r="TJE29" s="15"/>
      <c r="TJF29" s="15"/>
      <c r="TJG29" s="15"/>
      <c r="TJH29" s="15"/>
      <c r="TJI29" s="15"/>
      <c r="TJJ29" s="15"/>
      <c r="TJK29" s="15"/>
      <c r="TJL29" s="15"/>
      <c r="TJM29" s="15"/>
      <c r="TJN29" s="15"/>
      <c r="TJO29" s="15"/>
      <c r="TJP29" s="15"/>
      <c r="TJQ29" s="15"/>
      <c r="TJR29" s="15"/>
      <c r="TJS29" s="15"/>
      <c r="TJT29" s="15"/>
      <c r="TJU29" s="15"/>
      <c r="TJV29" s="15"/>
      <c r="TJW29" s="15"/>
      <c r="TJX29" s="15"/>
      <c r="TJY29" s="15"/>
      <c r="TJZ29" s="15"/>
      <c r="TKA29" s="15"/>
      <c r="TKB29" s="15"/>
      <c r="TKC29" s="15"/>
      <c r="TKD29" s="15"/>
      <c r="TKE29" s="15"/>
      <c r="TKF29" s="15"/>
      <c r="TKG29" s="15"/>
      <c r="TKH29" s="15"/>
      <c r="TKI29" s="15"/>
      <c r="TKJ29" s="15"/>
      <c r="TKK29" s="15"/>
      <c r="TKL29" s="15"/>
      <c r="TKM29" s="15"/>
      <c r="TKN29" s="15"/>
      <c r="TKO29" s="15"/>
      <c r="TKP29" s="15"/>
      <c r="TKQ29" s="15"/>
      <c r="TKR29" s="15"/>
      <c r="TKS29" s="15"/>
      <c r="TKT29" s="15"/>
      <c r="TKU29" s="15"/>
      <c r="TKV29" s="15"/>
      <c r="TKW29" s="15"/>
      <c r="TKX29" s="15"/>
      <c r="TKY29" s="15"/>
      <c r="TKZ29" s="15"/>
      <c r="TLA29" s="15"/>
      <c r="TLB29" s="15"/>
      <c r="TLC29" s="15"/>
      <c r="TLD29" s="15"/>
      <c r="TLE29" s="15"/>
      <c r="TLF29" s="15"/>
      <c r="TLG29" s="15"/>
      <c r="TLH29" s="15"/>
      <c r="TLI29" s="15"/>
      <c r="TLJ29" s="15"/>
      <c r="TLK29" s="15"/>
      <c r="TLL29" s="15"/>
      <c r="TLM29" s="15"/>
      <c r="TLN29" s="15"/>
      <c r="TLO29" s="15"/>
      <c r="TLP29" s="15"/>
      <c r="TLQ29" s="15"/>
      <c r="TLR29" s="15"/>
      <c r="TLS29" s="15"/>
      <c r="TLT29" s="15"/>
      <c r="TLU29" s="15"/>
      <c r="TLV29" s="15"/>
      <c r="TLW29" s="15"/>
      <c r="TLX29" s="15"/>
      <c r="TLY29" s="15"/>
      <c r="TLZ29" s="15"/>
      <c r="TMA29" s="15"/>
      <c r="TMB29" s="15"/>
      <c r="TMC29" s="15"/>
      <c r="TMD29" s="15"/>
      <c r="TME29" s="15"/>
      <c r="TMF29" s="15"/>
      <c r="TMG29" s="15"/>
      <c r="TMH29" s="15"/>
      <c r="TMI29" s="15"/>
      <c r="TMJ29" s="15"/>
      <c r="TMK29" s="15"/>
      <c r="TML29" s="15"/>
      <c r="TMM29" s="15"/>
      <c r="TMN29" s="15"/>
      <c r="TMO29" s="15"/>
      <c r="TMP29" s="15"/>
      <c r="TMQ29" s="15"/>
      <c r="TMR29" s="15"/>
      <c r="TMS29" s="15"/>
      <c r="TMT29" s="15"/>
      <c r="TMU29" s="15"/>
      <c r="TMV29" s="15"/>
      <c r="TMW29" s="15"/>
      <c r="TMX29" s="15"/>
      <c r="TMY29" s="15"/>
      <c r="TMZ29" s="15"/>
      <c r="TNA29" s="15"/>
      <c r="TNB29" s="15"/>
      <c r="TNC29" s="15"/>
      <c r="TND29" s="15"/>
      <c r="TNE29" s="15"/>
      <c r="TNF29" s="15"/>
      <c r="TNG29" s="15"/>
      <c r="TNH29" s="15"/>
      <c r="TNI29" s="15"/>
      <c r="TNJ29" s="15"/>
      <c r="TNK29" s="15"/>
      <c r="TNL29" s="15"/>
      <c r="TNM29" s="15"/>
      <c r="TNN29" s="15"/>
      <c r="TNO29" s="15"/>
      <c r="TNP29" s="15"/>
      <c r="TNQ29" s="15"/>
      <c r="TNR29" s="15"/>
      <c r="TNS29" s="15"/>
      <c r="TNT29" s="15"/>
      <c r="TNU29" s="15"/>
      <c r="TNV29" s="15"/>
      <c r="TNW29" s="15"/>
      <c r="TNX29" s="15"/>
      <c r="TNY29" s="15"/>
      <c r="TNZ29" s="15"/>
      <c r="TOA29" s="15"/>
      <c r="TOB29" s="15"/>
      <c r="TOC29" s="15"/>
      <c r="TOD29" s="15"/>
      <c r="TOE29" s="15"/>
      <c r="TOF29" s="15"/>
      <c r="TOG29" s="15"/>
      <c r="TOH29" s="15"/>
      <c r="TOI29" s="15"/>
      <c r="TOJ29" s="15"/>
      <c r="TOK29" s="15"/>
      <c r="TOL29" s="15"/>
      <c r="TOM29" s="15"/>
      <c r="TON29" s="15"/>
      <c r="TOO29" s="15"/>
      <c r="TOP29" s="15"/>
      <c r="TOQ29" s="15"/>
      <c r="TOR29" s="15"/>
      <c r="TOS29" s="15"/>
      <c r="TOT29" s="15"/>
      <c r="TOU29" s="15"/>
      <c r="TOV29" s="15"/>
      <c r="TOW29" s="15"/>
      <c r="TOX29" s="15"/>
      <c r="TOY29" s="15"/>
      <c r="TOZ29" s="15"/>
      <c r="TPA29" s="15"/>
      <c r="TPB29" s="15"/>
      <c r="TPC29" s="15"/>
      <c r="TPD29" s="15"/>
      <c r="TPE29" s="15"/>
      <c r="TPF29" s="15"/>
      <c r="TPG29" s="15"/>
      <c r="TPH29" s="15"/>
      <c r="TPI29" s="15"/>
      <c r="TPJ29" s="15"/>
      <c r="TPK29" s="15"/>
      <c r="TPL29" s="15"/>
      <c r="TPM29" s="15"/>
      <c r="TPN29" s="15"/>
      <c r="TPO29" s="15"/>
      <c r="TPP29" s="15"/>
      <c r="TPQ29" s="15"/>
      <c r="TPR29" s="15"/>
      <c r="TPS29" s="15"/>
      <c r="TPT29" s="15"/>
      <c r="TPU29" s="15"/>
      <c r="TPV29" s="15"/>
      <c r="TPW29" s="15"/>
      <c r="TPX29" s="15"/>
      <c r="TPY29" s="15"/>
      <c r="TPZ29" s="15"/>
      <c r="TQA29" s="15"/>
      <c r="TQB29" s="15"/>
      <c r="TQC29" s="15"/>
      <c r="TQD29" s="15"/>
      <c r="TQE29" s="15"/>
      <c r="TQF29" s="15"/>
      <c r="TQG29" s="15"/>
      <c r="TQH29" s="15"/>
      <c r="TQI29" s="15"/>
      <c r="TQJ29" s="15"/>
      <c r="TQK29" s="15"/>
      <c r="TQL29" s="15"/>
      <c r="TQM29" s="15"/>
      <c r="TQN29" s="15"/>
      <c r="TQO29" s="15"/>
      <c r="TQP29" s="15"/>
      <c r="TQQ29" s="15"/>
      <c r="TQR29" s="15"/>
      <c r="TQS29" s="15"/>
      <c r="TQT29" s="15"/>
      <c r="TQU29" s="15"/>
      <c r="TQV29" s="15"/>
      <c r="TQW29" s="15"/>
      <c r="TQX29" s="15"/>
      <c r="TQY29" s="15"/>
      <c r="TQZ29" s="15"/>
      <c r="TRA29" s="15"/>
      <c r="TRB29" s="15"/>
      <c r="TRC29" s="15"/>
      <c r="TRD29" s="15"/>
      <c r="TRE29" s="15"/>
      <c r="TRF29" s="15"/>
      <c r="TRG29" s="15"/>
      <c r="TRH29" s="15"/>
      <c r="TRI29" s="15"/>
      <c r="TRJ29" s="15"/>
      <c r="TRK29" s="15"/>
      <c r="TRL29" s="15"/>
      <c r="TRM29" s="15"/>
      <c r="TRN29" s="15"/>
      <c r="TRO29" s="15"/>
      <c r="TRP29" s="15"/>
      <c r="TRQ29" s="15"/>
      <c r="TRR29" s="15"/>
      <c r="TRS29" s="15"/>
      <c r="TRT29" s="15"/>
      <c r="TRU29" s="15"/>
      <c r="TRV29" s="15"/>
      <c r="TRW29" s="15"/>
      <c r="TRX29" s="15"/>
      <c r="TRY29" s="15"/>
      <c r="TRZ29" s="15"/>
      <c r="TSA29" s="15"/>
      <c r="TSB29" s="15"/>
      <c r="TSC29" s="15"/>
      <c r="TSD29" s="15"/>
      <c r="TSE29" s="15"/>
      <c r="TSF29" s="15"/>
      <c r="TSG29" s="15"/>
      <c r="TSH29" s="15"/>
      <c r="TSI29" s="15"/>
      <c r="TSJ29" s="15"/>
      <c r="TSK29" s="15"/>
      <c r="TSL29" s="15"/>
      <c r="TSM29" s="15"/>
      <c r="TSN29" s="15"/>
      <c r="TSO29" s="15"/>
      <c r="TSP29" s="15"/>
      <c r="TSQ29" s="15"/>
      <c r="TSR29" s="15"/>
      <c r="TSS29" s="15"/>
      <c r="TST29" s="15"/>
      <c r="TSU29" s="15"/>
      <c r="TSV29" s="15"/>
      <c r="TSW29" s="15"/>
      <c r="TSX29" s="15"/>
      <c r="TSY29" s="15"/>
      <c r="TSZ29" s="15"/>
      <c r="TTA29" s="15"/>
      <c r="TTB29" s="15"/>
      <c r="TTC29" s="15"/>
      <c r="TTD29" s="15"/>
      <c r="TTE29" s="15"/>
      <c r="TTF29" s="15"/>
      <c r="TTG29" s="15"/>
      <c r="TTH29" s="15"/>
      <c r="TTI29" s="15"/>
      <c r="TTJ29" s="15"/>
      <c r="TTK29" s="15"/>
      <c r="TTL29" s="15"/>
      <c r="TTM29" s="15"/>
      <c r="TTN29" s="15"/>
      <c r="TTO29" s="15"/>
      <c r="TTP29" s="15"/>
      <c r="TTQ29" s="15"/>
      <c r="TTR29" s="15"/>
      <c r="TTS29" s="15"/>
      <c r="TTT29" s="15"/>
      <c r="TTU29" s="15"/>
      <c r="TTV29" s="15"/>
      <c r="TTW29" s="15"/>
      <c r="TTX29" s="15"/>
      <c r="TTY29" s="15"/>
      <c r="TTZ29" s="15"/>
      <c r="TUA29" s="15"/>
      <c r="TUB29" s="15"/>
      <c r="TUC29" s="15"/>
      <c r="TUD29" s="15"/>
      <c r="TUE29" s="15"/>
      <c r="TUF29" s="15"/>
      <c r="TUG29" s="15"/>
      <c r="TUH29" s="15"/>
      <c r="TUI29" s="15"/>
      <c r="TUJ29" s="15"/>
      <c r="TUK29" s="15"/>
      <c r="TUL29" s="15"/>
      <c r="TUM29" s="15"/>
      <c r="TUN29" s="15"/>
      <c r="TUO29" s="15"/>
      <c r="TUP29" s="15"/>
      <c r="TUQ29" s="15"/>
      <c r="TUR29" s="15"/>
      <c r="TUS29" s="15"/>
      <c r="TUT29" s="15"/>
      <c r="TUU29" s="15"/>
      <c r="TUV29" s="15"/>
      <c r="TUW29" s="15"/>
      <c r="TUX29" s="15"/>
      <c r="TUY29" s="15"/>
      <c r="TUZ29" s="15"/>
      <c r="TVA29" s="15"/>
      <c r="TVB29" s="15"/>
      <c r="TVC29" s="15"/>
      <c r="TVD29" s="15"/>
      <c r="TVE29" s="15"/>
      <c r="TVF29" s="15"/>
      <c r="TVG29" s="15"/>
      <c r="TVH29" s="15"/>
      <c r="TVI29" s="15"/>
      <c r="TVJ29" s="15"/>
      <c r="TVK29" s="15"/>
      <c r="TVL29" s="15"/>
      <c r="TVM29" s="15"/>
      <c r="TVN29" s="15"/>
      <c r="TVO29" s="15"/>
      <c r="TVP29" s="15"/>
      <c r="TVQ29" s="15"/>
      <c r="TVR29" s="15"/>
      <c r="TVS29" s="15"/>
      <c r="TVT29" s="15"/>
      <c r="TVU29" s="15"/>
      <c r="TVV29" s="15"/>
      <c r="TVW29" s="15"/>
      <c r="TVX29" s="15"/>
      <c r="TVY29" s="15"/>
      <c r="TVZ29" s="15"/>
      <c r="TWA29" s="15"/>
      <c r="TWB29" s="15"/>
      <c r="TWC29" s="15"/>
      <c r="TWD29" s="15"/>
      <c r="TWE29" s="15"/>
      <c r="TWF29" s="15"/>
      <c r="TWG29" s="15"/>
      <c r="TWH29" s="15"/>
      <c r="TWI29" s="15"/>
      <c r="TWJ29" s="15"/>
      <c r="TWK29" s="15"/>
      <c r="TWL29" s="15"/>
      <c r="TWM29" s="15"/>
      <c r="TWN29" s="15"/>
      <c r="TWO29" s="15"/>
      <c r="TWP29" s="15"/>
      <c r="TWQ29" s="15"/>
      <c r="TWR29" s="15"/>
      <c r="TWS29" s="15"/>
      <c r="TWT29" s="15"/>
      <c r="TWU29" s="15"/>
      <c r="TWV29" s="15"/>
      <c r="TWW29" s="15"/>
      <c r="TWX29" s="15"/>
      <c r="TWY29" s="15"/>
      <c r="TWZ29" s="15"/>
      <c r="TXA29" s="15"/>
      <c r="TXB29" s="15"/>
      <c r="TXC29" s="15"/>
      <c r="TXD29" s="15"/>
      <c r="TXE29" s="15"/>
      <c r="TXF29" s="15"/>
      <c r="TXG29" s="15"/>
      <c r="TXH29" s="15"/>
      <c r="TXI29" s="15"/>
      <c r="TXJ29" s="15"/>
      <c r="TXK29" s="15"/>
      <c r="TXL29" s="15"/>
      <c r="TXM29" s="15"/>
      <c r="TXN29" s="15"/>
      <c r="TXO29" s="15"/>
      <c r="TXP29" s="15"/>
      <c r="TXQ29" s="15"/>
      <c r="TXR29" s="15"/>
      <c r="TXS29" s="15"/>
      <c r="TXT29" s="15"/>
      <c r="TXU29" s="15"/>
      <c r="TXV29" s="15"/>
      <c r="TXW29" s="15"/>
      <c r="TXX29" s="15"/>
      <c r="TXY29" s="15"/>
      <c r="TXZ29" s="15"/>
      <c r="TYA29" s="15"/>
      <c r="TYB29" s="15"/>
      <c r="TYC29" s="15"/>
      <c r="TYD29" s="15"/>
      <c r="TYE29" s="15"/>
      <c r="TYF29" s="15"/>
      <c r="TYG29" s="15"/>
      <c r="TYH29" s="15"/>
      <c r="TYI29" s="15"/>
      <c r="TYJ29" s="15"/>
      <c r="TYK29" s="15"/>
      <c r="TYL29" s="15"/>
      <c r="TYM29" s="15"/>
      <c r="TYN29" s="15"/>
      <c r="TYO29" s="15"/>
      <c r="TYP29" s="15"/>
      <c r="TYQ29" s="15"/>
      <c r="TYR29" s="15"/>
      <c r="TYS29" s="15"/>
      <c r="TYT29" s="15"/>
      <c r="TYU29" s="15"/>
      <c r="TYV29" s="15"/>
      <c r="TYW29" s="15"/>
      <c r="TYX29" s="15"/>
      <c r="TYY29" s="15"/>
      <c r="TYZ29" s="15"/>
      <c r="TZA29" s="15"/>
      <c r="TZB29" s="15"/>
      <c r="TZC29" s="15"/>
      <c r="TZD29" s="15"/>
      <c r="TZE29" s="15"/>
      <c r="TZF29" s="15"/>
      <c r="TZG29" s="15"/>
      <c r="TZH29" s="15"/>
      <c r="TZI29" s="15"/>
      <c r="TZJ29" s="15"/>
      <c r="TZK29" s="15"/>
      <c r="TZL29" s="15"/>
      <c r="TZM29" s="15"/>
      <c r="TZN29" s="15"/>
      <c r="TZO29" s="15"/>
      <c r="TZP29" s="15"/>
      <c r="TZQ29" s="15"/>
      <c r="TZR29" s="15"/>
      <c r="TZS29" s="15"/>
      <c r="TZT29" s="15"/>
      <c r="TZU29" s="15"/>
      <c r="TZV29" s="15"/>
      <c r="TZW29" s="15"/>
      <c r="TZX29" s="15"/>
      <c r="TZY29" s="15"/>
      <c r="TZZ29" s="15"/>
      <c r="UAA29" s="15"/>
      <c r="UAB29" s="15"/>
      <c r="UAC29" s="15"/>
      <c r="UAD29" s="15"/>
      <c r="UAE29" s="15"/>
      <c r="UAF29" s="15"/>
      <c r="UAG29" s="15"/>
      <c r="UAH29" s="15"/>
      <c r="UAI29" s="15"/>
      <c r="UAJ29" s="15"/>
      <c r="UAK29" s="15"/>
      <c r="UAL29" s="15"/>
      <c r="UAM29" s="15"/>
      <c r="UAN29" s="15"/>
      <c r="UAO29" s="15"/>
      <c r="UAP29" s="15"/>
      <c r="UAQ29" s="15"/>
      <c r="UAR29" s="15"/>
      <c r="UAS29" s="15"/>
      <c r="UAT29" s="15"/>
      <c r="UAU29" s="15"/>
      <c r="UAV29" s="15"/>
      <c r="UAW29" s="15"/>
      <c r="UAX29" s="15"/>
      <c r="UAY29" s="15"/>
      <c r="UAZ29" s="15"/>
      <c r="UBA29" s="15"/>
      <c r="UBB29" s="15"/>
      <c r="UBC29" s="15"/>
      <c r="UBD29" s="15"/>
      <c r="UBE29" s="15"/>
      <c r="UBF29" s="15"/>
      <c r="UBG29" s="15"/>
      <c r="UBH29" s="15"/>
      <c r="UBI29" s="15"/>
      <c r="UBJ29" s="15"/>
      <c r="UBK29" s="15"/>
      <c r="UBL29" s="15"/>
      <c r="UBM29" s="15"/>
      <c r="UBN29" s="15"/>
      <c r="UBO29" s="15"/>
      <c r="UBP29" s="15"/>
      <c r="UBQ29" s="15"/>
      <c r="UBR29" s="15"/>
      <c r="UBS29" s="15"/>
      <c r="UBT29" s="15"/>
      <c r="UBU29" s="15"/>
      <c r="UBV29" s="15"/>
      <c r="UBW29" s="15"/>
      <c r="UBX29" s="15"/>
      <c r="UBY29" s="15"/>
      <c r="UBZ29" s="15"/>
      <c r="UCA29" s="15"/>
      <c r="UCB29" s="15"/>
      <c r="UCC29" s="15"/>
      <c r="UCD29" s="15"/>
      <c r="UCE29" s="15"/>
      <c r="UCF29" s="15"/>
      <c r="UCG29" s="15"/>
      <c r="UCH29" s="15"/>
      <c r="UCI29" s="15"/>
      <c r="UCJ29" s="15"/>
      <c r="UCK29" s="15"/>
      <c r="UCL29" s="15"/>
      <c r="UCM29" s="15"/>
      <c r="UCN29" s="15"/>
      <c r="UCO29" s="15"/>
      <c r="UCP29" s="15"/>
      <c r="UCQ29" s="15"/>
      <c r="UCR29" s="15"/>
      <c r="UCS29" s="15"/>
      <c r="UCT29" s="15"/>
      <c r="UCU29" s="15"/>
      <c r="UCV29" s="15"/>
      <c r="UCW29" s="15"/>
      <c r="UCX29" s="15"/>
      <c r="UCY29" s="15"/>
      <c r="UCZ29" s="15"/>
      <c r="UDA29" s="15"/>
      <c r="UDB29" s="15"/>
      <c r="UDC29" s="15"/>
      <c r="UDD29" s="15"/>
      <c r="UDE29" s="15"/>
      <c r="UDF29" s="15"/>
      <c r="UDG29" s="15"/>
      <c r="UDH29" s="15"/>
      <c r="UDI29" s="15"/>
      <c r="UDJ29" s="15"/>
      <c r="UDK29" s="15"/>
      <c r="UDL29" s="15"/>
      <c r="UDM29" s="15"/>
      <c r="UDN29" s="15"/>
      <c r="UDO29" s="15"/>
      <c r="UDP29" s="15"/>
      <c r="UDQ29" s="15"/>
      <c r="UDR29" s="15"/>
      <c r="UDS29" s="15"/>
      <c r="UDT29" s="15"/>
      <c r="UDU29" s="15"/>
      <c r="UDV29" s="15"/>
      <c r="UDW29" s="15"/>
      <c r="UDX29" s="15"/>
      <c r="UDY29" s="15"/>
      <c r="UDZ29" s="15"/>
      <c r="UEA29" s="15"/>
      <c r="UEB29" s="15"/>
      <c r="UEC29" s="15"/>
      <c r="UED29" s="15"/>
      <c r="UEE29" s="15"/>
      <c r="UEF29" s="15"/>
      <c r="UEG29" s="15"/>
      <c r="UEH29" s="15"/>
      <c r="UEI29" s="15"/>
      <c r="UEJ29" s="15"/>
      <c r="UEK29" s="15"/>
      <c r="UEL29" s="15"/>
      <c r="UEM29" s="15"/>
      <c r="UEN29" s="15"/>
      <c r="UEO29" s="15"/>
      <c r="UEP29" s="15"/>
      <c r="UEQ29" s="15"/>
      <c r="UER29" s="15"/>
      <c r="UES29" s="15"/>
      <c r="UET29" s="15"/>
      <c r="UEU29" s="15"/>
      <c r="UEV29" s="15"/>
      <c r="UEW29" s="15"/>
      <c r="UEX29" s="15"/>
      <c r="UEY29" s="15"/>
      <c r="UEZ29" s="15"/>
      <c r="UFA29" s="15"/>
      <c r="UFB29" s="15"/>
      <c r="UFC29" s="15"/>
      <c r="UFD29" s="15"/>
      <c r="UFE29" s="15"/>
      <c r="UFF29" s="15"/>
      <c r="UFG29" s="15"/>
      <c r="UFH29" s="15"/>
      <c r="UFI29" s="15"/>
      <c r="UFJ29" s="15"/>
      <c r="UFK29" s="15"/>
      <c r="UFL29" s="15"/>
      <c r="UFM29" s="15"/>
      <c r="UFN29" s="15"/>
      <c r="UFO29" s="15"/>
      <c r="UFP29" s="15"/>
      <c r="UFQ29" s="15"/>
      <c r="UFR29" s="15"/>
      <c r="UFS29" s="15"/>
      <c r="UFT29" s="15"/>
      <c r="UFU29" s="15"/>
      <c r="UFV29" s="15"/>
      <c r="UFW29" s="15"/>
      <c r="UFX29" s="15"/>
      <c r="UFY29" s="15"/>
      <c r="UFZ29" s="15"/>
      <c r="UGA29" s="15"/>
      <c r="UGB29" s="15"/>
      <c r="UGC29" s="15"/>
      <c r="UGD29" s="15"/>
      <c r="UGE29" s="15"/>
      <c r="UGF29" s="15"/>
      <c r="UGG29" s="15"/>
      <c r="UGH29" s="15"/>
      <c r="UGI29" s="15"/>
      <c r="UGJ29" s="15"/>
      <c r="UGK29" s="15"/>
      <c r="UGL29" s="15"/>
      <c r="UGM29" s="15"/>
      <c r="UGN29" s="15"/>
      <c r="UGO29" s="15"/>
      <c r="UGP29" s="15"/>
      <c r="UGQ29" s="15"/>
      <c r="UGR29" s="15"/>
      <c r="UGS29" s="15"/>
      <c r="UGT29" s="15"/>
      <c r="UGU29" s="15"/>
      <c r="UGV29" s="15"/>
      <c r="UGW29" s="15"/>
      <c r="UGX29" s="15"/>
      <c r="UGY29" s="15"/>
      <c r="UGZ29" s="15"/>
      <c r="UHA29" s="15"/>
      <c r="UHB29" s="15"/>
      <c r="UHC29" s="15"/>
      <c r="UHD29" s="15"/>
      <c r="UHE29" s="15"/>
      <c r="UHF29" s="15"/>
      <c r="UHG29" s="15"/>
      <c r="UHH29" s="15"/>
      <c r="UHI29" s="15"/>
      <c r="UHJ29" s="15"/>
      <c r="UHK29" s="15"/>
      <c r="UHL29" s="15"/>
      <c r="UHM29" s="15"/>
      <c r="UHN29" s="15"/>
      <c r="UHO29" s="15"/>
      <c r="UHP29" s="15"/>
      <c r="UHQ29" s="15"/>
      <c r="UHR29" s="15"/>
      <c r="UHS29" s="15"/>
      <c r="UHT29" s="15"/>
      <c r="UHU29" s="15"/>
      <c r="UHV29" s="15"/>
      <c r="UHW29" s="15"/>
      <c r="UHX29" s="15"/>
      <c r="UHY29" s="15"/>
      <c r="UHZ29" s="15"/>
      <c r="UIA29" s="15"/>
      <c r="UIB29" s="15"/>
      <c r="UIC29" s="15"/>
      <c r="UID29" s="15"/>
      <c r="UIE29" s="15"/>
      <c r="UIF29" s="15"/>
      <c r="UIG29" s="15"/>
      <c r="UIH29" s="15"/>
      <c r="UII29" s="15"/>
      <c r="UIJ29" s="15"/>
      <c r="UIK29" s="15"/>
      <c r="UIL29" s="15"/>
      <c r="UIM29" s="15"/>
      <c r="UIN29" s="15"/>
      <c r="UIO29" s="15"/>
      <c r="UIP29" s="15"/>
      <c r="UIQ29" s="15"/>
      <c r="UIR29" s="15"/>
      <c r="UIS29" s="15"/>
      <c r="UIT29" s="15"/>
      <c r="UIU29" s="15"/>
      <c r="UIV29" s="15"/>
      <c r="UIW29" s="15"/>
      <c r="UIX29" s="15"/>
      <c r="UIY29" s="15"/>
      <c r="UIZ29" s="15"/>
      <c r="UJA29" s="15"/>
      <c r="UJB29" s="15"/>
      <c r="UJC29" s="15"/>
      <c r="UJD29" s="15"/>
      <c r="UJE29" s="15"/>
      <c r="UJF29" s="15"/>
      <c r="UJG29" s="15"/>
      <c r="UJH29" s="15"/>
      <c r="UJI29" s="15"/>
      <c r="UJJ29" s="15"/>
      <c r="UJK29" s="15"/>
      <c r="UJL29" s="15"/>
      <c r="UJM29" s="15"/>
      <c r="UJN29" s="15"/>
      <c r="UJO29" s="15"/>
      <c r="UJP29" s="15"/>
      <c r="UJQ29" s="15"/>
      <c r="UJR29" s="15"/>
      <c r="UJS29" s="15"/>
      <c r="UJT29" s="15"/>
      <c r="UJU29" s="15"/>
      <c r="UJV29" s="15"/>
      <c r="UJW29" s="15"/>
      <c r="UJX29" s="15"/>
      <c r="UJY29" s="15"/>
      <c r="UJZ29" s="15"/>
      <c r="UKA29" s="15"/>
      <c r="UKB29" s="15"/>
      <c r="UKC29" s="15"/>
      <c r="UKD29" s="15"/>
      <c r="UKE29" s="15"/>
      <c r="UKF29" s="15"/>
      <c r="UKG29" s="15"/>
      <c r="UKH29" s="15"/>
      <c r="UKI29" s="15"/>
      <c r="UKJ29" s="15"/>
      <c r="UKK29" s="15"/>
      <c r="UKL29" s="15"/>
      <c r="UKM29" s="15"/>
      <c r="UKN29" s="15"/>
      <c r="UKO29" s="15"/>
      <c r="UKP29" s="15"/>
      <c r="UKQ29" s="15"/>
      <c r="UKR29" s="15"/>
      <c r="UKS29" s="15"/>
      <c r="UKT29" s="15"/>
      <c r="UKU29" s="15"/>
      <c r="UKV29" s="15"/>
      <c r="UKW29" s="15"/>
      <c r="UKX29" s="15"/>
      <c r="UKY29" s="15"/>
      <c r="UKZ29" s="15"/>
      <c r="ULA29" s="15"/>
      <c r="ULB29" s="15"/>
      <c r="ULC29" s="15"/>
      <c r="ULD29" s="15"/>
      <c r="ULE29" s="15"/>
      <c r="ULF29" s="15"/>
      <c r="ULG29" s="15"/>
      <c r="ULH29" s="15"/>
      <c r="ULI29" s="15"/>
      <c r="ULJ29" s="15"/>
      <c r="ULK29" s="15"/>
      <c r="ULL29" s="15"/>
      <c r="ULM29" s="15"/>
      <c r="ULN29" s="15"/>
      <c r="ULO29" s="15"/>
      <c r="ULP29" s="15"/>
      <c r="ULQ29" s="15"/>
      <c r="ULR29" s="15"/>
      <c r="ULS29" s="15"/>
      <c r="ULT29" s="15"/>
      <c r="ULU29" s="15"/>
      <c r="ULV29" s="15"/>
      <c r="ULW29" s="15"/>
      <c r="ULX29" s="15"/>
      <c r="ULY29" s="15"/>
      <c r="ULZ29" s="15"/>
      <c r="UMA29" s="15"/>
      <c r="UMB29" s="15"/>
      <c r="UMC29" s="15"/>
      <c r="UMD29" s="15"/>
      <c r="UME29" s="15"/>
      <c r="UMF29" s="15"/>
      <c r="UMG29" s="15"/>
      <c r="UMH29" s="15"/>
      <c r="UMI29" s="15"/>
      <c r="UMJ29" s="15"/>
      <c r="UMK29" s="15"/>
      <c r="UML29" s="15"/>
      <c r="UMM29" s="15"/>
      <c r="UMN29" s="15"/>
      <c r="UMO29" s="15"/>
      <c r="UMP29" s="15"/>
      <c r="UMQ29" s="15"/>
      <c r="UMR29" s="15"/>
      <c r="UMS29" s="15"/>
      <c r="UMT29" s="15"/>
      <c r="UMU29" s="15"/>
      <c r="UMV29" s="15"/>
      <c r="UMW29" s="15"/>
      <c r="UMX29" s="15"/>
      <c r="UMY29" s="15"/>
      <c r="UMZ29" s="15"/>
      <c r="UNA29" s="15"/>
      <c r="UNB29" s="15"/>
      <c r="UNC29" s="15"/>
      <c r="UND29" s="15"/>
      <c r="UNE29" s="15"/>
      <c r="UNF29" s="15"/>
      <c r="UNG29" s="15"/>
      <c r="UNH29" s="15"/>
      <c r="UNI29" s="15"/>
      <c r="UNJ29" s="15"/>
      <c r="UNK29" s="15"/>
      <c r="UNL29" s="15"/>
      <c r="UNM29" s="15"/>
      <c r="UNN29" s="15"/>
      <c r="UNO29" s="15"/>
      <c r="UNP29" s="15"/>
      <c r="UNQ29" s="15"/>
      <c r="UNR29" s="15"/>
      <c r="UNS29" s="15"/>
      <c r="UNT29" s="15"/>
      <c r="UNU29" s="15"/>
      <c r="UNV29" s="15"/>
      <c r="UNW29" s="15"/>
      <c r="UNX29" s="15"/>
      <c r="UNY29" s="15"/>
      <c r="UNZ29" s="15"/>
      <c r="UOA29" s="15"/>
      <c r="UOB29" s="15"/>
      <c r="UOC29" s="15"/>
      <c r="UOD29" s="15"/>
      <c r="UOE29" s="15"/>
      <c r="UOF29" s="15"/>
      <c r="UOG29" s="15"/>
      <c r="UOH29" s="15"/>
      <c r="UOI29" s="15"/>
      <c r="UOJ29" s="15"/>
      <c r="UOK29" s="15"/>
      <c r="UOL29" s="15"/>
      <c r="UOM29" s="15"/>
      <c r="UON29" s="15"/>
      <c r="UOO29" s="15"/>
      <c r="UOP29" s="15"/>
      <c r="UOQ29" s="15"/>
      <c r="UOR29" s="15"/>
      <c r="UOS29" s="15"/>
      <c r="UOT29" s="15"/>
      <c r="UOU29" s="15"/>
      <c r="UOV29" s="15"/>
      <c r="UOW29" s="15"/>
      <c r="UOX29" s="15"/>
      <c r="UOY29" s="15"/>
      <c r="UOZ29" s="15"/>
      <c r="UPA29" s="15"/>
      <c r="UPB29" s="15"/>
      <c r="UPC29" s="15"/>
      <c r="UPD29" s="15"/>
      <c r="UPE29" s="15"/>
      <c r="UPF29" s="15"/>
      <c r="UPG29" s="15"/>
      <c r="UPH29" s="15"/>
      <c r="UPI29" s="15"/>
      <c r="UPJ29" s="15"/>
      <c r="UPK29" s="15"/>
      <c r="UPL29" s="15"/>
      <c r="UPM29" s="15"/>
      <c r="UPN29" s="15"/>
      <c r="UPO29" s="15"/>
      <c r="UPP29" s="15"/>
      <c r="UPQ29" s="15"/>
      <c r="UPR29" s="15"/>
      <c r="UPS29" s="15"/>
      <c r="UPT29" s="15"/>
      <c r="UPU29" s="15"/>
      <c r="UPV29" s="15"/>
      <c r="UPW29" s="15"/>
      <c r="UPX29" s="15"/>
      <c r="UPY29" s="15"/>
      <c r="UPZ29" s="15"/>
      <c r="UQA29" s="15"/>
      <c r="UQB29" s="15"/>
      <c r="UQC29" s="15"/>
      <c r="UQD29" s="15"/>
      <c r="UQE29" s="15"/>
      <c r="UQF29" s="15"/>
      <c r="UQG29" s="15"/>
      <c r="UQH29" s="15"/>
      <c r="UQI29" s="15"/>
      <c r="UQJ29" s="15"/>
      <c r="UQK29" s="15"/>
      <c r="UQL29" s="15"/>
      <c r="UQM29" s="15"/>
      <c r="UQN29" s="15"/>
      <c r="UQO29" s="15"/>
      <c r="UQP29" s="15"/>
      <c r="UQQ29" s="15"/>
      <c r="UQR29" s="15"/>
      <c r="UQS29" s="15"/>
      <c r="UQT29" s="15"/>
      <c r="UQU29" s="15"/>
      <c r="UQV29" s="15"/>
      <c r="UQW29" s="15"/>
      <c r="UQX29" s="15"/>
      <c r="UQY29" s="15"/>
      <c r="UQZ29" s="15"/>
      <c r="URA29" s="15"/>
      <c r="URB29" s="15"/>
      <c r="URC29" s="15"/>
      <c r="URD29" s="15"/>
      <c r="URE29" s="15"/>
      <c r="URF29" s="15"/>
      <c r="URG29" s="15"/>
      <c r="URH29" s="15"/>
      <c r="URI29" s="15"/>
      <c r="URJ29" s="15"/>
      <c r="URK29" s="15"/>
      <c r="URL29" s="15"/>
      <c r="URM29" s="15"/>
      <c r="URN29" s="15"/>
      <c r="URO29" s="15"/>
      <c r="URP29" s="15"/>
      <c r="URQ29" s="15"/>
      <c r="URR29" s="15"/>
      <c r="URS29" s="15"/>
      <c r="URT29" s="15"/>
      <c r="URU29" s="15"/>
      <c r="URV29" s="15"/>
      <c r="URW29" s="15"/>
      <c r="URX29" s="15"/>
      <c r="URY29" s="15"/>
      <c r="URZ29" s="15"/>
      <c r="USA29" s="15"/>
      <c r="USB29" s="15"/>
      <c r="USC29" s="15"/>
      <c r="USD29" s="15"/>
      <c r="USE29" s="15"/>
      <c r="USF29" s="15"/>
      <c r="USG29" s="15"/>
      <c r="USH29" s="15"/>
      <c r="USI29" s="15"/>
      <c r="USJ29" s="15"/>
      <c r="USK29" s="15"/>
      <c r="USL29" s="15"/>
      <c r="USM29" s="15"/>
      <c r="USN29" s="15"/>
      <c r="USO29" s="15"/>
      <c r="USP29" s="15"/>
      <c r="USQ29" s="15"/>
      <c r="USR29" s="15"/>
      <c r="USS29" s="15"/>
      <c r="UST29" s="15"/>
      <c r="USU29" s="15"/>
      <c r="USV29" s="15"/>
      <c r="USW29" s="15"/>
      <c r="USX29" s="15"/>
      <c r="USY29" s="15"/>
      <c r="USZ29" s="15"/>
      <c r="UTA29" s="15"/>
      <c r="UTB29" s="15"/>
      <c r="UTC29" s="15"/>
      <c r="UTD29" s="15"/>
      <c r="UTE29" s="15"/>
      <c r="UTF29" s="15"/>
      <c r="UTG29" s="15"/>
      <c r="UTH29" s="15"/>
      <c r="UTI29" s="15"/>
      <c r="UTJ29" s="15"/>
      <c r="UTK29" s="15"/>
      <c r="UTL29" s="15"/>
      <c r="UTM29" s="15"/>
      <c r="UTN29" s="15"/>
      <c r="UTO29" s="15"/>
      <c r="UTP29" s="15"/>
      <c r="UTQ29" s="15"/>
      <c r="UTR29" s="15"/>
      <c r="UTS29" s="15"/>
      <c r="UTT29" s="15"/>
      <c r="UTU29" s="15"/>
      <c r="UTV29" s="15"/>
      <c r="UTW29" s="15"/>
      <c r="UTX29" s="15"/>
      <c r="UTY29" s="15"/>
      <c r="UTZ29" s="15"/>
      <c r="UUA29" s="15"/>
      <c r="UUB29" s="15"/>
      <c r="UUC29" s="15"/>
      <c r="UUD29" s="15"/>
      <c r="UUE29" s="15"/>
      <c r="UUF29" s="15"/>
      <c r="UUG29" s="15"/>
      <c r="UUH29" s="15"/>
      <c r="UUI29" s="15"/>
      <c r="UUJ29" s="15"/>
      <c r="UUK29" s="15"/>
      <c r="UUL29" s="15"/>
      <c r="UUM29" s="15"/>
      <c r="UUN29" s="15"/>
      <c r="UUO29" s="15"/>
      <c r="UUP29" s="15"/>
      <c r="UUQ29" s="15"/>
      <c r="UUR29" s="15"/>
      <c r="UUS29" s="15"/>
      <c r="UUT29" s="15"/>
      <c r="UUU29" s="15"/>
      <c r="UUV29" s="15"/>
      <c r="UUW29" s="15"/>
      <c r="UUX29" s="15"/>
      <c r="UUY29" s="15"/>
      <c r="UUZ29" s="15"/>
      <c r="UVA29" s="15"/>
      <c r="UVB29" s="15"/>
      <c r="UVC29" s="15"/>
      <c r="UVD29" s="15"/>
      <c r="UVE29" s="15"/>
      <c r="UVF29" s="15"/>
      <c r="UVG29" s="15"/>
      <c r="UVH29" s="15"/>
      <c r="UVI29" s="15"/>
      <c r="UVJ29" s="15"/>
      <c r="UVK29" s="15"/>
      <c r="UVL29" s="15"/>
      <c r="UVM29" s="15"/>
      <c r="UVN29" s="15"/>
      <c r="UVO29" s="15"/>
      <c r="UVP29" s="15"/>
      <c r="UVQ29" s="15"/>
      <c r="UVR29" s="15"/>
      <c r="UVS29" s="15"/>
      <c r="UVT29" s="15"/>
      <c r="UVU29" s="15"/>
      <c r="UVV29" s="15"/>
      <c r="UVW29" s="15"/>
      <c r="UVX29" s="15"/>
      <c r="UVY29" s="15"/>
      <c r="UVZ29" s="15"/>
      <c r="UWA29" s="15"/>
      <c r="UWB29" s="15"/>
      <c r="UWC29" s="15"/>
      <c r="UWD29" s="15"/>
      <c r="UWE29" s="15"/>
      <c r="UWF29" s="15"/>
      <c r="UWG29" s="15"/>
      <c r="UWH29" s="15"/>
      <c r="UWI29" s="15"/>
      <c r="UWJ29" s="15"/>
      <c r="UWK29" s="15"/>
      <c r="UWL29" s="15"/>
      <c r="UWM29" s="15"/>
      <c r="UWN29" s="15"/>
      <c r="UWO29" s="15"/>
      <c r="UWP29" s="15"/>
      <c r="UWQ29" s="15"/>
      <c r="UWR29" s="15"/>
      <c r="UWS29" s="15"/>
      <c r="UWT29" s="15"/>
      <c r="UWU29" s="15"/>
      <c r="UWV29" s="15"/>
      <c r="UWW29" s="15"/>
      <c r="UWX29" s="15"/>
      <c r="UWY29" s="15"/>
      <c r="UWZ29" s="15"/>
      <c r="UXA29" s="15"/>
      <c r="UXB29" s="15"/>
      <c r="UXC29" s="15"/>
      <c r="UXD29" s="15"/>
      <c r="UXE29" s="15"/>
      <c r="UXF29" s="15"/>
      <c r="UXG29" s="15"/>
      <c r="UXH29" s="15"/>
      <c r="UXI29" s="15"/>
      <c r="UXJ29" s="15"/>
      <c r="UXK29" s="15"/>
      <c r="UXL29" s="15"/>
      <c r="UXM29" s="15"/>
      <c r="UXN29" s="15"/>
      <c r="UXO29" s="15"/>
      <c r="UXP29" s="15"/>
      <c r="UXQ29" s="15"/>
      <c r="UXR29" s="15"/>
      <c r="UXS29" s="15"/>
      <c r="UXT29" s="15"/>
      <c r="UXU29" s="15"/>
      <c r="UXV29" s="15"/>
      <c r="UXW29" s="15"/>
      <c r="UXX29" s="15"/>
      <c r="UXY29" s="15"/>
      <c r="UXZ29" s="15"/>
      <c r="UYA29" s="15"/>
      <c r="UYB29" s="15"/>
      <c r="UYC29" s="15"/>
      <c r="UYD29" s="15"/>
      <c r="UYE29" s="15"/>
      <c r="UYF29" s="15"/>
      <c r="UYG29" s="15"/>
      <c r="UYH29" s="15"/>
      <c r="UYI29" s="15"/>
      <c r="UYJ29" s="15"/>
      <c r="UYK29" s="15"/>
      <c r="UYL29" s="15"/>
      <c r="UYM29" s="15"/>
      <c r="UYN29" s="15"/>
      <c r="UYO29" s="15"/>
      <c r="UYP29" s="15"/>
      <c r="UYQ29" s="15"/>
      <c r="UYR29" s="15"/>
      <c r="UYS29" s="15"/>
      <c r="UYT29" s="15"/>
      <c r="UYU29" s="15"/>
      <c r="UYV29" s="15"/>
      <c r="UYW29" s="15"/>
      <c r="UYX29" s="15"/>
      <c r="UYY29" s="15"/>
      <c r="UYZ29" s="15"/>
      <c r="UZA29" s="15"/>
      <c r="UZB29" s="15"/>
      <c r="UZC29" s="15"/>
      <c r="UZD29" s="15"/>
      <c r="UZE29" s="15"/>
      <c r="UZF29" s="15"/>
      <c r="UZG29" s="15"/>
      <c r="UZH29" s="15"/>
      <c r="UZI29" s="15"/>
      <c r="UZJ29" s="15"/>
      <c r="UZK29" s="15"/>
      <c r="UZL29" s="15"/>
      <c r="UZM29" s="15"/>
      <c r="UZN29" s="15"/>
      <c r="UZO29" s="15"/>
      <c r="UZP29" s="15"/>
      <c r="UZQ29" s="15"/>
      <c r="UZR29" s="15"/>
      <c r="UZS29" s="15"/>
      <c r="UZT29" s="15"/>
      <c r="UZU29" s="15"/>
      <c r="UZV29" s="15"/>
      <c r="UZW29" s="15"/>
      <c r="UZX29" s="15"/>
      <c r="UZY29" s="15"/>
      <c r="UZZ29" s="15"/>
      <c r="VAA29" s="15"/>
      <c r="VAB29" s="15"/>
      <c r="VAC29" s="15"/>
      <c r="VAD29" s="15"/>
      <c r="VAE29" s="15"/>
      <c r="VAF29" s="15"/>
      <c r="VAG29" s="15"/>
      <c r="VAH29" s="15"/>
      <c r="VAI29" s="15"/>
      <c r="VAJ29" s="15"/>
      <c r="VAK29" s="15"/>
      <c r="VAL29" s="15"/>
      <c r="VAM29" s="15"/>
      <c r="VAN29" s="15"/>
      <c r="VAO29" s="15"/>
      <c r="VAP29" s="15"/>
      <c r="VAQ29" s="15"/>
      <c r="VAR29" s="15"/>
      <c r="VAS29" s="15"/>
      <c r="VAT29" s="15"/>
      <c r="VAU29" s="15"/>
      <c r="VAV29" s="15"/>
      <c r="VAW29" s="15"/>
      <c r="VAX29" s="15"/>
      <c r="VAY29" s="15"/>
      <c r="VAZ29" s="15"/>
      <c r="VBA29" s="15"/>
      <c r="VBB29" s="15"/>
      <c r="VBC29" s="15"/>
      <c r="VBD29" s="15"/>
      <c r="VBE29" s="15"/>
      <c r="VBF29" s="15"/>
      <c r="VBG29" s="15"/>
      <c r="VBH29" s="15"/>
      <c r="VBI29" s="15"/>
      <c r="VBJ29" s="15"/>
      <c r="VBK29" s="15"/>
      <c r="VBL29" s="15"/>
      <c r="VBM29" s="15"/>
      <c r="VBN29" s="15"/>
      <c r="VBO29" s="15"/>
      <c r="VBP29" s="15"/>
      <c r="VBQ29" s="15"/>
      <c r="VBR29" s="15"/>
      <c r="VBS29" s="15"/>
      <c r="VBT29" s="15"/>
      <c r="VBU29" s="15"/>
      <c r="VBV29" s="15"/>
      <c r="VBW29" s="15"/>
      <c r="VBX29" s="15"/>
      <c r="VBY29" s="15"/>
      <c r="VBZ29" s="15"/>
      <c r="VCA29" s="15"/>
      <c r="VCB29" s="15"/>
      <c r="VCC29" s="15"/>
      <c r="VCD29" s="15"/>
      <c r="VCE29" s="15"/>
      <c r="VCF29" s="15"/>
      <c r="VCG29" s="15"/>
      <c r="VCH29" s="15"/>
      <c r="VCI29" s="15"/>
      <c r="VCJ29" s="15"/>
      <c r="VCK29" s="15"/>
      <c r="VCL29" s="15"/>
      <c r="VCM29" s="15"/>
      <c r="VCN29" s="15"/>
      <c r="VCO29" s="15"/>
      <c r="VCP29" s="15"/>
      <c r="VCQ29" s="15"/>
      <c r="VCR29" s="15"/>
      <c r="VCS29" s="15"/>
      <c r="VCT29" s="15"/>
      <c r="VCU29" s="15"/>
      <c r="VCV29" s="15"/>
      <c r="VCW29" s="15"/>
      <c r="VCX29" s="15"/>
      <c r="VCY29" s="15"/>
      <c r="VCZ29" s="15"/>
      <c r="VDA29" s="15"/>
      <c r="VDB29" s="15"/>
      <c r="VDC29" s="15"/>
      <c r="VDD29" s="15"/>
      <c r="VDE29" s="15"/>
      <c r="VDF29" s="15"/>
      <c r="VDG29" s="15"/>
      <c r="VDH29" s="15"/>
      <c r="VDI29" s="15"/>
      <c r="VDJ29" s="15"/>
      <c r="VDK29" s="15"/>
      <c r="VDL29" s="15"/>
      <c r="VDM29" s="15"/>
      <c r="VDN29" s="15"/>
      <c r="VDO29" s="15"/>
      <c r="VDP29" s="15"/>
      <c r="VDQ29" s="15"/>
      <c r="VDR29" s="15"/>
      <c r="VDS29" s="15"/>
      <c r="VDT29" s="15"/>
      <c r="VDU29" s="15"/>
      <c r="VDV29" s="15"/>
      <c r="VDW29" s="15"/>
      <c r="VDX29" s="15"/>
      <c r="VDY29" s="15"/>
      <c r="VDZ29" s="15"/>
      <c r="VEA29" s="15"/>
      <c r="VEB29" s="15"/>
      <c r="VEC29" s="15"/>
      <c r="VED29" s="15"/>
      <c r="VEE29" s="15"/>
      <c r="VEF29" s="15"/>
      <c r="VEG29" s="15"/>
      <c r="VEH29" s="15"/>
      <c r="VEI29" s="15"/>
      <c r="VEJ29" s="15"/>
      <c r="VEK29" s="15"/>
      <c r="VEL29" s="15"/>
      <c r="VEM29" s="15"/>
      <c r="VEN29" s="15"/>
      <c r="VEO29" s="15"/>
      <c r="VEP29" s="15"/>
      <c r="VEQ29" s="15"/>
      <c r="VER29" s="15"/>
      <c r="VES29" s="15"/>
      <c r="VET29" s="15"/>
      <c r="VEU29" s="15"/>
      <c r="VEV29" s="15"/>
      <c r="VEW29" s="15"/>
      <c r="VEX29" s="15"/>
      <c r="VEY29" s="15"/>
      <c r="VEZ29" s="15"/>
      <c r="VFA29" s="15"/>
      <c r="VFB29" s="15"/>
      <c r="VFC29" s="15"/>
      <c r="VFD29" s="15"/>
      <c r="VFE29" s="15"/>
      <c r="VFF29" s="15"/>
      <c r="VFG29" s="15"/>
      <c r="VFH29" s="15"/>
      <c r="VFI29" s="15"/>
      <c r="VFJ29" s="15"/>
      <c r="VFK29" s="15"/>
      <c r="VFL29" s="15"/>
      <c r="VFM29" s="15"/>
      <c r="VFN29" s="15"/>
      <c r="VFO29" s="15"/>
      <c r="VFP29" s="15"/>
      <c r="VFQ29" s="15"/>
      <c r="VFR29" s="15"/>
      <c r="VFS29" s="15"/>
      <c r="VFT29" s="15"/>
      <c r="VFU29" s="15"/>
      <c r="VFV29" s="15"/>
      <c r="VFW29" s="15"/>
      <c r="VFX29" s="15"/>
      <c r="VFY29" s="15"/>
      <c r="VFZ29" s="15"/>
      <c r="VGA29" s="15"/>
      <c r="VGB29" s="15"/>
      <c r="VGC29" s="15"/>
      <c r="VGD29" s="15"/>
      <c r="VGE29" s="15"/>
      <c r="VGF29" s="15"/>
      <c r="VGG29" s="15"/>
      <c r="VGH29" s="15"/>
      <c r="VGI29" s="15"/>
      <c r="VGJ29" s="15"/>
      <c r="VGK29" s="15"/>
      <c r="VGL29" s="15"/>
      <c r="VGM29" s="15"/>
      <c r="VGN29" s="15"/>
      <c r="VGO29" s="15"/>
      <c r="VGP29" s="15"/>
      <c r="VGQ29" s="15"/>
      <c r="VGR29" s="15"/>
      <c r="VGS29" s="15"/>
      <c r="VGT29" s="15"/>
      <c r="VGU29" s="15"/>
      <c r="VGV29" s="15"/>
      <c r="VGW29" s="15"/>
      <c r="VGX29" s="15"/>
      <c r="VGY29" s="15"/>
      <c r="VGZ29" s="15"/>
      <c r="VHA29" s="15"/>
      <c r="VHB29" s="15"/>
      <c r="VHC29" s="15"/>
      <c r="VHD29" s="15"/>
      <c r="VHE29" s="15"/>
      <c r="VHF29" s="15"/>
      <c r="VHG29" s="15"/>
      <c r="VHH29" s="15"/>
      <c r="VHI29" s="15"/>
      <c r="VHJ29" s="15"/>
      <c r="VHK29" s="15"/>
      <c r="VHL29" s="15"/>
      <c r="VHM29" s="15"/>
      <c r="VHN29" s="15"/>
      <c r="VHO29" s="15"/>
      <c r="VHP29" s="15"/>
      <c r="VHQ29" s="15"/>
      <c r="VHR29" s="15"/>
      <c r="VHS29" s="15"/>
      <c r="VHT29" s="15"/>
      <c r="VHU29" s="15"/>
      <c r="VHV29" s="15"/>
      <c r="VHW29" s="15"/>
      <c r="VHX29" s="15"/>
      <c r="VHY29" s="15"/>
      <c r="VHZ29" s="15"/>
      <c r="VIA29" s="15"/>
      <c r="VIB29" s="15"/>
      <c r="VIC29" s="15"/>
      <c r="VID29" s="15"/>
      <c r="VIE29" s="15"/>
      <c r="VIF29" s="15"/>
      <c r="VIG29" s="15"/>
      <c r="VIH29" s="15"/>
      <c r="VII29" s="15"/>
      <c r="VIJ29" s="15"/>
      <c r="VIK29" s="15"/>
      <c r="VIL29" s="15"/>
      <c r="VIM29" s="15"/>
      <c r="VIN29" s="15"/>
      <c r="VIO29" s="15"/>
      <c r="VIP29" s="15"/>
      <c r="VIQ29" s="15"/>
      <c r="VIR29" s="15"/>
      <c r="VIS29" s="15"/>
      <c r="VIT29" s="15"/>
      <c r="VIU29" s="15"/>
      <c r="VIV29" s="15"/>
      <c r="VIW29" s="15"/>
      <c r="VIX29" s="15"/>
      <c r="VIY29" s="15"/>
      <c r="VIZ29" s="15"/>
      <c r="VJA29" s="15"/>
      <c r="VJB29" s="15"/>
      <c r="VJC29" s="15"/>
      <c r="VJD29" s="15"/>
      <c r="VJE29" s="15"/>
      <c r="VJF29" s="15"/>
      <c r="VJG29" s="15"/>
      <c r="VJH29" s="15"/>
      <c r="VJI29" s="15"/>
      <c r="VJJ29" s="15"/>
      <c r="VJK29" s="15"/>
      <c r="VJL29" s="15"/>
      <c r="VJM29" s="15"/>
      <c r="VJN29" s="15"/>
      <c r="VJO29" s="15"/>
      <c r="VJP29" s="15"/>
      <c r="VJQ29" s="15"/>
      <c r="VJR29" s="15"/>
      <c r="VJS29" s="15"/>
      <c r="VJT29" s="15"/>
      <c r="VJU29" s="15"/>
      <c r="VJV29" s="15"/>
      <c r="VJW29" s="15"/>
      <c r="VJX29" s="15"/>
      <c r="VJY29" s="15"/>
      <c r="VJZ29" s="15"/>
      <c r="VKA29" s="15"/>
      <c r="VKB29" s="15"/>
      <c r="VKC29" s="15"/>
      <c r="VKD29" s="15"/>
      <c r="VKE29" s="15"/>
      <c r="VKF29" s="15"/>
      <c r="VKG29" s="15"/>
      <c r="VKH29" s="15"/>
      <c r="VKI29" s="15"/>
      <c r="VKJ29" s="15"/>
      <c r="VKK29" s="15"/>
      <c r="VKL29" s="15"/>
      <c r="VKM29" s="15"/>
      <c r="VKN29" s="15"/>
      <c r="VKO29" s="15"/>
      <c r="VKP29" s="15"/>
      <c r="VKQ29" s="15"/>
      <c r="VKR29" s="15"/>
      <c r="VKS29" s="15"/>
      <c r="VKT29" s="15"/>
      <c r="VKU29" s="15"/>
      <c r="VKV29" s="15"/>
      <c r="VKW29" s="15"/>
      <c r="VKX29" s="15"/>
      <c r="VKY29" s="15"/>
      <c r="VKZ29" s="15"/>
      <c r="VLA29" s="15"/>
      <c r="VLB29" s="15"/>
      <c r="VLC29" s="15"/>
      <c r="VLD29" s="15"/>
      <c r="VLE29" s="15"/>
      <c r="VLF29" s="15"/>
      <c r="VLG29" s="15"/>
      <c r="VLH29" s="15"/>
      <c r="VLI29" s="15"/>
      <c r="VLJ29" s="15"/>
      <c r="VLK29" s="15"/>
      <c r="VLL29" s="15"/>
      <c r="VLM29" s="15"/>
      <c r="VLN29" s="15"/>
      <c r="VLO29" s="15"/>
      <c r="VLP29" s="15"/>
      <c r="VLQ29" s="15"/>
      <c r="VLR29" s="15"/>
      <c r="VLS29" s="15"/>
      <c r="VLT29" s="15"/>
      <c r="VLU29" s="15"/>
      <c r="VLV29" s="15"/>
      <c r="VLW29" s="15"/>
      <c r="VLX29" s="15"/>
      <c r="VLY29" s="15"/>
      <c r="VLZ29" s="15"/>
      <c r="VMA29" s="15"/>
      <c r="VMB29" s="15"/>
      <c r="VMC29" s="15"/>
      <c r="VMD29" s="15"/>
      <c r="VME29" s="15"/>
      <c r="VMF29" s="15"/>
      <c r="VMG29" s="15"/>
      <c r="VMH29" s="15"/>
      <c r="VMI29" s="15"/>
      <c r="VMJ29" s="15"/>
      <c r="VMK29" s="15"/>
      <c r="VML29" s="15"/>
      <c r="VMM29" s="15"/>
      <c r="VMN29" s="15"/>
      <c r="VMO29" s="15"/>
      <c r="VMP29" s="15"/>
      <c r="VMQ29" s="15"/>
      <c r="VMR29" s="15"/>
      <c r="VMS29" s="15"/>
      <c r="VMT29" s="15"/>
      <c r="VMU29" s="15"/>
      <c r="VMV29" s="15"/>
      <c r="VMW29" s="15"/>
      <c r="VMX29" s="15"/>
      <c r="VMY29" s="15"/>
      <c r="VMZ29" s="15"/>
      <c r="VNA29" s="15"/>
      <c r="VNB29" s="15"/>
      <c r="VNC29" s="15"/>
      <c r="VND29" s="15"/>
      <c r="VNE29" s="15"/>
      <c r="VNF29" s="15"/>
      <c r="VNG29" s="15"/>
      <c r="VNH29" s="15"/>
      <c r="VNI29" s="15"/>
      <c r="VNJ29" s="15"/>
      <c r="VNK29" s="15"/>
      <c r="VNL29" s="15"/>
      <c r="VNM29" s="15"/>
      <c r="VNN29" s="15"/>
      <c r="VNO29" s="15"/>
      <c r="VNP29" s="15"/>
      <c r="VNQ29" s="15"/>
      <c r="VNR29" s="15"/>
      <c r="VNS29" s="15"/>
      <c r="VNT29" s="15"/>
      <c r="VNU29" s="15"/>
      <c r="VNV29" s="15"/>
      <c r="VNW29" s="15"/>
      <c r="VNX29" s="15"/>
      <c r="VNY29" s="15"/>
      <c r="VNZ29" s="15"/>
      <c r="VOA29" s="15"/>
      <c r="VOB29" s="15"/>
      <c r="VOC29" s="15"/>
      <c r="VOD29" s="15"/>
      <c r="VOE29" s="15"/>
      <c r="VOF29" s="15"/>
      <c r="VOG29" s="15"/>
      <c r="VOH29" s="15"/>
      <c r="VOI29" s="15"/>
      <c r="VOJ29" s="15"/>
      <c r="VOK29" s="15"/>
      <c r="VOL29" s="15"/>
      <c r="VOM29" s="15"/>
      <c r="VON29" s="15"/>
      <c r="VOO29" s="15"/>
      <c r="VOP29" s="15"/>
      <c r="VOQ29" s="15"/>
      <c r="VOR29" s="15"/>
      <c r="VOS29" s="15"/>
      <c r="VOT29" s="15"/>
      <c r="VOU29" s="15"/>
      <c r="VOV29" s="15"/>
      <c r="VOW29" s="15"/>
      <c r="VOX29" s="15"/>
      <c r="VOY29" s="15"/>
      <c r="VOZ29" s="15"/>
      <c r="VPA29" s="15"/>
      <c r="VPB29" s="15"/>
      <c r="VPC29" s="15"/>
      <c r="VPD29" s="15"/>
      <c r="VPE29" s="15"/>
      <c r="VPF29" s="15"/>
      <c r="VPG29" s="15"/>
      <c r="VPH29" s="15"/>
      <c r="VPI29" s="15"/>
      <c r="VPJ29" s="15"/>
      <c r="VPK29" s="15"/>
      <c r="VPL29" s="15"/>
      <c r="VPM29" s="15"/>
      <c r="VPN29" s="15"/>
      <c r="VPO29" s="15"/>
      <c r="VPP29" s="15"/>
      <c r="VPQ29" s="15"/>
      <c r="VPR29" s="15"/>
      <c r="VPS29" s="15"/>
      <c r="VPT29" s="15"/>
      <c r="VPU29" s="15"/>
      <c r="VPV29" s="15"/>
      <c r="VPW29" s="15"/>
      <c r="VPX29" s="15"/>
      <c r="VPY29" s="15"/>
      <c r="VPZ29" s="15"/>
      <c r="VQA29" s="15"/>
      <c r="VQB29" s="15"/>
      <c r="VQC29" s="15"/>
      <c r="VQD29" s="15"/>
      <c r="VQE29" s="15"/>
      <c r="VQF29" s="15"/>
      <c r="VQG29" s="15"/>
      <c r="VQH29" s="15"/>
      <c r="VQI29" s="15"/>
      <c r="VQJ29" s="15"/>
      <c r="VQK29" s="15"/>
      <c r="VQL29" s="15"/>
      <c r="VQM29" s="15"/>
      <c r="VQN29" s="15"/>
      <c r="VQO29" s="15"/>
      <c r="VQP29" s="15"/>
      <c r="VQQ29" s="15"/>
      <c r="VQR29" s="15"/>
      <c r="VQS29" s="15"/>
      <c r="VQT29" s="15"/>
      <c r="VQU29" s="15"/>
      <c r="VQV29" s="15"/>
      <c r="VQW29" s="15"/>
      <c r="VQX29" s="15"/>
      <c r="VQY29" s="15"/>
      <c r="VQZ29" s="15"/>
      <c r="VRA29" s="15"/>
      <c r="VRB29" s="15"/>
      <c r="VRC29" s="15"/>
      <c r="VRD29" s="15"/>
      <c r="VRE29" s="15"/>
      <c r="VRF29" s="15"/>
      <c r="VRG29" s="15"/>
      <c r="VRH29" s="15"/>
      <c r="VRI29" s="15"/>
      <c r="VRJ29" s="15"/>
      <c r="VRK29" s="15"/>
      <c r="VRL29" s="15"/>
      <c r="VRM29" s="15"/>
      <c r="VRN29" s="15"/>
      <c r="VRO29" s="15"/>
      <c r="VRP29" s="15"/>
      <c r="VRQ29" s="15"/>
      <c r="VRR29" s="15"/>
      <c r="VRS29" s="15"/>
      <c r="VRT29" s="15"/>
      <c r="VRU29" s="15"/>
      <c r="VRV29" s="15"/>
      <c r="VRW29" s="15"/>
      <c r="VRX29" s="15"/>
      <c r="VRY29" s="15"/>
      <c r="VRZ29" s="15"/>
      <c r="VSA29" s="15"/>
      <c r="VSB29" s="15"/>
      <c r="VSC29" s="15"/>
      <c r="VSD29" s="15"/>
      <c r="VSE29" s="15"/>
      <c r="VSF29" s="15"/>
      <c r="VSG29" s="15"/>
      <c r="VSH29" s="15"/>
      <c r="VSI29" s="15"/>
      <c r="VSJ29" s="15"/>
      <c r="VSK29" s="15"/>
      <c r="VSL29" s="15"/>
      <c r="VSM29" s="15"/>
      <c r="VSN29" s="15"/>
      <c r="VSO29" s="15"/>
      <c r="VSP29" s="15"/>
      <c r="VSQ29" s="15"/>
      <c r="VSR29" s="15"/>
      <c r="VSS29" s="15"/>
      <c r="VST29" s="15"/>
      <c r="VSU29" s="15"/>
      <c r="VSV29" s="15"/>
      <c r="VSW29" s="15"/>
      <c r="VSX29" s="15"/>
      <c r="VSY29" s="15"/>
      <c r="VSZ29" s="15"/>
      <c r="VTA29" s="15"/>
      <c r="VTB29" s="15"/>
      <c r="VTC29" s="15"/>
      <c r="VTD29" s="15"/>
      <c r="VTE29" s="15"/>
      <c r="VTF29" s="15"/>
      <c r="VTG29" s="15"/>
      <c r="VTH29" s="15"/>
      <c r="VTI29" s="15"/>
      <c r="VTJ29" s="15"/>
      <c r="VTK29" s="15"/>
      <c r="VTL29" s="15"/>
      <c r="VTM29" s="15"/>
      <c r="VTN29" s="15"/>
      <c r="VTO29" s="15"/>
      <c r="VTP29" s="15"/>
      <c r="VTQ29" s="15"/>
      <c r="VTR29" s="15"/>
      <c r="VTS29" s="15"/>
      <c r="VTT29" s="15"/>
      <c r="VTU29" s="15"/>
      <c r="VTV29" s="15"/>
      <c r="VTW29" s="15"/>
      <c r="VTX29" s="15"/>
      <c r="VTY29" s="15"/>
      <c r="VTZ29" s="15"/>
      <c r="VUA29" s="15"/>
      <c r="VUB29" s="15"/>
      <c r="VUC29" s="15"/>
      <c r="VUD29" s="15"/>
      <c r="VUE29" s="15"/>
      <c r="VUF29" s="15"/>
      <c r="VUG29" s="15"/>
      <c r="VUH29" s="15"/>
      <c r="VUI29" s="15"/>
      <c r="VUJ29" s="15"/>
      <c r="VUK29" s="15"/>
      <c r="VUL29" s="15"/>
      <c r="VUM29" s="15"/>
      <c r="VUN29" s="15"/>
      <c r="VUO29" s="15"/>
      <c r="VUP29" s="15"/>
      <c r="VUQ29" s="15"/>
      <c r="VUR29" s="15"/>
      <c r="VUS29" s="15"/>
      <c r="VUT29" s="15"/>
      <c r="VUU29" s="15"/>
      <c r="VUV29" s="15"/>
      <c r="VUW29" s="15"/>
      <c r="VUX29" s="15"/>
      <c r="VUY29" s="15"/>
      <c r="VUZ29" s="15"/>
      <c r="VVA29" s="15"/>
      <c r="VVB29" s="15"/>
      <c r="VVC29" s="15"/>
      <c r="VVD29" s="15"/>
      <c r="VVE29" s="15"/>
      <c r="VVF29" s="15"/>
      <c r="VVG29" s="15"/>
      <c r="VVH29" s="15"/>
      <c r="VVI29" s="15"/>
      <c r="VVJ29" s="15"/>
      <c r="VVK29" s="15"/>
      <c r="VVL29" s="15"/>
      <c r="VVM29" s="15"/>
      <c r="VVN29" s="15"/>
      <c r="VVO29" s="15"/>
      <c r="VVP29" s="15"/>
      <c r="VVQ29" s="15"/>
      <c r="VVR29" s="15"/>
      <c r="VVS29" s="15"/>
      <c r="VVT29" s="15"/>
      <c r="VVU29" s="15"/>
      <c r="VVV29" s="15"/>
      <c r="VVW29" s="15"/>
      <c r="VVX29" s="15"/>
      <c r="VVY29" s="15"/>
      <c r="VVZ29" s="15"/>
      <c r="VWA29" s="15"/>
      <c r="VWB29" s="15"/>
      <c r="VWC29" s="15"/>
      <c r="VWD29" s="15"/>
      <c r="VWE29" s="15"/>
      <c r="VWF29" s="15"/>
      <c r="VWG29" s="15"/>
      <c r="VWH29" s="15"/>
      <c r="VWI29" s="15"/>
      <c r="VWJ29" s="15"/>
      <c r="VWK29" s="15"/>
      <c r="VWL29" s="15"/>
      <c r="VWM29" s="15"/>
      <c r="VWN29" s="15"/>
      <c r="VWO29" s="15"/>
      <c r="VWP29" s="15"/>
      <c r="VWQ29" s="15"/>
      <c r="VWR29" s="15"/>
      <c r="VWS29" s="15"/>
      <c r="VWT29" s="15"/>
      <c r="VWU29" s="15"/>
      <c r="VWV29" s="15"/>
      <c r="VWW29" s="15"/>
      <c r="VWX29" s="15"/>
      <c r="VWY29" s="15"/>
      <c r="VWZ29" s="15"/>
      <c r="VXA29" s="15"/>
      <c r="VXB29" s="15"/>
      <c r="VXC29" s="15"/>
      <c r="VXD29" s="15"/>
      <c r="VXE29" s="15"/>
      <c r="VXF29" s="15"/>
      <c r="VXG29" s="15"/>
      <c r="VXH29" s="15"/>
      <c r="VXI29" s="15"/>
      <c r="VXJ29" s="15"/>
      <c r="VXK29" s="15"/>
      <c r="VXL29" s="15"/>
      <c r="VXM29" s="15"/>
      <c r="VXN29" s="15"/>
      <c r="VXO29" s="15"/>
      <c r="VXP29" s="15"/>
      <c r="VXQ29" s="15"/>
      <c r="VXR29" s="15"/>
      <c r="VXS29" s="15"/>
      <c r="VXT29" s="15"/>
      <c r="VXU29" s="15"/>
      <c r="VXV29" s="15"/>
      <c r="VXW29" s="15"/>
      <c r="VXX29" s="15"/>
      <c r="VXY29" s="15"/>
      <c r="VXZ29" s="15"/>
      <c r="VYA29" s="15"/>
      <c r="VYB29" s="15"/>
      <c r="VYC29" s="15"/>
      <c r="VYD29" s="15"/>
      <c r="VYE29" s="15"/>
      <c r="VYF29" s="15"/>
      <c r="VYG29" s="15"/>
      <c r="VYH29" s="15"/>
      <c r="VYI29" s="15"/>
      <c r="VYJ29" s="15"/>
      <c r="VYK29" s="15"/>
      <c r="VYL29" s="15"/>
      <c r="VYM29" s="15"/>
      <c r="VYN29" s="15"/>
      <c r="VYO29" s="15"/>
      <c r="VYP29" s="15"/>
      <c r="VYQ29" s="15"/>
      <c r="VYR29" s="15"/>
      <c r="VYS29" s="15"/>
      <c r="VYT29" s="15"/>
      <c r="VYU29" s="15"/>
      <c r="VYV29" s="15"/>
      <c r="VYW29" s="15"/>
      <c r="VYX29" s="15"/>
      <c r="VYY29" s="15"/>
      <c r="VYZ29" s="15"/>
      <c r="VZA29" s="15"/>
      <c r="VZB29" s="15"/>
      <c r="VZC29" s="15"/>
      <c r="VZD29" s="15"/>
      <c r="VZE29" s="15"/>
      <c r="VZF29" s="15"/>
      <c r="VZG29" s="15"/>
      <c r="VZH29" s="15"/>
      <c r="VZI29" s="15"/>
      <c r="VZJ29" s="15"/>
      <c r="VZK29" s="15"/>
      <c r="VZL29" s="15"/>
      <c r="VZM29" s="15"/>
      <c r="VZN29" s="15"/>
      <c r="VZO29" s="15"/>
      <c r="VZP29" s="15"/>
      <c r="VZQ29" s="15"/>
      <c r="VZR29" s="15"/>
      <c r="VZS29" s="15"/>
      <c r="VZT29" s="15"/>
      <c r="VZU29" s="15"/>
      <c r="VZV29" s="15"/>
      <c r="VZW29" s="15"/>
      <c r="VZX29" s="15"/>
      <c r="VZY29" s="15"/>
      <c r="VZZ29" s="15"/>
      <c r="WAA29" s="15"/>
      <c r="WAB29" s="15"/>
      <c r="WAC29" s="15"/>
      <c r="WAD29" s="15"/>
      <c r="WAE29" s="15"/>
      <c r="WAF29" s="15"/>
      <c r="WAG29" s="15"/>
      <c r="WAH29" s="15"/>
      <c r="WAI29" s="15"/>
      <c r="WAJ29" s="15"/>
      <c r="WAK29" s="15"/>
      <c r="WAL29" s="15"/>
      <c r="WAM29" s="15"/>
      <c r="WAN29" s="15"/>
      <c r="WAO29" s="15"/>
      <c r="WAP29" s="15"/>
      <c r="WAQ29" s="15"/>
      <c r="WAR29" s="15"/>
      <c r="WAS29" s="15"/>
      <c r="WAT29" s="15"/>
      <c r="WAU29" s="15"/>
      <c r="WAV29" s="15"/>
      <c r="WAW29" s="15"/>
      <c r="WAX29" s="15"/>
      <c r="WAY29" s="15"/>
      <c r="WAZ29" s="15"/>
      <c r="WBA29" s="15"/>
      <c r="WBB29" s="15"/>
      <c r="WBC29" s="15"/>
      <c r="WBD29" s="15"/>
      <c r="WBE29" s="15"/>
      <c r="WBF29" s="15"/>
      <c r="WBG29" s="15"/>
      <c r="WBH29" s="15"/>
      <c r="WBI29" s="15"/>
      <c r="WBJ29" s="15"/>
      <c r="WBK29" s="15"/>
      <c r="WBL29" s="15"/>
      <c r="WBM29" s="15"/>
      <c r="WBN29" s="15"/>
      <c r="WBO29" s="15"/>
      <c r="WBP29" s="15"/>
      <c r="WBQ29" s="15"/>
      <c r="WBR29" s="15"/>
      <c r="WBS29" s="15"/>
      <c r="WBT29" s="15"/>
      <c r="WBU29" s="15"/>
      <c r="WBV29" s="15"/>
      <c r="WBW29" s="15"/>
      <c r="WBX29" s="15"/>
      <c r="WBY29" s="15"/>
      <c r="WBZ29" s="15"/>
      <c r="WCA29" s="15"/>
      <c r="WCB29" s="15"/>
      <c r="WCC29" s="15"/>
      <c r="WCD29" s="15"/>
      <c r="WCE29" s="15"/>
      <c r="WCF29" s="15"/>
      <c r="WCG29" s="15"/>
      <c r="WCH29" s="15"/>
      <c r="WCI29" s="15"/>
      <c r="WCJ29" s="15"/>
      <c r="WCK29" s="15"/>
      <c r="WCL29" s="15"/>
      <c r="WCM29" s="15"/>
      <c r="WCN29" s="15"/>
      <c r="WCO29" s="15"/>
      <c r="WCP29" s="15"/>
      <c r="WCQ29" s="15"/>
      <c r="WCR29" s="15"/>
      <c r="WCS29" s="15"/>
      <c r="WCT29" s="15"/>
      <c r="WCU29" s="15"/>
      <c r="WCV29" s="15"/>
      <c r="WCW29" s="15"/>
      <c r="WCX29" s="15"/>
      <c r="WCY29" s="15"/>
      <c r="WCZ29" s="15"/>
      <c r="WDA29" s="15"/>
      <c r="WDB29" s="15"/>
      <c r="WDC29" s="15"/>
      <c r="WDD29" s="15"/>
      <c r="WDE29" s="15"/>
      <c r="WDF29" s="15"/>
      <c r="WDG29" s="15"/>
      <c r="WDH29" s="15"/>
      <c r="WDI29" s="15"/>
      <c r="WDJ29" s="15"/>
      <c r="WDK29" s="15"/>
      <c r="WDL29" s="15"/>
      <c r="WDM29" s="15"/>
      <c r="WDN29" s="15"/>
      <c r="WDO29" s="15"/>
      <c r="WDP29" s="15"/>
      <c r="WDQ29" s="15"/>
      <c r="WDR29" s="15"/>
      <c r="WDS29" s="15"/>
      <c r="WDT29" s="15"/>
      <c r="WDU29" s="15"/>
      <c r="WDV29" s="15"/>
      <c r="WDW29" s="15"/>
      <c r="WDX29" s="15"/>
      <c r="WDY29" s="15"/>
      <c r="WDZ29" s="15"/>
      <c r="WEA29" s="15"/>
      <c r="WEB29" s="15"/>
      <c r="WEC29" s="15"/>
      <c r="WED29" s="15"/>
      <c r="WEE29" s="15"/>
      <c r="WEF29" s="15"/>
      <c r="WEG29" s="15"/>
      <c r="WEH29" s="15"/>
      <c r="WEI29" s="15"/>
      <c r="WEJ29" s="15"/>
      <c r="WEK29" s="15"/>
      <c r="WEL29" s="15"/>
      <c r="WEM29" s="15"/>
      <c r="WEN29" s="15"/>
      <c r="WEO29" s="15"/>
      <c r="WEP29" s="15"/>
      <c r="WEQ29" s="15"/>
      <c r="WER29" s="15"/>
      <c r="WES29" s="15"/>
      <c r="WET29" s="15"/>
      <c r="WEU29" s="15"/>
      <c r="WEV29" s="15"/>
      <c r="WEW29" s="15"/>
      <c r="WEX29" s="15"/>
      <c r="WEY29" s="15"/>
      <c r="WEZ29" s="15"/>
      <c r="WFA29" s="15"/>
      <c r="WFB29" s="15"/>
      <c r="WFC29" s="15"/>
      <c r="WFD29" s="15"/>
      <c r="WFE29" s="15"/>
      <c r="WFF29" s="15"/>
      <c r="WFG29" s="15"/>
      <c r="WFH29" s="15"/>
      <c r="WFI29" s="15"/>
      <c r="WFJ29" s="15"/>
      <c r="WFK29" s="15"/>
      <c r="WFL29" s="15"/>
      <c r="WFM29" s="15"/>
      <c r="WFN29" s="15"/>
      <c r="WFO29" s="15"/>
      <c r="WFP29" s="15"/>
      <c r="WFQ29" s="15"/>
      <c r="WFR29" s="15"/>
      <c r="WFS29" s="15"/>
      <c r="WFT29" s="15"/>
      <c r="WFU29" s="15"/>
      <c r="WFV29" s="15"/>
      <c r="WFW29" s="15"/>
      <c r="WFX29" s="15"/>
      <c r="WFY29" s="15"/>
      <c r="WFZ29" s="15"/>
      <c r="WGA29" s="15"/>
      <c r="WGB29" s="15"/>
      <c r="WGC29" s="15"/>
      <c r="WGD29" s="15"/>
      <c r="WGE29" s="15"/>
      <c r="WGF29" s="15"/>
      <c r="WGG29" s="15"/>
      <c r="WGH29" s="15"/>
      <c r="WGI29" s="15"/>
      <c r="WGJ29" s="15"/>
      <c r="WGK29" s="15"/>
      <c r="WGL29" s="15"/>
      <c r="WGM29" s="15"/>
      <c r="WGN29" s="15"/>
      <c r="WGO29" s="15"/>
      <c r="WGP29" s="15"/>
      <c r="WGQ29" s="15"/>
      <c r="WGR29" s="15"/>
      <c r="WGS29" s="15"/>
      <c r="WGT29" s="15"/>
      <c r="WGU29" s="15"/>
      <c r="WGV29" s="15"/>
      <c r="WGW29" s="15"/>
      <c r="WGX29" s="15"/>
      <c r="WGY29" s="15"/>
      <c r="WGZ29" s="15"/>
      <c r="WHA29" s="15"/>
      <c r="WHB29" s="15"/>
      <c r="WHC29" s="15"/>
      <c r="WHD29" s="15"/>
      <c r="WHE29" s="15"/>
      <c r="WHF29" s="15"/>
      <c r="WHG29" s="15"/>
      <c r="WHH29" s="15"/>
      <c r="WHI29" s="15"/>
      <c r="WHJ29" s="15"/>
      <c r="WHK29" s="15"/>
      <c r="WHL29" s="15"/>
      <c r="WHM29" s="15"/>
      <c r="WHN29" s="15"/>
      <c r="WHO29" s="15"/>
      <c r="WHP29" s="15"/>
      <c r="WHQ29" s="15"/>
      <c r="WHR29" s="15"/>
      <c r="WHS29" s="15"/>
      <c r="WHT29" s="15"/>
      <c r="WHU29" s="15"/>
      <c r="WHV29" s="15"/>
      <c r="WHW29" s="15"/>
      <c r="WHX29" s="15"/>
      <c r="WHY29" s="15"/>
      <c r="WHZ29" s="15"/>
      <c r="WIA29" s="15"/>
      <c r="WIB29" s="15"/>
      <c r="WIC29" s="15"/>
      <c r="WID29" s="15"/>
      <c r="WIE29" s="15"/>
      <c r="WIF29" s="15"/>
      <c r="WIG29" s="15"/>
      <c r="WIH29" s="15"/>
      <c r="WII29" s="15"/>
      <c r="WIJ29" s="15"/>
      <c r="WIK29" s="15"/>
      <c r="WIL29" s="15"/>
      <c r="WIM29" s="15"/>
      <c r="WIN29" s="15"/>
      <c r="WIO29" s="15"/>
      <c r="WIP29" s="15"/>
      <c r="WIQ29" s="15"/>
      <c r="WIR29" s="15"/>
      <c r="WIS29" s="15"/>
      <c r="WIT29" s="15"/>
      <c r="WIU29" s="15"/>
      <c r="WIV29" s="15"/>
      <c r="WIW29" s="15"/>
      <c r="WIX29" s="15"/>
      <c r="WIY29" s="15"/>
      <c r="WIZ29" s="15"/>
      <c r="WJA29" s="15"/>
      <c r="WJB29" s="15"/>
      <c r="WJC29" s="15"/>
      <c r="WJD29" s="15"/>
      <c r="WJE29" s="15"/>
      <c r="WJF29" s="15"/>
      <c r="WJG29" s="15"/>
      <c r="WJH29" s="15"/>
      <c r="WJI29" s="15"/>
      <c r="WJJ29" s="15"/>
      <c r="WJK29" s="15"/>
      <c r="WJL29" s="15"/>
      <c r="WJM29" s="15"/>
      <c r="WJN29" s="15"/>
      <c r="WJO29" s="15"/>
      <c r="WJP29" s="15"/>
      <c r="WJQ29" s="15"/>
      <c r="WJR29" s="15"/>
      <c r="WJS29" s="15"/>
      <c r="WJT29" s="15"/>
      <c r="WJU29" s="15"/>
      <c r="WJV29" s="15"/>
      <c r="WJW29" s="15"/>
      <c r="WJX29" s="15"/>
      <c r="WJY29" s="15"/>
      <c r="WJZ29" s="15"/>
      <c r="WKA29" s="15"/>
      <c r="WKB29" s="15"/>
      <c r="WKC29" s="15"/>
      <c r="WKD29" s="15"/>
      <c r="WKE29" s="15"/>
      <c r="WKF29" s="15"/>
      <c r="WKG29" s="15"/>
      <c r="WKH29" s="15"/>
      <c r="WKI29" s="15"/>
      <c r="WKJ29" s="15"/>
      <c r="WKK29" s="15"/>
      <c r="WKL29" s="15"/>
      <c r="WKM29" s="15"/>
      <c r="WKN29" s="15"/>
      <c r="WKO29" s="15"/>
      <c r="WKP29" s="15"/>
      <c r="WKQ29" s="15"/>
      <c r="WKR29" s="15"/>
      <c r="WKS29" s="15"/>
      <c r="WKT29" s="15"/>
      <c r="WKU29" s="15"/>
      <c r="WKV29" s="15"/>
      <c r="WKW29" s="15"/>
      <c r="WKX29" s="15"/>
      <c r="WKY29" s="15"/>
      <c r="WKZ29" s="15"/>
      <c r="WLA29" s="15"/>
      <c r="WLB29" s="15"/>
      <c r="WLC29" s="15"/>
      <c r="WLD29" s="15"/>
      <c r="WLE29" s="15"/>
      <c r="WLF29" s="15"/>
      <c r="WLG29" s="15"/>
      <c r="WLH29" s="15"/>
      <c r="WLI29" s="15"/>
      <c r="WLJ29" s="15"/>
      <c r="WLK29" s="15"/>
      <c r="WLL29" s="15"/>
      <c r="WLM29" s="15"/>
      <c r="WLN29" s="15"/>
      <c r="WLO29" s="15"/>
      <c r="WLP29" s="15"/>
      <c r="WLQ29" s="15"/>
      <c r="WLR29" s="15"/>
      <c r="WLS29" s="15"/>
      <c r="WLT29" s="15"/>
      <c r="WLU29" s="15"/>
      <c r="WLV29" s="15"/>
      <c r="WLW29" s="15"/>
      <c r="WLX29" s="15"/>
      <c r="WLY29" s="15"/>
      <c r="WLZ29" s="15"/>
      <c r="WMA29" s="15"/>
      <c r="WMB29" s="15"/>
      <c r="WMC29" s="15"/>
      <c r="WMD29" s="15"/>
      <c r="WME29" s="15"/>
      <c r="WMF29" s="15"/>
      <c r="WMG29" s="15"/>
      <c r="WMH29" s="15"/>
      <c r="WMI29" s="15"/>
      <c r="WMJ29" s="15"/>
      <c r="WMK29" s="15"/>
      <c r="WML29" s="15"/>
      <c r="WMM29" s="15"/>
      <c r="WMN29" s="15"/>
      <c r="WMO29" s="15"/>
      <c r="WMP29" s="15"/>
      <c r="WMQ29" s="15"/>
      <c r="WMR29" s="15"/>
      <c r="WMS29" s="15"/>
      <c r="WMT29" s="15"/>
      <c r="WMU29" s="15"/>
      <c r="WMV29" s="15"/>
      <c r="WMW29" s="15"/>
      <c r="WMX29" s="15"/>
      <c r="WMY29" s="15"/>
      <c r="WMZ29" s="15"/>
      <c r="WNA29" s="15"/>
      <c r="WNB29" s="15"/>
      <c r="WNC29" s="15"/>
      <c r="WND29" s="15"/>
      <c r="WNE29" s="15"/>
      <c r="WNF29" s="15"/>
      <c r="WNG29" s="15"/>
      <c r="WNH29" s="15"/>
      <c r="WNI29" s="15"/>
      <c r="WNJ29" s="15"/>
      <c r="WNK29" s="15"/>
      <c r="WNL29" s="15"/>
      <c r="WNM29" s="15"/>
      <c r="WNN29" s="15"/>
      <c r="WNO29" s="15"/>
      <c r="WNP29" s="15"/>
      <c r="WNQ29" s="15"/>
      <c r="WNR29" s="15"/>
      <c r="WNS29" s="15"/>
      <c r="WNT29" s="15"/>
      <c r="WNU29" s="15"/>
      <c r="WNV29" s="15"/>
      <c r="WNW29" s="15"/>
      <c r="WNX29" s="15"/>
      <c r="WNY29" s="15"/>
      <c r="WNZ29" s="15"/>
      <c r="WOA29" s="15"/>
      <c r="WOB29" s="15"/>
      <c r="WOC29" s="15"/>
      <c r="WOD29" s="15"/>
      <c r="WOE29" s="15"/>
      <c r="WOF29" s="15"/>
      <c r="WOG29" s="15"/>
      <c r="WOH29" s="15"/>
      <c r="WOI29" s="15"/>
      <c r="WOJ29" s="15"/>
      <c r="WOK29" s="15"/>
      <c r="WOL29" s="15"/>
      <c r="WOM29" s="15"/>
      <c r="WON29" s="15"/>
      <c r="WOO29" s="15"/>
      <c r="WOP29" s="15"/>
      <c r="WOQ29" s="15"/>
      <c r="WOR29" s="15"/>
      <c r="WOS29" s="15"/>
      <c r="WOT29" s="15"/>
      <c r="WOU29" s="15"/>
      <c r="WOV29" s="15"/>
      <c r="WOW29" s="15"/>
      <c r="WOX29" s="15"/>
      <c r="WOY29" s="15"/>
      <c r="WOZ29" s="15"/>
      <c r="WPA29" s="15"/>
      <c r="WPB29" s="15"/>
      <c r="WPC29" s="15"/>
      <c r="WPD29" s="15"/>
      <c r="WPE29" s="15"/>
      <c r="WPF29" s="15"/>
      <c r="WPG29" s="15"/>
      <c r="WPH29" s="15"/>
      <c r="WPI29" s="15"/>
      <c r="WPJ29" s="15"/>
      <c r="WPK29" s="15"/>
      <c r="WPL29" s="15"/>
      <c r="WPM29" s="15"/>
      <c r="WPN29" s="15"/>
      <c r="WPO29" s="15"/>
      <c r="WPP29" s="15"/>
      <c r="WPQ29" s="15"/>
      <c r="WPR29" s="15"/>
      <c r="WPS29" s="15"/>
      <c r="WPT29" s="15"/>
      <c r="WPU29" s="15"/>
      <c r="WPV29" s="15"/>
      <c r="WPW29" s="15"/>
      <c r="WPX29" s="15"/>
      <c r="WPY29" s="15"/>
      <c r="WPZ29" s="15"/>
      <c r="WQA29" s="15"/>
      <c r="WQB29" s="15"/>
      <c r="WQC29" s="15"/>
      <c r="WQD29" s="15"/>
      <c r="WQE29" s="15"/>
      <c r="WQF29" s="15"/>
      <c r="WQG29" s="15"/>
      <c r="WQH29" s="15"/>
      <c r="WQI29" s="15"/>
      <c r="WQJ29" s="15"/>
      <c r="WQK29" s="15"/>
      <c r="WQL29" s="15"/>
      <c r="WQM29" s="15"/>
      <c r="WQN29" s="15"/>
      <c r="WQO29" s="15"/>
      <c r="WQP29" s="15"/>
      <c r="WQQ29" s="15"/>
      <c r="WQR29" s="15"/>
      <c r="WQS29" s="15"/>
      <c r="WQT29" s="15"/>
      <c r="WQU29" s="15"/>
      <c r="WQV29" s="15"/>
      <c r="WQW29" s="15"/>
      <c r="WQX29" s="15"/>
      <c r="WQY29" s="15"/>
      <c r="WQZ29" s="15"/>
      <c r="WRA29" s="15"/>
      <c r="WRB29" s="15"/>
      <c r="WRC29" s="15"/>
      <c r="WRD29" s="15"/>
      <c r="WRE29" s="15"/>
      <c r="WRF29" s="15"/>
      <c r="WRG29" s="15"/>
      <c r="WRH29" s="15"/>
      <c r="WRI29" s="15"/>
      <c r="WRJ29" s="15"/>
      <c r="WRK29" s="15"/>
      <c r="WRL29" s="15"/>
      <c r="WRM29" s="15"/>
      <c r="WRN29" s="15"/>
      <c r="WRO29" s="15"/>
      <c r="WRP29" s="15"/>
      <c r="WRQ29" s="15"/>
      <c r="WRR29" s="15"/>
      <c r="WRS29" s="15"/>
      <c r="WRT29" s="15"/>
      <c r="WRU29" s="15"/>
      <c r="WRV29" s="15"/>
      <c r="WRW29" s="15"/>
      <c r="WRX29" s="15"/>
      <c r="WRY29" s="15"/>
      <c r="WRZ29" s="15"/>
      <c r="WSA29" s="15"/>
      <c r="WSB29" s="15"/>
      <c r="WSC29" s="15"/>
      <c r="WSD29" s="15"/>
      <c r="WSE29" s="15"/>
      <c r="WSF29" s="15"/>
      <c r="WSG29" s="15"/>
      <c r="WSH29" s="15"/>
      <c r="WSI29" s="15"/>
      <c r="WSJ29" s="15"/>
      <c r="WSK29" s="15"/>
      <c r="WSL29" s="15"/>
      <c r="WSM29" s="15"/>
      <c r="WSN29" s="15"/>
      <c r="WSO29" s="15"/>
      <c r="WSP29" s="15"/>
      <c r="WSQ29" s="15"/>
      <c r="WSR29" s="15"/>
      <c r="WSS29" s="15"/>
      <c r="WST29" s="15"/>
      <c r="WSU29" s="15"/>
      <c r="WSV29" s="15"/>
      <c r="WSW29" s="15"/>
      <c r="WSX29" s="15"/>
      <c r="WSY29" s="15"/>
      <c r="WSZ29" s="15"/>
      <c r="WTA29" s="15"/>
      <c r="WTB29" s="15"/>
      <c r="WTC29" s="15"/>
      <c r="WTD29" s="15"/>
      <c r="WTE29" s="15"/>
      <c r="WTF29" s="15"/>
      <c r="WTG29" s="15"/>
      <c r="WTH29" s="15"/>
      <c r="WTI29" s="15"/>
      <c r="WTJ29" s="15"/>
      <c r="WTK29" s="15"/>
      <c r="WTL29" s="15"/>
      <c r="WTM29" s="15"/>
      <c r="WTN29" s="15"/>
      <c r="WTO29" s="15"/>
      <c r="WTP29" s="15"/>
      <c r="WTQ29" s="15"/>
      <c r="WTR29" s="15"/>
      <c r="WTS29" s="15"/>
      <c r="WTT29" s="15"/>
      <c r="WTU29" s="15"/>
      <c r="WTV29" s="15"/>
      <c r="WTW29" s="15"/>
      <c r="WTX29" s="15"/>
      <c r="WTY29" s="15"/>
      <c r="WTZ29" s="15"/>
      <c r="WUA29" s="15"/>
      <c r="WUB29" s="15"/>
      <c r="WUC29" s="15"/>
      <c r="WUD29" s="15"/>
      <c r="WUE29" s="15"/>
      <c r="WUF29" s="15"/>
      <c r="WUG29" s="15"/>
      <c r="WUH29" s="15"/>
      <c r="WUI29" s="15"/>
      <c r="WUJ29" s="15"/>
      <c r="WUK29" s="15"/>
      <c r="WUL29" s="15"/>
      <c r="WUM29" s="15"/>
      <c r="WUN29" s="15"/>
      <c r="WUO29" s="15"/>
      <c r="WUP29" s="15"/>
      <c r="WUQ29" s="15"/>
      <c r="WUR29" s="15"/>
      <c r="WUS29" s="15"/>
      <c r="WUT29" s="15"/>
      <c r="WUU29" s="15"/>
      <c r="WUV29" s="15"/>
      <c r="WUW29" s="15"/>
      <c r="WUX29" s="15"/>
      <c r="WUY29" s="15"/>
      <c r="WUZ29" s="15"/>
      <c r="WVA29" s="15"/>
      <c r="WVB29" s="15"/>
      <c r="WVC29" s="15"/>
      <c r="WVD29" s="15"/>
      <c r="WVE29" s="15"/>
      <c r="WVF29" s="15"/>
      <c r="WVG29" s="15"/>
      <c r="WVH29" s="15"/>
      <c r="WVI29" s="15"/>
      <c r="WVJ29" s="15"/>
      <c r="WVK29" s="15"/>
      <c r="WVL29" s="15"/>
      <c r="WVM29" s="15"/>
      <c r="WVN29" s="15"/>
      <c r="WVO29" s="15"/>
      <c r="WVP29" s="15"/>
      <c r="WVQ29" s="15"/>
      <c r="WVR29" s="15"/>
      <c r="WVS29" s="15"/>
      <c r="WVT29" s="15"/>
      <c r="WVU29" s="15"/>
      <c r="WVV29" s="15"/>
      <c r="WVW29" s="15"/>
      <c r="WVX29" s="15"/>
      <c r="WVY29" s="15"/>
      <c r="WVZ29" s="15"/>
      <c r="WWA29" s="15"/>
      <c r="WWB29" s="15"/>
      <c r="WWC29" s="15"/>
      <c r="WWD29" s="15"/>
      <c r="WWE29" s="15"/>
      <c r="WWF29" s="15"/>
      <c r="WWG29" s="15"/>
      <c r="WWH29" s="15"/>
      <c r="WWI29" s="15"/>
      <c r="WWJ29" s="15"/>
      <c r="WWK29" s="15"/>
      <c r="WWL29" s="15"/>
      <c r="WWM29" s="15"/>
      <c r="WWN29" s="15"/>
      <c r="WWO29" s="15"/>
      <c r="WWP29" s="15"/>
      <c r="WWQ29" s="15"/>
      <c r="WWR29" s="15"/>
      <c r="WWS29" s="15"/>
      <c r="WWT29" s="15"/>
      <c r="WWU29" s="15"/>
      <c r="WWV29" s="15"/>
      <c r="WWW29" s="15"/>
      <c r="WWX29" s="15"/>
      <c r="WWY29" s="15"/>
      <c r="WWZ29" s="15"/>
      <c r="WXA29" s="15"/>
      <c r="WXB29" s="15"/>
      <c r="WXC29" s="15"/>
      <c r="WXD29" s="15"/>
      <c r="WXE29" s="15"/>
      <c r="WXF29" s="15"/>
      <c r="WXG29" s="15"/>
      <c r="WXH29" s="15"/>
      <c r="WXI29" s="15"/>
      <c r="WXJ29" s="15"/>
      <c r="WXK29" s="15"/>
      <c r="WXL29" s="15"/>
      <c r="WXM29" s="15"/>
      <c r="WXN29" s="15"/>
      <c r="WXO29" s="15"/>
      <c r="WXP29" s="15"/>
      <c r="WXQ29" s="15"/>
      <c r="WXR29" s="15"/>
      <c r="WXS29" s="15"/>
      <c r="WXT29" s="15"/>
      <c r="WXU29" s="15"/>
      <c r="WXV29" s="15"/>
      <c r="WXW29" s="15"/>
      <c r="WXX29" s="15"/>
      <c r="WXY29" s="15"/>
      <c r="WXZ29" s="15"/>
      <c r="WYA29" s="15"/>
      <c r="WYB29" s="15"/>
      <c r="WYC29" s="15"/>
      <c r="WYD29" s="15"/>
      <c r="WYE29" s="15"/>
      <c r="WYF29" s="15"/>
      <c r="WYG29" s="15"/>
      <c r="WYH29" s="15"/>
      <c r="WYI29" s="15"/>
      <c r="WYJ29" s="15"/>
      <c r="WYK29" s="15"/>
      <c r="WYL29" s="15"/>
      <c r="WYM29" s="15"/>
      <c r="WYN29" s="15"/>
      <c r="WYO29" s="15"/>
      <c r="WYP29" s="15"/>
      <c r="WYQ29" s="15"/>
      <c r="WYR29" s="15"/>
      <c r="WYS29" s="15"/>
      <c r="WYT29" s="15"/>
      <c r="WYU29" s="15"/>
      <c r="WYV29" s="15"/>
      <c r="WYW29" s="15"/>
      <c r="WYX29" s="15"/>
      <c r="WYY29" s="15"/>
      <c r="WYZ29" s="15"/>
      <c r="WZA29" s="15"/>
      <c r="WZB29" s="15"/>
      <c r="WZC29" s="15"/>
      <c r="WZD29" s="15"/>
      <c r="WZE29" s="15"/>
      <c r="WZF29" s="15"/>
      <c r="WZG29" s="15"/>
      <c r="WZH29" s="15"/>
      <c r="WZI29" s="15"/>
      <c r="WZJ29" s="15"/>
      <c r="WZK29" s="15"/>
      <c r="WZL29" s="15"/>
      <c r="WZM29" s="15"/>
      <c r="WZN29" s="15"/>
      <c r="WZO29" s="15"/>
      <c r="WZP29" s="15"/>
      <c r="WZQ29" s="15"/>
      <c r="WZR29" s="15"/>
      <c r="WZS29" s="15"/>
      <c r="WZT29" s="15"/>
      <c r="WZU29" s="15"/>
      <c r="WZV29" s="15"/>
      <c r="WZW29" s="15"/>
      <c r="WZX29" s="15"/>
      <c r="WZY29" s="15"/>
      <c r="WZZ29" s="15"/>
      <c r="XAA29" s="15"/>
      <c r="XAB29" s="15"/>
      <c r="XAC29" s="15"/>
      <c r="XAD29" s="15"/>
      <c r="XAE29" s="15"/>
      <c r="XAF29" s="15"/>
      <c r="XAG29" s="15"/>
      <c r="XAH29" s="15"/>
      <c r="XAI29" s="15"/>
      <c r="XAJ29" s="15"/>
      <c r="XAK29" s="15"/>
      <c r="XAL29" s="15"/>
      <c r="XAM29" s="15"/>
      <c r="XAN29" s="15"/>
      <c r="XAO29" s="15"/>
      <c r="XAP29" s="15"/>
      <c r="XAQ29" s="15"/>
      <c r="XAR29" s="15"/>
      <c r="XAS29" s="15"/>
      <c r="XAT29" s="15"/>
      <c r="XAU29" s="15"/>
      <c r="XAV29" s="15"/>
      <c r="XAW29" s="15"/>
      <c r="XAX29" s="15"/>
      <c r="XAY29" s="15"/>
      <c r="XAZ29" s="15"/>
      <c r="XBA29" s="15"/>
      <c r="XBB29" s="15"/>
      <c r="XBC29" s="15"/>
      <c r="XBD29" s="15"/>
      <c r="XBE29" s="15"/>
      <c r="XBF29" s="15"/>
      <c r="XBG29" s="15"/>
      <c r="XBH29" s="15"/>
      <c r="XBI29" s="15"/>
      <c r="XBJ29" s="15"/>
      <c r="XBK29" s="15"/>
      <c r="XBL29" s="15"/>
      <c r="XBM29" s="15"/>
      <c r="XBN29" s="15"/>
      <c r="XBO29" s="15"/>
      <c r="XBP29" s="15"/>
      <c r="XBQ29" s="15"/>
      <c r="XBR29" s="15"/>
      <c r="XBS29" s="15"/>
      <c r="XBT29" s="15"/>
      <c r="XBU29" s="15"/>
      <c r="XBV29" s="15"/>
      <c r="XBW29" s="15"/>
      <c r="XBX29" s="15"/>
      <c r="XBY29" s="15"/>
      <c r="XBZ29" s="15"/>
      <c r="XCA29" s="15"/>
      <c r="XCB29" s="15"/>
      <c r="XCC29" s="15"/>
      <c r="XCD29" s="15"/>
      <c r="XCE29" s="15"/>
      <c r="XCF29" s="15"/>
      <c r="XCG29" s="15"/>
      <c r="XCH29" s="15"/>
      <c r="XCI29" s="15"/>
      <c r="XCJ29" s="15"/>
      <c r="XCK29" s="15"/>
      <c r="XCL29" s="15"/>
      <c r="XCM29" s="15"/>
      <c r="XCN29" s="15"/>
      <c r="XCO29" s="15"/>
      <c r="XCP29" s="15"/>
      <c r="XCQ29" s="15"/>
      <c r="XCR29" s="15"/>
      <c r="XCS29" s="15"/>
      <c r="XCT29" s="15"/>
      <c r="XCU29" s="15"/>
      <c r="XCV29" s="15"/>
      <c r="XCW29" s="15"/>
      <c r="XCX29" s="15"/>
      <c r="XCY29" s="15"/>
      <c r="XCZ29" s="15"/>
      <c r="XDA29" s="15"/>
      <c r="XDB29" s="15"/>
      <c r="XDC29" s="15"/>
      <c r="XDD29" s="15"/>
      <c r="XDE29" s="15"/>
      <c r="XDF29" s="15"/>
      <c r="XDG29" s="15"/>
      <c r="XDH29" s="15"/>
      <c r="XDI29" s="15"/>
      <c r="XDJ29" s="15"/>
      <c r="XDK29" s="15"/>
      <c r="XDL29" s="15"/>
      <c r="XDM29" s="15"/>
      <c r="XDN29" s="15"/>
      <c r="XDO29" s="15"/>
      <c r="XDP29" s="15"/>
      <c r="XDQ29" s="15"/>
      <c r="XDR29" s="15"/>
      <c r="XDS29" s="15"/>
      <c r="XDT29" s="15"/>
      <c r="XDU29" s="15"/>
      <c r="XDV29" s="15"/>
      <c r="XDW29" s="15"/>
      <c r="XDX29" s="15"/>
      <c r="XDY29" s="15"/>
      <c r="XDZ29" s="15"/>
      <c r="XEA29" s="15"/>
      <c r="XEB29" s="15"/>
      <c r="XEC29" s="15"/>
      <c r="XED29" s="15"/>
      <c r="XEE29" s="15"/>
      <c r="XEF29" s="15"/>
      <c r="XEG29" s="15"/>
      <c r="XEH29" s="15"/>
      <c r="XEI29" s="15"/>
      <c r="XEJ29" s="15"/>
      <c r="XEK29" s="15"/>
      <c r="XEL29" s="15"/>
      <c r="XEM29" s="15"/>
      <c r="XEN29" s="15"/>
      <c r="XEO29" s="15"/>
      <c r="XEP29" s="15"/>
      <c r="XEQ29" s="15"/>
      <c r="XER29" s="15"/>
      <c r="XES29" s="15"/>
      <c r="XET29" s="15"/>
      <c r="XEU29" s="15"/>
      <c r="XEV29" s="15"/>
      <c r="XEW29" s="15"/>
      <c r="XEX29" s="15"/>
      <c r="XEY29" s="15"/>
      <c r="XEZ29" s="15"/>
    </row>
    <row r="30" spans="2:16380" outlineLevel="1" x14ac:dyDescent="0.25">
      <c r="B30" s="10" t="s">
        <v>85</v>
      </c>
      <c r="C30" s="17">
        <v>2.048</v>
      </c>
      <c r="D30" s="17">
        <v>2.3660000000000001</v>
      </c>
      <c r="E30" s="17">
        <v>3.2210000000000001</v>
      </c>
      <c r="F30" s="17">
        <f>12.462-SUM(C30:E30)</f>
        <v>4.827</v>
      </c>
      <c r="G30" s="17">
        <v>3.62</v>
      </c>
      <c r="H30" s="17">
        <v>2.0419999999999998</v>
      </c>
      <c r="I30" s="17">
        <v>1.5740000000000001</v>
      </c>
      <c r="J30" s="17">
        <f>9.067-SUM(G30:I30)</f>
        <v>1.8310000000000004</v>
      </c>
      <c r="K30" s="17">
        <v>2.2400000000000002</v>
      </c>
      <c r="L30" s="17">
        <v>2.4860000000000002</v>
      </c>
      <c r="M30" s="17">
        <v>2.8559999999999999</v>
      </c>
      <c r="N30" s="17">
        <f>10.447-SUM(K30:M30)</f>
        <v>2.8649999999999984</v>
      </c>
      <c r="O30" s="17">
        <v>2.6469999999999998</v>
      </c>
      <c r="P30" s="17">
        <v>2.88</v>
      </c>
      <c r="Q30" s="17">
        <v>3.2789999999999999</v>
      </c>
      <c r="R30" s="17">
        <f>11.35-SUM(O30:Q30)</f>
        <v>2.5440000000000005</v>
      </c>
      <c r="S30" s="17">
        <v>3.7629999999999999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  <c r="AML30" s="15"/>
      <c r="AMM30" s="15"/>
      <c r="AMN30" s="15"/>
      <c r="AMO30" s="15"/>
      <c r="AMP30" s="15"/>
      <c r="AMQ30" s="15"/>
      <c r="AMR30" s="15"/>
      <c r="AMS30" s="15"/>
      <c r="AMT30" s="15"/>
      <c r="AMU30" s="15"/>
      <c r="AMV30" s="15"/>
      <c r="AMW30" s="15"/>
      <c r="AMX30" s="15"/>
      <c r="AMY30" s="15"/>
      <c r="AMZ30" s="15"/>
      <c r="ANA30" s="15"/>
      <c r="ANB30" s="15"/>
      <c r="ANC30" s="15"/>
      <c r="AND30" s="15"/>
      <c r="ANE30" s="15"/>
      <c r="ANF30" s="15"/>
      <c r="ANG30" s="15"/>
      <c r="ANH30" s="15"/>
      <c r="ANI30" s="15"/>
      <c r="ANJ30" s="15"/>
      <c r="ANK30" s="15"/>
      <c r="ANL30" s="15"/>
      <c r="ANM30" s="15"/>
      <c r="ANN30" s="15"/>
      <c r="ANO30" s="15"/>
      <c r="ANP30" s="15"/>
      <c r="ANQ30" s="15"/>
      <c r="ANR30" s="15"/>
      <c r="ANS30" s="15"/>
      <c r="ANT30" s="15"/>
      <c r="ANU30" s="15"/>
      <c r="ANV30" s="15"/>
      <c r="ANW30" s="15"/>
      <c r="ANX30" s="15"/>
      <c r="ANY30" s="15"/>
      <c r="ANZ30" s="15"/>
      <c r="AOA30" s="15"/>
      <c r="AOB30" s="15"/>
      <c r="AOC30" s="15"/>
      <c r="AOD30" s="15"/>
      <c r="AOE30" s="15"/>
      <c r="AOF30" s="15"/>
      <c r="AOG30" s="15"/>
      <c r="AOH30" s="15"/>
      <c r="AOI30" s="15"/>
      <c r="AOJ30" s="15"/>
      <c r="AOK30" s="15"/>
      <c r="AOL30" s="15"/>
      <c r="AOM30" s="15"/>
      <c r="AON30" s="15"/>
      <c r="AOO30" s="15"/>
      <c r="AOP30" s="15"/>
      <c r="AOQ30" s="15"/>
      <c r="AOR30" s="15"/>
      <c r="AOS30" s="15"/>
      <c r="AOT30" s="15"/>
      <c r="AOU30" s="15"/>
      <c r="AOV30" s="15"/>
      <c r="AOW30" s="15"/>
      <c r="AOX30" s="15"/>
      <c r="AOY30" s="15"/>
      <c r="AOZ30" s="15"/>
      <c r="APA30" s="15"/>
      <c r="APB30" s="15"/>
      <c r="APC30" s="15"/>
      <c r="APD30" s="15"/>
      <c r="APE30" s="15"/>
      <c r="APF30" s="15"/>
      <c r="APG30" s="15"/>
      <c r="APH30" s="15"/>
      <c r="API30" s="15"/>
      <c r="APJ30" s="15"/>
      <c r="APK30" s="15"/>
      <c r="APL30" s="15"/>
      <c r="APM30" s="15"/>
      <c r="APN30" s="15"/>
      <c r="APO30" s="15"/>
      <c r="APP30" s="15"/>
      <c r="APQ30" s="15"/>
      <c r="APR30" s="15"/>
      <c r="APS30" s="15"/>
      <c r="APT30" s="15"/>
      <c r="APU30" s="15"/>
      <c r="APV30" s="15"/>
      <c r="APW30" s="15"/>
      <c r="APX30" s="15"/>
      <c r="APY30" s="15"/>
      <c r="APZ30" s="15"/>
      <c r="AQA30" s="15"/>
      <c r="AQB30" s="15"/>
      <c r="AQC30" s="15"/>
      <c r="AQD30" s="15"/>
      <c r="AQE30" s="15"/>
      <c r="AQF30" s="15"/>
      <c r="AQG30" s="15"/>
      <c r="AQH30" s="15"/>
      <c r="AQI30" s="15"/>
      <c r="AQJ30" s="15"/>
      <c r="AQK30" s="15"/>
      <c r="AQL30" s="15"/>
      <c r="AQM30" s="15"/>
      <c r="AQN30" s="15"/>
      <c r="AQO30" s="15"/>
      <c r="AQP30" s="15"/>
      <c r="AQQ30" s="15"/>
      <c r="AQR30" s="15"/>
      <c r="AQS30" s="15"/>
      <c r="AQT30" s="15"/>
      <c r="AQU30" s="15"/>
      <c r="AQV30" s="15"/>
      <c r="AQW30" s="15"/>
      <c r="AQX30" s="15"/>
      <c r="AQY30" s="15"/>
      <c r="AQZ30" s="15"/>
      <c r="ARA30" s="15"/>
      <c r="ARB30" s="15"/>
      <c r="ARC30" s="15"/>
      <c r="ARD30" s="15"/>
      <c r="ARE30" s="15"/>
      <c r="ARF30" s="15"/>
      <c r="ARG30" s="15"/>
      <c r="ARH30" s="15"/>
      <c r="ARI30" s="15"/>
      <c r="ARJ30" s="15"/>
      <c r="ARK30" s="15"/>
      <c r="ARL30" s="15"/>
      <c r="ARM30" s="15"/>
      <c r="ARN30" s="15"/>
      <c r="ARO30" s="15"/>
      <c r="ARP30" s="15"/>
      <c r="ARQ30" s="15"/>
      <c r="ARR30" s="15"/>
      <c r="ARS30" s="15"/>
      <c r="ART30" s="15"/>
      <c r="ARU30" s="15"/>
      <c r="ARV30" s="15"/>
      <c r="ARW30" s="15"/>
      <c r="ARX30" s="15"/>
      <c r="ARY30" s="15"/>
      <c r="ARZ30" s="15"/>
      <c r="ASA30" s="15"/>
      <c r="ASB30" s="15"/>
      <c r="ASC30" s="15"/>
      <c r="ASD30" s="15"/>
      <c r="ASE30" s="15"/>
      <c r="ASF30" s="15"/>
      <c r="ASG30" s="15"/>
      <c r="ASH30" s="15"/>
      <c r="ASI30" s="15"/>
      <c r="ASJ30" s="15"/>
      <c r="ASK30" s="15"/>
      <c r="ASL30" s="15"/>
      <c r="ASM30" s="15"/>
      <c r="ASN30" s="15"/>
      <c r="ASO30" s="15"/>
      <c r="ASP30" s="15"/>
      <c r="ASQ30" s="15"/>
      <c r="ASR30" s="15"/>
      <c r="ASS30" s="15"/>
      <c r="AST30" s="15"/>
      <c r="ASU30" s="15"/>
      <c r="ASV30" s="15"/>
      <c r="ASW30" s="15"/>
      <c r="ASX30" s="15"/>
      <c r="ASY30" s="15"/>
      <c r="ASZ30" s="15"/>
      <c r="ATA30" s="15"/>
      <c r="ATB30" s="15"/>
      <c r="ATC30" s="15"/>
      <c r="ATD30" s="15"/>
      <c r="ATE30" s="15"/>
      <c r="ATF30" s="15"/>
      <c r="ATG30" s="15"/>
      <c r="ATH30" s="15"/>
      <c r="ATI30" s="15"/>
      <c r="ATJ30" s="15"/>
      <c r="ATK30" s="15"/>
      <c r="ATL30" s="15"/>
      <c r="ATM30" s="15"/>
      <c r="ATN30" s="15"/>
      <c r="ATO30" s="15"/>
      <c r="ATP30" s="15"/>
      <c r="ATQ30" s="15"/>
      <c r="ATR30" s="15"/>
      <c r="ATS30" s="15"/>
      <c r="ATT30" s="15"/>
      <c r="ATU30" s="15"/>
      <c r="ATV30" s="15"/>
      <c r="ATW30" s="15"/>
      <c r="ATX30" s="15"/>
      <c r="ATY30" s="15"/>
      <c r="ATZ30" s="15"/>
      <c r="AUA30" s="15"/>
      <c r="AUB30" s="15"/>
      <c r="AUC30" s="15"/>
      <c r="AUD30" s="15"/>
      <c r="AUE30" s="15"/>
      <c r="AUF30" s="15"/>
      <c r="AUG30" s="15"/>
      <c r="AUH30" s="15"/>
      <c r="AUI30" s="15"/>
      <c r="AUJ30" s="15"/>
      <c r="AUK30" s="15"/>
      <c r="AUL30" s="15"/>
      <c r="AUM30" s="15"/>
      <c r="AUN30" s="15"/>
      <c r="AUO30" s="15"/>
      <c r="AUP30" s="15"/>
      <c r="AUQ30" s="15"/>
      <c r="AUR30" s="15"/>
      <c r="AUS30" s="15"/>
      <c r="AUT30" s="15"/>
      <c r="AUU30" s="15"/>
      <c r="AUV30" s="15"/>
      <c r="AUW30" s="15"/>
      <c r="AUX30" s="15"/>
      <c r="AUY30" s="15"/>
      <c r="AUZ30" s="15"/>
      <c r="AVA30" s="15"/>
      <c r="AVB30" s="15"/>
      <c r="AVC30" s="15"/>
      <c r="AVD30" s="15"/>
      <c r="AVE30" s="15"/>
      <c r="AVF30" s="15"/>
      <c r="AVG30" s="15"/>
      <c r="AVH30" s="15"/>
      <c r="AVI30" s="15"/>
      <c r="AVJ30" s="15"/>
      <c r="AVK30" s="15"/>
      <c r="AVL30" s="15"/>
      <c r="AVM30" s="15"/>
      <c r="AVN30" s="15"/>
      <c r="AVO30" s="15"/>
      <c r="AVP30" s="15"/>
      <c r="AVQ30" s="15"/>
      <c r="AVR30" s="15"/>
      <c r="AVS30" s="15"/>
      <c r="AVT30" s="15"/>
      <c r="AVU30" s="15"/>
      <c r="AVV30" s="15"/>
      <c r="AVW30" s="15"/>
      <c r="AVX30" s="15"/>
      <c r="AVY30" s="15"/>
      <c r="AVZ30" s="15"/>
      <c r="AWA30" s="15"/>
      <c r="AWB30" s="15"/>
      <c r="AWC30" s="15"/>
      <c r="AWD30" s="15"/>
      <c r="AWE30" s="15"/>
      <c r="AWF30" s="15"/>
      <c r="AWG30" s="15"/>
      <c r="AWH30" s="15"/>
      <c r="AWI30" s="15"/>
      <c r="AWJ30" s="15"/>
      <c r="AWK30" s="15"/>
      <c r="AWL30" s="15"/>
      <c r="AWM30" s="15"/>
      <c r="AWN30" s="15"/>
      <c r="AWO30" s="15"/>
      <c r="AWP30" s="15"/>
      <c r="AWQ30" s="15"/>
      <c r="AWR30" s="15"/>
      <c r="AWS30" s="15"/>
      <c r="AWT30" s="15"/>
      <c r="AWU30" s="15"/>
      <c r="AWV30" s="15"/>
      <c r="AWW30" s="15"/>
      <c r="AWX30" s="15"/>
      <c r="AWY30" s="15"/>
      <c r="AWZ30" s="15"/>
      <c r="AXA30" s="15"/>
      <c r="AXB30" s="15"/>
      <c r="AXC30" s="15"/>
      <c r="AXD30" s="15"/>
      <c r="AXE30" s="15"/>
      <c r="AXF30" s="15"/>
      <c r="AXG30" s="15"/>
      <c r="AXH30" s="15"/>
      <c r="AXI30" s="15"/>
      <c r="AXJ30" s="15"/>
      <c r="AXK30" s="15"/>
      <c r="AXL30" s="15"/>
      <c r="AXM30" s="15"/>
      <c r="AXN30" s="15"/>
      <c r="AXO30" s="15"/>
      <c r="AXP30" s="15"/>
      <c r="AXQ30" s="15"/>
      <c r="AXR30" s="15"/>
      <c r="AXS30" s="15"/>
      <c r="AXT30" s="15"/>
      <c r="AXU30" s="15"/>
      <c r="AXV30" s="15"/>
      <c r="AXW30" s="15"/>
      <c r="AXX30" s="15"/>
      <c r="AXY30" s="15"/>
      <c r="AXZ30" s="15"/>
      <c r="AYA30" s="15"/>
      <c r="AYB30" s="15"/>
      <c r="AYC30" s="15"/>
      <c r="AYD30" s="15"/>
      <c r="AYE30" s="15"/>
      <c r="AYF30" s="15"/>
      <c r="AYG30" s="15"/>
      <c r="AYH30" s="15"/>
      <c r="AYI30" s="15"/>
      <c r="AYJ30" s="15"/>
      <c r="AYK30" s="15"/>
      <c r="AYL30" s="15"/>
      <c r="AYM30" s="15"/>
      <c r="AYN30" s="15"/>
      <c r="AYO30" s="15"/>
      <c r="AYP30" s="15"/>
      <c r="AYQ30" s="15"/>
      <c r="AYR30" s="15"/>
      <c r="AYS30" s="15"/>
      <c r="AYT30" s="15"/>
      <c r="AYU30" s="15"/>
      <c r="AYV30" s="15"/>
      <c r="AYW30" s="15"/>
      <c r="AYX30" s="15"/>
      <c r="AYY30" s="15"/>
      <c r="AYZ30" s="15"/>
      <c r="AZA30" s="15"/>
      <c r="AZB30" s="15"/>
      <c r="AZC30" s="15"/>
      <c r="AZD30" s="15"/>
      <c r="AZE30" s="15"/>
      <c r="AZF30" s="15"/>
      <c r="AZG30" s="15"/>
      <c r="AZH30" s="15"/>
      <c r="AZI30" s="15"/>
      <c r="AZJ30" s="15"/>
      <c r="AZK30" s="15"/>
      <c r="AZL30" s="15"/>
      <c r="AZM30" s="15"/>
      <c r="AZN30" s="15"/>
      <c r="AZO30" s="15"/>
      <c r="AZP30" s="15"/>
      <c r="AZQ30" s="15"/>
      <c r="AZR30" s="15"/>
      <c r="AZS30" s="15"/>
      <c r="AZT30" s="15"/>
      <c r="AZU30" s="15"/>
      <c r="AZV30" s="15"/>
      <c r="AZW30" s="15"/>
      <c r="AZX30" s="15"/>
      <c r="AZY30" s="15"/>
      <c r="AZZ30" s="15"/>
      <c r="BAA30" s="15"/>
      <c r="BAB30" s="15"/>
      <c r="BAC30" s="15"/>
      <c r="BAD30" s="15"/>
      <c r="BAE30" s="15"/>
      <c r="BAF30" s="15"/>
      <c r="BAG30" s="15"/>
      <c r="BAH30" s="15"/>
      <c r="BAI30" s="15"/>
      <c r="BAJ30" s="15"/>
      <c r="BAK30" s="15"/>
      <c r="BAL30" s="15"/>
      <c r="BAM30" s="15"/>
      <c r="BAN30" s="15"/>
      <c r="BAO30" s="15"/>
      <c r="BAP30" s="15"/>
      <c r="BAQ30" s="15"/>
      <c r="BAR30" s="15"/>
      <c r="BAS30" s="15"/>
      <c r="BAT30" s="15"/>
      <c r="BAU30" s="15"/>
      <c r="BAV30" s="15"/>
      <c r="BAW30" s="15"/>
      <c r="BAX30" s="15"/>
      <c r="BAY30" s="15"/>
      <c r="BAZ30" s="15"/>
      <c r="BBA30" s="15"/>
      <c r="BBB30" s="15"/>
      <c r="BBC30" s="15"/>
      <c r="BBD30" s="15"/>
      <c r="BBE30" s="15"/>
      <c r="BBF30" s="15"/>
      <c r="BBG30" s="15"/>
      <c r="BBH30" s="15"/>
      <c r="BBI30" s="15"/>
      <c r="BBJ30" s="15"/>
      <c r="BBK30" s="15"/>
      <c r="BBL30" s="15"/>
      <c r="BBM30" s="15"/>
      <c r="BBN30" s="15"/>
      <c r="BBO30" s="15"/>
      <c r="BBP30" s="15"/>
      <c r="BBQ30" s="15"/>
      <c r="BBR30" s="15"/>
      <c r="BBS30" s="15"/>
      <c r="BBT30" s="15"/>
      <c r="BBU30" s="15"/>
      <c r="BBV30" s="15"/>
      <c r="BBW30" s="15"/>
      <c r="BBX30" s="15"/>
      <c r="BBY30" s="15"/>
      <c r="BBZ30" s="15"/>
      <c r="BCA30" s="15"/>
      <c r="BCB30" s="15"/>
      <c r="BCC30" s="15"/>
      <c r="BCD30" s="15"/>
      <c r="BCE30" s="15"/>
      <c r="BCF30" s="15"/>
      <c r="BCG30" s="15"/>
      <c r="BCH30" s="15"/>
      <c r="BCI30" s="15"/>
      <c r="BCJ30" s="15"/>
      <c r="BCK30" s="15"/>
      <c r="BCL30" s="15"/>
      <c r="BCM30" s="15"/>
      <c r="BCN30" s="15"/>
      <c r="BCO30" s="15"/>
      <c r="BCP30" s="15"/>
      <c r="BCQ30" s="15"/>
      <c r="BCR30" s="15"/>
      <c r="BCS30" s="15"/>
      <c r="BCT30" s="15"/>
      <c r="BCU30" s="15"/>
      <c r="BCV30" s="15"/>
      <c r="BCW30" s="15"/>
      <c r="BCX30" s="15"/>
      <c r="BCY30" s="15"/>
      <c r="BCZ30" s="15"/>
      <c r="BDA30" s="15"/>
      <c r="BDB30" s="15"/>
      <c r="BDC30" s="15"/>
      <c r="BDD30" s="15"/>
      <c r="BDE30" s="15"/>
      <c r="BDF30" s="15"/>
      <c r="BDG30" s="15"/>
      <c r="BDH30" s="15"/>
      <c r="BDI30" s="15"/>
      <c r="BDJ30" s="15"/>
      <c r="BDK30" s="15"/>
      <c r="BDL30" s="15"/>
      <c r="BDM30" s="15"/>
      <c r="BDN30" s="15"/>
      <c r="BDO30" s="15"/>
      <c r="BDP30" s="15"/>
      <c r="BDQ30" s="15"/>
      <c r="BDR30" s="15"/>
      <c r="BDS30" s="15"/>
      <c r="BDT30" s="15"/>
      <c r="BDU30" s="15"/>
      <c r="BDV30" s="15"/>
      <c r="BDW30" s="15"/>
      <c r="BDX30" s="15"/>
      <c r="BDY30" s="15"/>
      <c r="BDZ30" s="15"/>
      <c r="BEA30" s="15"/>
      <c r="BEB30" s="15"/>
      <c r="BEC30" s="15"/>
      <c r="BED30" s="15"/>
      <c r="BEE30" s="15"/>
      <c r="BEF30" s="15"/>
      <c r="BEG30" s="15"/>
      <c r="BEH30" s="15"/>
      <c r="BEI30" s="15"/>
      <c r="BEJ30" s="15"/>
      <c r="BEK30" s="15"/>
      <c r="BEL30" s="15"/>
      <c r="BEM30" s="15"/>
      <c r="BEN30" s="15"/>
      <c r="BEO30" s="15"/>
      <c r="BEP30" s="15"/>
      <c r="BEQ30" s="15"/>
      <c r="BER30" s="15"/>
      <c r="BES30" s="15"/>
      <c r="BET30" s="15"/>
      <c r="BEU30" s="15"/>
      <c r="BEV30" s="15"/>
      <c r="BEW30" s="15"/>
      <c r="BEX30" s="15"/>
      <c r="BEY30" s="15"/>
      <c r="BEZ30" s="15"/>
      <c r="BFA30" s="15"/>
      <c r="BFB30" s="15"/>
      <c r="BFC30" s="15"/>
      <c r="BFD30" s="15"/>
      <c r="BFE30" s="15"/>
      <c r="BFF30" s="15"/>
      <c r="BFG30" s="15"/>
      <c r="BFH30" s="15"/>
      <c r="BFI30" s="15"/>
      <c r="BFJ30" s="15"/>
      <c r="BFK30" s="15"/>
      <c r="BFL30" s="15"/>
      <c r="BFM30" s="15"/>
      <c r="BFN30" s="15"/>
      <c r="BFO30" s="15"/>
      <c r="BFP30" s="15"/>
      <c r="BFQ30" s="15"/>
      <c r="BFR30" s="15"/>
      <c r="BFS30" s="15"/>
      <c r="BFT30" s="15"/>
      <c r="BFU30" s="15"/>
      <c r="BFV30" s="15"/>
      <c r="BFW30" s="15"/>
      <c r="BFX30" s="15"/>
      <c r="BFY30" s="15"/>
      <c r="BFZ30" s="15"/>
      <c r="BGA30" s="15"/>
      <c r="BGB30" s="15"/>
      <c r="BGC30" s="15"/>
      <c r="BGD30" s="15"/>
      <c r="BGE30" s="15"/>
      <c r="BGF30" s="15"/>
      <c r="BGG30" s="15"/>
      <c r="BGH30" s="15"/>
      <c r="BGI30" s="15"/>
      <c r="BGJ30" s="15"/>
      <c r="BGK30" s="15"/>
      <c r="BGL30" s="15"/>
      <c r="BGM30" s="15"/>
      <c r="BGN30" s="15"/>
      <c r="BGO30" s="15"/>
      <c r="BGP30" s="15"/>
      <c r="BGQ30" s="15"/>
      <c r="BGR30" s="15"/>
      <c r="BGS30" s="15"/>
      <c r="BGT30" s="15"/>
      <c r="BGU30" s="15"/>
      <c r="BGV30" s="15"/>
      <c r="BGW30" s="15"/>
      <c r="BGX30" s="15"/>
      <c r="BGY30" s="15"/>
      <c r="BGZ30" s="15"/>
      <c r="BHA30" s="15"/>
      <c r="BHB30" s="15"/>
      <c r="BHC30" s="15"/>
      <c r="BHD30" s="15"/>
      <c r="BHE30" s="15"/>
      <c r="BHF30" s="15"/>
      <c r="BHG30" s="15"/>
      <c r="BHH30" s="15"/>
      <c r="BHI30" s="15"/>
      <c r="BHJ30" s="15"/>
      <c r="BHK30" s="15"/>
      <c r="BHL30" s="15"/>
      <c r="BHM30" s="15"/>
      <c r="BHN30" s="15"/>
      <c r="BHO30" s="15"/>
      <c r="BHP30" s="15"/>
      <c r="BHQ30" s="15"/>
      <c r="BHR30" s="15"/>
      <c r="BHS30" s="15"/>
      <c r="BHT30" s="15"/>
      <c r="BHU30" s="15"/>
      <c r="BHV30" s="15"/>
      <c r="BHW30" s="15"/>
      <c r="BHX30" s="15"/>
      <c r="BHY30" s="15"/>
      <c r="BHZ30" s="15"/>
      <c r="BIA30" s="15"/>
      <c r="BIB30" s="15"/>
      <c r="BIC30" s="15"/>
      <c r="BID30" s="15"/>
      <c r="BIE30" s="15"/>
      <c r="BIF30" s="15"/>
      <c r="BIG30" s="15"/>
      <c r="BIH30" s="15"/>
      <c r="BII30" s="15"/>
      <c r="BIJ30" s="15"/>
      <c r="BIK30" s="15"/>
      <c r="BIL30" s="15"/>
      <c r="BIM30" s="15"/>
      <c r="BIN30" s="15"/>
      <c r="BIO30" s="15"/>
      <c r="BIP30" s="15"/>
      <c r="BIQ30" s="15"/>
      <c r="BIR30" s="15"/>
      <c r="BIS30" s="15"/>
      <c r="BIT30" s="15"/>
      <c r="BIU30" s="15"/>
      <c r="BIV30" s="15"/>
      <c r="BIW30" s="15"/>
      <c r="BIX30" s="15"/>
      <c r="BIY30" s="15"/>
      <c r="BIZ30" s="15"/>
      <c r="BJA30" s="15"/>
      <c r="BJB30" s="15"/>
      <c r="BJC30" s="15"/>
      <c r="BJD30" s="15"/>
      <c r="BJE30" s="15"/>
      <c r="BJF30" s="15"/>
      <c r="BJG30" s="15"/>
      <c r="BJH30" s="15"/>
      <c r="BJI30" s="15"/>
      <c r="BJJ30" s="15"/>
      <c r="BJK30" s="15"/>
      <c r="BJL30" s="15"/>
      <c r="BJM30" s="15"/>
      <c r="BJN30" s="15"/>
      <c r="BJO30" s="15"/>
      <c r="BJP30" s="15"/>
      <c r="BJQ30" s="15"/>
      <c r="BJR30" s="15"/>
      <c r="BJS30" s="15"/>
      <c r="BJT30" s="15"/>
      <c r="BJU30" s="15"/>
      <c r="BJV30" s="15"/>
      <c r="BJW30" s="15"/>
      <c r="BJX30" s="15"/>
      <c r="BJY30" s="15"/>
      <c r="BJZ30" s="15"/>
      <c r="BKA30" s="15"/>
      <c r="BKB30" s="15"/>
      <c r="BKC30" s="15"/>
      <c r="BKD30" s="15"/>
      <c r="BKE30" s="15"/>
      <c r="BKF30" s="15"/>
      <c r="BKG30" s="15"/>
      <c r="BKH30" s="15"/>
      <c r="BKI30" s="15"/>
      <c r="BKJ30" s="15"/>
      <c r="BKK30" s="15"/>
      <c r="BKL30" s="15"/>
      <c r="BKM30" s="15"/>
      <c r="BKN30" s="15"/>
      <c r="BKO30" s="15"/>
      <c r="BKP30" s="15"/>
      <c r="BKQ30" s="15"/>
      <c r="BKR30" s="15"/>
      <c r="BKS30" s="15"/>
      <c r="BKT30" s="15"/>
      <c r="BKU30" s="15"/>
      <c r="BKV30" s="15"/>
      <c r="BKW30" s="15"/>
      <c r="BKX30" s="15"/>
      <c r="BKY30" s="15"/>
      <c r="BKZ30" s="15"/>
      <c r="BLA30" s="15"/>
      <c r="BLB30" s="15"/>
      <c r="BLC30" s="15"/>
      <c r="BLD30" s="15"/>
      <c r="BLE30" s="15"/>
      <c r="BLF30" s="15"/>
      <c r="BLG30" s="15"/>
      <c r="BLH30" s="15"/>
      <c r="BLI30" s="15"/>
      <c r="BLJ30" s="15"/>
      <c r="BLK30" s="15"/>
      <c r="BLL30" s="15"/>
      <c r="BLM30" s="15"/>
      <c r="BLN30" s="15"/>
      <c r="BLO30" s="15"/>
      <c r="BLP30" s="15"/>
      <c r="BLQ30" s="15"/>
      <c r="BLR30" s="15"/>
      <c r="BLS30" s="15"/>
      <c r="BLT30" s="15"/>
      <c r="BLU30" s="15"/>
      <c r="BLV30" s="15"/>
      <c r="BLW30" s="15"/>
      <c r="BLX30" s="15"/>
      <c r="BLY30" s="15"/>
      <c r="BLZ30" s="15"/>
      <c r="BMA30" s="15"/>
      <c r="BMB30" s="15"/>
      <c r="BMC30" s="15"/>
      <c r="BMD30" s="15"/>
      <c r="BME30" s="15"/>
      <c r="BMF30" s="15"/>
      <c r="BMG30" s="15"/>
      <c r="BMH30" s="15"/>
      <c r="BMI30" s="15"/>
      <c r="BMJ30" s="15"/>
      <c r="BMK30" s="15"/>
      <c r="BML30" s="15"/>
      <c r="BMM30" s="15"/>
      <c r="BMN30" s="15"/>
      <c r="BMO30" s="15"/>
      <c r="BMP30" s="15"/>
      <c r="BMQ30" s="15"/>
      <c r="BMR30" s="15"/>
      <c r="BMS30" s="15"/>
      <c r="BMT30" s="15"/>
      <c r="BMU30" s="15"/>
      <c r="BMV30" s="15"/>
      <c r="BMW30" s="15"/>
      <c r="BMX30" s="15"/>
      <c r="BMY30" s="15"/>
      <c r="BMZ30" s="15"/>
      <c r="BNA30" s="15"/>
      <c r="BNB30" s="15"/>
      <c r="BNC30" s="15"/>
      <c r="BND30" s="15"/>
      <c r="BNE30" s="15"/>
      <c r="BNF30" s="15"/>
      <c r="BNG30" s="15"/>
      <c r="BNH30" s="15"/>
      <c r="BNI30" s="15"/>
      <c r="BNJ30" s="15"/>
      <c r="BNK30" s="15"/>
      <c r="BNL30" s="15"/>
      <c r="BNM30" s="15"/>
      <c r="BNN30" s="15"/>
      <c r="BNO30" s="15"/>
      <c r="BNP30" s="15"/>
      <c r="BNQ30" s="15"/>
      <c r="BNR30" s="15"/>
      <c r="BNS30" s="15"/>
      <c r="BNT30" s="15"/>
      <c r="BNU30" s="15"/>
      <c r="BNV30" s="15"/>
      <c r="BNW30" s="15"/>
      <c r="BNX30" s="15"/>
      <c r="BNY30" s="15"/>
      <c r="BNZ30" s="15"/>
      <c r="BOA30" s="15"/>
      <c r="BOB30" s="15"/>
      <c r="BOC30" s="15"/>
      <c r="BOD30" s="15"/>
      <c r="BOE30" s="15"/>
      <c r="BOF30" s="15"/>
      <c r="BOG30" s="15"/>
      <c r="BOH30" s="15"/>
      <c r="BOI30" s="15"/>
      <c r="BOJ30" s="15"/>
      <c r="BOK30" s="15"/>
      <c r="BOL30" s="15"/>
      <c r="BOM30" s="15"/>
      <c r="BON30" s="15"/>
      <c r="BOO30" s="15"/>
      <c r="BOP30" s="15"/>
      <c r="BOQ30" s="15"/>
      <c r="BOR30" s="15"/>
      <c r="BOS30" s="15"/>
      <c r="BOT30" s="15"/>
      <c r="BOU30" s="15"/>
      <c r="BOV30" s="15"/>
      <c r="BOW30" s="15"/>
      <c r="BOX30" s="15"/>
      <c r="BOY30" s="15"/>
      <c r="BOZ30" s="15"/>
      <c r="BPA30" s="15"/>
      <c r="BPB30" s="15"/>
      <c r="BPC30" s="15"/>
      <c r="BPD30" s="15"/>
      <c r="BPE30" s="15"/>
      <c r="BPF30" s="15"/>
      <c r="BPG30" s="15"/>
      <c r="BPH30" s="15"/>
      <c r="BPI30" s="15"/>
      <c r="BPJ30" s="15"/>
      <c r="BPK30" s="15"/>
      <c r="BPL30" s="15"/>
      <c r="BPM30" s="15"/>
      <c r="BPN30" s="15"/>
      <c r="BPO30" s="15"/>
      <c r="BPP30" s="15"/>
      <c r="BPQ30" s="15"/>
      <c r="BPR30" s="15"/>
      <c r="BPS30" s="15"/>
      <c r="BPT30" s="15"/>
      <c r="BPU30" s="15"/>
      <c r="BPV30" s="15"/>
      <c r="BPW30" s="15"/>
      <c r="BPX30" s="15"/>
      <c r="BPY30" s="15"/>
      <c r="BPZ30" s="15"/>
      <c r="BQA30" s="15"/>
      <c r="BQB30" s="15"/>
      <c r="BQC30" s="15"/>
      <c r="BQD30" s="15"/>
      <c r="BQE30" s="15"/>
      <c r="BQF30" s="15"/>
      <c r="BQG30" s="15"/>
      <c r="BQH30" s="15"/>
      <c r="BQI30" s="15"/>
      <c r="BQJ30" s="15"/>
      <c r="BQK30" s="15"/>
      <c r="BQL30" s="15"/>
      <c r="BQM30" s="15"/>
      <c r="BQN30" s="15"/>
      <c r="BQO30" s="15"/>
      <c r="BQP30" s="15"/>
      <c r="BQQ30" s="15"/>
      <c r="BQR30" s="15"/>
      <c r="BQS30" s="15"/>
      <c r="BQT30" s="15"/>
      <c r="BQU30" s="15"/>
      <c r="BQV30" s="15"/>
      <c r="BQW30" s="15"/>
      <c r="BQX30" s="15"/>
      <c r="BQY30" s="15"/>
      <c r="BQZ30" s="15"/>
      <c r="BRA30" s="15"/>
      <c r="BRB30" s="15"/>
      <c r="BRC30" s="15"/>
      <c r="BRD30" s="15"/>
      <c r="BRE30" s="15"/>
      <c r="BRF30" s="15"/>
      <c r="BRG30" s="15"/>
      <c r="BRH30" s="15"/>
      <c r="BRI30" s="15"/>
      <c r="BRJ30" s="15"/>
      <c r="BRK30" s="15"/>
      <c r="BRL30" s="15"/>
      <c r="BRM30" s="15"/>
      <c r="BRN30" s="15"/>
      <c r="BRO30" s="15"/>
      <c r="BRP30" s="15"/>
      <c r="BRQ30" s="15"/>
      <c r="BRR30" s="15"/>
      <c r="BRS30" s="15"/>
      <c r="BRT30" s="15"/>
      <c r="BRU30" s="15"/>
      <c r="BRV30" s="15"/>
      <c r="BRW30" s="15"/>
      <c r="BRX30" s="15"/>
      <c r="BRY30" s="15"/>
      <c r="BRZ30" s="15"/>
      <c r="BSA30" s="15"/>
      <c r="BSB30" s="15"/>
      <c r="BSC30" s="15"/>
      <c r="BSD30" s="15"/>
      <c r="BSE30" s="15"/>
      <c r="BSF30" s="15"/>
      <c r="BSG30" s="15"/>
      <c r="BSH30" s="15"/>
      <c r="BSI30" s="15"/>
      <c r="BSJ30" s="15"/>
      <c r="BSK30" s="15"/>
      <c r="BSL30" s="15"/>
      <c r="BSM30" s="15"/>
      <c r="BSN30" s="15"/>
      <c r="BSO30" s="15"/>
      <c r="BSP30" s="15"/>
      <c r="BSQ30" s="15"/>
      <c r="BSR30" s="15"/>
      <c r="BSS30" s="15"/>
      <c r="BST30" s="15"/>
      <c r="BSU30" s="15"/>
      <c r="BSV30" s="15"/>
      <c r="BSW30" s="15"/>
      <c r="BSX30" s="15"/>
      <c r="BSY30" s="15"/>
      <c r="BSZ30" s="15"/>
      <c r="BTA30" s="15"/>
      <c r="BTB30" s="15"/>
      <c r="BTC30" s="15"/>
      <c r="BTD30" s="15"/>
      <c r="BTE30" s="15"/>
      <c r="BTF30" s="15"/>
      <c r="BTG30" s="15"/>
      <c r="BTH30" s="15"/>
      <c r="BTI30" s="15"/>
      <c r="BTJ30" s="15"/>
      <c r="BTK30" s="15"/>
      <c r="BTL30" s="15"/>
      <c r="BTM30" s="15"/>
      <c r="BTN30" s="15"/>
      <c r="BTO30" s="15"/>
      <c r="BTP30" s="15"/>
      <c r="BTQ30" s="15"/>
      <c r="BTR30" s="15"/>
      <c r="BTS30" s="15"/>
      <c r="BTT30" s="15"/>
      <c r="BTU30" s="15"/>
      <c r="BTV30" s="15"/>
      <c r="BTW30" s="15"/>
      <c r="BTX30" s="15"/>
      <c r="BTY30" s="15"/>
      <c r="BTZ30" s="15"/>
      <c r="BUA30" s="15"/>
      <c r="BUB30" s="15"/>
      <c r="BUC30" s="15"/>
      <c r="BUD30" s="15"/>
      <c r="BUE30" s="15"/>
      <c r="BUF30" s="15"/>
      <c r="BUG30" s="15"/>
      <c r="BUH30" s="15"/>
      <c r="BUI30" s="15"/>
      <c r="BUJ30" s="15"/>
      <c r="BUK30" s="15"/>
      <c r="BUL30" s="15"/>
      <c r="BUM30" s="15"/>
      <c r="BUN30" s="15"/>
      <c r="BUO30" s="15"/>
      <c r="BUP30" s="15"/>
      <c r="BUQ30" s="15"/>
      <c r="BUR30" s="15"/>
      <c r="BUS30" s="15"/>
      <c r="BUT30" s="15"/>
      <c r="BUU30" s="15"/>
      <c r="BUV30" s="15"/>
      <c r="BUW30" s="15"/>
      <c r="BUX30" s="15"/>
      <c r="BUY30" s="15"/>
      <c r="BUZ30" s="15"/>
      <c r="BVA30" s="15"/>
      <c r="BVB30" s="15"/>
      <c r="BVC30" s="15"/>
      <c r="BVD30" s="15"/>
      <c r="BVE30" s="15"/>
      <c r="BVF30" s="15"/>
      <c r="BVG30" s="15"/>
      <c r="BVH30" s="15"/>
      <c r="BVI30" s="15"/>
      <c r="BVJ30" s="15"/>
      <c r="BVK30" s="15"/>
      <c r="BVL30" s="15"/>
      <c r="BVM30" s="15"/>
      <c r="BVN30" s="15"/>
      <c r="BVO30" s="15"/>
      <c r="BVP30" s="15"/>
      <c r="BVQ30" s="15"/>
      <c r="BVR30" s="15"/>
      <c r="BVS30" s="15"/>
      <c r="BVT30" s="15"/>
      <c r="BVU30" s="15"/>
      <c r="BVV30" s="15"/>
      <c r="BVW30" s="15"/>
      <c r="BVX30" s="15"/>
      <c r="BVY30" s="15"/>
      <c r="BVZ30" s="15"/>
      <c r="BWA30" s="15"/>
      <c r="BWB30" s="15"/>
      <c r="BWC30" s="15"/>
      <c r="BWD30" s="15"/>
      <c r="BWE30" s="15"/>
      <c r="BWF30" s="15"/>
      <c r="BWG30" s="15"/>
      <c r="BWH30" s="15"/>
      <c r="BWI30" s="15"/>
      <c r="BWJ30" s="15"/>
      <c r="BWK30" s="15"/>
      <c r="BWL30" s="15"/>
      <c r="BWM30" s="15"/>
      <c r="BWN30" s="15"/>
      <c r="BWO30" s="15"/>
      <c r="BWP30" s="15"/>
      <c r="BWQ30" s="15"/>
      <c r="BWR30" s="15"/>
      <c r="BWS30" s="15"/>
      <c r="BWT30" s="15"/>
      <c r="BWU30" s="15"/>
      <c r="BWV30" s="15"/>
      <c r="BWW30" s="15"/>
      <c r="BWX30" s="15"/>
      <c r="BWY30" s="15"/>
      <c r="BWZ30" s="15"/>
      <c r="BXA30" s="15"/>
      <c r="BXB30" s="15"/>
      <c r="BXC30" s="15"/>
      <c r="BXD30" s="15"/>
      <c r="BXE30" s="15"/>
      <c r="BXF30" s="15"/>
      <c r="BXG30" s="15"/>
      <c r="BXH30" s="15"/>
      <c r="BXI30" s="15"/>
      <c r="BXJ30" s="15"/>
      <c r="BXK30" s="15"/>
      <c r="BXL30" s="15"/>
      <c r="BXM30" s="15"/>
      <c r="BXN30" s="15"/>
      <c r="BXO30" s="15"/>
      <c r="BXP30" s="15"/>
      <c r="BXQ30" s="15"/>
      <c r="BXR30" s="15"/>
      <c r="BXS30" s="15"/>
      <c r="BXT30" s="15"/>
      <c r="BXU30" s="15"/>
      <c r="BXV30" s="15"/>
      <c r="BXW30" s="15"/>
      <c r="BXX30" s="15"/>
      <c r="BXY30" s="15"/>
      <c r="BXZ30" s="15"/>
      <c r="BYA30" s="15"/>
      <c r="BYB30" s="15"/>
      <c r="BYC30" s="15"/>
      <c r="BYD30" s="15"/>
      <c r="BYE30" s="15"/>
      <c r="BYF30" s="15"/>
      <c r="BYG30" s="15"/>
      <c r="BYH30" s="15"/>
      <c r="BYI30" s="15"/>
      <c r="BYJ30" s="15"/>
      <c r="BYK30" s="15"/>
      <c r="BYL30" s="15"/>
      <c r="BYM30" s="15"/>
      <c r="BYN30" s="15"/>
      <c r="BYO30" s="15"/>
      <c r="BYP30" s="15"/>
      <c r="BYQ30" s="15"/>
      <c r="BYR30" s="15"/>
      <c r="BYS30" s="15"/>
      <c r="BYT30" s="15"/>
      <c r="BYU30" s="15"/>
      <c r="BYV30" s="15"/>
      <c r="BYW30" s="15"/>
      <c r="BYX30" s="15"/>
      <c r="BYY30" s="15"/>
      <c r="BYZ30" s="15"/>
      <c r="BZA30" s="15"/>
      <c r="BZB30" s="15"/>
      <c r="BZC30" s="15"/>
      <c r="BZD30" s="15"/>
      <c r="BZE30" s="15"/>
      <c r="BZF30" s="15"/>
      <c r="BZG30" s="15"/>
      <c r="BZH30" s="15"/>
      <c r="BZI30" s="15"/>
      <c r="BZJ30" s="15"/>
      <c r="BZK30" s="15"/>
      <c r="BZL30" s="15"/>
      <c r="BZM30" s="15"/>
      <c r="BZN30" s="15"/>
      <c r="BZO30" s="15"/>
      <c r="BZP30" s="15"/>
      <c r="BZQ30" s="15"/>
      <c r="BZR30" s="15"/>
      <c r="BZS30" s="15"/>
      <c r="BZT30" s="15"/>
      <c r="BZU30" s="15"/>
      <c r="BZV30" s="15"/>
      <c r="BZW30" s="15"/>
      <c r="BZX30" s="15"/>
      <c r="BZY30" s="15"/>
      <c r="BZZ30" s="15"/>
      <c r="CAA30" s="15"/>
      <c r="CAB30" s="15"/>
      <c r="CAC30" s="15"/>
      <c r="CAD30" s="15"/>
      <c r="CAE30" s="15"/>
      <c r="CAF30" s="15"/>
      <c r="CAG30" s="15"/>
      <c r="CAH30" s="15"/>
      <c r="CAI30" s="15"/>
      <c r="CAJ30" s="15"/>
      <c r="CAK30" s="15"/>
      <c r="CAL30" s="15"/>
      <c r="CAM30" s="15"/>
      <c r="CAN30" s="15"/>
      <c r="CAO30" s="15"/>
      <c r="CAP30" s="15"/>
      <c r="CAQ30" s="15"/>
      <c r="CAR30" s="15"/>
      <c r="CAS30" s="15"/>
      <c r="CAT30" s="15"/>
      <c r="CAU30" s="15"/>
      <c r="CAV30" s="15"/>
      <c r="CAW30" s="15"/>
      <c r="CAX30" s="15"/>
      <c r="CAY30" s="15"/>
      <c r="CAZ30" s="15"/>
      <c r="CBA30" s="15"/>
      <c r="CBB30" s="15"/>
      <c r="CBC30" s="15"/>
      <c r="CBD30" s="15"/>
      <c r="CBE30" s="15"/>
      <c r="CBF30" s="15"/>
      <c r="CBG30" s="15"/>
      <c r="CBH30" s="15"/>
      <c r="CBI30" s="15"/>
      <c r="CBJ30" s="15"/>
      <c r="CBK30" s="15"/>
      <c r="CBL30" s="15"/>
      <c r="CBM30" s="15"/>
      <c r="CBN30" s="15"/>
      <c r="CBO30" s="15"/>
      <c r="CBP30" s="15"/>
      <c r="CBQ30" s="15"/>
      <c r="CBR30" s="15"/>
      <c r="CBS30" s="15"/>
      <c r="CBT30" s="15"/>
      <c r="CBU30" s="15"/>
      <c r="CBV30" s="15"/>
      <c r="CBW30" s="15"/>
      <c r="CBX30" s="15"/>
      <c r="CBY30" s="15"/>
      <c r="CBZ30" s="15"/>
      <c r="CCA30" s="15"/>
      <c r="CCB30" s="15"/>
      <c r="CCC30" s="15"/>
      <c r="CCD30" s="15"/>
      <c r="CCE30" s="15"/>
      <c r="CCF30" s="15"/>
      <c r="CCG30" s="15"/>
      <c r="CCH30" s="15"/>
      <c r="CCI30" s="15"/>
      <c r="CCJ30" s="15"/>
      <c r="CCK30" s="15"/>
      <c r="CCL30" s="15"/>
      <c r="CCM30" s="15"/>
      <c r="CCN30" s="15"/>
      <c r="CCO30" s="15"/>
      <c r="CCP30" s="15"/>
      <c r="CCQ30" s="15"/>
      <c r="CCR30" s="15"/>
      <c r="CCS30" s="15"/>
      <c r="CCT30" s="15"/>
      <c r="CCU30" s="15"/>
      <c r="CCV30" s="15"/>
      <c r="CCW30" s="15"/>
      <c r="CCX30" s="15"/>
      <c r="CCY30" s="15"/>
      <c r="CCZ30" s="15"/>
      <c r="CDA30" s="15"/>
      <c r="CDB30" s="15"/>
      <c r="CDC30" s="15"/>
      <c r="CDD30" s="15"/>
      <c r="CDE30" s="15"/>
      <c r="CDF30" s="15"/>
      <c r="CDG30" s="15"/>
      <c r="CDH30" s="15"/>
      <c r="CDI30" s="15"/>
      <c r="CDJ30" s="15"/>
      <c r="CDK30" s="15"/>
      <c r="CDL30" s="15"/>
      <c r="CDM30" s="15"/>
      <c r="CDN30" s="15"/>
      <c r="CDO30" s="15"/>
      <c r="CDP30" s="15"/>
      <c r="CDQ30" s="15"/>
      <c r="CDR30" s="15"/>
      <c r="CDS30" s="15"/>
      <c r="CDT30" s="15"/>
      <c r="CDU30" s="15"/>
      <c r="CDV30" s="15"/>
      <c r="CDW30" s="15"/>
      <c r="CDX30" s="15"/>
      <c r="CDY30" s="15"/>
      <c r="CDZ30" s="15"/>
      <c r="CEA30" s="15"/>
      <c r="CEB30" s="15"/>
      <c r="CEC30" s="15"/>
      <c r="CED30" s="15"/>
      <c r="CEE30" s="15"/>
      <c r="CEF30" s="15"/>
      <c r="CEG30" s="15"/>
      <c r="CEH30" s="15"/>
      <c r="CEI30" s="15"/>
      <c r="CEJ30" s="15"/>
      <c r="CEK30" s="15"/>
      <c r="CEL30" s="15"/>
      <c r="CEM30" s="15"/>
      <c r="CEN30" s="15"/>
      <c r="CEO30" s="15"/>
      <c r="CEP30" s="15"/>
      <c r="CEQ30" s="15"/>
      <c r="CER30" s="15"/>
      <c r="CES30" s="15"/>
      <c r="CET30" s="15"/>
      <c r="CEU30" s="15"/>
      <c r="CEV30" s="15"/>
      <c r="CEW30" s="15"/>
      <c r="CEX30" s="15"/>
      <c r="CEY30" s="15"/>
      <c r="CEZ30" s="15"/>
      <c r="CFA30" s="15"/>
      <c r="CFB30" s="15"/>
      <c r="CFC30" s="15"/>
      <c r="CFD30" s="15"/>
      <c r="CFE30" s="15"/>
      <c r="CFF30" s="15"/>
      <c r="CFG30" s="15"/>
      <c r="CFH30" s="15"/>
      <c r="CFI30" s="15"/>
      <c r="CFJ30" s="15"/>
      <c r="CFK30" s="15"/>
      <c r="CFL30" s="15"/>
      <c r="CFM30" s="15"/>
      <c r="CFN30" s="15"/>
      <c r="CFO30" s="15"/>
      <c r="CFP30" s="15"/>
      <c r="CFQ30" s="15"/>
      <c r="CFR30" s="15"/>
      <c r="CFS30" s="15"/>
      <c r="CFT30" s="15"/>
      <c r="CFU30" s="15"/>
      <c r="CFV30" s="15"/>
      <c r="CFW30" s="15"/>
      <c r="CFX30" s="15"/>
      <c r="CFY30" s="15"/>
      <c r="CFZ30" s="15"/>
      <c r="CGA30" s="15"/>
      <c r="CGB30" s="15"/>
      <c r="CGC30" s="15"/>
      <c r="CGD30" s="15"/>
      <c r="CGE30" s="15"/>
      <c r="CGF30" s="15"/>
      <c r="CGG30" s="15"/>
      <c r="CGH30" s="15"/>
      <c r="CGI30" s="15"/>
      <c r="CGJ30" s="15"/>
      <c r="CGK30" s="15"/>
      <c r="CGL30" s="15"/>
      <c r="CGM30" s="15"/>
      <c r="CGN30" s="15"/>
      <c r="CGO30" s="15"/>
      <c r="CGP30" s="15"/>
      <c r="CGQ30" s="15"/>
      <c r="CGR30" s="15"/>
      <c r="CGS30" s="15"/>
      <c r="CGT30" s="15"/>
      <c r="CGU30" s="15"/>
      <c r="CGV30" s="15"/>
      <c r="CGW30" s="15"/>
      <c r="CGX30" s="15"/>
      <c r="CGY30" s="15"/>
      <c r="CGZ30" s="15"/>
      <c r="CHA30" s="15"/>
      <c r="CHB30" s="15"/>
      <c r="CHC30" s="15"/>
      <c r="CHD30" s="15"/>
      <c r="CHE30" s="15"/>
      <c r="CHF30" s="15"/>
      <c r="CHG30" s="15"/>
      <c r="CHH30" s="15"/>
      <c r="CHI30" s="15"/>
      <c r="CHJ30" s="15"/>
      <c r="CHK30" s="15"/>
      <c r="CHL30" s="15"/>
      <c r="CHM30" s="15"/>
      <c r="CHN30" s="15"/>
      <c r="CHO30" s="15"/>
      <c r="CHP30" s="15"/>
      <c r="CHQ30" s="15"/>
      <c r="CHR30" s="15"/>
      <c r="CHS30" s="15"/>
      <c r="CHT30" s="15"/>
      <c r="CHU30" s="15"/>
      <c r="CHV30" s="15"/>
      <c r="CHW30" s="15"/>
      <c r="CHX30" s="15"/>
      <c r="CHY30" s="15"/>
      <c r="CHZ30" s="15"/>
      <c r="CIA30" s="15"/>
      <c r="CIB30" s="15"/>
      <c r="CIC30" s="15"/>
      <c r="CID30" s="15"/>
      <c r="CIE30" s="15"/>
      <c r="CIF30" s="15"/>
      <c r="CIG30" s="15"/>
      <c r="CIH30" s="15"/>
      <c r="CII30" s="15"/>
      <c r="CIJ30" s="15"/>
      <c r="CIK30" s="15"/>
      <c r="CIL30" s="15"/>
      <c r="CIM30" s="15"/>
      <c r="CIN30" s="15"/>
      <c r="CIO30" s="15"/>
      <c r="CIP30" s="15"/>
      <c r="CIQ30" s="15"/>
      <c r="CIR30" s="15"/>
      <c r="CIS30" s="15"/>
      <c r="CIT30" s="15"/>
      <c r="CIU30" s="15"/>
      <c r="CIV30" s="15"/>
      <c r="CIW30" s="15"/>
      <c r="CIX30" s="15"/>
      <c r="CIY30" s="15"/>
      <c r="CIZ30" s="15"/>
      <c r="CJA30" s="15"/>
      <c r="CJB30" s="15"/>
      <c r="CJC30" s="15"/>
      <c r="CJD30" s="15"/>
      <c r="CJE30" s="15"/>
      <c r="CJF30" s="15"/>
      <c r="CJG30" s="15"/>
      <c r="CJH30" s="15"/>
      <c r="CJI30" s="15"/>
      <c r="CJJ30" s="15"/>
      <c r="CJK30" s="15"/>
      <c r="CJL30" s="15"/>
      <c r="CJM30" s="15"/>
      <c r="CJN30" s="15"/>
      <c r="CJO30" s="15"/>
      <c r="CJP30" s="15"/>
      <c r="CJQ30" s="15"/>
      <c r="CJR30" s="15"/>
      <c r="CJS30" s="15"/>
      <c r="CJT30" s="15"/>
      <c r="CJU30" s="15"/>
      <c r="CJV30" s="15"/>
      <c r="CJW30" s="15"/>
      <c r="CJX30" s="15"/>
      <c r="CJY30" s="15"/>
      <c r="CJZ30" s="15"/>
      <c r="CKA30" s="15"/>
      <c r="CKB30" s="15"/>
      <c r="CKC30" s="15"/>
      <c r="CKD30" s="15"/>
      <c r="CKE30" s="15"/>
      <c r="CKF30" s="15"/>
      <c r="CKG30" s="15"/>
      <c r="CKH30" s="15"/>
      <c r="CKI30" s="15"/>
      <c r="CKJ30" s="15"/>
      <c r="CKK30" s="15"/>
      <c r="CKL30" s="15"/>
      <c r="CKM30" s="15"/>
      <c r="CKN30" s="15"/>
      <c r="CKO30" s="15"/>
      <c r="CKP30" s="15"/>
      <c r="CKQ30" s="15"/>
      <c r="CKR30" s="15"/>
      <c r="CKS30" s="15"/>
      <c r="CKT30" s="15"/>
      <c r="CKU30" s="15"/>
      <c r="CKV30" s="15"/>
      <c r="CKW30" s="15"/>
      <c r="CKX30" s="15"/>
      <c r="CKY30" s="15"/>
      <c r="CKZ30" s="15"/>
      <c r="CLA30" s="15"/>
      <c r="CLB30" s="15"/>
      <c r="CLC30" s="15"/>
      <c r="CLD30" s="15"/>
      <c r="CLE30" s="15"/>
      <c r="CLF30" s="15"/>
      <c r="CLG30" s="15"/>
      <c r="CLH30" s="15"/>
      <c r="CLI30" s="15"/>
      <c r="CLJ30" s="15"/>
      <c r="CLK30" s="15"/>
      <c r="CLL30" s="15"/>
      <c r="CLM30" s="15"/>
      <c r="CLN30" s="15"/>
      <c r="CLO30" s="15"/>
      <c r="CLP30" s="15"/>
      <c r="CLQ30" s="15"/>
      <c r="CLR30" s="15"/>
      <c r="CLS30" s="15"/>
      <c r="CLT30" s="15"/>
      <c r="CLU30" s="15"/>
      <c r="CLV30" s="15"/>
      <c r="CLW30" s="15"/>
      <c r="CLX30" s="15"/>
      <c r="CLY30" s="15"/>
      <c r="CLZ30" s="15"/>
      <c r="CMA30" s="15"/>
      <c r="CMB30" s="15"/>
      <c r="CMC30" s="15"/>
      <c r="CMD30" s="15"/>
      <c r="CME30" s="15"/>
      <c r="CMF30" s="15"/>
      <c r="CMG30" s="15"/>
      <c r="CMH30" s="15"/>
      <c r="CMI30" s="15"/>
      <c r="CMJ30" s="15"/>
      <c r="CMK30" s="15"/>
      <c r="CML30" s="15"/>
      <c r="CMM30" s="15"/>
      <c r="CMN30" s="15"/>
      <c r="CMO30" s="15"/>
      <c r="CMP30" s="15"/>
      <c r="CMQ30" s="15"/>
      <c r="CMR30" s="15"/>
      <c r="CMS30" s="15"/>
      <c r="CMT30" s="15"/>
      <c r="CMU30" s="15"/>
      <c r="CMV30" s="15"/>
      <c r="CMW30" s="15"/>
      <c r="CMX30" s="15"/>
      <c r="CMY30" s="15"/>
      <c r="CMZ30" s="15"/>
      <c r="CNA30" s="15"/>
      <c r="CNB30" s="15"/>
      <c r="CNC30" s="15"/>
      <c r="CND30" s="15"/>
      <c r="CNE30" s="15"/>
      <c r="CNF30" s="15"/>
      <c r="CNG30" s="15"/>
      <c r="CNH30" s="15"/>
      <c r="CNI30" s="15"/>
      <c r="CNJ30" s="15"/>
      <c r="CNK30" s="15"/>
      <c r="CNL30" s="15"/>
      <c r="CNM30" s="15"/>
      <c r="CNN30" s="15"/>
      <c r="CNO30" s="15"/>
      <c r="CNP30" s="15"/>
      <c r="CNQ30" s="15"/>
      <c r="CNR30" s="15"/>
      <c r="CNS30" s="15"/>
      <c r="CNT30" s="15"/>
      <c r="CNU30" s="15"/>
      <c r="CNV30" s="15"/>
      <c r="CNW30" s="15"/>
      <c r="CNX30" s="15"/>
      <c r="CNY30" s="15"/>
      <c r="CNZ30" s="15"/>
      <c r="COA30" s="15"/>
      <c r="COB30" s="15"/>
      <c r="COC30" s="15"/>
      <c r="COD30" s="15"/>
      <c r="COE30" s="15"/>
      <c r="COF30" s="15"/>
      <c r="COG30" s="15"/>
      <c r="COH30" s="15"/>
      <c r="COI30" s="15"/>
      <c r="COJ30" s="15"/>
      <c r="COK30" s="15"/>
      <c r="COL30" s="15"/>
      <c r="COM30" s="15"/>
      <c r="CON30" s="15"/>
      <c r="COO30" s="15"/>
      <c r="COP30" s="15"/>
      <c r="COQ30" s="15"/>
      <c r="COR30" s="15"/>
      <c r="COS30" s="15"/>
      <c r="COT30" s="15"/>
      <c r="COU30" s="15"/>
      <c r="COV30" s="15"/>
      <c r="COW30" s="15"/>
      <c r="COX30" s="15"/>
      <c r="COY30" s="15"/>
      <c r="COZ30" s="15"/>
      <c r="CPA30" s="15"/>
      <c r="CPB30" s="15"/>
      <c r="CPC30" s="15"/>
      <c r="CPD30" s="15"/>
      <c r="CPE30" s="15"/>
      <c r="CPF30" s="15"/>
      <c r="CPG30" s="15"/>
      <c r="CPH30" s="15"/>
      <c r="CPI30" s="15"/>
      <c r="CPJ30" s="15"/>
      <c r="CPK30" s="15"/>
      <c r="CPL30" s="15"/>
      <c r="CPM30" s="15"/>
      <c r="CPN30" s="15"/>
      <c r="CPO30" s="15"/>
      <c r="CPP30" s="15"/>
      <c r="CPQ30" s="15"/>
      <c r="CPR30" s="15"/>
      <c r="CPS30" s="15"/>
      <c r="CPT30" s="15"/>
      <c r="CPU30" s="15"/>
      <c r="CPV30" s="15"/>
      <c r="CPW30" s="15"/>
      <c r="CPX30" s="15"/>
      <c r="CPY30" s="15"/>
      <c r="CPZ30" s="15"/>
      <c r="CQA30" s="15"/>
      <c r="CQB30" s="15"/>
      <c r="CQC30" s="15"/>
      <c r="CQD30" s="15"/>
      <c r="CQE30" s="15"/>
      <c r="CQF30" s="15"/>
      <c r="CQG30" s="15"/>
      <c r="CQH30" s="15"/>
      <c r="CQI30" s="15"/>
      <c r="CQJ30" s="15"/>
      <c r="CQK30" s="15"/>
      <c r="CQL30" s="15"/>
      <c r="CQM30" s="15"/>
      <c r="CQN30" s="15"/>
      <c r="CQO30" s="15"/>
      <c r="CQP30" s="15"/>
      <c r="CQQ30" s="15"/>
      <c r="CQR30" s="15"/>
      <c r="CQS30" s="15"/>
      <c r="CQT30" s="15"/>
      <c r="CQU30" s="15"/>
      <c r="CQV30" s="15"/>
      <c r="CQW30" s="15"/>
      <c r="CQX30" s="15"/>
      <c r="CQY30" s="15"/>
      <c r="CQZ30" s="15"/>
      <c r="CRA30" s="15"/>
      <c r="CRB30" s="15"/>
      <c r="CRC30" s="15"/>
      <c r="CRD30" s="15"/>
      <c r="CRE30" s="15"/>
      <c r="CRF30" s="15"/>
      <c r="CRG30" s="15"/>
      <c r="CRH30" s="15"/>
      <c r="CRI30" s="15"/>
      <c r="CRJ30" s="15"/>
      <c r="CRK30" s="15"/>
      <c r="CRL30" s="15"/>
      <c r="CRM30" s="15"/>
      <c r="CRN30" s="15"/>
      <c r="CRO30" s="15"/>
      <c r="CRP30" s="15"/>
      <c r="CRQ30" s="15"/>
      <c r="CRR30" s="15"/>
      <c r="CRS30" s="15"/>
      <c r="CRT30" s="15"/>
      <c r="CRU30" s="15"/>
      <c r="CRV30" s="15"/>
      <c r="CRW30" s="15"/>
      <c r="CRX30" s="15"/>
      <c r="CRY30" s="15"/>
      <c r="CRZ30" s="15"/>
      <c r="CSA30" s="15"/>
      <c r="CSB30" s="15"/>
      <c r="CSC30" s="15"/>
      <c r="CSD30" s="15"/>
      <c r="CSE30" s="15"/>
      <c r="CSF30" s="15"/>
      <c r="CSG30" s="15"/>
      <c r="CSH30" s="15"/>
      <c r="CSI30" s="15"/>
      <c r="CSJ30" s="15"/>
      <c r="CSK30" s="15"/>
      <c r="CSL30" s="15"/>
      <c r="CSM30" s="15"/>
      <c r="CSN30" s="15"/>
      <c r="CSO30" s="15"/>
      <c r="CSP30" s="15"/>
      <c r="CSQ30" s="15"/>
      <c r="CSR30" s="15"/>
      <c r="CSS30" s="15"/>
      <c r="CST30" s="15"/>
      <c r="CSU30" s="15"/>
      <c r="CSV30" s="15"/>
      <c r="CSW30" s="15"/>
      <c r="CSX30" s="15"/>
      <c r="CSY30" s="15"/>
      <c r="CSZ30" s="15"/>
      <c r="CTA30" s="15"/>
      <c r="CTB30" s="15"/>
      <c r="CTC30" s="15"/>
      <c r="CTD30" s="15"/>
      <c r="CTE30" s="15"/>
      <c r="CTF30" s="15"/>
      <c r="CTG30" s="15"/>
      <c r="CTH30" s="15"/>
      <c r="CTI30" s="15"/>
      <c r="CTJ30" s="15"/>
      <c r="CTK30" s="15"/>
      <c r="CTL30" s="15"/>
      <c r="CTM30" s="15"/>
      <c r="CTN30" s="15"/>
      <c r="CTO30" s="15"/>
      <c r="CTP30" s="15"/>
      <c r="CTQ30" s="15"/>
      <c r="CTR30" s="15"/>
      <c r="CTS30" s="15"/>
      <c r="CTT30" s="15"/>
      <c r="CTU30" s="15"/>
      <c r="CTV30" s="15"/>
      <c r="CTW30" s="15"/>
      <c r="CTX30" s="15"/>
      <c r="CTY30" s="15"/>
      <c r="CTZ30" s="15"/>
      <c r="CUA30" s="15"/>
      <c r="CUB30" s="15"/>
      <c r="CUC30" s="15"/>
      <c r="CUD30" s="15"/>
      <c r="CUE30" s="15"/>
      <c r="CUF30" s="15"/>
      <c r="CUG30" s="15"/>
      <c r="CUH30" s="15"/>
      <c r="CUI30" s="15"/>
      <c r="CUJ30" s="15"/>
      <c r="CUK30" s="15"/>
      <c r="CUL30" s="15"/>
      <c r="CUM30" s="15"/>
      <c r="CUN30" s="15"/>
      <c r="CUO30" s="15"/>
      <c r="CUP30" s="15"/>
      <c r="CUQ30" s="15"/>
      <c r="CUR30" s="15"/>
      <c r="CUS30" s="15"/>
      <c r="CUT30" s="15"/>
      <c r="CUU30" s="15"/>
      <c r="CUV30" s="15"/>
      <c r="CUW30" s="15"/>
      <c r="CUX30" s="15"/>
      <c r="CUY30" s="15"/>
      <c r="CUZ30" s="15"/>
      <c r="CVA30" s="15"/>
      <c r="CVB30" s="15"/>
      <c r="CVC30" s="15"/>
      <c r="CVD30" s="15"/>
      <c r="CVE30" s="15"/>
      <c r="CVF30" s="15"/>
      <c r="CVG30" s="15"/>
      <c r="CVH30" s="15"/>
      <c r="CVI30" s="15"/>
      <c r="CVJ30" s="15"/>
      <c r="CVK30" s="15"/>
      <c r="CVL30" s="15"/>
      <c r="CVM30" s="15"/>
      <c r="CVN30" s="15"/>
      <c r="CVO30" s="15"/>
      <c r="CVP30" s="15"/>
      <c r="CVQ30" s="15"/>
      <c r="CVR30" s="15"/>
      <c r="CVS30" s="15"/>
      <c r="CVT30" s="15"/>
      <c r="CVU30" s="15"/>
      <c r="CVV30" s="15"/>
      <c r="CVW30" s="15"/>
      <c r="CVX30" s="15"/>
      <c r="CVY30" s="15"/>
      <c r="CVZ30" s="15"/>
      <c r="CWA30" s="15"/>
      <c r="CWB30" s="15"/>
      <c r="CWC30" s="15"/>
      <c r="CWD30" s="15"/>
      <c r="CWE30" s="15"/>
      <c r="CWF30" s="15"/>
      <c r="CWG30" s="15"/>
      <c r="CWH30" s="15"/>
      <c r="CWI30" s="15"/>
      <c r="CWJ30" s="15"/>
      <c r="CWK30" s="15"/>
      <c r="CWL30" s="15"/>
      <c r="CWM30" s="15"/>
      <c r="CWN30" s="15"/>
      <c r="CWO30" s="15"/>
      <c r="CWP30" s="15"/>
      <c r="CWQ30" s="15"/>
      <c r="CWR30" s="15"/>
      <c r="CWS30" s="15"/>
      <c r="CWT30" s="15"/>
      <c r="CWU30" s="15"/>
      <c r="CWV30" s="15"/>
      <c r="CWW30" s="15"/>
      <c r="CWX30" s="15"/>
      <c r="CWY30" s="15"/>
      <c r="CWZ30" s="15"/>
      <c r="CXA30" s="15"/>
      <c r="CXB30" s="15"/>
      <c r="CXC30" s="15"/>
      <c r="CXD30" s="15"/>
      <c r="CXE30" s="15"/>
      <c r="CXF30" s="15"/>
      <c r="CXG30" s="15"/>
      <c r="CXH30" s="15"/>
      <c r="CXI30" s="15"/>
      <c r="CXJ30" s="15"/>
      <c r="CXK30" s="15"/>
      <c r="CXL30" s="15"/>
      <c r="CXM30" s="15"/>
      <c r="CXN30" s="15"/>
      <c r="CXO30" s="15"/>
      <c r="CXP30" s="15"/>
      <c r="CXQ30" s="15"/>
      <c r="CXR30" s="15"/>
      <c r="CXS30" s="15"/>
      <c r="CXT30" s="15"/>
      <c r="CXU30" s="15"/>
      <c r="CXV30" s="15"/>
      <c r="CXW30" s="15"/>
      <c r="CXX30" s="15"/>
      <c r="CXY30" s="15"/>
      <c r="CXZ30" s="15"/>
      <c r="CYA30" s="15"/>
      <c r="CYB30" s="15"/>
      <c r="CYC30" s="15"/>
      <c r="CYD30" s="15"/>
      <c r="CYE30" s="15"/>
      <c r="CYF30" s="15"/>
      <c r="CYG30" s="15"/>
      <c r="CYH30" s="15"/>
      <c r="CYI30" s="15"/>
      <c r="CYJ30" s="15"/>
      <c r="CYK30" s="15"/>
      <c r="CYL30" s="15"/>
      <c r="CYM30" s="15"/>
      <c r="CYN30" s="15"/>
      <c r="CYO30" s="15"/>
      <c r="CYP30" s="15"/>
      <c r="CYQ30" s="15"/>
      <c r="CYR30" s="15"/>
      <c r="CYS30" s="15"/>
      <c r="CYT30" s="15"/>
      <c r="CYU30" s="15"/>
      <c r="CYV30" s="15"/>
      <c r="CYW30" s="15"/>
      <c r="CYX30" s="15"/>
      <c r="CYY30" s="15"/>
      <c r="CYZ30" s="15"/>
      <c r="CZA30" s="15"/>
      <c r="CZB30" s="15"/>
      <c r="CZC30" s="15"/>
      <c r="CZD30" s="15"/>
      <c r="CZE30" s="15"/>
      <c r="CZF30" s="15"/>
      <c r="CZG30" s="15"/>
      <c r="CZH30" s="15"/>
      <c r="CZI30" s="15"/>
      <c r="CZJ30" s="15"/>
      <c r="CZK30" s="15"/>
      <c r="CZL30" s="15"/>
      <c r="CZM30" s="15"/>
      <c r="CZN30" s="15"/>
      <c r="CZO30" s="15"/>
      <c r="CZP30" s="15"/>
      <c r="CZQ30" s="15"/>
      <c r="CZR30" s="15"/>
      <c r="CZS30" s="15"/>
      <c r="CZT30" s="15"/>
      <c r="CZU30" s="15"/>
      <c r="CZV30" s="15"/>
      <c r="CZW30" s="15"/>
      <c r="CZX30" s="15"/>
      <c r="CZY30" s="15"/>
      <c r="CZZ30" s="15"/>
      <c r="DAA30" s="15"/>
      <c r="DAB30" s="15"/>
      <c r="DAC30" s="15"/>
      <c r="DAD30" s="15"/>
      <c r="DAE30" s="15"/>
      <c r="DAF30" s="15"/>
      <c r="DAG30" s="15"/>
      <c r="DAH30" s="15"/>
      <c r="DAI30" s="15"/>
      <c r="DAJ30" s="15"/>
      <c r="DAK30" s="15"/>
      <c r="DAL30" s="15"/>
      <c r="DAM30" s="15"/>
      <c r="DAN30" s="15"/>
      <c r="DAO30" s="15"/>
      <c r="DAP30" s="15"/>
      <c r="DAQ30" s="15"/>
      <c r="DAR30" s="15"/>
      <c r="DAS30" s="15"/>
      <c r="DAT30" s="15"/>
      <c r="DAU30" s="15"/>
      <c r="DAV30" s="15"/>
      <c r="DAW30" s="15"/>
      <c r="DAX30" s="15"/>
      <c r="DAY30" s="15"/>
      <c r="DAZ30" s="15"/>
      <c r="DBA30" s="15"/>
      <c r="DBB30" s="15"/>
      <c r="DBC30" s="15"/>
      <c r="DBD30" s="15"/>
      <c r="DBE30" s="15"/>
      <c r="DBF30" s="15"/>
      <c r="DBG30" s="15"/>
      <c r="DBH30" s="15"/>
      <c r="DBI30" s="15"/>
      <c r="DBJ30" s="15"/>
      <c r="DBK30" s="15"/>
      <c r="DBL30" s="15"/>
      <c r="DBM30" s="15"/>
      <c r="DBN30" s="15"/>
      <c r="DBO30" s="15"/>
      <c r="DBP30" s="15"/>
      <c r="DBQ30" s="15"/>
      <c r="DBR30" s="15"/>
      <c r="DBS30" s="15"/>
      <c r="DBT30" s="15"/>
      <c r="DBU30" s="15"/>
      <c r="DBV30" s="15"/>
      <c r="DBW30" s="15"/>
      <c r="DBX30" s="15"/>
      <c r="DBY30" s="15"/>
      <c r="DBZ30" s="15"/>
      <c r="DCA30" s="15"/>
      <c r="DCB30" s="15"/>
      <c r="DCC30" s="15"/>
      <c r="DCD30" s="15"/>
      <c r="DCE30" s="15"/>
      <c r="DCF30" s="15"/>
      <c r="DCG30" s="15"/>
      <c r="DCH30" s="15"/>
      <c r="DCI30" s="15"/>
      <c r="DCJ30" s="15"/>
      <c r="DCK30" s="15"/>
      <c r="DCL30" s="15"/>
      <c r="DCM30" s="15"/>
      <c r="DCN30" s="15"/>
      <c r="DCO30" s="15"/>
      <c r="DCP30" s="15"/>
      <c r="DCQ30" s="15"/>
      <c r="DCR30" s="15"/>
      <c r="DCS30" s="15"/>
      <c r="DCT30" s="15"/>
      <c r="DCU30" s="15"/>
      <c r="DCV30" s="15"/>
      <c r="DCW30" s="15"/>
      <c r="DCX30" s="15"/>
      <c r="DCY30" s="15"/>
      <c r="DCZ30" s="15"/>
      <c r="DDA30" s="15"/>
      <c r="DDB30" s="15"/>
      <c r="DDC30" s="15"/>
      <c r="DDD30" s="15"/>
      <c r="DDE30" s="15"/>
      <c r="DDF30" s="15"/>
      <c r="DDG30" s="15"/>
      <c r="DDH30" s="15"/>
      <c r="DDI30" s="15"/>
      <c r="DDJ30" s="15"/>
      <c r="DDK30" s="15"/>
      <c r="DDL30" s="15"/>
      <c r="DDM30" s="15"/>
      <c r="DDN30" s="15"/>
      <c r="DDO30" s="15"/>
      <c r="DDP30" s="15"/>
      <c r="DDQ30" s="15"/>
      <c r="DDR30" s="15"/>
      <c r="DDS30" s="15"/>
      <c r="DDT30" s="15"/>
      <c r="DDU30" s="15"/>
      <c r="DDV30" s="15"/>
      <c r="DDW30" s="15"/>
      <c r="DDX30" s="15"/>
      <c r="DDY30" s="15"/>
      <c r="DDZ30" s="15"/>
      <c r="DEA30" s="15"/>
      <c r="DEB30" s="15"/>
      <c r="DEC30" s="15"/>
      <c r="DED30" s="15"/>
      <c r="DEE30" s="15"/>
      <c r="DEF30" s="15"/>
      <c r="DEG30" s="15"/>
      <c r="DEH30" s="15"/>
      <c r="DEI30" s="15"/>
      <c r="DEJ30" s="15"/>
      <c r="DEK30" s="15"/>
      <c r="DEL30" s="15"/>
      <c r="DEM30" s="15"/>
      <c r="DEN30" s="15"/>
      <c r="DEO30" s="15"/>
      <c r="DEP30" s="15"/>
      <c r="DEQ30" s="15"/>
      <c r="DER30" s="15"/>
      <c r="DES30" s="15"/>
      <c r="DET30" s="15"/>
      <c r="DEU30" s="15"/>
      <c r="DEV30" s="15"/>
      <c r="DEW30" s="15"/>
      <c r="DEX30" s="15"/>
      <c r="DEY30" s="15"/>
      <c r="DEZ30" s="15"/>
      <c r="DFA30" s="15"/>
      <c r="DFB30" s="15"/>
      <c r="DFC30" s="15"/>
      <c r="DFD30" s="15"/>
      <c r="DFE30" s="15"/>
      <c r="DFF30" s="15"/>
      <c r="DFG30" s="15"/>
      <c r="DFH30" s="15"/>
      <c r="DFI30" s="15"/>
      <c r="DFJ30" s="15"/>
      <c r="DFK30" s="15"/>
      <c r="DFL30" s="15"/>
      <c r="DFM30" s="15"/>
      <c r="DFN30" s="15"/>
      <c r="DFO30" s="15"/>
      <c r="DFP30" s="15"/>
      <c r="DFQ30" s="15"/>
      <c r="DFR30" s="15"/>
      <c r="DFS30" s="15"/>
      <c r="DFT30" s="15"/>
      <c r="DFU30" s="15"/>
      <c r="DFV30" s="15"/>
      <c r="DFW30" s="15"/>
      <c r="DFX30" s="15"/>
      <c r="DFY30" s="15"/>
      <c r="DFZ30" s="15"/>
      <c r="DGA30" s="15"/>
      <c r="DGB30" s="15"/>
      <c r="DGC30" s="15"/>
      <c r="DGD30" s="15"/>
      <c r="DGE30" s="15"/>
      <c r="DGF30" s="15"/>
      <c r="DGG30" s="15"/>
      <c r="DGH30" s="15"/>
      <c r="DGI30" s="15"/>
      <c r="DGJ30" s="15"/>
      <c r="DGK30" s="15"/>
      <c r="DGL30" s="15"/>
      <c r="DGM30" s="15"/>
      <c r="DGN30" s="15"/>
      <c r="DGO30" s="15"/>
      <c r="DGP30" s="15"/>
      <c r="DGQ30" s="15"/>
      <c r="DGR30" s="15"/>
      <c r="DGS30" s="15"/>
      <c r="DGT30" s="15"/>
      <c r="DGU30" s="15"/>
      <c r="DGV30" s="15"/>
      <c r="DGW30" s="15"/>
      <c r="DGX30" s="15"/>
      <c r="DGY30" s="15"/>
      <c r="DGZ30" s="15"/>
      <c r="DHA30" s="15"/>
      <c r="DHB30" s="15"/>
      <c r="DHC30" s="15"/>
      <c r="DHD30" s="15"/>
      <c r="DHE30" s="15"/>
      <c r="DHF30" s="15"/>
      <c r="DHG30" s="15"/>
      <c r="DHH30" s="15"/>
      <c r="DHI30" s="15"/>
      <c r="DHJ30" s="15"/>
      <c r="DHK30" s="15"/>
      <c r="DHL30" s="15"/>
      <c r="DHM30" s="15"/>
      <c r="DHN30" s="15"/>
      <c r="DHO30" s="15"/>
      <c r="DHP30" s="15"/>
      <c r="DHQ30" s="15"/>
      <c r="DHR30" s="15"/>
      <c r="DHS30" s="15"/>
      <c r="DHT30" s="15"/>
      <c r="DHU30" s="15"/>
      <c r="DHV30" s="15"/>
      <c r="DHW30" s="15"/>
      <c r="DHX30" s="15"/>
      <c r="DHY30" s="15"/>
      <c r="DHZ30" s="15"/>
      <c r="DIA30" s="15"/>
      <c r="DIB30" s="15"/>
      <c r="DIC30" s="15"/>
      <c r="DID30" s="15"/>
      <c r="DIE30" s="15"/>
      <c r="DIF30" s="15"/>
      <c r="DIG30" s="15"/>
      <c r="DIH30" s="15"/>
      <c r="DII30" s="15"/>
      <c r="DIJ30" s="15"/>
      <c r="DIK30" s="15"/>
      <c r="DIL30" s="15"/>
      <c r="DIM30" s="15"/>
      <c r="DIN30" s="15"/>
      <c r="DIO30" s="15"/>
      <c r="DIP30" s="15"/>
      <c r="DIQ30" s="15"/>
      <c r="DIR30" s="15"/>
      <c r="DIS30" s="15"/>
      <c r="DIT30" s="15"/>
      <c r="DIU30" s="15"/>
      <c r="DIV30" s="15"/>
      <c r="DIW30" s="15"/>
      <c r="DIX30" s="15"/>
      <c r="DIY30" s="15"/>
      <c r="DIZ30" s="15"/>
      <c r="DJA30" s="15"/>
      <c r="DJB30" s="15"/>
      <c r="DJC30" s="15"/>
      <c r="DJD30" s="15"/>
      <c r="DJE30" s="15"/>
      <c r="DJF30" s="15"/>
      <c r="DJG30" s="15"/>
      <c r="DJH30" s="15"/>
      <c r="DJI30" s="15"/>
      <c r="DJJ30" s="15"/>
      <c r="DJK30" s="15"/>
      <c r="DJL30" s="15"/>
      <c r="DJM30" s="15"/>
      <c r="DJN30" s="15"/>
      <c r="DJO30" s="15"/>
      <c r="DJP30" s="15"/>
      <c r="DJQ30" s="15"/>
      <c r="DJR30" s="15"/>
      <c r="DJS30" s="15"/>
      <c r="DJT30" s="15"/>
      <c r="DJU30" s="15"/>
      <c r="DJV30" s="15"/>
      <c r="DJW30" s="15"/>
      <c r="DJX30" s="15"/>
      <c r="DJY30" s="15"/>
      <c r="DJZ30" s="15"/>
      <c r="DKA30" s="15"/>
      <c r="DKB30" s="15"/>
      <c r="DKC30" s="15"/>
      <c r="DKD30" s="15"/>
      <c r="DKE30" s="15"/>
      <c r="DKF30" s="15"/>
      <c r="DKG30" s="15"/>
      <c r="DKH30" s="15"/>
      <c r="DKI30" s="15"/>
      <c r="DKJ30" s="15"/>
      <c r="DKK30" s="15"/>
      <c r="DKL30" s="15"/>
      <c r="DKM30" s="15"/>
      <c r="DKN30" s="15"/>
      <c r="DKO30" s="15"/>
      <c r="DKP30" s="15"/>
      <c r="DKQ30" s="15"/>
      <c r="DKR30" s="15"/>
      <c r="DKS30" s="15"/>
      <c r="DKT30" s="15"/>
      <c r="DKU30" s="15"/>
      <c r="DKV30" s="15"/>
      <c r="DKW30" s="15"/>
      <c r="DKX30" s="15"/>
      <c r="DKY30" s="15"/>
      <c r="DKZ30" s="15"/>
      <c r="DLA30" s="15"/>
      <c r="DLB30" s="15"/>
      <c r="DLC30" s="15"/>
      <c r="DLD30" s="15"/>
      <c r="DLE30" s="15"/>
      <c r="DLF30" s="15"/>
      <c r="DLG30" s="15"/>
      <c r="DLH30" s="15"/>
      <c r="DLI30" s="15"/>
      <c r="DLJ30" s="15"/>
      <c r="DLK30" s="15"/>
      <c r="DLL30" s="15"/>
      <c r="DLM30" s="15"/>
      <c r="DLN30" s="15"/>
      <c r="DLO30" s="15"/>
      <c r="DLP30" s="15"/>
      <c r="DLQ30" s="15"/>
      <c r="DLR30" s="15"/>
      <c r="DLS30" s="15"/>
      <c r="DLT30" s="15"/>
      <c r="DLU30" s="15"/>
      <c r="DLV30" s="15"/>
      <c r="DLW30" s="15"/>
      <c r="DLX30" s="15"/>
      <c r="DLY30" s="15"/>
      <c r="DLZ30" s="15"/>
      <c r="DMA30" s="15"/>
      <c r="DMB30" s="15"/>
      <c r="DMC30" s="15"/>
      <c r="DMD30" s="15"/>
      <c r="DME30" s="15"/>
      <c r="DMF30" s="15"/>
      <c r="DMG30" s="15"/>
      <c r="DMH30" s="15"/>
      <c r="DMI30" s="15"/>
      <c r="DMJ30" s="15"/>
      <c r="DMK30" s="15"/>
      <c r="DML30" s="15"/>
      <c r="DMM30" s="15"/>
      <c r="DMN30" s="15"/>
      <c r="DMO30" s="15"/>
      <c r="DMP30" s="15"/>
      <c r="DMQ30" s="15"/>
      <c r="DMR30" s="15"/>
      <c r="DMS30" s="15"/>
      <c r="DMT30" s="15"/>
      <c r="DMU30" s="15"/>
      <c r="DMV30" s="15"/>
      <c r="DMW30" s="15"/>
      <c r="DMX30" s="15"/>
      <c r="DMY30" s="15"/>
      <c r="DMZ30" s="15"/>
      <c r="DNA30" s="15"/>
      <c r="DNB30" s="15"/>
      <c r="DNC30" s="15"/>
      <c r="DND30" s="15"/>
      <c r="DNE30" s="15"/>
      <c r="DNF30" s="15"/>
      <c r="DNG30" s="15"/>
      <c r="DNH30" s="15"/>
      <c r="DNI30" s="15"/>
      <c r="DNJ30" s="15"/>
      <c r="DNK30" s="15"/>
      <c r="DNL30" s="15"/>
      <c r="DNM30" s="15"/>
      <c r="DNN30" s="15"/>
      <c r="DNO30" s="15"/>
      <c r="DNP30" s="15"/>
      <c r="DNQ30" s="15"/>
      <c r="DNR30" s="15"/>
      <c r="DNS30" s="15"/>
      <c r="DNT30" s="15"/>
      <c r="DNU30" s="15"/>
      <c r="DNV30" s="15"/>
      <c r="DNW30" s="15"/>
      <c r="DNX30" s="15"/>
      <c r="DNY30" s="15"/>
      <c r="DNZ30" s="15"/>
      <c r="DOA30" s="15"/>
      <c r="DOB30" s="15"/>
      <c r="DOC30" s="15"/>
      <c r="DOD30" s="15"/>
      <c r="DOE30" s="15"/>
      <c r="DOF30" s="15"/>
      <c r="DOG30" s="15"/>
      <c r="DOH30" s="15"/>
      <c r="DOI30" s="15"/>
      <c r="DOJ30" s="15"/>
      <c r="DOK30" s="15"/>
      <c r="DOL30" s="15"/>
      <c r="DOM30" s="15"/>
      <c r="DON30" s="15"/>
      <c r="DOO30" s="15"/>
      <c r="DOP30" s="15"/>
      <c r="DOQ30" s="15"/>
      <c r="DOR30" s="15"/>
      <c r="DOS30" s="15"/>
      <c r="DOT30" s="15"/>
      <c r="DOU30" s="15"/>
      <c r="DOV30" s="15"/>
      <c r="DOW30" s="15"/>
      <c r="DOX30" s="15"/>
      <c r="DOY30" s="15"/>
      <c r="DOZ30" s="15"/>
      <c r="DPA30" s="15"/>
      <c r="DPB30" s="15"/>
      <c r="DPC30" s="15"/>
      <c r="DPD30" s="15"/>
      <c r="DPE30" s="15"/>
      <c r="DPF30" s="15"/>
      <c r="DPG30" s="15"/>
      <c r="DPH30" s="15"/>
      <c r="DPI30" s="15"/>
      <c r="DPJ30" s="15"/>
      <c r="DPK30" s="15"/>
      <c r="DPL30" s="15"/>
      <c r="DPM30" s="15"/>
      <c r="DPN30" s="15"/>
      <c r="DPO30" s="15"/>
      <c r="DPP30" s="15"/>
      <c r="DPQ30" s="15"/>
      <c r="DPR30" s="15"/>
      <c r="DPS30" s="15"/>
      <c r="DPT30" s="15"/>
      <c r="DPU30" s="15"/>
      <c r="DPV30" s="15"/>
      <c r="DPW30" s="15"/>
      <c r="DPX30" s="15"/>
      <c r="DPY30" s="15"/>
      <c r="DPZ30" s="15"/>
      <c r="DQA30" s="15"/>
      <c r="DQB30" s="15"/>
      <c r="DQC30" s="15"/>
      <c r="DQD30" s="15"/>
      <c r="DQE30" s="15"/>
      <c r="DQF30" s="15"/>
      <c r="DQG30" s="15"/>
      <c r="DQH30" s="15"/>
      <c r="DQI30" s="15"/>
      <c r="DQJ30" s="15"/>
      <c r="DQK30" s="15"/>
      <c r="DQL30" s="15"/>
      <c r="DQM30" s="15"/>
      <c r="DQN30" s="15"/>
      <c r="DQO30" s="15"/>
      <c r="DQP30" s="15"/>
      <c r="DQQ30" s="15"/>
      <c r="DQR30" s="15"/>
      <c r="DQS30" s="15"/>
      <c r="DQT30" s="15"/>
      <c r="DQU30" s="15"/>
      <c r="DQV30" s="15"/>
      <c r="DQW30" s="15"/>
      <c r="DQX30" s="15"/>
      <c r="DQY30" s="15"/>
      <c r="DQZ30" s="15"/>
      <c r="DRA30" s="15"/>
      <c r="DRB30" s="15"/>
      <c r="DRC30" s="15"/>
      <c r="DRD30" s="15"/>
      <c r="DRE30" s="15"/>
      <c r="DRF30" s="15"/>
      <c r="DRG30" s="15"/>
      <c r="DRH30" s="15"/>
      <c r="DRI30" s="15"/>
      <c r="DRJ30" s="15"/>
      <c r="DRK30" s="15"/>
      <c r="DRL30" s="15"/>
      <c r="DRM30" s="15"/>
      <c r="DRN30" s="15"/>
      <c r="DRO30" s="15"/>
      <c r="DRP30" s="15"/>
      <c r="DRQ30" s="15"/>
      <c r="DRR30" s="15"/>
      <c r="DRS30" s="15"/>
      <c r="DRT30" s="15"/>
      <c r="DRU30" s="15"/>
      <c r="DRV30" s="15"/>
      <c r="DRW30" s="15"/>
      <c r="DRX30" s="15"/>
      <c r="DRY30" s="15"/>
      <c r="DRZ30" s="15"/>
      <c r="DSA30" s="15"/>
      <c r="DSB30" s="15"/>
      <c r="DSC30" s="15"/>
      <c r="DSD30" s="15"/>
      <c r="DSE30" s="15"/>
      <c r="DSF30" s="15"/>
      <c r="DSG30" s="15"/>
      <c r="DSH30" s="15"/>
      <c r="DSI30" s="15"/>
      <c r="DSJ30" s="15"/>
      <c r="DSK30" s="15"/>
      <c r="DSL30" s="15"/>
      <c r="DSM30" s="15"/>
      <c r="DSN30" s="15"/>
      <c r="DSO30" s="15"/>
      <c r="DSP30" s="15"/>
      <c r="DSQ30" s="15"/>
      <c r="DSR30" s="15"/>
      <c r="DSS30" s="15"/>
      <c r="DST30" s="15"/>
      <c r="DSU30" s="15"/>
      <c r="DSV30" s="15"/>
      <c r="DSW30" s="15"/>
      <c r="DSX30" s="15"/>
      <c r="DSY30" s="15"/>
      <c r="DSZ30" s="15"/>
      <c r="DTA30" s="15"/>
      <c r="DTB30" s="15"/>
      <c r="DTC30" s="15"/>
      <c r="DTD30" s="15"/>
      <c r="DTE30" s="15"/>
      <c r="DTF30" s="15"/>
      <c r="DTG30" s="15"/>
      <c r="DTH30" s="15"/>
      <c r="DTI30" s="15"/>
      <c r="DTJ30" s="15"/>
      <c r="DTK30" s="15"/>
      <c r="DTL30" s="15"/>
      <c r="DTM30" s="15"/>
      <c r="DTN30" s="15"/>
      <c r="DTO30" s="15"/>
      <c r="DTP30" s="15"/>
      <c r="DTQ30" s="15"/>
      <c r="DTR30" s="15"/>
      <c r="DTS30" s="15"/>
      <c r="DTT30" s="15"/>
      <c r="DTU30" s="15"/>
      <c r="DTV30" s="15"/>
      <c r="DTW30" s="15"/>
      <c r="DTX30" s="15"/>
      <c r="DTY30" s="15"/>
      <c r="DTZ30" s="15"/>
      <c r="DUA30" s="15"/>
      <c r="DUB30" s="15"/>
      <c r="DUC30" s="15"/>
      <c r="DUD30" s="15"/>
      <c r="DUE30" s="15"/>
      <c r="DUF30" s="15"/>
      <c r="DUG30" s="15"/>
      <c r="DUH30" s="15"/>
      <c r="DUI30" s="15"/>
      <c r="DUJ30" s="15"/>
      <c r="DUK30" s="15"/>
      <c r="DUL30" s="15"/>
      <c r="DUM30" s="15"/>
      <c r="DUN30" s="15"/>
      <c r="DUO30" s="15"/>
      <c r="DUP30" s="15"/>
      <c r="DUQ30" s="15"/>
      <c r="DUR30" s="15"/>
      <c r="DUS30" s="15"/>
      <c r="DUT30" s="15"/>
      <c r="DUU30" s="15"/>
      <c r="DUV30" s="15"/>
      <c r="DUW30" s="15"/>
      <c r="DUX30" s="15"/>
      <c r="DUY30" s="15"/>
      <c r="DUZ30" s="15"/>
      <c r="DVA30" s="15"/>
      <c r="DVB30" s="15"/>
      <c r="DVC30" s="15"/>
      <c r="DVD30" s="15"/>
      <c r="DVE30" s="15"/>
      <c r="DVF30" s="15"/>
      <c r="DVG30" s="15"/>
      <c r="DVH30" s="15"/>
      <c r="DVI30" s="15"/>
      <c r="DVJ30" s="15"/>
      <c r="DVK30" s="15"/>
      <c r="DVL30" s="15"/>
      <c r="DVM30" s="15"/>
      <c r="DVN30" s="15"/>
      <c r="DVO30" s="15"/>
      <c r="DVP30" s="15"/>
      <c r="DVQ30" s="15"/>
      <c r="DVR30" s="15"/>
      <c r="DVS30" s="15"/>
      <c r="DVT30" s="15"/>
      <c r="DVU30" s="15"/>
      <c r="DVV30" s="15"/>
      <c r="DVW30" s="15"/>
      <c r="DVX30" s="15"/>
      <c r="DVY30" s="15"/>
      <c r="DVZ30" s="15"/>
      <c r="DWA30" s="15"/>
      <c r="DWB30" s="15"/>
      <c r="DWC30" s="15"/>
      <c r="DWD30" s="15"/>
      <c r="DWE30" s="15"/>
      <c r="DWF30" s="15"/>
      <c r="DWG30" s="15"/>
      <c r="DWH30" s="15"/>
      <c r="DWI30" s="15"/>
      <c r="DWJ30" s="15"/>
      <c r="DWK30" s="15"/>
      <c r="DWL30" s="15"/>
      <c r="DWM30" s="15"/>
      <c r="DWN30" s="15"/>
      <c r="DWO30" s="15"/>
      <c r="DWP30" s="15"/>
      <c r="DWQ30" s="15"/>
      <c r="DWR30" s="15"/>
      <c r="DWS30" s="15"/>
      <c r="DWT30" s="15"/>
      <c r="DWU30" s="15"/>
      <c r="DWV30" s="15"/>
      <c r="DWW30" s="15"/>
      <c r="DWX30" s="15"/>
      <c r="DWY30" s="15"/>
      <c r="DWZ30" s="15"/>
      <c r="DXA30" s="15"/>
      <c r="DXB30" s="15"/>
      <c r="DXC30" s="15"/>
      <c r="DXD30" s="15"/>
      <c r="DXE30" s="15"/>
      <c r="DXF30" s="15"/>
      <c r="DXG30" s="15"/>
      <c r="DXH30" s="15"/>
      <c r="DXI30" s="15"/>
      <c r="DXJ30" s="15"/>
      <c r="DXK30" s="15"/>
      <c r="DXL30" s="15"/>
      <c r="DXM30" s="15"/>
      <c r="DXN30" s="15"/>
      <c r="DXO30" s="15"/>
      <c r="DXP30" s="15"/>
      <c r="DXQ30" s="15"/>
      <c r="DXR30" s="15"/>
      <c r="DXS30" s="15"/>
      <c r="DXT30" s="15"/>
      <c r="DXU30" s="15"/>
      <c r="DXV30" s="15"/>
      <c r="DXW30" s="15"/>
      <c r="DXX30" s="15"/>
      <c r="DXY30" s="15"/>
      <c r="DXZ30" s="15"/>
      <c r="DYA30" s="15"/>
      <c r="DYB30" s="15"/>
      <c r="DYC30" s="15"/>
      <c r="DYD30" s="15"/>
      <c r="DYE30" s="15"/>
      <c r="DYF30" s="15"/>
      <c r="DYG30" s="15"/>
      <c r="DYH30" s="15"/>
      <c r="DYI30" s="15"/>
      <c r="DYJ30" s="15"/>
      <c r="DYK30" s="15"/>
      <c r="DYL30" s="15"/>
      <c r="DYM30" s="15"/>
      <c r="DYN30" s="15"/>
      <c r="DYO30" s="15"/>
      <c r="DYP30" s="15"/>
      <c r="DYQ30" s="15"/>
      <c r="DYR30" s="15"/>
      <c r="DYS30" s="15"/>
      <c r="DYT30" s="15"/>
      <c r="DYU30" s="15"/>
      <c r="DYV30" s="15"/>
      <c r="DYW30" s="15"/>
      <c r="DYX30" s="15"/>
      <c r="DYY30" s="15"/>
      <c r="DYZ30" s="15"/>
      <c r="DZA30" s="15"/>
      <c r="DZB30" s="15"/>
      <c r="DZC30" s="15"/>
      <c r="DZD30" s="15"/>
      <c r="DZE30" s="15"/>
      <c r="DZF30" s="15"/>
      <c r="DZG30" s="15"/>
      <c r="DZH30" s="15"/>
      <c r="DZI30" s="15"/>
      <c r="DZJ30" s="15"/>
      <c r="DZK30" s="15"/>
      <c r="DZL30" s="15"/>
      <c r="DZM30" s="15"/>
      <c r="DZN30" s="15"/>
      <c r="DZO30" s="15"/>
      <c r="DZP30" s="15"/>
      <c r="DZQ30" s="15"/>
      <c r="DZR30" s="15"/>
      <c r="DZS30" s="15"/>
      <c r="DZT30" s="15"/>
      <c r="DZU30" s="15"/>
      <c r="DZV30" s="15"/>
      <c r="DZW30" s="15"/>
      <c r="DZX30" s="15"/>
      <c r="DZY30" s="15"/>
      <c r="DZZ30" s="15"/>
      <c r="EAA30" s="15"/>
      <c r="EAB30" s="15"/>
      <c r="EAC30" s="15"/>
      <c r="EAD30" s="15"/>
      <c r="EAE30" s="15"/>
      <c r="EAF30" s="15"/>
      <c r="EAG30" s="15"/>
      <c r="EAH30" s="15"/>
      <c r="EAI30" s="15"/>
      <c r="EAJ30" s="15"/>
      <c r="EAK30" s="15"/>
      <c r="EAL30" s="15"/>
      <c r="EAM30" s="15"/>
      <c r="EAN30" s="15"/>
      <c r="EAO30" s="15"/>
      <c r="EAP30" s="15"/>
      <c r="EAQ30" s="15"/>
      <c r="EAR30" s="15"/>
      <c r="EAS30" s="15"/>
      <c r="EAT30" s="15"/>
      <c r="EAU30" s="15"/>
      <c r="EAV30" s="15"/>
      <c r="EAW30" s="15"/>
      <c r="EAX30" s="15"/>
      <c r="EAY30" s="15"/>
      <c r="EAZ30" s="15"/>
      <c r="EBA30" s="15"/>
      <c r="EBB30" s="15"/>
      <c r="EBC30" s="15"/>
      <c r="EBD30" s="15"/>
      <c r="EBE30" s="15"/>
      <c r="EBF30" s="15"/>
      <c r="EBG30" s="15"/>
      <c r="EBH30" s="15"/>
      <c r="EBI30" s="15"/>
      <c r="EBJ30" s="15"/>
      <c r="EBK30" s="15"/>
      <c r="EBL30" s="15"/>
      <c r="EBM30" s="15"/>
      <c r="EBN30" s="15"/>
      <c r="EBO30" s="15"/>
      <c r="EBP30" s="15"/>
      <c r="EBQ30" s="15"/>
      <c r="EBR30" s="15"/>
      <c r="EBS30" s="15"/>
      <c r="EBT30" s="15"/>
      <c r="EBU30" s="15"/>
      <c r="EBV30" s="15"/>
      <c r="EBW30" s="15"/>
      <c r="EBX30" s="15"/>
      <c r="EBY30" s="15"/>
      <c r="EBZ30" s="15"/>
      <c r="ECA30" s="15"/>
      <c r="ECB30" s="15"/>
      <c r="ECC30" s="15"/>
      <c r="ECD30" s="15"/>
      <c r="ECE30" s="15"/>
      <c r="ECF30" s="15"/>
      <c r="ECG30" s="15"/>
      <c r="ECH30" s="15"/>
      <c r="ECI30" s="15"/>
      <c r="ECJ30" s="15"/>
      <c r="ECK30" s="15"/>
      <c r="ECL30" s="15"/>
      <c r="ECM30" s="15"/>
      <c r="ECN30" s="15"/>
      <c r="ECO30" s="15"/>
      <c r="ECP30" s="15"/>
      <c r="ECQ30" s="15"/>
      <c r="ECR30" s="15"/>
      <c r="ECS30" s="15"/>
      <c r="ECT30" s="15"/>
      <c r="ECU30" s="15"/>
      <c r="ECV30" s="15"/>
      <c r="ECW30" s="15"/>
      <c r="ECX30" s="15"/>
      <c r="ECY30" s="15"/>
      <c r="ECZ30" s="15"/>
      <c r="EDA30" s="15"/>
      <c r="EDB30" s="15"/>
      <c r="EDC30" s="15"/>
      <c r="EDD30" s="15"/>
      <c r="EDE30" s="15"/>
      <c r="EDF30" s="15"/>
      <c r="EDG30" s="15"/>
      <c r="EDH30" s="15"/>
      <c r="EDI30" s="15"/>
      <c r="EDJ30" s="15"/>
      <c r="EDK30" s="15"/>
      <c r="EDL30" s="15"/>
      <c r="EDM30" s="15"/>
      <c r="EDN30" s="15"/>
      <c r="EDO30" s="15"/>
      <c r="EDP30" s="15"/>
      <c r="EDQ30" s="15"/>
      <c r="EDR30" s="15"/>
      <c r="EDS30" s="15"/>
      <c r="EDT30" s="15"/>
      <c r="EDU30" s="15"/>
      <c r="EDV30" s="15"/>
      <c r="EDW30" s="15"/>
      <c r="EDX30" s="15"/>
      <c r="EDY30" s="15"/>
      <c r="EDZ30" s="15"/>
      <c r="EEA30" s="15"/>
      <c r="EEB30" s="15"/>
      <c r="EEC30" s="15"/>
      <c r="EED30" s="15"/>
      <c r="EEE30" s="15"/>
      <c r="EEF30" s="15"/>
      <c r="EEG30" s="15"/>
      <c r="EEH30" s="15"/>
      <c r="EEI30" s="15"/>
      <c r="EEJ30" s="15"/>
      <c r="EEK30" s="15"/>
      <c r="EEL30" s="15"/>
      <c r="EEM30" s="15"/>
      <c r="EEN30" s="15"/>
      <c r="EEO30" s="15"/>
      <c r="EEP30" s="15"/>
      <c r="EEQ30" s="15"/>
      <c r="EER30" s="15"/>
      <c r="EES30" s="15"/>
      <c r="EET30" s="15"/>
      <c r="EEU30" s="15"/>
      <c r="EEV30" s="15"/>
      <c r="EEW30" s="15"/>
      <c r="EEX30" s="15"/>
      <c r="EEY30" s="15"/>
      <c r="EEZ30" s="15"/>
      <c r="EFA30" s="15"/>
      <c r="EFB30" s="15"/>
      <c r="EFC30" s="15"/>
      <c r="EFD30" s="15"/>
      <c r="EFE30" s="15"/>
      <c r="EFF30" s="15"/>
      <c r="EFG30" s="15"/>
      <c r="EFH30" s="15"/>
      <c r="EFI30" s="15"/>
      <c r="EFJ30" s="15"/>
      <c r="EFK30" s="15"/>
      <c r="EFL30" s="15"/>
      <c r="EFM30" s="15"/>
      <c r="EFN30" s="15"/>
      <c r="EFO30" s="15"/>
      <c r="EFP30" s="15"/>
      <c r="EFQ30" s="15"/>
      <c r="EFR30" s="15"/>
      <c r="EFS30" s="15"/>
      <c r="EFT30" s="15"/>
      <c r="EFU30" s="15"/>
      <c r="EFV30" s="15"/>
      <c r="EFW30" s="15"/>
      <c r="EFX30" s="15"/>
      <c r="EFY30" s="15"/>
      <c r="EFZ30" s="15"/>
      <c r="EGA30" s="15"/>
      <c r="EGB30" s="15"/>
      <c r="EGC30" s="15"/>
      <c r="EGD30" s="15"/>
      <c r="EGE30" s="15"/>
      <c r="EGF30" s="15"/>
      <c r="EGG30" s="15"/>
      <c r="EGH30" s="15"/>
      <c r="EGI30" s="15"/>
      <c r="EGJ30" s="15"/>
      <c r="EGK30" s="15"/>
      <c r="EGL30" s="15"/>
      <c r="EGM30" s="15"/>
      <c r="EGN30" s="15"/>
      <c r="EGO30" s="15"/>
      <c r="EGP30" s="15"/>
      <c r="EGQ30" s="15"/>
      <c r="EGR30" s="15"/>
      <c r="EGS30" s="15"/>
      <c r="EGT30" s="15"/>
      <c r="EGU30" s="15"/>
      <c r="EGV30" s="15"/>
      <c r="EGW30" s="15"/>
      <c r="EGX30" s="15"/>
      <c r="EGY30" s="15"/>
      <c r="EGZ30" s="15"/>
      <c r="EHA30" s="15"/>
      <c r="EHB30" s="15"/>
      <c r="EHC30" s="15"/>
      <c r="EHD30" s="15"/>
      <c r="EHE30" s="15"/>
      <c r="EHF30" s="15"/>
      <c r="EHG30" s="15"/>
      <c r="EHH30" s="15"/>
      <c r="EHI30" s="15"/>
      <c r="EHJ30" s="15"/>
      <c r="EHK30" s="15"/>
      <c r="EHL30" s="15"/>
      <c r="EHM30" s="15"/>
      <c r="EHN30" s="15"/>
      <c r="EHO30" s="15"/>
      <c r="EHP30" s="15"/>
      <c r="EHQ30" s="15"/>
      <c r="EHR30" s="15"/>
      <c r="EHS30" s="15"/>
      <c r="EHT30" s="15"/>
      <c r="EHU30" s="15"/>
      <c r="EHV30" s="15"/>
      <c r="EHW30" s="15"/>
      <c r="EHX30" s="15"/>
      <c r="EHY30" s="15"/>
      <c r="EHZ30" s="15"/>
      <c r="EIA30" s="15"/>
      <c r="EIB30" s="15"/>
      <c r="EIC30" s="15"/>
      <c r="EID30" s="15"/>
      <c r="EIE30" s="15"/>
      <c r="EIF30" s="15"/>
      <c r="EIG30" s="15"/>
      <c r="EIH30" s="15"/>
      <c r="EII30" s="15"/>
      <c r="EIJ30" s="15"/>
      <c r="EIK30" s="15"/>
      <c r="EIL30" s="15"/>
      <c r="EIM30" s="15"/>
      <c r="EIN30" s="15"/>
      <c r="EIO30" s="15"/>
      <c r="EIP30" s="15"/>
      <c r="EIQ30" s="15"/>
      <c r="EIR30" s="15"/>
      <c r="EIS30" s="15"/>
      <c r="EIT30" s="15"/>
      <c r="EIU30" s="15"/>
      <c r="EIV30" s="15"/>
      <c r="EIW30" s="15"/>
      <c r="EIX30" s="15"/>
      <c r="EIY30" s="15"/>
      <c r="EIZ30" s="15"/>
      <c r="EJA30" s="15"/>
      <c r="EJB30" s="15"/>
      <c r="EJC30" s="15"/>
      <c r="EJD30" s="15"/>
      <c r="EJE30" s="15"/>
      <c r="EJF30" s="15"/>
      <c r="EJG30" s="15"/>
      <c r="EJH30" s="15"/>
      <c r="EJI30" s="15"/>
      <c r="EJJ30" s="15"/>
      <c r="EJK30" s="15"/>
      <c r="EJL30" s="15"/>
      <c r="EJM30" s="15"/>
      <c r="EJN30" s="15"/>
      <c r="EJO30" s="15"/>
      <c r="EJP30" s="15"/>
      <c r="EJQ30" s="15"/>
      <c r="EJR30" s="15"/>
      <c r="EJS30" s="15"/>
      <c r="EJT30" s="15"/>
      <c r="EJU30" s="15"/>
      <c r="EJV30" s="15"/>
      <c r="EJW30" s="15"/>
      <c r="EJX30" s="15"/>
      <c r="EJY30" s="15"/>
      <c r="EJZ30" s="15"/>
      <c r="EKA30" s="15"/>
      <c r="EKB30" s="15"/>
      <c r="EKC30" s="15"/>
      <c r="EKD30" s="15"/>
      <c r="EKE30" s="15"/>
      <c r="EKF30" s="15"/>
      <c r="EKG30" s="15"/>
      <c r="EKH30" s="15"/>
      <c r="EKI30" s="15"/>
      <c r="EKJ30" s="15"/>
      <c r="EKK30" s="15"/>
      <c r="EKL30" s="15"/>
      <c r="EKM30" s="15"/>
      <c r="EKN30" s="15"/>
      <c r="EKO30" s="15"/>
      <c r="EKP30" s="15"/>
      <c r="EKQ30" s="15"/>
      <c r="EKR30" s="15"/>
      <c r="EKS30" s="15"/>
      <c r="EKT30" s="15"/>
      <c r="EKU30" s="15"/>
      <c r="EKV30" s="15"/>
      <c r="EKW30" s="15"/>
      <c r="EKX30" s="15"/>
      <c r="EKY30" s="15"/>
      <c r="EKZ30" s="15"/>
      <c r="ELA30" s="15"/>
      <c r="ELB30" s="15"/>
      <c r="ELC30" s="15"/>
      <c r="ELD30" s="15"/>
      <c r="ELE30" s="15"/>
      <c r="ELF30" s="15"/>
      <c r="ELG30" s="15"/>
      <c r="ELH30" s="15"/>
      <c r="ELI30" s="15"/>
      <c r="ELJ30" s="15"/>
      <c r="ELK30" s="15"/>
      <c r="ELL30" s="15"/>
      <c r="ELM30" s="15"/>
      <c r="ELN30" s="15"/>
      <c r="ELO30" s="15"/>
      <c r="ELP30" s="15"/>
      <c r="ELQ30" s="15"/>
      <c r="ELR30" s="15"/>
      <c r="ELS30" s="15"/>
      <c r="ELT30" s="15"/>
      <c r="ELU30" s="15"/>
      <c r="ELV30" s="15"/>
      <c r="ELW30" s="15"/>
      <c r="ELX30" s="15"/>
      <c r="ELY30" s="15"/>
      <c r="ELZ30" s="15"/>
      <c r="EMA30" s="15"/>
      <c r="EMB30" s="15"/>
      <c r="EMC30" s="15"/>
      <c r="EMD30" s="15"/>
      <c r="EME30" s="15"/>
      <c r="EMF30" s="15"/>
      <c r="EMG30" s="15"/>
      <c r="EMH30" s="15"/>
      <c r="EMI30" s="15"/>
      <c r="EMJ30" s="15"/>
      <c r="EMK30" s="15"/>
      <c r="EML30" s="15"/>
      <c r="EMM30" s="15"/>
      <c r="EMN30" s="15"/>
      <c r="EMO30" s="15"/>
      <c r="EMP30" s="15"/>
      <c r="EMQ30" s="15"/>
      <c r="EMR30" s="15"/>
      <c r="EMS30" s="15"/>
      <c r="EMT30" s="15"/>
      <c r="EMU30" s="15"/>
      <c r="EMV30" s="15"/>
      <c r="EMW30" s="15"/>
      <c r="EMX30" s="15"/>
      <c r="EMY30" s="15"/>
      <c r="EMZ30" s="15"/>
      <c r="ENA30" s="15"/>
      <c r="ENB30" s="15"/>
      <c r="ENC30" s="15"/>
      <c r="END30" s="15"/>
      <c r="ENE30" s="15"/>
      <c r="ENF30" s="15"/>
      <c r="ENG30" s="15"/>
      <c r="ENH30" s="15"/>
      <c r="ENI30" s="15"/>
      <c r="ENJ30" s="15"/>
      <c r="ENK30" s="15"/>
      <c r="ENL30" s="15"/>
      <c r="ENM30" s="15"/>
      <c r="ENN30" s="15"/>
      <c r="ENO30" s="15"/>
      <c r="ENP30" s="15"/>
      <c r="ENQ30" s="15"/>
      <c r="ENR30" s="15"/>
      <c r="ENS30" s="15"/>
      <c r="ENT30" s="15"/>
      <c r="ENU30" s="15"/>
      <c r="ENV30" s="15"/>
      <c r="ENW30" s="15"/>
      <c r="ENX30" s="15"/>
      <c r="ENY30" s="15"/>
      <c r="ENZ30" s="15"/>
      <c r="EOA30" s="15"/>
      <c r="EOB30" s="15"/>
      <c r="EOC30" s="15"/>
      <c r="EOD30" s="15"/>
      <c r="EOE30" s="15"/>
      <c r="EOF30" s="15"/>
      <c r="EOG30" s="15"/>
      <c r="EOH30" s="15"/>
      <c r="EOI30" s="15"/>
      <c r="EOJ30" s="15"/>
      <c r="EOK30" s="15"/>
      <c r="EOL30" s="15"/>
      <c r="EOM30" s="15"/>
      <c r="EON30" s="15"/>
      <c r="EOO30" s="15"/>
      <c r="EOP30" s="15"/>
      <c r="EOQ30" s="15"/>
      <c r="EOR30" s="15"/>
      <c r="EOS30" s="15"/>
      <c r="EOT30" s="15"/>
      <c r="EOU30" s="15"/>
      <c r="EOV30" s="15"/>
      <c r="EOW30" s="15"/>
      <c r="EOX30" s="15"/>
      <c r="EOY30" s="15"/>
      <c r="EOZ30" s="15"/>
      <c r="EPA30" s="15"/>
      <c r="EPB30" s="15"/>
      <c r="EPC30" s="15"/>
      <c r="EPD30" s="15"/>
      <c r="EPE30" s="15"/>
      <c r="EPF30" s="15"/>
      <c r="EPG30" s="15"/>
      <c r="EPH30" s="15"/>
      <c r="EPI30" s="15"/>
      <c r="EPJ30" s="15"/>
      <c r="EPK30" s="15"/>
      <c r="EPL30" s="15"/>
      <c r="EPM30" s="15"/>
      <c r="EPN30" s="15"/>
      <c r="EPO30" s="15"/>
      <c r="EPP30" s="15"/>
      <c r="EPQ30" s="15"/>
      <c r="EPR30" s="15"/>
      <c r="EPS30" s="15"/>
      <c r="EPT30" s="15"/>
      <c r="EPU30" s="15"/>
      <c r="EPV30" s="15"/>
      <c r="EPW30" s="15"/>
      <c r="EPX30" s="15"/>
      <c r="EPY30" s="15"/>
      <c r="EPZ30" s="15"/>
      <c r="EQA30" s="15"/>
      <c r="EQB30" s="15"/>
      <c r="EQC30" s="15"/>
      <c r="EQD30" s="15"/>
      <c r="EQE30" s="15"/>
      <c r="EQF30" s="15"/>
      <c r="EQG30" s="15"/>
      <c r="EQH30" s="15"/>
      <c r="EQI30" s="15"/>
      <c r="EQJ30" s="15"/>
      <c r="EQK30" s="15"/>
      <c r="EQL30" s="15"/>
      <c r="EQM30" s="15"/>
      <c r="EQN30" s="15"/>
      <c r="EQO30" s="15"/>
      <c r="EQP30" s="15"/>
      <c r="EQQ30" s="15"/>
      <c r="EQR30" s="15"/>
      <c r="EQS30" s="15"/>
      <c r="EQT30" s="15"/>
      <c r="EQU30" s="15"/>
      <c r="EQV30" s="15"/>
      <c r="EQW30" s="15"/>
      <c r="EQX30" s="15"/>
      <c r="EQY30" s="15"/>
      <c r="EQZ30" s="15"/>
      <c r="ERA30" s="15"/>
      <c r="ERB30" s="15"/>
      <c r="ERC30" s="15"/>
      <c r="ERD30" s="15"/>
      <c r="ERE30" s="15"/>
      <c r="ERF30" s="15"/>
      <c r="ERG30" s="15"/>
      <c r="ERH30" s="15"/>
      <c r="ERI30" s="15"/>
      <c r="ERJ30" s="15"/>
      <c r="ERK30" s="15"/>
      <c r="ERL30" s="15"/>
      <c r="ERM30" s="15"/>
      <c r="ERN30" s="15"/>
      <c r="ERO30" s="15"/>
      <c r="ERP30" s="15"/>
      <c r="ERQ30" s="15"/>
      <c r="ERR30" s="15"/>
      <c r="ERS30" s="15"/>
      <c r="ERT30" s="15"/>
      <c r="ERU30" s="15"/>
      <c r="ERV30" s="15"/>
      <c r="ERW30" s="15"/>
      <c r="ERX30" s="15"/>
      <c r="ERY30" s="15"/>
      <c r="ERZ30" s="15"/>
      <c r="ESA30" s="15"/>
      <c r="ESB30" s="15"/>
      <c r="ESC30" s="15"/>
      <c r="ESD30" s="15"/>
      <c r="ESE30" s="15"/>
      <c r="ESF30" s="15"/>
      <c r="ESG30" s="15"/>
      <c r="ESH30" s="15"/>
      <c r="ESI30" s="15"/>
      <c r="ESJ30" s="15"/>
      <c r="ESK30" s="15"/>
      <c r="ESL30" s="15"/>
      <c r="ESM30" s="15"/>
      <c r="ESN30" s="15"/>
      <c r="ESO30" s="15"/>
      <c r="ESP30" s="15"/>
      <c r="ESQ30" s="15"/>
      <c r="ESR30" s="15"/>
      <c r="ESS30" s="15"/>
      <c r="EST30" s="15"/>
      <c r="ESU30" s="15"/>
      <c r="ESV30" s="15"/>
      <c r="ESW30" s="15"/>
      <c r="ESX30" s="15"/>
      <c r="ESY30" s="15"/>
      <c r="ESZ30" s="15"/>
      <c r="ETA30" s="15"/>
      <c r="ETB30" s="15"/>
      <c r="ETC30" s="15"/>
      <c r="ETD30" s="15"/>
      <c r="ETE30" s="15"/>
      <c r="ETF30" s="15"/>
      <c r="ETG30" s="15"/>
      <c r="ETH30" s="15"/>
      <c r="ETI30" s="15"/>
      <c r="ETJ30" s="15"/>
      <c r="ETK30" s="15"/>
      <c r="ETL30" s="15"/>
      <c r="ETM30" s="15"/>
      <c r="ETN30" s="15"/>
      <c r="ETO30" s="15"/>
      <c r="ETP30" s="15"/>
      <c r="ETQ30" s="15"/>
      <c r="ETR30" s="15"/>
      <c r="ETS30" s="15"/>
      <c r="ETT30" s="15"/>
      <c r="ETU30" s="15"/>
      <c r="ETV30" s="15"/>
      <c r="ETW30" s="15"/>
      <c r="ETX30" s="15"/>
      <c r="ETY30" s="15"/>
      <c r="ETZ30" s="15"/>
      <c r="EUA30" s="15"/>
      <c r="EUB30" s="15"/>
      <c r="EUC30" s="15"/>
      <c r="EUD30" s="15"/>
      <c r="EUE30" s="15"/>
      <c r="EUF30" s="15"/>
      <c r="EUG30" s="15"/>
      <c r="EUH30" s="15"/>
      <c r="EUI30" s="15"/>
      <c r="EUJ30" s="15"/>
      <c r="EUK30" s="15"/>
      <c r="EUL30" s="15"/>
      <c r="EUM30" s="15"/>
      <c r="EUN30" s="15"/>
      <c r="EUO30" s="15"/>
      <c r="EUP30" s="15"/>
      <c r="EUQ30" s="15"/>
      <c r="EUR30" s="15"/>
      <c r="EUS30" s="15"/>
      <c r="EUT30" s="15"/>
      <c r="EUU30" s="15"/>
      <c r="EUV30" s="15"/>
      <c r="EUW30" s="15"/>
      <c r="EUX30" s="15"/>
      <c r="EUY30" s="15"/>
      <c r="EUZ30" s="15"/>
      <c r="EVA30" s="15"/>
      <c r="EVB30" s="15"/>
      <c r="EVC30" s="15"/>
      <c r="EVD30" s="15"/>
      <c r="EVE30" s="15"/>
      <c r="EVF30" s="15"/>
      <c r="EVG30" s="15"/>
      <c r="EVH30" s="15"/>
      <c r="EVI30" s="15"/>
      <c r="EVJ30" s="15"/>
      <c r="EVK30" s="15"/>
      <c r="EVL30" s="15"/>
      <c r="EVM30" s="15"/>
      <c r="EVN30" s="15"/>
      <c r="EVO30" s="15"/>
      <c r="EVP30" s="15"/>
      <c r="EVQ30" s="15"/>
      <c r="EVR30" s="15"/>
      <c r="EVS30" s="15"/>
      <c r="EVT30" s="15"/>
      <c r="EVU30" s="15"/>
      <c r="EVV30" s="15"/>
      <c r="EVW30" s="15"/>
      <c r="EVX30" s="15"/>
      <c r="EVY30" s="15"/>
      <c r="EVZ30" s="15"/>
      <c r="EWA30" s="15"/>
      <c r="EWB30" s="15"/>
      <c r="EWC30" s="15"/>
      <c r="EWD30" s="15"/>
      <c r="EWE30" s="15"/>
      <c r="EWF30" s="15"/>
      <c r="EWG30" s="15"/>
      <c r="EWH30" s="15"/>
      <c r="EWI30" s="15"/>
      <c r="EWJ30" s="15"/>
      <c r="EWK30" s="15"/>
      <c r="EWL30" s="15"/>
      <c r="EWM30" s="15"/>
      <c r="EWN30" s="15"/>
      <c r="EWO30" s="15"/>
      <c r="EWP30" s="15"/>
      <c r="EWQ30" s="15"/>
      <c r="EWR30" s="15"/>
      <c r="EWS30" s="15"/>
      <c r="EWT30" s="15"/>
      <c r="EWU30" s="15"/>
      <c r="EWV30" s="15"/>
      <c r="EWW30" s="15"/>
      <c r="EWX30" s="15"/>
      <c r="EWY30" s="15"/>
      <c r="EWZ30" s="15"/>
      <c r="EXA30" s="15"/>
      <c r="EXB30" s="15"/>
      <c r="EXC30" s="15"/>
      <c r="EXD30" s="15"/>
      <c r="EXE30" s="15"/>
      <c r="EXF30" s="15"/>
      <c r="EXG30" s="15"/>
      <c r="EXH30" s="15"/>
      <c r="EXI30" s="15"/>
      <c r="EXJ30" s="15"/>
      <c r="EXK30" s="15"/>
      <c r="EXL30" s="15"/>
      <c r="EXM30" s="15"/>
      <c r="EXN30" s="15"/>
      <c r="EXO30" s="15"/>
      <c r="EXP30" s="15"/>
      <c r="EXQ30" s="15"/>
      <c r="EXR30" s="15"/>
      <c r="EXS30" s="15"/>
      <c r="EXT30" s="15"/>
      <c r="EXU30" s="15"/>
      <c r="EXV30" s="15"/>
      <c r="EXW30" s="15"/>
      <c r="EXX30" s="15"/>
      <c r="EXY30" s="15"/>
      <c r="EXZ30" s="15"/>
      <c r="EYA30" s="15"/>
      <c r="EYB30" s="15"/>
      <c r="EYC30" s="15"/>
      <c r="EYD30" s="15"/>
      <c r="EYE30" s="15"/>
      <c r="EYF30" s="15"/>
      <c r="EYG30" s="15"/>
      <c r="EYH30" s="15"/>
      <c r="EYI30" s="15"/>
      <c r="EYJ30" s="15"/>
      <c r="EYK30" s="15"/>
      <c r="EYL30" s="15"/>
      <c r="EYM30" s="15"/>
      <c r="EYN30" s="15"/>
      <c r="EYO30" s="15"/>
      <c r="EYP30" s="15"/>
      <c r="EYQ30" s="15"/>
      <c r="EYR30" s="15"/>
      <c r="EYS30" s="15"/>
      <c r="EYT30" s="15"/>
      <c r="EYU30" s="15"/>
      <c r="EYV30" s="15"/>
      <c r="EYW30" s="15"/>
      <c r="EYX30" s="15"/>
      <c r="EYY30" s="15"/>
      <c r="EYZ30" s="15"/>
      <c r="EZA30" s="15"/>
      <c r="EZB30" s="15"/>
      <c r="EZC30" s="15"/>
      <c r="EZD30" s="15"/>
      <c r="EZE30" s="15"/>
      <c r="EZF30" s="15"/>
      <c r="EZG30" s="15"/>
      <c r="EZH30" s="15"/>
      <c r="EZI30" s="15"/>
      <c r="EZJ30" s="15"/>
      <c r="EZK30" s="15"/>
      <c r="EZL30" s="15"/>
      <c r="EZM30" s="15"/>
      <c r="EZN30" s="15"/>
      <c r="EZO30" s="15"/>
      <c r="EZP30" s="15"/>
      <c r="EZQ30" s="15"/>
      <c r="EZR30" s="15"/>
      <c r="EZS30" s="15"/>
      <c r="EZT30" s="15"/>
      <c r="EZU30" s="15"/>
      <c r="EZV30" s="15"/>
      <c r="EZW30" s="15"/>
      <c r="EZX30" s="15"/>
      <c r="EZY30" s="15"/>
      <c r="EZZ30" s="15"/>
      <c r="FAA30" s="15"/>
      <c r="FAB30" s="15"/>
      <c r="FAC30" s="15"/>
      <c r="FAD30" s="15"/>
      <c r="FAE30" s="15"/>
      <c r="FAF30" s="15"/>
      <c r="FAG30" s="15"/>
      <c r="FAH30" s="15"/>
      <c r="FAI30" s="15"/>
      <c r="FAJ30" s="15"/>
      <c r="FAK30" s="15"/>
      <c r="FAL30" s="15"/>
      <c r="FAM30" s="15"/>
      <c r="FAN30" s="15"/>
      <c r="FAO30" s="15"/>
      <c r="FAP30" s="15"/>
      <c r="FAQ30" s="15"/>
      <c r="FAR30" s="15"/>
      <c r="FAS30" s="15"/>
      <c r="FAT30" s="15"/>
      <c r="FAU30" s="15"/>
      <c r="FAV30" s="15"/>
      <c r="FAW30" s="15"/>
      <c r="FAX30" s="15"/>
      <c r="FAY30" s="15"/>
      <c r="FAZ30" s="15"/>
      <c r="FBA30" s="15"/>
      <c r="FBB30" s="15"/>
      <c r="FBC30" s="15"/>
      <c r="FBD30" s="15"/>
      <c r="FBE30" s="15"/>
      <c r="FBF30" s="15"/>
      <c r="FBG30" s="15"/>
      <c r="FBH30" s="15"/>
      <c r="FBI30" s="15"/>
      <c r="FBJ30" s="15"/>
      <c r="FBK30" s="15"/>
      <c r="FBL30" s="15"/>
      <c r="FBM30" s="15"/>
      <c r="FBN30" s="15"/>
      <c r="FBO30" s="15"/>
      <c r="FBP30" s="15"/>
      <c r="FBQ30" s="15"/>
      <c r="FBR30" s="15"/>
      <c r="FBS30" s="15"/>
      <c r="FBT30" s="15"/>
      <c r="FBU30" s="15"/>
      <c r="FBV30" s="15"/>
      <c r="FBW30" s="15"/>
      <c r="FBX30" s="15"/>
      <c r="FBY30" s="15"/>
      <c r="FBZ30" s="15"/>
      <c r="FCA30" s="15"/>
      <c r="FCB30" s="15"/>
      <c r="FCC30" s="15"/>
      <c r="FCD30" s="15"/>
      <c r="FCE30" s="15"/>
      <c r="FCF30" s="15"/>
      <c r="FCG30" s="15"/>
      <c r="FCH30" s="15"/>
      <c r="FCI30" s="15"/>
      <c r="FCJ30" s="15"/>
      <c r="FCK30" s="15"/>
      <c r="FCL30" s="15"/>
      <c r="FCM30" s="15"/>
      <c r="FCN30" s="15"/>
      <c r="FCO30" s="15"/>
      <c r="FCP30" s="15"/>
      <c r="FCQ30" s="15"/>
      <c r="FCR30" s="15"/>
      <c r="FCS30" s="15"/>
      <c r="FCT30" s="15"/>
      <c r="FCU30" s="15"/>
      <c r="FCV30" s="15"/>
      <c r="FCW30" s="15"/>
      <c r="FCX30" s="15"/>
      <c r="FCY30" s="15"/>
      <c r="FCZ30" s="15"/>
      <c r="FDA30" s="15"/>
      <c r="FDB30" s="15"/>
      <c r="FDC30" s="15"/>
      <c r="FDD30" s="15"/>
      <c r="FDE30" s="15"/>
      <c r="FDF30" s="15"/>
      <c r="FDG30" s="15"/>
      <c r="FDH30" s="15"/>
      <c r="FDI30" s="15"/>
      <c r="FDJ30" s="15"/>
      <c r="FDK30" s="15"/>
      <c r="FDL30" s="15"/>
      <c r="FDM30" s="15"/>
      <c r="FDN30" s="15"/>
      <c r="FDO30" s="15"/>
      <c r="FDP30" s="15"/>
      <c r="FDQ30" s="15"/>
      <c r="FDR30" s="15"/>
      <c r="FDS30" s="15"/>
      <c r="FDT30" s="15"/>
      <c r="FDU30" s="15"/>
      <c r="FDV30" s="15"/>
      <c r="FDW30" s="15"/>
      <c r="FDX30" s="15"/>
      <c r="FDY30" s="15"/>
      <c r="FDZ30" s="15"/>
      <c r="FEA30" s="15"/>
      <c r="FEB30" s="15"/>
      <c r="FEC30" s="15"/>
      <c r="FED30" s="15"/>
      <c r="FEE30" s="15"/>
      <c r="FEF30" s="15"/>
      <c r="FEG30" s="15"/>
      <c r="FEH30" s="15"/>
      <c r="FEI30" s="15"/>
      <c r="FEJ30" s="15"/>
      <c r="FEK30" s="15"/>
      <c r="FEL30" s="15"/>
      <c r="FEM30" s="15"/>
      <c r="FEN30" s="15"/>
      <c r="FEO30" s="15"/>
      <c r="FEP30" s="15"/>
      <c r="FEQ30" s="15"/>
      <c r="FER30" s="15"/>
      <c r="FES30" s="15"/>
      <c r="FET30" s="15"/>
      <c r="FEU30" s="15"/>
      <c r="FEV30" s="15"/>
      <c r="FEW30" s="15"/>
      <c r="FEX30" s="15"/>
      <c r="FEY30" s="15"/>
      <c r="FEZ30" s="15"/>
      <c r="FFA30" s="15"/>
      <c r="FFB30" s="15"/>
      <c r="FFC30" s="15"/>
      <c r="FFD30" s="15"/>
      <c r="FFE30" s="15"/>
      <c r="FFF30" s="15"/>
      <c r="FFG30" s="15"/>
      <c r="FFH30" s="15"/>
      <c r="FFI30" s="15"/>
      <c r="FFJ30" s="15"/>
      <c r="FFK30" s="15"/>
      <c r="FFL30" s="15"/>
      <c r="FFM30" s="15"/>
      <c r="FFN30" s="15"/>
      <c r="FFO30" s="15"/>
      <c r="FFP30" s="15"/>
      <c r="FFQ30" s="15"/>
      <c r="FFR30" s="15"/>
      <c r="FFS30" s="15"/>
      <c r="FFT30" s="15"/>
      <c r="FFU30" s="15"/>
      <c r="FFV30" s="15"/>
      <c r="FFW30" s="15"/>
      <c r="FFX30" s="15"/>
      <c r="FFY30" s="15"/>
      <c r="FFZ30" s="15"/>
      <c r="FGA30" s="15"/>
      <c r="FGB30" s="15"/>
      <c r="FGC30" s="15"/>
      <c r="FGD30" s="15"/>
      <c r="FGE30" s="15"/>
      <c r="FGF30" s="15"/>
      <c r="FGG30" s="15"/>
      <c r="FGH30" s="15"/>
      <c r="FGI30" s="15"/>
      <c r="FGJ30" s="15"/>
      <c r="FGK30" s="15"/>
      <c r="FGL30" s="15"/>
      <c r="FGM30" s="15"/>
      <c r="FGN30" s="15"/>
      <c r="FGO30" s="15"/>
      <c r="FGP30" s="15"/>
      <c r="FGQ30" s="15"/>
      <c r="FGR30" s="15"/>
      <c r="FGS30" s="15"/>
      <c r="FGT30" s="15"/>
      <c r="FGU30" s="15"/>
      <c r="FGV30" s="15"/>
      <c r="FGW30" s="15"/>
      <c r="FGX30" s="15"/>
      <c r="FGY30" s="15"/>
      <c r="FGZ30" s="15"/>
      <c r="FHA30" s="15"/>
      <c r="FHB30" s="15"/>
      <c r="FHC30" s="15"/>
      <c r="FHD30" s="15"/>
      <c r="FHE30" s="15"/>
      <c r="FHF30" s="15"/>
      <c r="FHG30" s="15"/>
      <c r="FHH30" s="15"/>
      <c r="FHI30" s="15"/>
      <c r="FHJ30" s="15"/>
      <c r="FHK30" s="15"/>
      <c r="FHL30" s="15"/>
      <c r="FHM30" s="15"/>
      <c r="FHN30" s="15"/>
      <c r="FHO30" s="15"/>
      <c r="FHP30" s="15"/>
      <c r="FHQ30" s="15"/>
      <c r="FHR30" s="15"/>
      <c r="FHS30" s="15"/>
      <c r="FHT30" s="15"/>
      <c r="FHU30" s="15"/>
      <c r="FHV30" s="15"/>
      <c r="FHW30" s="15"/>
      <c r="FHX30" s="15"/>
      <c r="FHY30" s="15"/>
      <c r="FHZ30" s="15"/>
      <c r="FIA30" s="15"/>
      <c r="FIB30" s="15"/>
      <c r="FIC30" s="15"/>
      <c r="FID30" s="15"/>
      <c r="FIE30" s="15"/>
      <c r="FIF30" s="15"/>
      <c r="FIG30" s="15"/>
      <c r="FIH30" s="15"/>
      <c r="FII30" s="15"/>
      <c r="FIJ30" s="15"/>
      <c r="FIK30" s="15"/>
      <c r="FIL30" s="15"/>
      <c r="FIM30" s="15"/>
      <c r="FIN30" s="15"/>
      <c r="FIO30" s="15"/>
      <c r="FIP30" s="15"/>
      <c r="FIQ30" s="15"/>
      <c r="FIR30" s="15"/>
      <c r="FIS30" s="15"/>
      <c r="FIT30" s="15"/>
      <c r="FIU30" s="15"/>
      <c r="FIV30" s="15"/>
      <c r="FIW30" s="15"/>
      <c r="FIX30" s="15"/>
      <c r="FIY30" s="15"/>
      <c r="FIZ30" s="15"/>
      <c r="FJA30" s="15"/>
      <c r="FJB30" s="15"/>
      <c r="FJC30" s="15"/>
      <c r="FJD30" s="15"/>
      <c r="FJE30" s="15"/>
      <c r="FJF30" s="15"/>
      <c r="FJG30" s="15"/>
      <c r="FJH30" s="15"/>
      <c r="FJI30" s="15"/>
      <c r="FJJ30" s="15"/>
      <c r="FJK30" s="15"/>
      <c r="FJL30" s="15"/>
      <c r="FJM30" s="15"/>
      <c r="FJN30" s="15"/>
      <c r="FJO30" s="15"/>
      <c r="FJP30" s="15"/>
      <c r="FJQ30" s="15"/>
      <c r="FJR30" s="15"/>
      <c r="FJS30" s="15"/>
      <c r="FJT30" s="15"/>
      <c r="FJU30" s="15"/>
      <c r="FJV30" s="15"/>
      <c r="FJW30" s="15"/>
      <c r="FJX30" s="15"/>
      <c r="FJY30" s="15"/>
      <c r="FJZ30" s="15"/>
      <c r="FKA30" s="15"/>
      <c r="FKB30" s="15"/>
      <c r="FKC30" s="15"/>
      <c r="FKD30" s="15"/>
      <c r="FKE30" s="15"/>
      <c r="FKF30" s="15"/>
      <c r="FKG30" s="15"/>
      <c r="FKH30" s="15"/>
      <c r="FKI30" s="15"/>
      <c r="FKJ30" s="15"/>
      <c r="FKK30" s="15"/>
      <c r="FKL30" s="15"/>
      <c r="FKM30" s="15"/>
      <c r="FKN30" s="15"/>
      <c r="FKO30" s="15"/>
      <c r="FKP30" s="15"/>
      <c r="FKQ30" s="15"/>
      <c r="FKR30" s="15"/>
      <c r="FKS30" s="15"/>
      <c r="FKT30" s="15"/>
      <c r="FKU30" s="15"/>
      <c r="FKV30" s="15"/>
      <c r="FKW30" s="15"/>
      <c r="FKX30" s="15"/>
      <c r="FKY30" s="15"/>
      <c r="FKZ30" s="15"/>
      <c r="FLA30" s="15"/>
      <c r="FLB30" s="15"/>
      <c r="FLC30" s="15"/>
      <c r="FLD30" s="15"/>
      <c r="FLE30" s="15"/>
      <c r="FLF30" s="15"/>
      <c r="FLG30" s="15"/>
      <c r="FLH30" s="15"/>
      <c r="FLI30" s="15"/>
      <c r="FLJ30" s="15"/>
      <c r="FLK30" s="15"/>
      <c r="FLL30" s="15"/>
      <c r="FLM30" s="15"/>
      <c r="FLN30" s="15"/>
      <c r="FLO30" s="15"/>
      <c r="FLP30" s="15"/>
      <c r="FLQ30" s="15"/>
      <c r="FLR30" s="15"/>
      <c r="FLS30" s="15"/>
      <c r="FLT30" s="15"/>
      <c r="FLU30" s="15"/>
      <c r="FLV30" s="15"/>
      <c r="FLW30" s="15"/>
      <c r="FLX30" s="15"/>
      <c r="FLY30" s="15"/>
      <c r="FLZ30" s="15"/>
      <c r="FMA30" s="15"/>
      <c r="FMB30" s="15"/>
      <c r="FMC30" s="15"/>
      <c r="FMD30" s="15"/>
      <c r="FME30" s="15"/>
      <c r="FMF30" s="15"/>
      <c r="FMG30" s="15"/>
      <c r="FMH30" s="15"/>
      <c r="FMI30" s="15"/>
      <c r="FMJ30" s="15"/>
      <c r="FMK30" s="15"/>
      <c r="FML30" s="15"/>
      <c r="FMM30" s="15"/>
      <c r="FMN30" s="15"/>
      <c r="FMO30" s="15"/>
      <c r="FMP30" s="15"/>
      <c r="FMQ30" s="15"/>
      <c r="FMR30" s="15"/>
      <c r="FMS30" s="15"/>
      <c r="FMT30" s="15"/>
      <c r="FMU30" s="15"/>
      <c r="FMV30" s="15"/>
      <c r="FMW30" s="15"/>
      <c r="FMX30" s="15"/>
      <c r="FMY30" s="15"/>
      <c r="FMZ30" s="15"/>
      <c r="FNA30" s="15"/>
      <c r="FNB30" s="15"/>
      <c r="FNC30" s="15"/>
      <c r="FND30" s="15"/>
      <c r="FNE30" s="15"/>
      <c r="FNF30" s="15"/>
      <c r="FNG30" s="15"/>
      <c r="FNH30" s="15"/>
      <c r="FNI30" s="15"/>
      <c r="FNJ30" s="15"/>
      <c r="FNK30" s="15"/>
      <c r="FNL30" s="15"/>
      <c r="FNM30" s="15"/>
      <c r="FNN30" s="15"/>
      <c r="FNO30" s="15"/>
      <c r="FNP30" s="15"/>
      <c r="FNQ30" s="15"/>
      <c r="FNR30" s="15"/>
      <c r="FNS30" s="15"/>
      <c r="FNT30" s="15"/>
      <c r="FNU30" s="15"/>
      <c r="FNV30" s="15"/>
      <c r="FNW30" s="15"/>
      <c r="FNX30" s="15"/>
      <c r="FNY30" s="15"/>
      <c r="FNZ30" s="15"/>
      <c r="FOA30" s="15"/>
      <c r="FOB30" s="15"/>
      <c r="FOC30" s="15"/>
      <c r="FOD30" s="15"/>
      <c r="FOE30" s="15"/>
      <c r="FOF30" s="15"/>
      <c r="FOG30" s="15"/>
      <c r="FOH30" s="15"/>
      <c r="FOI30" s="15"/>
      <c r="FOJ30" s="15"/>
      <c r="FOK30" s="15"/>
      <c r="FOL30" s="15"/>
      <c r="FOM30" s="15"/>
      <c r="FON30" s="15"/>
      <c r="FOO30" s="15"/>
      <c r="FOP30" s="15"/>
      <c r="FOQ30" s="15"/>
      <c r="FOR30" s="15"/>
      <c r="FOS30" s="15"/>
      <c r="FOT30" s="15"/>
      <c r="FOU30" s="15"/>
      <c r="FOV30" s="15"/>
      <c r="FOW30" s="15"/>
      <c r="FOX30" s="15"/>
      <c r="FOY30" s="15"/>
      <c r="FOZ30" s="15"/>
      <c r="FPA30" s="15"/>
      <c r="FPB30" s="15"/>
      <c r="FPC30" s="15"/>
      <c r="FPD30" s="15"/>
      <c r="FPE30" s="15"/>
      <c r="FPF30" s="15"/>
      <c r="FPG30" s="15"/>
      <c r="FPH30" s="15"/>
      <c r="FPI30" s="15"/>
      <c r="FPJ30" s="15"/>
      <c r="FPK30" s="15"/>
      <c r="FPL30" s="15"/>
      <c r="FPM30" s="15"/>
      <c r="FPN30" s="15"/>
      <c r="FPO30" s="15"/>
      <c r="FPP30" s="15"/>
      <c r="FPQ30" s="15"/>
      <c r="FPR30" s="15"/>
      <c r="FPS30" s="15"/>
      <c r="FPT30" s="15"/>
      <c r="FPU30" s="15"/>
      <c r="FPV30" s="15"/>
      <c r="FPW30" s="15"/>
      <c r="FPX30" s="15"/>
      <c r="FPY30" s="15"/>
      <c r="FPZ30" s="15"/>
      <c r="FQA30" s="15"/>
      <c r="FQB30" s="15"/>
      <c r="FQC30" s="15"/>
      <c r="FQD30" s="15"/>
      <c r="FQE30" s="15"/>
      <c r="FQF30" s="15"/>
      <c r="FQG30" s="15"/>
      <c r="FQH30" s="15"/>
      <c r="FQI30" s="15"/>
      <c r="FQJ30" s="15"/>
      <c r="FQK30" s="15"/>
      <c r="FQL30" s="15"/>
      <c r="FQM30" s="15"/>
      <c r="FQN30" s="15"/>
      <c r="FQO30" s="15"/>
      <c r="FQP30" s="15"/>
      <c r="FQQ30" s="15"/>
      <c r="FQR30" s="15"/>
      <c r="FQS30" s="15"/>
      <c r="FQT30" s="15"/>
      <c r="FQU30" s="15"/>
      <c r="FQV30" s="15"/>
      <c r="FQW30" s="15"/>
      <c r="FQX30" s="15"/>
      <c r="FQY30" s="15"/>
      <c r="FQZ30" s="15"/>
      <c r="FRA30" s="15"/>
      <c r="FRB30" s="15"/>
      <c r="FRC30" s="15"/>
      <c r="FRD30" s="15"/>
      <c r="FRE30" s="15"/>
      <c r="FRF30" s="15"/>
      <c r="FRG30" s="15"/>
      <c r="FRH30" s="15"/>
      <c r="FRI30" s="15"/>
      <c r="FRJ30" s="15"/>
      <c r="FRK30" s="15"/>
      <c r="FRL30" s="15"/>
      <c r="FRM30" s="15"/>
      <c r="FRN30" s="15"/>
      <c r="FRO30" s="15"/>
      <c r="FRP30" s="15"/>
      <c r="FRQ30" s="15"/>
      <c r="FRR30" s="15"/>
      <c r="FRS30" s="15"/>
      <c r="FRT30" s="15"/>
      <c r="FRU30" s="15"/>
      <c r="FRV30" s="15"/>
      <c r="FRW30" s="15"/>
      <c r="FRX30" s="15"/>
      <c r="FRY30" s="15"/>
      <c r="FRZ30" s="15"/>
      <c r="FSA30" s="15"/>
      <c r="FSB30" s="15"/>
      <c r="FSC30" s="15"/>
      <c r="FSD30" s="15"/>
      <c r="FSE30" s="15"/>
      <c r="FSF30" s="15"/>
      <c r="FSG30" s="15"/>
      <c r="FSH30" s="15"/>
      <c r="FSI30" s="15"/>
      <c r="FSJ30" s="15"/>
      <c r="FSK30" s="15"/>
      <c r="FSL30" s="15"/>
      <c r="FSM30" s="15"/>
      <c r="FSN30" s="15"/>
      <c r="FSO30" s="15"/>
      <c r="FSP30" s="15"/>
      <c r="FSQ30" s="15"/>
      <c r="FSR30" s="15"/>
      <c r="FSS30" s="15"/>
      <c r="FST30" s="15"/>
      <c r="FSU30" s="15"/>
      <c r="FSV30" s="15"/>
      <c r="FSW30" s="15"/>
      <c r="FSX30" s="15"/>
      <c r="FSY30" s="15"/>
      <c r="FSZ30" s="15"/>
      <c r="FTA30" s="15"/>
      <c r="FTB30" s="15"/>
      <c r="FTC30" s="15"/>
      <c r="FTD30" s="15"/>
      <c r="FTE30" s="15"/>
      <c r="FTF30" s="15"/>
      <c r="FTG30" s="15"/>
      <c r="FTH30" s="15"/>
      <c r="FTI30" s="15"/>
      <c r="FTJ30" s="15"/>
      <c r="FTK30" s="15"/>
      <c r="FTL30" s="15"/>
      <c r="FTM30" s="15"/>
      <c r="FTN30" s="15"/>
      <c r="FTO30" s="15"/>
      <c r="FTP30" s="15"/>
      <c r="FTQ30" s="15"/>
      <c r="FTR30" s="15"/>
      <c r="FTS30" s="15"/>
      <c r="FTT30" s="15"/>
      <c r="FTU30" s="15"/>
      <c r="FTV30" s="15"/>
      <c r="FTW30" s="15"/>
      <c r="FTX30" s="15"/>
      <c r="FTY30" s="15"/>
      <c r="FTZ30" s="15"/>
      <c r="FUA30" s="15"/>
      <c r="FUB30" s="15"/>
      <c r="FUC30" s="15"/>
      <c r="FUD30" s="15"/>
      <c r="FUE30" s="15"/>
      <c r="FUF30" s="15"/>
      <c r="FUG30" s="15"/>
      <c r="FUH30" s="15"/>
      <c r="FUI30" s="15"/>
      <c r="FUJ30" s="15"/>
      <c r="FUK30" s="15"/>
      <c r="FUL30" s="15"/>
      <c r="FUM30" s="15"/>
      <c r="FUN30" s="15"/>
      <c r="FUO30" s="15"/>
      <c r="FUP30" s="15"/>
      <c r="FUQ30" s="15"/>
      <c r="FUR30" s="15"/>
      <c r="FUS30" s="15"/>
      <c r="FUT30" s="15"/>
      <c r="FUU30" s="15"/>
      <c r="FUV30" s="15"/>
      <c r="FUW30" s="15"/>
      <c r="FUX30" s="15"/>
      <c r="FUY30" s="15"/>
      <c r="FUZ30" s="15"/>
      <c r="FVA30" s="15"/>
      <c r="FVB30" s="15"/>
      <c r="FVC30" s="15"/>
      <c r="FVD30" s="15"/>
      <c r="FVE30" s="15"/>
      <c r="FVF30" s="15"/>
      <c r="FVG30" s="15"/>
      <c r="FVH30" s="15"/>
      <c r="FVI30" s="15"/>
      <c r="FVJ30" s="15"/>
      <c r="FVK30" s="15"/>
      <c r="FVL30" s="15"/>
      <c r="FVM30" s="15"/>
      <c r="FVN30" s="15"/>
      <c r="FVO30" s="15"/>
      <c r="FVP30" s="15"/>
      <c r="FVQ30" s="15"/>
      <c r="FVR30" s="15"/>
      <c r="FVS30" s="15"/>
      <c r="FVT30" s="15"/>
      <c r="FVU30" s="15"/>
      <c r="FVV30" s="15"/>
      <c r="FVW30" s="15"/>
      <c r="FVX30" s="15"/>
      <c r="FVY30" s="15"/>
      <c r="FVZ30" s="15"/>
      <c r="FWA30" s="15"/>
      <c r="FWB30" s="15"/>
      <c r="FWC30" s="15"/>
      <c r="FWD30" s="15"/>
      <c r="FWE30" s="15"/>
      <c r="FWF30" s="15"/>
      <c r="FWG30" s="15"/>
      <c r="FWH30" s="15"/>
      <c r="FWI30" s="15"/>
      <c r="FWJ30" s="15"/>
      <c r="FWK30" s="15"/>
      <c r="FWL30" s="15"/>
      <c r="FWM30" s="15"/>
      <c r="FWN30" s="15"/>
      <c r="FWO30" s="15"/>
      <c r="FWP30" s="15"/>
      <c r="FWQ30" s="15"/>
      <c r="FWR30" s="15"/>
      <c r="FWS30" s="15"/>
      <c r="FWT30" s="15"/>
      <c r="FWU30" s="15"/>
      <c r="FWV30" s="15"/>
      <c r="FWW30" s="15"/>
      <c r="FWX30" s="15"/>
      <c r="FWY30" s="15"/>
      <c r="FWZ30" s="15"/>
      <c r="FXA30" s="15"/>
      <c r="FXB30" s="15"/>
      <c r="FXC30" s="15"/>
      <c r="FXD30" s="15"/>
      <c r="FXE30" s="15"/>
      <c r="FXF30" s="15"/>
      <c r="FXG30" s="15"/>
      <c r="FXH30" s="15"/>
      <c r="FXI30" s="15"/>
      <c r="FXJ30" s="15"/>
      <c r="FXK30" s="15"/>
      <c r="FXL30" s="15"/>
      <c r="FXM30" s="15"/>
      <c r="FXN30" s="15"/>
      <c r="FXO30" s="15"/>
      <c r="FXP30" s="15"/>
      <c r="FXQ30" s="15"/>
      <c r="FXR30" s="15"/>
      <c r="FXS30" s="15"/>
      <c r="FXT30" s="15"/>
      <c r="FXU30" s="15"/>
      <c r="FXV30" s="15"/>
      <c r="FXW30" s="15"/>
      <c r="FXX30" s="15"/>
      <c r="FXY30" s="15"/>
      <c r="FXZ30" s="15"/>
      <c r="FYA30" s="15"/>
      <c r="FYB30" s="15"/>
      <c r="FYC30" s="15"/>
      <c r="FYD30" s="15"/>
      <c r="FYE30" s="15"/>
      <c r="FYF30" s="15"/>
      <c r="FYG30" s="15"/>
      <c r="FYH30" s="15"/>
      <c r="FYI30" s="15"/>
      <c r="FYJ30" s="15"/>
      <c r="FYK30" s="15"/>
      <c r="FYL30" s="15"/>
      <c r="FYM30" s="15"/>
      <c r="FYN30" s="15"/>
      <c r="FYO30" s="15"/>
      <c r="FYP30" s="15"/>
      <c r="FYQ30" s="15"/>
      <c r="FYR30" s="15"/>
      <c r="FYS30" s="15"/>
      <c r="FYT30" s="15"/>
      <c r="FYU30" s="15"/>
      <c r="FYV30" s="15"/>
      <c r="FYW30" s="15"/>
      <c r="FYX30" s="15"/>
      <c r="FYY30" s="15"/>
      <c r="FYZ30" s="15"/>
      <c r="FZA30" s="15"/>
      <c r="FZB30" s="15"/>
      <c r="FZC30" s="15"/>
      <c r="FZD30" s="15"/>
      <c r="FZE30" s="15"/>
      <c r="FZF30" s="15"/>
      <c r="FZG30" s="15"/>
      <c r="FZH30" s="15"/>
      <c r="FZI30" s="15"/>
      <c r="FZJ30" s="15"/>
      <c r="FZK30" s="15"/>
      <c r="FZL30" s="15"/>
      <c r="FZM30" s="15"/>
      <c r="FZN30" s="15"/>
      <c r="FZO30" s="15"/>
      <c r="FZP30" s="15"/>
      <c r="FZQ30" s="15"/>
      <c r="FZR30" s="15"/>
      <c r="FZS30" s="15"/>
      <c r="FZT30" s="15"/>
      <c r="FZU30" s="15"/>
      <c r="FZV30" s="15"/>
      <c r="FZW30" s="15"/>
      <c r="FZX30" s="15"/>
      <c r="FZY30" s="15"/>
      <c r="FZZ30" s="15"/>
      <c r="GAA30" s="15"/>
      <c r="GAB30" s="15"/>
      <c r="GAC30" s="15"/>
      <c r="GAD30" s="15"/>
      <c r="GAE30" s="15"/>
      <c r="GAF30" s="15"/>
      <c r="GAG30" s="15"/>
      <c r="GAH30" s="15"/>
      <c r="GAI30" s="15"/>
      <c r="GAJ30" s="15"/>
      <c r="GAK30" s="15"/>
      <c r="GAL30" s="15"/>
      <c r="GAM30" s="15"/>
      <c r="GAN30" s="15"/>
      <c r="GAO30" s="15"/>
      <c r="GAP30" s="15"/>
      <c r="GAQ30" s="15"/>
      <c r="GAR30" s="15"/>
      <c r="GAS30" s="15"/>
      <c r="GAT30" s="15"/>
      <c r="GAU30" s="15"/>
      <c r="GAV30" s="15"/>
      <c r="GAW30" s="15"/>
      <c r="GAX30" s="15"/>
      <c r="GAY30" s="15"/>
      <c r="GAZ30" s="15"/>
      <c r="GBA30" s="15"/>
      <c r="GBB30" s="15"/>
      <c r="GBC30" s="15"/>
      <c r="GBD30" s="15"/>
      <c r="GBE30" s="15"/>
      <c r="GBF30" s="15"/>
      <c r="GBG30" s="15"/>
      <c r="GBH30" s="15"/>
      <c r="GBI30" s="15"/>
      <c r="GBJ30" s="15"/>
      <c r="GBK30" s="15"/>
      <c r="GBL30" s="15"/>
      <c r="GBM30" s="15"/>
      <c r="GBN30" s="15"/>
      <c r="GBO30" s="15"/>
      <c r="GBP30" s="15"/>
      <c r="GBQ30" s="15"/>
      <c r="GBR30" s="15"/>
      <c r="GBS30" s="15"/>
      <c r="GBT30" s="15"/>
      <c r="GBU30" s="15"/>
      <c r="GBV30" s="15"/>
      <c r="GBW30" s="15"/>
      <c r="GBX30" s="15"/>
      <c r="GBY30" s="15"/>
      <c r="GBZ30" s="15"/>
      <c r="GCA30" s="15"/>
      <c r="GCB30" s="15"/>
      <c r="GCC30" s="15"/>
      <c r="GCD30" s="15"/>
      <c r="GCE30" s="15"/>
      <c r="GCF30" s="15"/>
      <c r="GCG30" s="15"/>
      <c r="GCH30" s="15"/>
      <c r="GCI30" s="15"/>
      <c r="GCJ30" s="15"/>
      <c r="GCK30" s="15"/>
      <c r="GCL30" s="15"/>
      <c r="GCM30" s="15"/>
      <c r="GCN30" s="15"/>
      <c r="GCO30" s="15"/>
      <c r="GCP30" s="15"/>
      <c r="GCQ30" s="15"/>
      <c r="GCR30" s="15"/>
      <c r="GCS30" s="15"/>
      <c r="GCT30" s="15"/>
      <c r="GCU30" s="15"/>
      <c r="GCV30" s="15"/>
      <c r="GCW30" s="15"/>
      <c r="GCX30" s="15"/>
      <c r="GCY30" s="15"/>
      <c r="GCZ30" s="15"/>
      <c r="GDA30" s="15"/>
      <c r="GDB30" s="15"/>
      <c r="GDC30" s="15"/>
      <c r="GDD30" s="15"/>
      <c r="GDE30" s="15"/>
      <c r="GDF30" s="15"/>
      <c r="GDG30" s="15"/>
      <c r="GDH30" s="15"/>
      <c r="GDI30" s="15"/>
      <c r="GDJ30" s="15"/>
      <c r="GDK30" s="15"/>
      <c r="GDL30" s="15"/>
      <c r="GDM30" s="15"/>
      <c r="GDN30" s="15"/>
      <c r="GDO30" s="15"/>
      <c r="GDP30" s="15"/>
      <c r="GDQ30" s="15"/>
      <c r="GDR30" s="15"/>
      <c r="GDS30" s="15"/>
      <c r="GDT30" s="15"/>
      <c r="GDU30" s="15"/>
      <c r="GDV30" s="15"/>
      <c r="GDW30" s="15"/>
      <c r="GDX30" s="15"/>
      <c r="GDY30" s="15"/>
      <c r="GDZ30" s="15"/>
      <c r="GEA30" s="15"/>
      <c r="GEB30" s="15"/>
      <c r="GEC30" s="15"/>
      <c r="GED30" s="15"/>
      <c r="GEE30" s="15"/>
      <c r="GEF30" s="15"/>
      <c r="GEG30" s="15"/>
      <c r="GEH30" s="15"/>
      <c r="GEI30" s="15"/>
      <c r="GEJ30" s="15"/>
      <c r="GEK30" s="15"/>
      <c r="GEL30" s="15"/>
      <c r="GEM30" s="15"/>
      <c r="GEN30" s="15"/>
      <c r="GEO30" s="15"/>
      <c r="GEP30" s="15"/>
      <c r="GEQ30" s="15"/>
      <c r="GER30" s="15"/>
      <c r="GES30" s="15"/>
      <c r="GET30" s="15"/>
      <c r="GEU30" s="15"/>
      <c r="GEV30" s="15"/>
      <c r="GEW30" s="15"/>
      <c r="GEX30" s="15"/>
      <c r="GEY30" s="15"/>
      <c r="GEZ30" s="15"/>
      <c r="GFA30" s="15"/>
      <c r="GFB30" s="15"/>
      <c r="GFC30" s="15"/>
      <c r="GFD30" s="15"/>
      <c r="GFE30" s="15"/>
      <c r="GFF30" s="15"/>
      <c r="GFG30" s="15"/>
      <c r="GFH30" s="15"/>
      <c r="GFI30" s="15"/>
      <c r="GFJ30" s="15"/>
      <c r="GFK30" s="15"/>
      <c r="GFL30" s="15"/>
      <c r="GFM30" s="15"/>
      <c r="GFN30" s="15"/>
      <c r="GFO30" s="15"/>
      <c r="GFP30" s="15"/>
      <c r="GFQ30" s="15"/>
      <c r="GFR30" s="15"/>
      <c r="GFS30" s="15"/>
      <c r="GFT30" s="15"/>
      <c r="GFU30" s="15"/>
      <c r="GFV30" s="15"/>
      <c r="GFW30" s="15"/>
      <c r="GFX30" s="15"/>
      <c r="GFY30" s="15"/>
      <c r="GFZ30" s="15"/>
      <c r="GGA30" s="15"/>
      <c r="GGB30" s="15"/>
      <c r="GGC30" s="15"/>
      <c r="GGD30" s="15"/>
      <c r="GGE30" s="15"/>
      <c r="GGF30" s="15"/>
      <c r="GGG30" s="15"/>
      <c r="GGH30" s="15"/>
      <c r="GGI30" s="15"/>
      <c r="GGJ30" s="15"/>
      <c r="GGK30" s="15"/>
      <c r="GGL30" s="15"/>
      <c r="GGM30" s="15"/>
      <c r="GGN30" s="15"/>
      <c r="GGO30" s="15"/>
      <c r="GGP30" s="15"/>
      <c r="GGQ30" s="15"/>
      <c r="GGR30" s="15"/>
      <c r="GGS30" s="15"/>
      <c r="GGT30" s="15"/>
      <c r="GGU30" s="15"/>
      <c r="GGV30" s="15"/>
      <c r="GGW30" s="15"/>
      <c r="GGX30" s="15"/>
      <c r="GGY30" s="15"/>
      <c r="GGZ30" s="15"/>
      <c r="GHA30" s="15"/>
      <c r="GHB30" s="15"/>
      <c r="GHC30" s="15"/>
      <c r="GHD30" s="15"/>
      <c r="GHE30" s="15"/>
      <c r="GHF30" s="15"/>
      <c r="GHG30" s="15"/>
      <c r="GHH30" s="15"/>
      <c r="GHI30" s="15"/>
      <c r="GHJ30" s="15"/>
      <c r="GHK30" s="15"/>
      <c r="GHL30" s="15"/>
      <c r="GHM30" s="15"/>
      <c r="GHN30" s="15"/>
      <c r="GHO30" s="15"/>
      <c r="GHP30" s="15"/>
      <c r="GHQ30" s="15"/>
      <c r="GHR30" s="15"/>
      <c r="GHS30" s="15"/>
      <c r="GHT30" s="15"/>
      <c r="GHU30" s="15"/>
      <c r="GHV30" s="15"/>
      <c r="GHW30" s="15"/>
      <c r="GHX30" s="15"/>
      <c r="GHY30" s="15"/>
      <c r="GHZ30" s="15"/>
      <c r="GIA30" s="15"/>
      <c r="GIB30" s="15"/>
      <c r="GIC30" s="15"/>
      <c r="GID30" s="15"/>
      <c r="GIE30" s="15"/>
      <c r="GIF30" s="15"/>
      <c r="GIG30" s="15"/>
      <c r="GIH30" s="15"/>
      <c r="GII30" s="15"/>
      <c r="GIJ30" s="15"/>
      <c r="GIK30" s="15"/>
      <c r="GIL30" s="15"/>
      <c r="GIM30" s="15"/>
      <c r="GIN30" s="15"/>
      <c r="GIO30" s="15"/>
      <c r="GIP30" s="15"/>
      <c r="GIQ30" s="15"/>
      <c r="GIR30" s="15"/>
      <c r="GIS30" s="15"/>
      <c r="GIT30" s="15"/>
      <c r="GIU30" s="15"/>
      <c r="GIV30" s="15"/>
      <c r="GIW30" s="15"/>
      <c r="GIX30" s="15"/>
      <c r="GIY30" s="15"/>
      <c r="GIZ30" s="15"/>
      <c r="GJA30" s="15"/>
      <c r="GJB30" s="15"/>
      <c r="GJC30" s="15"/>
      <c r="GJD30" s="15"/>
      <c r="GJE30" s="15"/>
      <c r="GJF30" s="15"/>
      <c r="GJG30" s="15"/>
      <c r="GJH30" s="15"/>
      <c r="GJI30" s="15"/>
      <c r="GJJ30" s="15"/>
      <c r="GJK30" s="15"/>
      <c r="GJL30" s="15"/>
      <c r="GJM30" s="15"/>
      <c r="GJN30" s="15"/>
      <c r="GJO30" s="15"/>
      <c r="GJP30" s="15"/>
      <c r="GJQ30" s="15"/>
      <c r="GJR30" s="15"/>
      <c r="GJS30" s="15"/>
      <c r="GJT30" s="15"/>
      <c r="GJU30" s="15"/>
      <c r="GJV30" s="15"/>
      <c r="GJW30" s="15"/>
      <c r="GJX30" s="15"/>
      <c r="GJY30" s="15"/>
      <c r="GJZ30" s="15"/>
      <c r="GKA30" s="15"/>
      <c r="GKB30" s="15"/>
      <c r="GKC30" s="15"/>
      <c r="GKD30" s="15"/>
      <c r="GKE30" s="15"/>
      <c r="GKF30" s="15"/>
      <c r="GKG30" s="15"/>
      <c r="GKH30" s="15"/>
      <c r="GKI30" s="15"/>
      <c r="GKJ30" s="15"/>
      <c r="GKK30" s="15"/>
      <c r="GKL30" s="15"/>
      <c r="GKM30" s="15"/>
      <c r="GKN30" s="15"/>
      <c r="GKO30" s="15"/>
      <c r="GKP30" s="15"/>
      <c r="GKQ30" s="15"/>
      <c r="GKR30" s="15"/>
      <c r="GKS30" s="15"/>
      <c r="GKT30" s="15"/>
      <c r="GKU30" s="15"/>
      <c r="GKV30" s="15"/>
      <c r="GKW30" s="15"/>
      <c r="GKX30" s="15"/>
      <c r="GKY30" s="15"/>
      <c r="GKZ30" s="15"/>
      <c r="GLA30" s="15"/>
      <c r="GLB30" s="15"/>
      <c r="GLC30" s="15"/>
      <c r="GLD30" s="15"/>
      <c r="GLE30" s="15"/>
      <c r="GLF30" s="15"/>
      <c r="GLG30" s="15"/>
      <c r="GLH30" s="15"/>
      <c r="GLI30" s="15"/>
      <c r="GLJ30" s="15"/>
      <c r="GLK30" s="15"/>
      <c r="GLL30" s="15"/>
      <c r="GLM30" s="15"/>
      <c r="GLN30" s="15"/>
      <c r="GLO30" s="15"/>
      <c r="GLP30" s="15"/>
      <c r="GLQ30" s="15"/>
      <c r="GLR30" s="15"/>
      <c r="GLS30" s="15"/>
      <c r="GLT30" s="15"/>
      <c r="GLU30" s="15"/>
      <c r="GLV30" s="15"/>
      <c r="GLW30" s="15"/>
      <c r="GLX30" s="15"/>
      <c r="GLY30" s="15"/>
      <c r="GLZ30" s="15"/>
      <c r="GMA30" s="15"/>
      <c r="GMB30" s="15"/>
      <c r="GMC30" s="15"/>
      <c r="GMD30" s="15"/>
      <c r="GME30" s="15"/>
      <c r="GMF30" s="15"/>
      <c r="GMG30" s="15"/>
      <c r="GMH30" s="15"/>
      <c r="GMI30" s="15"/>
      <c r="GMJ30" s="15"/>
      <c r="GMK30" s="15"/>
      <c r="GML30" s="15"/>
      <c r="GMM30" s="15"/>
      <c r="GMN30" s="15"/>
      <c r="GMO30" s="15"/>
      <c r="GMP30" s="15"/>
      <c r="GMQ30" s="15"/>
      <c r="GMR30" s="15"/>
      <c r="GMS30" s="15"/>
      <c r="GMT30" s="15"/>
      <c r="GMU30" s="15"/>
      <c r="GMV30" s="15"/>
      <c r="GMW30" s="15"/>
      <c r="GMX30" s="15"/>
      <c r="GMY30" s="15"/>
      <c r="GMZ30" s="15"/>
      <c r="GNA30" s="15"/>
      <c r="GNB30" s="15"/>
      <c r="GNC30" s="15"/>
      <c r="GND30" s="15"/>
      <c r="GNE30" s="15"/>
      <c r="GNF30" s="15"/>
      <c r="GNG30" s="15"/>
      <c r="GNH30" s="15"/>
      <c r="GNI30" s="15"/>
      <c r="GNJ30" s="15"/>
      <c r="GNK30" s="15"/>
      <c r="GNL30" s="15"/>
      <c r="GNM30" s="15"/>
      <c r="GNN30" s="15"/>
      <c r="GNO30" s="15"/>
      <c r="GNP30" s="15"/>
      <c r="GNQ30" s="15"/>
      <c r="GNR30" s="15"/>
      <c r="GNS30" s="15"/>
      <c r="GNT30" s="15"/>
      <c r="GNU30" s="15"/>
      <c r="GNV30" s="15"/>
      <c r="GNW30" s="15"/>
      <c r="GNX30" s="15"/>
      <c r="GNY30" s="15"/>
      <c r="GNZ30" s="15"/>
      <c r="GOA30" s="15"/>
      <c r="GOB30" s="15"/>
      <c r="GOC30" s="15"/>
      <c r="GOD30" s="15"/>
      <c r="GOE30" s="15"/>
      <c r="GOF30" s="15"/>
      <c r="GOG30" s="15"/>
      <c r="GOH30" s="15"/>
      <c r="GOI30" s="15"/>
      <c r="GOJ30" s="15"/>
      <c r="GOK30" s="15"/>
      <c r="GOL30" s="15"/>
      <c r="GOM30" s="15"/>
      <c r="GON30" s="15"/>
      <c r="GOO30" s="15"/>
      <c r="GOP30" s="15"/>
      <c r="GOQ30" s="15"/>
      <c r="GOR30" s="15"/>
      <c r="GOS30" s="15"/>
      <c r="GOT30" s="15"/>
      <c r="GOU30" s="15"/>
      <c r="GOV30" s="15"/>
      <c r="GOW30" s="15"/>
      <c r="GOX30" s="15"/>
      <c r="GOY30" s="15"/>
      <c r="GOZ30" s="15"/>
      <c r="GPA30" s="15"/>
      <c r="GPB30" s="15"/>
      <c r="GPC30" s="15"/>
      <c r="GPD30" s="15"/>
      <c r="GPE30" s="15"/>
      <c r="GPF30" s="15"/>
      <c r="GPG30" s="15"/>
      <c r="GPH30" s="15"/>
      <c r="GPI30" s="15"/>
      <c r="GPJ30" s="15"/>
      <c r="GPK30" s="15"/>
      <c r="GPL30" s="15"/>
      <c r="GPM30" s="15"/>
      <c r="GPN30" s="15"/>
      <c r="GPO30" s="15"/>
      <c r="GPP30" s="15"/>
      <c r="GPQ30" s="15"/>
      <c r="GPR30" s="15"/>
      <c r="GPS30" s="15"/>
      <c r="GPT30" s="15"/>
      <c r="GPU30" s="15"/>
      <c r="GPV30" s="15"/>
      <c r="GPW30" s="15"/>
      <c r="GPX30" s="15"/>
      <c r="GPY30" s="15"/>
      <c r="GPZ30" s="15"/>
      <c r="GQA30" s="15"/>
      <c r="GQB30" s="15"/>
      <c r="GQC30" s="15"/>
      <c r="GQD30" s="15"/>
      <c r="GQE30" s="15"/>
      <c r="GQF30" s="15"/>
      <c r="GQG30" s="15"/>
      <c r="GQH30" s="15"/>
      <c r="GQI30" s="15"/>
      <c r="GQJ30" s="15"/>
      <c r="GQK30" s="15"/>
      <c r="GQL30" s="15"/>
      <c r="GQM30" s="15"/>
      <c r="GQN30" s="15"/>
      <c r="GQO30" s="15"/>
      <c r="GQP30" s="15"/>
      <c r="GQQ30" s="15"/>
      <c r="GQR30" s="15"/>
      <c r="GQS30" s="15"/>
      <c r="GQT30" s="15"/>
      <c r="GQU30" s="15"/>
      <c r="GQV30" s="15"/>
      <c r="GQW30" s="15"/>
      <c r="GQX30" s="15"/>
      <c r="GQY30" s="15"/>
      <c r="GQZ30" s="15"/>
      <c r="GRA30" s="15"/>
      <c r="GRB30" s="15"/>
      <c r="GRC30" s="15"/>
      <c r="GRD30" s="15"/>
      <c r="GRE30" s="15"/>
      <c r="GRF30" s="15"/>
      <c r="GRG30" s="15"/>
      <c r="GRH30" s="15"/>
      <c r="GRI30" s="15"/>
      <c r="GRJ30" s="15"/>
      <c r="GRK30" s="15"/>
      <c r="GRL30" s="15"/>
      <c r="GRM30" s="15"/>
      <c r="GRN30" s="15"/>
      <c r="GRO30" s="15"/>
      <c r="GRP30" s="15"/>
      <c r="GRQ30" s="15"/>
      <c r="GRR30" s="15"/>
      <c r="GRS30" s="15"/>
      <c r="GRT30" s="15"/>
      <c r="GRU30" s="15"/>
      <c r="GRV30" s="15"/>
      <c r="GRW30" s="15"/>
      <c r="GRX30" s="15"/>
      <c r="GRY30" s="15"/>
      <c r="GRZ30" s="15"/>
      <c r="GSA30" s="15"/>
      <c r="GSB30" s="15"/>
      <c r="GSC30" s="15"/>
      <c r="GSD30" s="15"/>
      <c r="GSE30" s="15"/>
      <c r="GSF30" s="15"/>
      <c r="GSG30" s="15"/>
      <c r="GSH30" s="15"/>
      <c r="GSI30" s="15"/>
      <c r="GSJ30" s="15"/>
      <c r="GSK30" s="15"/>
      <c r="GSL30" s="15"/>
      <c r="GSM30" s="15"/>
      <c r="GSN30" s="15"/>
      <c r="GSO30" s="15"/>
      <c r="GSP30" s="15"/>
      <c r="GSQ30" s="15"/>
      <c r="GSR30" s="15"/>
      <c r="GSS30" s="15"/>
      <c r="GST30" s="15"/>
      <c r="GSU30" s="15"/>
      <c r="GSV30" s="15"/>
      <c r="GSW30" s="15"/>
      <c r="GSX30" s="15"/>
      <c r="GSY30" s="15"/>
      <c r="GSZ30" s="15"/>
      <c r="GTA30" s="15"/>
      <c r="GTB30" s="15"/>
      <c r="GTC30" s="15"/>
      <c r="GTD30" s="15"/>
      <c r="GTE30" s="15"/>
      <c r="GTF30" s="15"/>
      <c r="GTG30" s="15"/>
      <c r="GTH30" s="15"/>
      <c r="GTI30" s="15"/>
      <c r="GTJ30" s="15"/>
      <c r="GTK30" s="15"/>
      <c r="GTL30" s="15"/>
      <c r="GTM30" s="15"/>
      <c r="GTN30" s="15"/>
      <c r="GTO30" s="15"/>
      <c r="GTP30" s="15"/>
      <c r="GTQ30" s="15"/>
      <c r="GTR30" s="15"/>
      <c r="GTS30" s="15"/>
      <c r="GTT30" s="15"/>
      <c r="GTU30" s="15"/>
      <c r="GTV30" s="15"/>
      <c r="GTW30" s="15"/>
      <c r="GTX30" s="15"/>
      <c r="GTY30" s="15"/>
      <c r="GTZ30" s="15"/>
      <c r="GUA30" s="15"/>
      <c r="GUB30" s="15"/>
      <c r="GUC30" s="15"/>
      <c r="GUD30" s="15"/>
      <c r="GUE30" s="15"/>
      <c r="GUF30" s="15"/>
      <c r="GUG30" s="15"/>
      <c r="GUH30" s="15"/>
      <c r="GUI30" s="15"/>
      <c r="GUJ30" s="15"/>
      <c r="GUK30" s="15"/>
      <c r="GUL30" s="15"/>
      <c r="GUM30" s="15"/>
      <c r="GUN30" s="15"/>
      <c r="GUO30" s="15"/>
      <c r="GUP30" s="15"/>
      <c r="GUQ30" s="15"/>
      <c r="GUR30" s="15"/>
      <c r="GUS30" s="15"/>
      <c r="GUT30" s="15"/>
      <c r="GUU30" s="15"/>
      <c r="GUV30" s="15"/>
      <c r="GUW30" s="15"/>
      <c r="GUX30" s="15"/>
      <c r="GUY30" s="15"/>
      <c r="GUZ30" s="15"/>
      <c r="GVA30" s="15"/>
      <c r="GVB30" s="15"/>
      <c r="GVC30" s="15"/>
      <c r="GVD30" s="15"/>
      <c r="GVE30" s="15"/>
      <c r="GVF30" s="15"/>
      <c r="GVG30" s="15"/>
      <c r="GVH30" s="15"/>
      <c r="GVI30" s="15"/>
      <c r="GVJ30" s="15"/>
      <c r="GVK30" s="15"/>
      <c r="GVL30" s="15"/>
      <c r="GVM30" s="15"/>
      <c r="GVN30" s="15"/>
      <c r="GVO30" s="15"/>
      <c r="GVP30" s="15"/>
      <c r="GVQ30" s="15"/>
      <c r="GVR30" s="15"/>
      <c r="GVS30" s="15"/>
      <c r="GVT30" s="15"/>
      <c r="GVU30" s="15"/>
      <c r="GVV30" s="15"/>
      <c r="GVW30" s="15"/>
      <c r="GVX30" s="15"/>
      <c r="GVY30" s="15"/>
      <c r="GVZ30" s="15"/>
      <c r="GWA30" s="15"/>
      <c r="GWB30" s="15"/>
      <c r="GWC30" s="15"/>
      <c r="GWD30" s="15"/>
      <c r="GWE30" s="15"/>
      <c r="GWF30" s="15"/>
      <c r="GWG30" s="15"/>
      <c r="GWH30" s="15"/>
      <c r="GWI30" s="15"/>
      <c r="GWJ30" s="15"/>
      <c r="GWK30" s="15"/>
      <c r="GWL30" s="15"/>
      <c r="GWM30" s="15"/>
      <c r="GWN30" s="15"/>
      <c r="GWO30" s="15"/>
      <c r="GWP30" s="15"/>
      <c r="GWQ30" s="15"/>
      <c r="GWR30" s="15"/>
      <c r="GWS30" s="15"/>
      <c r="GWT30" s="15"/>
      <c r="GWU30" s="15"/>
      <c r="GWV30" s="15"/>
      <c r="GWW30" s="15"/>
      <c r="GWX30" s="15"/>
      <c r="GWY30" s="15"/>
      <c r="GWZ30" s="15"/>
      <c r="GXA30" s="15"/>
      <c r="GXB30" s="15"/>
      <c r="GXC30" s="15"/>
      <c r="GXD30" s="15"/>
      <c r="GXE30" s="15"/>
      <c r="GXF30" s="15"/>
      <c r="GXG30" s="15"/>
      <c r="GXH30" s="15"/>
      <c r="GXI30" s="15"/>
      <c r="GXJ30" s="15"/>
      <c r="GXK30" s="15"/>
      <c r="GXL30" s="15"/>
      <c r="GXM30" s="15"/>
      <c r="GXN30" s="15"/>
      <c r="GXO30" s="15"/>
      <c r="GXP30" s="15"/>
      <c r="GXQ30" s="15"/>
      <c r="GXR30" s="15"/>
      <c r="GXS30" s="15"/>
      <c r="GXT30" s="15"/>
      <c r="GXU30" s="15"/>
      <c r="GXV30" s="15"/>
      <c r="GXW30" s="15"/>
      <c r="GXX30" s="15"/>
      <c r="GXY30" s="15"/>
      <c r="GXZ30" s="15"/>
      <c r="GYA30" s="15"/>
      <c r="GYB30" s="15"/>
      <c r="GYC30" s="15"/>
      <c r="GYD30" s="15"/>
      <c r="GYE30" s="15"/>
      <c r="GYF30" s="15"/>
      <c r="GYG30" s="15"/>
      <c r="GYH30" s="15"/>
      <c r="GYI30" s="15"/>
      <c r="GYJ30" s="15"/>
      <c r="GYK30" s="15"/>
      <c r="GYL30" s="15"/>
      <c r="GYM30" s="15"/>
      <c r="GYN30" s="15"/>
      <c r="GYO30" s="15"/>
      <c r="GYP30" s="15"/>
      <c r="GYQ30" s="15"/>
      <c r="GYR30" s="15"/>
      <c r="GYS30" s="15"/>
      <c r="GYT30" s="15"/>
      <c r="GYU30" s="15"/>
      <c r="GYV30" s="15"/>
      <c r="GYW30" s="15"/>
      <c r="GYX30" s="15"/>
      <c r="GYY30" s="15"/>
      <c r="GYZ30" s="15"/>
      <c r="GZA30" s="15"/>
      <c r="GZB30" s="15"/>
      <c r="GZC30" s="15"/>
      <c r="GZD30" s="15"/>
      <c r="GZE30" s="15"/>
      <c r="GZF30" s="15"/>
      <c r="GZG30" s="15"/>
      <c r="GZH30" s="15"/>
      <c r="GZI30" s="15"/>
      <c r="GZJ30" s="15"/>
      <c r="GZK30" s="15"/>
      <c r="GZL30" s="15"/>
      <c r="GZM30" s="15"/>
      <c r="GZN30" s="15"/>
      <c r="GZO30" s="15"/>
      <c r="GZP30" s="15"/>
      <c r="GZQ30" s="15"/>
      <c r="GZR30" s="15"/>
      <c r="GZS30" s="15"/>
      <c r="GZT30" s="15"/>
      <c r="GZU30" s="15"/>
      <c r="GZV30" s="15"/>
      <c r="GZW30" s="15"/>
      <c r="GZX30" s="15"/>
      <c r="GZY30" s="15"/>
      <c r="GZZ30" s="15"/>
      <c r="HAA30" s="15"/>
      <c r="HAB30" s="15"/>
      <c r="HAC30" s="15"/>
      <c r="HAD30" s="15"/>
      <c r="HAE30" s="15"/>
      <c r="HAF30" s="15"/>
      <c r="HAG30" s="15"/>
      <c r="HAH30" s="15"/>
      <c r="HAI30" s="15"/>
      <c r="HAJ30" s="15"/>
      <c r="HAK30" s="15"/>
      <c r="HAL30" s="15"/>
      <c r="HAM30" s="15"/>
      <c r="HAN30" s="15"/>
      <c r="HAO30" s="15"/>
      <c r="HAP30" s="15"/>
      <c r="HAQ30" s="15"/>
      <c r="HAR30" s="15"/>
      <c r="HAS30" s="15"/>
      <c r="HAT30" s="15"/>
      <c r="HAU30" s="15"/>
      <c r="HAV30" s="15"/>
      <c r="HAW30" s="15"/>
      <c r="HAX30" s="15"/>
      <c r="HAY30" s="15"/>
      <c r="HAZ30" s="15"/>
      <c r="HBA30" s="15"/>
      <c r="HBB30" s="15"/>
      <c r="HBC30" s="15"/>
      <c r="HBD30" s="15"/>
      <c r="HBE30" s="15"/>
      <c r="HBF30" s="15"/>
      <c r="HBG30" s="15"/>
      <c r="HBH30" s="15"/>
      <c r="HBI30" s="15"/>
      <c r="HBJ30" s="15"/>
      <c r="HBK30" s="15"/>
      <c r="HBL30" s="15"/>
      <c r="HBM30" s="15"/>
      <c r="HBN30" s="15"/>
      <c r="HBO30" s="15"/>
      <c r="HBP30" s="15"/>
      <c r="HBQ30" s="15"/>
      <c r="HBR30" s="15"/>
      <c r="HBS30" s="15"/>
      <c r="HBT30" s="15"/>
      <c r="HBU30" s="15"/>
      <c r="HBV30" s="15"/>
      <c r="HBW30" s="15"/>
      <c r="HBX30" s="15"/>
      <c r="HBY30" s="15"/>
      <c r="HBZ30" s="15"/>
      <c r="HCA30" s="15"/>
      <c r="HCB30" s="15"/>
      <c r="HCC30" s="15"/>
      <c r="HCD30" s="15"/>
      <c r="HCE30" s="15"/>
      <c r="HCF30" s="15"/>
      <c r="HCG30" s="15"/>
      <c r="HCH30" s="15"/>
      <c r="HCI30" s="15"/>
      <c r="HCJ30" s="15"/>
      <c r="HCK30" s="15"/>
      <c r="HCL30" s="15"/>
      <c r="HCM30" s="15"/>
      <c r="HCN30" s="15"/>
      <c r="HCO30" s="15"/>
      <c r="HCP30" s="15"/>
      <c r="HCQ30" s="15"/>
      <c r="HCR30" s="15"/>
      <c r="HCS30" s="15"/>
      <c r="HCT30" s="15"/>
      <c r="HCU30" s="15"/>
      <c r="HCV30" s="15"/>
      <c r="HCW30" s="15"/>
      <c r="HCX30" s="15"/>
      <c r="HCY30" s="15"/>
      <c r="HCZ30" s="15"/>
      <c r="HDA30" s="15"/>
      <c r="HDB30" s="15"/>
      <c r="HDC30" s="15"/>
      <c r="HDD30" s="15"/>
      <c r="HDE30" s="15"/>
      <c r="HDF30" s="15"/>
      <c r="HDG30" s="15"/>
      <c r="HDH30" s="15"/>
      <c r="HDI30" s="15"/>
      <c r="HDJ30" s="15"/>
      <c r="HDK30" s="15"/>
      <c r="HDL30" s="15"/>
      <c r="HDM30" s="15"/>
      <c r="HDN30" s="15"/>
      <c r="HDO30" s="15"/>
      <c r="HDP30" s="15"/>
      <c r="HDQ30" s="15"/>
      <c r="HDR30" s="15"/>
      <c r="HDS30" s="15"/>
      <c r="HDT30" s="15"/>
      <c r="HDU30" s="15"/>
      <c r="HDV30" s="15"/>
      <c r="HDW30" s="15"/>
      <c r="HDX30" s="15"/>
      <c r="HDY30" s="15"/>
      <c r="HDZ30" s="15"/>
      <c r="HEA30" s="15"/>
      <c r="HEB30" s="15"/>
      <c r="HEC30" s="15"/>
      <c r="HED30" s="15"/>
      <c r="HEE30" s="15"/>
      <c r="HEF30" s="15"/>
      <c r="HEG30" s="15"/>
      <c r="HEH30" s="15"/>
      <c r="HEI30" s="15"/>
      <c r="HEJ30" s="15"/>
      <c r="HEK30" s="15"/>
      <c r="HEL30" s="15"/>
      <c r="HEM30" s="15"/>
      <c r="HEN30" s="15"/>
      <c r="HEO30" s="15"/>
      <c r="HEP30" s="15"/>
      <c r="HEQ30" s="15"/>
      <c r="HER30" s="15"/>
      <c r="HES30" s="15"/>
      <c r="HET30" s="15"/>
      <c r="HEU30" s="15"/>
      <c r="HEV30" s="15"/>
      <c r="HEW30" s="15"/>
      <c r="HEX30" s="15"/>
      <c r="HEY30" s="15"/>
      <c r="HEZ30" s="15"/>
      <c r="HFA30" s="15"/>
      <c r="HFB30" s="15"/>
      <c r="HFC30" s="15"/>
      <c r="HFD30" s="15"/>
      <c r="HFE30" s="15"/>
      <c r="HFF30" s="15"/>
      <c r="HFG30" s="15"/>
      <c r="HFH30" s="15"/>
      <c r="HFI30" s="15"/>
      <c r="HFJ30" s="15"/>
      <c r="HFK30" s="15"/>
      <c r="HFL30" s="15"/>
      <c r="HFM30" s="15"/>
      <c r="HFN30" s="15"/>
      <c r="HFO30" s="15"/>
      <c r="HFP30" s="15"/>
      <c r="HFQ30" s="15"/>
      <c r="HFR30" s="15"/>
      <c r="HFS30" s="15"/>
      <c r="HFT30" s="15"/>
      <c r="HFU30" s="15"/>
      <c r="HFV30" s="15"/>
      <c r="HFW30" s="15"/>
      <c r="HFX30" s="15"/>
      <c r="HFY30" s="15"/>
      <c r="HFZ30" s="15"/>
      <c r="HGA30" s="15"/>
      <c r="HGB30" s="15"/>
      <c r="HGC30" s="15"/>
      <c r="HGD30" s="15"/>
      <c r="HGE30" s="15"/>
      <c r="HGF30" s="15"/>
      <c r="HGG30" s="15"/>
      <c r="HGH30" s="15"/>
      <c r="HGI30" s="15"/>
      <c r="HGJ30" s="15"/>
      <c r="HGK30" s="15"/>
      <c r="HGL30" s="15"/>
      <c r="HGM30" s="15"/>
      <c r="HGN30" s="15"/>
      <c r="HGO30" s="15"/>
      <c r="HGP30" s="15"/>
      <c r="HGQ30" s="15"/>
      <c r="HGR30" s="15"/>
      <c r="HGS30" s="15"/>
      <c r="HGT30" s="15"/>
      <c r="HGU30" s="15"/>
      <c r="HGV30" s="15"/>
      <c r="HGW30" s="15"/>
      <c r="HGX30" s="15"/>
      <c r="HGY30" s="15"/>
      <c r="HGZ30" s="15"/>
      <c r="HHA30" s="15"/>
      <c r="HHB30" s="15"/>
      <c r="HHC30" s="15"/>
      <c r="HHD30" s="15"/>
      <c r="HHE30" s="15"/>
      <c r="HHF30" s="15"/>
      <c r="HHG30" s="15"/>
      <c r="HHH30" s="15"/>
      <c r="HHI30" s="15"/>
      <c r="HHJ30" s="15"/>
      <c r="HHK30" s="15"/>
      <c r="HHL30" s="15"/>
      <c r="HHM30" s="15"/>
      <c r="HHN30" s="15"/>
      <c r="HHO30" s="15"/>
      <c r="HHP30" s="15"/>
      <c r="HHQ30" s="15"/>
      <c r="HHR30" s="15"/>
      <c r="HHS30" s="15"/>
      <c r="HHT30" s="15"/>
      <c r="HHU30" s="15"/>
      <c r="HHV30" s="15"/>
      <c r="HHW30" s="15"/>
      <c r="HHX30" s="15"/>
      <c r="HHY30" s="15"/>
      <c r="HHZ30" s="15"/>
      <c r="HIA30" s="15"/>
      <c r="HIB30" s="15"/>
      <c r="HIC30" s="15"/>
      <c r="HID30" s="15"/>
      <c r="HIE30" s="15"/>
      <c r="HIF30" s="15"/>
      <c r="HIG30" s="15"/>
      <c r="HIH30" s="15"/>
      <c r="HII30" s="15"/>
      <c r="HIJ30" s="15"/>
      <c r="HIK30" s="15"/>
      <c r="HIL30" s="15"/>
      <c r="HIM30" s="15"/>
      <c r="HIN30" s="15"/>
      <c r="HIO30" s="15"/>
      <c r="HIP30" s="15"/>
      <c r="HIQ30" s="15"/>
      <c r="HIR30" s="15"/>
      <c r="HIS30" s="15"/>
      <c r="HIT30" s="15"/>
      <c r="HIU30" s="15"/>
      <c r="HIV30" s="15"/>
      <c r="HIW30" s="15"/>
      <c r="HIX30" s="15"/>
      <c r="HIY30" s="15"/>
      <c r="HIZ30" s="15"/>
      <c r="HJA30" s="15"/>
      <c r="HJB30" s="15"/>
      <c r="HJC30" s="15"/>
      <c r="HJD30" s="15"/>
      <c r="HJE30" s="15"/>
      <c r="HJF30" s="15"/>
      <c r="HJG30" s="15"/>
      <c r="HJH30" s="15"/>
      <c r="HJI30" s="15"/>
      <c r="HJJ30" s="15"/>
      <c r="HJK30" s="15"/>
      <c r="HJL30" s="15"/>
      <c r="HJM30" s="15"/>
      <c r="HJN30" s="15"/>
      <c r="HJO30" s="15"/>
      <c r="HJP30" s="15"/>
      <c r="HJQ30" s="15"/>
      <c r="HJR30" s="15"/>
      <c r="HJS30" s="15"/>
      <c r="HJT30" s="15"/>
      <c r="HJU30" s="15"/>
      <c r="HJV30" s="15"/>
      <c r="HJW30" s="15"/>
      <c r="HJX30" s="15"/>
      <c r="HJY30" s="15"/>
      <c r="HJZ30" s="15"/>
      <c r="HKA30" s="15"/>
      <c r="HKB30" s="15"/>
      <c r="HKC30" s="15"/>
      <c r="HKD30" s="15"/>
      <c r="HKE30" s="15"/>
      <c r="HKF30" s="15"/>
      <c r="HKG30" s="15"/>
      <c r="HKH30" s="15"/>
      <c r="HKI30" s="15"/>
      <c r="HKJ30" s="15"/>
      <c r="HKK30" s="15"/>
      <c r="HKL30" s="15"/>
      <c r="HKM30" s="15"/>
      <c r="HKN30" s="15"/>
      <c r="HKO30" s="15"/>
      <c r="HKP30" s="15"/>
      <c r="HKQ30" s="15"/>
      <c r="HKR30" s="15"/>
      <c r="HKS30" s="15"/>
      <c r="HKT30" s="15"/>
      <c r="HKU30" s="15"/>
      <c r="HKV30" s="15"/>
      <c r="HKW30" s="15"/>
      <c r="HKX30" s="15"/>
      <c r="HKY30" s="15"/>
      <c r="HKZ30" s="15"/>
      <c r="HLA30" s="15"/>
      <c r="HLB30" s="15"/>
      <c r="HLC30" s="15"/>
      <c r="HLD30" s="15"/>
      <c r="HLE30" s="15"/>
      <c r="HLF30" s="15"/>
      <c r="HLG30" s="15"/>
      <c r="HLH30" s="15"/>
      <c r="HLI30" s="15"/>
      <c r="HLJ30" s="15"/>
      <c r="HLK30" s="15"/>
      <c r="HLL30" s="15"/>
      <c r="HLM30" s="15"/>
      <c r="HLN30" s="15"/>
      <c r="HLO30" s="15"/>
      <c r="HLP30" s="15"/>
      <c r="HLQ30" s="15"/>
      <c r="HLR30" s="15"/>
      <c r="HLS30" s="15"/>
      <c r="HLT30" s="15"/>
      <c r="HLU30" s="15"/>
      <c r="HLV30" s="15"/>
      <c r="HLW30" s="15"/>
      <c r="HLX30" s="15"/>
      <c r="HLY30" s="15"/>
      <c r="HLZ30" s="15"/>
      <c r="HMA30" s="15"/>
      <c r="HMB30" s="15"/>
      <c r="HMC30" s="15"/>
      <c r="HMD30" s="15"/>
      <c r="HME30" s="15"/>
      <c r="HMF30" s="15"/>
      <c r="HMG30" s="15"/>
      <c r="HMH30" s="15"/>
      <c r="HMI30" s="15"/>
      <c r="HMJ30" s="15"/>
      <c r="HMK30" s="15"/>
      <c r="HML30" s="15"/>
      <c r="HMM30" s="15"/>
      <c r="HMN30" s="15"/>
      <c r="HMO30" s="15"/>
      <c r="HMP30" s="15"/>
      <c r="HMQ30" s="15"/>
      <c r="HMR30" s="15"/>
      <c r="HMS30" s="15"/>
      <c r="HMT30" s="15"/>
      <c r="HMU30" s="15"/>
      <c r="HMV30" s="15"/>
      <c r="HMW30" s="15"/>
      <c r="HMX30" s="15"/>
      <c r="HMY30" s="15"/>
      <c r="HMZ30" s="15"/>
      <c r="HNA30" s="15"/>
      <c r="HNB30" s="15"/>
      <c r="HNC30" s="15"/>
      <c r="HND30" s="15"/>
      <c r="HNE30" s="15"/>
      <c r="HNF30" s="15"/>
      <c r="HNG30" s="15"/>
      <c r="HNH30" s="15"/>
      <c r="HNI30" s="15"/>
      <c r="HNJ30" s="15"/>
      <c r="HNK30" s="15"/>
      <c r="HNL30" s="15"/>
      <c r="HNM30" s="15"/>
      <c r="HNN30" s="15"/>
      <c r="HNO30" s="15"/>
      <c r="HNP30" s="15"/>
      <c r="HNQ30" s="15"/>
      <c r="HNR30" s="15"/>
      <c r="HNS30" s="15"/>
      <c r="HNT30" s="15"/>
      <c r="HNU30" s="15"/>
      <c r="HNV30" s="15"/>
      <c r="HNW30" s="15"/>
      <c r="HNX30" s="15"/>
      <c r="HNY30" s="15"/>
      <c r="HNZ30" s="15"/>
      <c r="HOA30" s="15"/>
      <c r="HOB30" s="15"/>
      <c r="HOC30" s="15"/>
      <c r="HOD30" s="15"/>
      <c r="HOE30" s="15"/>
      <c r="HOF30" s="15"/>
      <c r="HOG30" s="15"/>
      <c r="HOH30" s="15"/>
      <c r="HOI30" s="15"/>
      <c r="HOJ30" s="15"/>
      <c r="HOK30" s="15"/>
      <c r="HOL30" s="15"/>
      <c r="HOM30" s="15"/>
      <c r="HON30" s="15"/>
      <c r="HOO30" s="15"/>
      <c r="HOP30" s="15"/>
      <c r="HOQ30" s="15"/>
      <c r="HOR30" s="15"/>
      <c r="HOS30" s="15"/>
      <c r="HOT30" s="15"/>
      <c r="HOU30" s="15"/>
      <c r="HOV30" s="15"/>
      <c r="HOW30" s="15"/>
      <c r="HOX30" s="15"/>
      <c r="HOY30" s="15"/>
      <c r="HOZ30" s="15"/>
      <c r="HPA30" s="15"/>
      <c r="HPB30" s="15"/>
      <c r="HPC30" s="15"/>
      <c r="HPD30" s="15"/>
      <c r="HPE30" s="15"/>
      <c r="HPF30" s="15"/>
      <c r="HPG30" s="15"/>
      <c r="HPH30" s="15"/>
      <c r="HPI30" s="15"/>
      <c r="HPJ30" s="15"/>
      <c r="HPK30" s="15"/>
      <c r="HPL30" s="15"/>
      <c r="HPM30" s="15"/>
      <c r="HPN30" s="15"/>
      <c r="HPO30" s="15"/>
      <c r="HPP30" s="15"/>
      <c r="HPQ30" s="15"/>
      <c r="HPR30" s="15"/>
      <c r="HPS30" s="15"/>
      <c r="HPT30" s="15"/>
      <c r="HPU30" s="15"/>
      <c r="HPV30" s="15"/>
      <c r="HPW30" s="15"/>
      <c r="HPX30" s="15"/>
      <c r="HPY30" s="15"/>
      <c r="HPZ30" s="15"/>
      <c r="HQA30" s="15"/>
      <c r="HQB30" s="15"/>
      <c r="HQC30" s="15"/>
      <c r="HQD30" s="15"/>
      <c r="HQE30" s="15"/>
      <c r="HQF30" s="15"/>
      <c r="HQG30" s="15"/>
      <c r="HQH30" s="15"/>
      <c r="HQI30" s="15"/>
      <c r="HQJ30" s="15"/>
      <c r="HQK30" s="15"/>
      <c r="HQL30" s="15"/>
      <c r="HQM30" s="15"/>
      <c r="HQN30" s="15"/>
      <c r="HQO30" s="15"/>
      <c r="HQP30" s="15"/>
      <c r="HQQ30" s="15"/>
      <c r="HQR30" s="15"/>
      <c r="HQS30" s="15"/>
      <c r="HQT30" s="15"/>
      <c r="HQU30" s="15"/>
      <c r="HQV30" s="15"/>
      <c r="HQW30" s="15"/>
      <c r="HQX30" s="15"/>
      <c r="HQY30" s="15"/>
      <c r="HQZ30" s="15"/>
      <c r="HRA30" s="15"/>
      <c r="HRB30" s="15"/>
      <c r="HRC30" s="15"/>
      <c r="HRD30" s="15"/>
      <c r="HRE30" s="15"/>
      <c r="HRF30" s="15"/>
      <c r="HRG30" s="15"/>
      <c r="HRH30" s="15"/>
      <c r="HRI30" s="15"/>
      <c r="HRJ30" s="15"/>
      <c r="HRK30" s="15"/>
      <c r="HRL30" s="15"/>
      <c r="HRM30" s="15"/>
      <c r="HRN30" s="15"/>
      <c r="HRO30" s="15"/>
      <c r="HRP30" s="15"/>
      <c r="HRQ30" s="15"/>
      <c r="HRR30" s="15"/>
      <c r="HRS30" s="15"/>
      <c r="HRT30" s="15"/>
      <c r="HRU30" s="15"/>
      <c r="HRV30" s="15"/>
      <c r="HRW30" s="15"/>
      <c r="HRX30" s="15"/>
      <c r="HRY30" s="15"/>
      <c r="HRZ30" s="15"/>
      <c r="HSA30" s="15"/>
      <c r="HSB30" s="15"/>
      <c r="HSC30" s="15"/>
      <c r="HSD30" s="15"/>
      <c r="HSE30" s="15"/>
      <c r="HSF30" s="15"/>
      <c r="HSG30" s="15"/>
      <c r="HSH30" s="15"/>
      <c r="HSI30" s="15"/>
      <c r="HSJ30" s="15"/>
      <c r="HSK30" s="15"/>
      <c r="HSL30" s="15"/>
      <c r="HSM30" s="15"/>
      <c r="HSN30" s="15"/>
      <c r="HSO30" s="15"/>
      <c r="HSP30" s="15"/>
      <c r="HSQ30" s="15"/>
      <c r="HSR30" s="15"/>
      <c r="HSS30" s="15"/>
      <c r="HST30" s="15"/>
      <c r="HSU30" s="15"/>
      <c r="HSV30" s="15"/>
      <c r="HSW30" s="15"/>
      <c r="HSX30" s="15"/>
      <c r="HSY30" s="15"/>
      <c r="HSZ30" s="15"/>
      <c r="HTA30" s="15"/>
      <c r="HTB30" s="15"/>
      <c r="HTC30" s="15"/>
      <c r="HTD30" s="15"/>
      <c r="HTE30" s="15"/>
      <c r="HTF30" s="15"/>
      <c r="HTG30" s="15"/>
      <c r="HTH30" s="15"/>
      <c r="HTI30" s="15"/>
      <c r="HTJ30" s="15"/>
      <c r="HTK30" s="15"/>
      <c r="HTL30" s="15"/>
      <c r="HTM30" s="15"/>
      <c r="HTN30" s="15"/>
      <c r="HTO30" s="15"/>
      <c r="HTP30" s="15"/>
      <c r="HTQ30" s="15"/>
      <c r="HTR30" s="15"/>
      <c r="HTS30" s="15"/>
      <c r="HTT30" s="15"/>
      <c r="HTU30" s="15"/>
      <c r="HTV30" s="15"/>
      <c r="HTW30" s="15"/>
      <c r="HTX30" s="15"/>
      <c r="HTY30" s="15"/>
      <c r="HTZ30" s="15"/>
      <c r="HUA30" s="15"/>
      <c r="HUB30" s="15"/>
      <c r="HUC30" s="15"/>
      <c r="HUD30" s="15"/>
      <c r="HUE30" s="15"/>
      <c r="HUF30" s="15"/>
      <c r="HUG30" s="15"/>
      <c r="HUH30" s="15"/>
      <c r="HUI30" s="15"/>
      <c r="HUJ30" s="15"/>
      <c r="HUK30" s="15"/>
      <c r="HUL30" s="15"/>
      <c r="HUM30" s="15"/>
      <c r="HUN30" s="15"/>
      <c r="HUO30" s="15"/>
      <c r="HUP30" s="15"/>
      <c r="HUQ30" s="15"/>
      <c r="HUR30" s="15"/>
      <c r="HUS30" s="15"/>
      <c r="HUT30" s="15"/>
      <c r="HUU30" s="15"/>
      <c r="HUV30" s="15"/>
      <c r="HUW30" s="15"/>
      <c r="HUX30" s="15"/>
      <c r="HUY30" s="15"/>
      <c r="HUZ30" s="15"/>
      <c r="HVA30" s="15"/>
      <c r="HVB30" s="15"/>
      <c r="HVC30" s="15"/>
      <c r="HVD30" s="15"/>
      <c r="HVE30" s="15"/>
      <c r="HVF30" s="15"/>
      <c r="HVG30" s="15"/>
      <c r="HVH30" s="15"/>
      <c r="HVI30" s="15"/>
      <c r="HVJ30" s="15"/>
      <c r="HVK30" s="15"/>
      <c r="HVL30" s="15"/>
      <c r="HVM30" s="15"/>
      <c r="HVN30" s="15"/>
      <c r="HVO30" s="15"/>
      <c r="HVP30" s="15"/>
      <c r="HVQ30" s="15"/>
      <c r="HVR30" s="15"/>
      <c r="HVS30" s="15"/>
      <c r="HVT30" s="15"/>
      <c r="HVU30" s="15"/>
      <c r="HVV30" s="15"/>
      <c r="HVW30" s="15"/>
      <c r="HVX30" s="15"/>
      <c r="HVY30" s="15"/>
      <c r="HVZ30" s="15"/>
      <c r="HWA30" s="15"/>
      <c r="HWB30" s="15"/>
      <c r="HWC30" s="15"/>
      <c r="HWD30" s="15"/>
      <c r="HWE30" s="15"/>
      <c r="HWF30" s="15"/>
      <c r="HWG30" s="15"/>
      <c r="HWH30" s="15"/>
      <c r="HWI30" s="15"/>
      <c r="HWJ30" s="15"/>
      <c r="HWK30" s="15"/>
      <c r="HWL30" s="15"/>
      <c r="HWM30" s="15"/>
      <c r="HWN30" s="15"/>
      <c r="HWO30" s="15"/>
      <c r="HWP30" s="15"/>
      <c r="HWQ30" s="15"/>
      <c r="HWR30" s="15"/>
      <c r="HWS30" s="15"/>
      <c r="HWT30" s="15"/>
      <c r="HWU30" s="15"/>
      <c r="HWV30" s="15"/>
      <c r="HWW30" s="15"/>
      <c r="HWX30" s="15"/>
      <c r="HWY30" s="15"/>
      <c r="HWZ30" s="15"/>
      <c r="HXA30" s="15"/>
      <c r="HXB30" s="15"/>
      <c r="HXC30" s="15"/>
      <c r="HXD30" s="15"/>
      <c r="HXE30" s="15"/>
      <c r="HXF30" s="15"/>
      <c r="HXG30" s="15"/>
      <c r="HXH30" s="15"/>
      <c r="HXI30" s="15"/>
      <c r="HXJ30" s="15"/>
      <c r="HXK30" s="15"/>
      <c r="HXL30" s="15"/>
      <c r="HXM30" s="15"/>
      <c r="HXN30" s="15"/>
      <c r="HXO30" s="15"/>
      <c r="HXP30" s="15"/>
      <c r="HXQ30" s="15"/>
      <c r="HXR30" s="15"/>
      <c r="HXS30" s="15"/>
      <c r="HXT30" s="15"/>
      <c r="HXU30" s="15"/>
      <c r="HXV30" s="15"/>
      <c r="HXW30" s="15"/>
      <c r="HXX30" s="15"/>
      <c r="HXY30" s="15"/>
      <c r="HXZ30" s="15"/>
      <c r="HYA30" s="15"/>
      <c r="HYB30" s="15"/>
      <c r="HYC30" s="15"/>
      <c r="HYD30" s="15"/>
      <c r="HYE30" s="15"/>
      <c r="HYF30" s="15"/>
      <c r="HYG30" s="15"/>
      <c r="HYH30" s="15"/>
      <c r="HYI30" s="15"/>
      <c r="HYJ30" s="15"/>
      <c r="HYK30" s="15"/>
      <c r="HYL30" s="15"/>
      <c r="HYM30" s="15"/>
      <c r="HYN30" s="15"/>
      <c r="HYO30" s="15"/>
      <c r="HYP30" s="15"/>
      <c r="HYQ30" s="15"/>
      <c r="HYR30" s="15"/>
      <c r="HYS30" s="15"/>
      <c r="HYT30" s="15"/>
      <c r="HYU30" s="15"/>
      <c r="HYV30" s="15"/>
      <c r="HYW30" s="15"/>
      <c r="HYX30" s="15"/>
      <c r="HYY30" s="15"/>
      <c r="HYZ30" s="15"/>
      <c r="HZA30" s="15"/>
      <c r="HZB30" s="15"/>
      <c r="HZC30" s="15"/>
      <c r="HZD30" s="15"/>
      <c r="HZE30" s="15"/>
      <c r="HZF30" s="15"/>
      <c r="HZG30" s="15"/>
      <c r="HZH30" s="15"/>
      <c r="HZI30" s="15"/>
      <c r="HZJ30" s="15"/>
      <c r="HZK30" s="15"/>
      <c r="HZL30" s="15"/>
      <c r="HZM30" s="15"/>
      <c r="HZN30" s="15"/>
      <c r="HZO30" s="15"/>
      <c r="HZP30" s="15"/>
      <c r="HZQ30" s="15"/>
      <c r="HZR30" s="15"/>
      <c r="HZS30" s="15"/>
      <c r="HZT30" s="15"/>
      <c r="HZU30" s="15"/>
      <c r="HZV30" s="15"/>
      <c r="HZW30" s="15"/>
      <c r="HZX30" s="15"/>
      <c r="HZY30" s="15"/>
      <c r="HZZ30" s="15"/>
      <c r="IAA30" s="15"/>
      <c r="IAB30" s="15"/>
      <c r="IAC30" s="15"/>
      <c r="IAD30" s="15"/>
      <c r="IAE30" s="15"/>
      <c r="IAF30" s="15"/>
      <c r="IAG30" s="15"/>
      <c r="IAH30" s="15"/>
      <c r="IAI30" s="15"/>
      <c r="IAJ30" s="15"/>
      <c r="IAK30" s="15"/>
      <c r="IAL30" s="15"/>
      <c r="IAM30" s="15"/>
      <c r="IAN30" s="15"/>
      <c r="IAO30" s="15"/>
      <c r="IAP30" s="15"/>
      <c r="IAQ30" s="15"/>
      <c r="IAR30" s="15"/>
      <c r="IAS30" s="15"/>
      <c r="IAT30" s="15"/>
      <c r="IAU30" s="15"/>
      <c r="IAV30" s="15"/>
      <c r="IAW30" s="15"/>
      <c r="IAX30" s="15"/>
      <c r="IAY30" s="15"/>
      <c r="IAZ30" s="15"/>
      <c r="IBA30" s="15"/>
      <c r="IBB30" s="15"/>
      <c r="IBC30" s="15"/>
      <c r="IBD30" s="15"/>
      <c r="IBE30" s="15"/>
      <c r="IBF30" s="15"/>
      <c r="IBG30" s="15"/>
      <c r="IBH30" s="15"/>
      <c r="IBI30" s="15"/>
      <c r="IBJ30" s="15"/>
      <c r="IBK30" s="15"/>
      <c r="IBL30" s="15"/>
      <c r="IBM30" s="15"/>
      <c r="IBN30" s="15"/>
      <c r="IBO30" s="15"/>
      <c r="IBP30" s="15"/>
      <c r="IBQ30" s="15"/>
      <c r="IBR30" s="15"/>
      <c r="IBS30" s="15"/>
      <c r="IBT30" s="15"/>
      <c r="IBU30" s="15"/>
      <c r="IBV30" s="15"/>
      <c r="IBW30" s="15"/>
      <c r="IBX30" s="15"/>
      <c r="IBY30" s="15"/>
      <c r="IBZ30" s="15"/>
      <c r="ICA30" s="15"/>
      <c r="ICB30" s="15"/>
      <c r="ICC30" s="15"/>
      <c r="ICD30" s="15"/>
      <c r="ICE30" s="15"/>
      <c r="ICF30" s="15"/>
      <c r="ICG30" s="15"/>
      <c r="ICH30" s="15"/>
      <c r="ICI30" s="15"/>
      <c r="ICJ30" s="15"/>
      <c r="ICK30" s="15"/>
      <c r="ICL30" s="15"/>
      <c r="ICM30" s="15"/>
      <c r="ICN30" s="15"/>
      <c r="ICO30" s="15"/>
      <c r="ICP30" s="15"/>
      <c r="ICQ30" s="15"/>
      <c r="ICR30" s="15"/>
      <c r="ICS30" s="15"/>
      <c r="ICT30" s="15"/>
      <c r="ICU30" s="15"/>
      <c r="ICV30" s="15"/>
      <c r="ICW30" s="15"/>
      <c r="ICX30" s="15"/>
      <c r="ICY30" s="15"/>
      <c r="ICZ30" s="15"/>
      <c r="IDA30" s="15"/>
      <c r="IDB30" s="15"/>
      <c r="IDC30" s="15"/>
      <c r="IDD30" s="15"/>
      <c r="IDE30" s="15"/>
      <c r="IDF30" s="15"/>
      <c r="IDG30" s="15"/>
      <c r="IDH30" s="15"/>
      <c r="IDI30" s="15"/>
      <c r="IDJ30" s="15"/>
      <c r="IDK30" s="15"/>
      <c r="IDL30" s="15"/>
      <c r="IDM30" s="15"/>
      <c r="IDN30" s="15"/>
      <c r="IDO30" s="15"/>
      <c r="IDP30" s="15"/>
      <c r="IDQ30" s="15"/>
      <c r="IDR30" s="15"/>
      <c r="IDS30" s="15"/>
      <c r="IDT30" s="15"/>
      <c r="IDU30" s="15"/>
      <c r="IDV30" s="15"/>
      <c r="IDW30" s="15"/>
      <c r="IDX30" s="15"/>
      <c r="IDY30" s="15"/>
      <c r="IDZ30" s="15"/>
      <c r="IEA30" s="15"/>
      <c r="IEB30" s="15"/>
      <c r="IEC30" s="15"/>
      <c r="IED30" s="15"/>
      <c r="IEE30" s="15"/>
      <c r="IEF30" s="15"/>
      <c r="IEG30" s="15"/>
      <c r="IEH30" s="15"/>
      <c r="IEI30" s="15"/>
      <c r="IEJ30" s="15"/>
      <c r="IEK30" s="15"/>
      <c r="IEL30" s="15"/>
      <c r="IEM30" s="15"/>
      <c r="IEN30" s="15"/>
      <c r="IEO30" s="15"/>
      <c r="IEP30" s="15"/>
      <c r="IEQ30" s="15"/>
      <c r="IER30" s="15"/>
      <c r="IES30" s="15"/>
      <c r="IET30" s="15"/>
      <c r="IEU30" s="15"/>
      <c r="IEV30" s="15"/>
      <c r="IEW30" s="15"/>
      <c r="IEX30" s="15"/>
      <c r="IEY30" s="15"/>
      <c r="IEZ30" s="15"/>
      <c r="IFA30" s="15"/>
      <c r="IFB30" s="15"/>
      <c r="IFC30" s="15"/>
      <c r="IFD30" s="15"/>
      <c r="IFE30" s="15"/>
      <c r="IFF30" s="15"/>
      <c r="IFG30" s="15"/>
      <c r="IFH30" s="15"/>
      <c r="IFI30" s="15"/>
      <c r="IFJ30" s="15"/>
      <c r="IFK30" s="15"/>
      <c r="IFL30" s="15"/>
      <c r="IFM30" s="15"/>
      <c r="IFN30" s="15"/>
      <c r="IFO30" s="15"/>
      <c r="IFP30" s="15"/>
      <c r="IFQ30" s="15"/>
      <c r="IFR30" s="15"/>
      <c r="IFS30" s="15"/>
      <c r="IFT30" s="15"/>
      <c r="IFU30" s="15"/>
      <c r="IFV30" s="15"/>
      <c r="IFW30" s="15"/>
      <c r="IFX30" s="15"/>
      <c r="IFY30" s="15"/>
      <c r="IFZ30" s="15"/>
      <c r="IGA30" s="15"/>
      <c r="IGB30" s="15"/>
      <c r="IGC30" s="15"/>
      <c r="IGD30" s="15"/>
      <c r="IGE30" s="15"/>
      <c r="IGF30" s="15"/>
      <c r="IGG30" s="15"/>
      <c r="IGH30" s="15"/>
      <c r="IGI30" s="15"/>
      <c r="IGJ30" s="15"/>
      <c r="IGK30" s="15"/>
      <c r="IGL30" s="15"/>
      <c r="IGM30" s="15"/>
      <c r="IGN30" s="15"/>
      <c r="IGO30" s="15"/>
      <c r="IGP30" s="15"/>
      <c r="IGQ30" s="15"/>
      <c r="IGR30" s="15"/>
      <c r="IGS30" s="15"/>
      <c r="IGT30" s="15"/>
      <c r="IGU30" s="15"/>
      <c r="IGV30" s="15"/>
      <c r="IGW30" s="15"/>
      <c r="IGX30" s="15"/>
      <c r="IGY30" s="15"/>
      <c r="IGZ30" s="15"/>
      <c r="IHA30" s="15"/>
      <c r="IHB30" s="15"/>
      <c r="IHC30" s="15"/>
      <c r="IHD30" s="15"/>
      <c r="IHE30" s="15"/>
      <c r="IHF30" s="15"/>
      <c r="IHG30" s="15"/>
      <c r="IHH30" s="15"/>
      <c r="IHI30" s="15"/>
      <c r="IHJ30" s="15"/>
      <c r="IHK30" s="15"/>
      <c r="IHL30" s="15"/>
      <c r="IHM30" s="15"/>
      <c r="IHN30" s="15"/>
      <c r="IHO30" s="15"/>
      <c r="IHP30" s="15"/>
      <c r="IHQ30" s="15"/>
      <c r="IHR30" s="15"/>
      <c r="IHS30" s="15"/>
      <c r="IHT30" s="15"/>
      <c r="IHU30" s="15"/>
      <c r="IHV30" s="15"/>
      <c r="IHW30" s="15"/>
      <c r="IHX30" s="15"/>
      <c r="IHY30" s="15"/>
      <c r="IHZ30" s="15"/>
      <c r="IIA30" s="15"/>
      <c r="IIB30" s="15"/>
      <c r="IIC30" s="15"/>
      <c r="IID30" s="15"/>
      <c r="IIE30" s="15"/>
      <c r="IIF30" s="15"/>
      <c r="IIG30" s="15"/>
      <c r="IIH30" s="15"/>
      <c r="III30" s="15"/>
      <c r="IIJ30" s="15"/>
      <c r="IIK30" s="15"/>
      <c r="IIL30" s="15"/>
      <c r="IIM30" s="15"/>
      <c r="IIN30" s="15"/>
      <c r="IIO30" s="15"/>
      <c r="IIP30" s="15"/>
      <c r="IIQ30" s="15"/>
      <c r="IIR30" s="15"/>
      <c r="IIS30" s="15"/>
      <c r="IIT30" s="15"/>
      <c r="IIU30" s="15"/>
      <c r="IIV30" s="15"/>
      <c r="IIW30" s="15"/>
      <c r="IIX30" s="15"/>
      <c r="IIY30" s="15"/>
      <c r="IIZ30" s="15"/>
      <c r="IJA30" s="15"/>
      <c r="IJB30" s="15"/>
      <c r="IJC30" s="15"/>
      <c r="IJD30" s="15"/>
      <c r="IJE30" s="15"/>
      <c r="IJF30" s="15"/>
      <c r="IJG30" s="15"/>
      <c r="IJH30" s="15"/>
      <c r="IJI30" s="15"/>
      <c r="IJJ30" s="15"/>
      <c r="IJK30" s="15"/>
      <c r="IJL30" s="15"/>
      <c r="IJM30" s="15"/>
      <c r="IJN30" s="15"/>
      <c r="IJO30" s="15"/>
      <c r="IJP30" s="15"/>
      <c r="IJQ30" s="15"/>
      <c r="IJR30" s="15"/>
      <c r="IJS30" s="15"/>
      <c r="IJT30" s="15"/>
      <c r="IJU30" s="15"/>
      <c r="IJV30" s="15"/>
      <c r="IJW30" s="15"/>
      <c r="IJX30" s="15"/>
      <c r="IJY30" s="15"/>
      <c r="IJZ30" s="15"/>
      <c r="IKA30" s="15"/>
      <c r="IKB30" s="15"/>
      <c r="IKC30" s="15"/>
      <c r="IKD30" s="15"/>
      <c r="IKE30" s="15"/>
      <c r="IKF30" s="15"/>
      <c r="IKG30" s="15"/>
      <c r="IKH30" s="15"/>
      <c r="IKI30" s="15"/>
      <c r="IKJ30" s="15"/>
      <c r="IKK30" s="15"/>
      <c r="IKL30" s="15"/>
      <c r="IKM30" s="15"/>
      <c r="IKN30" s="15"/>
      <c r="IKO30" s="15"/>
      <c r="IKP30" s="15"/>
      <c r="IKQ30" s="15"/>
      <c r="IKR30" s="15"/>
      <c r="IKS30" s="15"/>
      <c r="IKT30" s="15"/>
      <c r="IKU30" s="15"/>
      <c r="IKV30" s="15"/>
      <c r="IKW30" s="15"/>
      <c r="IKX30" s="15"/>
      <c r="IKY30" s="15"/>
      <c r="IKZ30" s="15"/>
      <c r="ILA30" s="15"/>
      <c r="ILB30" s="15"/>
      <c r="ILC30" s="15"/>
      <c r="ILD30" s="15"/>
      <c r="ILE30" s="15"/>
      <c r="ILF30" s="15"/>
      <c r="ILG30" s="15"/>
      <c r="ILH30" s="15"/>
      <c r="ILI30" s="15"/>
      <c r="ILJ30" s="15"/>
      <c r="ILK30" s="15"/>
      <c r="ILL30" s="15"/>
      <c r="ILM30" s="15"/>
      <c r="ILN30" s="15"/>
      <c r="ILO30" s="15"/>
      <c r="ILP30" s="15"/>
      <c r="ILQ30" s="15"/>
      <c r="ILR30" s="15"/>
      <c r="ILS30" s="15"/>
      <c r="ILT30" s="15"/>
      <c r="ILU30" s="15"/>
      <c r="ILV30" s="15"/>
      <c r="ILW30" s="15"/>
      <c r="ILX30" s="15"/>
      <c r="ILY30" s="15"/>
      <c r="ILZ30" s="15"/>
      <c r="IMA30" s="15"/>
      <c r="IMB30" s="15"/>
      <c r="IMC30" s="15"/>
      <c r="IMD30" s="15"/>
      <c r="IME30" s="15"/>
      <c r="IMF30" s="15"/>
      <c r="IMG30" s="15"/>
      <c r="IMH30" s="15"/>
      <c r="IMI30" s="15"/>
      <c r="IMJ30" s="15"/>
      <c r="IMK30" s="15"/>
      <c r="IML30" s="15"/>
      <c r="IMM30" s="15"/>
      <c r="IMN30" s="15"/>
      <c r="IMO30" s="15"/>
      <c r="IMP30" s="15"/>
      <c r="IMQ30" s="15"/>
      <c r="IMR30" s="15"/>
      <c r="IMS30" s="15"/>
      <c r="IMT30" s="15"/>
      <c r="IMU30" s="15"/>
      <c r="IMV30" s="15"/>
      <c r="IMW30" s="15"/>
      <c r="IMX30" s="15"/>
      <c r="IMY30" s="15"/>
      <c r="IMZ30" s="15"/>
      <c r="INA30" s="15"/>
      <c r="INB30" s="15"/>
      <c r="INC30" s="15"/>
      <c r="IND30" s="15"/>
      <c r="INE30" s="15"/>
      <c r="INF30" s="15"/>
      <c r="ING30" s="15"/>
      <c r="INH30" s="15"/>
      <c r="INI30" s="15"/>
      <c r="INJ30" s="15"/>
      <c r="INK30" s="15"/>
      <c r="INL30" s="15"/>
      <c r="INM30" s="15"/>
      <c r="INN30" s="15"/>
      <c r="INO30" s="15"/>
      <c r="INP30" s="15"/>
      <c r="INQ30" s="15"/>
      <c r="INR30" s="15"/>
      <c r="INS30" s="15"/>
      <c r="INT30" s="15"/>
      <c r="INU30" s="15"/>
      <c r="INV30" s="15"/>
      <c r="INW30" s="15"/>
      <c r="INX30" s="15"/>
      <c r="INY30" s="15"/>
      <c r="INZ30" s="15"/>
      <c r="IOA30" s="15"/>
      <c r="IOB30" s="15"/>
      <c r="IOC30" s="15"/>
      <c r="IOD30" s="15"/>
      <c r="IOE30" s="15"/>
      <c r="IOF30" s="15"/>
      <c r="IOG30" s="15"/>
      <c r="IOH30" s="15"/>
      <c r="IOI30" s="15"/>
      <c r="IOJ30" s="15"/>
      <c r="IOK30" s="15"/>
      <c r="IOL30" s="15"/>
      <c r="IOM30" s="15"/>
      <c r="ION30" s="15"/>
      <c r="IOO30" s="15"/>
      <c r="IOP30" s="15"/>
      <c r="IOQ30" s="15"/>
      <c r="IOR30" s="15"/>
      <c r="IOS30" s="15"/>
      <c r="IOT30" s="15"/>
      <c r="IOU30" s="15"/>
      <c r="IOV30" s="15"/>
      <c r="IOW30" s="15"/>
      <c r="IOX30" s="15"/>
      <c r="IOY30" s="15"/>
      <c r="IOZ30" s="15"/>
      <c r="IPA30" s="15"/>
      <c r="IPB30" s="15"/>
      <c r="IPC30" s="15"/>
      <c r="IPD30" s="15"/>
      <c r="IPE30" s="15"/>
      <c r="IPF30" s="15"/>
      <c r="IPG30" s="15"/>
      <c r="IPH30" s="15"/>
      <c r="IPI30" s="15"/>
      <c r="IPJ30" s="15"/>
      <c r="IPK30" s="15"/>
      <c r="IPL30" s="15"/>
      <c r="IPM30" s="15"/>
      <c r="IPN30" s="15"/>
      <c r="IPO30" s="15"/>
      <c r="IPP30" s="15"/>
      <c r="IPQ30" s="15"/>
      <c r="IPR30" s="15"/>
      <c r="IPS30" s="15"/>
      <c r="IPT30" s="15"/>
      <c r="IPU30" s="15"/>
      <c r="IPV30" s="15"/>
      <c r="IPW30" s="15"/>
      <c r="IPX30" s="15"/>
      <c r="IPY30" s="15"/>
      <c r="IPZ30" s="15"/>
      <c r="IQA30" s="15"/>
      <c r="IQB30" s="15"/>
      <c r="IQC30" s="15"/>
      <c r="IQD30" s="15"/>
      <c r="IQE30" s="15"/>
      <c r="IQF30" s="15"/>
      <c r="IQG30" s="15"/>
      <c r="IQH30" s="15"/>
      <c r="IQI30" s="15"/>
      <c r="IQJ30" s="15"/>
      <c r="IQK30" s="15"/>
      <c r="IQL30" s="15"/>
      <c r="IQM30" s="15"/>
      <c r="IQN30" s="15"/>
      <c r="IQO30" s="15"/>
      <c r="IQP30" s="15"/>
      <c r="IQQ30" s="15"/>
      <c r="IQR30" s="15"/>
      <c r="IQS30" s="15"/>
      <c r="IQT30" s="15"/>
      <c r="IQU30" s="15"/>
      <c r="IQV30" s="15"/>
      <c r="IQW30" s="15"/>
      <c r="IQX30" s="15"/>
      <c r="IQY30" s="15"/>
      <c r="IQZ30" s="15"/>
      <c r="IRA30" s="15"/>
      <c r="IRB30" s="15"/>
      <c r="IRC30" s="15"/>
      <c r="IRD30" s="15"/>
      <c r="IRE30" s="15"/>
      <c r="IRF30" s="15"/>
      <c r="IRG30" s="15"/>
      <c r="IRH30" s="15"/>
      <c r="IRI30" s="15"/>
      <c r="IRJ30" s="15"/>
      <c r="IRK30" s="15"/>
      <c r="IRL30" s="15"/>
      <c r="IRM30" s="15"/>
      <c r="IRN30" s="15"/>
      <c r="IRO30" s="15"/>
      <c r="IRP30" s="15"/>
      <c r="IRQ30" s="15"/>
      <c r="IRR30" s="15"/>
      <c r="IRS30" s="15"/>
      <c r="IRT30" s="15"/>
      <c r="IRU30" s="15"/>
      <c r="IRV30" s="15"/>
      <c r="IRW30" s="15"/>
      <c r="IRX30" s="15"/>
      <c r="IRY30" s="15"/>
      <c r="IRZ30" s="15"/>
      <c r="ISA30" s="15"/>
      <c r="ISB30" s="15"/>
      <c r="ISC30" s="15"/>
      <c r="ISD30" s="15"/>
      <c r="ISE30" s="15"/>
      <c r="ISF30" s="15"/>
      <c r="ISG30" s="15"/>
      <c r="ISH30" s="15"/>
      <c r="ISI30" s="15"/>
      <c r="ISJ30" s="15"/>
      <c r="ISK30" s="15"/>
      <c r="ISL30" s="15"/>
      <c r="ISM30" s="15"/>
      <c r="ISN30" s="15"/>
      <c r="ISO30" s="15"/>
      <c r="ISP30" s="15"/>
      <c r="ISQ30" s="15"/>
      <c r="ISR30" s="15"/>
      <c r="ISS30" s="15"/>
      <c r="IST30" s="15"/>
      <c r="ISU30" s="15"/>
      <c r="ISV30" s="15"/>
      <c r="ISW30" s="15"/>
      <c r="ISX30" s="15"/>
      <c r="ISY30" s="15"/>
      <c r="ISZ30" s="15"/>
      <c r="ITA30" s="15"/>
      <c r="ITB30" s="15"/>
      <c r="ITC30" s="15"/>
      <c r="ITD30" s="15"/>
      <c r="ITE30" s="15"/>
      <c r="ITF30" s="15"/>
      <c r="ITG30" s="15"/>
      <c r="ITH30" s="15"/>
      <c r="ITI30" s="15"/>
      <c r="ITJ30" s="15"/>
      <c r="ITK30" s="15"/>
      <c r="ITL30" s="15"/>
      <c r="ITM30" s="15"/>
      <c r="ITN30" s="15"/>
      <c r="ITO30" s="15"/>
      <c r="ITP30" s="15"/>
      <c r="ITQ30" s="15"/>
      <c r="ITR30" s="15"/>
      <c r="ITS30" s="15"/>
      <c r="ITT30" s="15"/>
      <c r="ITU30" s="15"/>
      <c r="ITV30" s="15"/>
      <c r="ITW30" s="15"/>
      <c r="ITX30" s="15"/>
      <c r="ITY30" s="15"/>
      <c r="ITZ30" s="15"/>
      <c r="IUA30" s="15"/>
      <c r="IUB30" s="15"/>
      <c r="IUC30" s="15"/>
      <c r="IUD30" s="15"/>
      <c r="IUE30" s="15"/>
      <c r="IUF30" s="15"/>
      <c r="IUG30" s="15"/>
      <c r="IUH30" s="15"/>
      <c r="IUI30" s="15"/>
      <c r="IUJ30" s="15"/>
      <c r="IUK30" s="15"/>
      <c r="IUL30" s="15"/>
      <c r="IUM30" s="15"/>
      <c r="IUN30" s="15"/>
      <c r="IUO30" s="15"/>
      <c r="IUP30" s="15"/>
      <c r="IUQ30" s="15"/>
      <c r="IUR30" s="15"/>
      <c r="IUS30" s="15"/>
      <c r="IUT30" s="15"/>
      <c r="IUU30" s="15"/>
      <c r="IUV30" s="15"/>
      <c r="IUW30" s="15"/>
      <c r="IUX30" s="15"/>
      <c r="IUY30" s="15"/>
      <c r="IUZ30" s="15"/>
      <c r="IVA30" s="15"/>
      <c r="IVB30" s="15"/>
      <c r="IVC30" s="15"/>
      <c r="IVD30" s="15"/>
      <c r="IVE30" s="15"/>
      <c r="IVF30" s="15"/>
      <c r="IVG30" s="15"/>
      <c r="IVH30" s="15"/>
      <c r="IVI30" s="15"/>
      <c r="IVJ30" s="15"/>
      <c r="IVK30" s="15"/>
      <c r="IVL30" s="15"/>
      <c r="IVM30" s="15"/>
      <c r="IVN30" s="15"/>
      <c r="IVO30" s="15"/>
      <c r="IVP30" s="15"/>
      <c r="IVQ30" s="15"/>
      <c r="IVR30" s="15"/>
      <c r="IVS30" s="15"/>
      <c r="IVT30" s="15"/>
      <c r="IVU30" s="15"/>
      <c r="IVV30" s="15"/>
      <c r="IVW30" s="15"/>
      <c r="IVX30" s="15"/>
      <c r="IVY30" s="15"/>
      <c r="IVZ30" s="15"/>
      <c r="IWA30" s="15"/>
      <c r="IWB30" s="15"/>
      <c r="IWC30" s="15"/>
      <c r="IWD30" s="15"/>
      <c r="IWE30" s="15"/>
      <c r="IWF30" s="15"/>
      <c r="IWG30" s="15"/>
      <c r="IWH30" s="15"/>
      <c r="IWI30" s="15"/>
      <c r="IWJ30" s="15"/>
      <c r="IWK30" s="15"/>
      <c r="IWL30" s="15"/>
      <c r="IWM30" s="15"/>
      <c r="IWN30" s="15"/>
      <c r="IWO30" s="15"/>
      <c r="IWP30" s="15"/>
      <c r="IWQ30" s="15"/>
      <c r="IWR30" s="15"/>
      <c r="IWS30" s="15"/>
      <c r="IWT30" s="15"/>
      <c r="IWU30" s="15"/>
      <c r="IWV30" s="15"/>
      <c r="IWW30" s="15"/>
      <c r="IWX30" s="15"/>
      <c r="IWY30" s="15"/>
      <c r="IWZ30" s="15"/>
      <c r="IXA30" s="15"/>
      <c r="IXB30" s="15"/>
      <c r="IXC30" s="15"/>
      <c r="IXD30" s="15"/>
      <c r="IXE30" s="15"/>
      <c r="IXF30" s="15"/>
      <c r="IXG30" s="15"/>
      <c r="IXH30" s="15"/>
      <c r="IXI30" s="15"/>
      <c r="IXJ30" s="15"/>
      <c r="IXK30" s="15"/>
      <c r="IXL30" s="15"/>
      <c r="IXM30" s="15"/>
      <c r="IXN30" s="15"/>
      <c r="IXO30" s="15"/>
      <c r="IXP30" s="15"/>
      <c r="IXQ30" s="15"/>
      <c r="IXR30" s="15"/>
      <c r="IXS30" s="15"/>
      <c r="IXT30" s="15"/>
      <c r="IXU30" s="15"/>
      <c r="IXV30" s="15"/>
      <c r="IXW30" s="15"/>
      <c r="IXX30" s="15"/>
      <c r="IXY30" s="15"/>
      <c r="IXZ30" s="15"/>
      <c r="IYA30" s="15"/>
      <c r="IYB30" s="15"/>
      <c r="IYC30" s="15"/>
      <c r="IYD30" s="15"/>
      <c r="IYE30" s="15"/>
      <c r="IYF30" s="15"/>
      <c r="IYG30" s="15"/>
      <c r="IYH30" s="15"/>
      <c r="IYI30" s="15"/>
      <c r="IYJ30" s="15"/>
      <c r="IYK30" s="15"/>
      <c r="IYL30" s="15"/>
      <c r="IYM30" s="15"/>
      <c r="IYN30" s="15"/>
      <c r="IYO30" s="15"/>
      <c r="IYP30" s="15"/>
      <c r="IYQ30" s="15"/>
      <c r="IYR30" s="15"/>
      <c r="IYS30" s="15"/>
      <c r="IYT30" s="15"/>
      <c r="IYU30" s="15"/>
      <c r="IYV30" s="15"/>
      <c r="IYW30" s="15"/>
      <c r="IYX30" s="15"/>
      <c r="IYY30" s="15"/>
      <c r="IYZ30" s="15"/>
      <c r="IZA30" s="15"/>
      <c r="IZB30" s="15"/>
      <c r="IZC30" s="15"/>
      <c r="IZD30" s="15"/>
      <c r="IZE30" s="15"/>
      <c r="IZF30" s="15"/>
      <c r="IZG30" s="15"/>
      <c r="IZH30" s="15"/>
      <c r="IZI30" s="15"/>
      <c r="IZJ30" s="15"/>
      <c r="IZK30" s="15"/>
      <c r="IZL30" s="15"/>
      <c r="IZM30" s="15"/>
      <c r="IZN30" s="15"/>
      <c r="IZO30" s="15"/>
      <c r="IZP30" s="15"/>
      <c r="IZQ30" s="15"/>
      <c r="IZR30" s="15"/>
      <c r="IZS30" s="15"/>
      <c r="IZT30" s="15"/>
      <c r="IZU30" s="15"/>
      <c r="IZV30" s="15"/>
      <c r="IZW30" s="15"/>
      <c r="IZX30" s="15"/>
      <c r="IZY30" s="15"/>
      <c r="IZZ30" s="15"/>
      <c r="JAA30" s="15"/>
      <c r="JAB30" s="15"/>
      <c r="JAC30" s="15"/>
      <c r="JAD30" s="15"/>
      <c r="JAE30" s="15"/>
      <c r="JAF30" s="15"/>
      <c r="JAG30" s="15"/>
      <c r="JAH30" s="15"/>
      <c r="JAI30" s="15"/>
      <c r="JAJ30" s="15"/>
      <c r="JAK30" s="15"/>
      <c r="JAL30" s="15"/>
      <c r="JAM30" s="15"/>
      <c r="JAN30" s="15"/>
      <c r="JAO30" s="15"/>
      <c r="JAP30" s="15"/>
      <c r="JAQ30" s="15"/>
      <c r="JAR30" s="15"/>
      <c r="JAS30" s="15"/>
      <c r="JAT30" s="15"/>
      <c r="JAU30" s="15"/>
      <c r="JAV30" s="15"/>
      <c r="JAW30" s="15"/>
      <c r="JAX30" s="15"/>
      <c r="JAY30" s="15"/>
      <c r="JAZ30" s="15"/>
      <c r="JBA30" s="15"/>
      <c r="JBB30" s="15"/>
      <c r="JBC30" s="15"/>
      <c r="JBD30" s="15"/>
      <c r="JBE30" s="15"/>
      <c r="JBF30" s="15"/>
      <c r="JBG30" s="15"/>
      <c r="JBH30" s="15"/>
      <c r="JBI30" s="15"/>
      <c r="JBJ30" s="15"/>
      <c r="JBK30" s="15"/>
      <c r="JBL30" s="15"/>
      <c r="JBM30" s="15"/>
      <c r="JBN30" s="15"/>
      <c r="JBO30" s="15"/>
      <c r="JBP30" s="15"/>
      <c r="JBQ30" s="15"/>
      <c r="JBR30" s="15"/>
      <c r="JBS30" s="15"/>
      <c r="JBT30" s="15"/>
      <c r="JBU30" s="15"/>
      <c r="JBV30" s="15"/>
      <c r="JBW30" s="15"/>
      <c r="JBX30" s="15"/>
      <c r="JBY30" s="15"/>
      <c r="JBZ30" s="15"/>
      <c r="JCA30" s="15"/>
      <c r="JCB30" s="15"/>
      <c r="JCC30" s="15"/>
      <c r="JCD30" s="15"/>
      <c r="JCE30" s="15"/>
      <c r="JCF30" s="15"/>
      <c r="JCG30" s="15"/>
      <c r="JCH30" s="15"/>
      <c r="JCI30" s="15"/>
      <c r="JCJ30" s="15"/>
      <c r="JCK30" s="15"/>
      <c r="JCL30" s="15"/>
      <c r="JCM30" s="15"/>
      <c r="JCN30" s="15"/>
      <c r="JCO30" s="15"/>
      <c r="JCP30" s="15"/>
      <c r="JCQ30" s="15"/>
      <c r="JCR30" s="15"/>
      <c r="JCS30" s="15"/>
      <c r="JCT30" s="15"/>
      <c r="JCU30" s="15"/>
      <c r="JCV30" s="15"/>
      <c r="JCW30" s="15"/>
      <c r="JCX30" s="15"/>
      <c r="JCY30" s="15"/>
      <c r="JCZ30" s="15"/>
      <c r="JDA30" s="15"/>
      <c r="JDB30" s="15"/>
      <c r="JDC30" s="15"/>
      <c r="JDD30" s="15"/>
      <c r="JDE30" s="15"/>
      <c r="JDF30" s="15"/>
      <c r="JDG30" s="15"/>
      <c r="JDH30" s="15"/>
      <c r="JDI30" s="15"/>
      <c r="JDJ30" s="15"/>
      <c r="JDK30" s="15"/>
      <c r="JDL30" s="15"/>
      <c r="JDM30" s="15"/>
      <c r="JDN30" s="15"/>
      <c r="JDO30" s="15"/>
      <c r="JDP30" s="15"/>
      <c r="JDQ30" s="15"/>
      <c r="JDR30" s="15"/>
      <c r="JDS30" s="15"/>
      <c r="JDT30" s="15"/>
      <c r="JDU30" s="15"/>
      <c r="JDV30" s="15"/>
      <c r="JDW30" s="15"/>
      <c r="JDX30" s="15"/>
      <c r="JDY30" s="15"/>
      <c r="JDZ30" s="15"/>
      <c r="JEA30" s="15"/>
      <c r="JEB30" s="15"/>
      <c r="JEC30" s="15"/>
      <c r="JED30" s="15"/>
      <c r="JEE30" s="15"/>
      <c r="JEF30" s="15"/>
      <c r="JEG30" s="15"/>
      <c r="JEH30" s="15"/>
      <c r="JEI30" s="15"/>
      <c r="JEJ30" s="15"/>
      <c r="JEK30" s="15"/>
      <c r="JEL30" s="15"/>
      <c r="JEM30" s="15"/>
      <c r="JEN30" s="15"/>
      <c r="JEO30" s="15"/>
      <c r="JEP30" s="15"/>
      <c r="JEQ30" s="15"/>
      <c r="JER30" s="15"/>
      <c r="JES30" s="15"/>
      <c r="JET30" s="15"/>
      <c r="JEU30" s="15"/>
      <c r="JEV30" s="15"/>
      <c r="JEW30" s="15"/>
      <c r="JEX30" s="15"/>
      <c r="JEY30" s="15"/>
      <c r="JEZ30" s="15"/>
      <c r="JFA30" s="15"/>
      <c r="JFB30" s="15"/>
      <c r="JFC30" s="15"/>
      <c r="JFD30" s="15"/>
      <c r="JFE30" s="15"/>
      <c r="JFF30" s="15"/>
      <c r="JFG30" s="15"/>
      <c r="JFH30" s="15"/>
      <c r="JFI30" s="15"/>
      <c r="JFJ30" s="15"/>
      <c r="JFK30" s="15"/>
      <c r="JFL30" s="15"/>
      <c r="JFM30" s="15"/>
      <c r="JFN30" s="15"/>
      <c r="JFO30" s="15"/>
      <c r="JFP30" s="15"/>
      <c r="JFQ30" s="15"/>
      <c r="JFR30" s="15"/>
      <c r="JFS30" s="15"/>
      <c r="JFT30" s="15"/>
      <c r="JFU30" s="15"/>
      <c r="JFV30" s="15"/>
      <c r="JFW30" s="15"/>
      <c r="JFX30" s="15"/>
      <c r="JFY30" s="15"/>
      <c r="JFZ30" s="15"/>
      <c r="JGA30" s="15"/>
      <c r="JGB30" s="15"/>
      <c r="JGC30" s="15"/>
      <c r="JGD30" s="15"/>
      <c r="JGE30" s="15"/>
      <c r="JGF30" s="15"/>
      <c r="JGG30" s="15"/>
      <c r="JGH30" s="15"/>
      <c r="JGI30" s="15"/>
      <c r="JGJ30" s="15"/>
      <c r="JGK30" s="15"/>
      <c r="JGL30" s="15"/>
      <c r="JGM30" s="15"/>
      <c r="JGN30" s="15"/>
      <c r="JGO30" s="15"/>
      <c r="JGP30" s="15"/>
      <c r="JGQ30" s="15"/>
      <c r="JGR30" s="15"/>
      <c r="JGS30" s="15"/>
      <c r="JGT30" s="15"/>
      <c r="JGU30" s="15"/>
      <c r="JGV30" s="15"/>
      <c r="JGW30" s="15"/>
      <c r="JGX30" s="15"/>
      <c r="JGY30" s="15"/>
      <c r="JGZ30" s="15"/>
      <c r="JHA30" s="15"/>
      <c r="JHB30" s="15"/>
      <c r="JHC30" s="15"/>
      <c r="JHD30" s="15"/>
      <c r="JHE30" s="15"/>
      <c r="JHF30" s="15"/>
      <c r="JHG30" s="15"/>
      <c r="JHH30" s="15"/>
      <c r="JHI30" s="15"/>
      <c r="JHJ30" s="15"/>
      <c r="JHK30" s="15"/>
      <c r="JHL30" s="15"/>
      <c r="JHM30" s="15"/>
      <c r="JHN30" s="15"/>
      <c r="JHO30" s="15"/>
      <c r="JHP30" s="15"/>
      <c r="JHQ30" s="15"/>
      <c r="JHR30" s="15"/>
      <c r="JHS30" s="15"/>
      <c r="JHT30" s="15"/>
      <c r="JHU30" s="15"/>
      <c r="JHV30" s="15"/>
      <c r="JHW30" s="15"/>
      <c r="JHX30" s="15"/>
      <c r="JHY30" s="15"/>
      <c r="JHZ30" s="15"/>
      <c r="JIA30" s="15"/>
      <c r="JIB30" s="15"/>
      <c r="JIC30" s="15"/>
      <c r="JID30" s="15"/>
      <c r="JIE30" s="15"/>
      <c r="JIF30" s="15"/>
      <c r="JIG30" s="15"/>
      <c r="JIH30" s="15"/>
      <c r="JII30" s="15"/>
      <c r="JIJ30" s="15"/>
      <c r="JIK30" s="15"/>
      <c r="JIL30" s="15"/>
      <c r="JIM30" s="15"/>
      <c r="JIN30" s="15"/>
      <c r="JIO30" s="15"/>
      <c r="JIP30" s="15"/>
      <c r="JIQ30" s="15"/>
      <c r="JIR30" s="15"/>
      <c r="JIS30" s="15"/>
      <c r="JIT30" s="15"/>
      <c r="JIU30" s="15"/>
      <c r="JIV30" s="15"/>
      <c r="JIW30" s="15"/>
      <c r="JIX30" s="15"/>
      <c r="JIY30" s="15"/>
      <c r="JIZ30" s="15"/>
      <c r="JJA30" s="15"/>
      <c r="JJB30" s="15"/>
      <c r="JJC30" s="15"/>
      <c r="JJD30" s="15"/>
      <c r="JJE30" s="15"/>
      <c r="JJF30" s="15"/>
      <c r="JJG30" s="15"/>
      <c r="JJH30" s="15"/>
      <c r="JJI30" s="15"/>
      <c r="JJJ30" s="15"/>
      <c r="JJK30" s="15"/>
      <c r="JJL30" s="15"/>
      <c r="JJM30" s="15"/>
      <c r="JJN30" s="15"/>
      <c r="JJO30" s="15"/>
      <c r="JJP30" s="15"/>
      <c r="JJQ30" s="15"/>
      <c r="JJR30" s="15"/>
      <c r="JJS30" s="15"/>
      <c r="JJT30" s="15"/>
      <c r="JJU30" s="15"/>
      <c r="JJV30" s="15"/>
      <c r="JJW30" s="15"/>
      <c r="JJX30" s="15"/>
      <c r="JJY30" s="15"/>
      <c r="JJZ30" s="15"/>
      <c r="JKA30" s="15"/>
      <c r="JKB30" s="15"/>
      <c r="JKC30" s="15"/>
      <c r="JKD30" s="15"/>
      <c r="JKE30" s="15"/>
      <c r="JKF30" s="15"/>
      <c r="JKG30" s="15"/>
      <c r="JKH30" s="15"/>
      <c r="JKI30" s="15"/>
      <c r="JKJ30" s="15"/>
      <c r="JKK30" s="15"/>
      <c r="JKL30" s="15"/>
      <c r="JKM30" s="15"/>
      <c r="JKN30" s="15"/>
      <c r="JKO30" s="15"/>
      <c r="JKP30" s="15"/>
      <c r="JKQ30" s="15"/>
      <c r="JKR30" s="15"/>
      <c r="JKS30" s="15"/>
      <c r="JKT30" s="15"/>
      <c r="JKU30" s="15"/>
      <c r="JKV30" s="15"/>
      <c r="JKW30" s="15"/>
      <c r="JKX30" s="15"/>
      <c r="JKY30" s="15"/>
      <c r="JKZ30" s="15"/>
      <c r="JLA30" s="15"/>
      <c r="JLB30" s="15"/>
      <c r="JLC30" s="15"/>
      <c r="JLD30" s="15"/>
      <c r="JLE30" s="15"/>
      <c r="JLF30" s="15"/>
      <c r="JLG30" s="15"/>
      <c r="JLH30" s="15"/>
      <c r="JLI30" s="15"/>
      <c r="JLJ30" s="15"/>
      <c r="JLK30" s="15"/>
      <c r="JLL30" s="15"/>
      <c r="JLM30" s="15"/>
      <c r="JLN30" s="15"/>
      <c r="JLO30" s="15"/>
      <c r="JLP30" s="15"/>
      <c r="JLQ30" s="15"/>
      <c r="JLR30" s="15"/>
      <c r="JLS30" s="15"/>
      <c r="JLT30" s="15"/>
      <c r="JLU30" s="15"/>
      <c r="JLV30" s="15"/>
      <c r="JLW30" s="15"/>
      <c r="JLX30" s="15"/>
      <c r="JLY30" s="15"/>
      <c r="JLZ30" s="15"/>
      <c r="JMA30" s="15"/>
      <c r="JMB30" s="15"/>
      <c r="JMC30" s="15"/>
      <c r="JMD30" s="15"/>
      <c r="JME30" s="15"/>
      <c r="JMF30" s="15"/>
      <c r="JMG30" s="15"/>
      <c r="JMH30" s="15"/>
      <c r="JMI30" s="15"/>
      <c r="JMJ30" s="15"/>
      <c r="JMK30" s="15"/>
      <c r="JML30" s="15"/>
      <c r="JMM30" s="15"/>
      <c r="JMN30" s="15"/>
      <c r="JMO30" s="15"/>
      <c r="JMP30" s="15"/>
      <c r="JMQ30" s="15"/>
      <c r="JMR30" s="15"/>
      <c r="JMS30" s="15"/>
      <c r="JMT30" s="15"/>
      <c r="JMU30" s="15"/>
      <c r="JMV30" s="15"/>
      <c r="JMW30" s="15"/>
      <c r="JMX30" s="15"/>
      <c r="JMY30" s="15"/>
      <c r="JMZ30" s="15"/>
      <c r="JNA30" s="15"/>
      <c r="JNB30" s="15"/>
      <c r="JNC30" s="15"/>
      <c r="JND30" s="15"/>
      <c r="JNE30" s="15"/>
      <c r="JNF30" s="15"/>
      <c r="JNG30" s="15"/>
      <c r="JNH30" s="15"/>
      <c r="JNI30" s="15"/>
      <c r="JNJ30" s="15"/>
      <c r="JNK30" s="15"/>
      <c r="JNL30" s="15"/>
      <c r="JNM30" s="15"/>
      <c r="JNN30" s="15"/>
      <c r="JNO30" s="15"/>
      <c r="JNP30" s="15"/>
      <c r="JNQ30" s="15"/>
      <c r="JNR30" s="15"/>
      <c r="JNS30" s="15"/>
      <c r="JNT30" s="15"/>
      <c r="JNU30" s="15"/>
      <c r="JNV30" s="15"/>
      <c r="JNW30" s="15"/>
      <c r="JNX30" s="15"/>
      <c r="JNY30" s="15"/>
      <c r="JNZ30" s="15"/>
      <c r="JOA30" s="15"/>
      <c r="JOB30" s="15"/>
      <c r="JOC30" s="15"/>
      <c r="JOD30" s="15"/>
      <c r="JOE30" s="15"/>
      <c r="JOF30" s="15"/>
      <c r="JOG30" s="15"/>
      <c r="JOH30" s="15"/>
      <c r="JOI30" s="15"/>
      <c r="JOJ30" s="15"/>
      <c r="JOK30" s="15"/>
      <c r="JOL30" s="15"/>
      <c r="JOM30" s="15"/>
      <c r="JON30" s="15"/>
      <c r="JOO30" s="15"/>
      <c r="JOP30" s="15"/>
      <c r="JOQ30" s="15"/>
      <c r="JOR30" s="15"/>
      <c r="JOS30" s="15"/>
      <c r="JOT30" s="15"/>
      <c r="JOU30" s="15"/>
      <c r="JOV30" s="15"/>
      <c r="JOW30" s="15"/>
      <c r="JOX30" s="15"/>
      <c r="JOY30" s="15"/>
      <c r="JOZ30" s="15"/>
      <c r="JPA30" s="15"/>
      <c r="JPB30" s="15"/>
      <c r="JPC30" s="15"/>
      <c r="JPD30" s="15"/>
      <c r="JPE30" s="15"/>
      <c r="JPF30" s="15"/>
      <c r="JPG30" s="15"/>
      <c r="JPH30" s="15"/>
      <c r="JPI30" s="15"/>
      <c r="JPJ30" s="15"/>
      <c r="JPK30" s="15"/>
      <c r="JPL30" s="15"/>
      <c r="JPM30" s="15"/>
      <c r="JPN30" s="15"/>
      <c r="JPO30" s="15"/>
      <c r="JPP30" s="15"/>
      <c r="JPQ30" s="15"/>
      <c r="JPR30" s="15"/>
      <c r="JPS30" s="15"/>
      <c r="JPT30" s="15"/>
      <c r="JPU30" s="15"/>
      <c r="JPV30" s="15"/>
      <c r="JPW30" s="15"/>
      <c r="JPX30" s="15"/>
      <c r="JPY30" s="15"/>
      <c r="JPZ30" s="15"/>
      <c r="JQA30" s="15"/>
      <c r="JQB30" s="15"/>
      <c r="JQC30" s="15"/>
      <c r="JQD30" s="15"/>
      <c r="JQE30" s="15"/>
      <c r="JQF30" s="15"/>
      <c r="JQG30" s="15"/>
      <c r="JQH30" s="15"/>
      <c r="JQI30" s="15"/>
      <c r="JQJ30" s="15"/>
      <c r="JQK30" s="15"/>
      <c r="JQL30" s="15"/>
      <c r="JQM30" s="15"/>
      <c r="JQN30" s="15"/>
      <c r="JQO30" s="15"/>
      <c r="JQP30" s="15"/>
      <c r="JQQ30" s="15"/>
      <c r="JQR30" s="15"/>
      <c r="JQS30" s="15"/>
      <c r="JQT30" s="15"/>
      <c r="JQU30" s="15"/>
      <c r="JQV30" s="15"/>
      <c r="JQW30" s="15"/>
      <c r="JQX30" s="15"/>
      <c r="JQY30" s="15"/>
      <c r="JQZ30" s="15"/>
      <c r="JRA30" s="15"/>
      <c r="JRB30" s="15"/>
      <c r="JRC30" s="15"/>
      <c r="JRD30" s="15"/>
      <c r="JRE30" s="15"/>
      <c r="JRF30" s="15"/>
      <c r="JRG30" s="15"/>
      <c r="JRH30" s="15"/>
      <c r="JRI30" s="15"/>
      <c r="JRJ30" s="15"/>
      <c r="JRK30" s="15"/>
      <c r="JRL30" s="15"/>
      <c r="JRM30" s="15"/>
      <c r="JRN30" s="15"/>
      <c r="JRO30" s="15"/>
      <c r="JRP30" s="15"/>
      <c r="JRQ30" s="15"/>
      <c r="JRR30" s="15"/>
      <c r="JRS30" s="15"/>
      <c r="JRT30" s="15"/>
      <c r="JRU30" s="15"/>
      <c r="JRV30" s="15"/>
      <c r="JRW30" s="15"/>
      <c r="JRX30" s="15"/>
      <c r="JRY30" s="15"/>
      <c r="JRZ30" s="15"/>
      <c r="JSA30" s="15"/>
      <c r="JSB30" s="15"/>
      <c r="JSC30" s="15"/>
      <c r="JSD30" s="15"/>
      <c r="JSE30" s="15"/>
      <c r="JSF30" s="15"/>
      <c r="JSG30" s="15"/>
      <c r="JSH30" s="15"/>
      <c r="JSI30" s="15"/>
      <c r="JSJ30" s="15"/>
      <c r="JSK30" s="15"/>
      <c r="JSL30" s="15"/>
      <c r="JSM30" s="15"/>
      <c r="JSN30" s="15"/>
      <c r="JSO30" s="15"/>
      <c r="JSP30" s="15"/>
      <c r="JSQ30" s="15"/>
      <c r="JSR30" s="15"/>
      <c r="JSS30" s="15"/>
      <c r="JST30" s="15"/>
      <c r="JSU30" s="15"/>
      <c r="JSV30" s="15"/>
      <c r="JSW30" s="15"/>
      <c r="JSX30" s="15"/>
      <c r="JSY30" s="15"/>
      <c r="JSZ30" s="15"/>
      <c r="JTA30" s="15"/>
      <c r="JTB30" s="15"/>
      <c r="JTC30" s="15"/>
      <c r="JTD30" s="15"/>
      <c r="JTE30" s="15"/>
      <c r="JTF30" s="15"/>
      <c r="JTG30" s="15"/>
      <c r="JTH30" s="15"/>
      <c r="JTI30" s="15"/>
      <c r="JTJ30" s="15"/>
      <c r="JTK30" s="15"/>
      <c r="JTL30" s="15"/>
      <c r="JTM30" s="15"/>
      <c r="JTN30" s="15"/>
      <c r="JTO30" s="15"/>
      <c r="JTP30" s="15"/>
      <c r="JTQ30" s="15"/>
      <c r="JTR30" s="15"/>
      <c r="JTS30" s="15"/>
      <c r="JTT30" s="15"/>
      <c r="JTU30" s="15"/>
      <c r="JTV30" s="15"/>
      <c r="JTW30" s="15"/>
      <c r="JTX30" s="15"/>
      <c r="JTY30" s="15"/>
      <c r="JTZ30" s="15"/>
      <c r="JUA30" s="15"/>
      <c r="JUB30" s="15"/>
      <c r="JUC30" s="15"/>
      <c r="JUD30" s="15"/>
      <c r="JUE30" s="15"/>
      <c r="JUF30" s="15"/>
      <c r="JUG30" s="15"/>
      <c r="JUH30" s="15"/>
      <c r="JUI30" s="15"/>
      <c r="JUJ30" s="15"/>
      <c r="JUK30" s="15"/>
      <c r="JUL30" s="15"/>
      <c r="JUM30" s="15"/>
      <c r="JUN30" s="15"/>
      <c r="JUO30" s="15"/>
      <c r="JUP30" s="15"/>
      <c r="JUQ30" s="15"/>
      <c r="JUR30" s="15"/>
      <c r="JUS30" s="15"/>
      <c r="JUT30" s="15"/>
      <c r="JUU30" s="15"/>
      <c r="JUV30" s="15"/>
      <c r="JUW30" s="15"/>
      <c r="JUX30" s="15"/>
      <c r="JUY30" s="15"/>
      <c r="JUZ30" s="15"/>
      <c r="JVA30" s="15"/>
      <c r="JVB30" s="15"/>
      <c r="JVC30" s="15"/>
      <c r="JVD30" s="15"/>
      <c r="JVE30" s="15"/>
      <c r="JVF30" s="15"/>
      <c r="JVG30" s="15"/>
      <c r="JVH30" s="15"/>
      <c r="JVI30" s="15"/>
      <c r="JVJ30" s="15"/>
      <c r="JVK30" s="15"/>
      <c r="JVL30" s="15"/>
      <c r="JVM30" s="15"/>
      <c r="JVN30" s="15"/>
      <c r="JVO30" s="15"/>
      <c r="JVP30" s="15"/>
      <c r="JVQ30" s="15"/>
      <c r="JVR30" s="15"/>
      <c r="JVS30" s="15"/>
      <c r="JVT30" s="15"/>
      <c r="JVU30" s="15"/>
      <c r="JVV30" s="15"/>
      <c r="JVW30" s="15"/>
      <c r="JVX30" s="15"/>
      <c r="JVY30" s="15"/>
      <c r="JVZ30" s="15"/>
      <c r="JWA30" s="15"/>
      <c r="JWB30" s="15"/>
      <c r="JWC30" s="15"/>
      <c r="JWD30" s="15"/>
      <c r="JWE30" s="15"/>
      <c r="JWF30" s="15"/>
      <c r="JWG30" s="15"/>
      <c r="JWH30" s="15"/>
      <c r="JWI30" s="15"/>
      <c r="JWJ30" s="15"/>
      <c r="JWK30" s="15"/>
      <c r="JWL30" s="15"/>
      <c r="JWM30" s="15"/>
      <c r="JWN30" s="15"/>
      <c r="JWO30" s="15"/>
      <c r="JWP30" s="15"/>
      <c r="JWQ30" s="15"/>
      <c r="JWR30" s="15"/>
      <c r="JWS30" s="15"/>
      <c r="JWT30" s="15"/>
      <c r="JWU30" s="15"/>
      <c r="JWV30" s="15"/>
      <c r="JWW30" s="15"/>
      <c r="JWX30" s="15"/>
      <c r="JWY30" s="15"/>
      <c r="JWZ30" s="15"/>
      <c r="JXA30" s="15"/>
      <c r="JXB30" s="15"/>
      <c r="JXC30" s="15"/>
      <c r="JXD30" s="15"/>
      <c r="JXE30" s="15"/>
      <c r="JXF30" s="15"/>
      <c r="JXG30" s="15"/>
      <c r="JXH30" s="15"/>
      <c r="JXI30" s="15"/>
      <c r="JXJ30" s="15"/>
      <c r="JXK30" s="15"/>
      <c r="JXL30" s="15"/>
      <c r="JXM30" s="15"/>
      <c r="JXN30" s="15"/>
      <c r="JXO30" s="15"/>
      <c r="JXP30" s="15"/>
      <c r="JXQ30" s="15"/>
      <c r="JXR30" s="15"/>
      <c r="JXS30" s="15"/>
      <c r="JXT30" s="15"/>
      <c r="JXU30" s="15"/>
      <c r="JXV30" s="15"/>
      <c r="JXW30" s="15"/>
      <c r="JXX30" s="15"/>
      <c r="JXY30" s="15"/>
      <c r="JXZ30" s="15"/>
      <c r="JYA30" s="15"/>
      <c r="JYB30" s="15"/>
      <c r="JYC30" s="15"/>
      <c r="JYD30" s="15"/>
      <c r="JYE30" s="15"/>
      <c r="JYF30" s="15"/>
      <c r="JYG30" s="15"/>
      <c r="JYH30" s="15"/>
      <c r="JYI30" s="15"/>
      <c r="JYJ30" s="15"/>
      <c r="JYK30" s="15"/>
      <c r="JYL30" s="15"/>
      <c r="JYM30" s="15"/>
      <c r="JYN30" s="15"/>
      <c r="JYO30" s="15"/>
      <c r="JYP30" s="15"/>
      <c r="JYQ30" s="15"/>
      <c r="JYR30" s="15"/>
      <c r="JYS30" s="15"/>
      <c r="JYT30" s="15"/>
      <c r="JYU30" s="15"/>
      <c r="JYV30" s="15"/>
      <c r="JYW30" s="15"/>
      <c r="JYX30" s="15"/>
      <c r="JYY30" s="15"/>
      <c r="JYZ30" s="15"/>
      <c r="JZA30" s="15"/>
      <c r="JZB30" s="15"/>
      <c r="JZC30" s="15"/>
      <c r="JZD30" s="15"/>
      <c r="JZE30" s="15"/>
      <c r="JZF30" s="15"/>
      <c r="JZG30" s="15"/>
      <c r="JZH30" s="15"/>
      <c r="JZI30" s="15"/>
      <c r="JZJ30" s="15"/>
      <c r="JZK30" s="15"/>
      <c r="JZL30" s="15"/>
      <c r="JZM30" s="15"/>
      <c r="JZN30" s="15"/>
      <c r="JZO30" s="15"/>
      <c r="JZP30" s="15"/>
      <c r="JZQ30" s="15"/>
      <c r="JZR30" s="15"/>
      <c r="JZS30" s="15"/>
      <c r="JZT30" s="15"/>
      <c r="JZU30" s="15"/>
      <c r="JZV30" s="15"/>
      <c r="JZW30" s="15"/>
      <c r="JZX30" s="15"/>
      <c r="JZY30" s="15"/>
      <c r="JZZ30" s="15"/>
      <c r="KAA30" s="15"/>
      <c r="KAB30" s="15"/>
      <c r="KAC30" s="15"/>
      <c r="KAD30" s="15"/>
      <c r="KAE30" s="15"/>
      <c r="KAF30" s="15"/>
      <c r="KAG30" s="15"/>
      <c r="KAH30" s="15"/>
      <c r="KAI30" s="15"/>
      <c r="KAJ30" s="15"/>
      <c r="KAK30" s="15"/>
      <c r="KAL30" s="15"/>
      <c r="KAM30" s="15"/>
      <c r="KAN30" s="15"/>
      <c r="KAO30" s="15"/>
      <c r="KAP30" s="15"/>
      <c r="KAQ30" s="15"/>
      <c r="KAR30" s="15"/>
      <c r="KAS30" s="15"/>
      <c r="KAT30" s="15"/>
      <c r="KAU30" s="15"/>
      <c r="KAV30" s="15"/>
      <c r="KAW30" s="15"/>
      <c r="KAX30" s="15"/>
      <c r="KAY30" s="15"/>
      <c r="KAZ30" s="15"/>
      <c r="KBA30" s="15"/>
      <c r="KBB30" s="15"/>
      <c r="KBC30" s="15"/>
      <c r="KBD30" s="15"/>
      <c r="KBE30" s="15"/>
      <c r="KBF30" s="15"/>
      <c r="KBG30" s="15"/>
      <c r="KBH30" s="15"/>
      <c r="KBI30" s="15"/>
      <c r="KBJ30" s="15"/>
      <c r="KBK30" s="15"/>
      <c r="KBL30" s="15"/>
      <c r="KBM30" s="15"/>
      <c r="KBN30" s="15"/>
      <c r="KBO30" s="15"/>
      <c r="KBP30" s="15"/>
      <c r="KBQ30" s="15"/>
      <c r="KBR30" s="15"/>
      <c r="KBS30" s="15"/>
      <c r="KBT30" s="15"/>
      <c r="KBU30" s="15"/>
      <c r="KBV30" s="15"/>
      <c r="KBW30" s="15"/>
      <c r="KBX30" s="15"/>
      <c r="KBY30" s="15"/>
      <c r="KBZ30" s="15"/>
      <c r="KCA30" s="15"/>
      <c r="KCB30" s="15"/>
      <c r="KCC30" s="15"/>
      <c r="KCD30" s="15"/>
      <c r="KCE30" s="15"/>
      <c r="KCF30" s="15"/>
      <c r="KCG30" s="15"/>
      <c r="KCH30" s="15"/>
      <c r="KCI30" s="15"/>
      <c r="KCJ30" s="15"/>
      <c r="KCK30" s="15"/>
      <c r="KCL30" s="15"/>
      <c r="KCM30" s="15"/>
      <c r="KCN30" s="15"/>
      <c r="KCO30" s="15"/>
      <c r="KCP30" s="15"/>
      <c r="KCQ30" s="15"/>
      <c r="KCR30" s="15"/>
      <c r="KCS30" s="15"/>
      <c r="KCT30" s="15"/>
      <c r="KCU30" s="15"/>
      <c r="KCV30" s="15"/>
      <c r="KCW30" s="15"/>
      <c r="KCX30" s="15"/>
      <c r="KCY30" s="15"/>
      <c r="KCZ30" s="15"/>
      <c r="KDA30" s="15"/>
      <c r="KDB30" s="15"/>
      <c r="KDC30" s="15"/>
      <c r="KDD30" s="15"/>
      <c r="KDE30" s="15"/>
      <c r="KDF30" s="15"/>
      <c r="KDG30" s="15"/>
      <c r="KDH30" s="15"/>
      <c r="KDI30" s="15"/>
      <c r="KDJ30" s="15"/>
      <c r="KDK30" s="15"/>
      <c r="KDL30" s="15"/>
      <c r="KDM30" s="15"/>
      <c r="KDN30" s="15"/>
      <c r="KDO30" s="15"/>
      <c r="KDP30" s="15"/>
      <c r="KDQ30" s="15"/>
      <c r="KDR30" s="15"/>
      <c r="KDS30" s="15"/>
      <c r="KDT30" s="15"/>
      <c r="KDU30" s="15"/>
      <c r="KDV30" s="15"/>
      <c r="KDW30" s="15"/>
      <c r="KDX30" s="15"/>
      <c r="KDY30" s="15"/>
      <c r="KDZ30" s="15"/>
      <c r="KEA30" s="15"/>
      <c r="KEB30" s="15"/>
      <c r="KEC30" s="15"/>
      <c r="KED30" s="15"/>
      <c r="KEE30" s="15"/>
      <c r="KEF30" s="15"/>
      <c r="KEG30" s="15"/>
      <c r="KEH30" s="15"/>
      <c r="KEI30" s="15"/>
      <c r="KEJ30" s="15"/>
      <c r="KEK30" s="15"/>
      <c r="KEL30" s="15"/>
      <c r="KEM30" s="15"/>
      <c r="KEN30" s="15"/>
      <c r="KEO30" s="15"/>
      <c r="KEP30" s="15"/>
      <c r="KEQ30" s="15"/>
      <c r="KER30" s="15"/>
      <c r="KES30" s="15"/>
      <c r="KET30" s="15"/>
      <c r="KEU30" s="15"/>
      <c r="KEV30" s="15"/>
      <c r="KEW30" s="15"/>
      <c r="KEX30" s="15"/>
      <c r="KEY30" s="15"/>
      <c r="KEZ30" s="15"/>
      <c r="KFA30" s="15"/>
      <c r="KFB30" s="15"/>
      <c r="KFC30" s="15"/>
      <c r="KFD30" s="15"/>
      <c r="KFE30" s="15"/>
      <c r="KFF30" s="15"/>
      <c r="KFG30" s="15"/>
      <c r="KFH30" s="15"/>
      <c r="KFI30" s="15"/>
      <c r="KFJ30" s="15"/>
      <c r="KFK30" s="15"/>
      <c r="KFL30" s="15"/>
      <c r="KFM30" s="15"/>
      <c r="KFN30" s="15"/>
      <c r="KFO30" s="15"/>
      <c r="KFP30" s="15"/>
      <c r="KFQ30" s="15"/>
      <c r="KFR30" s="15"/>
      <c r="KFS30" s="15"/>
      <c r="KFT30" s="15"/>
      <c r="KFU30" s="15"/>
      <c r="KFV30" s="15"/>
      <c r="KFW30" s="15"/>
      <c r="KFX30" s="15"/>
      <c r="KFY30" s="15"/>
      <c r="KFZ30" s="15"/>
      <c r="KGA30" s="15"/>
      <c r="KGB30" s="15"/>
      <c r="KGC30" s="15"/>
      <c r="KGD30" s="15"/>
      <c r="KGE30" s="15"/>
      <c r="KGF30" s="15"/>
      <c r="KGG30" s="15"/>
      <c r="KGH30" s="15"/>
      <c r="KGI30" s="15"/>
      <c r="KGJ30" s="15"/>
      <c r="KGK30" s="15"/>
      <c r="KGL30" s="15"/>
      <c r="KGM30" s="15"/>
      <c r="KGN30" s="15"/>
      <c r="KGO30" s="15"/>
      <c r="KGP30" s="15"/>
      <c r="KGQ30" s="15"/>
      <c r="KGR30" s="15"/>
      <c r="KGS30" s="15"/>
      <c r="KGT30" s="15"/>
      <c r="KGU30" s="15"/>
      <c r="KGV30" s="15"/>
      <c r="KGW30" s="15"/>
      <c r="KGX30" s="15"/>
      <c r="KGY30" s="15"/>
      <c r="KGZ30" s="15"/>
      <c r="KHA30" s="15"/>
      <c r="KHB30" s="15"/>
      <c r="KHC30" s="15"/>
      <c r="KHD30" s="15"/>
      <c r="KHE30" s="15"/>
      <c r="KHF30" s="15"/>
      <c r="KHG30" s="15"/>
      <c r="KHH30" s="15"/>
      <c r="KHI30" s="15"/>
      <c r="KHJ30" s="15"/>
      <c r="KHK30" s="15"/>
      <c r="KHL30" s="15"/>
      <c r="KHM30" s="15"/>
      <c r="KHN30" s="15"/>
      <c r="KHO30" s="15"/>
      <c r="KHP30" s="15"/>
      <c r="KHQ30" s="15"/>
      <c r="KHR30" s="15"/>
      <c r="KHS30" s="15"/>
      <c r="KHT30" s="15"/>
      <c r="KHU30" s="15"/>
      <c r="KHV30" s="15"/>
      <c r="KHW30" s="15"/>
      <c r="KHX30" s="15"/>
      <c r="KHY30" s="15"/>
      <c r="KHZ30" s="15"/>
      <c r="KIA30" s="15"/>
      <c r="KIB30" s="15"/>
      <c r="KIC30" s="15"/>
      <c r="KID30" s="15"/>
      <c r="KIE30" s="15"/>
      <c r="KIF30" s="15"/>
      <c r="KIG30" s="15"/>
      <c r="KIH30" s="15"/>
      <c r="KII30" s="15"/>
      <c r="KIJ30" s="15"/>
      <c r="KIK30" s="15"/>
      <c r="KIL30" s="15"/>
      <c r="KIM30" s="15"/>
      <c r="KIN30" s="15"/>
      <c r="KIO30" s="15"/>
      <c r="KIP30" s="15"/>
      <c r="KIQ30" s="15"/>
      <c r="KIR30" s="15"/>
      <c r="KIS30" s="15"/>
      <c r="KIT30" s="15"/>
      <c r="KIU30" s="15"/>
      <c r="KIV30" s="15"/>
      <c r="KIW30" s="15"/>
      <c r="KIX30" s="15"/>
      <c r="KIY30" s="15"/>
      <c r="KIZ30" s="15"/>
      <c r="KJA30" s="15"/>
      <c r="KJB30" s="15"/>
      <c r="KJC30" s="15"/>
      <c r="KJD30" s="15"/>
      <c r="KJE30" s="15"/>
      <c r="KJF30" s="15"/>
      <c r="KJG30" s="15"/>
      <c r="KJH30" s="15"/>
      <c r="KJI30" s="15"/>
      <c r="KJJ30" s="15"/>
      <c r="KJK30" s="15"/>
      <c r="KJL30" s="15"/>
      <c r="KJM30" s="15"/>
      <c r="KJN30" s="15"/>
      <c r="KJO30" s="15"/>
      <c r="KJP30" s="15"/>
      <c r="KJQ30" s="15"/>
      <c r="KJR30" s="15"/>
      <c r="KJS30" s="15"/>
      <c r="KJT30" s="15"/>
      <c r="KJU30" s="15"/>
      <c r="KJV30" s="15"/>
      <c r="KJW30" s="15"/>
      <c r="KJX30" s="15"/>
      <c r="KJY30" s="15"/>
      <c r="KJZ30" s="15"/>
      <c r="KKA30" s="15"/>
      <c r="KKB30" s="15"/>
      <c r="KKC30" s="15"/>
      <c r="KKD30" s="15"/>
      <c r="KKE30" s="15"/>
      <c r="KKF30" s="15"/>
      <c r="KKG30" s="15"/>
      <c r="KKH30" s="15"/>
      <c r="KKI30" s="15"/>
      <c r="KKJ30" s="15"/>
      <c r="KKK30" s="15"/>
      <c r="KKL30" s="15"/>
      <c r="KKM30" s="15"/>
      <c r="KKN30" s="15"/>
      <c r="KKO30" s="15"/>
      <c r="KKP30" s="15"/>
      <c r="KKQ30" s="15"/>
      <c r="KKR30" s="15"/>
      <c r="KKS30" s="15"/>
      <c r="KKT30" s="15"/>
      <c r="KKU30" s="15"/>
      <c r="KKV30" s="15"/>
      <c r="KKW30" s="15"/>
      <c r="KKX30" s="15"/>
      <c r="KKY30" s="15"/>
      <c r="KKZ30" s="15"/>
      <c r="KLA30" s="15"/>
      <c r="KLB30" s="15"/>
      <c r="KLC30" s="15"/>
      <c r="KLD30" s="15"/>
      <c r="KLE30" s="15"/>
      <c r="KLF30" s="15"/>
      <c r="KLG30" s="15"/>
      <c r="KLH30" s="15"/>
      <c r="KLI30" s="15"/>
      <c r="KLJ30" s="15"/>
      <c r="KLK30" s="15"/>
      <c r="KLL30" s="15"/>
      <c r="KLM30" s="15"/>
      <c r="KLN30" s="15"/>
      <c r="KLO30" s="15"/>
      <c r="KLP30" s="15"/>
      <c r="KLQ30" s="15"/>
      <c r="KLR30" s="15"/>
      <c r="KLS30" s="15"/>
      <c r="KLT30" s="15"/>
      <c r="KLU30" s="15"/>
      <c r="KLV30" s="15"/>
      <c r="KLW30" s="15"/>
      <c r="KLX30" s="15"/>
      <c r="KLY30" s="15"/>
      <c r="KLZ30" s="15"/>
      <c r="KMA30" s="15"/>
      <c r="KMB30" s="15"/>
      <c r="KMC30" s="15"/>
      <c r="KMD30" s="15"/>
      <c r="KME30" s="15"/>
      <c r="KMF30" s="15"/>
      <c r="KMG30" s="15"/>
      <c r="KMH30" s="15"/>
      <c r="KMI30" s="15"/>
      <c r="KMJ30" s="15"/>
      <c r="KMK30" s="15"/>
      <c r="KML30" s="15"/>
      <c r="KMM30" s="15"/>
      <c r="KMN30" s="15"/>
      <c r="KMO30" s="15"/>
      <c r="KMP30" s="15"/>
      <c r="KMQ30" s="15"/>
      <c r="KMR30" s="15"/>
      <c r="KMS30" s="15"/>
      <c r="KMT30" s="15"/>
      <c r="KMU30" s="15"/>
      <c r="KMV30" s="15"/>
      <c r="KMW30" s="15"/>
      <c r="KMX30" s="15"/>
      <c r="KMY30" s="15"/>
      <c r="KMZ30" s="15"/>
      <c r="KNA30" s="15"/>
      <c r="KNB30" s="15"/>
      <c r="KNC30" s="15"/>
      <c r="KND30" s="15"/>
      <c r="KNE30" s="15"/>
      <c r="KNF30" s="15"/>
      <c r="KNG30" s="15"/>
      <c r="KNH30" s="15"/>
      <c r="KNI30" s="15"/>
      <c r="KNJ30" s="15"/>
      <c r="KNK30" s="15"/>
      <c r="KNL30" s="15"/>
      <c r="KNM30" s="15"/>
      <c r="KNN30" s="15"/>
      <c r="KNO30" s="15"/>
      <c r="KNP30" s="15"/>
      <c r="KNQ30" s="15"/>
      <c r="KNR30" s="15"/>
      <c r="KNS30" s="15"/>
      <c r="KNT30" s="15"/>
      <c r="KNU30" s="15"/>
      <c r="KNV30" s="15"/>
      <c r="KNW30" s="15"/>
      <c r="KNX30" s="15"/>
      <c r="KNY30" s="15"/>
      <c r="KNZ30" s="15"/>
      <c r="KOA30" s="15"/>
      <c r="KOB30" s="15"/>
      <c r="KOC30" s="15"/>
      <c r="KOD30" s="15"/>
      <c r="KOE30" s="15"/>
      <c r="KOF30" s="15"/>
      <c r="KOG30" s="15"/>
      <c r="KOH30" s="15"/>
      <c r="KOI30" s="15"/>
      <c r="KOJ30" s="15"/>
      <c r="KOK30" s="15"/>
      <c r="KOL30" s="15"/>
      <c r="KOM30" s="15"/>
      <c r="KON30" s="15"/>
      <c r="KOO30" s="15"/>
      <c r="KOP30" s="15"/>
      <c r="KOQ30" s="15"/>
      <c r="KOR30" s="15"/>
      <c r="KOS30" s="15"/>
      <c r="KOT30" s="15"/>
      <c r="KOU30" s="15"/>
      <c r="KOV30" s="15"/>
      <c r="KOW30" s="15"/>
      <c r="KOX30" s="15"/>
      <c r="KOY30" s="15"/>
      <c r="KOZ30" s="15"/>
      <c r="KPA30" s="15"/>
      <c r="KPB30" s="15"/>
      <c r="KPC30" s="15"/>
      <c r="KPD30" s="15"/>
      <c r="KPE30" s="15"/>
      <c r="KPF30" s="15"/>
      <c r="KPG30" s="15"/>
      <c r="KPH30" s="15"/>
      <c r="KPI30" s="15"/>
      <c r="KPJ30" s="15"/>
      <c r="KPK30" s="15"/>
      <c r="KPL30" s="15"/>
      <c r="KPM30" s="15"/>
      <c r="KPN30" s="15"/>
      <c r="KPO30" s="15"/>
      <c r="KPP30" s="15"/>
      <c r="KPQ30" s="15"/>
      <c r="KPR30" s="15"/>
      <c r="KPS30" s="15"/>
      <c r="KPT30" s="15"/>
      <c r="KPU30" s="15"/>
      <c r="KPV30" s="15"/>
      <c r="KPW30" s="15"/>
      <c r="KPX30" s="15"/>
      <c r="KPY30" s="15"/>
      <c r="KPZ30" s="15"/>
      <c r="KQA30" s="15"/>
      <c r="KQB30" s="15"/>
      <c r="KQC30" s="15"/>
      <c r="KQD30" s="15"/>
      <c r="KQE30" s="15"/>
      <c r="KQF30" s="15"/>
      <c r="KQG30" s="15"/>
      <c r="KQH30" s="15"/>
      <c r="KQI30" s="15"/>
      <c r="KQJ30" s="15"/>
      <c r="KQK30" s="15"/>
      <c r="KQL30" s="15"/>
      <c r="KQM30" s="15"/>
      <c r="KQN30" s="15"/>
      <c r="KQO30" s="15"/>
      <c r="KQP30" s="15"/>
      <c r="KQQ30" s="15"/>
      <c r="KQR30" s="15"/>
      <c r="KQS30" s="15"/>
      <c r="KQT30" s="15"/>
      <c r="KQU30" s="15"/>
      <c r="KQV30" s="15"/>
      <c r="KQW30" s="15"/>
      <c r="KQX30" s="15"/>
      <c r="KQY30" s="15"/>
      <c r="KQZ30" s="15"/>
      <c r="KRA30" s="15"/>
      <c r="KRB30" s="15"/>
      <c r="KRC30" s="15"/>
      <c r="KRD30" s="15"/>
      <c r="KRE30" s="15"/>
      <c r="KRF30" s="15"/>
      <c r="KRG30" s="15"/>
      <c r="KRH30" s="15"/>
      <c r="KRI30" s="15"/>
      <c r="KRJ30" s="15"/>
      <c r="KRK30" s="15"/>
      <c r="KRL30" s="15"/>
      <c r="KRM30" s="15"/>
      <c r="KRN30" s="15"/>
      <c r="KRO30" s="15"/>
      <c r="KRP30" s="15"/>
      <c r="KRQ30" s="15"/>
      <c r="KRR30" s="15"/>
      <c r="KRS30" s="15"/>
      <c r="KRT30" s="15"/>
      <c r="KRU30" s="15"/>
      <c r="KRV30" s="15"/>
      <c r="KRW30" s="15"/>
      <c r="KRX30" s="15"/>
      <c r="KRY30" s="15"/>
      <c r="KRZ30" s="15"/>
      <c r="KSA30" s="15"/>
      <c r="KSB30" s="15"/>
      <c r="KSC30" s="15"/>
      <c r="KSD30" s="15"/>
      <c r="KSE30" s="15"/>
      <c r="KSF30" s="15"/>
      <c r="KSG30" s="15"/>
      <c r="KSH30" s="15"/>
      <c r="KSI30" s="15"/>
      <c r="KSJ30" s="15"/>
      <c r="KSK30" s="15"/>
      <c r="KSL30" s="15"/>
      <c r="KSM30" s="15"/>
      <c r="KSN30" s="15"/>
      <c r="KSO30" s="15"/>
      <c r="KSP30" s="15"/>
      <c r="KSQ30" s="15"/>
      <c r="KSR30" s="15"/>
      <c r="KSS30" s="15"/>
      <c r="KST30" s="15"/>
      <c r="KSU30" s="15"/>
      <c r="KSV30" s="15"/>
      <c r="KSW30" s="15"/>
      <c r="KSX30" s="15"/>
      <c r="KSY30" s="15"/>
      <c r="KSZ30" s="15"/>
      <c r="KTA30" s="15"/>
      <c r="KTB30" s="15"/>
      <c r="KTC30" s="15"/>
      <c r="KTD30" s="15"/>
      <c r="KTE30" s="15"/>
      <c r="KTF30" s="15"/>
      <c r="KTG30" s="15"/>
      <c r="KTH30" s="15"/>
      <c r="KTI30" s="15"/>
      <c r="KTJ30" s="15"/>
      <c r="KTK30" s="15"/>
      <c r="KTL30" s="15"/>
      <c r="KTM30" s="15"/>
      <c r="KTN30" s="15"/>
      <c r="KTO30" s="15"/>
      <c r="KTP30" s="15"/>
      <c r="KTQ30" s="15"/>
      <c r="KTR30" s="15"/>
      <c r="KTS30" s="15"/>
      <c r="KTT30" s="15"/>
      <c r="KTU30" s="15"/>
      <c r="KTV30" s="15"/>
      <c r="KTW30" s="15"/>
      <c r="KTX30" s="15"/>
      <c r="KTY30" s="15"/>
      <c r="KTZ30" s="15"/>
      <c r="KUA30" s="15"/>
      <c r="KUB30" s="15"/>
      <c r="KUC30" s="15"/>
      <c r="KUD30" s="15"/>
      <c r="KUE30" s="15"/>
      <c r="KUF30" s="15"/>
      <c r="KUG30" s="15"/>
      <c r="KUH30" s="15"/>
      <c r="KUI30" s="15"/>
      <c r="KUJ30" s="15"/>
      <c r="KUK30" s="15"/>
      <c r="KUL30" s="15"/>
      <c r="KUM30" s="15"/>
      <c r="KUN30" s="15"/>
      <c r="KUO30" s="15"/>
      <c r="KUP30" s="15"/>
      <c r="KUQ30" s="15"/>
      <c r="KUR30" s="15"/>
      <c r="KUS30" s="15"/>
      <c r="KUT30" s="15"/>
      <c r="KUU30" s="15"/>
      <c r="KUV30" s="15"/>
      <c r="KUW30" s="15"/>
      <c r="KUX30" s="15"/>
      <c r="KUY30" s="15"/>
      <c r="KUZ30" s="15"/>
      <c r="KVA30" s="15"/>
      <c r="KVB30" s="15"/>
      <c r="KVC30" s="15"/>
      <c r="KVD30" s="15"/>
      <c r="KVE30" s="15"/>
      <c r="KVF30" s="15"/>
      <c r="KVG30" s="15"/>
      <c r="KVH30" s="15"/>
      <c r="KVI30" s="15"/>
      <c r="KVJ30" s="15"/>
      <c r="KVK30" s="15"/>
      <c r="KVL30" s="15"/>
      <c r="KVM30" s="15"/>
      <c r="KVN30" s="15"/>
      <c r="KVO30" s="15"/>
      <c r="KVP30" s="15"/>
      <c r="KVQ30" s="15"/>
      <c r="KVR30" s="15"/>
      <c r="KVS30" s="15"/>
      <c r="KVT30" s="15"/>
      <c r="KVU30" s="15"/>
      <c r="KVV30" s="15"/>
      <c r="KVW30" s="15"/>
      <c r="KVX30" s="15"/>
      <c r="KVY30" s="15"/>
      <c r="KVZ30" s="15"/>
      <c r="KWA30" s="15"/>
      <c r="KWB30" s="15"/>
      <c r="KWC30" s="15"/>
      <c r="KWD30" s="15"/>
      <c r="KWE30" s="15"/>
      <c r="KWF30" s="15"/>
      <c r="KWG30" s="15"/>
      <c r="KWH30" s="15"/>
      <c r="KWI30" s="15"/>
      <c r="KWJ30" s="15"/>
      <c r="KWK30" s="15"/>
      <c r="KWL30" s="15"/>
      <c r="KWM30" s="15"/>
      <c r="KWN30" s="15"/>
      <c r="KWO30" s="15"/>
      <c r="KWP30" s="15"/>
      <c r="KWQ30" s="15"/>
      <c r="KWR30" s="15"/>
      <c r="KWS30" s="15"/>
      <c r="KWT30" s="15"/>
      <c r="KWU30" s="15"/>
      <c r="KWV30" s="15"/>
      <c r="KWW30" s="15"/>
      <c r="KWX30" s="15"/>
      <c r="KWY30" s="15"/>
      <c r="KWZ30" s="15"/>
      <c r="KXA30" s="15"/>
      <c r="KXB30" s="15"/>
      <c r="KXC30" s="15"/>
      <c r="KXD30" s="15"/>
      <c r="KXE30" s="15"/>
      <c r="KXF30" s="15"/>
      <c r="KXG30" s="15"/>
      <c r="KXH30" s="15"/>
      <c r="KXI30" s="15"/>
      <c r="KXJ30" s="15"/>
      <c r="KXK30" s="15"/>
      <c r="KXL30" s="15"/>
      <c r="KXM30" s="15"/>
      <c r="KXN30" s="15"/>
      <c r="KXO30" s="15"/>
      <c r="KXP30" s="15"/>
      <c r="KXQ30" s="15"/>
      <c r="KXR30" s="15"/>
      <c r="KXS30" s="15"/>
      <c r="KXT30" s="15"/>
      <c r="KXU30" s="15"/>
      <c r="KXV30" s="15"/>
      <c r="KXW30" s="15"/>
      <c r="KXX30" s="15"/>
      <c r="KXY30" s="15"/>
      <c r="KXZ30" s="15"/>
      <c r="KYA30" s="15"/>
      <c r="KYB30" s="15"/>
      <c r="KYC30" s="15"/>
      <c r="KYD30" s="15"/>
      <c r="KYE30" s="15"/>
      <c r="KYF30" s="15"/>
      <c r="KYG30" s="15"/>
      <c r="KYH30" s="15"/>
      <c r="KYI30" s="15"/>
      <c r="KYJ30" s="15"/>
      <c r="KYK30" s="15"/>
      <c r="KYL30" s="15"/>
      <c r="KYM30" s="15"/>
      <c r="KYN30" s="15"/>
      <c r="KYO30" s="15"/>
      <c r="KYP30" s="15"/>
      <c r="KYQ30" s="15"/>
      <c r="KYR30" s="15"/>
      <c r="KYS30" s="15"/>
      <c r="KYT30" s="15"/>
      <c r="KYU30" s="15"/>
      <c r="KYV30" s="15"/>
      <c r="KYW30" s="15"/>
      <c r="KYX30" s="15"/>
      <c r="KYY30" s="15"/>
      <c r="KYZ30" s="15"/>
      <c r="KZA30" s="15"/>
      <c r="KZB30" s="15"/>
      <c r="KZC30" s="15"/>
      <c r="KZD30" s="15"/>
      <c r="KZE30" s="15"/>
      <c r="KZF30" s="15"/>
      <c r="KZG30" s="15"/>
      <c r="KZH30" s="15"/>
      <c r="KZI30" s="15"/>
      <c r="KZJ30" s="15"/>
      <c r="KZK30" s="15"/>
      <c r="KZL30" s="15"/>
      <c r="KZM30" s="15"/>
      <c r="KZN30" s="15"/>
      <c r="KZO30" s="15"/>
      <c r="KZP30" s="15"/>
      <c r="KZQ30" s="15"/>
      <c r="KZR30" s="15"/>
      <c r="KZS30" s="15"/>
      <c r="KZT30" s="15"/>
      <c r="KZU30" s="15"/>
      <c r="KZV30" s="15"/>
      <c r="KZW30" s="15"/>
      <c r="KZX30" s="15"/>
      <c r="KZY30" s="15"/>
      <c r="KZZ30" s="15"/>
      <c r="LAA30" s="15"/>
      <c r="LAB30" s="15"/>
      <c r="LAC30" s="15"/>
      <c r="LAD30" s="15"/>
      <c r="LAE30" s="15"/>
      <c r="LAF30" s="15"/>
      <c r="LAG30" s="15"/>
      <c r="LAH30" s="15"/>
      <c r="LAI30" s="15"/>
      <c r="LAJ30" s="15"/>
      <c r="LAK30" s="15"/>
      <c r="LAL30" s="15"/>
      <c r="LAM30" s="15"/>
      <c r="LAN30" s="15"/>
      <c r="LAO30" s="15"/>
      <c r="LAP30" s="15"/>
      <c r="LAQ30" s="15"/>
      <c r="LAR30" s="15"/>
      <c r="LAS30" s="15"/>
      <c r="LAT30" s="15"/>
      <c r="LAU30" s="15"/>
      <c r="LAV30" s="15"/>
      <c r="LAW30" s="15"/>
      <c r="LAX30" s="15"/>
      <c r="LAY30" s="15"/>
      <c r="LAZ30" s="15"/>
      <c r="LBA30" s="15"/>
      <c r="LBB30" s="15"/>
      <c r="LBC30" s="15"/>
      <c r="LBD30" s="15"/>
      <c r="LBE30" s="15"/>
      <c r="LBF30" s="15"/>
      <c r="LBG30" s="15"/>
      <c r="LBH30" s="15"/>
      <c r="LBI30" s="15"/>
      <c r="LBJ30" s="15"/>
      <c r="LBK30" s="15"/>
      <c r="LBL30" s="15"/>
      <c r="LBM30" s="15"/>
      <c r="LBN30" s="15"/>
      <c r="LBO30" s="15"/>
      <c r="LBP30" s="15"/>
      <c r="LBQ30" s="15"/>
      <c r="LBR30" s="15"/>
      <c r="LBS30" s="15"/>
      <c r="LBT30" s="15"/>
      <c r="LBU30" s="15"/>
      <c r="LBV30" s="15"/>
      <c r="LBW30" s="15"/>
      <c r="LBX30" s="15"/>
      <c r="LBY30" s="15"/>
      <c r="LBZ30" s="15"/>
      <c r="LCA30" s="15"/>
      <c r="LCB30" s="15"/>
      <c r="LCC30" s="15"/>
      <c r="LCD30" s="15"/>
      <c r="LCE30" s="15"/>
      <c r="LCF30" s="15"/>
      <c r="LCG30" s="15"/>
      <c r="LCH30" s="15"/>
      <c r="LCI30" s="15"/>
      <c r="LCJ30" s="15"/>
      <c r="LCK30" s="15"/>
      <c r="LCL30" s="15"/>
      <c r="LCM30" s="15"/>
      <c r="LCN30" s="15"/>
      <c r="LCO30" s="15"/>
      <c r="LCP30" s="15"/>
      <c r="LCQ30" s="15"/>
      <c r="LCR30" s="15"/>
      <c r="LCS30" s="15"/>
      <c r="LCT30" s="15"/>
      <c r="LCU30" s="15"/>
      <c r="LCV30" s="15"/>
      <c r="LCW30" s="15"/>
      <c r="LCX30" s="15"/>
      <c r="LCY30" s="15"/>
      <c r="LCZ30" s="15"/>
      <c r="LDA30" s="15"/>
      <c r="LDB30" s="15"/>
      <c r="LDC30" s="15"/>
      <c r="LDD30" s="15"/>
      <c r="LDE30" s="15"/>
      <c r="LDF30" s="15"/>
      <c r="LDG30" s="15"/>
      <c r="LDH30" s="15"/>
      <c r="LDI30" s="15"/>
      <c r="LDJ30" s="15"/>
      <c r="LDK30" s="15"/>
      <c r="LDL30" s="15"/>
      <c r="LDM30" s="15"/>
      <c r="LDN30" s="15"/>
      <c r="LDO30" s="15"/>
      <c r="LDP30" s="15"/>
      <c r="LDQ30" s="15"/>
      <c r="LDR30" s="15"/>
      <c r="LDS30" s="15"/>
      <c r="LDT30" s="15"/>
      <c r="LDU30" s="15"/>
      <c r="LDV30" s="15"/>
      <c r="LDW30" s="15"/>
      <c r="LDX30" s="15"/>
      <c r="LDY30" s="15"/>
      <c r="LDZ30" s="15"/>
      <c r="LEA30" s="15"/>
      <c r="LEB30" s="15"/>
      <c r="LEC30" s="15"/>
      <c r="LED30" s="15"/>
      <c r="LEE30" s="15"/>
      <c r="LEF30" s="15"/>
      <c r="LEG30" s="15"/>
      <c r="LEH30" s="15"/>
      <c r="LEI30" s="15"/>
      <c r="LEJ30" s="15"/>
      <c r="LEK30" s="15"/>
      <c r="LEL30" s="15"/>
      <c r="LEM30" s="15"/>
      <c r="LEN30" s="15"/>
      <c r="LEO30" s="15"/>
      <c r="LEP30" s="15"/>
      <c r="LEQ30" s="15"/>
      <c r="LER30" s="15"/>
      <c r="LES30" s="15"/>
      <c r="LET30" s="15"/>
      <c r="LEU30" s="15"/>
      <c r="LEV30" s="15"/>
      <c r="LEW30" s="15"/>
      <c r="LEX30" s="15"/>
      <c r="LEY30" s="15"/>
      <c r="LEZ30" s="15"/>
      <c r="LFA30" s="15"/>
      <c r="LFB30" s="15"/>
      <c r="LFC30" s="15"/>
      <c r="LFD30" s="15"/>
      <c r="LFE30" s="15"/>
      <c r="LFF30" s="15"/>
      <c r="LFG30" s="15"/>
      <c r="LFH30" s="15"/>
      <c r="LFI30" s="15"/>
      <c r="LFJ30" s="15"/>
      <c r="LFK30" s="15"/>
      <c r="LFL30" s="15"/>
      <c r="LFM30" s="15"/>
      <c r="LFN30" s="15"/>
      <c r="LFO30" s="15"/>
      <c r="LFP30" s="15"/>
      <c r="LFQ30" s="15"/>
      <c r="LFR30" s="15"/>
      <c r="LFS30" s="15"/>
      <c r="LFT30" s="15"/>
      <c r="LFU30" s="15"/>
      <c r="LFV30" s="15"/>
      <c r="LFW30" s="15"/>
      <c r="LFX30" s="15"/>
      <c r="LFY30" s="15"/>
      <c r="LFZ30" s="15"/>
      <c r="LGA30" s="15"/>
      <c r="LGB30" s="15"/>
      <c r="LGC30" s="15"/>
      <c r="LGD30" s="15"/>
      <c r="LGE30" s="15"/>
      <c r="LGF30" s="15"/>
      <c r="LGG30" s="15"/>
      <c r="LGH30" s="15"/>
      <c r="LGI30" s="15"/>
      <c r="LGJ30" s="15"/>
      <c r="LGK30" s="15"/>
      <c r="LGL30" s="15"/>
      <c r="LGM30" s="15"/>
      <c r="LGN30" s="15"/>
      <c r="LGO30" s="15"/>
      <c r="LGP30" s="15"/>
      <c r="LGQ30" s="15"/>
      <c r="LGR30" s="15"/>
      <c r="LGS30" s="15"/>
      <c r="LGT30" s="15"/>
      <c r="LGU30" s="15"/>
      <c r="LGV30" s="15"/>
      <c r="LGW30" s="15"/>
      <c r="LGX30" s="15"/>
      <c r="LGY30" s="15"/>
      <c r="LGZ30" s="15"/>
      <c r="LHA30" s="15"/>
      <c r="LHB30" s="15"/>
      <c r="LHC30" s="15"/>
      <c r="LHD30" s="15"/>
      <c r="LHE30" s="15"/>
      <c r="LHF30" s="15"/>
      <c r="LHG30" s="15"/>
      <c r="LHH30" s="15"/>
      <c r="LHI30" s="15"/>
      <c r="LHJ30" s="15"/>
      <c r="LHK30" s="15"/>
      <c r="LHL30" s="15"/>
      <c r="LHM30" s="15"/>
      <c r="LHN30" s="15"/>
      <c r="LHO30" s="15"/>
      <c r="LHP30" s="15"/>
      <c r="LHQ30" s="15"/>
      <c r="LHR30" s="15"/>
      <c r="LHS30" s="15"/>
      <c r="LHT30" s="15"/>
      <c r="LHU30" s="15"/>
      <c r="LHV30" s="15"/>
      <c r="LHW30" s="15"/>
      <c r="LHX30" s="15"/>
      <c r="LHY30" s="15"/>
      <c r="LHZ30" s="15"/>
      <c r="LIA30" s="15"/>
      <c r="LIB30" s="15"/>
      <c r="LIC30" s="15"/>
      <c r="LID30" s="15"/>
      <c r="LIE30" s="15"/>
      <c r="LIF30" s="15"/>
      <c r="LIG30" s="15"/>
      <c r="LIH30" s="15"/>
      <c r="LII30" s="15"/>
      <c r="LIJ30" s="15"/>
      <c r="LIK30" s="15"/>
      <c r="LIL30" s="15"/>
      <c r="LIM30" s="15"/>
      <c r="LIN30" s="15"/>
      <c r="LIO30" s="15"/>
      <c r="LIP30" s="15"/>
      <c r="LIQ30" s="15"/>
      <c r="LIR30" s="15"/>
      <c r="LIS30" s="15"/>
      <c r="LIT30" s="15"/>
      <c r="LIU30" s="15"/>
      <c r="LIV30" s="15"/>
      <c r="LIW30" s="15"/>
      <c r="LIX30" s="15"/>
      <c r="LIY30" s="15"/>
      <c r="LIZ30" s="15"/>
      <c r="LJA30" s="15"/>
      <c r="LJB30" s="15"/>
      <c r="LJC30" s="15"/>
      <c r="LJD30" s="15"/>
      <c r="LJE30" s="15"/>
      <c r="LJF30" s="15"/>
      <c r="LJG30" s="15"/>
      <c r="LJH30" s="15"/>
      <c r="LJI30" s="15"/>
      <c r="LJJ30" s="15"/>
      <c r="LJK30" s="15"/>
      <c r="LJL30" s="15"/>
      <c r="LJM30" s="15"/>
      <c r="LJN30" s="15"/>
      <c r="LJO30" s="15"/>
      <c r="LJP30" s="15"/>
      <c r="LJQ30" s="15"/>
      <c r="LJR30" s="15"/>
      <c r="LJS30" s="15"/>
      <c r="LJT30" s="15"/>
      <c r="LJU30" s="15"/>
      <c r="LJV30" s="15"/>
      <c r="LJW30" s="15"/>
      <c r="LJX30" s="15"/>
      <c r="LJY30" s="15"/>
      <c r="LJZ30" s="15"/>
      <c r="LKA30" s="15"/>
      <c r="LKB30" s="15"/>
      <c r="LKC30" s="15"/>
      <c r="LKD30" s="15"/>
      <c r="LKE30" s="15"/>
      <c r="LKF30" s="15"/>
      <c r="LKG30" s="15"/>
      <c r="LKH30" s="15"/>
      <c r="LKI30" s="15"/>
      <c r="LKJ30" s="15"/>
      <c r="LKK30" s="15"/>
      <c r="LKL30" s="15"/>
      <c r="LKM30" s="15"/>
      <c r="LKN30" s="15"/>
      <c r="LKO30" s="15"/>
      <c r="LKP30" s="15"/>
      <c r="LKQ30" s="15"/>
      <c r="LKR30" s="15"/>
      <c r="LKS30" s="15"/>
      <c r="LKT30" s="15"/>
      <c r="LKU30" s="15"/>
      <c r="LKV30" s="15"/>
      <c r="LKW30" s="15"/>
      <c r="LKX30" s="15"/>
      <c r="LKY30" s="15"/>
      <c r="LKZ30" s="15"/>
      <c r="LLA30" s="15"/>
      <c r="LLB30" s="15"/>
      <c r="LLC30" s="15"/>
      <c r="LLD30" s="15"/>
      <c r="LLE30" s="15"/>
      <c r="LLF30" s="15"/>
      <c r="LLG30" s="15"/>
      <c r="LLH30" s="15"/>
      <c r="LLI30" s="15"/>
      <c r="LLJ30" s="15"/>
      <c r="LLK30" s="15"/>
      <c r="LLL30" s="15"/>
      <c r="LLM30" s="15"/>
      <c r="LLN30" s="15"/>
      <c r="LLO30" s="15"/>
      <c r="LLP30" s="15"/>
      <c r="LLQ30" s="15"/>
      <c r="LLR30" s="15"/>
      <c r="LLS30" s="15"/>
      <c r="LLT30" s="15"/>
      <c r="LLU30" s="15"/>
      <c r="LLV30" s="15"/>
      <c r="LLW30" s="15"/>
      <c r="LLX30" s="15"/>
      <c r="LLY30" s="15"/>
      <c r="LLZ30" s="15"/>
      <c r="LMA30" s="15"/>
      <c r="LMB30" s="15"/>
      <c r="LMC30" s="15"/>
      <c r="LMD30" s="15"/>
      <c r="LME30" s="15"/>
      <c r="LMF30" s="15"/>
      <c r="LMG30" s="15"/>
      <c r="LMH30" s="15"/>
      <c r="LMI30" s="15"/>
      <c r="LMJ30" s="15"/>
      <c r="LMK30" s="15"/>
      <c r="LML30" s="15"/>
      <c r="LMM30" s="15"/>
      <c r="LMN30" s="15"/>
      <c r="LMO30" s="15"/>
      <c r="LMP30" s="15"/>
      <c r="LMQ30" s="15"/>
      <c r="LMR30" s="15"/>
      <c r="LMS30" s="15"/>
      <c r="LMT30" s="15"/>
      <c r="LMU30" s="15"/>
      <c r="LMV30" s="15"/>
      <c r="LMW30" s="15"/>
      <c r="LMX30" s="15"/>
      <c r="LMY30" s="15"/>
      <c r="LMZ30" s="15"/>
      <c r="LNA30" s="15"/>
      <c r="LNB30" s="15"/>
      <c r="LNC30" s="15"/>
      <c r="LND30" s="15"/>
      <c r="LNE30" s="15"/>
      <c r="LNF30" s="15"/>
      <c r="LNG30" s="15"/>
      <c r="LNH30" s="15"/>
      <c r="LNI30" s="15"/>
      <c r="LNJ30" s="15"/>
      <c r="LNK30" s="15"/>
      <c r="LNL30" s="15"/>
      <c r="LNM30" s="15"/>
      <c r="LNN30" s="15"/>
      <c r="LNO30" s="15"/>
      <c r="LNP30" s="15"/>
      <c r="LNQ30" s="15"/>
      <c r="LNR30" s="15"/>
      <c r="LNS30" s="15"/>
      <c r="LNT30" s="15"/>
      <c r="LNU30" s="15"/>
      <c r="LNV30" s="15"/>
      <c r="LNW30" s="15"/>
      <c r="LNX30" s="15"/>
      <c r="LNY30" s="15"/>
      <c r="LNZ30" s="15"/>
      <c r="LOA30" s="15"/>
      <c r="LOB30" s="15"/>
      <c r="LOC30" s="15"/>
      <c r="LOD30" s="15"/>
      <c r="LOE30" s="15"/>
      <c r="LOF30" s="15"/>
      <c r="LOG30" s="15"/>
      <c r="LOH30" s="15"/>
      <c r="LOI30" s="15"/>
      <c r="LOJ30" s="15"/>
      <c r="LOK30" s="15"/>
      <c r="LOL30" s="15"/>
      <c r="LOM30" s="15"/>
      <c r="LON30" s="15"/>
      <c r="LOO30" s="15"/>
      <c r="LOP30" s="15"/>
      <c r="LOQ30" s="15"/>
      <c r="LOR30" s="15"/>
      <c r="LOS30" s="15"/>
      <c r="LOT30" s="15"/>
      <c r="LOU30" s="15"/>
      <c r="LOV30" s="15"/>
      <c r="LOW30" s="15"/>
      <c r="LOX30" s="15"/>
      <c r="LOY30" s="15"/>
      <c r="LOZ30" s="15"/>
      <c r="LPA30" s="15"/>
      <c r="LPB30" s="15"/>
      <c r="LPC30" s="15"/>
      <c r="LPD30" s="15"/>
      <c r="LPE30" s="15"/>
      <c r="LPF30" s="15"/>
      <c r="LPG30" s="15"/>
      <c r="LPH30" s="15"/>
      <c r="LPI30" s="15"/>
      <c r="LPJ30" s="15"/>
      <c r="LPK30" s="15"/>
      <c r="LPL30" s="15"/>
      <c r="LPM30" s="15"/>
      <c r="LPN30" s="15"/>
      <c r="LPO30" s="15"/>
      <c r="LPP30" s="15"/>
      <c r="LPQ30" s="15"/>
      <c r="LPR30" s="15"/>
      <c r="LPS30" s="15"/>
      <c r="LPT30" s="15"/>
      <c r="LPU30" s="15"/>
      <c r="LPV30" s="15"/>
      <c r="LPW30" s="15"/>
      <c r="LPX30" s="15"/>
      <c r="LPY30" s="15"/>
      <c r="LPZ30" s="15"/>
      <c r="LQA30" s="15"/>
      <c r="LQB30" s="15"/>
      <c r="LQC30" s="15"/>
      <c r="LQD30" s="15"/>
      <c r="LQE30" s="15"/>
      <c r="LQF30" s="15"/>
      <c r="LQG30" s="15"/>
      <c r="LQH30" s="15"/>
      <c r="LQI30" s="15"/>
      <c r="LQJ30" s="15"/>
      <c r="LQK30" s="15"/>
      <c r="LQL30" s="15"/>
      <c r="LQM30" s="15"/>
      <c r="LQN30" s="15"/>
      <c r="LQO30" s="15"/>
      <c r="LQP30" s="15"/>
      <c r="LQQ30" s="15"/>
      <c r="LQR30" s="15"/>
      <c r="LQS30" s="15"/>
      <c r="LQT30" s="15"/>
      <c r="LQU30" s="15"/>
      <c r="LQV30" s="15"/>
      <c r="LQW30" s="15"/>
      <c r="LQX30" s="15"/>
      <c r="LQY30" s="15"/>
      <c r="LQZ30" s="15"/>
      <c r="LRA30" s="15"/>
      <c r="LRB30" s="15"/>
      <c r="LRC30" s="15"/>
      <c r="LRD30" s="15"/>
      <c r="LRE30" s="15"/>
      <c r="LRF30" s="15"/>
      <c r="LRG30" s="15"/>
      <c r="LRH30" s="15"/>
      <c r="LRI30" s="15"/>
      <c r="LRJ30" s="15"/>
      <c r="LRK30" s="15"/>
      <c r="LRL30" s="15"/>
      <c r="LRM30" s="15"/>
      <c r="LRN30" s="15"/>
      <c r="LRO30" s="15"/>
      <c r="LRP30" s="15"/>
      <c r="LRQ30" s="15"/>
      <c r="LRR30" s="15"/>
      <c r="LRS30" s="15"/>
      <c r="LRT30" s="15"/>
      <c r="LRU30" s="15"/>
      <c r="LRV30" s="15"/>
      <c r="LRW30" s="15"/>
      <c r="LRX30" s="15"/>
      <c r="LRY30" s="15"/>
      <c r="LRZ30" s="15"/>
      <c r="LSA30" s="15"/>
      <c r="LSB30" s="15"/>
      <c r="LSC30" s="15"/>
      <c r="LSD30" s="15"/>
      <c r="LSE30" s="15"/>
      <c r="LSF30" s="15"/>
      <c r="LSG30" s="15"/>
      <c r="LSH30" s="15"/>
      <c r="LSI30" s="15"/>
      <c r="LSJ30" s="15"/>
      <c r="LSK30" s="15"/>
      <c r="LSL30" s="15"/>
      <c r="LSM30" s="15"/>
      <c r="LSN30" s="15"/>
      <c r="LSO30" s="15"/>
      <c r="LSP30" s="15"/>
      <c r="LSQ30" s="15"/>
      <c r="LSR30" s="15"/>
      <c r="LSS30" s="15"/>
      <c r="LST30" s="15"/>
      <c r="LSU30" s="15"/>
      <c r="LSV30" s="15"/>
      <c r="LSW30" s="15"/>
      <c r="LSX30" s="15"/>
      <c r="LSY30" s="15"/>
      <c r="LSZ30" s="15"/>
      <c r="LTA30" s="15"/>
      <c r="LTB30" s="15"/>
      <c r="LTC30" s="15"/>
      <c r="LTD30" s="15"/>
      <c r="LTE30" s="15"/>
      <c r="LTF30" s="15"/>
      <c r="LTG30" s="15"/>
      <c r="LTH30" s="15"/>
      <c r="LTI30" s="15"/>
      <c r="LTJ30" s="15"/>
      <c r="LTK30" s="15"/>
      <c r="LTL30" s="15"/>
      <c r="LTM30" s="15"/>
      <c r="LTN30" s="15"/>
      <c r="LTO30" s="15"/>
      <c r="LTP30" s="15"/>
      <c r="LTQ30" s="15"/>
      <c r="LTR30" s="15"/>
      <c r="LTS30" s="15"/>
      <c r="LTT30" s="15"/>
      <c r="LTU30" s="15"/>
      <c r="LTV30" s="15"/>
      <c r="LTW30" s="15"/>
      <c r="LTX30" s="15"/>
      <c r="LTY30" s="15"/>
      <c r="LTZ30" s="15"/>
      <c r="LUA30" s="15"/>
      <c r="LUB30" s="15"/>
      <c r="LUC30" s="15"/>
      <c r="LUD30" s="15"/>
      <c r="LUE30" s="15"/>
      <c r="LUF30" s="15"/>
      <c r="LUG30" s="15"/>
      <c r="LUH30" s="15"/>
      <c r="LUI30" s="15"/>
      <c r="LUJ30" s="15"/>
      <c r="LUK30" s="15"/>
      <c r="LUL30" s="15"/>
      <c r="LUM30" s="15"/>
      <c r="LUN30" s="15"/>
      <c r="LUO30" s="15"/>
      <c r="LUP30" s="15"/>
      <c r="LUQ30" s="15"/>
      <c r="LUR30" s="15"/>
      <c r="LUS30" s="15"/>
      <c r="LUT30" s="15"/>
      <c r="LUU30" s="15"/>
      <c r="LUV30" s="15"/>
      <c r="LUW30" s="15"/>
      <c r="LUX30" s="15"/>
      <c r="LUY30" s="15"/>
      <c r="LUZ30" s="15"/>
      <c r="LVA30" s="15"/>
      <c r="LVB30" s="15"/>
      <c r="LVC30" s="15"/>
      <c r="LVD30" s="15"/>
      <c r="LVE30" s="15"/>
      <c r="LVF30" s="15"/>
      <c r="LVG30" s="15"/>
      <c r="LVH30" s="15"/>
      <c r="LVI30" s="15"/>
      <c r="LVJ30" s="15"/>
      <c r="LVK30" s="15"/>
      <c r="LVL30" s="15"/>
      <c r="LVM30" s="15"/>
      <c r="LVN30" s="15"/>
      <c r="LVO30" s="15"/>
      <c r="LVP30" s="15"/>
      <c r="LVQ30" s="15"/>
      <c r="LVR30" s="15"/>
      <c r="LVS30" s="15"/>
      <c r="LVT30" s="15"/>
      <c r="LVU30" s="15"/>
      <c r="LVV30" s="15"/>
      <c r="LVW30" s="15"/>
      <c r="LVX30" s="15"/>
      <c r="LVY30" s="15"/>
      <c r="LVZ30" s="15"/>
      <c r="LWA30" s="15"/>
      <c r="LWB30" s="15"/>
      <c r="LWC30" s="15"/>
      <c r="LWD30" s="15"/>
      <c r="LWE30" s="15"/>
      <c r="LWF30" s="15"/>
      <c r="LWG30" s="15"/>
      <c r="LWH30" s="15"/>
      <c r="LWI30" s="15"/>
      <c r="LWJ30" s="15"/>
      <c r="LWK30" s="15"/>
      <c r="LWL30" s="15"/>
      <c r="LWM30" s="15"/>
      <c r="LWN30" s="15"/>
      <c r="LWO30" s="15"/>
      <c r="LWP30" s="15"/>
      <c r="LWQ30" s="15"/>
      <c r="LWR30" s="15"/>
      <c r="LWS30" s="15"/>
      <c r="LWT30" s="15"/>
      <c r="LWU30" s="15"/>
      <c r="LWV30" s="15"/>
      <c r="LWW30" s="15"/>
      <c r="LWX30" s="15"/>
      <c r="LWY30" s="15"/>
      <c r="LWZ30" s="15"/>
      <c r="LXA30" s="15"/>
      <c r="LXB30" s="15"/>
      <c r="LXC30" s="15"/>
      <c r="LXD30" s="15"/>
      <c r="LXE30" s="15"/>
      <c r="LXF30" s="15"/>
      <c r="LXG30" s="15"/>
      <c r="LXH30" s="15"/>
      <c r="LXI30" s="15"/>
      <c r="LXJ30" s="15"/>
      <c r="LXK30" s="15"/>
      <c r="LXL30" s="15"/>
      <c r="LXM30" s="15"/>
      <c r="LXN30" s="15"/>
      <c r="LXO30" s="15"/>
      <c r="LXP30" s="15"/>
      <c r="LXQ30" s="15"/>
      <c r="LXR30" s="15"/>
      <c r="LXS30" s="15"/>
      <c r="LXT30" s="15"/>
      <c r="LXU30" s="15"/>
      <c r="LXV30" s="15"/>
      <c r="LXW30" s="15"/>
      <c r="LXX30" s="15"/>
      <c r="LXY30" s="15"/>
      <c r="LXZ30" s="15"/>
      <c r="LYA30" s="15"/>
      <c r="LYB30" s="15"/>
      <c r="LYC30" s="15"/>
      <c r="LYD30" s="15"/>
      <c r="LYE30" s="15"/>
      <c r="LYF30" s="15"/>
      <c r="LYG30" s="15"/>
      <c r="LYH30" s="15"/>
      <c r="LYI30" s="15"/>
      <c r="LYJ30" s="15"/>
      <c r="LYK30" s="15"/>
      <c r="LYL30" s="15"/>
      <c r="LYM30" s="15"/>
      <c r="LYN30" s="15"/>
      <c r="LYO30" s="15"/>
      <c r="LYP30" s="15"/>
      <c r="LYQ30" s="15"/>
      <c r="LYR30" s="15"/>
      <c r="LYS30" s="15"/>
      <c r="LYT30" s="15"/>
      <c r="LYU30" s="15"/>
      <c r="LYV30" s="15"/>
      <c r="LYW30" s="15"/>
      <c r="LYX30" s="15"/>
      <c r="LYY30" s="15"/>
      <c r="LYZ30" s="15"/>
      <c r="LZA30" s="15"/>
      <c r="LZB30" s="15"/>
      <c r="LZC30" s="15"/>
      <c r="LZD30" s="15"/>
      <c r="LZE30" s="15"/>
      <c r="LZF30" s="15"/>
      <c r="LZG30" s="15"/>
      <c r="LZH30" s="15"/>
      <c r="LZI30" s="15"/>
      <c r="LZJ30" s="15"/>
      <c r="LZK30" s="15"/>
      <c r="LZL30" s="15"/>
      <c r="LZM30" s="15"/>
      <c r="LZN30" s="15"/>
      <c r="LZO30" s="15"/>
      <c r="LZP30" s="15"/>
      <c r="LZQ30" s="15"/>
      <c r="LZR30" s="15"/>
      <c r="LZS30" s="15"/>
      <c r="LZT30" s="15"/>
      <c r="LZU30" s="15"/>
      <c r="LZV30" s="15"/>
      <c r="LZW30" s="15"/>
      <c r="LZX30" s="15"/>
      <c r="LZY30" s="15"/>
      <c r="LZZ30" s="15"/>
      <c r="MAA30" s="15"/>
      <c r="MAB30" s="15"/>
      <c r="MAC30" s="15"/>
      <c r="MAD30" s="15"/>
      <c r="MAE30" s="15"/>
      <c r="MAF30" s="15"/>
      <c r="MAG30" s="15"/>
      <c r="MAH30" s="15"/>
      <c r="MAI30" s="15"/>
      <c r="MAJ30" s="15"/>
      <c r="MAK30" s="15"/>
      <c r="MAL30" s="15"/>
      <c r="MAM30" s="15"/>
      <c r="MAN30" s="15"/>
      <c r="MAO30" s="15"/>
      <c r="MAP30" s="15"/>
      <c r="MAQ30" s="15"/>
      <c r="MAR30" s="15"/>
      <c r="MAS30" s="15"/>
      <c r="MAT30" s="15"/>
      <c r="MAU30" s="15"/>
      <c r="MAV30" s="15"/>
      <c r="MAW30" s="15"/>
      <c r="MAX30" s="15"/>
      <c r="MAY30" s="15"/>
      <c r="MAZ30" s="15"/>
      <c r="MBA30" s="15"/>
      <c r="MBB30" s="15"/>
      <c r="MBC30" s="15"/>
      <c r="MBD30" s="15"/>
      <c r="MBE30" s="15"/>
      <c r="MBF30" s="15"/>
      <c r="MBG30" s="15"/>
      <c r="MBH30" s="15"/>
      <c r="MBI30" s="15"/>
      <c r="MBJ30" s="15"/>
      <c r="MBK30" s="15"/>
      <c r="MBL30" s="15"/>
      <c r="MBM30" s="15"/>
      <c r="MBN30" s="15"/>
      <c r="MBO30" s="15"/>
      <c r="MBP30" s="15"/>
      <c r="MBQ30" s="15"/>
      <c r="MBR30" s="15"/>
      <c r="MBS30" s="15"/>
      <c r="MBT30" s="15"/>
      <c r="MBU30" s="15"/>
      <c r="MBV30" s="15"/>
      <c r="MBW30" s="15"/>
      <c r="MBX30" s="15"/>
      <c r="MBY30" s="15"/>
      <c r="MBZ30" s="15"/>
      <c r="MCA30" s="15"/>
      <c r="MCB30" s="15"/>
      <c r="MCC30" s="15"/>
      <c r="MCD30" s="15"/>
      <c r="MCE30" s="15"/>
      <c r="MCF30" s="15"/>
      <c r="MCG30" s="15"/>
      <c r="MCH30" s="15"/>
      <c r="MCI30" s="15"/>
      <c r="MCJ30" s="15"/>
      <c r="MCK30" s="15"/>
      <c r="MCL30" s="15"/>
      <c r="MCM30" s="15"/>
      <c r="MCN30" s="15"/>
      <c r="MCO30" s="15"/>
      <c r="MCP30" s="15"/>
      <c r="MCQ30" s="15"/>
      <c r="MCR30" s="15"/>
      <c r="MCS30" s="15"/>
      <c r="MCT30" s="15"/>
      <c r="MCU30" s="15"/>
      <c r="MCV30" s="15"/>
      <c r="MCW30" s="15"/>
      <c r="MCX30" s="15"/>
      <c r="MCY30" s="15"/>
      <c r="MCZ30" s="15"/>
      <c r="MDA30" s="15"/>
      <c r="MDB30" s="15"/>
      <c r="MDC30" s="15"/>
      <c r="MDD30" s="15"/>
      <c r="MDE30" s="15"/>
      <c r="MDF30" s="15"/>
      <c r="MDG30" s="15"/>
      <c r="MDH30" s="15"/>
      <c r="MDI30" s="15"/>
      <c r="MDJ30" s="15"/>
      <c r="MDK30" s="15"/>
      <c r="MDL30" s="15"/>
      <c r="MDM30" s="15"/>
      <c r="MDN30" s="15"/>
      <c r="MDO30" s="15"/>
      <c r="MDP30" s="15"/>
      <c r="MDQ30" s="15"/>
      <c r="MDR30" s="15"/>
      <c r="MDS30" s="15"/>
      <c r="MDT30" s="15"/>
      <c r="MDU30" s="15"/>
      <c r="MDV30" s="15"/>
      <c r="MDW30" s="15"/>
      <c r="MDX30" s="15"/>
      <c r="MDY30" s="15"/>
      <c r="MDZ30" s="15"/>
      <c r="MEA30" s="15"/>
      <c r="MEB30" s="15"/>
      <c r="MEC30" s="15"/>
      <c r="MED30" s="15"/>
      <c r="MEE30" s="15"/>
      <c r="MEF30" s="15"/>
      <c r="MEG30" s="15"/>
      <c r="MEH30" s="15"/>
      <c r="MEI30" s="15"/>
      <c r="MEJ30" s="15"/>
      <c r="MEK30" s="15"/>
      <c r="MEL30" s="15"/>
      <c r="MEM30" s="15"/>
      <c r="MEN30" s="15"/>
      <c r="MEO30" s="15"/>
      <c r="MEP30" s="15"/>
      <c r="MEQ30" s="15"/>
      <c r="MER30" s="15"/>
      <c r="MES30" s="15"/>
      <c r="MET30" s="15"/>
      <c r="MEU30" s="15"/>
      <c r="MEV30" s="15"/>
      <c r="MEW30" s="15"/>
      <c r="MEX30" s="15"/>
      <c r="MEY30" s="15"/>
      <c r="MEZ30" s="15"/>
      <c r="MFA30" s="15"/>
      <c r="MFB30" s="15"/>
      <c r="MFC30" s="15"/>
      <c r="MFD30" s="15"/>
      <c r="MFE30" s="15"/>
      <c r="MFF30" s="15"/>
      <c r="MFG30" s="15"/>
      <c r="MFH30" s="15"/>
      <c r="MFI30" s="15"/>
      <c r="MFJ30" s="15"/>
      <c r="MFK30" s="15"/>
      <c r="MFL30" s="15"/>
      <c r="MFM30" s="15"/>
      <c r="MFN30" s="15"/>
      <c r="MFO30" s="15"/>
      <c r="MFP30" s="15"/>
      <c r="MFQ30" s="15"/>
      <c r="MFR30" s="15"/>
      <c r="MFS30" s="15"/>
      <c r="MFT30" s="15"/>
      <c r="MFU30" s="15"/>
      <c r="MFV30" s="15"/>
      <c r="MFW30" s="15"/>
      <c r="MFX30" s="15"/>
      <c r="MFY30" s="15"/>
      <c r="MFZ30" s="15"/>
      <c r="MGA30" s="15"/>
      <c r="MGB30" s="15"/>
      <c r="MGC30" s="15"/>
      <c r="MGD30" s="15"/>
      <c r="MGE30" s="15"/>
      <c r="MGF30" s="15"/>
      <c r="MGG30" s="15"/>
      <c r="MGH30" s="15"/>
      <c r="MGI30" s="15"/>
      <c r="MGJ30" s="15"/>
      <c r="MGK30" s="15"/>
      <c r="MGL30" s="15"/>
      <c r="MGM30" s="15"/>
      <c r="MGN30" s="15"/>
      <c r="MGO30" s="15"/>
      <c r="MGP30" s="15"/>
      <c r="MGQ30" s="15"/>
      <c r="MGR30" s="15"/>
      <c r="MGS30" s="15"/>
      <c r="MGT30" s="15"/>
      <c r="MGU30" s="15"/>
      <c r="MGV30" s="15"/>
      <c r="MGW30" s="15"/>
      <c r="MGX30" s="15"/>
      <c r="MGY30" s="15"/>
      <c r="MGZ30" s="15"/>
      <c r="MHA30" s="15"/>
      <c r="MHB30" s="15"/>
      <c r="MHC30" s="15"/>
      <c r="MHD30" s="15"/>
      <c r="MHE30" s="15"/>
      <c r="MHF30" s="15"/>
      <c r="MHG30" s="15"/>
      <c r="MHH30" s="15"/>
      <c r="MHI30" s="15"/>
      <c r="MHJ30" s="15"/>
      <c r="MHK30" s="15"/>
      <c r="MHL30" s="15"/>
      <c r="MHM30" s="15"/>
      <c r="MHN30" s="15"/>
      <c r="MHO30" s="15"/>
      <c r="MHP30" s="15"/>
      <c r="MHQ30" s="15"/>
      <c r="MHR30" s="15"/>
      <c r="MHS30" s="15"/>
      <c r="MHT30" s="15"/>
      <c r="MHU30" s="15"/>
      <c r="MHV30" s="15"/>
      <c r="MHW30" s="15"/>
      <c r="MHX30" s="15"/>
      <c r="MHY30" s="15"/>
      <c r="MHZ30" s="15"/>
      <c r="MIA30" s="15"/>
      <c r="MIB30" s="15"/>
      <c r="MIC30" s="15"/>
      <c r="MID30" s="15"/>
      <c r="MIE30" s="15"/>
      <c r="MIF30" s="15"/>
      <c r="MIG30" s="15"/>
      <c r="MIH30" s="15"/>
      <c r="MII30" s="15"/>
      <c r="MIJ30" s="15"/>
      <c r="MIK30" s="15"/>
      <c r="MIL30" s="15"/>
      <c r="MIM30" s="15"/>
      <c r="MIN30" s="15"/>
      <c r="MIO30" s="15"/>
      <c r="MIP30" s="15"/>
      <c r="MIQ30" s="15"/>
      <c r="MIR30" s="15"/>
      <c r="MIS30" s="15"/>
      <c r="MIT30" s="15"/>
      <c r="MIU30" s="15"/>
      <c r="MIV30" s="15"/>
      <c r="MIW30" s="15"/>
      <c r="MIX30" s="15"/>
      <c r="MIY30" s="15"/>
      <c r="MIZ30" s="15"/>
      <c r="MJA30" s="15"/>
      <c r="MJB30" s="15"/>
      <c r="MJC30" s="15"/>
      <c r="MJD30" s="15"/>
      <c r="MJE30" s="15"/>
      <c r="MJF30" s="15"/>
      <c r="MJG30" s="15"/>
      <c r="MJH30" s="15"/>
      <c r="MJI30" s="15"/>
      <c r="MJJ30" s="15"/>
      <c r="MJK30" s="15"/>
      <c r="MJL30" s="15"/>
      <c r="MJM30" s="15"/>
      <c r="MJN30" s="15"/>
      <c r="MJO30" s="15"/>
      <c r="MJP30" s="15"/>
      <c r="MJQ30" s="15"/>
      <c r="MJR30" s="15"/>
      <c r="MJS30" s="15"/>
      <c r="MJT30" s="15"/>
      <c r="MJU30" s="15"/>
      <c r="MJV30" s="15"/>
      <c r="MJW30" s="15"/>
      <c r="MJX30" s="15"/>
      <c r="MJY30" s="15"/>
      <c r="MJZ30" s="15"/>
      <c r="MKA30" s="15"/>
      <c r="MKB30" s="15"/>
      <c r="MKC30" s="15"/>
      <c r="MKD30" s="15"/>
      <c r="MKE30" s="15"/>
      <c r="MKF30" s="15"/>
      <c r="MKG30" s="15"/>
      <c r="MKH30" s="15"/>
      <c r="MKI30" s="15"/>
      <c r="MKJ30" s="15"/>
      <c r="MKK30" s="15"/>
      <c r="MKL30" s="15"/>
      <c r="MKM30" s="15"/>
      <c r="MKN30" s="15"/>
      <c r="MKO30" s="15"/>
      <c r="MKP30" s="15"/>
      <c r="MKQ30" s="15"/>
      <c r="MKR30" s="15"/>
      <c r="MKS30" s="15"/>
      <c r="MKT30" s="15"/>
      <c r="MKU30" s="15"/>
      <c r="MKV30" s="15"/>
      <c r="MKW30" s="15"/>
      <c r="MKX30" s="15"/>
      <c r="MKY30" s="15"/>
      <c r="MKZ30" s="15"/>
      <c r="MLA30" s="15"/>
      <c r="MLB30" s="15"/>
      <c r="MLC30" s="15"/>
      <c r="MLD30" s="15"/>
      <c r="MLE30" s="15"/>
      <c r="MLF30" s="15"/>
      <c r="MLG30" s="15"/>
      <c r="MLH30" s="15"/>
      <c r="MLI30" s="15"/>
      <c r="MLJ30" s="15"/>
      <c r="MLK30" s="15"/>
      <c r="MLL30" s="15"/>
      <c r="MLM30" s="15"/>
      <c r="MLN30" s="15"/>
      <c r="MLO30" s="15"/>
      <c r="MLP30" s="15"/>
      <c r="MLQ30" s="15"/>
      <c r="MLR30" s="15"/>
      <c r="MLS30" s="15"/>
      <c r="MLT30" s="15"/>
      <c r="MLU30" s="15"/>
      <c r="MLV30" s="15"/>
      <c r="MLW30" s="15"/>
      <c r="MLX30" s="15"/>
      <c r="MLY30" s="15"/>
      <c r="MLZ30" s="15"/>
      <c r="MMA30" s="15"/>
      <c r="MMB30" s="15"/>
      <c r="MMC30" s="15"/>
      <c r="MMD30" s="15"/>
      <c r="MME30" s="15"/>
      <c r="MMF30" s="15"/>
      <c r="MMG30" s="15"/>
      <c r="MMH30" s="15"/>
      <c r="MMI30" s="15"/>
      <c r="MMJ30" s="15"/>
      <c r="MMK30" s="15"/>
      <c r="MML30" s="15"/>
      <c r="MMM30" s="15"/>
      <c r="MMN30" s="15"/>
      <c r="MMO30" s="15"/>
      <c r="MMP30" s="15"/>
      <c r="MMQ30" s="15"/>
      <c r="MMR30" s="15"/>
      <c r="MMS30" s="15"/>
      <c r="MMT30" s="15"/>
      <c r="MMU30" s="15"/>
      <c r="MMV30" s="15"/>
      <c r="MMW30" s="15"/>
      <c r="MMX30" s="15"/>
      <c r="MMY30" s="15"/>
      <c r="MMZ30" s="15"/>
      <c r="MNA30" s="15"/>
      <c r="MNB30" s="15"/>
      <c r="MNC30" s="15"/>
      <c r="MND30" s="15"/>
      <c r="MNE30" s="15"/>
      <c r="MNF30" s="15"/>
      <c r="MNG30" s="15"/>
      <c r="MNH30" s="15"/>
      <c r="MNI30" s="15"/>
      <c r="MNJ30" s="15"/>
      <c r="MNK30" s="15"/>
      <c r="MNL30" s="15"/>
      <c r="MNM30" s="15"/>
      <c r="MNN30" s="15"/>
      <c r="MNO30" s="15"/>
      <c r="MNP30" s="15"/>
      <c r="MNQ30" s="15"/>
      <c r="MNR30" s="15"/>
      <c r="MNS30" s="15"/>
      <c r="MNT30" s="15"/>
      <c r="MNU30" s="15"/>
      <c r="MNV30" s="15"/>
      <c r="MNW30" s="15"/>
      <c r="MNX30" s="15"/>
      <c r="MNY30" s="15"/>
      <c r="MNZ30" s="15"/>
      <c r="MOA30" s="15"/>
      <c r="MOB30" s="15"/>
      <c r="MOC30" s="15"/>
      <c r="MOD30" s="15"/>
      <c r="MOE30" s="15"/>
      <c r="MOF30" s="15"/>
      <c r="MOG30" s="15"/>
      <c r="MOH30" s="15"/>
      <c r="MOI30" s="15"/>
      <c r="MOJ30" s="15"/>
      <c r="MOK30" s="15"/>
      <c r="MOL30" s="15"/>
      <c r="MOM30" s="15"/>
      <c r="MON30" s="15"/>
      <c r="MOO30" s="15"/>
      <c r="MOP30" s="15"/>
      <c r="MOQ30" s="15"/>
      <c r="MOR30" s="15"/>
      <c r="MOS30" s="15"/>
      <c r="MOT30" s="15"/>
      <c r="MOU30" s="15"/>
      <c r="MOV30" s="15"/>
      <c r="MOW30" s="15"/>
      <c r="MOX30" s="15"/>
      <c r="MOY30" s="15"/>
      <c r="MOZ30" s="15"/>
      <c r="MPA30" s="15"/>
      <c r="MPB30" s="15"/>
      <c r="MPC30" s="15"/>
      <c r="MPD30" s="15"/>
      <c r="MPE30" s="15"/>
      <c r="MPF30" s="15"/>
      <c r="MPG30" s="15"/>
      <c r="MPH30" s="15"/>
      <c r="MPI30" s="15"/>
      <c r="MPJ30" s="15"/>
      <c r="MPK30" s="15"/>
      <c r="MPL30" s="15"/>
      <c r="MPM30" s="15"/>
      <c r="MPN30" s="15"/>
      <c r="MPO30" s="15"/>
      <c r="MPP30" s="15"/>
      <c r="MPQ30" s="15"/>
      <c r="MPR30" s="15"/>
      <c r="MPS30" s="15"/>
      <c r="MPT30" s="15"/>
      <c r="MPU30" s="15"/>
      <c r="MPV30" s="15"/>
      <c r="MPW30" s="15"/>
      <c r="MPX30" s="15"/>
      <c r="MPY30" s="15"/>
      <c r="MPZ30" s="15"/>
      <c r="MQA30" s="15"/>
      <c r="MQB30" s="15"/>
      <c r="MQC30" s="15"/>
      <c r="MQD30" s="15"/>
      <c r="MQE30" s="15"/>
      <c r="MQF30" s="15"/>
      <c r="MQG30" s="15"/>
      <c r="MQH30" s="15"/>
      <c r="MQI30" s="15"/>
      <c r="MQJ30" s="15"/>
      <c r="MQK30" s="15"/>
      <c r="MQL30" s="15"/>
      <c r="MQM30" s="15"/>
      <c r="MQN30" s="15"/>
      <c r="MQO30" s="15"/>
      <c r="MQP30" s="15"/>
      <c r="MQQ30" s="15"/>
      <c r="MQR30" s="15"/>
      <c r="MQS30" s="15"/>
      <c r="MQT30" s="15"/>
      <c r="MQU30" s="15"/>
      <c r="MQV30" s="15"/>
      <c r="MQW30" s="15"/>
      <c r="MQX30" s="15"/>
      <c r="MQY30" s="15"/>
      <c r="MQZ30" s="15"/>
      <c r="MRA30" s="15"/>
      <c r="MRB30" s="15"/>
      <c r="MRC30" s="15"/>
      <c r="MRD30" s="15"/>
      <c r="MRE30" s="15"/>
      <c r="MRF30" s="15"/>
      <c r="MRG30" s="15"/>
      <c r="MRH30" s="15"/>
      <c r="MRI30" s="15"/>
      <c r="MRJ30" s="15"/>
      <c r="MRK30" s="15"/>
      <c r="MRL30" s="15"/>
      <c r="MRM30" s="15"/>
      <c r="MRN30" s="15"/>
      <c r="MRO30" s="15"/>
      <c r="MRP30" s="15"/>
      <c r="MRQ30" s="15"/>
      <c r="MRR30" s="15"/>
      <c r="MRS30" s="15"/>
      <c r="MRT30" s="15"/>
      <c r="MRU30" s="15"/>
      <c r="MRV30" s="15"/>
      <c r="MRW30" s="15"/>
      <c r="MRX30" s="15"/>
      <c r="MRY30" s="15"/>
      <c r="MRZ30" s="15"/>
      <c r="MSA30" s="15"/>
      <c r="MSB30" s="15"/>
      <c r="MSC30" s="15"/>
      <c r="MSD30" s="15"/>
      <c r="MSE30" s="15"/>
      <c r="MSF30" s="15"/>
      <c r="MSG30" s="15"/>
      <c r="MSH30" s="15"/>
      <c r="MSI30" s="15"/>
      <c r="MSJ30" s="15"/>
      <c r="MSK30" s="15"/>
      <c r="MSL30" s="15"/>
      <c r="MSM30" s="15"/>
      <c r="MSN30" s="15"/>
      <c r="MSO30" s="15"/>
      <c r="MSP30" s="15"/>
      <c r="MSQ30" s="15"/>
      <c r="MSR30" s="15"/>
      <c r="MSS30" s="15"/>
      <c r="MST30" s="15"/>
      <c r="MSU30" s="15"/>
      <c r="MSV30" s="15"/>
      <c r="MSW30" s="15"/>
      <c r="MSX30" s="15"/>
      <c r="MSY30" s="15"/>
      <c r="MSZ30" s="15"/>
      <c r="MTA30" s="15"/>
      <c r="MTB30" s="15"/>
      <c r="MTC30" s="15"/>
      <c r="MTD30" s="15"/>
      <c r="MTE30" s="15"/>
      <c r="MTF30" s="15"/>
      <c r="MTG30" s="15"/>
      <c r="MTH30" s="15"/>
      <c r="MTI30" s="15"/>
      <c r="MTJ30" s="15"/>
      <c r="MTK30" s="15"/>
      <c r="MTL30" s="15"/>
      <c r="MTM30" s="15"/>
      <c r="MTN30" s="15"/>
      <c r="MTO30" s="15"/>
      <c r="MTP30" s="15"/>
      <c r="MTQ30" s="15"/>
      <c r="MTR30" s="15"/>
      <c r="MTS30" s="15"/>
      <c r="MTT30" s="15"/>
      <c r="MTU30" s="15"/>
      <c r="MTV30" s="15"/>
      <c r="MTW30" s="15"/>
      <c r="MTX30" s="15"/>
      <c r="MTY30" s="15"/>
      <c r="MTZ30" s="15"/>
      <c r="MUA30" s="15"/>
      <c r="MUB30" s="15"/>
      <c r="MUC30" s="15"/>
      <c r="MUD30" s="15"/>
      <c r="MUE30" s="15"/>
      <c r="MUF30" s="15"/>
      <c r="MUG30" s="15"/>
      <c r="MUH30" s="15"/>
      <c r="MUI30" s="15"/>
      <c r="MUJ30" s="15"/>
      <c r="MUK30" s="15"/>
      <c r="MUL30" s="15"/>
      <c r="MUM30" s="15"/>
      <c r="MUN30" s="15"/>
      <c r="MUO30" s="15"/>
      <c r="MUP30" s="15"/>
      <c r="MUQ30" s="15"/>
      <c r="MUR30" s="15"/>
      <c r="MUS30" s="15"/>
      <c r="MUT30" s="15"/>
      <c r="MUU30" s="15"/>
      <c r="MUV30" s="15"/>
      <c r="MUW30" s="15"/>
      <c r="MUX30" s="15"/>
      <c r="MUY30" s="15"/>
      <c r="MUZ30" s="15"/>
      <c r="MVA30" s="15"/>
      <c r="MVB30" s="15"/>
      <c r="MVC30" s="15"/>
      <c r="MVD30" s="15"/>
      <c r="MVE30" s="15"/>
      <c r="MVF30" s="15"/>
      <c r="MVG30" s="15"/>
      <c r="MVH30" s="15"/>
      <c r="MVI30" s="15"/>
      <c r="MVJ30" s="15"/>
      <c r="MVK30" s="15"/>
      <c r="MVL30" s="15"/>
      <c r="MVM30" s="15"/>
      <c r="MVN30" s="15"/>
      <c r="MVO30" s="15"/>
      <c r="MVP30" s="15"/>
      <c r="MVQ30" s="15"/>
      <c r="MVR30" s="15"/>
      <c r="MVS30" s="15"/>
      <c r="MVT30" s="15"/>
      <c r="MVU30" s="15"/>
      <c r="MVV30" s="15"/>
      <c r="MVW30" s="15"/>
      <c r="MVX30" s="15"/>
      <c r="MVY30" s="15"/>
      <c r="MVZ30" s="15"/>
      <c r="MWA30" s="15"/>
      <c r="MWB30" s="15"/>
      <c r="MWC30" s="15"/>
      <c r="MWD30" s="15"/>
      <c r="MWE30" s="15"/>
      <c r="MWF30" s="15"/>
      <c r="MWG30" s="15"/>
      <c r="MWH30" s="15"/>
      <c r="MWI30" s="15"/>
      <c r="MWJ30" s="15"/>
      <c r="MWK30" s="15"/>
      <c r="MWL30" s="15"/>
      <c r="MWM30" s="15"/>
      <c r="MWN30" s="15"/>
      <c r="MWO30" s="15"/>
      <c r="MWP30" s="15"/>
      <c r="MWQ30" s="15"/>
      <c r="MWR30" s="15"/>
      <c r="MWS30" s="15"/>
      <c r="MWT30" s="15"/>
      <c r="MWU30" s="15"/>
      <c r="MWV30" s="15"/>
      <c r="MWW30" s="15"/>
      <c r="MWX30" s="15"/>
      <c r="MWY30" s="15"/>
      <c r="MWZ30" s="15"/>
      <c r="MXA30" s="15"/>
      <c r="MXB30" s="15"/>
      <c r="MXC30" s="15"/>
      <c r="MXD30" s="15"/>
      <c r="MXE30" s="15"/>
      <c r="MXF30" s="15"/>
      <c r="MXG30" s="15"/>
      <c r="MXH30" s="15"/>
      <c r="MXI30" s="15"/>
      <c r="MXJ30" s="15"/>
      <c r="MXK30" s="15"/>
      <c r="MXL30" s="15"/>
      <c r="MXM30" s="15"/>
      <c r="MXN30" s="15"/>
      <c r="MXO30" s="15"/>
      <c r="MXP30" s="15"/>
      <c r="MXQ30" s="15"/>
      <c r="MXR30" s="15"/>
      <c r="MXS30" s="15"/>
      <c r="MXT30" s="15"/>
      <c r="MXU30" s="15"/>
      <c r="MXV30" s="15"/>
      <c r="MXW30" s="15"/>
      <c r="MXX30" s="15"/>
      <c r="MXY30" s="15"/>
      <c r="MXZ30" s="15"/>
      <c r="MYA30" s="15"/>
      <c r="MYB30" s="15"/>
      <c r="MYC30" s="15"/>
      <c r="MYD30" s="15"/>
      <c r="MYE30" s="15"/>
      <c r="MYF30" s="15"/>
      <c r="MYG30" s="15"/>
      <c r="MYH30" s="15"/>
      <c r="MYI30" s="15"/>
      <c r="MYJ30" s="15"/>
      <c r="MYK30" s="15"/>
      <c r="MYL30" s="15"/>
      <c r="MYM30" s="15"/>
      <c r="MYN30" s="15"/>
      <c r="MYO30" s="15"/>
      <c r="MYP30" s="15"/>
      <c r="MYQ30" s="15"/>
      <c r="MYR30" s="15"/>
      <c r="MYS30" s="15"/>
      <c r="MYT30" s="15"/>
      <c r="MYU30" s="15"/>
      <c r="MYV30" s="15"/>
      <c r="MYW30" s="15"/>
      <c r="MYX30" s="15"/>
      <c r="MYY30" s="15"/>
      <c r="MYZ30" s="15"/>
      <c r="MZA30" s="15"/>
      <c r="MZB30" s="15"/>
      <c r="MZC30" s="15"/>
      <c r="MZD30" s="15"/>
      <c r="MZE30" s="15"/>
      <c r="MZF30" s="15"/>
      <c r="MZG30" s="15"/>
      <c r="MZH30" s="15"/>
      <c r="MZI30" s="15"/>
      <c r="MZJ30" s="15"/>
      <c r="MZK30" s="15"/>
      <c r="MZL30" s="15"/>
      <c r="MZM30" s="15"/>
      <c r="MZN30" s="15"/>
      <c r="MZO30" s="15"/>
      <c r="MZP30" s="15"/>
      <c r="MZQ30" s="15"/>
      <c r="MZR30" s="15"/>
      <c r="MZS30" s="15"/>
      <c r="MZT30" s="15"/>
      <c r="MZU30" s="15"/>
      <c r="MZV30" s="15"/>
      <c r="MZW30" s="15"/>
      <c r="MZX30" s="15"/>
      <c r="MZY30" s="15"/>
      <c r="MZZ30" s="15"/>
      <c r="NAA30" s="15"/>
      <c r="NAB30" s="15"/>
      <c r="NAC30" s="15"/>
      <c r="NAD30" s="15"/>
      <c r="NAE30" s="15"/>
      <c r="NAF30" s="15"/>
      <c r="NAG30" s="15"/>
      <c r="NAH30" s="15"/>
      <c r="NAI30" s="15"/>
      <c r="NAJ30" s="15"/>
      <c r="NAK30" s="15"/>
      <c r="NAL30" s="15"/>
      <c r="NAM30" s="15"/>
      <c r="NAN30" s="15"/>
      <c r="NAO30" s="15"/>
      <c r="NAP30" s="15"/>
      <c r="NAQ30" s="15"/>
      <c r="NAR30" s="15"/>
      <c r="NAS30" s="15"/>
      <c r="NAT30" s="15"/>
      <c r="NAU30" s="15"/>
      <c r="NAV30" s="15"/>
      <c r="NAW30" s="15"/>
      <c r="NAX30" s="15"/>
      <c r="NAY30" s="15"/>
      <c r="NAZ30" s="15"/>
      <c r="NBA30" s="15"/>
      <c r="NBB30" s="15"/>
      <c r="NBC30" s="15"/>
      <c r="NBD30" s="15"/>
      <c r="NBE30" s="15"/>
      <c r="NBF30" s="15"/>
      <c r="NBG30" s="15"/>
      <c r="NBH30" s="15"/>
      <c r="NBI30" s="15"/>
      <c r="NBJ30" s="15"/>
      <c r="NBK30" s="15"/>
      <c r="NBL30" s="15"/>
      <c r="NBM30" s="15"/>
      <c r="NBN30" s="15"/>
      <c r="NBO30" s="15"/>
      <c r="NBP30" s="15"/>
      <c r="NBQ30" s="15"/>
      <c r="NBR30" s="15"/>
      <c r="NBS30" s="15"/>
      <c r="NBT30" s="15"/>
      <c r="NBU30" s="15"/>
      <c r="NBV30" s="15"/>
      <c r="NBW30" s="15"/>
      <c r="NBX30" s="15"/>
      <c r="NBY30" s="15"/>
      <c r="NBZ30" s="15"/>
      <c r="NCA30" s="15"/>
      <c r="NCB30" s="15"/>
      <c r="NCC30" s="15"/>
      <c r="NCD30" s="15"/>
      <c r="NCE30" s="15"/>
      <c r="NCF30" s="15"/>
      <c r="NCG30" s="15"/>
      <c r="NCH30" s="15"/>
      <c r="NCI30" s="15"/>
      <c r="NCJ30" s="15"/>
      <c r="NCK30" s="15"/>
      <c r="NCL30" s="15"/>
      <c r="NCM30" s="15"/>
      <c r="NCN30" s="15"/>
      <c r="NCO30" s="15"/>
      <c r="NCP30" s="15"/>
      <c r="NCQ30" s="15"/>
      <c r="NCR30" s="15"/>
      <c r="NCS30" s="15"/>
      <c r="NCT30" s="15"/>
      <c r="NCU30" s="15"/>
      <c r="NCV30" s="15"/>
      <c r="NCW30" s="15"/>
      <c r="NCX30" s="15"/>
      <c r="NCY30" s="15"/>
      <c r="NCZ30" s="15"/>
      <c r="NDA30" s="15"/>
      <c r="NDB30" s="15"/>
      <c r="NDC30" s="15"/>
      <c r="NDD30" s="15"/>
      <c r="NDE30" s="15"/>
      <c r="NDF30" s="15"/>
      <c r="NDG30" s="15"/>
      <c r="NDH30" s="15"/>
      <c r="NDI30" s="15"/>
      <c r="NDJ30" s="15"/>
      <c r="NDK30" s="15"/>
      <c r="NDL30" s="15"/>
      <c r="NDM30" s="15"/>
      <c r="NDN30" s="15"/>
      <c r="NDO30" s="15"/>
      <c r="NDP30" s="15"/>
      <c r="NDQ30" s="15"/>
      <c r="NDR30" s="15"/>
      <c r="NDS30" s="15"/>
      <c r="NDT30" s="15"/>
      <c r="NDU30" s="15"/>
      <c r="NDV30" s="15"/>
      <c r="NDW30" s="15"/>
      <c r="NDX30" s="15"/>
      <c r="NDY30" s="15"/>
      <c r="NDZ30" s="15"/>
      <c r="NEA30" s="15"/>
      <c r="NEB30" s="15"/>
      <c r="NEC30" s="15"/>
      <c r="NED30" s="15"/>
      <c r="NEE30" s="15"/>
      <c r="NEF30" s="15"/>
      <c r="NEG30" s="15"/>
      <c r="NEH30" s="15"/>
      <c r="NEI30" s="15"/>
      <c r="NEJ30" s="15"/>
      <c r="NEK30" s="15"/>
      <c r="NEL30" s="15"/>
      <c r="NEM30" s="15"/>
      <c r="NEN30" s="15"/>
      <c r="NEO30" s="15"/>
      <c r="NEP30" s="15"/>
      <c r="NEQ30" s="15"/>
      <c r="NER30" s="15"/>
      <c r="NES30" s="15"/>
      <c r="NET30" s="15"/>
      <c r="NEU30" s="15"/>
      <c r="NEV30" s="15"/>
      <c r="NEW30" s="15"/>
      <c r="NEX30" s="15"/>
      <c r="NEY30" s="15"/>
      <c r="NEZ30" s="15"/>
      <c r="NFA30" s="15"/>
      <c r="NFB30" s="15"/>
      <c r="NFC30" s="15"/>
      <c r="NFD30" s="15"/>
      <c r="NFE30" s="15"/>
      <c r="NFF30" s="15"/>
      <c r="NFG30" s="15"/>
      <c r="NFH30" s="15"/>
      <c r="NFI30" s="15"/>
      <c r="NFJ30" s="15"/>
      <c r="NFK30" s="15"/>
      <c r="NFL30" s="15"/>
      <c r="NFM30" s="15"/>
      <c r="NFN30" s="15"/>
      <c r="NFO30" s="15"/>
      <c r="NFP30" s="15"/>
      <c r="NFQ30" s="15"/>
      <c r="NFR30" s="15"/>
      <c r="NFS30" s="15"/>
      <c r="NFT30" s="15"/>
      <c r="NFU30" s="15"/>
      <c r="NFV30" s="15"/>
      <c r="NFW30" s="15"/>
      <c r="NFX30" s="15"/>
      <c r="NFY30" s="15"/>
      <c r="NFZ30" s="15"/>
      <c r="NGA30" s="15"/>
      <c r="NGB30" s="15"/>
      <c r="NGC30" s="15"/>
      <c r="NGD30" s="15"/>
      <c r="NGE30" s="15"/>
      <c r="NGF30" s="15"/>
      <c r="NGG30" s="15"/>
      <c r="NGH30" s="15"/>
      <c r="NGI30" s="15"/>
      <c r="NGJ30" s="15"/>
      <c r="NGK30" s="15"/>
      <c r="NGL30" s="15"/>
      <c r="NGM30" s="15"/>
      <c r="NGN30" s="15"/>
      <c r="NGO30" s="15"/>
      <c r="NGP30" s="15"/>
      <c r="NGQ30" s="15"/>
      <c r="NGR30" s="15"/>
      <c r="NGS30" s="15"/>
      <c r="NGT30" s="15"/>
      <c r="NGU30" s="15"/>
      <c r="NGV30" s="15"/>
      <c r="NGW30" s="15"/>
      <c r="NGX30" s="15"/>
      <c r="NGY30" s="15"/>
      <c r="NGZ30" s="15"/>
      <c r="NHA30" s="15"/>
      <c r="NHB30" s="15"/>
      <c r="NHC30" s="15"/>
      <c r="NHD30" s="15"/>
      <c r="NHE30" s="15"/>
      <c r="NHF30" s="15"/>
      <c r="NHG30" s="15"/>
      <c r="NHH30" s="15"/>
      <c r="NHI30" s="15"/>
      <c r="NHJ30" s="15"/>
      <c r="NHK30" s="15"/>
      <c r="NHL30" s="15"/>
      <c r="NHM30" s="15"/>
      <c r="NHN30" s="15"/>
      <c r="NHO30" s="15"/>
      <c r="NHP30" s="15"/>
      <c r="NHQ30" s="15"/>
      <c r="NHR30" s="15"/>
      <c r="NHS30" s="15"/>
      <c r="NHT30" s="15"/>
      <c r="NHU30" s="15"/>
      <c r="NHV30" s="15"/>
      <c r="NHW30" s="15"/>
      <c r="NHX30" s="15"/>
      <c r="NHY30" s="15"/>
      <c r="NHZ30" s="15"/>
      <c r="NIA30" s="15"/>
      <c r="NIB30" s="15"/>
      <c r="NIC30" s="15"/>
      <c r="NID30" s="15"/>
      <c r="NIE30" s="15"/>
      <c r="NIF30" s="15"/>
      <c r="NIG30" s="15"/>
      <c r="NIH30" s="15"/>
      <c r="NII30" s="15"/>
      <c r="NIJ30" s="15"/>
      <c r="NIK30" s="15"/>
      <c r="NIL30" s="15"/>
      <c r="NIM30" s="15"/>
      <c r="NIN30" s="15"/>
      <c r="NIO30" s="15"/>
      <c r="NIP30" s="15"/>
      <c r="NIQ30" s="15"/>
      <c r="NIR30" s="15"/>
      <c r="NIS30" s="15"/>
      <c r="NIT30" s="15"/>
      <c r="NIU30" s="15"/>
      <c r="NIV30" s="15"/>
      <c r="NIW30" s="15"/>
      <c r="NIX30" s="15"/>
      <c r="NIY30" s="15"/>
      <c r="NIZ30" s="15"/>
      <c r="NJA30" s="15"/>
      <c r="NJB30" s="15"/>
      <c r="NJC30" s="15"/>
      <c r="NJD30" s="15"/>
      <c r="NJE30" s="15"/>
      <c r="NJF30" s="15"/>
      <c r="NJG30" s="15"/>
      <c r="NJH30" s="15"/>
      <c r="NJI30" s="15"/>
      <c r="NJJ30" s="15"/>
      <c r="NJK30" s="15"/>
      <c r="NJL30" s="15"/>
      <c r="NJM30" s="15"/>
      <c r="NJN30" s="15"/>
      <c r="NJO30" s="15"/>
      <c r="NJP30" s="15"/>
      <c r="NJQ30" s="15"/>
      <c r="NJR30" s="15"/>
      <c r="NJS30" s="15"/>
      <c r="NJT30" s="15"/>
      <c r="NJU30" s="15"/>
      <c r="NJV30" s="15"/>
      <c r="NJW30" s="15"/>
      <c r="NJX30" s="15"/>
      <c r="NJY30" s="15"/>
      <c r="NJZ30" s="15"/>
      <c r="NKA30" s="15"/>
      <c r="NKB30" s="15"/>
      <c r="NKC30" s="15"/>
      <c r="NKD30" s="15"/>
      <c r="NKE30" s="15"/>
      <c r="NKF30" s="15"/>
      <c r="NKG30" s="15"/>
      <c r="NKH30" s="15"/>
      <c r="NKI30" s="15"/>
      <c r="NKJ30" s="15"/>
      <c r="NKK30" s="15"/>
      <c r="NKL30" s="15"/>
      <c r="NKM30" s="15"/>
      <c r="NKN30" s="15"/>
      <c r="NKO30" s="15"/>
      <c r="NKP30" s="15"/>
      <c r="NKQ30" s="15"/>
      <c r="NKR30" s="15"/>
      <c r="NKS30" s="15"/>
      <c r="NKT30" s="15"/>
      <c r="NKU30" s="15"/>
      <c r="NKV30" s="15"/>
      <c r="NKW30" s="15"/>
      <c r="NKX30" s="15"/>
      <c r="NKY30" s="15"/>
      <c r="NKZ30" s="15"/>
      <c r="NLA30" s="15"/>
      <c r="NLB30" s="15"/>
      <c r="NLC30" s="15"/>
      <c r="NLD30" s="15"/>
      <c r="NLE30" s="15"/>
      <c r="NLF30" s="15"/>
      <c r="NLG30" s="15"/>
      <c r="NLH30" s="15"/>
      <c r="NLI30" s="15"/>
      <c r="NLJ30" s="15"/>
      <c r="NLK30" s="15"/>
      <c r="NLL30" s="15"/>
      <c r="NLM30" s="15"/>
      <c r="NLN30" s="15"/>
      <c r="NLO30" s="15"/>
      <c r="NLP30" s="15"/>
      <c r="NLQ30" s="15"/>
      <c r="NLR30" s="15"/>
      <c r="NLS30" s="15"/>
      <c r="NLT30" s="15"/>
      <c r="NLU30" s="15"/>
      <c r="NLV30" s="15"/>
      <c r="NLW30" s="15"/>
      <c r="NLX30" s="15"/>
      <c r="NLY30" s="15"/>
      <c r="NLZ30" s="15"/>
      <c r="NMA30" s="15"/>
      <c r="NMB30" s="15"/>
      <c r="NMC30" s="15"/>
      <c r="NMD30" s="15"/>
      <c r="NME30" s="15"/>
      <c r="NMF30" s="15"/>
      <c r="NMG30" s="15"/>
      <c r="NMH30" s="15"/>
      <c r="NMI30" s="15"/>
      <c r="NMJ30" s="15"/>
      <c r="NMK30" s="15"/>
      <c r="NML30" s="15"/>
      <c r="NMM30" s="15"/>
      <c r="NMN30" s="15"/>
      <c r="NMO30" s="15"/>
      <c r="NMP30" s="15"/>
      <c r="NMQ30" s="15"/>
      <c r="NMR30" s="15"/>
      <c r="NMS30" s="15"/>
      <c r="NMT30" s="15"/>
      <c r="NMU30" s="15"/>
      <c r="NMV30" s="15"/>
      <c r="NMW30" s="15"/>
      <c r="NMX30" s="15"/>
      <c r="NMY30" s="15"/>
      <c r="NMZ30" s="15"/>
      <c r="NNA30" s="15"/>
      <c r="NNB30" s="15"/>
      <c r="NNC30" s="15"/>
      <c r="NND30" s="15"/>
      <c r="NNE30" s="15"/>
      <c r="NNF30" s="15"/>
      <c r="NNG30" s="15"/>
      <c r="NNH30" s="15"/>
      <c r="NNI30" s="15"/>
      <c r="NNJ30" s="15"/>
      <c r="NNK30" s="15"/>
      <c r="NNL30" s="15"/>
      <c r="NNM30" s="15"/>
      <c r="NNN30" s="15"/>
      <c r="NNO30" s="15"/>
      <c r="NNP30" s="15"/>
      <c r="NNQ30" s="15"/>
      <c r="NNR30" s="15"/>
      <c r="NNS30" s="15"/>
      <c r="NNT30" s="15"/>
      <c r="NNU30" s="15"/>
      <c r="NNV30" s="15"/>
      <c r="NNW30" s="15"/>
      <c r="NNX30" s="15"/>
      <c r="NNY30" s="15"/>
      <c r="NNZ30" s="15"/>
      <c r="NOA30" s="15"/>
      <c r="NOB30" s="15"/>
      <c r="NOC30" s="15"/>
      <c r="NOD30" s="15"/>
      <c r="NOE30" s="15"/>
      <c r="NOF30" s="15"/>
      <c r="NOG30" s="15"/>
      <c r="NOH30" s="15"/>
      <c r="NOI30" s="15"/>
      <c r="NOJ30" s="15"/>
      <c r="NOK30" s="15"/>
      <c r="NOL30" s="15"/>
      <c r="NOM30" s="15"/>
      <c r="NON30" s="15"/>
      <c r="NOO30" s="15"/>
      <c r="NOP30" s="15"/>
      <c r="NOQ30" s="15"/>
      <c r="NOR30" s="15"/>
      <c r="NOS30" s="15"/>
      <c r="NOT30" s="15"/>
      <c r="NOU30" s="15"/>
      <c r="NOV30" s="15"/>
      <c r="NOW30" s="15"/>
      <c r="NOX30" s="15"/>
      <c r="NOY30" s="15"/>
      <c r="NOZ30" s="15"/>
      <c r="NPA30" s="15"/>
      <c r="NPB30" s="15"/>
      <c r="NPC30" s="15"/>
      <c r="NPD30" s="15"/>
      <c r="NPE30" s="15"/>
      <c r="NPF30" s="15"/>
      <c r="NPG30" s="15"/>
      <c r="NPH30" s="15"/>
      <c r="NPI30" s="15"/>
      <c r="NPJ30" s="15"/>
      <c r="NPK30" s="15"/>
      <c r="NPL30" s="15"/>
      <c r="NPM30" s="15"/>
      <c r="NPN30" s="15"/>
      <c r="NPO30" s="15"/>
      <c r="NPP30" s="15"/>
      <c r="NPQ30" s="15"/>
      <c r="NPR30" s="15"/>
      <c r="NPS30" s="15"/>
      <c r="NPT30" s="15"/>
      <c r="NPU30" s="15"/>
      <c r="NPV30" s="15"/>
      <c r="NPW30" s="15"/>
      <c r="NPX30" s="15"/>
      <c r="NPY30" s="15"/>
      <c r="NPZ30" s="15"/>
      <c r="NQA30" s="15"/>
      <c r="NQB30" s="15"/>
      <c r="NQC30" s="15"/>
      <c r="NQD30" s="15"/>
      <c r="NQE30" s="15"/>
      <c r="NQF30" s="15"/>
      <c r="NQG30" s="15"/>
      <c r="NQH30" s="15"/>
      <c r="NQI30" s="15"/>
      <c r="NQJ30" s="15"/>
      <c r="NQK30" s="15"/>
      <c r="NQL30" s="15"/>
      <c r="NQM30" s="15"/>
      <c r="NQN30" s="15"/>
      <c r="NQO30" s="15"/>
      <c r="NQP30" s="15"/>
      <c r="NQQ30" s="15"/>
      <c r="NQR30" s="15"/>
      <c r="NQS30" s="15"/>
      <c r="NQT30" s="15"/>
      <c r="NQU30" s="15"/>
      <c r="NQV30" s="15"/>
      <c r="NQW30" s="15"/>
      <c r="NQX30" s="15"/>
      <c r="NQY30" s="15"/>
      <c r="NQZ30" s="15"/>
      <c r="NRA30" s="15"/>
      <c r="NRB30" s="15"/>
      <c r="NRC30" s="15"/>
      <c r="NRD30" s="15"/>
      <c r="NRE30" s="15"/>
      <c r="NRF30" s="15"/>
      <c r="NRG30" s="15"/>
      <c r="NRH30" s="15"/>
      <c r="NRI30" s="15"/>
      <c r="NRJ30" s="15"/>
      <c r="NRK30" s="15"/>
      <c r="NRL30" s="15"/>
      <c r="NRM30" s="15"/>
      <c r="NRN30" s="15"/>
      <c r="NRO30" s="15"/>
      <c r="NRP30" s="15"/>
      <c r="NRQ30" s="15"/>
      <c r="NRR30" s="15"/>
      <c r="NRS30" s="15"/>
      <c r="NRT30" s="15"/>
      <c r="NRU30" s="15"/>
      <c r="NRV30" s="15"/>
      <c r="NRW30" s="15"/>
      <c r="NRX30" s="15"/>
      <c r="NRY30" s="15"/>
      <c r="NRZ30" s="15"/>
      <c r="NSA30" s="15"/>
      <c r="NSB30" s="15"/>
      <c r="NSC30" s="15"/>
      <c r="NSD30" s="15"/>
      <c r="NSE30" s="15"/>
      <c r="NSF30" s="15"/>
      <c r="NSG30" s="15"/>
      <c r="NSH30" s="15"/>
      <c r="NSI30" s="15"/>
      <c r="NSJ30" s="15"/>
      <c r="NSK30" s="15"/>
      <c r="NSL30" s="15"/>
      <c r="NSM30" s="15"/>
      <c r="NSN30" s="15"/>
      <c r="NSO30" s="15"/>
      <c r="NSP30" s="15"/>
      <c r="NSQ30" s="15"/>
      <c r="NSR30" s="15"/>
      <c r="NSS30" s="15"/>
      <c r="NST30" s="15"/>
      <c r="NSU30" s="15"/>
      <c r="NSV30" s="15"/>
      <c r="NSW30" s="15"/>
      <c r="NSX30" s="15"/>
      <c r="NSY30" s="15"/>
      <c r="NSZ30" s="15"/>
      <c r="NTA30" s="15"/>
      <c r="NTB30" s="15"/>
      <c r="NTC30" s="15"/>
      <c r="NTD30" s="15"/>
      <c r="NTE30" s="15"/>
      <c r="NTF30" s="15"/>
      <c r="NTG30" s="15"/>
      <c r="NTH30" s="15"/>
      <c r="NTI30" s="15"/>
      <c r="NTJ30" s="15"/>
      <c r="NTK30" s="15"/>
      <c r="NTL30" s="15"/>
      <c r="NTM30" s="15"/>
      <c r="NTN30" s="15"/>
      <c r="NTO30" s="15"/>
      <c r="NTP30" s="15"/>
      <c r="NTQ30" s="15"/>
      <c r="NTR30" s="15"/>
      <c r="NTS30" s="15"/>
      <c r="NTT30" s="15"/>
      <c r="NTU30" s="15"/>
      <c r="NTV30" s="15"/>
      <c r="NTW30" s="15"/>
      <c r="NTX30" s="15"/>
      <c r="NTY30" s="15"/>
      <c r="NTZ30" s="15"/>
      <c r="NUA30" s="15"/>
      <c r="NUB30" s="15"/>
      <c r="NUC30" s="15"/>
      <c r="NUD30" s="15"/>
      <c r="NUE30" s="15"/>
      <c r="NUF30" s="15"/>
      <c r="NUG30" s="15"/>
      <c r="NUH30" s="15"/>
      <c r="NUI30" s="15"/>
      <c r="NUJ30" s="15"/>
      <c r="NUK30" s="15"/>
      <c r="NUL30" s="15"/>
      <c r="NUM30" s="15"/>
      <c r="NUN30" s="15"/>
      <c r="NUO30" s="15"/>
      <c r="NUP30" s="15"/>
      <c r="NUQ30" s="15"/>
      <c r="NUR30" s="15"/>
      <c r="NUS30" s="15"/>
      <c r="NUT30" s="15"/>
      <c r="NUU30" s="15"/>
      <c r="NUV30" s="15"/>
      <c r="NUW30" s="15"/>
      <c r="NUX30" s="15"/>
      <c r="NUY30" s="15"/>
      <c r="NUZ30" s="15"/>
      <c r="NVA30" s="15"/>
      <c r="NVB30" s="15"/>
      <c r="NVC30" s="15"/>
      <c r="NVD30" s="15"/>
      <c r="NVE30" s="15"/>
      <c r="NVF30" s="15"/>
      <c r="NVG30" s="15"/>
      <c r="NVH30" s="15"/>
      <c r="NVI30" s="15"/>
      <c r="NVJ30" s="15"/>
      <c r="NVK30" s="15"/>
      <c r="NVL30" s="15"/>
      <c r="NVM30" s="15"/>
      <c r="NVN30" s="15"/>
      <c r="NVO30" s="15"/>
      <c r="NVP30" s="15"/>
      <c r="NVQ30" s="15"/>
      <c r="NVR30" s="15"/>
      <c r="NVS30" s="15"/>
      <c r="NVT30" s="15"/>
      <c r="NVU30" s="15"/>
      <c r="NVV30" s="15"/>
      <c r="NVW30" s="15"/>
      <c r="NVX30" s="15"/>
      <c r="NVY30" s="15"/>
      <c r="NVZ30" s="15"/>
      <c r="NWA30" s="15"/>
      <c r="NWB30" s="15"/>
      <c r="NWC30" s="15"/>
      <c r="NWD30" s="15"/>
      <c r="NWE30" s="15"/>
      <c r="NWF30" s="15"/>
      <c r="NWG30" s="15"/>
      <c r="NWH30" s="15"/>
      <c r="NWI30" s="15"/>
      <c r="NWJ30" s="15"/>
      <c r="NWK30" s="15"/>
      <c r="NWL30" s="15"/>
      <c r="NWM30" s="15"/>
      <c r="NWN30" s="15"/>
      <c r="NWO30" s="15"/>
      <c r="NWP30" s="15"/>
      <c r="NWQ30" s="15"/>
      <c r="NWR30" s="15"/>
      <c r="NWS30" s="15"/>
      <c r="NWT30" s="15"/>
      <c r="NWU30" s="15"/>
      <c r="NWV30" s="15"/>
      <c r="NWW30" s="15"/>
      <c r="NWX30" s="15"/>
      <c r="NWY30" s="15"/>
      <c r="NWZ30" s="15"/>
      <c r="NXA30" s="15"/>
      <c r="NXB30" s="15"/>
      <c r="NXC30" s="15"/>
      <c r="NXD30" s="15"/>
      <c r="NXE30" s="15"/>
      <c r="NXF30" s="15"/>
      <c r="NXG30" s="15"/>
      <c r="NXH30" s="15"/>
      <c r="NXI30" s="15"/>
      <c r="NXJ30" s="15"/>
      <c r="NXK30" s="15"/>
      <c r="NXL30" s="15"/>
      <c r="NXM30" s="15"/>
      <c r="NXN30" s="15"/>
      <c r="NXO30" s="15"/>
      <c r="NXP30" s="15"/>
      <c r="NXQ30" s="15"/>
      <c r="NXR30" s="15"/>
      <c r="NXS30" s="15"/>
      <c r="NXT30" s="15"/>
      <c r="NXU30" s="15"/>
      <c r="NXV30" s="15"/>
      <c r="NXW30" s="15"/>
      <c r="NXX30" s="15"/>
      <c r="NXY30" s="15"/>
      <c r="NXZ30" s="15"/>
      <c r="NYA30" s="15"/>
      <c r="NYB30" s="15"/>
      <c r="NYC30" s="15"/>
      <c r="NYD30" s="15"/>
      <c r="NYE30" s="15"/>
      <c r="NYF30" s="15"/>
      <c r="NYG30" s="15"/>
      <c r="NYH30" s="15"/>
      <c r="NYI30" s="15"/>
      <c r="NYJ30" s="15"/>
      <c r="NYK30" s="15"/>
      <c r="NYL30" s="15"/>
      <c r="NYM30" s="15"/>
      <c r="NYN30" s="15"/>
      <c r="NYO30" s="15"/>
      <c r="NYP30" s="15"/>
      <c r="NYQ30" s="15"/>
      <c r="NYR30" s="15"/>
      <c r="NYS30" s="15"/>
      <c r="NYT30" s="15"/>
      <c r="NYU30" s="15"/>
      <c r="NYV30" s="15"/>
      <c r="NYW30" s="15"/>
      <c r="NYX30" s="15"/>
      <c r="NYY30" s="15"/>
      <c r="NYZ30" s="15"/>
      <c r="NZA30" s="15"/>
      <c r="NZB30" s="15"/>
      <c r="NZC30" s="15"/>
      <c r="NZD30" s="15"/>
      <c r="NZE30" s="15"/>
      <c r="NZF30" s="15"/>
      <c r="NZG30" s="15"/>
      <c r="NZH30" s="15"/>
      <c r="NZI30" s="15"/>
      <c r="NZJ30" s="15"/>
      <c r="NZK30" s="15"/>
      <c r="NZL30" s="15"/>
      <c r="NZM30" s="15"/>
      <c r="NZN30" s="15"/>
      <c r="NZO30" s="15"/>
      <c r="NZP30" s="15"/>
      <c r="NZQ30" s="15"/>
      <c r="NZR30" s="15"/>
      <c r="NZS30" s="15"/>
      <c r="NZT30" s="15"/>
      <c r="NZU30" s="15"/>
      <c r="NZV30" s="15"/>
      <c r="NZW30" s="15"/>
      <c r="NZX30" s="15"/>
      <c r="NZY30" s="15"/>
      <c r="NZZ30" s="15"/>
      <c r="OAA30" s="15"/>
      <c r="OAB30" s="15"/>
      <c r="OAC30" s="15"/>
      <c r="OAD30" s="15"/>
      <c r="OAE30" s="15"/>
      <c r="OAF30" s="15"/>
      <c r="OAG30" s="15"/>
      <c r="OAH30" s="15"/>
      <c r="OAI30" s="15"/>
      <c r="OAJ30" s="15"/>
      <c r="OAK30" s="15"/>
      <c r="OAL30" s="15"/>
      <c r="OAM30" s="15"/>
      <c r="OAN30" s="15"/>
      <c r="OAO30" s="15"/>
      <c r="OAP30" s="15"/>
      <c r="OAQ30" s="15"/>
      <c r="OAR30" s="15"/>
      <c r="OAS30" s="15"/>
      <c r="OAT30" s="15"/>
      <c r="OAU30" s="15"/>
      <c r="OAV30" s="15"/>
      <c r="OAW30" s="15"/>
      <c r="OAX30" s="15"/>
      <c r="OAY30" s="15"/>
      <c r="OAZ30" s="15"/>
      <c r="OBA30" s="15"/>
      <c r="OBB30" s="15"/>
      <c r="OBC30" s="15"/>
      <c r="OBD30" s="15"/>
      <c r="OBE30" s="15"/>
      <c r="OBF30" s="15"/>
      <c r="OBG30" s="15"/>
      <c r="OBH30" s="15"/>
      <c r="OBI30" s="15"/>
      <c r="OBJ30" s="15"/>
      <c r="OBK30" s="15"/>
      <c r="OBL30" s="15"/>
      <c r="OBM30" s="15"/>
      <c r="OBN30" s="15"/>
      <c r="OBO30" s="15"/>
      <c r="OBP30" s="15"/>
      <c r="OBQ30" s="15"/>
      <c r="OBR30" s="15"/>
      <c r="OBS30" s="15"/>
      <c r="OBT30" s="15"/>
      <c r="OBU30" s="15"/>
      <c r="OBV30" s="15"/>
      <c r="OBW30" s="15"/>
      <c r="OBX30" s="15"/>
      <c r="OBY30" s="15"/>
      <c r="OBZ30" s="15"/>
      <c r="OCA30" s="15"/>
      <c r="OCB30" s="15"/>
      <c r="OCC30" s="15"/>
      <c r="OCD30" s="15"/>
      <c r="OCE30" s="15"/>
      <c r="OCF30" s="15"/>
      <c r="OCG30" s="15"/>
      <c r="OCH30" s="15"/>
      <c r="OCI30" s="15"/>
      <c r="OCJ30" s="15"/>
      <c r="OCK30" s="15"/>
      <c r="OCL30" s="15"/>
      <c r="OCM30" s="15"/>
      <c r="OCN30" s="15"/>
      <c r="OCO30" s="15"/>
      <c r="OCP30" s="15"/>
      <c r="OCQ30" s="15"/>
      <c r="OCR30" s="15"/>
      <c r="OCS30" s="15"/>
      <c r="OCT30" s="15"/>
      <c r="OCU30" s="15"/>
      <c r="OCV30" s="15"/>
      <c r="OCW30" s="15"/>
      <c r="OCX30" s="15"/>
      <c r="OCY30" s="15"/>
      <c r="OCZ30" s="15"/>
      <c r="ODA30" s="15"/>
      <c r="ODB30" s="15"/>
      <c r="ODC30" s="15"/>
      <c r="ODD30" s="15"/>
      <c r="ODE30" s="15"/>
      <c r="ODF30" s="15"/>
      <c r="ODG30" s="15"/>
      <c r="ODH30" s="15"/>
      <c r="ODI30" s="15"/>
      <c r="ODJ30" s="15"/>
      <c r="ODK30" s="15"/>
      <c r="ODL30" s="15"/>
      <c r="ODM30" s="15"/>
      <c r="ODN30" s="15"/>
      <c r="ODO30" s="15"/>
      <c r="ODP30" s="15"/>
      <c r="ODQ30" s="15"/>
      <c r="ODR30" s="15"/>
      <c r="ODS30" s="15"/>
      <c r="ODT30" s="15"/>
      <c r="ODU30" s="15"/>
      <c r="ODV30" s="15"/>
      <c r="ODW30" s="15"/>
      <c r="ODX30" s="15"/>
      <c r="ODY30" s="15"/>
      <c r="ODZ30" s="15"/>
      <c r="OEA30" s="15"/>
      <c r="OEB30" s="15"/>
      <c r="OEC30" s="15"/>
      <c r="OED30" s="15"/>
      <c r="OEE30" s="15"/>
      <c r="OEF30" s="15"/>
      <c r="OEG30" s="15"/>
      <c r="OEH30" s="15"/>
      <c r="OEI30" s="15"/>
      <c r="OEJ30" s="15"/>
      <c r="OEK30" s="15"/>
      <c r="OEL30" s="15"/>
      <c r="OEM30" s="15"/>
      <c r="OEN30" s="15"/>
      <c r="OEO30" s="15"/>
      <c r="OEP30" s="15"/>
      <c r="OEQ30" s="15"/>
      <c r="OER30" s="15"/>
      <c r="OES30" s="15"/>
      <c r="OET30" s="15"/>
      <c r="OEU30" s="15"/>
      <c r="OEV30" s="15"/>
      <c r="OEW30" s="15"/>
      <c r="OEX30" s="15"/>
      <c r="OEY30" s="15"/>
      <c r="OEZ30" s="15"/>
      <c r="OFA30" s="15"/>
      <c r="OFB30" s="15"/>
      <c r="OFC30" s="15"/>
      <c r="OFD30" s="15"/>
      <c r="OFE30" s="15"/>
      <c r="OFF30" s="15"/>
      <c r="OFG30" s="15"/>
      <c r="OFH30" s="15"/>
      <c r="OFI30" s="15"/>
      <c r="OFJ30" s="15"/>
      <c r="OFK30" s="15"/>
      <c r="OFL30" s="15"/>
      <c r="OFM30" s="15"/>
      <c r="OFN30" s="15"/>
      <c r="OFO30" s="15"/>
      <c r="OFP30" s="15"/>
      <c r="OFQ30" s="15"/>
      <c r="OFR30" s="15"/>
      <c r="OFS30" s="15"/>
      <c r="OFT30" s="15"/>
      <c r="OFU30" s="15"/>
      <c r="OFV30" s="15"/>
      <c r="OFW30" s="15"/>
      <c r="OFX30" s="15"/>
      <c r="OFY30" s="15"/>
      <c r="OFZ30" s="15"/>
      <c r="OGA30" s="15"/>
      <c r="OGB30" s="15"/>
      <c r="OGC30" s="15"/>
      <c r="OGD30" s="15"/>
      <c r="OGE30" s="15"/>
      <c r="OGF30" s="15"/>
      <c r="OGG30" s="15"/>
      <c r="OGH30" s="15"/>
      <c r="OGI30" s="15"/>
      <c r="OGJ30" s="15"/>
      <c r="OGK30" s="15"/>
      <c r="OGL30" s="15"/>
      <c r="OGM30" s="15"/>
      <c r="OGN30" s="15"/>
      <c r="OGO30" s="15"/>
      <c r="OGP30" s="15"/>
      <c r="OGQ30" s="15"/>
      <c r="OGR30" s="15"/>
      <c r="OGS30" s="15"/>
      <c r="OGT30" s="15"/>
      <c r="OGU30" s="15"/>
      <c r="OGV30" s="15"/>
      <c r="OGW30" s="15"/>
      <c r="OGX30" s="15"/>
      <c r="OGY30" s="15"/>
      <c r="OGZ30" s="15"/>
      <c r="OHA30" s="15"/>
      <c r="OHB30" s="15"/>
      <c r="OHC30" s="15"/>
      <c r="OHD30" s="15"/>
      <c r="OHE30" s="15"/>
      <c r="OHF30" s="15"/>
      <c r="OHG30" s="15"/>
      <c r="OHH30" s="15"/>
      <c r="OHI30" s="15"/>
      <c r="OHJ30" s="15"/>
      <c r="OHK30" s="15"/>
      <c r="OHL30" s="15"/>
      <c r="OHM30" s="15"/>
      <c r="OHN30" s="15"/>
      <c r="OHO30" s="15"/>
      <c r="OHP30" s="15"/>
      <c r="OHQ30" s="15"/>
      <c r="OHR30" s="15"/>
      <c r="OHS30" s="15"/>
      <c r="OHT30" s="15"/>
      <c r="OHU30" s="15"/>
      <c r="OHV30" s="15"/>
      <c r="OHW30" s="15"/>
      <c r="OHX30" s="15"/>
      <c r="OHY30" s="15"/>
      <c r="OHZ30" s="15"/>
      <c r="OIA30" s="15"/>
      <c r="OIB30" s="15"/>
      <c r="OIC30" s="15"/>
      <c r="OID30" s="15"/>
      <c r="OIE30" s="15"/>
      <c r="OIF30" s="15"/>
      <c r="OIG30" s="15"/>
      <c r="OIH30" s="15"/>
      <c r="OII30" s="15"/>
      <c r="OIJ30" s="15"/>
      <c r="OIK30" s="15"/>
      <c r="OIL30" s="15"/>
      <c r="OIM30" s="15"/>
      <c r="OIN30" s="15"/>
      <c r="OIO30" s="15"/>
      <c r="OIP30" s="15"/>
      <c r="OIQ30" s="15"/>
      <c r="OIR30" s="15"/>
      <c r="OIS30" s="15"/>
      <c r="OIT30" s="15"/>
      <c r="OIU30" s="15"/>
      <c r="OIV30" s="15"/>
      <c r="OIW30" s="15"/>
      <c r="OIX30" s="15"/>
      <c r="OIY30" s="15"/>
      <c r="OIZ30" s="15"/>
      <c r="OJA30" s="15"/>
      <c r="OJB30" s="15"/>
      <c r="OJC30" s="15"/>
      <c r="OJD30" s="15"/>
      <c r="OJE30" s="15"/>
      <c r="OJF30" s="15"/>
      <c r="OJG30" s="15"/>
      <c r="OJH30" s="15"/>
      <c r="OJI30" s="15"/>
      <c r="OJJ30" s="15"/>
      <c r="OJK30" s="15"/>
      <c r="OJL30" s="15"/>
      <c r="OJM30" s="15"/>
      <c r="OJN30" s="15"/>
      <c r="OJO30" s="15"/>
      <c r="OJP30" s="15"/>
      <c r="OJQ30" s="15"/>
      <c r="OJR30" s="15"/>
      <c r="OJS30" s="15"/>
      <c r="OJT30" s="15"/>
      <c r="OJU30" s="15"/>
      <c r="OJV30" s="15"/>
      <c r="OJW30" s="15"/>
      <c r="OJX30" s="15"/>
      <c r="OJY30" s="15"/>
      <c r="OJZ30" s="15"/>
      <c r="OKA30" s="15"/>
      <c r="OKB30" s="15"/>
      <c r="OKC30" s="15"/>
      <c r="OKD30" s="15"/>
      <c r="OKE30" s="15"/>
      <c r="OKF30" s="15"/>
      <c r="OKG30" s="15"/>
      <c r="OKH30" s="15"/>
      <c r="OKI30" s="15"/>
      <c r="OKJ30" s="15"/>
      <c r="OKK30" s="15"/>
      <c r="OKL30" s="15"/>
      <c r="OKM30" s="15"/>
      <c r="OKN30" s="15"/>
      <c r="OKO30" s="15"/>
      <c r="OKP30" s="15"/>
      <c r="OKQ30" s="15"/>
      <c r="OKR30" s="15"/>
      <c r="OKS30" s="15"/>
      <c r="OKT30" s="15"/>
      <c r="OKU30" s="15"/>
      <c r="OKV30" s="15"/>
      <c r="OKW30" s="15"/>
      <c r="OKX30" s="15"/>
      <c r="OKY30" s="15"/>
      <c r="OKZ30" s="15"/>
      <c r="OLA30" s="15"/>
      <c r="OLB30" s="15"/>
      <c r="OLC30" s="15"/>
      <c r="OLD30" s="15"/>
      <c r="OLE30" s="15"/>
      <c r="OLF30" s="15"/>
      <c r="OLG30" s="15"/>
      <c r="OLH30" s="15"/>
      <c r="OLI30" s="15"/>
      <c r="OLJ30" s="15"/>
      <c r="OLK30" s="15"/>
      <c r="OLL30" s="15"/>
      <c r="OLM30" s="15"/>
      <c r="OLN30" s="15"/>
      <c r="OLO30" s="15"/>
      <c r="OLP30" s="15"/>
      <c r="OLQ30" s="15"/>
      <c r="OLR30" s="15"/>
      <c r="OLS30" s="15"/>
      <c r="OLT30" s="15"/>
      <c r="OLU30" s="15"/>
      <c r="OLV30" s="15"/>
      <c r="OLW30" s="15"/>
      <c r="OLX30" s="15"/>
      <c r="OLY30" s="15"/>
      <c r="OLZ30" s="15"/>
      <c r="OMA30" s="15"/>
      <c r="OMB30" s="15"/>
      <c r="OMC30" s="15"/>
      <c r="OMD30" s="15"/>
      <c r="OME30" s="15"/>
      <c r="OMF30" s="15"/>
      <c r="OMG30" s="15"/>
      <c r="OMH30" s="15"/>
      <c r="OMI30" s="15"/>
      <c r="OMJ30" s="15"/>
      <c r="OMK30" s="15"/>
      <c r="OML30" s="15"/>
      <c r="OMM30" s="15"/>
      <c r="OMN30" s="15"/>
      <c r="OMO30" s="15"/>
      <c r="OMP30" s="15"/>
      <c r="OMQ30" s="15"/>
      <c r="OMR30" s="15"/>
      <c r="OMS30" s="15"/>
      <c r="OMT30" s="15"/>
      <c r="OMU30" s="15"/>
      <c r="OMV30" s="15"/>
      <c r="OMW30" s="15"/>
      <c r="OMX30" s="15"/>
      <c r="OMY30" s="15"/>
      <c r="OMZ30" s="15"/>
      <c r="ONA30" s="15"/>
      <c r="ONB30" s="15"/>
      <c r="ONC30" s="15"/>
      <c r="OND30" s="15"/>
      <c r="ONE30" s="15"/>
      <c r="ONF30" s="15"/>
      <c r="ONG30" s="15"/>
      <c r="ONH30" s="15"/>
      <c r="ONI30" s="15"/>
      <c r="ONJ30" s="15"/>
      <c r="ONK30" s="15"/>
      <c r="ONL30" s="15"/>
      <c r="ONM30" s="15"/>
      <c r="ONN30" s="15"/>
      <c r="ONO30" s="15"/>
      <c r="ONP30" s="15"/>
      <c r="ONQ30" s="15"/>
      <c r="ONR30" s="15"/>
      <c r="ONS30" s="15"/>
      <c r="ONT30" s="15"/>
      <c r="ONU30" s="15"/>
      <c r="ONV30" s="15"/>
      <c r="ONW30" s="15"/>
      <c r="ONX30" s="15"/>
      <c r="ONY30" s="15"/>
      <c r="ONZ30" s="15"/>
      <c r="OOA30" s="15"/>
      <c r="OOB30" s="15"/>
      <c r="OOC30" s="15"/>
      <c r="OOD30" s="15"/>
      <c r="OOE30" s="15"/>
      <c r="OOF30" s="15"/>
      <c r="OOG30" s="15"/>
      <c r="OOH30" s="15"/>
      <c r="OOI30" s="15"/>
      <c r="OOJ30" s="15"/>
      <c r="OOK30" s="15"/>
      <c r="OOL30" s="15"/>
      <c r="OOM30" s="15"/>
      <c r="OON30" s="15"/>
      <c r="OOO30" s="15"/>
      <c r="OOP30" s="15"/>
      <c r="OOQ30" s="15"/>
      <c r="OOR30" s="15"/>
      <c r="OOS30" s="15"/>
      <c r="OOT30" s="15"/>
      <c r="OOU30" s="15"/>
      <c r="OOV30" s="15"/>
      <c r="OOW30" s="15"/>
      <c r="OOX30" s="15"/>
      <c r="OOY30" s="15"/>
      <c r="OOZ30" s="15"/>
      <c r="OPA30" s="15"/>
      <c r="OPB30" s="15"/>
      <c r="OPC30" s="15"/>
      <c r="OPD30" s="15"/>
      <c r="OPE30" s="15"/>
      <c r="OPF30" s="15"/>
      <c r="OPG30" s="15"/>
      <c r="OPH30" s="15"/>
      <c r="OPI30" s="15"/>
      <c r="OPJ30" s="15"/>
      <c r="OPK30" s="15"/>
      <c r="OPL30" s="15"/>
      <c r="OPM30" s="15"/>
      <c r="OPN30" s="15"/>
      <c r="OPO30" s="15"/>
      <c r="OPP30" s="15"/>
      <c r="OPQ30" s="15"/>
      <c r="OPR30" s="15"/>
      <c r="OPS30" s="15"/>
      <c r="OPT30" s="15"/>
      <c r="OPU30" s="15"/>
      <c r="OPV30" s="15"/>
      <c r="OPW30" s="15"/>
      <c r="OPX30" s="15"/>
      <c r="OPY30" s="15"/>
      <c r="OPZ30" s="15"/>
      <c r="OQA30" s="15"/>
      <c r="OQB30" s="15"/>
      <c r="OQC30" s="15"/>
      <c r="OQD30" s="15"/>
      <c r="OQE30" s="15"/>
      <c r="OQF30" s="15"/>
      <c r="OQG30" s="15"/>
      <c r="OQH30" s="15"/>
      <c r="OQI30" s="15"/>
      <c r="OQJ30" s="15"/>
      <c r="OQK30" s="15"/>
      <c r="OQL30" s="15"/>
      <c r="OQM30" s="15"/>
      <c r="OQN30" s="15"/>
      <c r="OQO30" s="15"/>
      <c r="OQP30" s="15"/>
      <c r="OQQ30" s="15"/>
      <c r="OQR30" s="15"/>
      <c r="OQS30" s="15"/>
      <c r="OQT30" s="15"/>
      <c r="OQU30" s="15"/>
      <c r="OQV30" s="15"/>
      <c r="OQW30" s="15"/>
      <c r="OQX30" s="15"/>
      <c r="OQY30" s="15"/>
      <c r="OQZ30" s="15"/>
      <c r="ORA30" s="15"/>
      <c r="ORB30" s="15"/>
      <c r="ORC30" s="15"/>
      <c r="ORD30" s="15"/>
      <c r="ORE30" s="15"/>
      <c r="ORF30" s="15"/>
      <c r="ORG30" s="15"/>
      <c r="ORH30" s="15"/>
      <c r="ORI30" s="15"/>
      <c r="ORJ30" s="15"/>
      <c r="ORK30" s="15"/>
      <c r="ORL30" s="15"/>
      <c r="ORM30" s="15"/>
      <c r="ORN30" s="15"/>
      <c r="ORO30" s="15"/>
      <c r="ORP30" s="15"/>
      <c r="ORQ30" s="15"/>
      <c r="ORR30" s="15"/>
      <c r="ORS30" s="15"/>
      <c r="ORT30" s="15"/>
      <c r="ORU30" s="15"/>
      <c r="ORV30" s="15"/>
      <c r="ORW30" s="15"/>
      <c r="ORX30" s="15"/>
      <c r="ORY30" s="15"/>
      <c r="ORZ30" s="15"/>
      <c r="OSA30" s="15"/>
      <c r="OSB30" s="15"/>
      <c r="OSC30" s="15"/>
      <c r="OSD30" s="15"/>
      <c r="OSE30" s="15"/>
      <c r="OSF30" s="15"/>
      <c r="OSG30" s="15"/>
      <c r="OSH30" s="15"/>
      <c r="OSI30" s="15"/>
      <c r="OSJ30" s="15"/>
      <c r="OSK30" s="15"/>
      <c r="OSL30" s="15"/>
      <c r="OSM30" s="15"/>
      <c r="OSN30" s="15"/>
      <c r="OSO30" s="15"/>
      <c r="OSP30" s="15"/>
      <c r="OSQ30" s="15"/>
      <c r="OSR30" s="15"/>
      <c r="OSS30" s="15"/>
      <c r="OST30" s="15"/>
      <c r="OSU30" s="15"/>
      <c r="OSV30" s="15"/>
      <c r="OSW30" s="15"/>
      <c r="OSX30" s="15"/>
      <c r="OSY30" s="15"/>
      <c r="OSZ30" s="15"/>
      <c r="OTA30" s="15"/>
      <c r="OTB30" s="15"/>
      <c r="OTC30" s="15"/>
      <c r="OTD30" s="15"/>
      <c r="OTE30" s="15"/>
      <c r="OTF30" s="15"/>
      <c r="OTG30" s="15"/>
      <c r="OTH30" s="15"/>
      <c r="OTI30" s="15"/>
      <c r="OTJ30" s="15"/>
      <c r="OTK30" s="15"/>
      <c r="OTL30" s="15"/>
      <c r="OTM30" s="15"/>
      <c r="OTN30" s="15"/>
      <c r="OTO30" s="15"/>
      <c r="OTP30" s="15"/>
      <c r="OTQ30" s="15"/>
      <c r="OTR30" s="15"/>
      <c r="OTS30" s="15"/>
      <c r="OTT30" s="15"/>
      <c r="OTU30" s="15"/>
      <c r="OTV30" s="15"/>
      <c r="OTW30" s="15"/>
      <c r="OTX30" s="15"/>
      <c r="OTY30" s="15"/>
      <c r="OTZ30" s="15"/>
      <c r="OUA30" s="15"/>
      <c r="OUB30" s="15"/>
      <c r="OUC30" s="15"/>
      <c r="OUD30" s="15"/>
      <c r="OUE30" s="15"/>
      <c r="OUF30" s="15"/>
      <c r="OUG30" s="15"/>
      <c r="OUH30" s="15"/>
      <c r="OUI30" s="15"/>
      <c r="OUJ30" s="15"/>
      <c r="OUK30" s="15"/>
      <c r="OUL30" s="15"/>
      <c r="OUM30" s="15"/>
      <c r="OUN30" s="15"/>
      <c r="OUO30" s="15"/>
      <c r="OUP30" s="15"/>
      <c r="OUQ30" s="15"/>
      <c r="OUR30" s="15"/>
      <c r="OUS30" s="15"/>
      <c r="OUT30" s="15"/>
      <c r="OUU30" s="15"/>
      <c r="OUV30" s="15"/>
      <c r="OUW30" s="15"/>
      <c r="OUX30" s="15"/>
      <c r="OUY30" s="15"/>
      <c r="OUZ30" s="15"/>
      <c r="OVA30" s="15"/>
      <c r="OVB30" s="15"/>
      <c r="OVC30" s="15"/>
      <c r="OVD30" s="15"/>
      <c r="OVE30" s="15"/>
      <c r="OVF30" s="15"/>
      <c r="OVG30" s="15"/>
      <c r="OVH30" s="15"/>
      <c r="OVI30" s="15"/>
      <c r="OVJ30" s="15"/>
      <c r="OVK30" s="15"/>
      <c r="OVL30" s="15"/>
      <c r="OVM30" s="15"/>
      <c r="OVN30" s="15"/>
      <c r="OVO30" s="15"/>
      <c r="OVP30" s="15"/>
      <c r="OVQ30" s="15"/>
      <c r="OVR30" s="15"/>
      <c r="OVS30" s="15"/>
      <c r="OVT30" s="15"/>
      <c r="OVU30" s="15"/>
      <c r="OVV30" s="15"/>
      <c r="OVW30" s="15"/>
      <c r="OVX30" s="15"/>
      <c r="OVY30" s="15"/>
      <c r="OVZ30" s="15"/>
      <c r="OWA30" s="15"/>
      <c r="OWB30" s="15"/>
      <c r="OWC30" s="15"/>
      <c r="OWD30" s="15"/>
      <c r="OWE30" s="15"/>
      <c r="OWF30" s="15"/>
      <c r="OWG30" s="15"/>
      <c r="OWH30" s="15"/>
      <c r="OWI30" s="15"/>
      <c r="OWJ30" s="15"/>
      <c r="OWK30" s="15"/>
      <c r="OWL30" s="15"/>
      <c r="OWM30" s="15"/>
      <c r="OWN30" s="15"/>
      <c r="OWO30" s="15"/>
      <c r="OWP30" s="15"/>
      <c r="OWQ30" s="15"/>
      <c r="OWR30" s="15"/>
      <c r="OWS30" s="15"/>
      <c r="OWT30" s="15"/>
      <c r="OWU30" s="15"/>
      <c r="OWV30" s="15"/>
      <c r="OWW30" s="15"/>
      <c r="OWX30" s="15"/>
      <c r="OWY30" s="15"/>
      <c r="OWZ30" s="15"/>
      <c r="OXA30" s="15"/>
      <c r="OXB30" s="15"/>
      <c r="OXC30" s="15"/>
      <c r="OXD30" s="15"/>
      <c r="OXE30" s="15"/>
      <c r="OXF30" s="15"/>
      <c r="OXG30" s="15"/>
      <c r="OXH30" s="15"/>
      <c r="OXI30" s="15"/>
      <c r="OXJ30" s="15"/>
      <c r="OXK30" s="15"/>
      <c r="OXL30" s="15"/>
      <c r="OXM30" s="15"/>
      <c r="OXN30" s="15"/>
      <c r="OXO30" s="15"/>
      <c r="OXP30" s="15"/>
      <c r="OXQ30" s="15"/>
      <c r="OXR30" s="15"/>
      <c r="OXS30" s="15"/>
      <c r="OXT30" s="15"/>
      <c r="OXU30" s="15"/>
      <c r="OXV30" s="15"/>
      <c r="OXW30" s="15"/>
      <c r="OXX30" s="15"/>
      <c r="OXY30" s="15"/>
      <c r="OXZ30" s="15"/>
      <c r="OYA30" s="15"/>
      <c r="OYB30" s="15"/>
      <c r="OYC30" s="15"/>
      <c r="OYD30" s="15"/>
      <c r="OYE30" s="15"/>
      <c r="OYF30" s="15"/>
      <c r="OYG30" s="15"/>
      <c r="OYH30" s="15"/>
      <c r="OYI30" s="15"/>
      <c r="OYJ30" s="15"/>
      <c r="OYK30" s="15"/>
      <c r="OYL30" s="15"/>
      <c r="OYM30" s="15"/>
      <c r="OYN30" s="15"/>
      <c r="OYO30" s="15"/>
      <c r="OYP30" s="15"/>
      <c r="OYQ30" s="15"/>
      <c r="OYR30" s="15"/>
      <c r="OYS30" s="15"/>
      <c r="OYT30" s="15"/>
      <c r="OYU30" s="15"/>
      <c r="OYV30" s="15"/>
      <c r="OYW30" s="15"/>
      <c r="OYX30" s="15"/>
      <c r="OYY30" s="15"/>
      <c r="OYZ30" s="15"/>
      <c r="OZA30" s="15"/>
      <c r="OZB30" s="15"/>
      <c r="OZC30" s="15"/>
      <c r="OZD30" s="15"/>
      <c r="OZE30" s="15"/>
      <c r="OZF30" s="15"/>
      <c r="OZG30" s="15"/>
      <c r="OZH30" s="15"/>
      <c r="OZI30" s="15"/>
      <c r="OZJ30" s="15"/>
      <c r="OZK30" s="15"/>
      <c r="OZL30" s="15"/>
      <c r="OZM30" s="15"/>
      <c r="OZN30" s="15"/>
      <c r="OZO30" s="15"/>
      <c r="OZP30" s="15"/>
      <c r="OZQ30" s="15"/>
      <c r="OZR30" s="15"/>
      <c r="OZS30" s="15"/>
      <c r="OZT30" s="15"/>
      <c r="OZU30" s="15"/>
      <c r="OZV30" s="15"/>
      <c r="OZW30" s="15"/>
      <c r="OZX30" s="15"/>
      <c r="OZY30" s="15"/>
      <c r="OZZ30" s="15"/>
      <c r="PAA30" s="15"/>
      <c r="PAB30" s="15"/>
      <c r="PAC30" s="15"/>
      <c r="PAD30" s="15"/>
      <c r="PAE30" s="15"/>
      <c r="PAF30" s="15"/>
      <c r="PAG30" s="15"/>
      <c r="PAH30" s="15"/>
      <c r="PAI30" s="15"/>
      <c r="PAJ30" s="15"/>
      <c r="PAK30" s="15"/>
      <c r="PAL30" s="15"/>
      <c r="PAM30" s="15"/>
      <c r="PAN30" s="15"/>
      <c r="PAO30" s="15"/>
      <c r="PAP30" s="15"/>
      <c r="PAQ30" s="15"/>
      <c r="PAR30" s="15"/>
      <c r="PAS30" s="15"/>
      <c r="PAT30" s="15"/>
      <c r="PAU30" s="15"/>
      <c r="PAV30" s="15"/>
      <c r="PAW30" s="15"/>
      <c r="PAX30" s="15"/>
      <c r="PAY30" s="15"/>
      <c r="PAZ30" s="15"/>
      <c r="PBA30" s="15"/>
      <c r="PBB30" s="15"/>
      <c r="PBC30" s="15"/>
      <c r="PBD30" s="15"/>
      <c r="PBE30" s="15"/>
      <c r="PBF30" s="15"/>
      <c r="PBG30" s="15"/>
      <c r="PBH30" s="15"/>
      <c r="PBI30" s="15"/>
      <c r="PBJ30" s="15"/>
      <c r="PBK30" s="15"/>
      <c r="PBL30" s="15"/>
      <c r="PBM30" s="15"/>
      <c r="PBN30" s="15"/>
      <c r="PBO30" s="15"/>
      <c r="PBP30" s="15"/>
      <c r="PBQ30" s="15"/>
      <c r="PBR30" s="15"/>
      <c r="PBS30" s="15"/>
      <c r="PBT30" s="15"/>
      <c r="PBU30" s="15"/>
      <c r="PBV30" s="15"/>
      <c r="PBW30" s="15"/>
      <c r="PBX30" s="15"/>
      <c r="PBY30" s="15"/>
      <c r="PBZ30" s="15"/>
      <c r="PCA30" s="15"/>
      <c r="PCB30" s="15"/>
      <c r="PCC30" s="15"/>
      <c r="PCD30" s="15"/>
      <c r="PCE30" s="15"/>
      <c r="PCF30" s="15"/>
      <c r="PCG30" s="15"/>
      <c r="PCH30" s="15"/>
      <c r="PCI30" s="15"/>
      <c r="PCJ30" s="15"/>
      <c r="PCK30" s="15"/>
      <c r="PCL30" s="15"/>
      <c r="PCM30" s="15"/>
      <c r="PCN30" s="15"/>
      <c r="PCO30" s="15"/>
      <c r="PCP30" s="15"/>
      <c r="PCQ30" s="15"/>
      <c r="PCR30" s="15"/>
      <c r="PCS30" s="15"/>
      <c r="PCT30" s="15"/>
      <c r="PCU30" s="15"/>
      <c r="PCV30" s="15"/>
      <c r="PCW30" s="15"/>
      <c r="PCX30" s="15"/>
      <c r="PCY30" s="15"/>
      <c r="PCZ30" s="15"/>
      <c r="PDA30" s="15"/>
      <c r="PDB30" s="15"/>
      <c r="PDC30" s="15"/>
      <c r="PDD30" s="15"/>
      <c r="PDE30" s="15"/>
      <c r="PDF30" s="15"/>
      <c r="PDG30" s="15"/>
      <c r="PDH30" s="15"/>
      <c r="PDI30" s="15"/>
      <c r="PDJ30" s="15"/>
      <c r="PDK30" s="15"/>
      <c r="PDL30" s="15"/>
      <c r="PDM30" s="15"/>
      <c r="PDN30" s="15"/>
      <c r="PDO30" s="15"/>
      <c r="PDP30" s="15"/>
      <c r="PDQ30" s="15"/>
      <c r="PDR30" s="15"/>
      <c r="PDS30" s="15"/>
      <c r="PDT30" s="15"/>
      <c r="PDU30" s="15"/>
      <c r="PDV30" s="15"/>
      <c r="PDW30" s="15"/>
      <c r="PDX30" s="15"/>
      <c r="PDY30" s="15"/>
      <c r="PDZ30" s="15"/>
      <c r="PEA30" s="15"/>
      <c r="PEB30" s="15"/>
      <c r="PEC30" s="15"/>
      <c r="PED30" s="15"/>
      <c r="PEE30" s="15"/>
      <c r="PEF30" s="15"/>
      <c r="PEG30" s="15"/>
      <c r="PEH30" s="15"/>
      <c r="PEI30" s="15"/>
      <c r="PEJ30" s="15"/>
      <c r="PEK30" s="15"/>
      <c r="PEL30" s="15"/>
      <c r="PEM30" s="15"/>
      <c r="PEN30" s="15"/>
      <c r="PEO30" s="15"/>
      <c r="PEP30" s="15"/>
      <c r="PEQ30" s="15"/>
      <c r="PER30" s="15"/>
      <c r="PES30" s="15"/>
      <c r="PET30" s="15"/>
      <c r="PEU30" s="15"/>
      <c r="PEV30" s="15"/>
      <c r="PEW30" s="15"/>
      <c r="PEX30" s="15"/>
      <c r="PEY30" s="15"/>
      <c r="PEZ30" s="15"/>
      <c r="PFA30" s="15"/>
      <c r="PFB30" s="15"/>
      <c r="PFC30" s="15"/>
      <c r="PFD30" s="15"/>
      <c r="PFE30" s="15"/>
      <c r="PFF30" s="15"/>
      <c r="PFG30" s="15"/>
      <c r="PFH30" s="15"/>
      <c r="PFI30" s="15"/>
      <c r="PFJ30" s="15"/>
      <c r="PFK30" s="15"/>
      <c r="PFL30" s="15"/>
      <c r="PFM30" s="15"/>
      <c r="PFN30" s="15"/>
      <c r="PFO30" s="15"/>
      <c r="PFP30" s="15"/>
      <c r="PFQ30" s="15"/>
      <c r="PFR30" s="15"/>
      <c r="PFS30" s="15"/>
      <c r="PFT30" s="15"/>
      <c r="PFU30" s="15"/>
      <c r="PFV30" s="15"/>
      <c r="PFW30" s="15"/>
      <c r="PFX30" s="15"/>
      <c r="PFY30" s="15"/>
      <c r="PFZ30" s="15"/>
      <c r="PGA30" s="15"/>
      <c r="PGB30" s="15"/>
      <c r="PGC30" s="15"/>
      <c r="PGD30" s="15"/>
      <c r="PGE30" s="15"/>
      <c r="PGF30" s="15"/>
      <c r="PGG30" s="15"/>
      <c r="PGH30" s="15"/>
      <c r="PGI30" s="15"/>
      <c r="PGJ30" s="15"/>
      <c r="PGK30" s="15"/>
      <c r="PGL30" s="15"/>
      <c r="PGM30" s="15"/>
      <c r="PGN30" s="15"/>
      <c r="PGO30" s="15"/>
      <c r="PGP30" s="15"/>
      <c r="PGQ30" s="15"/>
      <c r="PGR30" s="15"/>
      <c r="PGS30" s="15"/>
      <c r="PGT30" s="15"/>
      <c r="PGU30" s="15"/>
      <c r="PGV30" s="15"/>
      <c r="PGW30" s="15"/>
      <c r="PGX30" s="15"/>
      <c r="PGY30" s="15"/>
      <c r="PGZ30" s="15"/>
      <c r="PHA30" s="15"/>
      <c r="PHB30" s="15"/>
      <c r="PHC30" s="15"/>
      <c r="PHD30" s="15"/>
      <c r="PHE30" s="15"/>
      <c r="PHF30" s="15"/>
      <c r="PHG30" s="15"/>
      <c r="PHH30" s="15"/>
      <c r="PHI30" s="15"/>
      <c r="PHJ30" s="15"/>
      <c r="PHK30" s="15"/>
      <c r="PHL30" s="15"/>
      <c r="PHM30" s="15"/>
      <c r="PHN30" s="15"/>
      <c r="PHO30" s="15"/>
      <c r="PHP30" s="15"/>
      <c r="PHQ30" s="15"/>
      <c r="PHR30" s="15"/>
      <c r="PHS30" s="15"/>
      <c r="PHT30" s="15"/>
      <c r="PHU30" s="15"/>
      <c r="PHV30" s="15"/>
      <c r="PHW30" s="15"/>
      <c r="PHX30" s="15"/>
      <c r="PHY30" s="15"/>
      <c r="PHZ30" s="15"/>
      <c r="PIA30" s="15"/>
      <c r="PIB30" s="15"/>
      <c r="PIC30" s="15"/>
      <c r="PID30" s="15"/>
      <c r="PIE30" s="15"/>
      <c r="PIF30" s="15"/>
      <c r="PIG30" s="15"/>
      <c r="PIH30" s="15"/>
      <c r="PII30" s="15"/>
      <c r="PIJ30" s="15"/>
      <c r="PIK30" s="15"/>
      <c r="PIL30" s="15"/>
      <c r="PIM30" s="15"/>
      <c r="PIN30" s="15"/>
      <c r="PIO30" s="15"/>
      <c r="PIP30" s="15"/>
      <c r="PIQ30" s="15"/>
      <c r="PIR30" s="15"/>
      <c r="PIS30" s="15"/>
      <c r="PIT30" s="15"/>
      <c r="PIU30" s="15"/>
      <c r="PIV30" s="15"/>
      <c r="PIW30" s="15"/>
      <c r="PIX30" s="15"/>
      <c r="PIY30" s="15"/>
      <c r="PIZ30" s="15"/>
      <c r="PJA30" s="15"/>
      <c r="PJB30" s="15"/>
      <c r="PJC30" s="15"/>
      <c r="PJD30" s="15"/>
      <c r="PJE30" s="15"/>
      <c r="PJF30" s="15"/>
      <c r="PJG30" s="15"/>
      <c r="PJH30" s="15"/>
      <c r="PJI30" s="15"/>
      <c r="PJJ30" s="15"/>
      <c r="PJK30" s="15"/>
      <c r="PJL30" s="15"/>
      <c r="PJM30" s="15"/>
      <c r="PJN30" s="15"/>
      <c r="PJO30" s="15"/>
      <c r="PJP30" s="15"/>
      <c r="PJQ30" s="15"/>
      <c r="PJR30" s="15"/>
      <c r="PJS30" s="15"/>
      <c r="PJT30" s="15"/>
      <c r="PJU30" s="15"/>
      <c r="PJV30" s="15"/>
      <c r="PJW30" s="15"/>
      <c r="PJX30" s="15"/>
      <c r="PJY30" s="15"/>
      <c r="PJZ30" s="15"/>
      <c r="PKA30" s="15"/>
      <c r="PKB30" s="15"/>
      <c r="PKC30" s="15"/>
      <c r="PKD30" s="15"/>
      <c r="PKE30" s="15"/>
      <c r="PKF30" s="15"/>
      <c r="PKG30" s="15"/>
      <c r="PKH30" s="15"/>
      <c r="PKI30" s="15"/>
      <c r="PKJ30" s="15"/>
      <c r="PKK30" s="15"/>
      <c r="PKL30" s="15"/>
      <c r="PKM30" s="15"/>
      <c r="PKN30" s="15"/>
      <c r="PKO30" s="15"/>
      <c r="PKP30" s="15"/>
      <c r="PKQ30" s="15"/>
      <c r="PKR30" s="15"/>
      <c r="PKS30" s="15"/>
      <c r="PKT30" s="15"/>
      <c r="PKU30" s="15"/>
      <c r="PKV30" s="15"/>
      <c r="PKW30" s="15"/>
      <c r="PKX30" s="15"/>
      <c r="PKY30" s="15"/>
      <c r="PKZ30" s="15"/>
      <c r="PLA30" s="15"/>
      <c r="PLB30" s="15"/>
      <c r="PLC30" s="15"/>
      <c r="PLD30" s="15"/>
      <c r="PLE30" s="15"/>
      <c r="PLF30" s="15"/>
      <c r="PLG30" s="15"/>
      <c r="PLH30" s="15"/>
      <c r="PLI30" s="15"/>
      <c r="PLJ30" s="15"/>
      <c r="PLK30" s="15"/>
      <c r="PLL30" s="15"/>
      <c r="PLM30" s="15"/>
      <c r="PLN30" s="15"/>
      <c r="PLO30" s="15"/>
      <c r="PLP30" s="15"/>
      <c r="PLQ30" s="15"/>
      <c r="PLR30" s="15"/>
      <c r="PLS30" s="15"/>
      <c r="PLT30" s="15"/>
      <c r="PLU30" s="15"/>
      <c r="PLV30" s="15"/>
      <c r="PLW30" s="15"/>
      <c r="PLX30" s="15"/>
      <c r="PLY30" s="15"/>
      <c r="PLZ30" s="15"/>
      <c r="PMA30" s="15"/>
      <c r="PMB30" s="15"/>
      <c r="PMC30" s="15"/>
      <c r="PMD30" s="15"/>
      <c r="PME30" s="15"/>
      <c r="PMF30" s="15"/>
      <c r="PMG30" s="15"/>
      <c r="PMH30" s="15"/>
      <c r="PMI30" s="15"/>
      <c r="PMJ30" s="15"/>
      <c r="PMK30" s="15"/>
      <c r="PML30" s="15"/>
      <c r="PMM30" s="15"/>
      <c r="PMN30" s="15"/>
      <c r="PMO30" s="15"/>
      <c r="PMP30" s="15"/>
      <c r="PMQ30" s="15"/>
      <c r="PMR30" s="15"/>
      <c r="PMS30" s="15"/>
      <c r="PMT30" s="15"/>
      <c r="PMU30" s="15"/>
      <c r="PMV30" s="15"/>
      <c r="PMW30" s="15"/>
      <c r="PMX30" s="15"/>
      <c r="PMY30" s="15"/>
      <c r="PMZ30" s="15"/>
      <c r="PNA30" s="15"/>
      <c r="PNB30" s="15"/>
      <c r="PNC30" s="15"/>
      <c r="PND30" s="15"/>
      <c r="PNE30" s="15"/>
      <c r="PNF30" s="15"/>
      <c r="PNG30" s="15"/>
      <c r="PNH30" s="15"/>
      <c r="PNI30" s="15"/>
      <c r="PNJ30" s="15"/>
      <c r="PNK30" s="15"/>
      <c r="PNL30" s="15"/>
      <c r="PNM30" s="15"/>
      <c r="PNN30" s="15"/>
      <c r="PNO30" s="15"/>
      <c r="PNP30" s="15"/>
      <c r="PNQ30" s="15"/>
      <c r="PNR30" s="15"/>
      <c r="PNS30" s="15"/>
      <c r="PNT30" s="15"/>
      <c r="PNU30" s="15"/>
      <c r="PNV30" s="15"/>
      <c r="PNW30" s="15"/>
      <c r="PNX30" s="15"/>
      <c r="PNY30" s="15"/>
      <c r="PNZ30" s="15"/>
      <c r="POA30" s="15"/>
      <c r="POB30" s="15"/>
      <c r="POC30" s="15"/>
      <c r="POD30" s="15"/>
      <c r="POE30" s="15"/>
      <c r="POF30" s="15"/>
      <c r="POG30" s="15"/>
      <c r="POH30" s="15"/>
      <c r="POI30" s="15"/>
      <c r="POJ30" s="15"/>
      <c r="POK30" s="15"/>
      <c r="POL30" s="15"/>
      <c r="POM30" s="15"/>
      <c r="PON30" s="15"/>
      <c r="POO30" s="15"/>
      <c r="POP30" s="15"/>
      <c r="POQ30" s="15"/>
      <c r="POR30" s="15"/>
      <c r="POS30" s="15"/>
      <c r="POT30" s="15"/>
      <c r="POU30" s="15"/>
      <c r="POV30" s="15"/>
      <c r="POW30" s="15"/>
      <c r="POX30" s="15"/>
      <c r="POY30" s="15"/>
      <c r="POZ30" s="15"/>
      <c r="PPA30" s="15"/>
      <c r="PPB30" s="15"/>
      <c r="PPC30" s="15"/>
      <c r="PPD30" s="15"/>
      <c r="PPE30" s="15"/>
      <c r="PPF30" s="15"/>
      <c r="PPG30" s="15"/>
      <c r="PPH30" s="15"/>
      <c r="PPI30" s="15"/>
      <c r="PPJ30" s="15"/>
      <c r="PPK30" s="15"/>
      <c r="PPL30" s="15"/>
      <c r="PPM30" s="15"/>
      <c r="PPN30" s="15"/>
      <c r="PPO30" s="15"/>
      <c r="PPP30" s="15"/>
      <c r="PPQ30" s="15"/>
      <c r="PPR30" s="15"/>
      <c r="PPS30" s="15"/>
      <c r="PPT30" s="15"/>
      <c r="PPU30" s="15"/>
      <c r="PPV30" s="15"/>
      <c r="PPW30" s="15"/>
      <c r="PPX30" s="15"/>
      <c r="PPY30" s="15"/>
      <c r="PPZ30" s="15"/>
      <c r="PQA30" s="15"/>
      <c r="PQB30" s="15"/>
      <c r="PQC30" s="15"/>
      <c r="PQD30" s="15"/>
      <c r="PQE30" s="15"/>
      <c r="PQF30" s="15"/>
      <c r="PQG30" s="15"/>
      <c r="PQH30" s="15"/>
      <c r="PQI30" s="15"/>
      <c r="PQJ30" s="15"/>
      <c r="PQK30" s="15"/>
      <c r="PQL30" s="15"/>
      <c r="PQM30" s="15"/>
      <c r="PQN30" s="15"/>
      <c r="PQO30" s="15"/>
      <c r="PQP30" s="15"/>
      <c r="PQQ30" s="15"/>
      <c r="PQR30" s="15"/>
      <c r="PQS30" s="15"/>
      <c r="PQT30" s="15"/>
      <c r="PQU30" s="15"/>
      <c r="PQV30" s="15"/>
      <c r="PQW30" s="15"/>
      <c r="PQX30" s="15"/>
      <c r="PQY30" s="15"/>
      <c r="PQZ30" s="15"/>
      <c r="PRA30" s="15"/>
      <c r="PRB30" s="15"/>
      <c r="PRC30" s="15"/>
      <c r="PRD30" s="15"/>
      <c r="PRE30" s="15"/>
      <c r="PRF30" s="15"/>
      <c r="PRG30" s="15"/>
      <c r="PRH30" s="15"/>
      <c r="PRI30" s="15"/>
      <c r="PRJ30" s="15"/>
      <c r="PRK30" s="15"/>
      <c r="PRL30" s="15"/>
      <c r="PRM30" s="15"/>
      <c r="PRN30" s="15"/>
      <c r="PRO30" s="15"/>
      <c r="PRP30" s="15"/>
      <c r="PRQ30" s="15"/>
      <c r="PRR30" s="15"/>
      <c r="PRS30" s="15"/>
      <c r="PRT30" s="15"/>
      <c r="PRU30" s="15"/>
      <c r="PRV30" s="15"/>
      <c r="PRW30" s="15"/>
      <c r="PRX30" s="15"/>
      <c r="PRY30" s="15"/>
      <c r="PRZ30" s="15"/>
      <c r="PSA30" s="15"/>
      <c r="PSB30" s="15"/>
      <c r="PSC30" s="15"/>
      <c r="PSD30" s="15"/>
      <c r="PSE30" s="15"/>
      <c r="PSF30" s="15"/>
      <c r="PSG30" s="15"/>
      <c r="PSH30" s="15"/>
      <c r="PSI30" s="15"/>
      <c r="PSJ30" s="15"/>
      <c r="PSK30" s="15"/>
      <c r="PSL30" s="15"/>
      <c r="PSM30" s="15"/>
      <c r="PSN30" s="15"/>
      <c r="PSO30" s="15"/>
      <c r="PSP30" s="15"/>
      <c r="PSQ30" s="15"/>
      <c r="PSR30" s="15"/>
      <c r="PSS30" s="15"/>
      <c r="PST30" s="15"/>
      <c r="PSU30" s="15"/>
      <c r="PSV30" s="15"/>
      <c r="PSW30" s="15"/>
      <c r="PSX30" s="15"/>
      <c r="PSY30" s="15"/>
      <c r="PSZ30" s="15"/>
      <c r="PTA30" s="15"/>
      <c r="PTB30" s="15"/>
      <c r="PTC30" s="15"/>
      <c r="PTD30" s="15"/>
      <c r="PTE30" s="15"/>
      <c r="PTF30" s="15"/>
      <c r="PTG30" s="15"/>
      <c r="PTH30" s="15"/>
      <c r="PTI30" s="15"/>
      <c r="PTJ30" s="15"/>
      <c r="PTK30" s="15"/>
      <c r="PTL30" s="15"/>
      <c r="PTM30" s="15"/>
      <c r="PTN30" s="15"/>
      <c r="PTO30" s="15"/>
      <c r="PTP30" s="15"/>
      <c r="PTQ30" s="15"/>
      <c r="PTR30" s="15"/>
      <c r="PTS30" s="15"/>
      <c r="PTT30" s="15"/>
      <c r="PTU30" s="15"/>
      <c r="PTV30" s="15"/>
      <c r="PTW30" s="15"/>
      <c r="PTX30" s="15"/>
      <c r="PTY30" s="15"/>
      <c r="PTZ30" s="15"/>
      <c r="PUA30" s="15"/>
      <c r="PUB30" s="15"/>
      <c r="PUC30" s="15"/>
      <c r="PUD30" s="15"/>
      <c r="PUE30" s="15"/>
      <c r="PUF30" s="15"/>
      <c r="PUG30" s="15"/>
      <c r="PUH30" s="15"/>
      <c r="PUI30" s="15"/>
      <c r="PUJ30" s="15"/>
      <c r="PUK30" s="15"/>
      <c r="PUL30" s="15"/>
      <c r="PUM30" s="15"/>
      <c r="PUN30" s="15"/>
      <c r="PUO30" s="15"/>
      <c r="PUP30" s="15"/>
      <c r="PUQ30" s="15"/>
      <c r="PUR30" s="15"/>
      <c r="PUS30" s="15"/>
      <c r="PUT30" s="15"/>
      <c r="PUU30" s="15"/>
      <c r="PUV30" s="15"/>
      <c r="PUW30" s="15"/>
      <c r="PUX30" s="15"/>
      <c r="PUY30" s="15"/>
      <c r="PUZ30" s="15"/>
      <c r="PVA30" s="15"/>
      <c r="PVB30" s="15"/>
      <c r="PVC30" s="15"/>
      <c r="PVD30" s="15"/>
      <c r="PVE30" s="15"/>
      <c r="PVF30" s="15"/>
      <c r="PVG30" s="15"/>
      <c r="PVH30" s="15"/>
      <c r="PVI30" s="15"/>
      <c r="PVJ30" s="15"/>
      <c r="PVK30" s="15"/>
      <c r="PVL30" s="15"/>
      <c r="PVM30" s="15"/>
      <c r="PVN30" s="15"/>
      <c r="PVO30" s="15"/>
      <c r="PVP30" s="15"/>
      <c r="PVQ30" s="15"/>
      <c r="PVR30" s="15"/>
      <c r="PVS30" s="15"/>
      <c r="PVT30" s="15"/>
      <c r="PVU30" s="15"/>
      <c r="PVV30" s="15"/>
      <c r="PVW30" s="15"/>
      <c r="PVX30" s="15"/>
      <c r="PVY30" s="15"/>
      <c r="PVZ30" s="15"/>
      <c r="PWA30" s="15"/>
      <c r="PWB30" s="15"/>
      <c r="PWC30" s="15"/>
      <c r="PWD30" s="15"/>
      <c r="PWE30" s="15"/>
      <c r="PWF30" s="15"/>
      <c r="PWG30" s="15"/>
      <c r="PWH30" s="15"/>
      <c r="PWI30" s="15"/>
      <c r="PWJ30" s="15"/>
      <c r="PWK30" s="15"/>
      <c r="PWL30" s="15"/>
      <c r="PWM30" s="15"/>
      <c r="PWN30" s="15"/>
      <c r="PWO30" s="15"/>
      <c r="PWP30" s="15"/>
      <c r="PWQ30" s="15"/>
      <c r="PWR30" s="15"/>
      <c r="PWS30" s="15"/>
      <c r="PWT30" s="15"/>
      <c r="PWU30" s="15"/>
      <c r="PWV30" s="15"/>
      <c r="PWW30" s="15"/>
      <c r="PWX30" s="15"/>
      <c r="PWY30" s="15"/>
      <c r="PWZ30" s="15"/>
      <c r="PXA30" s="15"/>
      <c r="PXB30" s="15"/>
      <c r="PXC30" s="15"/>
      <c r="PXD30" s="15"/>
      <c r="PXE30" s="15"/>
      <c r="PXF30" s="15"/>
      <c r="PXG30" s="15"/>
      <c r="PXH30" s="15"/>
      <c r="PXI30" s="15"/>
      <c r="PXJ30" s="15"/>
      <c r="PXK30" s="15"/>
      <c r="PXL30" s="15"/>
      <c r="PXM30" s="15"/>
      <c r="PXN30" s="15"/>
      <c r="PXO30" s="15"/>
      <c r="PXP30" s="15"/>
      <c r="PXQ30" s="15"/>
      <c r="PXR30" s="15"/>
      <c r="PXS30" s="15"/>
      <c r="PXT30" s="15"/>
      <c r="PXU30" s="15"/>
      <c r="PXV30" s="15"/>
      <c r="PXW30" s="15"/>
      <c r="PXX30" s="15"/>
      <c r="PXY30" s="15"/>
      <c r="PXZ30" s="15"/>
      <c r="PYA30" s="15"/>
      <c r="PYB30" s="15"/>
      <c r="PYC30" s="15"/>
      <c r="PYD30" s="15"/>
      <c r="PYE30" s="15"/>
      <c r="PYF30" s="15"/>
      <c r="PYG30" s="15"/>
      <c r="PYH30" s="15"/>
      <c r="PYI30" s="15"/>
      <c r="PYJ30" s="15"/>
      <c r="PYK30" s="15"/>
      <c r="PYL30" s="15"/>
      <c r="PYM30" s="15"/>
      <c r="PYN30" s="15"/>
      <c r="PYO30" s="15"/>
      <c r="PYP30" s="15"/>
      <c r="PYQ30" s="15"/>
      <c r="PYR30" s="15"/>
      <c r="PYS30" s="15"/>
      <c r="PYT30" s="15"/>
      <c r="PYU30" s="15"/>
      <c r="PYV30" s="15"/>
      <c r="PYW30" s="15"/>
      <c r="PYX30" s="15"/>
      <c r="PYY30" s="15"/>
      <c r="PYZ30" s="15"/>
      <c r="PZA30" s="15"/>
      <c r="PZB30" s="15"/>
      <c r="PZC30" s="15"/>
      <c r="PZD30" s="15"/>
      <c r="PZE30" s="15"/>
      <c r="PZF30" s="15"/>
      <c r="PZG30" s="15"/>
      <c r="PZH30" s="15"/>
      <c r="PZI30" s="15"/>
      <c r="PZJ30" s="15"/>
      <c r="PZK30" s="15"/>
      <c r="PZL30" s="15"/>
      <c r="PZM30" s="15"/>
      <c r="PZN30" s="15"/>
      <c r="PZO30" s="15"/>
      <c r="PZP30" s="15"/>
      <c r="PZQ30" s="15"/>
      <c r="PZR30" s="15"/>
      <c r="PZS30" s="15"/>
      <c r="PZT30" s="15"/>
      <c r="PZU30" s="15"/>
      <c r="PZV30" s="15"/>
      <c r="PZW30" s="15"/>
      <c r="PZX30" s="15"/>
      <c r="PZY30" s="15"/>
      <c r="PZZ30" s="15"/>
      <c r="QAA30" s="15"/>
      <c r="QAB30" s="15"/>
      <c r="QAC30" s="15"/>
      <c r="QAD30" s="15"/>
      <c r="QAE30" s="15"/>
      <c r="QAF30" s="15"/>
      <c r="QAG30" s="15"/>
      <c r="QAH30" s="15"/>
      <c r="QAI30" s="15"/>
      <c r="QAJ30" s="15"/>
      <c r="QAK30" s="15"/>
      <c r="QAL30" s="15"/>
      <c r="QAM30" s="15"/>
      <c r="QAN30" s="15"/>
      <c r="QAO30" s="15"/>
      <c r="QAP30" s="15"/>
      <c r="QAQ30" s="15"/>
      <c r="QAR30" s="15"/>
      <c r="QAS30" s="15"/>
      <c r="QAT30" s="15"/>
      <c r="QAU30" s="15"/>
      <c r="QAV30" s="15"/>
      <c r="QAW30" s="15"/>
      <c r="QAX30" s="15"/>
      <c r="QAY30" s="15"/>
      <c r="QAZ30" s="15"/>
      <c r="QBA30" s="15"/>
      <c r="QBB30" s="15"/>
      <c r="QBC30" s="15"/>
      <c r="QBD30" s="15"/>
      <c r="QBE30" s="15"/>
      <c r="QBF30" s="15"/>
      <c r="QBG30" s="15"/>
      <c r="QBH30" s="15"/>
      <c r="QBI30" s="15"/>
      <c r="QBJ30" s="15"/>
      <c r="QBK30" s="15"/>
      <c r="QBL30" s="15"/>
      <c r="QBM30" s="15"/>
      <c r="QBN30" s="15"/>
      <c r="QBO30" s="15"/>
      <c r="QBP30" s="15"/>
      <c r="QBQ30" s="15"/>
      <c r="QBR30" s="15"/>
      <c r="QBS30" s="15"/>
      <c r="QBT30" s="15"/>
      <c r="QBU30" s="15"/>
      <c r="QBV30" s="15"/>
      <c r="QBW30" s="15"/>
      <c r="QBX30" s="15"/>
      <c r="QBY30" s="15"/>
      <c r="QBZ30" s="15"/>
      <c r="QCA30" s="15"/>
      <c r="QCB30" s="15"/>
      <c r="QCC30" s="15"/>
      <c r="QCD30" s="15"/>
      <c r="QCE30" s="15"/>
      <c r="QCF30" s="15"/>
      <c r="QCG30" s="15"/>
      <c r="QCH30" s="15"/>
      <c r="QCI30" s="15"/>
      <c r="QCJ30" s="15"/>
      <c r="QCK30" s="15"/>
      <c r="QCL30" s="15"/>
      <c r="QCM30" s="15"/>
      <c r="QCN30" s="15"/>
      <c r="QCO30" s="15"/>
      <c r="QCP30" s="15"/>
      <c r="QCQ30" s="15"/>
      <c r="QCR30" s="15"/>
      <c r="QCS30" s="15"/>
      <c r="QCT30" s="15"/>
      <c r="QCU30" s="15"/>
      <c r="QCV30" s="15"/>
      <c r="QCW30" s="15"/>
      <c r="QCX30" s="15"/>
      <c r="QCY30" s="15"/>
      <c r="QCZ30" s="15"/>
      <c r="QDA30" s="15"/>
      <c r="QDB30" s="15"/>
      <c r="QDC30" s="15"/>
      <c r="QDD30" s="15"/>
      <c r="QDE30" s="15"/>
      <c r="QDF30" s="15"/>
      <c r="QDG30" s="15"/>
      <c r="QDH30" s="15"/>
      <c r="QDI30" s="15"/>
      <c r="QDJ30" s="15"/>
      <c r="QDK30" s="15"/>
      <c r="QDL30" s="15"/>
      <c r="QDM30" s="15"/>
      <c r="QDN30" s="15"/>
      <c r="QDO30" s="15"/>
      <c r="QDP30" s="15"/>
      <c r="QDQ30" s="15"/>
      <c r="QDR30" s="15"/>
      <c r="QDS30" s="15"/>
      <c r="QDT30" s="15"/>
      <c r="QDU30" s="15"/>
      <c r="QDV30" s="15"/>
      <c r="QDW30" s="15"/>
      <c r="QDX30" s="15"/>
      <c r="QDY30" s="15"/>
      <c r="QDZ30" s="15"/>
      <c r="QEA30" s="15"/>
      <c r="QEB30" s="15"/>
      <c r="QEC30" s="15"/>
      <c r="QED30" s="15"/>
      <c r="QEE30" s="15"/>
      <c r="QEF30" s="15"/>
      <c r="QEG30" s="15"/>
      <c r="QEH30" s="15"/>
      <c r="QEI30" s="15"/>
      <c r="QEJ30" s="15"/>
      <c r="QEK30" s="15"/>
      <c r="QEL30" s="15"/>
      <c r="QEM30" s="15"/>
      <c r="QEN30" s="15"/>
      <c r="QEO30" s="15"/>
      <c r="QEP30" s="15"/>
      <c r="QEQ30" s="15"/>
      <c r="QER30" s="15"/>
      <c r="QES30" s="15"/>
      <c r="QET30" s="15"/>
      <c r="QEU30" s="15"/>
      <c r="QEV30" s="15"/>
      <c r="QEW30" s="15"/>
      <c r="QEX30" s="15"/>
      <c r="QEY30" s="15"/>
      <c r="QEZ30" s="15"/>
      <c r="QFA30" s="15"/>
      <c r="QFB30" s="15"/>
      <c r="QFC30" s="15"/>
      <c r="QFD30" s="15"/>
      <c r="QFE30" s="15"/>
      <c r="QFF30" s="15"/>
      <c r="QFG30" s="15"/>
      <c r="QFH30" s="15"/>
      <c r="QFI30" s="15"/>
      <c r="QFJ30" s="15"/>
      <c r="QFK30" s="15"/>
      <c r="QFL30" s="15"/>
      <c r="QFM30" s="15"/>
      <c r="QFN30" s="15"/>
      <c r="QFO30" s="15"/>
      <c r="QFP30" s="15"/>
      <c r="QFQ30" s="15"/>
      <c r="QFR30" s="15"/>
      <c r="QFS30" s="15"/>
      <c r="QFT30" s="15"/>
      <c r="QFU30" s="15"/>
      <c r="QFV30" s="15"/>
      <c r="QFW30" s="15"/>
      <c r="QFX30" s="15"/>
      <c r="QFY30" s="15"/>
      <c r="QFZ30" s="15"/>
      <c r="QGA30" s="15"/>
      <c r="QGB30" s="15"/>
      <c r="QGC30" s="15"/>
      <c r="QGD30" s="15"/>
      <c r="QGE30" s="15"/>
      <c r="QGF30" s="15"/>
      <c r="QGG30" s="15"/>
      <c r="QGH30" s="15"/>
      <c r="QGI30" s="15"/>
      <c r="QGJ30" s="15"/>
      <c r="QGK30" s="15"/>
      <c r="QGL30" s="15"/>
      <c r="QGM30" s="15"/>
      <c r="QGN30" s="15"/>
      <c r="QGO30" s="15"/>
      <c r="QGP30" s="15"/>
      <c r="QGQ30" s="15"/>
      <c r="QGR30" s="15"/>
      <c r="QGS30" s="15"/>
      <c r="QGT30" s="15"/>
      <c r="QGU30" s="15"/>
      <c r="QGV30" s="15"/>
      <c r="QGW30" s="15"/>
      <c r="QGX30" s="15"/>
      <c r="QGY30" s="15"/>
      <c r="QGZ30" s="15"/>
      <c r="QHA30" s="15"/>
      <c r="QHB30" s="15"/>
      <c r="QHC30" s="15"/>
      <c r="QHD30" s="15"/>
      <c r="QHE30" s="15"/>
      <c r="QHF30" s="15"/>
      <c r="QHG30" s="15"/>
      <c r="QHH30" s="15"/>
      <c r="QHI30" s="15"/>
      <c r="QHJ30" s="15"/>
      <c r="QHK30" s="15"/>
      <c r="QHL30" s="15"/>
      <c r="QHM30" s="15"/>
      <c r="QHN30" s="15"/>
      <c r="QHO30" s="15"/>
      <c r="QHP30" s="15"/>
      <c r="QHQ30" s="15"/>
      <c r="QHR30" s="15"/>
      <c r="QHS30" s="15"/>
      <c r="QHT30" s="15"/>
      <c r="QHU30" s="15"/>
      <c r="QHV30" s="15"/>
      <c r="QHW30" s="15"/>
      <c r="QHX30" s="15"/>
      <c r="QHY30" s="15"/>
      <c r="QHZ30" s="15"/>
      <c r="QIA30" s="15"/>
      <c r="QIB30" s="15"/>
      <c r="QIC30" s="15"/>
      <c r="QID30" s="15"/>
      <c r="QIE30" s="15"/>
      <c r="QIF30" s="15"/>
      <c r="QIG30" s="15"/>
      <c r="QIH30" s="15"/>
      <c r="QII30" s="15"/>
      <c r="QIJ30" s="15"/>
      <c r="QIK30" s="15"/>
      <c r="QIL30" s="15"/>
      <c r="QIM30" s="15"/>
      <c r="QIN30" s="15"/>
      <c r="QIO30" s="15"/>
      <c r="QIP30" s="15"/>
      <c r="QIQ30" s="15"/>
      <c r="QIR30" s="15"/>
      <c r="QIS30" s="15"/>
      <c r="QIT30" s="15"/>
      <c r="QIU30" s="15"/>
      <c r="QIV30" s="15"/>
      <c r="QIW30" s="15"/>
      <c r="QIX30" s="15"/>
      <c r="QIY30" s="15"/>
      <c r="QIZ30" s="15"/>
      <c r="QJA30" s="15"/>
      <c r="QJB30" s="15"/>
      <c r="QJC30" s="15"/>
      <c r="QJD30" s="15"/>
      <c r="QJE30" s="15"/>
      <c r="QJF30" s="15"/>
      <c r="QJG30" s="15"/>
      <c r="QJH30" s="15"/>
      <c r="QJI30" s="15"/>
      <c r="QJJ30" s="15"/>
      <c r="QJK30" s="15"/>
      <c r="QJL30" s="15"/>
      <c r="QJM30" s="15"/>
      <c r="QJN30" s="15"/>
      <c r="QJO30" s="15"/>
      <c r="QJP30" s="15"/>
      <c r="QJQ30" s="15"/>
      <c r="QJR30" s="15"/>
      <c r="QJS30" s="15"/>
      <c r="QJT30" s="15"/>
      <c r="QJU30" s="15"/>
      <c r="QJV30" s="15"/>
      <c r="QJW30" s="15"/>
      <c r="QJX30" s="15"/>
      <c r="QJY30" s="15"/>
      <c r="QJZ30" s="15"/>
      <c r="QKA30" s="15"/>
      <c r="QKB30" s="15"/>
      <c r="QKC30" s="15"/>
      <c r="QKD30" s="15"/>
      <c r="QKE30" s="15"/>
      <c r="QKF30" s="15"/>
      <c r="QKG30" s="15"/>
      <c r="QKH30" s="15"/>
      <c r="QKI30" s="15"/>
      <c r="QKJ30" s="15"/>
      <c r="QKK30" s="15"/>
      <c r="QKL30" s="15"/>
      <c r="QKM30" s="15"/>
      <c r="QKN30" s="15"/>
      <c r="QKO30" s="15"/>
      <c r="QKP30" s="15"/>
      <c r="QKQ30" s="15"/>
      <c r="QKR30" s="15"/>
      <c r="QKS30" s="15"/>
      <c r="QKT30" s="15"/>
      <c r="QKU30" s="15"/>
      <c r="QKV30" s="15"/>
      <c r="QKW30" s="15"/>
      <c r="QKX30" s="15"/>
      <c r="QKY30" s="15"/>
      <c r="QKZ30" s="15"/>
      <c r="QLA30" s="15"/>
      <c r="QLB30" s="15"/>
      <c r="QLC30" s="15"/>
      <c r="QLD30" s="15"/>
      <c r="QLE30" s="15"/>
      <c r="QLF30" s="15"/>
      <c r="QLG30" s="15"/>
      <c r="QLH30" s="15"/>
      <c r="QLI30" s="15"/>
      <c r="QLJ30" s="15"/>
      <c r="QLK30" s="15"/>
      <c r="QLL30" s="15"/>
      <c r="QLM30" s="15"/>
      <c r="QLN30" s="15"/>
      <c r="QLO30" s="15"/>
      <c r="QLP30" s="15"/>
      <c r="QLQ30" s="15"/>
      <c r="QLR30" s="15"/>
      <c r="QLS30" s="15"/>
      <c r="QLT30" s="15"/>
      <c r="QLU30" s="15"/>
      <c r="QLV30" s="15"/>
      <c r="QLW30" s="15"/>
      <c r="QLX30" s="15"/>
      <c r="QLY30" s="15"/>
      <c r="QLZ30" s="15"/>
      <c r="QMA30" s="15"/>
      <c r="QMB30" s="15"/>
      <c r="QMC30" s="15"/>
      <c r="QMD30" s="15"/>
      <c r="QME30" s="15"/>
      <c r="QMF30" s="15"/>
      <c r="QMG30" s="15"/>
      <c r="QMH30" s="15"/>
      <c r="QMI30" s="15"/>
      <c r="QMJ30" s="15"/>
      <c r="QMK30" s="15"/>
      <c r="QML30" s="15"/>
      <c r="QMM30" s="15"/>
      <c r="QMN30" s="15"/>
      <c r="QMO30" s="15"/>
      <c r="QMP30" s="15"/>
      <c r="QMQ30" s="15"/>
      <c r="QMR30" s="15"/>
      <c r="QMS30" s="15"/>
      <c r="QMT30" s="15"/>
      <c r="QMU30" s="15"/>
      <c r="QMV30" s="15"/>
      <c r="QMW30" s="15"/>
      <c r="QMX30" s="15"/>
      <c r="QMY30" s="15"/>
      <c r="QMZ30" s="15"/>
      <c r="QNA30" s="15"/>
      <c r="QNB30" s="15"/>
      <c r="QNC30" s="15"/>
      <c r="QND30" s="15"/>
      <c r="QNE30" s="15"/>
      <c r="QNF30" s="15"/>
      <c r="QNG30" s="15"/>
      <c r="QNH30" s="15"/>
      <c r="QNI30" s="15"/>
      <c r="QNJ30" s="15"/>
      <c r="QNK30" s="15"/>
      <c r="QNL30" s="15"/>
      <c r="QNM30" s="15"/>
      <c r="QNN30" s="15"/>
      <c r="QNO30" s="15"/>
      <c r="QNP30" s="15"/>
      <c r="QNQ30" s="15"/>
      <c r="QNR30" s="15"/>
      <c r="QNS30" s="15"/>
      <c r="QNT30" s="15"/>
      <c r="QNU30" s="15"/>
      <c r="QNV30" s="15"/>
      <c r="QNW30" s="15"/>
      <c r="QNX30" s="15"/>
      <c r="QNY30" s="15"/>
      <c r="QNZ30" s="15"/>
      <c r="QOA30" s="15"/>
      <c r="QOB30" s="15"/>
      <c r="QOC30" s="15"/>
      <c r="QOD30" s="15"/>
      <c r="QOE30" s="15"/>
      <c r="QOF30" s="15"/>
      <c r="QOG30" s="15"/>
      <c r="QOH30" s="15"/>
      <c r="QOI30" s="15"/>
      <c r="QOJ30" s="15"/>
      <c r="QOK30" s="15"/>
      <c r="QOL30" s="15"/>
      <c r="QOM30" s="15"/>
      <c r="QON30" s="15"/>
      <c r="QOO30" s="15"/>
      <c r="QOP30" s="15"/>
      <c r="QOQ30" s="15"/>
      <c r="QOR30" s="15"/>
      <c r="QOS30" s="15"/>
      <c r="QOT30" s="15"/>
      <c r="QOU30" s="15"/>
      <c r="QOV30" s="15"/>
      <c r="QOW30" s="15"/>
      <c r="QOX30" s="15"/>
      <c r="QOY30" s="15"/>
      <c r="QOZ30" s="15"/>
      <c r="QPA30" s="15"/>
      <c r="QPB30" s="15"/>
      <c r="QPC30" s="15"/>
      <c r="QPD30" s="15"/>
      <c r="QPE30" s="15"/>
      <c r="QPF30" s="15"/>
      <c r="QPG30" s="15"/>
      <c r="QPH30" s="15"/>
      <c r="QPI30" s="15"/>
      <c r="QPJ30" s="15"/>
      <c r="QPK30" s="15"/>
      <c r="QPL30" s="15"/>
      <c r="QPM30" s="15"/>
      <c r="QPN30" s="15"/>
      <c r="QPO30" s="15"/>
      <c r="QPP30" s="15"/>
      <c r="QPQ30" s="15"/>
      <c r="QPR30" s="15"/>
      <c r="QPS30" s="15"/>
      <c r="QPT30" s="15"/>
      <c r="QPU30" s="15"/>
      <c r="QPV30" s="15"/>
      <c r="QPW30" s="15"/>
      <c r="QPX30" s="15"/>
      <c r="QPY30" s="15"/>
      <c r="QPZ30" s="15"/>
      <c r="QQA30" s="15"/>
      <c r="QQB30" s="15"/>
      <c r="QQC30" s="15"/>
      <c r="QQD30" s="15"/>
      <c r="QQE30" s="15"/>
      <c r="QQF30" s="15"/>
      <c r="QQG30" s="15"/>
      <c r="QQH30" s="15"/>
      <c r="QQI30" s="15"/>
      <c r="QQJ30" s="15"/>
      <c r="QQK30" s="15"/>
      <c r="QQL30" s="15"/>
      <c r="QQM30" s="15"/>
      <c r="QQN30" s="15"/>
      <c r="QQO30" s="15"/>
      <c r="QQP30" s="15"/>
      <c r="QQQ30" s="15"/>
      <c r="QQR30" s="15"/>
      <c r="QQS30" s="15"/>
      <c r="QQT30" s="15"/>
      <c r="QQU30" s="15"/>
      <c r="QQV30" s="15"/>
      <c r="QQW30" s="15"/>
      <c r="QQX30" s="15"/>
      <c r="QQY30" s="15"/>
      <c r="QQZ30" s="15"/>
      <c r="QRA30" s="15"/>
      <c r="QRB30" s="15"/>
      <c r="QRC30" s="15"/>
      <c r="QRD30" s="15"/>
      <c r="QRE30" s="15"/>
      <c r="QRF30" s="15"/>
      <c r="QRG30" s="15"/>
      <c r="QRH30" s="15"/>
      <c r="QRI30" s="15"/>
      <c r="QRJ30" s="15"/>
      <c r="QRK30" s="15"/>
      <c r="QRL30" s="15"/>
      <c r="QRM30" s="15"/>
      <c r="QRN30" s="15"/>
      <c r="QRO30" s="15"/>
      <c r="QRP30" s="15"/>
      <c r="QRQ30" s="15"/>
      <c r="QRR30" s="15"/>
      <c r="QRS30" s="15"/>
      <c r="QRT30" s="15"/>
      <c r="QRU30" s="15"/>
      <c r="QRV30" s="15"/>
      <c r="QRW30" s="15"/>
      <c r="QRX30" s="15"/>
      <c r="QRY30" s="15"/>
      <c r="QRZ30" s="15"/>
      <c r="QSA30" s="15"/>
      <c r="QSB30" s="15"/>
      <c r="QSC30" s="15"/>
      <c r="QSD30" s="15"/>
      <c r="QSE30" s="15"/>
      <c r="QSF30" s="15"/>
      <c r="QSG30" s="15"/>
      <c r="QSH30" s="15"/>
      <c r="QSI30" s="15"/>
      <c r="QSJ30" s="15"/>
      <c r="QSK30" s="15"/>
      <c r="QSL30" s="15"/>
      <c r="QSM30" s="15"/>
      <c r="QSN30" s="15"/>
      <c r="QSO30" s="15"/>
      <c r="QSP30" s="15"/>
      <c r="QSQ30" s="15"/>
      <c r="QSR30" s="15"/>
      <c r="QSS30" s="15"/>
      <c r="QST30" s="15"/>
      <c r="QSU30" s="15"/>
      <c r="QSV30" s="15"/>
      <c r="QSW30" s="15"/>
      <c r="QSX30" s="15"/>
      <c r="QSY30" s="15"/>
      <c r="QSZ30" s="15"/>
      <c r="QTA30" s="15"/>
      <c r="QTB30" s="15"/>
      <c r="QTC30" s="15"/>
      <c r="QTD30" s="15"/>
      <c r="QTE30" s="15"/>
      <c r="QTF30" s="15"/>
      <c r="QTG30" s="15"/>
      <c r="QTH30" s="15"/>
      <c r="QTI30" s="15"/>
      <c r="QTJ30" s="15"/>
      <c r="QTK30" s="15"/>
      <c r="QTL30" s="15"/>
      <c r="QTM30" s="15"/>
      <c r="QTN30" s="15"/>
      <c r="QTO30" s="15"/>
      <c r="QTP30" s="15"/>
      <c r="QTQ30" s="15"/>
      <c r="QTR30" s="15"/>
      <c r="QTS30" s="15"/>
      <c r="QTT30" s="15"/>
      <c r="QTU30" s="15"/>
      <c r="QTV30" s="15"/>
      <c r="QTW30" s="15"/>
      <c r="QTX30" s="15"/>
      <c r="QTY30" s="15"/>
      <c r="QTZ30" s="15"/>
      <c r="QUA30" s="15"/>
      <c r="QUB30" s="15"/>
      <c r="QUC30" s="15"/>
      <c r="QUD30" s="15"/>
      <c r="QUE30" s="15"/>
      <c r="QUF30" s="15"/>
      <c r="QUG30" s="15"/>
      <c r="QUH30" s="15"/>
      <c r="QUI30" s="15"/>
      <c r="QUJ30" s="15"/>
      <c r="QUK30" s="15"/>
      <c r="QUL30" s="15"/>
      <c r="QUM30" s="15"/>
      <c r="QUN30" s="15"/>
      <c r="QUO30" s="15"/>
      <c r="QUP30" s="15"/>
      <c r="QUQ30" s="15"/>
      <c r="QUR30" s="15"/>
      <c r="QUS30" s="15"/>
      <c r="QUT30" s="15"/>
      <c r="QUU30" s="15"/>
      <c r="QUV30" s="15"/>
      <c r="QUW30" s="15"/>
      <c r="QUX30" s="15"/>
      <c r="QUY30" s="15"/>
      <c r="QUZ30" s="15"/>
      <c r="QVA30" s="15"/>
      <c r="QVB30" s="15"/>
      <c r="QVC30" s="15"/>
      <c r="QVD30" s="15"/>
      <c r="QVE30" s="15"/>
      <c r="QVF30" s="15"/>
      <c r="QVG30" s="15"/>
      <c r="QVH30" s="15"/>
      <c r="QVI30" s="15"/>
      <c r="QVJ30" s="15"/>
      <c r="QVK30" s="15"/>
      <c r="QVL30" s="15"/>
      <c r="QVM30" s="15"/>
      <c r="QVN30" s="15"/>
      <c r="QVO30" s="15"/>
      <c r="QVP30" s="15"/>
      <c r="QVQ30" s="15"/>
      <c r="QVR30" s="15"/>
      <c r="QVS30" s="15"/>
      <c r="QVT30" s="15"/>
      <c r="QVU30" s="15"/>
      <c r="QVV30" s="15"/>
      <c r="QVW30" s="15"/>
      <c r="QVX30" s="15"/>
      <c r="QVY30" s="15"/>
      <c r="QVZ30" s="15"/>
      <c r="QWA30" s="15"/>
      <c r="QWB30" s="15"/>
      <c r="QWC30" s="15"/>
      <c r="QWD30" s="15"/>
      <c r="QWE30" s="15"/>
      <c r="QWF30" s="15"/>
      <c r="QWG30" s="15"/>
      <c r="QWH30" s="15"/>
      <c r="QWI30" s="15"/>
      <c r="QWJ30" s="15"/>
      <c r="QWK30" s="15"/>
      <c r="QWL30" s="15"/>
      <c r="QWM30" s="15"/>
      <c r="QWN30" s="15"/>
      <c r="QWO30" s="15"/>
      <c r="QWP30" s="15"/>
      <c r="QWQ30" s="15"/>
      <c r="QWR30" s="15"/>
      <c r="QWS30" s="15"/>
      <c r="QWT30" s="15"/>
      <c r="QWU30" s="15"/>
      <c r="QWV30" s="15"/>
      <c r="QWW30" s="15"/>
      <c r="QWX30" s="15"/>
      <c r="QWY30" s="15"/>
      <c r="QWZ30" s="15"/>
      <c r="QXA30" s="15"/>
      <c r="QXB30" s="15"/>
      <c r="QXC30" s="15"/>
      <c r="QXD30" s="15"/>
      <c r="QXE30" s="15"/>
      <c r="QXF30" s="15"/>
      <c r="QXG30" s="15"/>
      <c r="QXH30" s="15"/>
      <c r="QXI30" s="15"/>
      <c r="QXJ30" s="15"/>
      <c r="QXK30" s="15"/>
      <c r="QXL30" s="15"/>
      <c r="QXM30" s="15"/>
      <c r="QXN30" s="15"/>
      <c r="QXO30" s="15"/>
      <c r="QXP30" s="15"/>
      <c r="QXQ30" s="15"/>
      <c r="QXR30" s="15"/>
      <c r="QXS30" s="15"/>
      <c r="QXT30" s="15"/>
      <c r="QXU30" s="15"/>
      <c r="QXV30" s="15"/>
      <c r="QXW30" s="15"/>
      <c r="QXX30" s="15"/>
      <c r="QXY30" s="15"/>
      <c r="QXZ30" s="15"/>
      <c r="QYA30" s="15"/>
      <c r="QYB30" s="15"/>
      <c r="QYC30" s="15"/>
      <c r="QYD30" s="15"/>
      <c r="QYE30" s="15"/>
      <c r="QYF30" s="15"/>
      <c r="QYG30" s="15"/>
      <c r="QYH30" s="15"/>
      <c r="QYI30" s="15"/>
      <c r="QYJ30" s="15"/>
      <c r="QYK30" s="15"/>
      <c r="QYL30" s="15"/>
      <c r="QYM30" s="15"/>
      <c r="QYN30" s="15"/>
      <c r="QYO30" s="15"/>
      <c r="QYP30" s="15"/>
      <c r="QYQ30" s="15"/>
      <c r="QYR30" s="15"/>
      <c r="QYS30" s="15"/>
      <c r="QYT30" s="15"/>
      <c r="QYU30" s="15"/>
      <c r="QYV30" s="15"/>
      <c r="QYW30" s="15"/>
      <c r="QYX30" s="15"/>
      <c r="QYY30" s="15"/>
      <c r="QYZ30" s="15"/>
      <c r="QZA30" s="15"/>
      <c r="QZB30" s="15"/>
      <c r="QZC30" s="15"/>
      <c r="QZD30" s="15"/>
      <c r="QZE30" s="15"/>
      <c r="QZF30" s="15"/>
      <c r="QZG30" s="15"/>
      <c r="QZH30" s="15"/>
      <c r="QZI30" s="15"/>
      <c r="QZJ30" s="15"/>
      <c r="QZK30" s="15"/>
      <c r="QZL30" s="15"/>
      <c r="QZM30" s="15"/>
      <c r="QZN30" s="15"/>
      <c r="QZO30" s="15"/>
      <c r="QZP30" s="15"/>
      <c r="QZQ30" s="15"/>
      <c r="QZR30" s="15"/>
      <c r="QZS30" s="15"/>
      <c r="QZT30" s="15"/>
      <c r="QZU30" s="15"/>
      <c r="QZV30" s="15"/>
      <c r="QZW30" s="15"/>
      <c r="QZX30" s="15"/>
      <c r="QZY30" s="15"/>
      <c r="QZZ30" s="15"/>
      <c r="RAA30" s="15"/>
      <c r="RAB30" s="15"/>
      <c r="RAC30" s="15"/>
      <c r="RAD30" s="15"/>
      <c r="RAE30" s="15"/>
      <c r="RAF30" s="15"/>
      <c r="RAG30" s="15"/>
      <c r="RAH30" s="15"/>
      <c r="RAI30" s="15"/>
      <c r="RAJ30" s="15"/>
      <c r="RAK30" s="15"/>
      <c r="RAL30" s="15"/>
      <c r="RAM30" s="15"/>
      <c r="RAN30" s="15"/>
      <c r="RAO30" s="15"/>
      <c r="RAP30" s="15"/>
      <c r="RAQ30" s="15"/>
      <c r="RAR30" s="15"/>
      <c r="RAS30" s="15"/>
      <c r="RAT30" s="15"/>
      <c r="RAU30" s="15"/>
      <c r="RAV30" s="15"/>
      <c r="RAW30" s="15"/>
      <c r="RAX30" s="15"/>
      <c r="RAY30" s="15"/>
      <c r="RAZ30" s="15"/>
      <c r="RBA30" s="15"/>
      <c r="RBB30" s="15"/>
      <c r="RBC30" s="15"/>
      <c r="RBD30" s="15"/>
      <c r="RBE30" s="15"/>
      <c r="RBF30" s="15"/>
      <c r="RBG30" s="15"/>
      <c r="RBH30" s="15"/>
      <c r="RBI30" s="15"/>
      <c r="RBJ30" s="15"/>
      <c r="RBK30" s="15"/>
      <c r="RBL30" s="15"/>
      <c r="RBM30" s="15"/>
      <c r="RBN30" s="15"/>
      <c r="RBO30" s="15"/>
      <c r="RBP30" s="15"/>
      <c r="RBQ30" s="15"/>
      <c r="RBR30" s="15"/>
      <c r="RBS30" s="15"/>
      <c r="RBT30" s="15"/>
      <c r="RBU30" s="15"/>
      <c r="RBV30" s="15"/>
      <c r="RBW30" s="15"/>
      <c r="RBX30" s="15"/>
      <c r="RBY30" s="15"/>
      <c r="RBZ30" s="15"/>
      <c r="RCA30" s="15"/>
      <c r="RCB30" s="15"/>
      <c r="RCC30" s="15"/>
      <c r="RCD30" s="15"/>
      <c r="RCE30" s="15"/>
      <c r="RCF30" s="15"/>
      <c r="RCG30" s="15"/>
      <c r="RCH30" s="15"/>
      <c r="RCI30" s="15"/>
      <c r="RCJ30" s="15"/>
      <c r="RCK30" s="15"/>
      <c r="RCL30" s="15"/>
      <c r="RCM30" s="15"/>
      <c r="RCN30" s="15"/>
      <c r="RCO30" s="15"/>
      <c r="RCP30" s="15"/>
      <c r="RCQ30" s="15"/>
      <c r="RCR30" s="15"/>
      <c r="RCS30" s="15"/>
      <c r="RCT30" s="15"/>
      <c r="RCU30" s="15"/>
      <c r="RCV30" s="15"/>
      <c r="RCW30" s="15"/>
      <c r="RCX30" s="15"/>
      <c r="RCY30" s="15"/>
      <c r="RCZ30" s="15"/>
      <c r="RDA30" s="15"/>
      <c r="RDB30" s="15"/>
      <c r="RDC30" s="15"/>
      <c r="RDD30" s="15"/>
      <c r="RDE30" s="15"/>
      <c r="RDF30" s="15"/>
      <c r="RDG30" s="15"/>
      <c r="RDH30" s="15"/>
      <c r="RDI30" s="15"/>
      <c r="RDJ30" s="15"/>
      <c r="RDK30" s="15"/>
      <c r="RDL30" s="15"/>
      <c r="RDM30" s="15"/>
      <c r="RDN30" s="15"/>
      <c r="RDO30" s="15"/>
      <c r="RDP30" s="15"/>
      <c r="RDQ30" s="15"/>
      <c r="RDR30" s="15"/>
      <c r="RDS30" s="15"/>
      <c r="RDT30" s="15"/>
      <c r="RDU30" s="15"/>
      <c r="RDV30" s="15"/>
      <c r="RDW30" s="15"/>
      <c r="RDX30" s="15"/>
      <c r="RDY30" s="15"/>
      <c r="RDZ30" s="15"/>
      <c r="REA30" s="15"/>
      <c r="REB30" s="15"/>
      <c r="REC30" s="15"/>
      <c r="RED30" s="15"/>
      <c r="REE30" s="15"/>
      <c r="REF30" s="15"/>
      <c r="REG30" s="15"/>
      <c r="REH30" s="15"/>
      <c r="REI30" s="15"/>
      <c r="REJ30" s="15"/>
      <c r="REK30" s="15"/>
      <c r="REL30" s="15"/>
      <c r="REM30" s="15"/>
      <c r="REN30" s="15"/>
      <c r="REO30" s="15"/>
      <c r="REP30" s="15"/>
      <c r="REQ30" s="15"/>
      <c r="RER30" s="15"/>
      <c r="RES30" s="15"/>
      <c r="RET30" s="15"/>
      <c r="REU30" s="15"/>
      <c r="REV30" s="15"/>
      <c r="REW30" s="15"/>
      <c r="REX30" s="15"/>
      <c r="REY30" s="15"/>
      <c r="REZ30" s="15"/>
      <c r="RFA30" s="15"/>
      <c r="RFB30" s="15"/>
      <c r="RFC30" s="15"/>
      <c r="RFD30" s="15"/>
      <c r="RFE30" s="15"/>
      <c r="RFF30" s="15"/>
      <c r="RFG30" s="15"/>
      <c r="RFH30" s="15"/>
      <c r="RFI30" s="15"/>
      <c r="RFJ30" s="15"/>
      <c r="RFK30" s="15"/>
      <c r="RFL30" s="15"/>
      <c r="RFM30" s="15"/>
      <c r="RFN30" s="15"/>
      <c r="RFO30" s="15"/>
      <c r="RFP30" s="15"/>
      <c r="RFQ30" s="15"/>
      <c r="RFR30" s="15"/>
      <c r="RFS30" s="15"/>
      <c r="RFT30" s="15"/>
      <c r="RFU30" s="15"/>
      <c r="RFV30" s="15"/>
      <c r="RFW30" s="15"/>
      <c r="RFX30" s="15"/>
      <c r="RFY30" s="15"/>
      <c r="RFZ30" s="15"/>
      <c r="RGA30" s="15"/>
      <c r="RGB30" s="15"/>
      <c r="RGC30" s="15"/>
      <c r="RGD30" s="15"/>
      <c r="RGE30" s="15"/>
      <c r="RGF30" s="15"/>
      <c r="RGG30" s="15"/>
      <c r="RGH30" s="15"/>
      <c r="RGI30" s="15"/>
      <c r="RGJ30" s="15"/>
      <c r="RGK30" s="15"/>
      <c r="RGL30" s="15"/>
      <c r="RGM30" s="15"/>
      <c r="RGN30" s="15"/>
      <c r="RGO30" s="15"/>
      <c r="RGP30" s="15"/>
      <c r="RGQ30" s="15"/>
      <c r="RGR30" s="15"/>
      <c r="RGS30" s="15"/>
      <c r="RGT30" s="15"/>
      <c r="RGU30" s="15"/>
      <c r="RGV30" s="15"/>
      <c r="RGW30" s="15"/>
      <c r="RGX30" s="15"/>
      <c r="RGY30" s="15"/>
      <c r="RGZ30" s="15"/>
      <c r="RHA30" s="15"/>
      <c r="RHB30" s="15"/>
      <c r="RHC30" s="15"/>
      <c r="RHD30" s="15"/>
      <c r="RHE30" s="15"/>
      <c r="RHF30" s="15"/>
      <c r="RHG30" s="15"/>
      <c r="RHH30" s="15"/>
      <c r="RHI30" s="15"/>
      <c r="RHJ30" s="15"/>
      <c r="RHK30" s="15"/>
      <c r="RHL30" s="15"/>
      <c r="RHM30" s="15"/>
      <c r="RHN30" s="15"/>
      <c r="RHO30" s="15"/>
      <c r="RHP30" s="15"/>
      <c r="RHQ30" s="15"/>
      <c r="RHR30" s="15"/>
      <c r="RHS30" s="15"/>
      <c r="RHT30" s="15"/>
      <c r="RHU30" s="15"/>
      <c r="RHV30" s="15"/>
      <c r="RHW30" s="15"/>
      <c r="RHX30" s="15"/>
      <c r="RHY30" s="15"/>
      <c r="RHZ30" s="15"/>
      <c r="RIA30" s="15"/>
      <c r="RIB30" s="15"/>
      <c r="RIC30" s="15"/>
      <c r="RID30" s="15"/>
      <c r="RIE30" s="15"/>
      <c r="RIF30" s="15"/>
      <c r="RIG30" s="15"/>
      <c r="RIH30" s="15"/>
      <c r="RII30" s="15"/>
      <c r="RIJ30" s="15"/>
      <c r="RIK30" s="15"/>
      <c r="RIL30" s="15"/>
      <c r="RIM30" s="15"/>
      <c r="RIN30" s="15"/>
      <c r="RIO30" s="15"/>
      <c r="RIP30" s="15"/>
      <c r="RIQ30" s="15"/>
      <c r="RIR30" s="15"/>
      <c r="RIS30" s="15"/>
      <c r="RIT30" s="15"/>
      <c r="RIU30" s="15"/>
      <c r="RIV30" s="15"/>
      <c r="RIW30" s="15"/>
      <c r="RIX30" s="15"/>
      <c r="RIY30" s="15"/>
      <c r="RIZ30" s="15"/>
      <c r="RJA30" s="15"/>
      <c r="RJB30" s="15"/>
      <c r="RJC30" s="15"/>
      <c r="RJD30" s="15"/>
      <c r="RJE30" s="15"/>
      <c r="RJF30" s="15"/>
      <c r="RJG30" s="15"/>
      <c r="RJH30" s="15"/>
      <c r="RJI30" s="15"/>
      <c r="RJJ30" s="15"/>
      <c r="RJK30" s="15"/>
      <c r="RJL30" s="15"/>
      <c r="RJM30" s="15"/>
      <c r="RJN30" s="15"/>
      <c r="RJO30" s="15"/>
      <c r="RJP30" s="15"/>
      <c r="RJQ30" s="15"/>
      <c r="RJR30" s="15"/>
      <c r="RJS30" s="15"/>
      <c r="RJT30" s="15"/>
      <c r="RJU30" s="15"/>
      <c r="RJV30" s="15"/>
      <c r="RJW30" s="15"/>
      <c r="RJX30" s="15"/>
      <c r="RJY30" s="15"/>
      <c r="RJZ30" s="15"/>
      <c r="RKA30" s="15"/>
      <c r="RKB30" s="15"/>
      <c r="RKC30" s="15"/>
      <c r="RKD30" s="15"/>
      <c r="RKE30" s="15"/>
      <c r="RKF30" s="15"/>
      <c r="RKG30" s="15"/>
      <c r="RKH30" s="15"/>
      <c r="RKI30" s="15"/>
      <c r="RKJ30" s="15"/>
      <c r="RKK30" s="15"/>
      <c r="RKL30" s="15"/>
      <c r="RKM30" s="15"/>
      <c r="RKN30" s="15"/>
      <c r="RKO30" s="15"/>
      <c r="RKP30" s="15"/>
      <c r="RKQ30" s="15"/>
      <c r="RKR30" s="15"/>
      <c r="RKS30" s="15"/>
      <c r="RKT30" s="15"/>
      <c r="RKU30" s="15"/>
      <c r="RKV30" s="15"/>
      <c r="RKW30" s="15"/>
      <c r="RKX30" s="15"/>
      <c r="RKY30" s="15"/>
      <c r="RKZ30" s="15"/>
      <c r="RLA30" s="15"/>
      <c r="RLB30" s="15"/>
      <c r="RLC30" s="15"/>
      <c r="RLD30" s="15"/>
      <c r="RLE30" s="15"/>
      <c r="RLF30" s="15"/>
      <c r="RLG30" s="15"/>
      <c r="RLH30" s="15"/>
      <c r="RLI30" s="15"/>
      <c r="RLJ30" s="15"/>
      <c r="RLK30" s="15"/>
      <c r="RLL30" s="15"/>
      <c r="RLM30" s="15"/>
      <c r="RLN30" s="15"/>
      <c r="RLO30" s="15"/>
      <c r="RLP30" s="15"/>
      <c r="RLQ30" s="15"/>
      <c r="RLR30" s="15"/>
      <c r="RLS30" s="15"/>
      <c r="RLT30" s="15"/>
      <c r="RLU30" s="15"/>
      <c r="RLV30" s="15"/>
      <c r="RLW30" s="15"/>
      <c r="RLX30" s="15"/>
      <c r="RLY30" s="15"/>
      <c r="RLZ30" s="15"/>
      <c r="RMA30" s="15"/>
      <c r="RMB30" s="15"/>
      <c r="RMC30" s="15"/>
      <c r="RMD30" s="15"/>
      <c r="RME30" s="15"/>
      <c r="RMF30" s="15"/>
      <c r="RMG30" s="15"/>
      <c r="RMH30" s="15"/>
      <c r="RMI30" s="15"/>
      <c r="RMJ30" s="15"/>
      <c r="RMK30" s="15"/>
      <c r="RML30" s="15"/>
      <c r="RMM30" s="15"/>
      <c r="RMN30" s="15"/>
      <c r="RMO30" s="15"/>
      <c r="RMP30" s="15"/>
      <c r="RMQ30" s="15"/>
      <c r="RMR30" s="15"/>
      <c r="RMS30" s="15"/>
      <c r="RMT30" s="15"/>
      <c r="RMU30" s="15"/>
      <c r="RMV30" s="15"/>
      <c r="RMW30" s="15"/>
      <c r="RMX30" s="15"/>
      <c r="RMY30" s="15"/>
      <c r="RMZ30" s="15"/>
      <c r="RNA30" s="15"/>
      <c r="RNB30" s="15"/>
      <c r="RNC30" s="15"/>
      <c r="RND30" s="15"/>
      <c r="RNE30" s="15"/>
      <c r="RNF30" s="15"/>
      <c r="RNG30" s="15"/>
      <c r="RNH30" s="15"/>
      <c r="RNI30" s="15"/>
      <c r="RNJ30" s="15"/>
      <c r="RNK30" s="15"/>
      <c r="RNL30" s="15"/>
      <c r="RNM30" s="15"/>
      <c r="RNN30" s="15"/>
      <c r="RNO30" s="15"/>
      <c r="RNP30" s="15"/>
      <c r="RNQ30" s="15"/>
      <c r="RNR30" s="15"/>
      <c r="RNS30" s="15"/>
      <c r="RNT30" s="15"/>
      <c r="RNU30" s="15"/>
      <c r="RNV30" s="15"/>
      <c r="RNW30" s="15"/>
      <c r="RNX30" s="15"/>
      <c r="RNY30" s="15"/>
      <c r="RNZ30" s="15"/>
      <c r="ROA30" s="15"/>
      <c r="ROB30" s="15"/>
      <c r="ROC30" s="15"/>
      <c r="ROD30" s="15"/>
      <c r="ROE30" s="15"/>
      <c r="ROF30" s="15"/>
      <c r="ROG30" s="15"/>
      <c r="ROH30" s="15"/>
      <c r="ROI30" s="15"/>
      <c r="ROJ30" s="15"/>
      <c r="ROK30" s="15"/>
      <c r="ROL30" s="15"/>
      <c r="ROM30" s="15"/>
      <c r="RON30" s="15"/>
      <c r="ROO30" s="15"/>
      <c r="ROP30" s="15"/>
      <c r="ROQ30" s="15"/>
      <c r="ROR30" s="15"/>
      <c r="ROS30" s="15"/>
      <c r="ROT30" s="15"/>
      <c r="ROU30" s="15"/>
      <c r="ROV30" s="15"/>
      <c r="ROW30" s="15"/>
      <c r="ROX30" s="15"/>
      <c r="ROY30" s="15"/>
      <c r="ROZ30" s="15"/>
      <c r="RPA30" s="15"/>
      <c r="RPB30" s="15"/>
      <c r="RPC30" s="15"/>
      <c r="RPD30" s="15"/>
      <c r="RPE30" s="15"/>
      <c r="RPF30" s="15"/>
      <c r="RPG30" s="15"/>
      <c r="RPH30" s="15"/>
      <c r="RPI30" s="15"/>
      <c r="RPJ30" s="15"/>
      <c r="RPK30" s="15"/>
      <c r="RPL30" s="15"/>
      <c r="RPM30" s="15"/>
      <c r="RPN30" s="15"/>
      <c r="RPO30" s="15"/>
      <c r="RPP30" s="15"/>
      <c r="RPQ30" s="15"/>
      <c r="RPR30" s="15"/>
      <c r="RPS30" s="15"/>
      <c r="RPT30" s="15"/>
      <c r="RPU30" s="15"/>
      <c r="RPV30" s="15"/>
      <c r="RPW30" s="15"/>
      <c r="RPX30" s="15"/>
      <c r="RPY30" s="15"/>
      <c r="RPZ30" s="15"/>
      <c r="RQA30" s="15"/>
      <c r="RQB30" s="15"/>
      <c r="RQC30" s="15"/>
      <c r="RQD30" s="15"/>
      <c r="RQE30" s="15"/>
      <c r="RQF30" s="15"/>
      <c r="RQG30" s="15"/>
      <c r="RQH30" s="15"/>
      <c r="RQI30" s="15"/>
      <c r="RQJ30" s="15"/>
      <c r="RQK30" s="15"/>
      <c r="RQL30" s="15"/>
      <c r="RQM30" s="15"/>
      <c r="RQN30" s="15"/>
      <c r="RQO30" s="15"/>
      <c r="RQP30" s="15"/>
      <c r="RQQ30" s="15"/>
      <c r="RQR30" s="15"/>
      <c r="RQS30" s="15"/>
      <c r="RQT30" s="15"/>
      <c r="RQU30" s="15"/>
      <c r="RQV30" s="15"/>
      <c r="RQW30" s="15"/>
      <c r="RQX30" s="15"/>
      <c r="RQY30" s="15"/>
      <c r="RQZ30" s="15"/>
      <c r="RRA30" s="15"/>
      <c r="RRB30" s="15"/>
      <c r="RRC30" s="15"/>
      <c r="RRD30" s="15"/>
      <c r="RRE30" s="15"/>
      <c r="RRF30" s="15"/>
      <c r="RRG30" s="15"/>
      <c r="RRH30" s="15"/>
      <c r="RRI30" s="15"/>
      <c r="RRJ30" s="15"/>
      <c r="RRK30" s="15"/>
      <c r="RRL30" s="15"/>
      <c r="RRM30" s="15"/>
      <c r="RRN30" s="15"/>
      <c r="RRO30" s="15"/>
      <c r="RRP30" s="15"/>
      <c r="RRQ30" s="15"/>
      <c r="RRR30" s="15"/>
      <c r="RRS30" s="15"/>
      <c r="RRT30" s="15"/>
      <c r="RRU30" s="15"/>
      <c r="RRV30" s="15"/>
      <c r="RRW30" s="15"/>
      <c r="RRX30" s="15"/>
      <c r="RRY30" s="15"/>
      <c r="RRZ30" s="15"/>
      <c r="RSA30" s="15"/>
      <c r="RSB30" s="15"/>
      <c r="RSC30" s="15"/>
      <c r="RSD30" s="15"/>
      <c r="RSE30" s="15"/>
      <c r="RSF30" s="15"/>
      <c r="RSG30" s="15"/>
      <c r="RSH30" s="15"/>
      <c r="RSI30" s="15"/>
      <c r="RSJ30" s="15"/>
      <c r="RSK30" s="15"/>
      <c r="RSL30" s="15"/>
      <c r="RSM30" s="15"/>
      <c r="RSN30" s="15"/>
      <c r="RSO30" s="15"/>
      <c r="RSP30" s="15"/>
      <c r="RSQ30" s="15"/>
      <c r="RSR30" s="15"/>
      <c r="RSS30" s="15"/>
      <c r="RST30" s="15"/>
      <c r="RSU30" s="15"/>
      <c r="RSV30" s="15"/>
      <c r="RSW30" s="15"/>
      <c r="RSX30" s="15"/>
      <c r="RSY30" s="15"/>
      <c r="RSZ30" s="15"/>
      <c r="RTA30" s="15"/>
      <c r="RTB30" s="15"/>
      <c r="RTC30" s="15"/>
      <c r="RTD30" s="15"/>
      <c r="RTE30" s="15"/>
      <c r="RTF30" s="15"/>
      <c r="RTG30" s="15"/>
      <c r="RTH30" s="15"/>
      <c r="RTI30" s="15"/>
      <c r="RTJ30" s="15"/>
      <c r="RTK30" s="15"/>
      <c r="RTL30" s="15"/>
      <c r="RTM30" s="15"/>
      <c r="RTN30" s="15"/>
      <c r="RTO30" s="15"/>
      <c r="RTP30" s="15"/>
      <c r="RTQ30" s="15"/>
      <c r="RTR30" s="15"/>
      <c r="RTS30" s="15"/>
      <c r="RTT30" s="15"/>
      <c r="RTU30" s="15"/>
      <c r="RTV30" s="15"/>
      <c r="RTW30" s="15"/>
      <c r="RTX30" s="15"/>
      <c r="RTY30" s="15"/>
      <c r="RTZ30" s="15"/>
      <c r="RUA30" s="15"/>
      <c r="RUB30" s="15"/>
      <c r="RUC30" s="15"/>
      <c r="RUD30" s="15"/>
      <c r="RUE30" s="15"/>
      <c r="RUF30" s="15"/>
      <c r="RUG30" s="15"/>
      <c r="RUH30" s="15"/>
      <c r="RUI30" s="15"/>
      <c r="RUJ30" s="15"/>
      <c r="RUK30" s="15"/>
      <c r="RUL30" s="15"/>
      <c r="RUM30" s="15"/>
      <c r="RUN30" s="15"/>
      <c r="RUO30" s="15"/>
      <c r="RUP30" s="15"/>
      <c r="RUQ30" s="15"/>
      <c r="RUR30" s="15"/>
      <c r="RUS30" s="15"/>
      <c r="RUT30" s="15"/>
      <c r="RUU30" s="15"/>
      <c r="RUV30" s="15"/>
      <c r="RUW30" s="15"/>
      <c r="RUX30" s="15"/>
      <c r="RUY30" s="15"/>
      <c r="RUZ30" s="15"/>
      <c r="RVA30" s="15"/>
      <c r="RVB30" s="15"/>
      <c r="RVC30" s="15"/>
      <c r="RVD30" s="15"/>
      <c r="RVE30" s="15"/>
      <c r="RVF30" s="15"/>
      <c r="RVG30" s="15"/>
      <c r="RVH30" s="15"/>
      <c r="RVI30" s="15"/>
      <c r="RVJ30" s="15"/>
      <c r="RVK30" s="15"/>
      <c r="RVL30" s="15"/>
      <c r="RVM30" s="15"/>
      <c r="RVN30" s="15"/>
      <c r="RVO30" s="15"/>
      <c r="RVP30" s="15"/>
      <c r="RVQ30" s="15"/>
      <c r="RVR30" s="15"/>
      <c r="RVS30" s="15"/>
      <c r="RVT30" s="15"/>
      <c r="RVU30" s="15"/>
      <c r="RVV30" s="15"/>
      <c r="RVW30" s="15"/>
      <c r="RVX30" s="15"/>
      <c r="RVY30" s="15"/>
      <c r="RVZ30" s="15"/>
      <c r="RWA30" s="15"/>
      <c r="RWB30" s="15"/>
      <c r="RWC30" s="15"/>
      <c r="RWD30" s="15"/>
      <c r="RWE30" s="15"/>
      <c r="RWF30" s="15"/>
      <c r="RWG30" s="15"/>
      <c r="RWH30" s="15"/>
      <c r="RWI30" s="15"/>
      <c r="RWJ30" s="15"/>
      <c r="RWK30" s="15"/>
      <c r="RWL30" s="15"/>
      <c r="RWM30" s="15"/>
      <c r="RWN30" s="15"/>
      <c r="RWO30" s="15"/>
      <c r="RWP30" s="15"/>
      <c r="RWQ30" s="15"/>
      <c r="RWR30" s="15"/>
      <c r="RWS30" s="15"/>
      <c r="RWT30" s="15"/>
      <c r="RWU30" s="15"/>
      <c r="RWV30" s="15"/>
      <c r="RWW30" s="15"/>
      <c r="RWX30" s="15"/>
      <c r="RWY30" s="15"/>
      <c r="RWZ30" s="15"/>
      <c r="RXA30" s="15"/>
      <c r="RXB30" s="15"/>
      <c r="RXC30" s="15"/>
      <c r="RXD30" s="15"/>
      <c r="RXE30" s="15"/>
      <c r="RXF30" s="15"/>
      <c r="RXG30" s="15"/>
      <c r="RXH30" s="15"/>
      <c r="RXI30" s="15"/>
      <c r="RXJ30" s="15"/>
      <c r="RXK30" s="15"/>
      <c r="RXL30" s="15"/>
      <c r="RXM30" s="15"/>
      <c r="RXN30" s="15"/>
      <c r="RXO30" s="15"/>
      <c r="RXP30" s="15"/>
      <c r="RXQ30" s="15"/>
      <c r="RXR30" s="15"/>
      <c r="RXS30" s="15"/>
      <c r="RXT30" s="15"/>
      <c r="RXU30" s="15"/>
      <c r="RXV30" s="15"/>
      <c r="RXW30" s="15"/>
      <c r="RXX30" s="15"/>
      <c r="RXY30" s="15"/>
      <c r="RXZ30" s="15"/>
      <c r="RYA30" s="15"/>
      <c r="RYB30" s="15"/>
      <c r="RYC30" s="15"/>
      <c r="RYD30" s="15"/>
      <c r="RYE30" s="15"/>
      <c r="RYF30" s="15"/>
      <c r="RYG30" s="15"/>
      <c r="RYH30" s="15"/>
      <c r="RYI30" s="15"/>
      <c r="RYJ30" s="15"/>
      <c r="RYK30" s="15"/>
      <c r="RYL30" s="15"/>
      <c r="RYM30" s="15"/>
      <c r="RYN30" s="15"/>
      <c r="RYO30" s="15"/>
      <c r="RYP30" s="15"/>
      <c r="RYQ30" s="15"/>
      <c r="RYR30" s="15"/>
      <c r="RYS30" s="15"/>
      <c r="RYT30" s="15"/>
      <c r="RYU30" s="15"/>
      <c r="RYV30" s="15"/>
      <c r="RYW30" s="15"/>
      <c r="RYX30" s="15"/>
      <c r="RYY30" s="15"/>
      <c r="RYZ30" s="15"/>
      <c r="RZA30" s="15"/>
      <c r="RZB30" s="15"/>
      <c r="RZC30" s="15"/>
      <c r="RZD30" s="15"/>
      <c r="RZE30" s="15"/>
      <c r="RZF30" s="15"/>
      <c r="RZG30" s="15"/>
      <c r="RZH30" s="15"/>
      <c r="RZI30" s="15"/>
      <c r="RZJ30" s="15"/>
      <c r="RZK30" s="15"/>
      <c r="RZL30" s="15"/>
      <c r="RZM30" s="15"/>
      <c r="RZN30" s="15"/>
      <c r="RZO30" s="15"/>
      <c r="RZP30" s="15"/>
      <c r="RZQ30" s="15"/>
      <c r="RZR30" s="15"/>
      <c r="RZS30" s="15"/>
      <c r="RZT30" s="15"/>
      <c r="RZU30" s="15"/>
      <c r="RZV30" s="15"/>
      <c r="RZW30" s="15"/>
      <c r="RZX30" s="15"/>
      <c r="RZY30" s="15"/>
      <c r="RZZ30" s="15"/>
      <c r="SAA30" s="15"/>
      <c r="SAB30" s="15"/>
      <c r="SAC30" s="15"/>
      <c r="SAD30" s="15"/>
      <c r="SAE30" s="15"/>
      <c r="SAF30" s="15"/>
      <c r="SAG30" s="15"/>
      <c r="SAH30" s="15"/>
      <c r="SAI30" s="15"/>
      <c r="SAJ30" s="15"/>
      <c r="SAK30" s="15"/>
      <c r="SAL30" s="15"/>
      <c r="SAM30" s="15"/>
      <c r="SAN30" s="15"/>
      <c r="SAO30" s="15"/>
      <c r="SAP30" s="15"/>
      <c r="SAQ30" s="15"/>
      <c r="SAR30" s="15"/>
      <c r="SAS30" s="15"/>
      <c r="SAT30" s="15"/>
      <c r="SAU30" s="15"/>
      <c r="SAV30" s="15"/>
      <c r="SAW30" s="15"/>
      <c r="SAX30" s="15"/>
      <c r="SAY30" s="15"/>
      <c r="SAZ30" s="15"/>
      <c r="SBA30" s="15"/>
      <c r="SBB30" s="15"/>
      <c r="SBC30" s="15"/>
      <c r="SBD30" s="15"/>
      <c r="SBE30" s="15"/>
      <c r="SBF30" s="15"/>
      <c r="SBG30" s="15"/>
      <c r="SBH30" s="15"/>
      <c r="SBI30" s="15"/>
      <c r="SBJ30" s="15"/>
      <c r="SBK30" s="15"/>
      <c r="SBL30" s="15"/>
      <c r="SBM30" s="15"/>
      <c r="SBN30" s="15"/>
      <c r="SBO30" s="15"/>
      <c r="SBP30" s="15"/>
      <c r="SBQ30" s="15"/>
      <c r="SBR30" s="15"/>
      <c r="SBS30" s="15"/>
      <c r="SBT30" s="15"/>
      <c r="SBU30" s="15"/>
      <c r="SBV30" s="15"/>
      <c r="SBW30" s="15"/>
      <c r="SBX30" s="15"/>
      <c r="SBY30" s="15"/>
      <c r="SBZ30" s="15"/>
      <c r="SCA30" s="15"/>
      <c r="SCB30" s="15"/>
      <c r="SCC30" s="15"/>
      <c r="SCD30" s="15"/>
      <c r="SCE30" s="15"/>
      <c r="SCF30" s="15"/>
      <c r="SCG30" s="15"/>
      <c r="SCH30" s="15"/>
      <c r="SCI30" s="15"/>
      <c r="SCJ30" s="15"/>
      <c r="SCK30" s="15"/>
      <c r="SCL30" s="15"/>
      <c r="SCM30" s="15"/>
      <c r="SCN30" s="15"/>
      <c r="SCO30" s="15"/>
      <c r="SCP30" s="15"/>
      <c r="SCQ30" s="15"/>
      <c r="SCR30" s="15"/>
      <c r="SCS30" s="15"/>
      <c r="SCT30" s="15"/>
      <c r="SCU30" s="15"/>
      <c r="SCV30" s="15"/>
      <c r="SCW30" s="15"/>
      <c r="SCX30" s="15"/>
      <c r="SCY30" s="15"/>
      <c r="SCZ30" s="15"/>
      <c r="SDA30" s="15"/>
      <c r="SDB30" s="15"/>
      <c r="SDC30" s="15"/>
      <c r="SDD30" s="15"/>
      <c r="SDE30" s="15"/>
      <c r="SDF30" s="15"/>
      <c r="SDG30" s="15"/>
      <c r="SDH30" s="15"/>
      <c r="SDI30" s="15"/>
      <c r="SDJ30" s="15"/>
      <c r="SDK30" s="15"/>
      <c r="SDL30" s="15"/>
      <c r="SDM30" s="15"/>
      <c r="SDN30" s="15"/>
      <c r="SDO30" s="15"/>
      <c r="SDP30" s="15"/>
      <c r="SDQ30" s="15"/>
      <c r="SDR30" s="15"/>
      <c r="SDS30" s="15"/>
      <c r="SDT30" s="15"/>
      <c r="SDU30" s="15"/>
      <c r="SDV30" s="15"/>
      <c r="SDW30" s="15"/>
      <c r="SDX30" s="15"/>
      <c r="SDY30" s="15"/>
      <c r="SDZ30" s="15"/>
      <c r="SEA30" s="15"/>
      <c r="SEB30" s="15"/>
      <c r="SEC30" s="15"/>
      <c r="SED30" s="15"/>
      <c r="SEE30" s="15"/>
      <c r="SEF30" s="15"/>
      <c r="SEG30" s="15"/>
      <c r="SEH30" s="15"/>
      <c r="SEI30" s="15"/>
      <c r="SEJ30" s="15"/>
      <c r="SEK30" s="15"/>
      <c r="SEL30" s="15"/>
      <c r="SEM30" s="15"/>
      <c r="SEN30" s="15"/>
      <c r="SEO30" s="15"/>
      <c r="SEP30" s="15"/>
      <c r="SEQ30" s="15"/>
      <c r="SER30" s="15"/>
      <c r="SES30" s="15"/>
      <c r="SET30" s="15"/>
      <c r="SEU30" s="15"/>
      <c r="SEV30" s="15"/>
      <c r="SEW30" s="15"/>
      <c r="SEX30" s="15"/>
      <c r="SEY30" s="15"/>
      <c r="SEZ30" s="15"/>
      <c r="SFA30" s="15"/>
      <c r="SFB30" s="15"/>
      <c r="SFC30" s="15"/>
      <c r="SFD30" s="15"/>
      <c r="SFE30" s="15"/>
      <c r="SFF30" s="15"/>
      <c r="SFG30" s="15"/>
      <c r="SFH30" s="15"/>
      <c r="SFI30" s="15"/>
      <c r="SFJ30" s="15"/>
      <c r="SFK30" s="15"/>
      <c r="SFL30" s="15"/>
      <c r="SFM30" s="15"/>
      <c r="SFN30" s="15"/>
      <c r="SFO30" s="15"/>
      <c r="SFP30" s="15"/>
      <c r="SFQ30" s="15"/>
      <c r="SFR30" s="15"/>
      <c r="SFS30" s="15"/>
      <c r="SFT30" s="15"/>
      <c r="SFU30" s="15"/>
      <c r="SFV30" s="15"/>
      <c r="SFW30" s="15"/>
      <c r="SFX30" s="15"/>
      <c r="SFY30" s="15"/>
      <c r="SFZ30" s="15"/>
      <c r="SGA30" s="15"/>
      <c r="SGB30" s="15"/>
      <c r="SGC30" s="15"/>
      <c r="SGD30" s="15"/>
      <c r="SGE30" s="15"/>
      <c r="SGF30" s="15"/>
      <c r="SGG30" s="15"/>
      <c r="SGH30" s="15"/>
      <c r="SGI30" s="15"/>
      <c r="SGJ30" s="15"/>
      <c r="SGK30" s="15"/>
      <c r="SGL30" s="15"/>
      <c r="SGM30" s="15"/>
      <c r="SGN30" s="15"/>
      <c r="SGO30" s="15"/>
      <c r="SGP30" s="15"/>
      <c r="SGQ30" s="15"/>
      <c r="SGR30" s="15"/>
      <c r="SGS30" s="15"/>
      <c r="SGT30" s="15"/>
      <c r="SGU30" s="15"/>
      <c r="SGV30" s="15"/>
      <c r="SGW30" s="15"/>
      <c r="SGX30" s="15"/>
      <c r="SGY30" s="15"/>
      <c r="SGZ30" s="15"/>
      <c r="SHA30" s="15"/>
      <c r="SHB30" s="15"/>
      <c r="SHC30" s="15"/>
      <c r="SHD30" s="15"/>
      <c r="SHE30" s="15"/>
      <c r="SHF30" s="15"/>
      <c r="SHG30" s="15"/>
      <c r="SHH30" s="15"/>
      <c r="SHI30" s="15"/>
      <c r="SHJ30" s="15"/>
      <c r="SHK30" s="15"/>
      <c r="SHL30" s="15"/>
      <c r="SHM30" s="15"/>
      <c r="SHN30" s="15"/>
      <c r="SHO30" s="15"/>
      <c r="SHP30" s="15"/>
      <c r="SHQ30" s="15"/>
      <c r="SHR30" s="15"/>
      <c r="SHS30" s="15"/>
      <c r="SHT30" s="15"/>
      <c r="SHU30" s="15"/>
      <c r="SHV30" s="15"/>
      <c r="SHW30" s="15"/>
      <c r="SHX30" s="15"/>
      <c r="SHY30" s="15"/>
      <c r="SHZ30" s="15"/>
      <c r="SIA30" s="15"/>
      <c r="SIB30" s="15"/>
      <c r="SIC30" s="15"/>
      <c r="SID30" s="15"/>
      <c r="SIE30" s="15"/>
      <c r="SIF30" s="15"/>
      <c r="SIG30" s="15"/>
      <c r="SIH30" s="15"/>
      <c r="SII30" s="15"/>
      <c r="SIJ30" s="15"/>
      <c r="SIK30" s="15"/>
      <c r="SIL30" s="15"/>
      <c r="SIM30" s="15"/>
      <c r="SIN30" s="15"/>
      <c r="SIO30" s="15"/>
      <c r="SIP30" s="15"/>
      <c r="SIQ30" s="15"/>
      <c r="SIR30" s="15"/>
      <c r="SIS30" s="15"/>
      <c r="SIT30" s="15"/>
      <c r="SIU30" s="15"/>
      <c r="SIV30" s="15"/>
      <c r="SIW30" s="15"/>
      <c r="SIX30" s="15"/>
      <c r="SIY30" s="15"/>
      <c r="SIZ30" s="15"/>
      <c r="SJA30" s="15"/>
      <c r="SJB30" s="15"/>
      <c r="SJC30" s="15"/>
      <c r="SJD30" s="15"/>
      <c r="SJE30" s="15"/>
      <c r="SJF30" s="15"/>
      <c r="SJG30" s="15"/>
      <c r="SJH30" s="15"/>
      <c r="SJI30" s="15"/>
      <c r="SJJ30" s="15"/>
      <c r="SJK30" s="15"/>
      <c r="SJL30" s="15"/>
      <c r="SJM30" s="15"/>
      <c r="SJN30" s="15"/>
      <c r="SJO30" s="15"/>
      <c r="SJP30" s="15"/>
      <c r="SJQ30" s="15"/>
      <c r="SJR30" s="15"/>
      <c r="SJS30" s="15"/>
      <c r="SJT30" s="15"/>
      <c r="SJU30" s="15"/>
      <c r="SJV30" s="15"/>
      <c r="SJW30" s="15"/>
      <c r="SJX30" s="15"/>
      <c r="SJY30" s="15"/>
      <c r="SJZ30" s="15"/>
      <c r="SKA30" s="15"/>
      <c r="SKB30" s="15"/>
      <c r="SKC30" s="15"/>
      <c r="SKD30" s="15"/>
      <c r="SKE30" s="15"/>
      <c r="SKF30" s="15"/>
      <c r="SKG30" s="15"/>
      <c r="SKH30" s="15"/>
      <c r="SKI30" s="15"/>
      <c r="SKJ30" s="15"/>
      <c r="SKK30" s="15"/>
      <c r="SKL30" s="15"/>
      <c r="SKM30" s="15"/>
      <c r="SKN30" s="15"/>
      <c r="SKO30" s="15"/>
      <c r="SKP30" s="15"/>
      <c r="SKQ30" s="15"/>
      <c r="SKR30" s="15"/>
      <c r="SKS30" s="15"/>
      <c r="SKT30" s="15"/>
      <c r="SKU30" s="15"/>
      <c r="SKV30" s="15"/>
      <c r="SKW30" s="15"/>
      <c r="SKX30" s="15"/>
      <c r="SKY30" s="15"/>
      <c r="SKZ30" s="15"/>
      <c r="SLA30" s="15"/>
      <c r="SLB30" s="15"/>
      <c r="SLC30" s="15"/>
      <c r="SLD30" s="15"/>
      <c r="SLE30" s="15"/>
      <c r="SLF30" s="15"/>
      <c r="SLG30" s="15"/>
      <c r="SLH30" s="15"/>
      <c r="SLI30" s="15"/>
      <c r="SLJ30" s="15"/>
      <c r="SLK30" s="15"/>
      <c r="SLL30" s="15"/>
      <c r="SLM30" s="15"/>
      <c r="SLN30" s="15"/>
      <c r="SLO30" s="15"/>
      <c r="SLP30" s="15"/>
      <c r="SLQ30" s="15"/>
      <c r="SLR30" s="15"/>
      <c r="SLS30" s="15"/>
      <c r="SLT30" s="15"/>
      <c r="SLU30" s="15"/>
      <c r="SLV30" s="15"/>
      <c r="SLW30" s="15"/>
      <c r="SLX30" s="15"/>
      <c r="SLY30" s="15"/>
      <c r="SLZ30" s="15"/>
      <c r="SMA30" s="15"/>
      <c r="SMB30" s="15"/>
      <c r="SMC30" s="15"/>
      <c r="SMD30" s="15"/>
      <c r="SME30" s="15"/>
      <c r="SMF30" s="15"/>
      <c r="SMG30" s="15"/>
      <c r="SMH30" s="15"/>
      <c r="SMI30" s="15"/>
      <c r="SMJ30" s="15"/>
      <c r="SMK30" s="15"/>
      <c r="SML30" s="15"/>
      <c r="SMM30" s="15"/>
      <c r="SMN30" s="15"/>
      <c r="SMO30" s="15"/>
      <c r="SMP30" s="15"/>
      <c r="SMQ30" s="15"/>
      <c r="SMR30" s="15"/>
      <c r="SMS30" s="15"/>
      <c r="SMT30" s="15"/>
      <c r="SMU30" s="15"/>
      <c r="SMV30" s="15"/>
      <c r="SMW30" s="15"/>
      <c r="SMX30" s="15"/>
      <c r="SMY30" s="15"/>
      <c r="SMZ30" s="15"/>
      <c r="SNA30" s="15"/>
      <c r="SNB30" s="15"/>
      <c r="SNC30" s="15"/>
      <c r="SND30" s="15"/>
      <c r="SNE30" s="15"/>
      <c r="SNF30" s="15"/>
      <c r="SNG30" s="15"/>
      <c r="SNH30" s="15"/>
      <c r="SNI30" s="15"/>
      <c r="SNJ30" s="15"/>
      <c r="SNK30" s="15"/>
      <c r="SNL30" s="15"/>
      <c r="SNM30" s="15"/>
      <c r="SNN30" s="15"/>
      <c r="SNO30" s="15"/>
      <c r="SNP30" s="15"/>
      <c r="SNQ30" s="15"/>
      <c r="SNR30" s="15"/>
      <c r="SNS30" s="15"/>
      <c r="SNT30" s="15"/>
      <c r="SNU30" s="15"/>
      <c r="SNV30" s="15"/>
      <c r="SNW30" s="15"/>
      <c r="SNX30" s="15"/>
      <c r="SNY30" s="15"/>
      <c r="SNZ30" s="15"/>
      <c r="SOA30" s="15"/>
      <c r="SOB30" s="15"/>
      <c r="SOC30" s="15"/>
      <c r="SOD30" s="15"/>
      <c r="SOE30" s="15"/>
      <c r="SOF30" s="15"/>
      <c r="SOG30" s="15"/>
      <c r="SOH30" s="15"/>
      <c r="SOI30" s="15"/>
      <c r="SOJ30" s="15"/>
      <c r="SOK30" s="15"/>
      <c r="SOL30" s="15"/>
      <c r="SOM30" s="15"/>
      <c r="SON30" s="15"/>
      <c r="SOO30" s="15"/>
      <c r="SOP30" s="15"/>
      <c r="SOQ30" s="15"/>
      <c r="SOR30" s="15"/>
      <c r="SOS30" s="15"/>
      <c r="SOT30" s="15"/>
      <c r="SOU30" s="15"/>
      <c r="SOV30" s="15"/>
      <c r="SOW30" s="15"/>
      <c r="SOX30" s="15"/>
      <c r="SOY30" s="15"/>
      <c r="SOZ30" s="15"/>
      <c r="SPA30" s="15"/>
      <c r="SPB30" s="15"/>
      <c r="SPC30" s="15"/>
      <c r="SPD30" s="15"/>
      <c r="SPE30" s="15"/>
      <c r="SPF30" s="15"/>
      <c r="SPG30" s="15"/>
      <c r="SPH30" s="15"/>
      <c r="SPI30" s="15"/>
      <c r="SPJ30" s="15"/>
      <c r="SPK30" s="15"/>
      <c r="SPL30" s="15"/>
      <c r="SPM30" s="15"/>
      <c r="SPN30" s="15"/>
      <c r="SPO30" s="15"/>
      <c r="SPP30" s="15"/>
      <c r="SPQ30" s="15"/>
      <c r="SPR30" s="15"/>
      <c r="SPS30" s="15"/>
      <c r="SPT30" s="15"/>
      <c r="SPU30" s="15"/>
      <c r="SPV30" s="15"/>
      <c r="SPW30" s="15"/>
      <c r="SPX30" s="15"/>
      <c r="SPY30" s="15"/>
      <c r="SPZ30" s="15"/>
      <c r="SQA30" s="15"/>
      <c r="SQB30" s="15"/>
      <c r="SQC30" s="15"/>
      <c r="SQD30" s="15"/>
      <c r="SQE30" s="15"/>
      <c r="SQF30" s="15"/>
      <c r="SQG30" s="15"/>
      <c r="SQH30" s="15"/>
      <c r="SQI30" s="15"/>
      <c r="SQJ30" s="15"/>
      <c r="SQK30" s="15"/>
      <c r="SQL30" s="15"/>
      <c r="SQM30" s="15"/>
      <c r="SQN30" s="15"/>
      <c r="SQO30" s="15"/>
      <c r="SQP30" s="15"/>
      <c r="SQQ30" s="15"/>
      <c r="SQR30" s="15"/>
      <c r="SQS30" s="15"/>
      <c r="SQT30" s="15"/>
      <c r="SQU30" s="15"/>
      <c r="SQV30" s="15"/>
      <c r="SQW30" s="15"/>
      <c r="SQX30" s="15"/>
      <c r="SQY30" s="15"/>
      <c r="SQZ30" s="15"/>
      <c r="SRA30" s="15"/>
      <c r="SRB30" s="15"/>
      <c r="SRC30" s="15"/>
      <c r="SRD30" s="15"/>
      <c r="SRE30" s="15"/>
      <c r="SRF30" s="15"/>
      <c r="SRG30" s="15"/>
      <c r="SRH30" s="15"/>
      <c r="SRI30" s="15"/>
      <c r="SRJ30" s="15"/>
      <c r="SRK30" s="15"/>
      <c r="SRL30" s="15"/>
      <c r="SRM30" s="15"/>
      <c r="SRN30" s="15"/>
      <c r="SRO30" s="15"/>
      <c r="SRP30" s="15"/>
      <c r="SRQ30" s="15"/>
      <c r="SRR30" s="15"/>
      <c r="SRS30" s="15"/>
      <c r="SRT30" s="15"/>
      <c r="SRU30" s="15"/>
      <c r="SRV30" s="15"/>
      <c r="SRW30" s="15"/>
      <c r="SRX30" s="15"/>
      <c r="SRY30" s="15"/>
      <c r="SRZ30" s="15"/>
      <c r="SSA30" s="15"/>
      <c r="SSB30" s="15"/>
      <c r="SSC30" s="15"/>
      <c r="SSD30" s="15"/>
      <c r="SSE30" s="15"/>
      <c r="SSF30" s="15"/>
      <c r="SSG30" s="15"/>
      <c r="SSH30" s="15"/>
      <c r="SSI30" s="15"/>
      <c r="SSJ30" s="15"/>
      <c r="SSK30" s="15"/>
      <c r="SSL30" s="15"/>
      <c r="SSM30" s="15"/>
      <c r="SSN30" s="15"/>
      <c r="SSO30" s="15"/>
      <c r="SSP30" s="15"/>
      <c r="SSQ30" s="15"/>
      <c r="SSR30" s="15"/>
      <c r="SSS30" s="15"/>
      <c r="SST30" s="15"/>
      <c r="SSU30" s="15"/>
      <c r="SSV30" s="15"/>
      <c r="SSW30" s="15"/>
      <c r="SSX30" s="15"/>
      <c r="SSY30" s="15"/>
      <c r="SSZ30" s="15"/>
      <c r="STA30" s="15"/>
      <c r="STB30" s="15"/>
      <c r="STC30" s="15"/>
      <c r="STD30" s="15"/>
      <c r="STE30" s="15"/>
      <c r="STF30" s="15"/>
      <c r="STG30" s="15"/>
      <c r="STH30" s="15"/>
      <c r="STI30" s="15"/>
      <c r="STJ30" s="15"/>
      <c r="STK30" s="15"/>
      <c r="STL30" s="15"/>
      <c r="STM30" s="15"/>
      <c r="STN30" s="15"/>
      <c r="STO30" s="15"/>
      <c r="STP30" s="15"/>
      <c r="STQ30" s="15"/>
      <c r="STR30" s="15"/>
      <c r="STS30" s="15"/>
      <c r="STT30" s="15"/>
      <c r="STU30" s="15"/>
      <c r="STV30" s="15"/>
      <c r="STW30" s="15"/>
      <c r="STX30" s="15"/>
      <c r="STY30" s="15"/>
      <c r="STZ30" s="15"/>
      <c r="SUA30" s="15"/>
      <c r="SUB30" s="15"/>
      <c r="SUC30" s="15"/>
      <c r="SUD30" s="15"/>
      <c r="SUE30" s="15"/>
      <c r="SUF30" s="15"/>
      <c r="SUG30" s="15"/>
      <c r="SUH30" s="15"/>
      <c r="SUI30" s="15"/>
      <c r="SUJ30" s="15"/>
      <c r="SUK30" s="15"/>
      <c r="SUL30" s="15"/>
      <c r="SUM30" s="15"/>
      <c r="SUN30" s="15"/>
      <c r="SUO30" s="15"/>
      <c r="SUP30" s="15"/>
      <c r="SUQ30" s="15"/>
      <c r="SUR30" s="15"/>
      <c r="SUS30" s="15"/>
      <c r="SUT30" s="15"/>
      <c r="SUU30" s="15"/>
      <c r="SUV30" s="15"/>
      <c r="SUW30" s="15"/>
      <c r="SUX30" s="15"/>
      <c r="SUY30" s="15"/>
      <c r="SUZ30" s="15"/>
      <c r="SVA30" s="15"/>
      <c r="SVB30" s="15"/>
      <c r="SVC30" s="15"/>
      <c r="SVD30" s="15"/>
      <c r="SVE30" s="15"/>
      <c r="SVF30" s="15"/>
      <c r="SVG30" s="15"/>
      <c r="SVH30" s="15"/>
      <c r="SVI30" s="15"/>
      <c r="SVJ30" s="15"/>
      <c r="SVK30" s="15"/>
      <c r="SVL30" s="15"/>
      <c r="SVM30" s="15"/>
      <c r="SVN30" s="15"/>
      <c r="SVO30" s="15"/>
      <c r="SVP30" s="15"/>
      <c r="SVQ30" s="15"/>
      <c r="SVR30" s="15"/>
      <c r="SVS30" s="15"/>
      <c r="SVT30" s="15"/>
      <c r="SVU30" s="15"/>
      <c r="SVV30" s="15"/>
      <c r="SVW30" s="15"/>
      <c r="SVX30" s="15"/>
      <c r="SVY30" s="15"/>
      <c r="SVZ30" s="15"/>
      <c r="SWA30" s="15"/>
      <c r="SWB30" s="15"/>
      <c r="SWC30" s="15"/>
      <c r="SWD30" s="15"/>
      <c r="SWE30" s="15"/>
      <c r="SWF30" s="15"/>
      <c r="SWG30" s="15"/>
      <c r="SWH30" s="15"/>
      <c r="SWI30" s="15"/>
      <c r="SWJ30" s="15"/>
      <c r="SWK30" s="15"/>
      <c r="SWL30" s="15"/>
      <c r="SWM30" s="15"/>
      <c r="SWN30" s="15"/>
      <c r="SWO30" s="15"/>
      <c r="SWP30" s="15"/>
      <c r="SWQ30" s="15"/>
      <c r="SWR30" s="15"/>
      <c r="SWS30" s="15"/>
      <c r="SWT30" s="15"/>
      <c r="SWU30" s="15"/>
      <c r="SWV30" s="15"/>
      <c r="SWW30" s="15"/>
      <c r="SWX30" s="15"/>
      <c r="SWY30" s="15"/>
      <c r="SWZ30" s="15"/>
      <c r="SXA30" s="15"/>
      <c r="SXB30" s="15"/>
      <c r="SXC30" s="15"/>
      <c r="SXD30" s="15"/>
      <c r="SXE30" s="15"/>
      <c r="SXF30" s="15"/>
      <c r="SXG30" s="15"/>
      <c r="SXH30" s="15"/>
      <c r="SXI30" s="15"/>
      <c r="SXJ30" s="15"/>
      <c r="SXK30" s="15"/>
      <c r="SXL30" s="15"/>
      <c r="SXM30" s="15"/>
      <c r="SXN30" s="15"/>
      <c r="SXO30" s="15"/>
      <c r="SXP30" s="15"/>
      <c r="SXQ30" s="15"/>
      <c r="SXR30" s="15"/>
      <c r="SXS30" s="15"/>
      <c r="SXT30" s="15"/>
      <c r="SXU30" s="15"/>
      <c r="SXV30" s="15"/>
      <c r="SXW30" s="15"/>
      <c r="SXX30" s="15"/>
      <c r="SXY30" s="15"/>
      <c r="SXZ30" s="15"/>
      <c r="SYA30" s="15"/>
      <c r="SYB30" s="15"/>
      <c r="SYC30" s="15"/>
      <c r="SYD30" s="15"/>
      <c r="SYE30" s="15"/>
      <c r="SYF30" s="15"/>
      <c r="SYG30" s="15"/>
      <c r="SYH30" s="15"/>
      <c r="SYI30" s="15"/>
      <c r="SYJ30" s="15"/>
      <c r="SYK30" s="15"/>
      <c r="SYL30" s="15"/>
      <c r="SYM30" s="15"/>
      <c r="SYN30" s="15"/>
      <c r="SYO30" s="15"/>
      <c r="SYP30" s="15"/>
      <c r="SYQ30" s="15"/>
      <c r="SYR30" s="15"/>
      <c r="SYS30" s="15"/>
      <c r="SYT30" s="15"/>
      <c r="SYU30" s="15"/>
      <c r="SYV30" s="15"/>
      <c r="SYW30" s="15"/>
      <c r="SYX30" s="15"/>
      <c r="SYY30" s="15"/>
      <c r="SYZ30" s="15"/>
      <c r="SZA30" s="15"/>
      <c r="SZB30" s="15"/>
      <c r="SZC30" s="15"/>
      <c r="SZD30" s="15"/>
      <c r="SZE30" s="15"/>
      <c r="SZF30" s="15"/>
      <c r="SZG30" s="15"/>
      <c r="SZH30" s="15"/>
      <c r="SZI30" s="15"/>
      <c r="SZJ30" s="15"/>
      <c r="SZK30" s="15"/>
      <c r="SZL30" s="15"/>
      <c r="SZM30" s="15"/>
      <c r="SZN30" s="15"/>
      <c r="SZO30" s="15"/>
      <c r="SZP30" s="15"/>
      <c r="SZQ30" s="15"/>
      <c r="SZR30" s="15"/>
      <c r="SZS30" s="15"/>
      <c r="SZT30" s="15"/>
      <c r="SZU30" s="15"/>
      <c r="SZV30" s="15"/>
      <c r="SZW30" s="15"/>
      <c r="SZX30" s="15"/>
      <c r="SZY30" s="15"/>
      <c r="SZZ30" s="15"/>
      <c r="TAA30" s="15"/>
      <c r="TAB30" s="15"/>
      <c r="TAC30" s="15"/>
      <c r="TAD30" s="15"/>
      <c r="TAE30" s="15"/>
      <c r="TAF30" s="15"/>
      <c r="TAG30" s="15"/>
      <c r="TAH30" s="15"/>
      <c r="TAI30" s="15"/>
      <c r="TAJ30" s="15"/>
      <c r="TAK30" s="15"/>
      <c r="TAL30" s="15"/>
      <c r="TAM30" s="15"/>
      <c r="TAN30" s="15"/>
      <c r="TAO30" s="15"/>
      <c r="TAP30" s="15"/>
      <c r="TAQ30" s="15"/>
      <c r="TAR30" s="15"/>
      <c r="TAS30" s="15"/>
      <c r="TAT30" s="15"/>
      <c r="TAU30" s="15"/>
      <c r="TAV30" s="15"/>
      <c r="TAW30" s="15"/>
      <c r="TAX30" s="15"/>
      <c r="TAY30" s="15"/>
      <c r="TAZ30" s="15"/>
      <c r="TBA30" s="15"/>
      <c r="TBB30" s="15"/>
      <c r="TBC30" s="15"/>
      <c r="TBD30" s="15"/>
      <c r="TBE30" s="15"/>
      <c r="TBF30" s="15"/>
      <c r="TBG30" s="15"/>
      <c r="TBH30" s="15"/>
      <c r="TBI30" s="15"/>
      <c r="TBJ30" s="15"/>
      <c r="TBK30" s="15"/>
      <c r="TBL30" s="15"/>
      <c r="TBM30" s="15"/>
      <c r="TBN30" s="15"/>
      <c r="TBO30" s="15"/>
      <c r="TBP30" s="15"/>
      <c r="TBQ30" s="15"/>
      <c r="TBR30" s="15"/>
      <c r="TBS30" s="15"/>
      <c r="TBT30" s="15"/>
      <c r="TBU30" s="15"/>
      <c r="TBV30" s="15"/>
      <c r="TBW30" s="15"/>
      <c r="TBX30" s="15"/>
      <c r="TBY30" s="15"/>
      <c r="TBZ30" s="15"/>
      <c r="TCA30" s="15"/>
      <c r="TCB30" s="15"/>
      <c r="TCC30" s="15"/>
      <c r="TCD30" s="15"/>
      <c r="TCE30" s="15"/>
      <c r="TCF30" s="15"/>
      <c r="TCG30" s="15"/>
      <c r="TCH30" s="15"/>
      <c r="TCI30" s="15"/>
      <c r="TCJ30" s="15"/>
      <c r="TCK30" s="15"/>
      <c r="TCL30" s="15"/>
      <c r="TCM30" s="15"/>
      <c r="TCN30" s="15"/>
      <c r="TCO30" s="15"/>
      <c r="TCP30" s="15"/>
      <c r="TCQ30" s="15"/>
      <c r="TCR30" s="15"/>
      <c r="TCS30" s="15"/>
      <c r="TCT30" s="15"/>
      <c r="TCU30" s="15"/>
      <c r="TCV30" s="15"/>
      <c r="TCW30" s="15"/>
      <c r="TCX30" s="15"/>
      <c r="TCY30" s="15"/>
      <c r="TCZ30" s="15"/>
      <c r="TDA30" s="15"/>
      <c r="TDB30" s="15"/>
      <c r="TDC30" s="15"/>
      <c r="TDD30" s="15"/>
      <c r="TDE30" s="15"/>
      <c r="TDF30" s="15"/>
      <c r="TDG30" s="15"/>
      <c r="TDH30" s="15"/>
      <c r="TDI30" s="15"/>
      <c r="TDJ30" s="15"/>
      <c r="TDK30" s="15"/>
      <c r="TDL30" s="15"/>
      <c r="TDM30" s="15"/>
      <c r="TDN30" s="15"/>
      <c r="TDO30" s="15"/>
      <c r="TDP30" s="15"/>
      <c r="TDQ30" s="15"/>
      <c r="TDR30" s="15"/>
      <c r="TDS30" s="15"/>
      <c r="TDT30" s="15"/>
      <c r="TDU30" s="15"/>
      <c r="TDV30" s="15"/>
      <c r="TDW30" s="15"/>
      <c r="TDX30" s="15"/>
      <c r="TDY30" s="15"/>
      <c r="TDZ30" s="15"/>
      <c r="TEA30" s="15"/>
      <c r="TEB30" s="15"/>
      <c r="TEC30" s="15"/>
      <c r="TED30" s="15"/>
      <c r="TEE30" s="15"/>
      <c r="TEF30" s="15"/>
      <c r="TEG30" s="15"/>
      <c r="TEH30" s="15"/>
      <c r="TEI30" s="15"/>
      <c r="TEJ30" s="15"/>
      <c r="TEK30" s="15"/>
      <c r="TEL30" s="15"/>
      <c r="TEM30" s="15"/>
      <c r="TEN30" s="15"/>
      <c r="TEO30" s="15"/>
      <c r="TEP30" s="15"/>
      <c r="TEQ30" s="15"/>
      <c r="TER30" s="15"/>
      <c r="TES30" s="15"/>
      <c r="TET30" s="15"/>
      <c r="TEU30" s="15"/>
      <c r="TEV30" s="15"/>
      <c r="TEW30" s="15"/>
      <c r="TEX30" s="15"/>
      <c r="TEY30" s="15"/>
      <c r="TEZ30" s="15"/>
      <c r="TFA30" s="15"/>
      <c r="TFB30" s="15"/>
      <c r="TFC30" s="15"/>
      <c r="TFD30" s="15"/>
      <c r="TFE30" s="15"/>
      <c r="TFF30" s="15"/>
      <c r="TFG30" s="15"/>
      <c r="TFH30" s="15"/>
      <c r="TFI30" s="15"/>
      <c r="TFJ30" s="15"/>
      <c r="TFK30" s="15"/>
      <c r="TFL30" s="15"/>
      <c r="TFM30" s="15"/>
      <c r="TFN30" s="15"/>
      <c r="TFO30" s="15"/>
      <c r="TFP30" s="15"/>
      <c r="TFQ30" s="15"/>
      <c r="TFR30" s="15"/>
      <c r="TFS30" s="15"/>
      <c r="TFT30" s="15"/>
      <c r="TFU30" s="15"/>
      <c r="TFV30" s="15"/>
      <c r="TFW30" s="15"/>
      <c r="TFX30" s="15"/>
      <c r="TFY30" s="15"/>
      <c r="TFZ30" s="15"/>
      <c r="TGA30" s="15"/>
      <c r="TGB30" s="15"/>
      <c r="TGC30" s="15"/>
      <c r="TGD30" s="15"/>
      <c r="TGE30" s="15"/>
      <c r="TGF30" s="15"/>
      <c r="TGG30" s="15"/>
      <c r="TGH30" s="15"/>
      <c r="TGI30" s="15"/>
      <c r="TGJ30" s="15"/>
      <c r="TGK30" s="15"/>
      <c r="TGL30" s="15"/>
      <c r="TGM30" s="15"/>
      <c r="TGN30" s="15"/>
      <c r="TGO30" s="15"/>
      <c r="TGP30" s="15"/>
      <c r="TGQ30" s="15"/>
      <c r="TGR30" s="15"/>
      <c r="TGS30" s="15"/>
      <c r="TGT30" s="15"/>
      <c r="TGU30" s="15"/>
      <c r="TGV30" s="15"/>
      <c r="TGW30" s="15"/>
      <c r="TGX30" s="15"/>
      <c r="TGY30" s="15"/>
      <c r="TGZ30" s="15"/>
      <c r="THA30" s="15"/>
      <c r="THB30" s="15"/>
      <c r="THC30" s="15"/>
      <c r="THD30" s="15"/>
      <c r="THE30" s="15"/>
      <c r="THF30" s="15"/>
      <c r="THG30" s="15"/>
      <c r="THH30" s="15"/>
      <c r="THI30" s="15"/>
      <c r="THJ30" s="15"/>
      <c r="THK30" s="15"/>
      <c r="THL30" s="15"/>
      <c r="THM30" s="15"/>
      <c r="THN30" s="15"/>
      <c r="THO30" s="15"/>
      <c r="THP30" s="15"/>
      <c r="THQ30" s="15"/>
      <c r="THR30" s="15"/>
      <c r="THS30" s="15"/>
      <c r="THT30" s="15"/>
      <c r="THU30" s="15"/>
      <c r="THV30" s="15"/>
      <c r="THW30" s="15"/>
      <c r="THX30" s="15"/>
      <c r="THY30" s="15"/>
      <c r="THZ30" s="15"/>
      <c r="TIA30" s="15"/>
      <c r="TIB30" s="15"/>
      <c r="TIC30" s="15"/>
      <c r="TID30" s="15"/>
      <c r="TIE30" s="15"/>
      <c r="TIF30" s="15"/>
      <c r="TIG30" s="15"/>
      <c r="TIH30" s="15"/>
      <c r="TII30" s="15"/>
      <c r="TIJ30" s="15"/>
      <c r="TIK30" s="15"/>
      <c r="TIL30" s="15"/>
      <c r="TIM30" s="15"/>
      <c r="TIN30" s="15"/>
      <c r="TIO30" s="15"/>
      <c r="TIP30" s="15"/>
      <c r="TIQ30" s="15"/>
      <c r="TIR30" s="15"/>
      <c r="TIS30" s="15"/>
      <c r="TIT30" s="15"/>
      <c r="TIU30" s="15"/>
      <c r="TIV30" s="15"/>
      <c r="TIW30" s="15"/>
      <c r="TIX30" s="15"/>
      <c r="TIY30" s="15"/>
      <c r="TIZ30" s="15"/>
      <c r="TJA30" s="15"/>
      <c r="TJB30" s="15"/>
      <c r="TJC30" s="15"/>
      <c r="TJD30" s="15"/>
      <c r="TJE30" s="15"/>
      <c r="TJF30" s="15"/>
      <c r="TJG30" s="15"/>
      <c r="TJH30" s="15"/>
      <c r="TJI30" s="15"/>
      <c r="TJJ30" s="15"/>
      <c r="TJK30" s="15"/>
      <c r="TJL30" s="15"/>
      <c r="TJM30" s="15"/>
      <c r="TJN30" s="15"/>
      <c r="TJO30" s="15"/>
      <c r="TJP30" s="15"/>
      <c r="TJQ30" s="15"/>
      <c r="TJR30" s="15"/>
      <c r="TJS30" s="15"/>
      <c r="TJT30" s="15"/>
      <c r="TJU30" s="15"/>
      <c r="TJV30" s="15"/>
      <c r="TJW30" s="15"/>
      <c r="TJX30" s="15"/>
      <c r="TJY30" s="15"/>
      <c r="TJZ30" s="15"/>
      <c r="TKA30" s="15"/>
      <c r="TKB30" s="15"/>
      <c r="TKC30" s="15"/>
      <c r="TKD30" s="15"/>
      <c r="TKE30" s="15"/>
      <c r="TKF30" s="15"/>
      <c r="TKG30" s="15"/>
      <c r="TKH30" s="15"/>
      <c r="TKI30" s="15"/>
      <c r="TKJ30" s="15"/>
      <c r="TKK30" s="15"/>
      <c r="TKL30" s="15"/>
      <c r="TKM30" s="15"/>
      <c r="TKN30" s="15"/>
      <c r="TKO30" s="15"/>
      <c r="TKP30" s="15"/>
      <c r="TKQ30" s="15"/>
      <c r="TKR30" s="15"/>
      <c r="TKS30" s="15"/>
      <c r="TKT30" s="15"/>
      <c r="TKU30" s="15"/>
      <c r="TKV30" s="15"/>
      <c r="TKW30" s="15"/>
      <c r="TKX30" s="15"/>
      <c r="TKY30" s="15"/>
      <c r="TKZ30" s="15"/>
      <c r="TLA30" s="15"/>
      <c r="TLB30" s="15"/>
      <c r="TLC30" s="15"/>
      <c r="TLD30" s="15"/>
      <c r="TLE30" s="15"/>
      <c r="TLF30" s="15"/>
      <c r="TLG30" s="15"/>
      <c r="TLH30" s="15"/>
      <c r="TLI30" s="15"/>
      <c r="TLJ30" s="15"/>
      <c r="TLK30" s="15"/>
      <c r="TLL30" s="15"/>
      <c r="TLM30" s="15"/>
      <c r="TLN30" s="15"/>
      <c r="TLO30" s="15"/>
      <c r="TLP30" s="15"/>
      <c r="TLQ30" s="15"/>
      <c r="TLR30" s="15"/>
      <c r="TLS30" s="15"/>
      <c r="TLT30" s="15"/>
      <c r="TLU30" s="15"/>
      <c r="TLV30" s="15"/>
      <c r="TLW30" s="15"/>
      <c r="TLX30" s="15"/>
      <c r="TLY30" s="15"/>
      <c r="TLZ30" s="15"/>
      <c r="TMA30" s="15"/>
      <c r="TMB30" s="15"/>
      <c r="TMC30" s="15"/>
      <c r="TMD30" s="15"/>
      <c r="TME30" s="15"/>
      <c r="TMF30" s="15"/>
      <c r="TMG30" s="15"/>
      <c r="TMH30" s="15"/>
      <c r="TMI30" s="15"/>
      <c r="TMJ30" s="15"/>
      <c r="TMK30" s="15"/>
      <c r="TML30" s="15"/>
      <c r="TMM30" s="15"/>
      <c r="TMN30" s="15"/>
      <c r="TMO30" s="15"/>
      <c r="TMP30" s="15"/>
      <c r="TMQ30" s="15"/>
      <c r="TMR30" s="15"/>
      <c r="TMS30" s="15"/>
      <c r="TMT30" s="15"/>
      <c r="TMU30" s="15"/>
      <c r="TMV30" s="15"/>
      <c r="TMW30" s="15"/>
      <c r="TMX30" s="15"/>
      <c r="TMY30" s="15"/>
      <c r="TMZ30" s="15"/>
      <c r="TNA30" s="15"/>
      <c r="TNB30" s="15"/>
      <c r="TNC30" s="15"/>
      <c r="TND30" s="15"/>
      <c r="TNE30" s="15"/>
      <c r="TNF30" s="15"/>
      <c r="TNG30" s="15"/>
      <c r="TNH30" s="15"/>
      <c r="TNI30" s="15"/>
      <c r="TNJ30" s="15"/>
      <c r="TNK30" s="15"/>
      <c r="TNL30" s="15"/>
      <c r="TNM30" s="15"/>
      <c r="TNN30" s="15"/>
      <c r="TNO30" s="15"/>
      <c r="TNP30" s="15"/>
      <c r="TNQ30" s="15"/>
      <c r="TNR30" s="15"/>
      <c r="TNS30" s="15"/>
      <c r="TNT30" s="15"/>
      <c r="TNU30" s="15"/>
      <c r="TNV30" s="15"/>
      <c r="TNW30" s="15"/>
      <c r="TNX30" s="15"/>
      <c r="TNY30" s="15"/>
      <c r="TNZ30" s="15"/>
      <c r="TOA30" s="15"/>
      <c r="TOB30" s="15"/>
      <c r="TOC30" s="15"/>
      <c r="TOD30" s="15"/>
      <c r="TOE30" s="15"/>
      <c r="TOF30" s="15"/>
      <c r="TOG30" s="15"/>
      <c r="TOH30" s="15"/>
      <c r="TOI30" s="15"/>
      <c r="TOJ30" s="15"/>
      <c r="TOK30" s="15"/>
      <c r="TOL30" s="15"/>
      <c r="TOM30" s="15"/>
      <c r="TON30" s="15"/>
      <c r="TOO30" s="15"/>
      <c r="TOP30" s="15"/>
      <c r="TOQ30" s="15"/>
      <c r="TOR30" s="15"/>
      <c r="TOS30" s="15"/>
      <c r="TOT30" s="15"/>
      <c r="TOU30" s="15"/>
      <c r="TOV30" s="15"/>
      <c r="TOW30" s="15"/>
      <c r="TOX30" s="15"/>
      <c r="TOY30" s="15"/>
      <c r="TOZ30" s="15"/>
      <c r="TPA30" s="15"/>
      <c r="TPB30" s="15"/>
      <c r="TPC30" s="15"/>
      <c r="TPD30" s="15"/>
      <c r="TPE30" s="15"/>
      <c r="TPF30" s="15"/>
      <c r="TPG30" s="15"/>
      <c r="TPH30" s="15"/>
      <c r="TPI30" s="15"/>
      <c r="TPJ30" s="15"/>
      <c r="TPK30" s="15"/>
      <c r="TPL30" s="15"/>
      <c r="TPM30" s="15"/>
      <c r="TPN30" s="15"/>
      <c r="TPO30" s="15"/>
      <c r="TPP30" s="15"/>
      <c r="TPQ30" s="15"/>
      <c r="TPR30" s="15"/>
      <c r="TPS30" s="15"/>
      <c r="TPT30" s="15"/>
      <c r="TPU30" s="15"/>
      <c r="TPV30" s="15"/>
      <c r="TPW30" s="15"/>
      <c r="TPX30" s="15"/>
      <c r="TPY30" s="15"/>
      <c r="TPZ30" s="15"/>
      <c r="TQA30" s="15"/>
      <c r="TQB30" s="15"/>
      <c r="TQC30" s="15"/>
      <c r="TQD30" s="15"/>
      <c r="TQE30" s="15"/>
      <c r="TQF30" s="15"/>
      <c r="TQG30" s="15"/>
      <c r="TQH30" s="15"/>
      <c r="TQI30" s="15"/>
      <c r="TQJ30" s="15"/>
      <c r="TQK30" s="15"/>
      <c r="TQL30" s="15"/>
      <c r="TQM30" s="15"/>
      <c r="TQN30" s="15"/>
      <c r="TQO30" s="15"/>
      <c r="TQP30" s="15"/>
      <c r="TQQ30" s="15"/>
      <c r="TQR30" s="15"/>
      <c r="TQS30" s="15"/>
      <c r="TQT30" s="15"/>
      <c r="TQU30" s="15"/>
      <c r="TQV30" s="15"/>
      <c r="TQW30" s="15"/>
      <c r="TQX30" s="15"/>
      <c r="TQY30" s="15"/>
      <c r="TQZ30" s="15"/>
      <c r="TRA30" s="15"/>
      <c r="TRB30" s="15"/>
      <c r="TRC30" s="15"/>
      <c r="TRD30" s="15"/>
      <c r="TRE30" s="15"/>
      <c r="TRF30" s="15"/>
      <c r="TRG30" s="15"/>
      <c r="TRH30" s="15"/>
      <c r="TRI30" s="15"/>
      <c r="TRJ30" s="15"/>
      <c r="TRK30" s="15"/>
      <c r="TRL30" s="15"/>
      <c r="TRM30" s="15"/>
      <c r="TRN30" s="15"/>
      <c r="TRO30" s="15"/>
      <c r="TRP30" s="15"/>
      <c r="TRQ30" s="15"/>
      <c r="TRR30" s="15"/>
      <c r="TRS30" s="15"/>
      <c r="TRT30" s="15"/>
      <c r="TRU30" s="15"/>
      <c r="TRV30" s="15"/>
      <c r="TRW30" s="15"/>
      <c r="TRX30" s="15"/>
      <c r="TRY30" s="15"/>
      <c r="TRZ30" s="15"/>
      <c r="TSA30" s="15"/>
      <c r="TSB30" s="15"/>
      <c r="TSC30" s="15"/>
      <c r="TSD30" s="15"/>
      <c r="TSE30" s="15"/>
      <c r="TSF30" s="15"/>
      <c r="TSG30" s="15"/>
      <c r="TSH30" s="15"/>
      <c r="TSI30" s="15"/>
      <c r="TSJ30" s="15"/>
      <c r="TSK30" s="15"/>
      <c r="TSL30" s="15"/>
      <c r="TSM30" s="15"/>
      <c r="TSN30" s="15"/>
      <c r="TSO30" s="15"/>
      <c r="TSP30" s="15"/>
      <c r="TSQ30" s="15"/>
      <c r="TSR30" s="15"/>
      <c r="TSS30" s="15"/>
      <c r="TST30" s="15"/>
      <c r="TSU30" s="15"/>
      <c r="TSV30" s="15"/>
      <c r="TSW30" s="15"/>
      <c r="TSX30" s="15"/>
      <c r="TSY30" s="15"/>
      <c r="TSZ30" s="15"/>
      <c r="TTA30" s="15"/>
      <c r="TTB30" s="15"/>
      <c r="TTC30" s="15"/>
      <c r="TTD30" s="15"/>
      <c r="TTE30" s="15"/>
      <c r="TTF30" s="15"/>
      <c r="TTG30" s="15"/>
      <c r="TTH30" s="15"/>
      <c r="TTI30" s="15"/>
      <c r="TTJ30" s="15"/>
      <c r="TTK30" s="15"/>
      <c r="TTL30" s="15"/>
      <c r="TTM30" s="15"/>
      <c r="TTN30" s="15"/>
      <c r="TTO30" s="15"/>
      <c r="TTP30" s="15"/>
      <c r="TTQ30" s="15"/>
      <c r="TTR30" s="15"/>
      <c r="TTS30" s="15"/>
      <c r="TTT30" s="15"/>
      <c r="TTU30" s="15"/>
      <c r="TTV30" s="15"/>
      <c r="TTW30" s="15"/>
      <c r="TTX30" s="15"/>
      <c r="TTY30" s="15"/>
      <c r="TTZ30" s="15"/>
      <c r="TUA30" s="15"/>
      <c r="TUB30" s="15"/>
      <c r="TUC30" s="15"/>
      <c r="TUD30" s="15"/>
      <c r="TUE30" s="15"/>
      <c r="TUF30" s="15"/>
      <c r="TUG30" s="15"/>
      <c r="TUH30" s="15"/>
      <c r="TUI30" s="15"/>
      <c r="TUJ30" s="15"/>
      <c r="TUK30" s="15"/>
      <c r="TUL30" s="15"/>
      <c r="TUM30" s="15"/>
      <c r="TUN30" s="15"/>
      <c r="TUO30" s="15"/>
      <c r="TUP30" s="15"/>
      <c r="TUQ30" s="15"/>
      <c r="TUR30" s="15"/>
      <c r="TUS30" s="15"/>
      <c r="TUT30" s="15"/>
      <c r="TUU30" s="15"/>
      <c r="TUV30" s="15"/>
      <c r="TUW30" s="15"/>
      <c r="TUX30" s="15"/>
      <c r="TUY30" s="15"/>
      <c r="TUZ30" s="15"/>
      <c r="TVA30" s="15"/>
      <c r="TVB30" s="15"/>
      <c r="TVC30" s="15"/>
      <c r="TVD30" s="15"/>
      <c r="TVE30" s="15"/>
      <c r="TVF30" s="15"/>
      <c r="TVG30" s="15"/>
      <c r="TVH30" s="15"/>
      <c r="TVI30" s="15"/>
      <c r="TVJ30" s="15"/>
      <c r="TVK30" s="15"/>
      <c r="TVL30" s="15"/>
      <c r="TVM30" s="15"/>
      <c r="TVN30" s="15"/>
      <c r="TVO30" s="15"/>
      <c r="TVP30" s="15"/>
      <c r="TVQ30" s="15"/>
      <c r="TVR30" s="15"/>
      <c r="TVS30" s="15"/>
      <c r="TVT30" s="15"/>
      <c r="TVU30" s="15"/>
      <c r="TVV30" s="15"/>
      <c r="TVW30" s="15"/>
      <c r="TVX30" s="15"/>
      <c r="TVY30" s="15"/>
      <c r="TVZ30" s="15"/>
      <c r="TWA30" s="15"/>
      <c r="TWB30" s="15"/>
      <c r="TWC30" s="15"/>
      <c r="TWD30" s="15"/>
      <c r="TWE30" s="15"/>
      <c r="TWF30" s="15"/>
      <c r="TWG30" s="15"/>
      <c r="TWH30" s="15"/>
      <c r="TWI30" s="15"/>
      <c r="TWJ30" s="15"/>
      <c r="TWK30" s="15"/>
      <c r="TWL30" s="15"/>
      <c r="TWM30" s="15"/>
      <c r="TWN30" s="15"/>
      <c r="TWO30" s="15"/>
      <c r="TWP30" s="15"/>
      <c r="TWQ30" s="15"/>
      <c r="TWR30" s="15"/>
      <c r="TWS30" s="15"/>
      <c r="TWT30" s="15"/>
      <c r="TWU30" s="15"/>
      <c r="TWV30" s="15"/>
      <c r="TWW30" s="15"/>
      <c r="TWX30" s="15"/>
      <c r="TWY30" s="15"/>
      <c r="TWZ30" s="15"/>
      <c r="TXA30" s="15"/>
      <c r="TXB30" s="15"/>
      <c r="TXC30" s="15"/>
      <c r="TXD30" s="15"/>
      <c r="TXE30" s="15"/>
      <c r="TXF30" s="15"/>
      <c r="TXG30" s="15"/>
      <c r="TXH30" s="15"/>
      <c r="TXI30" s="15"/>
      <c r="TXJ30" s="15"/>
      <c r="TXK30" s="15"/>
      <c r="TXL30" s="15"/>
      <c r="TXM30" s="15"/>
      <c r="TXN30" s="15"/>
      <c r="TXO30" s="15"/>
      <c r="TXP30" s="15"/>
      <c r="TXQ30" s="15"/>
      <c r="TXR30" s="15"/>
      <c r="TXS30" s="15"/>
      <c r="TXT30" s="15"/>
      <c r="TXU30" s="15"/>
      <c r="TXV30" s="15"/>
      <c r="TXW30" s="15"/>
      <c r="TXX30" s="15"/>
      <c r="TXY30" s="15"/>
      <c r="TXZ30" s="15"/>
      <c r="TYA30" s="15"/>
      <c r="TYB30" s="15"/>
      <c r="TYC30" s="15"/>
      <c r="TYD30" s="15"/>
      <c r="TYE30" s="15"/>
      <c r="TYF30" s="15"/>
      <c r="TYG30" s="15"/>
      <c r="TYH30" s="15"/>
      <c r="TYI30" s="15"/>
      <c r="TYJ30" s="15"/>
      <c r="TYK30" s="15"/>
      <c r="TYL30" s="15"/>
      <c r="TYM30" s="15"/>
      <c r="TYN30" s="15"/>
      <c r="TYO30" s="15"/>
      <c r="TYP30" s="15"/>
      <c r="TYQ30" s="15"/>
      <c r="TYR30" s="15"/>
      <c r="TYS30" s="15"/>
      <c r="TYT30" s="15"/>
      <c r="TYU30" s="15"/>
      <c r="TYV30" s="15"/>
      <c r="TYW30" s="15"/>
      <c r="TYX30" s="15"/>
      <c r="TYY30" s="15"/>
      <c r="TYZ30" s="15"/>
      <c r="TZA30" s="15"/>
      <c r="TZB30" s="15"/>
      <c r="TZC30" s="15"/>
      <c r="TZD30" s="15"/>
      <c r="TZE30" s="15"/>
      <c r="TZF30" s="15"/>
      <c r="TZG30" s="15"/>
      <c r="TZH30" s="15"/>
      <c r="TZI30" s="15"/>
      <c r="TZJ30" s="15"/>
      <c r="TZK30" s="15"/>
      <c r="TZL30" s="15"/>
      <c r="TZM30" s="15"/>
      <c r="TZN30" s="15"/>
      <c r="TZO30" s="15"/>
      <c r="TZP30" s="15"/>
      <c r="TZQ30" s="15"/>
      <c r="TZR30" s="15"/>
      <c r="TZS30" s="15"/>
      <c r="TZT30" s="15"/>
      <c r="TZU30" s="15"/>
      <c r="TZV30" s="15"/>
      <c r="TZW30" s="15"/>
      <c r="TZX30" s="15"/>
      <c r="TZY30" s="15"/>
      <c r="TZZ30" s="15"/>
      <c r="UAA30" s="15"/>
      <c r="UAB30" s="15"/>
      <c r="UAC30" s="15"/>
      <c r="UAD30" s="15"/>
      <c r="UAE30" s="15"/>
      <c r="UAF30" s="15"/>
      <c r="UAG30" s="15"/>
      <c r="UAH30" s="15"/>
      <c r="UAI30" s="15"/>
      <c r="UAJ30" s="15"/>
      <c r="UAK30" s="15"/>
      <c r="UAL30" s="15"/>
      <c r="UAM30" s="15"/>
      <c r="UAN30" s="15"/>
      <c r="UAO30" s="15"/>
      <c r="UAP30" s="15"/>
      <c r="UAQ30" s="15"/>
      <c r="UAR30" s="15"/>
      <c r="UAS30" s="15"/>
      <c r="UAT30" s="15"/>
      <c r="UAU30" s="15"/>
      <c r="UAV30" s="15"/>
      <c r="UAW30" s="15"/>
      <c r="UAX30" s="15"/>
      <c r="UAY30" s="15"/>
      <c r="UAZ30" s="15"/>
      <c r="UBA30" s="15"/>
      <c r="UBB30" s="15"/>
      <c r="UBC30" s="15"/>
      <c r="UBD30" s="15"/>
      <c r="UBE30" s="15"/>
      <c r="UBF30" s="15"/>
      <c r="UBG30" s="15"/>
      <c r="UBH30" s="15"/>
      <c r="UBI30" s="15"/>
      <c r="UBJ30" s="15"/>
      <c r="UBK30" s="15"/>
      <c r="UBL30" s="15"/>
      <c r="UBM30" s="15"/>
      <c r="UBN30" s="15"/>
      <c r="UBO30" s="15"/>
      <c r="UBP30" s="15"/>
      <c r="UBQ30" s="15"/>
      <c r="UBR30" s="15"/>
      <c r="UBS30" s="15"/>
      <c r="UBT30" s="15"/>
      <c r="UBU30" s="15"/>
      <c r="UBV30" s="15"/>
      <c r="UBW30" s="15"/>
      <c r="UBX30" s="15"/>
      <c r="UBY30" s="15"/>
      <c r="UBZ30" s="15"/>
      <c r="UCA30" s="15"/>
      <c r="UCB30" s="15"/>
      <c r="UCC30" s="15"/>
      <c r="UCD30" s="15"/>
      <c r="UCE30" s="15"/>
      <c r="UCF30" s="15"/>
      <c r="UCG30" s="15"/>
      <c r="UCH30" s="15"/>
      <c r="UCI30" s="15"/>
      <c r="UCJ30" s="15"/>
      <c r="UCK30" s="15"/>
      <c r="UCL30" s="15"/>
      <c r="UCM30" s="15"/>
      <c r="UCN30" s="15"/>
      <c r="UCO30" s="15"/>
      <c r="UCP30" s="15"/>
      <c r="UCQ30" s="15"/>
      <c r="UCR30" s="15"/>
      <c r="UCS30" s="15"/>
      <c r="UCT30" s="15"/>
      <c r="UCU30" s="15"/>
      <c r="UCV30" s="15"/>
      <c r="UCW30" s="15"/>
      <c r="UCX30" s="15"/>
      <c r="UCY30" s="15"/>
      <c r="UCZ30" s="15"/>
      <c r="UDA30" s="15"/>
      <c r="UDB30" s="15"/>
      <c r="UDC30" s="15"/>
      <c r="UDD30" s="15"/>
      <c r="UDE30" s="15"/>
      <c r="UDF30" s="15"/>
      <c r="UDG30" s="15"/>
      <c r="UDH30" s="15"/>
      <c r="UDI30" s="15"/>
      <c r="UDJ30" s="15"/>
      <c r="UDK30" s="15"/>
      <c r="UDL30" s="15"/>
      <c r="UDM30" s="15"/>
      <c r="UDN30" s="15"/>
      <c r="UDO30" s="15"/>
      <c r="UDP30" s="15"/>
      <c r="UDQ30" s="15"/>
      <c r="UDR30" s="15"/>
      <c r="UDS30" s="15"/>
      <c r="UDT30" s="15"/>
      <c r="UDU30" s="15"/>
      <c r="UDV30" s="15"/>
      <c r="UDW30" s="15"/>
      <c r="UDX30" s="15"/>
      <c r="UDY30" s="15"/>
      <c r="UDZ30" s="15"/>
      <c r="UEA30" s="15"/>
      <c r="UEB30" s="15"/>
      <c r="UEC30" s="15"/>
      <c r="UED30" s="15"/>
      <c r="UEE30" s="15"/>
      <c r="UEF30" s="15"/>
      <c r="UEG30" s="15"/>
      <c r="UEH30" s="15"/>
      <c r="UEI30" s="15"/>
      <c r="UEJ30" s="15"/>
      <c r="UEK30" s="15"/>
      <c r="UEL30" s="15"/>
      <c r="UEM30" s="15"/>
      <c r="UEN30" s="15"/>
      <c r="UEO30" s="15"/>
      <c r="UEP30" s="15"/>
      <c r="UEQ30" s="15"/>
      <c r="UER30" s="15"/>
      <c r="UES30" s="15"/>
      <c r="UET30" s="15"/>
      <c r="UEU30" s="15"/>
      <c r="UEV30" s="15"/>
      <c r="UEW30" s="15"/>
      <c r="UEX30" s="15"/>
      <c r="UEY30" s="15"/>
      <c r="UEZ30" s="15"/>
      <c r="UFA30" s="15"/>
      <c r="UFB30" s="15"/>
      <c r="UFC30" s="15"/>
      <c r="UFD30" s="15"/>
      <c r="UFE30" s="15"/>
      <c r="UFF30" s="15"/>
      <c r="UFG30" s="15"/>
      <c r="UFH30" s="15"/>
      <c r="UFI30" s="15"/>
      <c r="UFJ30" s="15"/>
      <c r="UFK30" s="15"/>
      <c r="UFL30" s="15"/>
      <c r="UFM30" s="15"/>
      <c r="UFN30" s="15"/>
      <c r="UFO30" s="15"/>
      <c r="UFP30" s="15"/>
      <c r="UFQ30" s="15"/>
      <c r="UFR30" s="15"/>
      <c r="UFS30" s="15"/>
      <c r="UFT30" s="15"/>
      <c r="UFU30" s="15"/>
      <c r="UFV30" s="15"/>
      <c r="UFW30" s="15"/>
      <c r="UFX30" s="15"/>
      <c r="UFY30" s="15"/>
      <c r="UFZ30" s="15"/>
      <c r="UGA30" s="15"/>
      <c r="UGB30" s="15"/>
      <c r="UGC30" s="15"/>
      <c r="UGD30" s="15"/>
      <c r="UGE30" s="15"/>
      <c r="UGF30" s="15"/>
      <c r="UGG30" s="15"/>
      <c r="UGH30" s="15"/>
      <c r="UGI30" s="15"/>
      <c r="UGJ30" s="15"/>
      <c r="UGK30" s="15"/>
      <c r="UGL30" s="15"/>
      <c r="UGM30" s="15"/>
      <c r="UGN30" s="15"/>
      <c r="UGO30" s="15"/>
      <c r="UGP30" s="15"/>
      <c r="UGQ30" s="15"/>
      <c r="UGR30" s="15"/>
      <c r="UGS30" s="15"/>
      <c r="UGT30" s="15"/>
      <c r="UGU30" s="15"/>
      <c r="UGV30" s="15"/>
      <c r="UGW30" s="15"/>
      <c r="UGX30" s="15"/>
      <c r="UGY30" s="15"/>
      <c r="UGZ30" s="15"/>
      <c r="UHA30" s="15"/>
      <c r="UHB30" s="15"/>
      <c r="UHC30" s="15"/>
      <c r="UHD30" s="15"/>
      <c r="UHE30" s="15"/>
      <c r="UHF30" s="15"/>
      <c r="UHG30" s="15"/>
      <c r="UHH30" s="15"/>
      <c r="UHI30" s="15"/>
      <c r="UHJ30" s="15"/>
      <c r="UHK30" s="15"/>
      <c r="UHL30" s="15"/>
      <c r="UHM30" s="15"/>
      <c r="UHN30" s="15"/>
      <c r="UHO30" s="15"/>
      <c r="UHP30" s="15"/>
      <c r="UHQ30" s="15"/>
      <c r="UHR30" s="15"/>
      <c r="UHS30" s="15"/>
      <c r="UHT30" s="15"/>
      <c r="UHU30" s="15"/>
      <c r="UHV30" s="15"/>
      <c r="UHW30" s="15"/>
      <c r="UHX30" s="15"/>
      <c r="UHY30" s="15"/>
      <c r="UHZ30" s="15"/>
      <c r="UIA30" s="15"/>
      <c r="UIB30" s="15"/>
      <c r="UIC30" s="15"/>
      <c r="UID30" s="15"/>
      <c r="UIE30" s="15"/>
      <c r="UIF30" s="15"/>
      <c r="UIG30" s="15"/>
      <c r="UIH30" s="15"/>
      <c r="UII30" s="15"/>
      <c r="UIJ30" s="15"/>
      <c r="UIK30" s="15"/>
      <c r="UIL30" s="15"/>
      <c r="UIM30" s="15"/>
      <c r="UIN30" s="15"/>
      <c r="UIO30" s="15"/>
      <c r="UIP30" s="15"/>
      <c r="UIQ30" s="15"/>
      <c r="UIR30" s="15"/>
      <c r="UIS30" s="15"/>
      <c r="UIT30" s="15"/>
      <c r="UIU30" s="15"/>
      <c r="UIV30" s="15"/>
      <c r="UIW30" s="15"/>
      <c r="UIX30" s="15"/>
      <c r="UIY30" s="15"/>
      <c r="UIZ30" s="15"/>
      <c r="UJA30" s="15"/>
      <c r="UJB30" s="15"/>
      <c r="UJC30" s="15"/>
      <c r="UJD30" s="15"/>
      <c r="UJE30" s="15"/>
      <c r="UJF30" s="15"/>
      <c r="UJG30" s="15"/>
      <c r="UJH30" s="15"/>
      <c r="UJI30" s="15"/>
      <c r="UJJ30" s="15"/>
      <c r="UJK30" s="15"/>
      <c r="UJL30" s="15"/>
      <c r="UJM30" s="15"/>
      <c r="UJN30" s="15"/>
      <c r="UJO30" s="15"/>
      <c r="UJP30" s="15"/>
      <c r="UJQ30" s="15"/>
      <c r="UJR30" s="15"/>
      <c r="UJS30" s="15"/>
      <c r="UJT30" s="15"/>
      <c r="UJU30" s="15"/>
      <c r="UJV30" s="15"/>
      <c r="UJW30" s="15"/>
      <c r="UJX30" s="15"/>
      <c r="UJY30" s="15"/>
      <c r="UJZ30" s="15"/>
      <c r="UKA30" s="15"/>
      <c r="UKB30" s="15"/>
      <c r="UKC30" s="15"/>
      <c r="UKD30" s="15"/>
      <c r="UKE30" s="15"/>
      <c r="UKF30" s="15"/>
      <c r="UKG30" s="15"/>
      <c r="UKH30" s="15"/>
      <c r="UKI30" s="15"/>
      <c r="UKJ30" s="15"/>
      <c r="UKK30" s="15"/>
      <c r="UKL30" s="15"/>
      <c r="UKM30" s="15"/>
      <c r="UKN30" s="15"/>
      <c r="UKO30" s="15"/>
      <c r="UKP30" s="15"/>
      <c r="UKQ30" s="15"/>
      <c r="UKR30" s="15"/>
      <c r="UKS30" s="15"/>
      <c r="UKT30" s="15"/>
      <c r="UKU30" s="15"/>
      <c r="UKV30" s="15"/>
      <c r="UKW30" s="15"/>
      <c r="UKX30" s="15"/>
      <c r="UKY30" s="15"/>
      <c r="UKZ30" s="15"/>
      <c r="ULA30" s="15"/>
      <c r="ULB30" s="15"/>
      <c r="ULC30" s="15"/>
      <c r="ULD30" s="15"/>
      <c r="ULE30" s="15"/>
      <c r="ULF30" s="15"/>
      <c r="ULG30" s="15"/>
      <c r="ULH30" s="15"/>
      <c r="ULI30" s="15"/>
      <c r="ULJ30" s="15"/>
      <c r="ULK30" s="15"/>
      <c r="ULL30" s="15"/>
      <c r="ULM30" s="15"/>
      <c r="ULN30" s="15"/>
      <c r="ULO30" s="15"/>
      <c r="ULP30" s="15"/>
      <c r="ULQ30" s="15"/>
      <c r="ULR30" s="15"/>
      <c r="ULS30" s="15"/>
      <c r="ULT30" s="15"/>
      <c r="ULU30" s="15"/>
      <c r="ULV30" s="15"/>
      <c r="ULW30" s="15"/>
      <c r="ULX30" s="15"/>
      <c r="ULY30" s="15"/>
      <c r="ULZ30" s="15"/>
      <c r="UMA30" s="15"/>
      <c r="UMB30" s="15"/>
      <c r="UMC30" s="15"/>
      <c r="UMD30" s="15"/>
      <c r="UME30" s="15"/>
      <c r="UMF30" s="15"/>
      <c r="UMG30" s="15"/>
      <c r="UMH30" s="15"/>
      <c r="UMI30" s="15"/>
      <c r="UMJ30" s="15"/>
      <c r="UMK30" s="15"/>
      <c r="UML30" s="15"/>
      <c r="UMM30" s="15"/>
      <c r="UMN30" s="15"/>
      <c r="UMO30" s="15"/>
      <c r="UMP30" s="15"/>
      <c r="UMQ30" s="15"/>
      <c r="UMR30" s="15"/>
      <c r="UMS30" s="15"/>
      <c r="UMT30" s="15"/>
      <c r="UMU30" s="15"/>
      <c r="UMV30" s="15"/>
      <c r="UMW30" s="15"/>
      <c r="UMX30" s="15"/>
      <c r="UMY30" s="15"/>
      <c r="UMZ30" s="15"/>
      <c r="UNA30" s="15"/>
      <c r="UNB30" s="15"/>
      <c r="UNC30" s="15"/>
      <c r="UND30" s="15"/>
      <c r="UNE30" s="15"/>
      <c r="UNF30" s="15"/>
      <c r="UNG30" s="15"/>
      <c r="UNH30" s="15"/>
      <c r="UNI30" s="15"/>
      <c r="UNJ30" s="15"/>
      <c r="UNK30" s="15"/>
      <c r="UNL30" s="15"/>
      <c r="UNM30" s="15"/>
      <c r="UNN30" s="15"/>
      <c r="UNO30" s="15"/>
      <c r="UNP30" s="15"/>
      <c r="UNQ30" s="15"/>
      <c r="UNR30" s="15"/>
      <c r="UNS30" s="15"/>
      <c r="UNT30" s="15"/>
      <c r="UNU30" s="15"/>
      <c r="UNV30" s="15"/>
      <c r="UNW30" s="15"/>
      <c r="UNX30" s="15"/>
      <c r="UNY30" s="15"/>
      <c r="UNZ30" s="15"/>
      <c r="UOA30" s="15"/>
      <c r="UOB30" s="15"/>
      <c r="UOC30" s="15"/>
      <c r="UOD30" s="15"/>
      <c r="UOE30" s="15"/>
      <c r="UOF30" s="15"/>
      <c r="UOG30" s="15"/>
      <c r="UOH30" s="15"/>
      <c r="UOI30" s="15"/>
      <c r="UOJ30" s="15"/>
      <c r="UOK30" s="15"/>
      <c r="UOL30" s="15"/>
      <c r="UOM30" s="15"/>
      <c r="UON30" s="15"/>
      <c r="UOO30" s="15"/>
      <c r="UOP30" s="15"/>
      <c r="UOQ30" s="15"/>
      <c r="UOR30" s="15"/>
      <c r="UOS30" s="15"/>
      <c r="UOT30" s="15"/>
      <c r="UOU30" s="15"/>
      <c r="UOV30" s="15"/>
      <c r="UOW30" s="15"/>
      <c r="UOX30" s="15"/>
      <c r="UOY30" s="15"/>
      <c r="UOZ30" s="15"/>
      <c r="UPA30" s="15"/>
      <c r="UPB30" s="15"/>
      <c r="UPC30" s="15"/>
      <c r="UPD30" s="15"/>
      <c r="UPE30" s="15"/>
      <c r="UPF30" s="15"/>
      <c r="UPG30" s="15"/>
      <c r="UPH30" s="15"/>
      <c r="UPI30" s="15"/>
      <c r="UPJ30" s="15"/>
      <c r="UPK30" s="15"/>
      <c r="UPL30" s="15"/>
      <c r="UPM30" s="15"/>
      <c r="UPN30" s="15"/>
      <c r="UPO30" s="15"/>
      <c r="UPP30" s="15"/>
      <c r="UPQ30" s="15"/>
      <c r="UPR30" s="15"/>
      <c r="UPS30" s="15"/>
      <c r="UPT30" s="15"/>
      <c r="UPU30" s="15"/>
      <c r="UPV30" s="15"/>
      <c r="UPW30" s="15"/>
      <c r="UPX30" s="15"/>
      <c r="UPY30" s="15"/>
      <c r="UPZ30" s="15"/>
      <c r="UQA30" s="15"/>
      <c r="UQB30" s="15"/>
      <c r="UQC30" s="15"/>
      <c r="UQD30" s="15"/>
      <c r="UQE30" s="15"/>
      <c r="UQF30" s="15"/>
      <c r="UQG30" s="15"/>
      <c r="UQH30" s="15"/>
      <c r="UQI30" s="15"/>
      <c r="UQJ30" s="15"/>
      <c r="UQK30" s="15"/>
      <c r="UQL30" s="15"/>
      <c r="UQM30" s="15"/>
      <c r="UQN30" s="15"/>
      <c r="UQO30" s="15"/>
      <c r="UQP30" s="15"/>
      <c r="UQQ30" s="15"/>
      <c r="UQR30" s="15"/>
      <c r="UQS30" s="15"/>
      <c r="UQT30" s="15"/>
      <c r="UQU30" s="15"/>
      <c r="UQV30" s="15"/>
      <c r="UQW30" s="15"/>
      <c r="UQX30" s="15"/>
      <c r="UQY30" s="15"/>
      <c r="UQZ30" s="15"/>
      <c r="URA30" s="15"/>
      <c r="URB30" s="15"/>
      <c r="URC30" s="15"/>
      <c r="URD30" s="15"/>
      <c r="URE30" s="15"/>
      <c r="URF30" s="15"/>
      <c r="URG30" s="15"/>
      <c r="URH30" s="15"/>
      <c r="URI30" s="15"/>
      <c r="URJ30" s="15"/>
      <c r="URK30" s="15"/>
      <c r="URL30" s="15"/>
      <c r="URM30" s="15"/>
      <c r="URN30" s="15"/>
      <c r="URO30" s="15"/>
      <c r="URP30" s="15"/>
      <c r="URQ30" s="15"/>
      <c r="URR30" s="15"/>
      <c r="URS30" s="15"/>
      <c r="URT30" s="15"/>
      <c r="URU30" s="15"/>
      <c r="URV30" s="15"/>
      <c r="URW30" s="15"/>
      <c r="URX30" s="15"/>
      <c r="URY30" s="15"/>
      <c r="URZ30" s="15"/>
      <c r="USA30" s="15"/>
      <c r="USB30" s="15"/>
      <c r="USC30" s="15"/>
      <c r="USD30" s="15"/>
      <c r="USE30" s="15"/>
      <c r="USF30" s="15"/>
      <c r="USG30" s="15"/>
      <c r="USH30" s="15"/>
      <c r="USI30" s="15"/>
      <c r="USJ30" s="15"/>
      <c r="USK30" s="15"/>
      <c r="USL30" s="15"/>
      <c r="USM30" s="15"/>
      <c r="USN30" s="15"/>
      <c r="USO30" s="15"/>
      <c r="USP30" s="15"/>
      <c r="USQ30" s="15"/>
      <c r="USR30" s="15"/>
      <c r="USS30" s="15"/>
      <c r="UST30" s="15"/>
      <c r="USU30" s="15"/>
      <c r="USV30" s="15"/>
      <c r="USW30" s="15"/>
      <c r="USX30" s="15"/>
      <c r="USY30" s="15"/>
      <c r="USZ30" s="15"/>
      <c r="UTA30" s="15"/>
      <c r="UTB30" s="15"/>
      <c r="UTC30" s="15"/>
      <c r="UTD30" s="15"/>
      <c r="UTE30" s="15"/>
      <c r="UTF30" s="15"/>
      <c r="UTG30" s="15"/>
      <c r="UTH30" s="15"/>
      <c r="UTI30" s="15"/>
      <c r="UTJ30" s="15"/>
      <c r="UTK30" s="15"/>
      <c r="UTL30" s="15"/>
      <c r="UTM30" s="15"/>
      <c r="UTN30" s="15"/>
      <c r="UTO30" s="15"/>
      <c r="UTP30" s="15"/>
      <c r="UTQ30" s="15"/>
      <c r="UTR30" s="15"/>
      <c r="UTS30" s="15"/>
      <c r="UTT30" s="15"/>
      <c r="UTU30" s="15"/>
      <c r="UTV30" s="15"/>
      <c r="UTW30" s="15"/>
      <c r="UTX30" s="15"/>
      <c r="UTY30" s="15"/>
      <c r="UTZ30" s="15"/>
      <c r="UUA30" s="15"/>
      <c r="UUB30" s="15"/>
      <c r="UUC30" s="15"/>
      <c r="UUD30" s="15"/>
      <c r="UUE30" s="15"/>
      <c r="UUF30" s="15"/>
      <c r="UUG30" s="15"/>
      <c r="UUH30" s="15"/>
      <c r="UUI30" s="15"/>
      <c r="UUJ30" s="15"/>
      <c r="UUK30" s="15"/>
      <c r="UUL30" s="15"/>
      <c r="UUM30" s="15"/>
      <c r="UUN30" s="15"/>
      <c r="UUO30" s="15"/>
      <c r="UUP30" s="15"/>
      <c r="UUQ30" s="15"/>
      <c r="UUR30" s="15"/>
      <c r="UUS30" s="15"/>
      <c r="UUT30" s="15"/>
      <c r="UUU30" s="15"/>
      <c r="UUV30" s="15"/>
      <c r="UUW30" s="15"/>
      <c r="UUX30" s="15"/>
      <c r="UUY30" s="15"/>
      <c r="UUZ30" s="15"/>
      <c r="UVA30" s="15"/>
      <c r="UVB30" s="15"/>
      <c r="UVC30" s="15"/>
      <c r="UVD30" s="15"/>
      <c r="UVE30" s="15"/>
      <c r="UVF30" s="15"/>
      <c r="UVG30" s="15"/>
      <c r="UVH30" s="15"/>
      <c r="UVI30" s="15"/>
      <c r="UVJ30" s="15"/>
      <c r="UVK30" s="15"/>
      <c r="UVL30" s="15"/>
      <c r="UVM30" s="15"/>
      <c r="UVN30" s="15"/>
      <c r="UVO30" s="15"/>
      <c r="UVP30" s="15"/>
      <c r="UVQ30" s="15"/>
      <c r="UVR30" s="15"/>
      <c r="UVS30" s="15"/>
      <c r="UVT30" s="15"/>
      <c r="UVU30" s="15"/>
      <c r="UVV30" s="15"/>
      <c r="UVW30" s="15"/>
      <c r="UVX30" s="15"/>
      <c r="UVY30" s="15"/>
      <c r="UVZ30" s="15"/>
      <c r="UWA30" s="15"/>
      <c r="UWB30" s="15"/>
      <c r="UWC30" s="15"/>
      <c r="UWD30" s="15"/>
      <c r="UWE30" s="15"/>
      <c r="UWF30" s="15"/>
      <c r="UWG30" s="15"/>
      <c r="UWH30" s="15"/>
      <c r="UWI30" s="15"/>
      <c r="UWJ30" s="15"/>
      <c r="UWK30" s="15"/>
      <c r="UWL30" s="15"/>
      <c r="UWM30" s="15"/>
      <c r="UWN30" s="15"/>
      <c r="UWO30" s="15"/>
      <c r="UWP30" s="15"/>
      <c r="UWQ30" s="15"/>
      <c r="UWR30" s="15"/>
      <c r="UWS30" s="15"/>
      <c r="UWT30" s="15"/>
      <c r="UWU30" s="15"/>
      <c r="UWV30" s="15"/>
      <c r="UWW30" s="15"/>
      <c r="UWX30" s="15"/>
      <c r="UWY30" s="15"/>
      <c r="UWZ30" s="15"/>
      <c r="UXA30" s="15"/>
      <c r="UXB30" s="15"/>
      <c r="UXC30" s="15"/>
      <c r="UXD30" s="15"/>
      <c r="UXE30" s="15"/>
      <c r="UXF30" s="15"/>
      <c r="UXG30" s="15"/>
      <c r="UXH30" s="15"/>
      <c r="UXI30" s="15"/>
      <c r="UXJ30" s="15"/>
      <c r="UXK30" s="15"/>
      <c r="UXL30" s="15"/>
      <c r="UXM30" s="15"/>
      <c r="UXN30" s="15"/>
      <c r="UXO30" s="15"/>
      <c r="UXP30" s="15"/>
      <c r="UXQ30" s="15"/>
      <c r="UXR30" s="15"/>
      <c r="UXS30" s="15"/>
      <c r="UXT30" s="15"/>
      <c r="UXU30" s="15"/>
      <c r="UXV30" s="15"/>
      <c r="UXW30" s="15"/>
      <c r="UXX30" s="15"/>
      <c r="UXY30" s="15"/>
      <c r="UXZ30" s="15"/>
      <c r="UYA30" s="15"/>
      <c r="UYB30" s="15"/>
      <c r="UYC30" s="15"/>
      <c r="UYD30" s="15"/>
      <c r="UYE30" s="15"/>
      <c r="UYF30" s="15"/>
      <c r="UYG30" s="15"/>
      <c r="UYH30" s="15"/>
      <c r="UYI30" s="15"/>
      <c r="UYJ30" s="15"/>
      <c r="UYK30" s="15"/>
      <c r="UYL30" s="15"/>
      <c r="UYM30" s="15"/>
      <c r="UYN30" s="15"/>
      <c r="UYO30" s="15"/>
      <c r="UYP30" s="15"/>
      <c r="UYQ30" s="15"/>
      <c r="UYR30" s="15"/>
      <c r="UYS30" s="15"/>
      <c r="UYT30" s="15"/>
      <c r="UYU30" s="15"/>
      <c r="UYV30" s="15"/>
      <c r="UYW30" s="15"/>
      <c r="UYX30" s="15"/>
      <c r="UYY30" s="15"/>
      <c r="UYZ30" s="15"/>
      <c r="UZA30" s="15"/>
      <c r="UZB30" s="15"/>
      <c r="UZC30" s="15"/>
      <c r="UZD30" s="15"/>
      <c r="UZE30" s="15"/>
      <c r="UZF30" s="15"/>
      <c r="UZG30" s="15"/>
      <c r="UZH30" s="15"/>
      <c r="UZI30" s="15"/>
      <c r="UZJ30" s="15"/>
      <c r="UZK30" s="15"/>
      <c r="UZL30" s="15"/>
      <c r="UZM30" s="15"/>
      <c r="UZN30" s="15"/>
      <c r="UZO30" s="15"/>
      <c r="UZP30" s="15"/>
      <c r="UZQ30" s="15"/>
      <c r="UZR30" s="15"/>
      <c r="UZS30" s="15"/>
      <c r="UZT30" s="15"/>
      <c r="UZU30" s="15"/>
      <c r="UZV30" s="15"/>
      <c r="UZW30" s="15"/>
      <c r="UZX30" s="15"/>
      <c r="UZY30" s="15"/>
      <c r="UZZ30" s="15"/>
      <c r="VAA30" s="15"/>
      <c r="VAB30" s="15"/>
      <c r="VAC30" s="15"/>
      <c r="VAD30" s="15"/>
      <c r="VAE30" s="15"/>
      <c r="VAF30" s="15"/>
      <c r="VAG30" s="15"/>
      <c r="VAH30" s="15"/>
      <c r="VAI30" s="15"/>
      <c r="VAJ30" s="15"/>
      <c r="VAK30" s="15"/>
      <c r="VAL30" s="15"/>
      <c r="VAM30" s="15"/>
      <c r="VAN30" s="15"/>
      <c r="VAO30" s="15"/>
      <c r="VAP30" s="15"/>
      <c r="VAQ30" s="15"/>
      <c r="VAR30" s="15"/>
      <c r="VAS30" s="15"/>
      <c r="VAT30" s="15"/>
      <c r="VAU30" s="15"/>
      <c r="VAV30" s="15"/>
      <c r="VAW30" s="15"/>
      <c r="VAX30" s="15"/>
      <c r="VAY30" s="15"/>
      <c r="VAZ30" s="15"/>
      <c r="VBA30" s="15"/>
      <c r="VBB30" s="15"/>
      <c r="VBC30" s="15"/>
      <c r="VBD30" s="15"/>
      <c r="VBE30" s="15"/>
      <c r="VBF30" s="15"/>
      <c r="VBG30" s="15"/>
      <c r="VBH30" s="15"/>
      <c r="VBI30" s="15"/>
      <c r="VBJ30" s="15"/>
      <c r="VBK30" s="15"/>
      <c r="VBL30" s="15"/>
      <c r="VBM30" s="15"/>
      <c r="VBN30" s="15"/>
      <c r="VBO30" s="15"/>
      <c r="VBP30" s="15"/>
      <c r="VBQ30" s="15"/>
      <c r="VBR30" s="15"/>
      <c r="VBS30" s="15"/>
      <c r="VBT30" s="15"/>
      <c r="VBU30" s="15"/>
      <c r="VBV30" s="15"/>
      <c r="VBW30" s="15"/>
      <c r="VBX30" s="15"/>
      <c r="VBY30" s="15"/>
      <c r="VBZ30" s="15"/>
      <c r="VCA30" s="15"/>
      <c r="VCB30" s="15"/>
      <c r="VCC30" s="15"/>
      <c r="VCD30" s="15"/>
      <c r="VCE30" s="15"/>
      <c r="VCF30" s="15"/>
      <c r="VCG30" s="15"/>
      <c r="VCH30" s="15"/>
      <c r="VCI30" s="15"/>
      <c r="VCJ30" s="15"/>
      <c r="VCK30" s="15"/>
      <c r="VCL30" s="15"/>
      <c r="VCM30" s="15"/>
      <c r="VCN30" s="15"/>
      <c r="VCO30" s="15"/>
      <c r="VCP30" s="15"/>
      <c r="VCQ30" s="15"/>
      <c r="VCR30" s="15"/>
      <c r="VCS30" s="15"/>
      <c r="VCT30" s="15"/>
      <c r="VCU30" s="15"/>
      <c r="VCV30" s="15"/>
      <c r="VCW30" s="15"/>
      <c r="VCX30" s="15"/>
      <c r="VCY30" s="15"/>
      <c r="VCZ30" s="15"/>
      <c r="VDA30" s="15"/>
      <c r="VDB30" s="15"/>
      <c r="VDC30" s="15"/>
      <c r="VDD30" s="15"/>
      <c r="VDE30" s="15"/>
      <c r="VDF30" s="15"/>
      <c r="VDG30" s="15"/>
      <c r="VDH30" s="15"/>
      <c r="VDI30" s="15"/>
      <c r="VDJ30" s="15"/>
      <c r="VDK30" s="15"/>
      <c r="VDL30" s="15"/>
      <c r="VDM30" s="15"/>
      <c r="VDN30" s="15"/>
      <c r="VDO30" s="15"/>
      <c r="VDP30" s="15"/>
      <c r="VDQ30" s="15"/>
      <c r="VDR30" s="15"/>
      <c r="VDS30" s="15"/>
      <c r="VDT30" s="15"/>
      <c r="VDU30" s="15"/>
      <c r="VDV30" s="15"/>
      <c r="VDW30" s="15"/>
      <c r="VDX30" s="15"/>
      <c r="VDY30" s="15"/>
      <c r="VDZ30" s="15"/>
      <c r="VEA30" s="15"/>
      <c r="VEB30" s="15"/>
      <c r="VEC30" s="15"/>
      <c r="VED30" s="15"/>
      <c r="VEE30" s="15"/>
      <c r="VEF30" s="15"/>
      <c r="VEG30" s="15"/>
      <c r="VEH30" s="15"/>
      <c r="VEI30" s="15"/>
      <c r="VEJ30" s="15"/>
      <c r="VEK30" s="15"/>
      <c r="VEL30" s="15"/>
      <c r="VEM30" s="15"/>
      <c r="VEN30" s="15"/>
      <c r="VEO30" s="15"/>
      <c r="VEP30" s="15"/>
      <c r="VEQ30" s="15"/>
      <c r="VER30" s="15"/>
      <c r="VES30" s="15"/>
      <c r="VET30" s="15"/>
      <c r="VEU30" s="15"/>
      <c r="VEV30" s="15"/>
      <c r="VEW30" s="15"/>
      <c r="VEX30" s="15"/>
      <c r="VEY30" s="15"/>
      <c r="VEZ30" s="15"/>
      <c r="VFA30" s="15"/>
      <c r="VFB30" s="15"/>
      <c r="VFC30" s="15"/>
      <c r="VFD30" s="15"/>
      <c r="VFE30" s="15"/>
      <c r="VFF30" s="15"/>
      <c r="VFG30" s="15"/>
      <c r="VFH30" s="15"/>
      <c r="VFI30" s="15"/>
      <c r="VFJ30" s="15"/>
      <c r="VFK30" s="15"/>
      <c r="VFL30" s="15"/>
      <c r="VFM30" s="15"/>
      <c r="VFN30" s="15"/>
      <c r="VFO30" s="15"/>
      <c r="VFP30" s="15"/>
      <c r="VFQ30" s="15"/>
      <c r="VFR30" s="15"/>
      <c r="VFS30" s="15"/>
      <c r="VFT30" s="15"/>
      <c r="VFU30" s="15"/>
      <c r="VFV30" s="15"/>
      <c r="VFW30" s="15"/>
      <c r="VFX30" s="15"/>
      <c r="VFY30" s="15"/>
      <c r="VFZ30" s="15"/>
      <c r="VGA30" s="15"/>
      <c r="VGB30" s="15"/>
      <c r="VGC30" s="15"/>
      <c r="VGD30" s="15"/>
      <c r="VGE30" s="15"/>
      <c r="VGF30" s="15"/>
      <c r="VGG30" s="15"/>
      <c r="VGH30" s="15"/>
      <c r="VGI30" s="15"/>
      <c r="VGJ30" s="15"/>
      <c r="VGK30" s="15"/>
      <c r="VGL30" s="15"/>
      <c r="VGM30" s="15"/>
      <c r="VGN30" s="15"/>
      <c r="VGO30" s="15"/>
      <c r="VGP30" s="15"/>
      <c r="VGQ30" s="15"/>
      <c r="VGR30" s="15"/>
      <c r="VGS30" s="15"/>
      <c r="VGT30" s="15"/>
      <c r="VGU30" s="15"/>
      <c r="VGV30" s="15"/>
      <c r="VGW30" s="15"/>
      <c r="VGX30" s="15"/>
      <c r="VGY30" s="15"/>
      <c r="VGZ30" s="15"/>
      <c r="VHA30" s="15"/>
      <c r="VHB30" s="15"/>
      <c r="VHC30" s="15"/>
      <c r="VHD30" s="15"/>
      <c r="VHE30" s="15"/>
      <c r="VHF30" s="15"/>
      <c r="VHG30" s="15"/>
      <c r="VHH30" s="15"/>
      <c r="VHI30" s="15"/>
      <c r="VHJ30" s="15"/>
      <c r="VHK30" s="15"/>
      <c r="VHL30" s="15"/>
      <c r="VHM30" s="15"/>
      <c r="VHN30" s="15"/>
      <c r="VHO30" s="15"/>
      <c r="VHP30" s="15"/>
      <c r="VHQ30" s="15"/>
      <c r="VHR30" s="15"/>
      <c r="VHS30" s="15"/>
      <c r="VHT30" s="15"/>
      <c r="VHU30" s="15"/>
      <c r="VHV30" s="15"/>
      <c r="VHW30" s="15"/>
      <c r="VHX30" s="15"/>
      <c r="VHY30" s="15"/>
      <c r="VHZ30" s="15"/>
      <c r="VIA30" s="15"/>
      <c r="VIB30" s="15"/>
      <c r="VIC30" s="15"/>
      <c r="VID30" s="15"/>
      <c r="VIE30" s="15"/>
      <c r="VIF30" s="15"/>
      <c r="VIG30" s="15"/>
      <c r="VIH30" s="15"/>
      <c r="VII30" s="15"/>
      <c r="VIJ30" s="15"/>
      <c r="VIK30" s="15"/>
      <c r="VIL30" s="15"/>
      <c r="VIM30" s="15"/>
      <c r="VIN30" s="15"/>
      <c r="VIO30" s="15"/>
      <c r="VIP30" s="15"/>
      <c r="VIQ30" s="15"/>
      <c r="VIR30" s="15"/>
      <c r="VIS30" s="15"/>
      <c r="VIT30" s="15"/>
      <c r="VIU30" s="15"/>
      <c r="VIV30" s="15"/>
      <c r="VIW30" s="15"/>
      <c r="VIX30" s="15"/>
      <c r="VIY30" s="15"/>
      <c r="VIZ30" s="15"/>
      <c r="VJA30" s="15"/>
      <c r="VJB30" s="15"/>
      <c r="VJC30" s="15"/>
      <c r="VJD30" s="15"/>
      <c r="VJE30" s="15"/>
      <c r="VJF30" s="15"/>
      <c r="VJG30" s="15"/>
      <c r="VJH30" s="15"/>
      <c r="VJI30" s="15"/>
      <c r="VJJ30" s="15"/>
      <c r="VJK30" s="15"/>
      <c r="VJL30" s="15"/>
      <c r="VJM30" s="15"/>
      <c r="VJN30" s="15"/>
      <c r="VJO30" s="15"/>
      <c r="VJP30" s="15"/>
      <c r="VJQ30" s="15"/>
      <c r="VJR30" s="15"/>
      <c r="VJS30" s="15"/>
      <c r="VJT30" s="15"/>
      <c r="VJU30" s="15"/>
      <c r="VJV30" s="15"/>
      <c r="VJW30" s="15"/>
      <c r="VJX30" s="15"/>
      <c r="VJY30" s="15"/>
      <c r="VJZ30" s="15"/>
      <c r="VKA30" s="15"/>
      <c r="VKB30" s="15"/>
      <c r="VKC30" s="15"/>
      <c r="VKD30" s="15"/>
      <c r="VKE30" s="15"/>
      <c r="VKF30" s="15"/>
      <c r="VKG30" s="15"/>
      <c r="VKH30" s="15"/>
      <c r="VKI30" s="15"/>
      <c r="VKJ30" s="15"/>
      <c r="VKK30" s="15"/>
      <c r="VKL30" s="15"/>
      <c r="VKM30" s="15"/>
      <c r="VKN30" s="15"/>
      <c r="VKO30" s="15"/>
      <c r="VKP30" s="15"/>
      <c r="VKQ30" s="15"/>
      <c r="VKR30" s="15"/>
      <c r="VKS30" s="15"/>
      <c r="VKT30" s="15"/>
      <c r="VKU30" s="15"/>
      <c r="VKV30" s="15"/>
      <c r="VKW30" s="15"/>
      <c r="VKX30" s="15"/>
      <c r="VKY30" s="15"/>
      <c r="VKZ30" s="15"/>
      <c r="VLA30" s="15"/>
      <c r="VLB30" s="15"/>
      <c r="VLC30" s="15"/>
      <c r="VLD30" s="15"/>
      <c r="VLE30" s="15"/>
      <c r="VLF30" s="15"/>
      <c r="VLG30" s="15"/>
      <c r="VLH30" s="15"/>
      <c r="VLI30" s="15"/>
      <c r="VLJ30" s="15"/>
      <c r="VLK30" s="15"/>
      <c r="VLL30" s="15"/>
      <c r="VLM30" s="15"/>
      <c r="VLN30" s="15"/>
      <c r="VLO30" s="15"/>
      <c r="VLP30" s="15"/>
      <c r="VLQ30" s="15"/>
      <c r="VLR30" s="15"/>
      <c r="VLS30" s="15"/>
      <c r="VLT30" s="15"/>
      <c r="VLU30" s="15"/>
      <c r="VLV30" s="15"/>
      <c r="VLW30" s="15"/>
      <c r="VLX30" s="15"/>
      <c r="VLY30" s="15"/>
      <c r="VLZ30" s="15"/>
      <c r="VMA30" s="15"/>
      <c r="VMB30" s="15"/>
      <c r="VMC30" s="15"/>
      <c r="VMD30" s="15"/>
      <c r="VME30" s="15"/>
      <c r="VMF30" s="15"/>
      <c r="VMG30" s="15"/>
      <c r="VMH30" s="15"/>
      <c r="VMI30" s="15"/>
      <c r="VMJ30" s="15"/>
      <c r="VMK30" s="15"/>
      <c r="VML30" s="15"/>
      <c r="VMM30" s="15"/>
      <c r="VMN30" s="15"/>
      <c r="VMO30" s="15"/>
      <c r="VMP30" s="15"/>
      <c r="VMQ30" s="15"/>
      <c r="VMR30" s="15"/>
      <c r="VMS30" s="15"/>
      <c r="VMT30" s="15"/>
      <c r="VMU30" s="15"/>
      <c r="VMV30" s="15"/>
      <c r="VMW30" s="15"/>
      <c r="VMX30" s="15"/>
      <c r="VMY30" s="15"/>
      <c r="VMZ30" s="15"/>
      <c r="VNA30" s="15"/>
      <c r="VNB30" s="15"/>
      <c r="VNC30" s="15"/>
      <c r="VND30" s="15"/>
      <c r="VNE30" s="15"/>
      <c r="VNF30" s="15"/>
      <c r="VNG30" s="15"/>
      <c r="VNH30" s="15"/>
      <c r="VNI30" s="15"/>
      <c r="VNJ30" s="15"/>
      <c r="VNK30" s="15"/>
      <c r="VNL30" s="15"/>
      <c r="VNM30" s="15"/>
      <c r="VNN30" s="15"/>
      <c r="VNO30" s="15"/>
      <c r="VNP30" s="15"/>
      <c r="VNQ30" s="15"/>
      <c r="VNR30" s="15"/>
      <c r="VNS30" s="15"/>
      <c r="VNT30" s="15"/>
      <c r="VNU30" s="15"/>
      <c r="VNV30" s="15"/>
      <c r="VNW30" s="15"/>
      <c r="VNX30" s="15"/>
      <c r="VNY30" s="15"/>
      <c r="VNZ30" s="15"/>
      <c r="VOA30" s="15"/>
      <c r="VOB30" s="15"/>
      <c r="VOC30" s="15"/>
      <c r="VOD30" s="15"/>
      <c r="VOE30" s="15"/>
      <c r="VOF30" s="15"/>
      <c r="VOG30" s="15"/>
      <c r="VOH30" s="15"/>
      <c r="VOI30" s="15"/>
      <c r="VOJ30" s="15"/>
      <c r="VOK30" s="15"/>
      <c r="VOL30" s="15"/>
      <c r="VOM30" s="15"/>
      <c r="VON30" s="15"/>
      <c r="VOO30" s="15"/>
      <c r="VOP30" s="15"/>
      <c r="VOQ30" s="15"/>
      <c r="VOR30" s="15"/>
      <c r="VOS30" s="15"/>
      <c r="VOT30" s="15"/>
      <c r="VOU30" s="15"/>
      <c r="VOV30" s="15"/>
      <c r="VOW30" s="15"/>
      <c r="VOX30" s="15"/>
      <c r="VOY30" s="15"/>
      <c r="VOZ30" s="15"/>
      <c r="VPA30" s="15"/>
      <c r="VPB30" s="15"/>
      <c r="VPC30" s="15"/>
      <c r="VPD30" s="15"/>
      <c r="VPE30" s="15"/>
      <c r="VPF30" s="15"/>
      <c r="VPG30" s="15"/>
      <c r="VPH30" s="15"/>
      <c r="VPI30" s="15"/>
      <c r="VPJ30" s="15"/>
      <c r="VPK30" s="15"/>
      <c r="VPL30" s="15"/>
      <c r="VPM30" s="15"/>
      <c r="VPN30" s="15"/>
      <c r="VPO30" s="15"/>
      <c r="VPP30" s="15"/>
      <c r="VPQ30" s="15"/>
      <c r="VPR30" s="15"/>
      <c r="VPS30" s="15"/>
      <c r="VPT30" s="15"/>
      <c r="VPU30" s="15"/>
      <c r="VPV30" s="15"/>
      <c r="VPW30" s="15"/>
      <c r="VPX30" s="15"/>
      <c r="VPY30" s="15"/>
      <c r="VPZ30" s="15"/>
      <c r="VQA30" s="15"/>
      <c r="VQB30" s="15"/>
      <c r="VQC30" s="15"/>
      <c r="VQD30" s="15"/>
      <c r="VQE30" s="15"/>
      <c r="VQF30" s="15"/>
      <c r="VQG30" s="15"/>
      <c r="VQH30" s="15"/>
      <c r="VQI30" s="15"/>
      <c r="VQJ30" s="15"/>
      <c r="VQK30" s="15"/>
      <c r="VQL30" s="15"/>
      <c r="VQM30" s="15"/>
      <c r="VQN30" s="15"/>
      <c r="VQO30" s="15"/>
      <c r="VQP30" s="15"/>
      <c r="VQQ30" s="15"/>
      <c r="VQR30" s="15"/>
      <c r="VQS30" s="15"/>
      <c r="VQT30" s="15"/>
      <c r="VQU30" s="15"/>
      <c r="VQV30" s="15"/>
      <c r="VQW30" s="15"/>
      <c r="VQX30" s="15"/>
      <c r="VQY30" s="15"/>
      <c r="VQZ30" s="15"/>
      <c r="VRA30" s="15"/>
      <c r="VRB30" s="15"/>
      <c r="VRC30" s="15"/>
      <c r="VRD30" s="15"/>
      <c r="VRE30" s="15"/>
      <c r="VRF30" s="15"/>
      <c r="VRG30" s="15"/>
      <c r="VRH30" s="15"/>
      <c r="VRI30" s="15"/>
      <c r="VRJ30" s="15"/>
      <c r="VRK30" s="15"/>
      <c r="VRL30" s="15"/>
      <c r="VRM30" s="15"/>
      <c r="VRN30" s="15"/>
      <c r="VRO30" s="15"/>
      <c r="VRP30" s="15"/>
      <c r="VRQ30" s="15"/>
      <c r="VRR30" s="15"/>
      <c r="VRS30" s="15"/>
      <c r="VRT30" s="15"/>
      <c r="VRU30" s="15"/>
      <c r="VRV30" s="15"/>
      <c r="VRW30" s="15"/>
      <c r="VRX30" s="15"/>
      <c r="VRY30" s="15"/>
      <c r="VRZ30" s="15"/>
      <c r="VSA30" s="15"/>
      <c r="VSB30" s="15"/>
      <c r="VSC30" s="15"/>
      <c r="VSD30" s="15"/>
      <c r="VSE30" s="15"/>
      <c r="VSF30" s="15"/>
      <c r="VSG30" s="15"/>
      <c r="VSH30" s="15"/>
      <c r="VSI30" s="15"/>
      <c r="VSJ30" s="15"/>
      <c r="VSK30" s="15"/>
      <c r="VSL30" s="15"/>
      <c r="VSM30" s="15"/>
      <c r="VSN30" s="15"/>
      <c r="VSO30" s="15"/>
      <c r="VSP30" s="15"/>
      <c r="VSQ30" s="15"/>
      <c r="VSR30" s="15"/>
      <c r="VSS30" s="15"/>
      <c r="VST30" s="15"/>
      <c r="VSU30" s="15"/>
      <c r="VSV30" s="15"/>
      <c r="VSW30" s="15"/>
      <c r="VSX30" s="15"/>
      <c r="VSY30" s="15"/>
      <c r="VSZ30" s="15"/>
      <c r="VTA30" s="15"/>
      <c r="VTB30" s="15"/>
      <c r="VTC30" s="15"/>
      <c r="VTD30" s="15"/>
      <c r="VTE30" s="15"/>
      <c r="VTF30" s="15"/>
      <c r="VTG30" s="15"/>
      <c r="VTH30" s="15"/>
      <c r="VTI30" s="15"/>
      <c r="VTJ30" s="15"/>
      <c r="VTK30" s="15"/>
      <c r="VTL30" s="15"/>
      <c r="VTM30" s="15"/>
      <c r="VTN30" s="15"/>
      <c r="VTO30" s="15"/>
      <c r="VTP30" s="15"/>
      <c r="VTQ30" s="15"/>
      <c r="VTR30" s="15"/>
      <c r="VTS30" s="15"/>
      <c r="VTT30" s="15"/>
      <c r="VTU30" s="15"/>
      <c r="VTV30" s="15"/>
      <c r="VTW30" s="15"/>
      <c r="VTX30" s="15"/>
      <c r="VTY30" s="15"/>
      <c r="VTZ30" s="15"/>
      <c r="VUA30" s="15"/>
      <c r="VUB30" s="15"/>
      <c r="VUC30" s="15"/>
      <c r="VUD30" s="15"/>
      <c r="VUE30" s="15"/>
      <c r="VUF30" s="15"/>
      <c r="VUG30" s="15"/>
      <c r="VUH30" s="15"/>
      <c r="VUI30" s="15"/>
      <c r="VUJ30" s="15"/>
      <c r="VUK30" s="15"/>
      <c r="VUL30" s="15"/>
      <c r="VUM30" s="15"/>
      <c r="VUN30" s="15"/>
      <c r="VUO30" s="15"/>
      <c r="VUP30" s="15"/>
      <c r="VUQ30" s="15"/>
      <c r="VUR30" s="15"/>
      <c r="VUS30" s="15"/>
      <c r="VUT30" s="15"/>
      <c r="VUU30" s="15"/>
      <c r="VUV30" s="15"/>
      <c r="VUW30" s="15"/>
      <c r="VUX30" s="15"/>
      <c r="VUY30" s="15"/>
      <c r="VUZ30" s="15"/>
      <c r="VVA30" s="15"/>
      <c r="VVB30" s="15"/>
      <c r="VVC30" s="15"/>
      <c r="VVD30" s="15"/>
      <c r="VVE30" s="15"/>
      <c r="VVF30" s="15"/>
      <c r="VVG30" s="15"/>
      <c r="VVH30" s="15"/>
      <c r="VVI30" s="15"/>
      <c r="VVJ30" s="15"/>
      <c r="VVK30" s="15"/>
      <c r="VVL30" s="15"/>
      <c r="VVM30" s="15"/>
      <c r="VVN30" s="15"/>
      <c r="VVO30" s="15"/>
      <c r="VVP30" s="15"/>
      <c r="VVQ30" s="15"/>
      <c r="VVR30" s="15"/>
      <c r="VVS30" s="15"/>
      <c r="VVT30" s="15"/>
      <c r="VVU30" s="15"/>
      <c r="VVV30" s="15"/>
      <c r="VVW30" s="15"/>
      <c r="VVX30" s="15"/>
      <c r="VVY30" s="15"/>
      <c r="VVZ30" s="15"/>
      <c r="VWA30" s="15"/>
      <c r="VWB30" s="15"/>
      <c r="VWC30" s="15"/>
      <c r="VWD30" s="15"/>
      <c r="VWE30" s="15"/>
      <c r="VWF30" s="15"/>
      <c r="VWG30" s="15"/>
      <c r="VWH30" s="15"/>
      <c r="VWI30" s="15"/>
      <c r="VWJ30" s="15"/>
      <c r="VWK30" s="15"/>
      <c r="VWL30" s="15"/>
      <c r="VWM30" s="15"/>
      <c r="VWN30" s="15"/>
      <c r="VWO30" s="15"/>
      <c r="VWP30" s="15"/>
      <c r="VWQ30" s="15"/>
      <c r="VWR30" s="15"/>
      <c r="VWS30" s="15"/>
      <c r="VWT30" s="15"/>
      <c r="VWU30" s="15"/>
      <c r="VWV30" s="15"/>
      <c r="VWW30" s="15"/>
      <c r="VWX30" s="15"/>
      <c r="VWY30" s="15"/>
      <c r="VWZ30" s="15"/>
      <c r="VXA30" s="15"/>
      <c r="VXB30" s="15"/>
      <c r="VXC30" s="15"/>
      <c r="VXD30" s="15"/>
      <c r="VXE30" s="15"/>
      <c r="VXF30" s="15"/>
      <c r="VXG30" s="15"/>
      <c r="VXH30" s="15"/>
      <c r="VXI30" s="15"/>
      <c r="VXJ30" s="15"/>
      <c r="VXK30" s="15"/>
      <c r="VXL30" s="15"/>
      <c r="VXM30" s="15"/>
      <c r="VXN30" s="15"/>
      <c r="VXO30" s="15"/>
      <c r="VXP30" s="15"/>
      <c r="VXQ30" s="15"/>
      <c r="VXR30" s="15"/>
      <c r="VXS30" s="15"/>
      <c r="VXT30" s="15"/>
      <c r="VXU30" s="15"/>
      <c r="VXV30" s="15"/>
      <c r="VXW30" s="15"/>
      <c r="VXX30" s="15"/>
      <c r="VXY30" s="15"/>
      <c r="VXZ30" s="15"/>
      <c r="VYA30" s="15"/>
      <c r="VYB30" s="15"/>
      <c r="VYC30" s="15"/>
      <c r="VYD30" s="15"/>
      <c r="VYE30" s="15"/>
      <c r="VYF30" s="15"/>
      <c r="VYG30" s="15"/>
      <c r="VYH30" s="15"/>
      <c r="VYI30" s="15"/>
      <c r="VYJ30" s="15"/>
      <c r="VYK30" s="15"/>
      <c r="VYL30" s="15"/>
      <c r="VYM30" s="15"/>
      <c r="VYN30" s="15"/>
      <c r="VYO30" s="15"/>
      <c r="VYP30" s="15"/>
      <c r="VYQ30" s="15"/>
      <c r="VYR30" s="15"/>
      <c r="VYS30" s="15"/>
      <c r="VYT30" s="15"/>
      <c r="VYU30" s="15"/>
      <c r="VYV30" s="15"/>
      <c r="VYW30" s="15"/>
      <c r="VYX30" s="15"/>
      <c r="VYY30" s="15"/>
      <c r="VYZ30" s="15"/>
      <c r="VZA30" s="15"/>
      <c r="VZB30" s="15"/>
      <c r="VZC30" s="15"/>
      <c r="VZD30" s="15"/>
      <c r="VZE30" s="15"/>
      <c r="VZF30" s="15"/>
      <c r="VZG30" s="15"/>
      <c r="VZH30" s="15"/>
      <c r="VZI30" s="15"/>
      <c r="VZJ30" s="15"/>
      <c r="VZK30" s="15"/>
      <c r="VZL30" s="15"/>
      <c r="VZM30" s="15"/>
      <c r="VZN30" s="15"/>
      <c r="VZO30" s="15"/>
      <c r="VZP30" s="15"/>
      <c r="VZQ30" s="15"/>
      <c r="VZR30" s="15"/>
      <c r="VZS30" s="15"/>
      <c r="VZT30" s="15"/>
      <c r="VZU30" s="15"/>
      <c r="VZV30" s="15"/>
      <c r="VZW30" s="15"/>
      <c r="VZX30" s="15"/>
      <c r="VZY30" s="15"/>
      <c r="VZZ30" s="15"/>
      <c r="WAA30" s="15"/>
      <c r="WAB30" s="15"/>
      <c r="WAC30" s="15"/>
      <c r="WAD30" s="15"/>
      <c r="WAE30" s="15"/>
      <c r="WAF30" s="15"/>
      <c r="WAG30" s="15"/>
      <c r="WAH30" s="15"/>
      <c r="WAI30" s="15"/>
      <c r="WAJ30" s="15"/>
      <c r="WAK30" s="15"/>
      <c r="WAL30" s="15"/>
      <c r="WAM30" s="15"/>
      <c r="WAN30" s="15"/>
      <c r="WAO30" s="15"/>
      <c r="WAP30" s="15"/>
      <c r="WAQ30" s="15"/>
      <c r="WAR30" s="15"/>
      <c r="WAS30" s="15"/>
      <c r="WAT30" s="15"/>
      <c r="WAU30" s="15"/>
      <c r="WAV30" s="15"/>
      <c r="WAW30" s="15"/>
      <c r="WAX30" s="15"/>
      <c r="WAY30" s="15"/>
      <c r="WAZ30" s="15"/>
      <c r="WBA30" s="15"/>
      <c r="WBB30" s="15"/>
      <c r="WBC30" s="15"/>
      <c r="WBD30" s="15"/>
      <c r="WBE30" s="15"/>
      <c r="WBF30" s="15"/>
      <c r="WBG30" s="15"/>
      <c r="WBH30" s="15"/>
      <c r="WBI30" s="15"/>
      <c r="WBJ30" s="15"/>
      <c r="WBK30" s="15"/>
      <c r="WBL30" s="15"/>
      <c r="WBM30" s="15"/>
      <c r="WBN30" s="15"/>
      <c r="WBO30" s="15"/>
      <c r="WBP30" s="15"/>
      <c r="WBQ30" s="15"/>
      <c r="WBR30" s="15"/>
      <c r="WBS30" s="15"/>
      <c r="WBT30" s="15"/>
      <c r="WBU30" s="15"/>
      <c r="WBV30" s="15"/>
      <c r="WBW30" s="15"/>
      <c r="WBX30" s="15"/>
      <c r="WBY30" s="15"/>
      <c r="WBZ30" s="15"/>
      <c r="WCA30" s="15"/>
      <c r="WCB30" s="15"/>
      <c r="WCC30" s="15"/>
      <c r="WCD30" s="15"/>
      <c r="WCE30" s="15"/>
      <c r="WCF30" s="15"/>
      <c r="WCG30" s="15"/>
      <c r="WCH30" s="15"/>
      <c r="WCI30" s="15"/>
      <c r="WCJ30" s="15"/>
      <c r="WCK30" s="15"/>
      <c r="WCL30" s="15"/>
      <c r="WCM30" s="15"/>
      <c r="WCN30" s="15"/>
      <c r="WCO30" s="15"/>
      <c r="WCP30" s="15"/>
      <c r="WCQ30" s="15"/>
      <c r="WCR30" s="15"/>
      <c r="WCS30" s="15"/>
      <c r="WCT30" s="15"/>
      <c r="WCU30" s="15"/>
      <c r="WCV30" s="15"/>
      <c r="WCW30" s="15"/>
      <c r="WCX30" s="15"/>
      <c r="WCY30" s="15"/>
      <c r="WCZ30" s="15"/>
      <c r="WDA30" s="15"/>
      <c r="WDB30" s="15"/>
      <c r="WDC30" s="15"/>
      <c r="WDD30" s="15"/>
      <c r="WDE30" s="15"/>
      <c r="WDF30" s="15"/>
      <c r="WDG30" s="15"/>
      <c r="WDH30" s="15"/>
      <c r="WDI30" s="15"/>
      <c r="WDJ30" s="15"/>
      <c r="WDK30" s="15"/>
      <c r="WDL30" s="15"/>
      <c r="WDM30" s="15"/>
      <c r="WDN30" s="15"/>
      <c r="WDO30" s="15"/>
      <c r="WDP30" s="15"/>
      <c r="WDQ30" s="15"/>
      <c r="WDR30" s="15"/>
      <c r="WDS30" s="15"/>
      <c r="WDT30" s="15"/>
      <c r="WDU30" s="15"/>
      <c r="WDV30" s="15"/>
      <c r="WDW30" s="15"/>
      <c r="WDX30" s="15"/>
      <c r="WDY30" s="15"/>
      <c r="WDZ30" s="15"/>
      <c r="WEA30" s="15"/>
      <c r="WEB30" s="15"/>
      <c r="WEC30" s="15"/>
      <c r="WED30" s="15"/>
      <c r="WEE30" s="15"/>
      <c r="WEF30" s="15"/>
      <c r="WEG30" s="15"/>
      <c r="WEH30" s="15"/>
      <c r="WEI30" s="15"/>
      <c r="WEJ30" s="15"/>
      <c r="WEK30" s="15"/>
      <c r="WEL30" s="15"/>
      <c r="WEM30" s="15"/>
      <c r="WEN30" s="15"/>
      <c r="WEO30" s="15"/>
      <c r="WEP30" s="15"/>
      <c r="WEQ30" s="15"/>
      <c r="WER30" s="15"/>
      <c r="WES30" s="15"/>
      <c r="WET30" s="15"/>
      <c r="WEU30" s="15"/>
      <c r="WEV30" s="15"/>
      <c r="WEW30" s="15"/>
      <c r="WEX30" s="15"/>
      <c r="WEY30" s="15"/>
      <c r="WEZ30" s="15"/>
      <c r="WFA30" s="15"/>
      <c r="WFB30" s="15"/>
      <c r="WFC30" s="15"/>
      <c r="WFD30" s="15"/>
      <c r="WFE30" s="15"/>
      <c r="WFF30" s="15"/>
      <c r="WFG30" s="15"/>
      <c r="WFH30" s="15"/>
      <c r="WFI30" s="15"/>
      <c r="WFJ30" s="15"/>
      <c r="WFK30" s="15"/>
      <c r="WFL30" s="15"/>
      <c r="WFM30" s="15"/>
      <c r="WFN30" s="15"/>
      <c r="WFO30" s="15"/>
      <c r="WFP30" s="15"/>
      <c r="WFQ30" s="15"/>
      <c r="WFR30" s="15"/>
      <c r="WFS30" s="15"/>
      <c r="WFT30" s="15"/>
      <c r="WFU30" s="15"/>
      <c r="WFV30" s="15"/>
      <c r="WFW30" s="15"/>
      <c r="WFX30" s="15"/>
      <c r="WFY30" s="15"/>
      <c r="WFZ30" s="15"/>
      <c r="WGA30" s="15"/>
      <c r="WGB30" s="15"/>
      <c r="WGC30" s="15"/>
      <c r="WGD30" s="15"/>
      <c r="WGE30" s="15"/>
      <c r="WGF30" s="15"/>
      <c r="WGG30" s="15"/>
      <c r="WGH30" s="15"/>
      <c r="WGI30" s="15"/>
      <c r="WGJ30" s="15"/>
      <c r="WGK30" s="15"/>
      <c r="WGL30" s="15"/>
      <c r="WGM30" s="15"/>
      <c r="WGN30" s="15"/>
      <c r="WGO30" s="15"/>
      <c r="WGP30" s="15"/>
      <c r="WGQ30" s="15"/>
      <c r="WGR30" s="15"/>
      <c r="WGS30" s="15"/>
      <c r="WGT30" s="15"/>
      <c r="WGU30" s="15"/>
      <c r="WGV30" s="15"/>
      <c r="WGW30" s="15"/>
      <c r="WGX30" s="15"/>
      <c r="WGY30" s="15"/>
      <c r="WGZ30" s="15"/>
      <c r="WHA30" s="15"/>
      <c r="WHB30" s="15"/>
      <c r="WHC30" s="15"/>
      <c r="WHD30" s="15"/>
      <c r="WHE30" s="15"/>
      <c r="WHF30" s="15"/>
      <c r="WHG30" s="15"/>
      <c r="WHH30" s="15"/>
      <c r="WHI30" s="15"/>
      <c r="WHJ30" s="15"/>
      <c r="WHK30" s="15"/>
      <c r="WHL30" s="15"/>
      <c r="WHM30" s="15"/>
      <c r="WHN30" s="15"/>
      <c r="WHO30" s="15"/>
      <c r="WHP30" s="15"/>
      <c r="WHQ30" s="15"/>
      <c r="WHR30" s="15"/>
      <c r="WHS30" s="15"/>
      <c r="WHT30" s="15"/>
      <c r="WHU30" s="15"/>
      <c r="WHV30" s="15"/>
      <c r="WHW30" s="15"/>
      <c r="WHX30" s="15"/>
      <c r="WHY30" s="15"/>
      <c r="WHZ30" s="15"/>
      <c r="WIA30" s="15"/>
      <c r="WIB30" s="15"/>
      <c r="WIC30" s="15"/>
      <c r="WID30" s="15"/>
      <c r="WIE30" s="15"/>
      <c r="WIF30" s="15"/>
      <c r="WIG30" s="15"/>
      <c r="WIH30" s="15"/>
      <c r="WII30" s="15"/>
      <c r="WIJ30" s="15"/>
      <c r="WIK30" s="15"/>
      <c r="WIL30" s="15"/>
      <c r="WIM30" s="15"/>
      <c r="WIN30" s="15"/>
      <c r="WIO30" s="15"/>
      <c r="WIP30" s="15"/>
      <c r="WIQ30" s="15"/>
      <c r="WIR30" s="15"/>
      <c r="WIS30" s="15"/>
      <c r="WIT30" s="15"/>
      <c r="WIU30" s="15"/>
      <c r="WIV30" s="15"/>
      <c r="WIW30" s="15"/>
      <c r="WIX30" s="15"/>
      <c r="WIY30" s="15"/>
      <c r="WIZ30" s="15"/>
      <c r="WJA30" s="15"/>
      <c r="WJB30" s="15"/>
      <c r="WJC30" s="15"/>
      <c r="WJD30" s="15"/>
      <c r="WJE30" s="15"/>
      <c r="WJF30" s="15"/>
      <c r="WJG30" s="15"/>
      <c r="WJH30" s="15"/>
      <c r="WJI30" s="15"/>
      <c r="WJJ30" s="15"/>
      <c r="WJK30" s="15"/>
      <c r="WJL30" s="15"/>
      <c r="WJM30" s="15"/>
      <c r="WJN30" s="15"/>
      <c r="WJO30" s="15"/>
      <c r="WJP30" s="15"/>
      <c r="WJQ30" s="15"/>
      <c r="WJR30" s="15"/>
      <c r="WJS30" s="15"/>
      <c r="WJT30" s="15"/>
      <c r="WJU30" s="15"/>
      <c r="WJV30" s="15"/>
      <c r="WJW30" s="15"/>
      <c r="WJX30" s="15"/>
      <c r="WJY30" s="15"/>
      <c r="WJZ30" s="15"/>
      <c r="WKA30" s="15"/>
      <c r="WKB30" s="15"/>
      <c r="WKC30" s="15"/>
      <c r="WKD30" s="15"/>
      <c r="WKE30" s="15"/>
      <c r="WKF30" s="15"/>
      <c r="WKG30" s="15"/>
      <c r="WKH30" s="15"/>
      <c r="WKI30" s="15"/>
      <c r="WKJ30" s="15"/>
      <c r="WKK30" s="15"/>
      <c r="WKL30" s="15"/>
      <c r="WKM30" s="15"/>
      <c r="WKN30" s="15"/>
      <c r="WKO30" s="15"/>
      <c r="WKP30" s="15"/>
      <c r="WKQ30" s="15"/>
      <c r="WKR30" s="15"/>
      <c r="WKS30" s="15"/>
      <c r="WKT30" s="15"/>
      <c r="WKU30" s="15"/>
      <c r="WKV30" s="15"/>
      <c r="WKW30" s="15"/>
      <c r="WKX30" s="15"/>
      <c r="WKY30" s="15"/>
      <c r="WKZ30" s="15"/>
      <c r="WLA30" s="15"/>
      <c r="WLB30" s="15"/>
      <c r="WLC30" s="15"/>
      <c r="WLD30" s="15"/>
      <c r="WLE30" s="15"/>
      <c r="WLF30" s="15"/>
      <c r="WLG30" s="15"/>
      <c r="WLH30" s="15"/>
      <c r="WLI30" s="15"/>
      <c r="WLJ30" s="15"/>
      <c r="WLK30" s="15"/>
      <c r="WLL30" s="15"/>
      <c r="WLM30" s="15"/>
      <c r="WLN30" s="15"/>
      <c r="WLO30" s="15"/>
      <c r="WLP30" s="15"/>
      <c r="WLQ30" s="15"/>
      <c r="WLR30" s="15"/>
      <c r="WLS30" s="15"/>
      <c r="WLT30" s="15"/>
      <c r="WLU30" s="15"/>
      <c r="WLV30" s="15"/>
      <c r="WLW30" s="15"/>
      <c r="WLX30" s="15"/>
      <c r="WLY30" s="15"/>
      <c r="WLZ30" s="15"/>
      <c r="WMA30" s="15"/>
      <c r="WMB30" s="15"/>
      <c r="WMC30" s="15"/>
      <c r="WMD30" s="15"/>
      <c r="WME30" s="15"/>
      <c r="WMF30" s="15"/>
      <c r="WMG30" s="15"/>
      <c r="WMH30" s="15"/>
      <c r="WMI30" s="15"/>
      <c r="WMJ30" s="15"/>
      <c r="WMK30" s="15"/>
      <c r="WML30" s="15"/>
      <c r="WMM30" s="15"/>
      <c r="WMN30" s="15"/>
      <c r="WMO30" s="15"/>
      <c r="WMP30" s="15"/>
      <c r="WMQ30" s="15"/>
      <c r="WMR30" s="15"/>
      <c r="WMS30" s="15"/>
      <c r="WMT30" s="15"/>
      <c r="WMU30" s="15"/>
      <c r="WMV30" s="15"/>
      <c r="WMW30" s="15"/>
      <c r="WMX30" s="15"/>
      <c r="WMY30" s="15"/>
      <c r="WMZ30" s="15"/>
      <c r="WNA30" s="15"/>
      <c r="WNB30" s="15"/>
      <c r="WNC30" s="15"/>
      <c r="WND30" s="15"/>
      <c r="WNE30" s="15"/>
      <c r="WNF30" s="15"/>
      <c r="WNG30" s="15"/>
      <c r="WNH30" s="15"/>
      <c r="WNI30" s="15"/>
      <c r="WNJ30" s="15"/>
      <c r="WNK30" s="15"/>
      <c r="WNL30" s="15"/>
      <c r="WNM30" s="15"/>
      <c r="WNN30" s="15"/>
      <c r="WNO30" s="15"/>
      <c r="WNP30" s="15"/>
      <c r="WNQ30" s="15"/>
      <c r="WNR30" s="15"/>
      <c r="WNS30" s="15"/>
      <c r="WNT30" s="15"/>
      <c r="WNU30" s="15"/>
      <c r="WNV30" s="15"/>
      <c r="WNW30" s="15"/>
      <c r="WNX30" s="15"/>
      <c r="WNY30" s="15"/>
      <c r="WNZ30" s="15"/>
      <c r="WOA30" s="15"/>
      <c r="WOB30" s="15"/>
      <c r="WOC30" s="15"/>
      <c r="WOD30" s="15"/>
      <c r="WOE30" s="15"/>
      <c r="WOF30" s="15"/>
      <c r="WOG30" s="15"/>
      <c r="WOH30" s="15"/>
      <c r="WOI30" s="15"/>
      <c r="WOJ30" s="15"/>
      <c r="WOK30" s="15"/>
      <c r="WOL30" s="15"/>
      <c r="WOM30" s="15"/>
      <c r="WON30" s="15"/>
      <c r="WOO30" s="15"/>
      <c r="WOP30" s="15"/>
      <c r="WOQ30" s="15"/>
      <c r="WOR30" s="15"/>
      <c r="WOS30" s="15"/>
      <c r="WOT30" s="15"/>
      <c r="WOU30" s="15"/>
      <c r="WOV30" s="15"/>
      <c r="WOW30" s="15"/>
      <c r="WOX30" s="15"/>
      <c r="WOY30" s="15"/>
      <c r="WOZ30" s="15"/>
      <c r="WPA30" s="15"/>
      <c r="WPB30" s="15"/>
      <c r="WPC30" s="15"/>
      <c r="WPD30" s="15"/>
      <c r="WPE30" s="15"/>
      <c r="WPF30" s="15"/>
      <c r="WPG30" s="15"/>
      <c r="WPH30" s="15"/>
      <c r="WPI30" s="15"/>
      <c r="WPJ30" s="15"/>
      <c r="WPK30" s="15"/>
      <c r="WPL30" s="15"/>
      <c r="WPM30" s="15"/>
      <c r="WPN30" s="15"/>
      <c r="WPO30" s="15"/>
      <c r="WPP30" s="15"/>
      <c r="WPQ30" s="15"/>
      <c r="WPR30" s="15"/>
      <c r="WPS30" s="15"/>
      <c r="WPT30" s="15"/>
      <c r="WPU30" s="15"/>
      <c r="WPV30" s="15"/>
      <c r="WPW30" s="15"/>
      <c r="WPX30" s="15"/>
      <c r="WPY30" s="15"/>
      <c r="WPZ30" s="15"/>
      <c r="WQA30" s="15"/>
      <c r="WQB30" s="15"/>
      <c r="WQC30" s="15"/>
      <c r="WQD30" s="15"/>
      <c r="WQE30" s="15"/>
      <c r="WQF30" s="15"/>
      <c r="WQG30" s="15"/>
      <c r="WQH30" s="15"/>
      <c r="WQI30" s="15"/>
      <c r="WQJ30" s="15"/>
      <c r="WQK30" s="15"/>
      <c r="WQL30" s="15"/>
      <c r="WQM30" s="15"/>
      <c r="WQN30" s="15"/>
      <c r="WQO30" s="15"/>
      <c r="WQP30" s="15"/>
      <c r="WQQ30" s="15"/>
      <c r="WQR30" s="15"/>
      <c r="WQS30" s="15"/>
      <c r="WQT30" s="15"/>
      <c r="WQU30" s="15"/>
      <c r="WQV30" s="15"/>
      <c r="WQW30" s="15"/>
      <c r="WQX30" s="15"/>
      <c r="WQY30" s="15"/>
      <c r="WQZ30" s="15"/>
      <c r="WRA30" s="15"/>
      <c r="WRB30" s="15"/>
      <c r="WRC30" s="15"/>
      <c r="WRD30" s="15"/>
      <c r="WRE30" s="15"/>
      <c r="WRF30" s="15"/>
      <c r="WRG30" s="15"/>
      <c r="WRH30" s="15"/>
      <c r="WRI30" s="15"/>
      <c r="WRJ30" s="15"/>
      <c r="WRK30" s="15"/>
      <c r="WRL30" s="15"/>
      <c r="WRM30" s="15"/>
      <c r="WRN30" s="15"/>
      <c r="WRO30" s="15"/>
      <c r="WRP30" s="15"/>
      <c r="WRQ30" s="15"/>
      <c r="WRR30" s="15"/>
      <c r="WRS30" s="15"/>
      <c r="WRT30" s="15"/>
      <c r="WRU30" s="15"/>
      <c r="WRV30" s="15"/>
      <c r="WRW30" s="15"/>
      <c r="WRX30" s="15"/>
      <c r="WRY30" s="15"/>
      <c r="WRZ30" s="15"/>
      <c r="WSA30" s="15"/>
      <c r="WSB30" s="15"/>
      <c r="WSC30" s="15"/>
      <c r="WSD30" s="15"/>
      <c r="WSE30" s="15"/>
      <c r="WSF30" s="15"/>
      <c r="WSG30" s="15"/>
      <c r="WSH30" s="15"/>
      <c r="WSI30" s="15"/>
      <c r="WSJ30" s="15"/>
      <c r="WSK30" s="15"/>
      <c r="WSL30" s="15"/>
      <c r="WSM30" s="15"/>
      <c r="WSN30" s="15"/>
      <c r="WSO30" s="15"/>
      <c r="WSP30" s="15"/>
      <c r="WSQ30" s="15"/>
      <c r="WSR30" s="15"/>
      <c r="WSS30" s="15"/>
      <c r="WST30" s="15"/>
      <c r="WSU30" s="15"/>
      <c r="WSV30" s="15"/>
      <c r="WSW30" s="15"/>
      <c r="WSX30" s="15"/>
      <c r="WSY30" s="15"/>
      <c r="WSZ30" s="15"/>
      <c r="WTA30" s="15"/>
      <c r="WTB30" s="15"/>
      <c r="WTC30" s="15"/>
      <c r="WTD30" s="15"/>
      <c r="WTE30" s="15"/>
      <c r="WTF30" s="15"/>
      <c r="WTG30" s="15"/>
      <c r="WTH30" s="15"/>
      <c r="WTI30" s="15"/>
      <c r="WTJ30" s="15"/>
      <c r="WTK30" s="15"/>
      <c r="WTL30" s="15"/>
      <c r="WTM30" s="15"/>
      <c r="WTN30" s="15"/>
      <c r="WTO30" s="15"/>
      <c r="WTP30" s="15"/>
      <c r="WTQ30" s="15"/>
      <c r="WTR30" s="15"/>
      <c r="WTS30" s="15"/>
      <c r="WTT30" s="15"/>
      <c r="WTU30" s="15"/>
      <c r="WTV30" s="15"/>
      <c r="WTW30" s="15"/>
      <c r="WTX30" s="15"/>
      <c r="WTY30" s="15"/>
      <c r="WTZ30" s="15"/>
      <c r="WUA30" s="15"/>
      <c r="WUB30" s="15"/>
      <c r="WUC30" s="15"/>
      <c r="WUD30" s="15"/>
      <c r="WUE30" s="15"/>
      <c r="WUF30" s="15"/>
      <c r="WUG30" s="15"/>
      <c r="WUH30" s="15"/>
      <c r="WUI30" s="15"/>
      <c r="WUJ30" s="15"/>
      <c r="WUK30" s="15"/>
      <c r="WUL30" s="15"/>
      <c r="WUM30" s="15"/>
      <c r="WUN30" s="15"/>
      <c r="WUO30" s="15"/>
      <c r="WUP30" s="15"/>
      <c r="WUQ30" s="15"/>
      <c r="WUR30" s="15"/>
      <c r="WUS30" s="15"/>
      <c r="WUT30" s="15"/>
      <c r="WUU30" s="15"/>
      <c r="WUV30" s="15"/>
      <c r="WUW30" s="15"/>
      <c r="WUX30" s="15"/>
      <c r="WUY30" s="15"/>
      <c r="WUZ30" s="15"/>
      <c r="WVA30" s="15"/>
      <c r="WVB30" s="15"/>
      <c r="WVC30" s="15"/>
      <c r="WVD30" s="15"/>
      <c r="WVE30" s="15"/>
      <c r="WVF30" s="15"/>
      <c r="WVG30" s="15"/>
      <c r="WVH30" s="15"/>
      <c r="WVI30" s="15"/>
      <c r="WVJ30" s="15"/>
      <c r="WVK30" s="15"/>
      <c r="WVL30" s="15"/>
      <c r="WVM30" s="15"/>
      <c r="WVN30" s="15"/>
      <c r="WVO30" s="15"/>
      <c r="WVP30" s="15"/>
      <c r="WVQ30" s="15"/>
      <c r="WVR30" s="15"/>
      <c r="WVS30" s="15"/>
      <c r="WVT30" s="15"/>
      <c r="WVU30" s="15"/>
      <c r="WVV30" s="15"/>
      <c r="WVW30" s="15"/>
      <c r="WVX30" s="15"/>
      <c r="WVY30" s="15"/>
      <c r="WVZ30" s="15"/>
      <c r="WWA30" s="15"/>
      <c r="WWB30" s="15"/>
      <c r="WWC30" s="15"/>
      <c r="WWD30" s="15"/>
      <c r="WWE30" s="15"/>
      <c r="WWF30" s="15"/>
      <c r="WWG30" s="15"/>
      <c r="WWH30" s="15"/>
      <c r="WWI30" s="15"/>
      <c r="WWJ30" s="15"/>
      <c r="WWK30" s="15"/>
      <c r="WWL30" s="15"/>
      <c r="WWM30" s="15"/>
      <c r="WWN30" s="15"/>
      <c r="WWO30" s="15"/>
      <c r="WWP30" s="15"/>
      <c r="WWQ30" s="15"/>
      <c r="WWR30" s="15"/>
      <c r="WWS30" s="15"/>
      <c r="WWT30" s="15"/>
      <c r="WWU30" s="15"/>
      <c r="WWV30" s="15"/>
      <c r="WWW30" s="15"/>
      <c r="WWX30" s="15"/>
      <c r="WWY30" s="15"/>
      <c r="WWZ30" s="15"/>
      <c r="WXA30" s="15"/>
      <c r="WXB30" s="15"/>
      <c r="WXC30" s="15"/>
      <c r="WXD30" s="15"/>
      <c r="WXE30" s="15"/>
      <c r="WXF30" s="15"/>
      <c r="WXG30" s="15"/>
      <c r="WXH30" s="15"/>
      <c r="WXI30" s="15"/>
      <c r="WXJ30" s="15"/>
      <c r="WXK30" s="15"/>
      <c r="WXL30" s="15"/>
      <c r="WXM30" s="15"/>
      <c r="WXN30" s="15"/>
      <c r="WXO30" s="15"/>
      <c r="WXP30" s="15"/>
      <c r="WXQ30" s="15"/>
      <c r="WXR30" s="15"/>
      <c r="WXS30" s="15"/>
      <c r="WXT30" s="15"/>
      <c r="WXU30" s="15"/>
      <c r="WXV30" s="15"/>
      <c r="WXW30" s="15"/>
      <c r="WXX30" s="15"/>
      <c r="WXY30" s="15"/>
      <c r="WXZ30" s="15"/>
      <c r="WYA30" s="15"/>
      <c r="WYB30" s="15"/>
      <c r="WYC30" s="15"/>
      <c r="WYD30" s="15"/>
      <c r="WYE30" s="15"/>
      <c r="WYF30" s="15"/>
      <c r="WYG30" s="15"/>
      <c r="WYH30" s="15"/>
      <c r="WYI30" s="15"/>
      <c r="WYJ30" s="15"/>
      <c r="WYK30" s="15"/>
      <c r="WYL30" s="15"/>
      <c r="WYM30" s="15"/>
      <c r="WYN30" s="15"/>
      <c r="WYO30" s="15"/>
      <c r="WYP30" s="15"/>
      <c r="WYQ30" s="15"/>
      <c r="WYR30" s="15"/>
      <c r="WYS30" s="15"/>
      <c r="WYT30" s="15"/>
      <c r="WYU30" s="15"/>
      <c r="WYV30" s="15"/>
      <c r="WYW30" s="15"/>
      <c r="WYX30" s="15"/>
      <c r="WYY30" s="15"/>
      <c r="WYZ30" s="15"/>
      <c r="WZA30" s="15"/>
      <c r="WZB30" s="15"/>
      <c r="WZC30" s="15"/>
      <c r="WZD30" s="15"/>
      <c r="WZE30" s="15"/>
      <c r="WZF30" s="15"/>
      <c r="WZG30" s="15"/>
      <c r="WZH30" s="15"/>
      <c r="WZI30" s="15"/>
      <c r="WZJ30" s="15"/>
      <c r="WZK30" s="15"/>
      <c r="WZL30" s="15"/>
      <c r="WZM30" s="15"/>
      <c r="WZN30" s="15"/>
      <c r="WZO30" s="15"/>
      <c r="WZP30" s="15"/>
      <c r="WZQ30" s="15"/>
      <c r="WZR30" s="15"/>
      <c r="WZS30" s="15"/>
      <c r="WZT30" s="15"/>
      <c r="WZU30" s="15"/>
      <c r="WZV30" s="15"/>
      <c r="WZW30" s="15"/>
      <c r="WZX30" s="15"/>
      <c r="WZY30" s="15"/>
      <c r="WZZ30" s="15"/>
      <c r="XAA30" s="15"/>
      <c r="XAB30" s="15"/>
      <c r="XAC30" s="15"/>
      <c r="XAD30" s="15"/>
      <c r="XAE30" s="15"/>
      <c r="XAF30" s="15"/>
      <c r="XAG30" s="15"/>
      <c r="XAH30" s="15"/>
      <c r="XAI30" s="15"/>
      <c r="XAJ30" s="15"/>
      <c r="XAK30" s="15"/>
      <c r="XAL30" s="15"/>
      <c r="XAM30" s="15"/>
      <c r="XAN30" s="15"/>
      <c r="XAO30" s="15"/>
      <c r="XAP30" s="15"/>
      <c r="XAQ30" s="15"/>
      <c r="XAR30" s="15"/>
      <c r="XAS30" s="15"/>
      <c r="XAT30" s="15"/>
      <c r="XAU30" s="15"/>
      <c r="XAV30" s="15"/>
      <c r="XAW30" s="15"/>
      <c r="XAX30" s="15"/>
      <c r="XAY30" s="15"/>
      <c r="XAZ30" s="15"/>
      <c r="XBA30" s="15"/>
      <c r="XBB30" s="15"/>
      <c r="XBC30" s="15"/>
      <c r="XBD30" s="15"/>
      <c r="XBE30" s="15"/>
      <c r="XBF30" s="15"/>
      <c r="XBG30" s="15"/>
      <c r="XBH30" s="15"/>
      <c r="XBI30" s="15"/>
      <c r="XBJ30" s="15"/>
      <c r="XBK30" s="15"/>
      <c r="XBL30" s="15"/>
      <c r="XBM30" s="15"/>
      <c r="XBN30" s="15"/>
      <c r="XBO30" s="15"/>
      <c r="XBP30" s="15"/>
      <c r="XBQ30" s="15"/>
      <c r="XBR30" s="15"/>
      <c r="XBS30" s="15"/>
      <c r="XBT30" s="15"/>
      <c r="XBU30" s="15"/>
      <c r="XBV30" s="15"/>
      <c r="XBW30" s="15"/>
      <c r="XBX30" s="15"/>
      <c r="XBY30" s="15"/>
      <c r="XBZ30" s="15"/>
      <c r="XCA30" s="15"/>
      <c r="XCB30" s="15"/>
      <c r="XCC30" s="15"/>
      <c r="XCD30" s="15"/>
      <c r="XCE30" s="15"/>
      <c r="XCF30" s="15"/>
      <c r="XCG30" s="15"/>
      <c r="XCH30" s="15"/>
      <c r="XCI30" s="15"/>
      <c r="XCJ30" s="15"/>
      <c r="XCK30" s="15"/>
      <c r="XCL30" s="15"/>
      <c r="XCM30" s="15"/>
      <c r="XCN30" s="15"/>
      <c r="XCO30" s="15"/>
      <c r="XCP30" s="15"/>
      <c r="XCQ30" s="15"/>
      <c r="XCR30" s="15"/>
      <c r="XCS30" s="15"/>
      <c r="XCT30" s="15"/>
      <c r="XCU30" s="15"/>
      <c r="XCV30" s="15"/>
      <c r="XCW30" s="15"/>
      <c r="XCX30" s="15"/>
      <c r="XCY30" s="15"/>
      <c r="XCZ30" s="15"/>
      <c r="XDA30" s="15"/>
      <c r="XDB30" s="15"/>
      <c r="XDC30" s="15"/>
      <c r="XDD30" s="15"/>
      <c r="XDE30" s="15"/>
      <c r="XDF30" s="15"/>
      <c r="XDG30" s="15"/>
      <c r="XDH30" s="15"/>
      <c r="XDI30" s="15"/>
      <c r="XDJ30" s="15"/>
      <c r="XDK30" s="15"/>
      <c r="XDL30" s="15"/>
      <c r="XDM30" s="15"/>
      <c r="XDN30" s="15"/>
      <c r="XDO30" s="15"/>
      <c r="XDP30" s="15"/>
      <c r="XDQ30" s="15"/>
      <c r="XDR30" s="15"/>
      <c r="XDS30" s="15"/>
      <c r="XDT30" s="15"/>
      <c r="XDU30" s="15"/>
      <c r="XDV30" s="15"/>
      <c r="XDW30" s="15"/>
      <c r="XDX30" s="15"/>
      <c r="XDY30" s="15"/>
      <c r="XDZ30" s="15"/>
      <c r="XEA30" s="15"/>
      <c r="XEB30" s="15"/>
      <c r="XEC30" s="15"/>
      <c r="XED30" s="15"/>
      <c r="XEE30" s="15"/>
      <c r="XEF30" s="15"/>
      <c r="XEG30" s="15"/>
      <c r="XEH30" s="15"/>
      <c r="XEI30" s="15"/>
      <c r="XEJ30" s="15"/>
      <c r="XEK30" s="15"/>
      <c r="XEL30" s="15"/>
      <c r="XEM30" s="15"/>
      <c r="XEN30" s="15"/>
      <c r="XEO30" s="15"/>
      <c r="XEP30" s="15"/>
      <c r="XEQ30" s="15"/>
      <c r="XER30" s="15"/>
      <c r="XES30" s="15"/>
      <c r="XET30" s="15"/>
      <c r="XEU30" s="15"/>
      <c r="XEV30" s="15"/>
      <c r="XEW30" s="15"/>
      <c r="XEX30" s="15"/>
      <c r="XEY30" s="15"/>
      <c r="XEZ30" s="15"/>
    </row>
    <row r="31" spans="2:16380" outlineLevel="1" x14ac:dyDescent="0.25">
      <c r="B31" s="10" t="s">
        <v>86</v>
      </c>
      <c r="C31" s="17">
        <v>0.372</v>
      </c>
      <c r="D31" s="17">
        <v>0.51900000000000002</v>
      </c>
      <c r="E31" s="17">
        <v>0.57699999999999996</v>
      </c>
      <c r="F31" s="17">
        <f>2.111-SUM(C31:E31)</f>
        <v>0.64300000000000024</v>
      </c>
      <c r="G31" s="17">
        <v>0.622</v>
      </c>
      <c r="H31" s="17">
        <v>0.496</v>
      </c>
      <c r="I31" s="17">
        <v>0.2</v>
      </c>
      <c r="J31" s="17">
        <f>1.544-SUM(G31:I31)</f>
        <v>0.2260000000000002</v>
      </c>
      <c r="K31" s="17">
        <v>0.29499999999999998</v>
      </c>
      <c r="L31" s="17">
        <v>0.379</v>
      </c>
      <c r="M31" s="17">
        <v>0.41599999999999998</v>
      </c>
      <c r="N31" s="17">
        <f>1.553-SUM(K31:M31)</f>
        <v>0.46300000000000008</v>
      </c>
      <c r="O31" s="17">
        <v>0.42699999999999999</v>
      </c>
      <c r="P31" s="17">
        <v>0.45400000000000001</v>
      </c>
      <c r="Q31" s="17">
        <v>0.48599999999999999</v>
      </c>
      <c r="R31" s="17">
        <f>1.878-SUM(O31:Q31)</f>
        <v>0.5109999999999999</v>
      </c>
      <c r="S31" s="17">
        <v>0.50900000000000001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  <c r="AOS31" s="15"/>
      <c r="AOT31" s="15"/>
      <c r="AOU31" s="15"/>
      <c r="AOV31" s="15"/>
      <c r="AOW31" s="15"/>
      <c r="AOX31" s="15"/>
      <c r="AOY31" s="15"/>
      <c r="AOZ31" s="15"/>
      <c r="APA31" s="15"/>
      <c r="APB31" s="15"/>
      <c r="APC31" s="15"/>
      <c r="APD31" s="15"/>
      <c r="APE31" s="15"/>
      <c r="APF31" s="15"/>
      <c r="APG31" s="15"/>
      <c r="APH31" s="15"/>
      <c r="API31" s="15"/>
      <c r="APJ31" s="15"/>
      <c r="APK31" s="15"/>
      <c r="APL31" s="15"/>
      <c r="APM31" s="15"/>
      <c r="APN31" s="15"/>
      <c r="APO31" s="15"/>
      <c r="APP31" s="15"/>
      <c r="APQ31" s="15"/>
      <c r="APR31" s="15"/>
      <c r="APS31" s="15"/>
      <c r="APT31" s="15"/>
      <c r="APU31" s="15"/>
      <c r="APV31" s="15"/>
      <c r="APW31" s="15"/>
      <c r="APX31" s="15"/>
      <c r="APY31" s="15"/>
      <c r="APZ31" s="15"/>
      <c r="AQA31" s="15"/>
      <c r="AQB31" s="15"/>
      <c r="AQC31" s="15"/>
      <c r="AQD31" s="15"/>
      <c r="AQE31" s="15"/>
      <c r="AQF31" s="15"/>
      <c r="AQG31" s="15"/>
      <c r="AQH31" s="15"/>
      <c r="AQI31" s="15"/>
      <c r="AQJ31" s="15"/>
      <c r="AQK31" s="15"/>
      <c r="AQL31" s="15"/>
      <c r="AQM31" s="15"/>
      <c r="AQN31" s="15"/>
      <c r="AQO31" s="15"/>
      <c r="AQP31" s="15"/>
      <c r="AQQ31" s="15"/>
      <c r="AQR31" s="15"/>
      <c r="AQS31" s="15"/>
      <c r="AQT31" s="15"/>
      <c r="AQU31" s="15"/>
      <c r="AQV31" s="15"/>
      <c r="AQW31" s="15"/>
      <c r="AQX31" s="15"/>
      <c r="AQY31" s="15"/>
      <c r="AQZ31" s="15"/>
      <c r="ARA31" s="15"/>
      <c r="ARB31" s="15"/>
      <c r="ARC31" s="15"/>
      <c r="ARD31" s="15"/>
      <c r="ARE31" s="15"/>
      <c r="ARF31" s="15"/>
      <c r="ARG31" s="15"/>
      <c r="ARH31" s="15"/>
      <c r="ARI31" s="15"/>
      <c r="ARJ31" s="15"/>
      <c r="ARK31" s="15"/>
      <c r="ARL31" s="15"/>
      <c r="ARM31" s="15"/>
      <c r="ARN31" s="15"/>
      <c r="ARO31" s="15"/>
      <c r="ARP31" s="15"/>
      <c r="ARQ31" s="15"/>
      <c r="ARR31" s="15"/>
      <c r="ARS31" s="15"/>
      <c r="ART31" s="15"/>
      <c r="ARU31" s="15"/>
      <c r="ARV31" s="15"/>
      <c r="ARW31" s="15"/>
      <c r="ARX31" s="15"/>
      <c r="ARY31" s="15"/>
      <c r="ARZ31" s="15"/>
      <c r="ASA31" s="15"/>
      <c r="ASB31" s="15"/>
      <c r="ASC31" s="15"/>
      <c r="ASD31" s="15"/>
      <c r="ASE31" s="15"/>
      <c r="ASF31" s="15"/>
      <c r="ASG31" s="15"/>
      <c r="ASH31" s="15"/>
      <c r="ASI31" s="15"/>
      <c r="ASJ31" s="15"/>
      <c r="ASK31" s="15"/>
      <c r="ASL31" s="15"/>
      <c r="ASM31" s="15"/>
      <c r="ASN31" s="15"/>
      <c r="ASO31" s="15"/>
      <c r="ASP31" s="15"/>
      <c r="ASQ31" s="15"/>
      <c r="ASR31" s="15"/>
      <c r="ASS31" s="15"/>
      <c r="AST31" s="15"/>
      <c r="ASU31" s="15"/>
      <c r="ASV31" s="15"/>
      <c r="ASW31" s="15"/>
      <c r="ASX31" s="15"/>
      <c r="ASY31" s="15"/>
      <c r="ASZ31" s="15"/>
      <c r="ATA31" s="15"/>
      <c r="ATB31" s="15"/>
      <c r="ATC31" s="15"/>
      <c r="ATD31" s="15"/>
      <c r="ATE31" s="15"/>
      <c r="ATF31" s="15"/>
      <c r="ATG31" s="15"/>
      <c r="ATH31" s="15"/>
      <c r="ATI31" s="15"/>
      <c r="ATJ31" s="15"/>
      <c r="ATK31" s="15"/>
      <c r="ATL31" s="15"/>
      <c r="ATM31" s="15"/>
      <c r="ATN31" s="15"/>
      <c r="ATO31" s="15"/>
      <c r="ATP31" s="15"/>
      <c r="ATQ31" s="15"/>
      <c r="ATR31" s="15"/>
      <c r="ATS31" s="15"/>
      <c r="ATT31" s="15"/>
      <c r="ATU31" s="15"/>
      <c r="ATV31" s="15"/>
      <c r="ATW31" s="15"/>
      <c r="ATX31" s="15"/>
      <c r="ATY31" s="15"/>
      <c r="ATZ31" s="15"/>
      <c r="AUA31" s="15"/>
      <c r="AUB31" s="15"/>
      <c r="AUC31" s="15"/>
      <c r="AUD31" s="15"/>
      <c r="AUE31" s="15"/>
      <c r="AUF31" s="15"/>
      <c r="AUG31" s="15"/>
      <c r="AUH31" s="15"/>
      <c r="AUI31" s="15"/>
      <c r="AUJ31" s="15"/>
      <c r="AUK31" s="15"/>
      <c r="AUL31" s="15"/>
      <c r="AUM31" s="15"/>
      <c r="AUN31" s="15"/>
      <c r="AUO31" s="15"/>
      <c r="AUP31" s="15"/>
      <c r="AUQ31" s="15"/>
      <c r="AUR31" s="15"/>
      <c r="AUS31" s="15"/>
      <c r="AUT31" s="15"/>
      <c r="AUU31" s="15"/>
      <c r="AUV31" s="15"/>
      <c r="AUW31" s="15"/>
      <c r="AUX31" s="15"/>
      <c r="AUY31" s="15"/>
      <c r="AUZ31" s="15"/>
      <c r="AVA31" s="15"/>
      <c r="AVB31" s="15"/>
      <c r="AVC31" s="15"/>
      <c r="AVD31" s="15"/>
      <c r="AVE31" s="15"/>
      <c r="AVF31" s="15"/>
      <c r="AVG31" s="15"/>
      <c r="AVH31" s="15"/>
      <c r="AVI31" s="15"/>
      <c r="AVJ31" s="15"/>
      <c r="AVK31" s="15"/>
      <c r="AVL31" s="15"/>
      <c r="AVM31" s="15"/>
      <c r="AVN31" s="15"/>
      <c r="AVO31" s="15"/>
      <c r="AVP31" s="15"/>
      <c r="AVQ31" s="15"/>
      <c r="AVR31" s="15"/>
      <c r="AVS31" s="15"/>
      <c r="AVT31" s="15"/>
      <c r="AVU31" s="15"/>
      <c r="AVV31" s="15"/>
      <c r="AVW31" s="15"/>
      <c r="AVX31" s="15"/>
      <c r="AVY31" s="15"/>
      <c r="AVZ31" s="15"/>
      <c r="AWA31" s="15"/>
      <c r="AWB31" s="15"/>
      <c r="AWC31" s="15"/>
      <c r="AWD31" s="15"/>
      <c r="AWE31" s="15"/>
      <c r="AWF31" s="15"/>
      <c r="AWG31" s="15"/>
      <c r="AWH31" s="15"/>
      <c r="AWI31" s="15"/>
      <c r="AWJ31" s="15"/>
      <c r="AWK31" s="15"/>
      <c r="AWL31" s="15"/>
      <c r="AWM31" s="15"/>
      <c r="AWN31" s="15"/>
      <c r="AWO31" s="15"/>
      <c r="AWP31" s="15"/>
      <c r="AWQ31" s="15"/>
      <c r="AWR31" s="15"/>
      <c r="AWS31" s="15"/>
      <c r="AWT31" s="15"/>
      <c r="AWU31" s="15"/>
      <c r="AWV31" s="15"/>
      <c r="AWW31" s="15"/>
      <c r="AWX31" s="15"/>
      <c r="AWY31" s="15"/>
      <c r="AWZ31" s="15"/>
      <c r="AXA31" s="15"/>
      <c r="AXB31" s="15"/>
      <c r="AXC31" s="15"/>
      <c r="AXD31" s="15"/>
      <c r="AXE31" s="15"/>
      <c r="AXF31" s="15"/>
      <c r="AXG31" s="15"/>
      <c r="AXH31" s="15"/>
      <c r="AXI31" s="15"/>
      <c r="AXJ31" s="15"/>
      <c r="AXK31" s="15"/>
      <c r="AXL31" s="15"/>
      <c r="AXM31" s="15"/>
      <c r="AXN31" s="15"/>
      <c r="AXO31" s="15"/>
      <c r="AXP31" s="15"/>
      <c r="AXQ31" s="15"/>
      <c r="AXR31" s="15"/>
      <c r="AXS31" s="15"/>
      <c r="AXT31" s="15"/>
      <c r="AXU31" s="15"/>
      <c r="AXV31" s="15"/>
      <c r="AXW31" s="15"/>
      <c r="AXX31" s="15"/>
      <c r="AXY31" s="15"/>
      <c r="AXZ31" s="15"/>
      <c r="AYA31" s="15"/>
      <c r="AYB31" s="15"/>
      <c r="AYC31" s="15"/>
      <c r="AYD31" s="15"/>
      <c r="AYE31" s="15"/>
      <c r="AYF31" s="15"/>
      <c r="AYG31" s="15"/>
      <c r="AYH31" s="15"/>
      <c r="AYI31" s="15"/>
      <c r="AYJ31" s="15"/>
      <c r="AYK31" s="15"/>
      <c r="AYL31" s="15"/>
      <c r="AYM31" s="15"/>
      <c r="AYN31" s="15"/>
      <c r="AYO31" s="15"/>
      <c r="AYP31" s="15"/>
      <c r="AYQ31" s="15"/>
      <c r="AYR31" s="15"/>
      <c r="AYS31" s="15"/>
      <c r="AYT31" s="15"/>
      <c r="AYU31" s="15"/>
      <c r="AYV31" s="15"/>
      <c r="AYW31" s="15"/>
      <c r="AYX31" s="15"/>
      <c r="AYY31" s="15"/>
      <c r="AYZ31" s="15"/>
      <c r="AZA31" s="15"/>
      <c r="AZB31" s="15"/>
      <c r="AZC31" s="15"/>
      <c r="AZD31" s="15"/>
      <c r="AZE31" s="15"/>
      <c r="AZF31" s="15"/>
      <c r="AZG31" s="15"/>
      <c r="AZH31" s="15"/>
      <c r="AZI31" s="15"/>
      <c r="AZJ31" s="15"/>
      <c r="AZK31" s="15"/>
      <c r="AZL31" s="15"/>
      <c r="AZM31" s="15"/>
      <c r="AZN31" s="15"/>
      <c r="AZO31" s="15"/>
      <c r="AZP31" s="15"/>
      <c r="AZQ31" s="15"/>
      <c r="AZR31" s="15"/>
      <c r="AZS31" s="15"/>
      <c r="AZT31" s="15"/>
      <c r="AZU31" s="15"/>
      <c r="AZV31" s="15"/>
      <c r="AZW31" s="15"/>
      <c r="AZX31" s="15"/>
      <c r="AZY31" s="15"/>
      <c r="AZZ31" s="15"/>
      <c r="BAA31" s="15"/>
      <c r="BAB31" s="15"/>
      <c r="BAC31" s="15"/>
      <c r="BAD31" s="15"/>
      <c r="BAE31" s="15"/>
      <c r="BAF31" s="15"/>
      <c r="BAG31" s="15"/>
      <c r="BAH31" s="15"/>
      <c r="BAI31" s="15"/>
      <c r="BAJ31" s="15"/>
      <c r="BAK31" s="15"/>
      <c r="BAL31" s="15"/>
      <c r="BAM31" s="15"/>
      <c r="BAN31" s="15"/>
      <c r="BAO31" s="15"/>
      <c r="BAP31" s="15"/>
      <c r="BAQ31" s="15"/>
      <c r="BAR31" s="15"/>
      <c r="BAS31" s="15"/>
      <c r="BAT31" s="15"/>
      <c r="BAU31" s="15"/>
      <c r="BAV31" s="15"/>
      <c r="BAW31" s="15"/>
      <c r="BAX31" s="15"/>
      <c r="BAY31" s="15"/>
      <c r="BAZ31" s="15"/>
      <c r="BBA31" s="15"/>
      <c r="BBB31" s="15"/>
      <c r="BBC31" s="15"/>
      <c r="BBD31" s="15"/>
      <c r="BBE31" s="15"/>
      <c r="BBF31" s="15"/>
      <c r="BBG31" s="15"/>
      <c r="BBH31" s="15"/>
      <c r="BBI31" s="15"/>
      <c r="BBJ31" s="15"/>
      <c r="BBK31" s="15"/>
      <c r="BBL31" s="15"/>
      <c r="BBM31" s="15"/>
      <c r="BBN31" s="15"/>
      <c r="BBO31" s="15"/>
      <c r="BBP31" s="15"/>
      <c r="BBQ31" s="15"/>
      <c r="BBR31" s="15"/>
      <c r="BBS31" s="15"/>
      <c r="BBT31" s="15"/>
      <c r="BBU31" s="15"/>
      <c r="BBV31" s="15"/>
      <c r="BBW31" s="15"/>
      <c r="BBX31" s="15"/>
      <c r="BBY31" s="15"/>
      <c r="BBZ31" s="15"/>
      <c r="BCA31" s="15"/>
      <c r="BCB31" s="15"/>
      <c r="BCC31" s="15"/>
      <c r="BCD31" s="15"/>
      <c r="BCE31" s="15"/>
      <c r="BCF31" s="15"/>
      <c r="BCG31" s="15"/>
      <c r="BCH31" s="15"/>
      <c r="BCI31" s="15"/>
      <c r="BCJ31" s="15"/>
      <c r="BCK31" s="15"/>
      <c r="BCL31" s="15"/>
      <c r="BCM31" s="15"/>
      <c r="BCN31" s="15"/>
      <c r="BCO31" s="15"/>
      <c r="BCP31" s="15"/>
      <c r="BCQ31" s="15"/>
      <c r="BCR31" s="15"/>
      <c r="BCS31" s="15"/>
      <c r="BCT31" s="15"/>
      <c r="BCU31" s="15"/>
      <c r="BCV31" s="15"/>
      <c r="BCW31" s="15"/>
      <c r="BCX31" s="15"/>
      <c r="BCY31" s="15"/>
      <c r="BCZ31" s="15"/>
      <c r="BDA31" s="15"/>
      <c r="BDB31" s="15"/>
      <c r="BDC31" s="15"/>
      <c r="BDD31" s="15"/>
      <c r="BDE31" s="15"/>
      <c r="BDF31" s="15"/>
      <c r="BDG31" s="15"/>
      <c r="BDH31" s="15"/>
      <c r="BDI31" s="15"/>
      <c r="BDJ31" s="15"/>
      <c r="BDK31" s="15"/>
      <c r="BDL31" s="15"/>
      <c r="BDM31" s="15"/>
      <c r="BDN31" s="15"/>
      <c r="BDO31" s="15"/>
      <c r="BDP31" s="15"/>
      <c r="BDQ31" s="15"/>
      <c r="BDR31" s="15"/>
      <c r="BDS31" s="15"/>
      <c r="BDT31" s="15"/>
      <c r="BDU31" s="15"/>
      <c r="BDV31" s="15"/>
      <c r="BDW31" s="15"/>
      <c r="BDX31" s="15"/>
      <c r="BDY31" s="15"/>
      <c r="BDZ31" s="15"/>
      <c r="BEA31" s="15"/>
      <c r="BEB31" s="15"/>
      <c r="BEC31" s="15"/>
      <c r="BED31" s="15"/>
      <c r="BEE31" s="15"/>
      <c r="BEF31" s="15"/>
      <c r="BEG31" s="15"/>
      <c r="BEH31" s="15"/>
      <c r="BEI31" s="15"/>
      <c r="BEJ31" s="15"/>
      <c r="BEK31" s="15"/>
      <c r="BEL31" s="15"/>
      <c r="BEM31" s="15"/>
      <c r="BEN31" s="15"/>
      <c r="BEO31" s="15"/>
      <c r="BEP31" s="15"/>
      <c r="BEQ31" s="15"/>
      <c r="BER31" s="15"/>
      <c r="BES31" s="15"/>
      <c r="BET31" s="15"/>
      <c r="BEU31" s="15"/>
      <c r="BEV31" s="15"/>
      <c r="BEW31" s="15"/>
      <c r="BEX31" s="15"/>
      <c r="BEY31" s="15"/>
      <c r="BEZ31" s="15"/>
      <c r="BFA31" s="15"/>
      <c r="BFB31" s="15"/>
      <c r="BFC31" s="15"/>
      <c r="BFD31" s="15"/>
      <c r="BFE31" s="15"/>
      <c r="BFF31" s="15"/>
      <c r="BFG31" s="15"/>
      <c r="BFH31" s="15"/>
      <c r="BFI31" s="15"/>
      <c r="BFJ31" s="15"/>
      <c r="BFK31" s="15"/>
      <c r="BFL31" s="15"/>
      <c r="BFM31" s="15"/>
      <c r="BFN31" s="15"/>
      <c r="BFO31" s="15"/>
      <c r="BFP31" s="15"/>
      <c r="BFQ31" s="15"/>
      <c r="BFR31" s="15"/>
      <c r="BFS31" s="15"/>
      <c r="BFT31" s="15"/>
      <c r="BFU31" s="15"/>
      <c r="BFV31" s="15"/>
      <c r="BFW31" s="15"/>
      <c r="BFX31" s="15"/>
      <c r="BFY31" s="15"/>
      <c r="BFZ31" s="15"/>
      <c r="BGA31" s="15"/>
      <c r="BGB31" s="15"/>
      <c r="BGC31" s="15"/>
      <c r="BGD31" s="15"/>
      <c r="BGE31" s="15"/>
      <c r="BGF31" s="15"/>
      <c r="BGG31" s="15"/>
      <c r="BGH31" s="15"/>
      <c r="BGI31" s="15"/>
      <c r="BGJ31" s="15"/>
      <c r="BGK31" s="15"/>
      <c r="BGL31" s="15"/>
      <c r="BGM31" s="15"/>
      <c r="BGN31" s="15"/>
      <c r="BGO31" s="15"/>
      <c r="BGP31" s="15"/>
      <c r="BGQ31" s="15"/>
      <c r="BGR31" s="15"/>
      <c r="BGS31" s="15"/>
      <c r="BGT31" s="15"/>
      <c r="BGU31" s="15"/>
      <c r="BGV31" s="15"/>
      <c r="BGW31" s="15"/>
      <c r="BGX31" s="15"/>
      <c r="BGY31" s="15"/>
      <c r="BGZ31" s="15"/>
      <c r="BHA31" s="15"/>
      <c r="BHB31" s="15"/>
      <c r="BHC31" s="15"/>
      <c r="BHD31" s="15"/>
      <c r="BHE31" s="15"/>
      <c r="BHF31" s="15"/>
      <c r="BHG31" s="15"/>
      <c r="BHH31" s="15"/>
      <c r="BHI31" s="15"/>
      <c r="BHJ31" s="15"/>
      <c r="BHK31" s="15"/>
      <c r="BHL31" s="15"/>
      <c r="BHM31" s="15"/>
      <c r="BHN31" s="15"/>
      <c r="BHO31" s="15"/>
      <c r="BHP31" s="15"/>
      <c r="BHQ31" s="15"/>
      <c r="BHR31" s="15"/>
      <c r="BHS31" s="15"/>
      <c r="BHT31" s="15"/>
      <c r="BHU31" s="15"/>
      <c r="BHV31" s="15"/>
      <c r="BHW31" s="15"/>
      <c r="BHX31" s="15"/>
      <c r="BHY31" s="15"/>
      <c r="BHZ31" s="15"/>
      <c r="BIA31" s="15"/>
      <c r="BIB31" s="15"/>
      <c r="BIC31" s="15"/>
      <c r="BID31" s="15"/>
      <c r="BIE31" s="15"/>
      <c r="BIF31" s="15"/>
      <c r="BIG31" s="15"/>
      <c r="BIH31" s="15"/>
      <c r="BII31" s="15"/>
      <c r="BIJ31" s="15"/>
      <c r="BIK31" s="15"/>
      <c r="BIL31" s="15"/>
      <c r="BIM31" s="15"/>
      <c r="BIN31" s="15"/>
      <c r="BIO31" s="15"/>
      <c r="BIP31" s="15"/>
      <c r="BIQ31" s="15"/>
      <c r="BIR31" s="15"/>
      <c r="BIS31" s="15"/>
      <c r="BIT31" s="15"/>
      <c r="BIU31" s="15"/>
      <c r="BIV31" s="15"/>
      <c r="BIW31" s="15"/>
      <c r="BIX31" s="15"/>
      <c r="BIY31" s="15"/>
      <c r="BIZ31" s="15"/>
      <c r="BJA31" s="15"/>
      <c r="BJB31" s="15"/>
      <c r="BJC31" s="15"/>
      <c r="BJD31" s="15"/>
      <c r="BJE31" s="15"/>
      <c r="BJF31" s="15"/>
      <c r="BJG31" s="15"/>
      <c r="BJH31" s="15"/>
      <c r="BJI31" s="15"/>
      <c r="BJJ31" s="15"/>
      <c r="BJK31" s="15"/>
      <c r="BJL31" s="15"/>
      <c r="BJM31" s="15"/>
      <c r="BJN31" s="15"/>
      <c r="BJO31" s="15"/>
      <c r="BJP31" s="15"/>
      <c r="BJQ31" s="15"/>
      <c r="BJR31" s="15"/>
      <c r="BJS31" s="15"/>
      <c r="BJT31" s="15"/>
      <c r="BJU31" s="15"/>
      <c r="BJV31" s="15"/>
      <c r="BJW31" s="15"/>
      <c r="BJX31" s="15"/>
      <c r="BJY31" s="15"/>
      <c r="BJZ31" s="15"/>
      <c r="BKA31" s="15"/>
      <c r="BKB31" s="15"/>
      <c r="BKC31" s="15"/>
      <c r="BKD31" s="15"/>
      <c r="BKE31" s="15"/>
      <c r="BKF31" s="15"/>
      <c r="BKG31" s="15"/>
      <c r="BKH31" s="15"/>
      <c r="BKI31" s="15"/>
      <c r="BKJ31" s="15"/>
      <c r="BKK31" s="15"/>
      <c r="BKL31" s="15"/>
      <c r="BKM31" s="15"/>
      <c r="BKN31" s="15"/>
      <c r="BKO31" s="15"/>
      <c r="BKP31" s="15"/>
      <c r="BKQ31" s="15"/>
      <c r="BKR31" s="15"/>
      <c r="BKS31" s="15"/>
      <c r="BKT31" s="15"/>
      <c r="BKU31" s="15"/>
      <c r="BKV31" s="15"/>
      <c r="BKW31" s="15"/>
      <c r="BKX31" s="15"/>
      <c r="BKY31" s="15"/>
      <c r="BKZ31" s="15"/>
      <c r="BLA31" s="15"/>
      <c r="BLB31" s="15"/>
      <c r="BLC31" s="15"/>
      <c r="BLD31" s="15"/>
      <c r="BLE31" s="15"/>
      <c r="BLF31" s="15"/>
      <c r="BLG31" s="15"/>
      <c r="BLH31" s="15"/>
      <c r="BLI31" s="15"/>
      <c r="BLJ31" s="15"/>
      <c r="BLK31" s="15"/>
      <c r="BLL31" s="15"/>
      <c r="BLM31" s="15"/>
      <c r="BLN31" s="15"/>
      <c r="BLO31" s="15"/>
      <c r="BLP31" s="15"/>
      <c r="BLQ31" s="15"/>
      <c r="BLR31" s="15"/>
      <c r="BLS31" s="15"/>
      <c r="BLT31" s="15"/>
      <c r="BLU31" s="15"/>
      <c r="BLV31" s="15"/>
      <c r="BLW31" s="15"/>
      <c r="BLX31" s="15"/>
      <c r="BLY31" s="15"/>
      <c r="BLZ31" s="15"/>
      <c r="BMA31" s="15"/>
      <c r="BMB31" s="15"/>
      <c r="BMC31" s="15"/>
      <c r="BMD31" s="15"/>
      <c r="BME31" s="15"/>
      <c r="BMF31" s="15"/>
      <c r="BMG31" s="15"/>
      <c r="BMH31" s="15"/>
      <c r="BMI31" s="15"/>
      <c r="BMJ31" s="15"/>
      <c r="BMK31" s="15"/>
      <c r="BML31" s="15"/>
      <c r="BMM31" s="15"/>
      <c r="BMN31" s="15"/>
      <c r="BMO31" s="15"/>
      <c r="BMP31" s="15"/>
      <c r="BMQ31" s="15"/>
      <c r="BMR31" s="15"/>
      <c r="BMS31" s="15"/>
      <c r="BMT31" s="15"/>
      <c r="BMU31" s="15"/>
      <c r="BMV31" s="15"/>
      <c r="BMW31" s="15"/>
      <c r="BMX31" s="15"/>
      <c r="BMY31" s="15"/>
      <c r="BMZ31" s="15"/>
      <c r="BNA31" s="15"/>
      <c r="BNB31" s="15"/>
      <c r="BNC31" s="15"/>
      <c r="BND31" s="15"/>
      <c r="BNE31" s="15"/>
      <c r="BNF31" s="15"/>
      <c r="BNG31" s="15"/>
      <c r="BNH31" s="15"/>
      <c r="BNI31" s="15"/>
      <c r="BNJ31" s="15"/>
      <c r="BNK31" s="15"/>
      <c r="BNL31" s="15"/>
      <c r="BNM31" s="15"/>
      <c r="BNN31" s="15"/>
      <c r="BNO31" s="15"/>
      <c r="BNP31" s="15"/>
      <c r="BNQ31" s="15"/>
      <c r="BNR31" s="15"/>
      <c r="BNS31" s="15"/>
      <c r="BNT31" s="15"/>
      <c r="BNU31" s="15"/>
      <c r="BNV31" s="15"/>
      <c r="BNW31" s="15"/>
      <c r="BNX31" s="15"/>
      <c r="BNY31" s="15"/>
      <c r="BNZ31" s="15"/>
      <c r="BOA31" s="15"/>
      <c r="BOB31" s="15"/>
      <c r="BOC31" s="15"/>
      <c r="BOD31" s="15"/>
      <c r="BOE31" s="15"/>
      <c r="BOF31" s="15"/>
      <c r="BOG31" s="15"/>
      <c r="BOH31" s="15"/>
      <c r="BOI31" s="15"/>
      <c r="BOJ31" s="15"/>
      <c r="BOK31" s="15"/>
      <c r="BOL31" s="15"/>
      <c r="BOM31" s="15"/>
      <c r="BON31" s="15"/>
      <c r="BOO31" s="15"/>
      <c r="BOP31" s="15"/>
      <c r="BOQ31" s="15"/>
      <c r="BOR31" s="15"/>
      <c r="BOS31" s="15"/>
      <c r="BOT31" s="15"/>
      <c r="BOU31" s="15"/>
      <c r="BOV31" s="15"/>
      <c r="BOW31" s="15"/>
      <c r="BOX31" s="15"/>
      <c r="BOY31" s="15"/>
      <c r="BOZ31" s="15"/>
      <c r="BPA31" s="15"/>
      <c r="BPB31" s="15"/>
      <c r="BPC31" s="15"/>
      <c r="BPD31" s="15"/>
      <c r="BPE31" s="15"/>
      <c r="BPF31" s="15"/>
      <c r="BPG31" s="15"/>
      <c r="BPH31" s="15"/>
      <c r="BPI31" s="15"/>
      <c r="BPJ31" s="15"/>
      <c r="BPK31" s="15"/>
      <c r="BPL31" s="15"/>
      <c r="BPM31" s="15"/>
      <c r="BPN31" s="15"/>
      <c r="BPO31" s="15"/>
      <c r="BPP31" s="15"/>
      <c r="BPQ31" s="15"/>
      <c r="BPR31" s="15"/>
      <c r="BPS31" s="15"/>
      <c r="BPT31" s="15"/>
      <c r="BPU31" s="15"/>
      <c r="BPV31" s="15"/>
      <c r="BPW31" s="15"/>
      <c r="BPX31" s="15"/>
      <c r="BPY31" s="15"/>
      <c r="BPZ31" s="15"/>
      <c r="BQA31" s="15"/>
      <c r="BQB31" s="15"/>
      <c r="BQC31" s="15"/>
      <c r="BQD31" s="15"/>
      <c r="BQE31" s="15"/>
      <c r="BQF31" s="15"/>
      <c r="BQG31" s="15"/>
      <c r="BQH31" s="15"/>
      <c r="BQI31" s="15"/>
      <c r="BQJ31" s="15"/>
      <c r="BQK31" s="15"/>
      <c r="BQL31" s="15"/>
      <c r="BQM31" s="15"/>
      <c r="BQN31" s="15"/>
      <c r="BQO31" s="15"/>
      <c r="BQP31" s="15"/>
      <c r="BQQ31" s="15"/>
      <c r="BQR31" s="15"/>
      <c r="BQS31" s="15"/>
      <c r="BQT31" s="15"/>
      <c r="BQU31" s="15"/>
      <c r="BQV31" s="15"/>
      <c r="BQW31" s="15"/>
      <c r="BQX31" s="15"/>
      <c r="BQY31" s="15"/>
      <c r="BQZ31" s="15"/>
      <c r="BRA31" s="15"/>
      <c r="BRB31" s="15"/>
      <c r="BRC31" s="15"/>
      <c r="BRD31" s="15"/>
      <c r="BRE31" s="15"/>
      <c r="BRF31" s="15"/>
      <c r="BRG31" s="15"/>
      <c r="BRH31" s="15"/>
      <c r="BRI31" s="15"/>
      <c r="BRJ31" s="15"/>
      <c r="BRK31" s="15"/>
      <c r="BRL31" s="15"/>
      <c r="BRM31" s="15"/>
      <c r="BRN31" s="15"/>
      <c r="BRO31" s="15"/>
      <c r="BRP31" s="15"/>
      <c r="BRQ31" s="15"/>
      <c r="BRR31" s="15"/>
      <c r="BRS31" s="15"/>
      <c r="BRT31" s="15"/>
      <c r="BRU31" s="15"/>
      <c r="BRV31" s="15"/>
      <c r="BRW31" s="15"/>
      <c r="BRX31" s="15"/>
      <c r="BRY31" s="15"/>
      <c r="BRZ31" s="15"/>
      <c r="BSA31" s="15"/>
      <c r="BSB31" s="15"/>
      <c r="BSC31" s="15"/>
      <c r="BSD31" s="15"/>
      <c r="BSE31" s="15"/>
      <c r="BSF31" s="15"/>
      <c r="BSG31" s="15"/>
      <c r="BSH31" s="15"/>
      <c r="BSI31" s="15"/>
      <c r="BSJ31" s="15"/>
      <c r="BSK31" s="15"/>
      <c r="BSL31" s="15"/>
      <c r="BSM31" s="15"/>
      <c r="BSN31" s="15"/>
      <c r="BSO31" s="15"/>
      <c r="BSP31" s="15"/>
      <c r="BSQ31" s="15"/>
      <c r="BSR31" s="15"/>
      <c r="BSS31" s="15"/>
      <c r="BST31" s="15"/>
      <c r="BSU31" s="15"/>
      <c r="BSV31" s="15"/>
      <c r="BSW31" s="15"/>
      <c r="BSX31" s="15"/>
      <c r="BSY31" s="15"/>
      <c r="BSZ31" s="15"/>
      <c r="BTA31" s="15"/>
      <c r="BTB31" s="15"/>
      <c r="BTC31" s="15"/>
      <c r="BTD31" s="15"/>
      <c r="BTE31" s="15"/>
      <c r="BTF31" s="15"/>
      <c r="BTG31" s="15"/>
      <c r="BTH31" s="15"/>
      <c r="BTI31" s="15"/>
      <c r="BTJ31" s="15"/>
      <c r="BTK31" s="15"/>
      <c r="BTL31" s="15"/>
      <c r="BTM31" s="15"/>
      <c r="BTN31" s="15"/>
      <c r="BTO31" s="15"/>
      <c r="BTP31" s="15"/>
      <c r="BTQ31" s="15"/>
      <c r="BTR31" s="15"/>
      <c r="BTS31" s="15"/>
      <c r="BTT31" s="15"/>
      <c r="BTU31" s="15"/>
      <c r="BTV31" s="15"/>
      <c r="BTW31" s="15"/>
      <c r="BTX31" s="15"/>
      <c r="BTY31" s="15"/>
      <c r="BTZ31" s="15"/>
      <c r="BUA31" s="15"/>
      <c r="BUB31" s="15"/>
      <c r="BUC31" s="15"/>
      <c r="BUD31" s="15"/>
      <c r="BUE31" s="15"/>
      <c r="BUF31" s="15"/>
      <c r="BUG31" s="15"/>
      <c r="BUH31" s="15"/>
      <c r="BUI31" s="15"/>
      <c r="BUJ31" s="15"/>
      <c r="BUK31" s="15"/>
      <c r="BUL31" s="15"/>
      <c r="BUM31" s="15"/>
      <c r="BUN31" s="15"/>
      <c r="BUO31" s="15"/>
      <c r="BUP31" s="15"/>
      <c r="BUQ31" s="15"/>
      <c r="BUR31" s="15"/>
      <c r="BUS31" s="15"/>
      <c r="BUT31" s="15"/>
      <c r="BUU31" s="15"/>
      <c r="BUV31" s="15"/>
      <c r="BUW31" s="15"/>
      <c r="BUX31" s="15"/>
      <c r="BUY31" s="15"/>
      <c r="BUZ31" s="15"/>
      <c r="BVA31" s="15"/>
      <c r="BVB31" s="15"/>
      <c r="BVC31" s="15"/>
      <c r="BVD31" s="15"/>
      <c r="BVE31" s="15"/>
      <c r="BVF31" s="15"/>
      <c r="BVG31" s="15"/>
      <c r="BVH31" s="15"/>
      <c r="BVI31" s="15"/>
      <c r="BVJ31" s="15"/>
      <c r="BVK31" s="15"/>
      <c r="BVL31" s="15"/>
      <c r="BVM31" s="15"/>
      <c r="BVN31" s="15"/>
      <c r="BVO31" s="15"/>
      <c r="BVP31" s="15"/>
      <c r="BVQ31" s="15"/>
      <c r="BVR31" s="15"/>
      <c r="BVS31" s="15"/>
      <c r="BVT31" s="15"/>
      <c r="BVU31" s="15"/>
      <c r="BVV31" s="15"/>
      <c r="BVW31" s="15"/>
      <c r="BVX31" s="15"/>
      <c r="BVY31" s="15"/>
      <c r="BVZ31" s="15"/>
      <c r="BWA31" s="15"/>
      <c r="BWB31" s="15"/>
      <c r="BWC31" s="15"/>
      <c r="BWD31" s="15"/>
      <c r="BWE31" s="15"/>
      <c r="BWF31" s="15"/>
      <c r="BWG31" s="15"/>
      <c r="BWH31" s="15"/>
      <c r="BWI31" s="15"/>
      <c r="BWJ31" s="15"/>
      <c r="BWK31" s="15"/>
      <c r="BWL31" s="15"/>
      <c r="BWM31" s="15"/>
      <c r="BWN31" s="15"/>
      <c r="BWO31" s="15"/>
      <c r="BWP31" s="15"/>
      <c r="BWQ31" s="15"/>
      <c r="BWR31" s="15"/>
      <c r="BWS31" s="15"/>
      <c r="BWT31" s="15"/>
      <c r="BWU31" s="15"/>
      <c r="BWV31" s="15"/>
      <c r="BWW31" s="15"/>
      <c r="BWX31" s="15"/>
      <c r="BWY31" s="15"/>
      <c r="BWZ31" s="15"/>
      <c r="BXA31" s="15"/>
      <c r="BXB31" s="15"/>
      <c r="BXC31" s="15"/>
      <c r="BXD31" s="15"/>
      <c r="BXE31" s="15"/>
      <c r="BXF31" s="15"/>
      <c r="BXG31" s="15"/>
      <c r="BXH31" s="15"/>
      <c r="BXI31" s="15"/>
      <c r="BXJ31" s="15"/>
      <c r="BXK31" s="15"/>
      <c r="BXL31" s="15"/>
      <c r="BXM31" s="15"/>
      <c r="BXN31" s="15"/>
      <c r="BXO31" s="15"/>
      <c r="BXP31" s="15"/>
      <c r="BXQ31" s="15"/>
      <c r="BXR31" s="15"/>
      <c r="BXS31" s="15"/>
      <c r="BXT31" s="15"/>
      <c r="BXU31" s="15"/>
      <c r="BXV31" s="15"/>
      <c r="BXW31" s="15"/>
      <c r="BXX31" s="15"/>
      <c r="BXY31" s="15"/>
      <c r="BXZ31" s="15"/>
      <c r="BYA31" s="15"/>
      <c r="BYB31" s="15"/>
      <c r="BYC31" s="15"/>
      <c r="BYD31" s="15"/>
      <c r="BYE31" s="15"/>
      <c r="BYF31" s="15"/>
      <c r="BYG31" s="15"/>
      <c r="BYH31" s="15"/>
      <c r="BYI31" s="15"/>
      <c r="BYJ31" s="15"/>
      <c r="BYK31" s="15"/>
      <c r="BYL31" s="15"/>
      <c r="BYM31" s="15"/>
      <c r="BYN31" s="15"/>
      <c r="BYO31" s="15"/>
      <c r="BYP31" s="15"/>
      <c r="BYQ31" s="15"/>
      <c r="BYR31" s="15"/>
      <c r="BYS31" s="15"/>
      <c r="BYT31" s="15"/>
      <c r="BYU31" s="15"/>
      <c r="BYV31" s="15"/>
      <c r="BYW31" s="15"/>
      <c r="BYX31" s="15"/>
      <c r="BYY31" s="15"/>
      <c r="BYZ31" s="15"/>
      <c r="BZA31" s="15"/>
      <c r="BZB31" s="15"/>
      <c r="BZC31" s="15"/>
      <c r="BZD31" s="15"/>
      <c r="BZE31" s="15"/>
      <c r="BZF31" s="15"/>
      <c r="BZG31" s="15"/>
      <c r="BZH31" s="15"/>
      <c r="BZI31" s="15"/>
      <c r="BZJ31" s="15"/>
      <c r="BZK31" s="15"/>
      <c r="BZL31" s="15"/>
      <c r="BZM31" s="15"/>
      <c r="BZN31" s="15"/>
      <c r="BZO31" s="15"/>
      <c r="BZP31" s="15"/>
      <c r="BZQ31" s="15"/>
      <c r="BZR31" s="15"/>
      <c r="BZS31" s="15"/>
      <c r="BZT31" s="15"/>
      <c r="BZU31" s="15"/>
      <c r="BZV31" s="15"/>
      <c r="BZW31" s="15"/>
      <c r="BZX31" s="15"/>
      <c r="BZY31" s="15"/>
      <c r="BZZ31" s="15"/>
      <c r="CAA31" s="15"/>
      <c r="CAB31" s="15"/>
      <c r="CAC31" s="15"/>
      <c r="CAD31" s="15"/>
      <c r="CAE31" s="15"/>
      <c r="CAF31" s="15"/>
      <c r="CAG31" s="15"/>
      <c r="CAH31" s="15"/>
      <c r="CAI31" s="15"/>
      <c r="CAJ31" s="15"/>
      <c r="CAK31" s="15"/>
      <c r="CAL31" s="15"/>
      <c r="CAM31" s="15"/>
      <c r="CAN31" s="15"/>
      <c r="CAO31" s="15"/>
      <c r="CAP31" s="15"/>
      <c r="CAQ31" s="15"/>
      <c r="CAR31" s="15"/>
      <c r="CAS31" s="15"/>
      <c r="CAT31" s="15"/>
      <c r="CAU31" s="15"/>
      <c r="CAV31" s="15"/>
      <c r="CAW31" s="15"/>
      <c r="CAX31" s="15"/>
      <c r="CAY31" s="15"/>
      <c r="CAZ31" s="15"/>
      <c r="CBA31" s="15"/>
      <c r="CBB31" s="15"/>
      <c r="CBC31" s="15"/>
      <c r="CBD31" s="15"/>
      <c r="CBE31" s="15"/>
      <c r="CBF31" s="15"/>
      <c r="CBG31" s="15"/>
      <c r="CBH31" s="15"/>
      <c r="CBI31" s="15"/>
      <c r="CBJ31" s="15"/>
      <c r="CBK31" s="15"/>
      <c r="CBL31" s="15"/>
      <c r="CBM31" s="15"/>
      <c r="CBN31" s="15"/>
      <c r="CBO31" s="15"/>
      <c r="CBP31" s="15"/>
      <c r="CBQ31" s="15"/>
      <c r="CBR31" s="15"/>
      <c r="CBS31" s="15"/>
      <c r="CBT31" s="15"/>
      <c r="CBU31" s="15"/>
      <c r="CBV31" s="15"/>
      <c r="CBW31" s="15"/>
      <c r="CBX31" s="15"/>
      <c r="CBY31" s="15"/>
      <c r="CBZ31" s="15"/>
      <c r="CCA31" s="15"/>
      <c r="CCB31" s="15"/>
      <c r="CCC31" s="15"/>
      <c r="CCD31" s="15"/>
      <c r="CCE31" s="15"/>
      <c r="CCF31" s="15"/>
      <c r="CCG31" s="15"/>
      <c r="CCH31" s="15"/>
      <c r="CCI31" s="15"/>
      <c r="CCJ31" s="15"/>
      <c r="CCK31" s="15"/>
      <c r="CCL31" s="15"/>
      <c r="CCM31" s="15"/>
      <c r="CCN31" s="15"/>
      <c r="CCO31" s="15"/>
      <c r="CCP31" s="15"/>
      <c r="CCQ31" s="15"/>
      <c r="CCR31" s="15"/>
      <c r="CCS31" s="15"/>
      <c r="CCT31" s="15"/>
      <c r="CCU31" s="15"/>
      <c r="CCV31" s="15"/>
      <c r="CCW31" s="15"/>
      <c r="CCX31" s="15"/>
      <c r="CCY31" s="15"/>
      <c r="CCZ31" s="15"/>
      <c r="CDA31" s="15"/>
      <c r="CDB31" s="15"/>
      <c r="CDC31" s="15"/>
      <c r="CDD31" s="15"/>
      <c r="CDE31" s="15"/>
      <c r="CDF31" s="15"/>
      <c r="CDG31" s="15"/>
      <c r="CDH31" s="15"/>
      <c r="CDI31" s="15"/>
      <c r="CDJ31" s="15"/>
      <c r="CDK31" s="15"/>
      <c r="CDL31" s="15"/>
      <c r="CDM31" s="15"/>
      <c r="CDN31" s="15"/>
      <c r="CDO31" s="15"/>
      <c r="CDP31" s="15"/>
      <c r="CDQ31" s="15"/>
      <c r="CDR31" s="15"/>
      <c r="CDS31" s="15"/>
      <c r="CDT31" s="15"/>
      <c r="CDU31" s="15"/>
      <c r="CDV31" s="15"/>
      <c r="CDW31" s="15"/>
      <c r="CDX31" s="15"/>
      <c r="CDY31" s="15"/>
      <c r="CDZ31" s="15"/>
      <c r="CEA31" s="15"/>
      <c r="CEB31" s="15"/>
      <c r="CEC31" s="15"/>
      <c r="CED31" s="15"/>
      <c r="CEE31" s="15"/>
      <c r="CEF31" s="15"/>
      <c r="CEG31" s="15"/>
      <c r="CEH31" s="15"/>
      <c r="CEI31" s="15"/>
      <c r="CEJ31" s="15"/>
      <c r="CEK31" s="15"/>
      <c r="CEL31" s="15"/>
      <c r="CEM31" s="15"/>
      <c r="CEN31" s="15"/>
      <c r="CEO31" s="15"/>
      <c r="CEP31" s="15"/>
      <c r="CEQ31" s="15"/>
      <c r="CER31" s="15"/>
      <c r="CES31" s="15"/>
      <c r="CET31" s="15"/>
      <c r="CEU31" s="15"/>
      <c r="CEV31" s="15"/>
      <c r="CEW31" s="15"/>
      <c r="CEX31" s="15"/>
      <c r="CEY31" s="15"/>
      <c r="CEZ31" s="15"/>
      <c r="CFA31" s="15"/>
      <c r="CFB31" s="15"/>
      <c r="CFC31" s="15"/>
      <c r="CFD31" s="15"/>
      <c r="CFE31" s="15"/>
      <c r="CFF31" s="15"/>
      <c r="CFG31" s="15"/>
      <c r="CFH31" s="15"/>
      <c r="CFI31" s="15"/>
      <c r="CFJ31" s="15"/>
      <c r="CFK31" s="15"/>
      <c r="CFL31" s="15"/>
      <c r="CFM31" s="15"/>
      <c r="CFN31" s="15"/>
      <c r="CFO31" s="15"/>
      <c r="CFP31" s="15"/>
      <c r="CFQ31" s="15"/>
      <c r="CFR31" s="15"/>
      <c r="CFS31" s="15"/>
      <c r="CFT31" s="15"/>
      <c r="CFU31" s="15"/>
      <c r="CFV31" s="15"/>
      <c r="CFW31" s="15"/>
      <c r="CFX31" s="15"/>
      <c r="CFY31" s="15"/>
      <c r="CFZ31" s="15"/>
      <c r="CGA31" s="15"/>
      <c r="CGB31" s="15"/>
      <c r="CGC31" s="15"/>
      <c r="CGD31" s="15"/>
      <c r="CGE31" s="15"/>
      <c r="CGF31" s="15"/>
      <c r="CGG31" s="15"/>
      <c r="CGH31" s="15"/>
      <c r="CGI31" s="15"/>
      <c r="CGJ31" s="15"/>
      <c r="CGK31" s="15"/>
      <c r="CGL31" s="15"/>
      <c r="CGM31" s="15"/>
      <c r="CGN31" s="15"/>
      <c r="CGO31" s="15"/>
      <c r="CGP31" s="15"/>
      <c r="CGQ31" s="15"/>
      <c r="CGR31" s="15"/>
      <c r="CGS31" s="15"/>
      <c r="CGT31" s="15"/>
      <c r="CGU31" s="15"/>
      <c r="CGV31" s="15"/>
      <c r="CGW31" s="15"/>
      <c r="CGX31" s="15"/>
      <c r="CGY31" s="15"/>
      <c r="CGZ31" s="15"/>
      <c r="CHA31" s="15"/>
      <c r="CHB31" s="15"/>
      <c r="CHC31" s="15"/>
      <c r="CHD31" s="15"/>
      <c r="CHE31" s="15"/>
      <c r="CHF31" s="15"/>
      <c r="CHG31" s="15"/>
      <c r="CHH31" s="15"/>
      <c r="CHI31" s="15"/>
      <c r="CHJ31" s="15"/>
      <c r="CHK31" s="15"/>
      <c r="CHL31" s="15"/>
      <c r="CHM31" s="15"/>
      <c r="CHN31" s="15"/>
      <c r="CHO31" s="15"/>
      <c r="CHP31" s="15"/>
      <c r="CHQ31" s="15"/>
      <c r="CHR31" s="15"/>
      <c r="CHS31" s="15"/>
      <c r="CHT31" s="15"/>
      <c r="CHU31" s="15"/>
      <c r="CHV31" s="15"/>
      <c r="CHW31" s="15"/>
      <c r="CHX31" s="15"/>
      <c r="CHY31" s="15"/>
      <c r="CHZ31" s="15"/>
      <c r="CIA31" s="15"/>
      <c r="CIB31" s="15"/>
      <c r="CIC31" s="15"/>
      <c r="CID31" s="15"/>
      <c r="CIE31" s="15"/>
      <c r="CIF31" s="15"/>
      <c r="CIG31" s="15"/>
      <c r="CIH31" s="15"/>
      <c r="CII31" s="15"/>
      <c r="CIJ31" s="15"/>
      <c r="CIK31" s="15"/>
      <c r="CIL31" s="15"/>
      <c r="CIM31" s="15"/>
      <c r="CIN31" s="15"/>
      <c r="CIO31" s="15"/>
      <c r="CIP31" s="15"/>
      <c r="CIQ31" s="15"/>
      <c r="CIR31" s="15"/>
      <c r="CIS31" s="15"/>
      <c r="CIT31" s="15"/>
      <c r="CIU31" s="15"/>
      <c r="CIV31" s="15"/>
      <c r="CIW31" s="15"/>
      <c r="CIX31" s="15"/>
      <c r="CIY31" s="15"/>
      <c r="CIZ31" s="15"/>
      <c r="CJA31" s="15"/>
      <c r="CJB31" s="15"/>
      <c r="CJC31" s="15"/>
      <c r="CJD31" s="15"/>
      <c r="CJE31" s="15"/>
      <c r="CJF31" s="15"/>
      <c r="CJG31" s="15"/>
      <c r="CJH31" s="15"/>
      <c r="CJI31" s="15"/>
      <c r="CJJ31" s="15"/>
      <c r="CJK31" s="15"/>
      <c r="CJL31" s="15"/>
      <c r="CJM31" s="15"/>
      <c r="CJN31" s="15"/>
      <c r="CJO31" s="15"/>
      <c r="CJP31" s="15"/>
      <c r="CJQ31" s="15"/>
      <c r="CJR31" s="15"/>
      <c r="CJS31" s="15"/>
      <c r="CJT31" s="15"/>
      <c r="CJU31" s="15"/>
      <c r="CJV31" s="15"/>
      <c r="CJW31" s="15"/>
      <c r="CJX31" s="15"/>
      <c r="CJY31" s="15"/>
      <c r="CJZ31" s="15"/>
      <c r="CKA31" s="15"/>
      <c r="CKB31" s="15"/>
      <c r="CKC31" s="15"/>
      <c r="CKD31" s="15"/>
      <c r="CKE31" s="15"/>
      <c r="CKF31" s="15"/>
      <c r="CKG31" s="15"/>
      <c r="CKH31" s="15"/>
      <c r="CKI31" s="15"/>
      <c r="CKJ31" s="15"/>
      <c r="CKK31" s="15"/>
      <c r="CKL31" s="15"/>
      <c r="CKM31" s="15"/>
      <c r="CKN31" s="15"/>
      <c r="CKO31" s="15"/>
      <c r="CKP31" s="15"/>
      <c r="CKQ31" s="15"/>
      <c r="CKR31" s="15"/>
      <c r="CKS31" s="15"/>
      <c r="CKT31" s="15"/>
      <c r="CKU31" s="15"/>
      <c r="CKV31" s="15"/>
      <c r="CKW31" s="15"/>
      <c r="CKX31" s="15"/>
      <c r="CKY31" s="15"/>
      <c r="CKZ31" s="15"/>
      <c r="CLA31" s="15"/>
      <c r="CLB31" s="15"/>
      <c r="CLC31" s="15"/>
      <c r="CLD31" s="15"/>
      <c r="CLE31" s="15"/>
      <c r="CLF31" s="15"/>
      <c r="CLG31" s="15"/>
      <c r="CLH31" s="15"/>
      <c r="CLI31" s="15"/>
      <c r="CLJ31" s="15"/>
      <c r="CLK31" s="15"/>
      <c r="CLL31" s="15"/>
      <c r="CLM31" s="15"/>
      <c r="CLN31" s="15"/>
      <c r="CLO31" s="15"/>
      <c r="CLP31" s="15"/>
      <c r="CLQ31" s="15"/>
      <c r="CLR31" s="15"/>
      <c r="CLS31" s="15"/>
      <c r="CLT31" s="15"/>
      <c r="CLU31" s="15"/>
      <c r="CLV31" s="15"/>
      <c r="CLW31" s="15"/>
      <c r="CLX31" s="15"/>
      <c r="CLY31" s="15"/>
      <c r="CLZ31" s="15"/>
      <c r="CMA31" s="15"/>
      <c r="CMB31" s="15"/>
      <c r="CMC31" s="15"/>
      <c r="CMD31" s="15"/>
      <c r="CME31" s="15"/>
      <c r="CMF31" s="15"/>
      <c r="CMG31" s="15"/>
      <c r="CMH31" s="15"/>
      <c r="CMI31" s="15"/>
      <c r="CMJ31" s="15"/>
      <c r="CMK31" s="15"/>
      <c r="CML31" s="15"/>
      <c r="CMM31" s="15"/>
      <c r="CMN31" s="15"/>
      <c r="CMO31" s="15"/>
      <c r="CMP31" s="15"/>
      <c r="CMQ31" s="15"/>
      <c r="CMR31" s="15"/>
      <c r="CMS31" s="15"/>
      <c r="CMT31" s="15"/>
      <c r="CMU31" s="15"/>
      <c r="CMV31" s="15"/>
      <c r="CMW31" s="15"/>
      <c r="CMX31" s="15"/>
      <c r="CMY31" s="15"/>
      <c r="CMZ31" s="15"/>
      <c r="CNA31" s="15"/>
      <c r="CNB31" s="15"/>
      <c r="CNC31" s="15"/>
      <c r="CND31" s="15"/>
      <c r="CNE31" s="15"/>
      <c r="CNF31" s="15"/>
      <c r="CNG31" s="15"/>
      <c r="CNH31" s="15"/>
      <c r="CNI31" s="15"/>
      <c r="CNJ31" s="15"/>
      <c r="CNK31" s="15"/>
      <c r="CNL31" s="15"/>
      <c r="CNM31" s="15"/>
      <c r="CNN31" s="15"/>
      <c r="CNO31" s="15"/>
      <c r="CNP31" s="15"/>
      <c r="CNQ31" s="15"/>
      <c r="CNR31" s="15"/>
      <c r="CNS31" s="15"/>
      <c r="CNT31" s="15"/>
      <c r="CNU31" s="15"/>
      <c r="CNV31" s="15"/>
      <c r="CNW31" s="15"/>
      <c r="CNX31" s="15"/>
      <c r="CNY31" s="15"/>
      <c r="CNZ31" s="15"/>
      <c r="COA31" s="15"/>
      <c r="COB31" s="15"/>
      <c r="COC31" s="15"/>
      <c r="COD31" s="15"/>
      <c r="COE31" s="15"/>
      <c r="COF31" s="15"/>
      <c r="COG31" s="15"/>
      <c r="COH31" s="15"/>
      <c r="COI31" s="15"/>
      <c r="COJ31" s="15"/>
      <c r="COK31" s="15"/>
      <c r="COL31" s="15"/>
      <c r="COM31" s="15"/>
      <c r="CON31" s="15"/>
      <c r="COO31" s="15"/>
      <c r="COP31" s="15"/>
      <c r="COQ31" s="15"/>
      <c r="COR31" s="15"/>
      <c r="COS31" s="15"/>
      <c r="COT31" s="15"/>
      <c r="COU31" s="15"/>
      <c r="COV31" s="15"/>
      <c r="COW31" s="15"/>
      <c r="COX31" s="15"/>
      <c r="COY31" s="15"/>
      <c r="COZ31" s="15"/>
      <c r="CPA31" s="15"/>
      <c r="CPB31" s="15"/>
      <c r="CPC31" s="15"/>
      <c r="CPD31" s="15"/>
      <c r="CPE31" s="15"/>
      <c r="CPF31" s="15"/>
      <c r="CPG31" s="15"/>
      <c r="CPH31" s="15"/>
      <c r="CPI31" s="15"/>
      <c r="CPJ31" s="15"/>
      <c r="CPK31" s="15"/>
      <c r="CPL31" s="15"/>
      <c r="CPM31" s="15"/>
      <c r="CPN31" s="15"/>
      <c r="CPO31" s="15"/>
      <c r="CPP31" s="15"/>
      <c r="CPQ31" s="15"/>
      <c r="CPR31" s="15"/>
      <c r="CPS31" s="15"/>
      <c r="CPT31" s="15"/>
      <c r="CPU31" s="15"/>
      <c r="CPV31" s="15"/>
      <c r="CPW31" s="15"/>
      <c r="CPX31" s="15"/>
      <c r="CPY31" s="15"/>
      <c r="CPZ31" s="15"/>
      <c r="CQA31" s="15"/>
      <c r="CQB31" s="15"/>
      <c r="CQC31" s="15"/>
      <c r="CQD31" s="15"/>
      <c r="CQE31" s="15"/>
      <c r="CQF31" s="15"/>
      <c r="CQG31" s="15"/>
      <c r="CQH31" s="15"/>
      <c r="CQI31" s="15"/>
      <c r="CQJ31" s="15"/>
      <c r="CQK31" s="15"/>
      <c r="CQL31" s="15"/>
      <c r="CQM31" s="15"/>
      <c r="CQN31" s="15"/>
      <c r="CQO31" s="15"/>
      <c r="CQP31" s="15"/>
      <c r="CQQ31" s="15"/>
      <c r="CQR31" s="15"/>
      <c r="CQS31" s="15"/>
      <c r="CQT31" s="15"/>
      <c r="CQU31" s="15"/>
      <c r="CQV31" s="15"/>
      <c r="CQW31" s="15"/>
      <c r="CQX31" s="15"/>
      <c r="CQY31" s="15"/>
      <c r="CQZ31" s="15"/>
      <c r="CRA31" s="15"/>
      <c r="CRB31" s="15"/>
      <c r="CRC31" s="15"/>
      <c r="CRD31" s="15"/>
      <c r="CRE31" s="15"/>
      <c r="CRF31" s="15"/>
      <c r="CRG31" s="15"/>
      <c r="CRH31" s="15"/>
      <c r="CRI31" s="15"/>
      <c r="CRJ31" s="15"/>
      <c r="CRK31" s="15"/>
      <c r="CRL31" s="15"/>
      <c r="CRM31" s="15"/>
      <c r="CRN31" s="15"/>
      <c r="CRO31" s="15"/>
      <c r="CRP31" s="15"/>
      <c r="CRQ31" s="15"/>
      <c r="CRR31" s="15"/>
      <c r="CRS31" s="15"/>
      <c r="CRT31" s="15"/>
      <c r="CRU31" s="15"/>
      <c r="CRV31" s="15"/>
      <c r="CRW31" s="15"/>
      <c r="CRX31" s="15"/>
      <c r="CRY31" s="15"/>
      <c r="CRZ31" s="15"/>
      <c r="CSA31" s="15"/>
      <c r="CSB31" s="15"/>
      <c r="CSC31" s="15"/>
      <c r="CSD31" s="15"/>
      <c r="CSE31" s="15"/>
      <c r="CSF31" s="15"/>
      <c r="CSG31" s="15"/>
      <c r="CSH31" s="15"/>
      <c r="CSI31" s="15"/>
      <c r="CSJ31" s="15"/>
      <c r="CSK31" s="15"/>
      <c r="CSL31" s="15"/>
      <c r="CSM31" s="15"/>
      <c r="CSN31" s="15"/>
      <c r="CSO31" s="15"/>
      <c r="CSP31" s="15"/>
      <c r="CSQ31" s="15"/>
      <c r="CSR31" s="15"/>
      <c r="CSS31" s="15"/>
      <c r="CST31" s="15"/>
      <c r="CSU31" s="15"/>
      <c r="CSV31" s="15"/>
      <c r="CSW31" s="15"/>
      <c r="CSX31" s="15"/>
      <c r="CSY31" s="15"/>
      <c r="CSZ31" s="15"/>
      <c r="CTA31" s="15"/>
      <c r="CTB31" s="15"/>
      <c r="CTC31" s="15"/>
      <c r="CTD31" s="15"/>
      <c r="CTE31" s="15"/>
      <c r="CTF31" s="15"/>
      <c r="CTG31" s="15"/>
      <c r="CTH31" s="15"/>
      <c r="CTI31" s="15"/>
      <c r="CTJ31" s="15"/>
      <c r="CTK31" s="15"/>
      <c r="CTL31" s="15"/>
      <c r="CTM31" s="15"/>
      <c r="CTN31" s="15"/>
      <c r="CTO31" s="15"/>
      <c r="CTP31" s="15"/>
      <c r="CTQ31" s="15"/>
      <c r="CTR31" s="15"/>
      <c r="CTS31" s="15"/>
      <c r="CTT31" s="15"/>
      <c r="CTU31" s="15"/>
      <c r="CTV31" s="15"/>
      <c r="CTW31" s="15"/>
      <c r="CTX31" s="15"/>
      <c r="CTY31" s="15"/>
      <c r="CTZ31" s="15"/>
      <c r="CUA31" s="15"/>
      <c r="CUB31" s="15"/>
      <c r="CUC31" s="15"/>
      <c r="CUD31" s="15"/>
      <c r="CUE31" s="15"/>
      <c r="CUF31" s="15"/>
      <c r="CUG31" s="15"/>
      <c r="CUH31" s="15"/>
      <c r="CUI31" s="15"/>
      <c r="CUJ31" s="15"/>
      <c r="CUK31" s="15"/>
      <c r="CUL31" s="15"/>
      <c r="CUM31" s="15"/>
      <c r="CUN31" s="15"/>
      <c r="CUO31" s="15"/>
      <c r="CUP31" s="15"/>
      <c r="CUQ31" s="15"/>
      <c r="CUR31" s="15"/>
      <c r="CUS31" s="15"/>
      <c r="CUT31" s="15"/>
      <c r="CUU31" s="15"/>
      <c r="CUV31" s="15"/>
      <c r="CUW31" s="15"/>
      <c r="CUX31" s="15"/>
      <c r="CUY31" s="15"/>
      <c r="CUZ31" s="15"/>
      <c r="CVA31" s="15"/>
      <c r="CVB31" s="15"/>
      <c r="CVC31" s="15"/>
      <c r="CVD31" s="15"/>
      <c r="CVE31" s="15"/>
      <c r="CVF31" s="15"/>
      <c r="CVG31" s="15"/>
      <c r="CVH31" s="15"/>
      <c r="CVI31" s="15"/>
      <c r="CVJ31" s="15"/>
      <c r="CVK31" s="15"/>
      <c r="CVL31" s="15"/>
      <c r="CVM31" s="15"/>
      <c r="CVN31" s="15"/>
      <c r="CVO31" s="15"/>
      <c r="CVP31" s="15"/>
      <c r="CVQ31" s="15"/>
      <c r="CVR31" s="15"/>
      <c r="CVS31" s="15"/>
      <c r="CVT31" s="15"/>
      <c r="CVU31" s="15"/>
      <c r="CVV31" s="15"/>
      <c r="CVW31" s="15"/>
      <c r="CVX31" s="15"/>
      <c r="CVY31" s="15"/>
      <c r="CVZ31" s="15"/>
      <c r="CWA31" s="15"/>
      <c r="CWB31" s="15"/>
      <c r="CWC31" s="15"/>
      <c r="CWD31" s="15"/>
      <c r="CWE31" s="15"/>
      <c r="CWF31" s="15"/>
      <c r="CWG31" s="15"/>
      <c r="CWH31" s="15"/>
      <c r="CWI31" s="15"/>
      <c r="CWJ31" s="15"/>
      <c r="CWK31" s="15"/>
      <c r="CWL31" s="15"/>
      <c r="CWM31" s="15"/>
      <c r="CWN31" s="15"/>
      <c r="CWO31" s="15"/>
      <c r="CWP31" s="15"/>
      <c r="CWQ31" s="15"/>
      <c r="CWR31" s="15"/>
      <c r="CWS31" s="15"/>
      <c r="CWT31" s="15"/>
      <c r="CWU31" s="15"/>
      <c r="CWV31" s="15"/>
      <c r="CWW31" s="15"/>
      <c r="CWX31" s="15"/>
      <c r="CWY31" s="15"/>
      <c r="CWZ31" s="15"/>
      <c r="CXA31" s="15"/>
      <c r="CXB31" s="15"/>
      <c r="CXC31" s="15"/>
      <c r="CXD31" s="15"/>
      <c r="CXE31" s="15"/>
      <c r="CXF31" s="15"/>
      <c r="CXG31" s="15"/>
      <c r="CXH31" s="15"/>
      <c r="CXI31" s="15"/>
      <c r="CXJ31" s="15"/>
      <c r="CXK31" s="15"/>
      <c r="CXL31" s="15"/>
      <c r="CXM31" s="15"/>
      <c r="CXN31" s="15"/>
      <c r="CXO31" s="15"/>
      <c r="CXP31" s="15"/>
      <c r="CXQ31" s="15"/>
      <c r="CXR31" s="15"/>
      <c r="CXS31" s="15"/>
      <c r="CXT31" s="15"/>
      <c r="CXU31" s="15"/>
      <c r="CXV31" s="15"/>
      <c r="CXW31" s="15"/>
      <c r="CXX31" s="15"/>
      <c r="CXY31" s="15"/>
      <c r="CXZ31" s="15"/>
      <c r="CYA31" s="15"/>
      <c r="CYB31" s="15"/>
      <c r="CYC31" s="15"/>
      <c r="CYD31" s="15"/>
      <c r="CYE31" s="15"/>
      <c r="CYF31" s="15"/>
      <c r="CYG31" s="15"/>
      <c r="CYH31" s="15"/>
      <c r="CYI31" s="15"/>
      <c r="CYJ31" s="15"/>
      <c r="CYK31" s="15"/>
      <c r="CYL31" s="15"/>
      <c r="CYM31" s="15"/>
      <c r="CYN31" s="15"/>
      <c r="CYO31" s="15"/>
      <c r="CYP31" s="15"/>
      <c r="CYQ31" s="15"/>
      <c r="CYR31" s="15"/>
      <c r="CYS31" s="15"/>
      <c r="CYT31" s="15"/>
      <c r="CYU31" s="15"/>
      <c r="CYV31" s="15"/>
      <c r="CYW31" s="15"/>
      <c r="CYX31" s="15"/>
      <c r="CYY31" s="15"/>
      <c r="CYZ31" s="15"/>
      <c r="CZA31" s="15"/>
      <c r="CZB31" s="15"/>
      <c r="CZC31" s="15"/>
      <c r="CZD31" s="15"/>
      <c r="CZE31" s="15"/>
      <c r="CZF31" s="15"/>
      <c r="CZG31" s="15"/>
      <c r="CZH31" s="15"/>
      <c r="CZI31" s="15"/>
      <c r="CZJ31" s="15"/>
      <c r="CZK31" s="15"/>
      <c r="CZL31" s="15"/>
      <c r="CZM31" s="15"/>
      <c r="CZN31" s="15"/>
      <c r="CZO31" s="15"/>
      <c r="CZP31" s="15"/>
      <c r="CZQ31" s="15"/>
      <c r="CZR31" s="15"/>
      <c r="CZS31" s="15"/>
      <c r="CZT31" s="15"/>
      <c r="CZU31" s="15"/>
      <c r="CZV31" s="15"/>
      <c r="CZW31" s="15"/>
      <c r="CZX31" s="15"/>
      <c r="CZY31" s="15"/>
      <c r="CZZ31" s="15"/>
      <c r="DAA31" s="15"/>
      <c r="DAB31" s="15"/>
      <c r="DAC31" s="15"/>
      <c r="DAD31" s="15"/>
      <c r="DAE31" s="15"/>
      <c r="DAF31" s="15"/>
      <c r="DAG31" s="15"/>
      <c r="DAH31" s="15"/>
      <c r="DAI31" s="15"/>
      <c r="DAJ31" s="15"/>
      <c r="DAK31" s="15"/>
      <c r="DAL31" s="15"/>
      <c r="DAM31" s="15"/>
      <c r="DAN31" s="15"/>
      <c r="DAO31" s="15"/>
      <c r="DAP31" s="15"/>
      <c r="DAQ31" s="15"/>
      <c r="DAR31" s="15"/>
      <c r="DAS31" s="15"/>
      <c r="DAT31" s="15"/>
      <c r="DAU31" s="15"/>
      <c r="DAV31" s="15"/>
      <c r="DAW31" s="15"/>
      <c r="DAX31" s="15"/>
      <c r="DAY31" s="15"/>
      <c r="DAZ31" s="15"/>
      <c r="DBA31" s="15"/>
      <c r="DBB31" s="15"/>
      <c r="DBC31" s="15"/>
      <c r="DBD31" s="15"/>
      <c r="DBE31" s="15"/>
      <c r="DBF31" s="15"/>
      <c r="DBG31" s="15"/>
      <c r="DBH31" s="15"/>
      <c r="DBI31" s="15"/>
      <c r="DBJ31" s="15"/>
      <c r="DBK31" s="15"/>
      <c r="DBL31" s="15"/>
      <c r="DBM31" s="15"/>
      <c r="DBN31" s="15"/>
      <c r="DBO31" s="15"/>
      <c r="DBP31" s="15"/>
      <c r="DBQ31" s="15"/>
      <c r="DBR31" s="15"/>
      <c r="DBS31" s="15"/>
      <c r="DBT31" s="15"/>
      <c r="DBU31" s="15"/>
      <c r="DBV31" s="15"/>
      <c r="DBW31" s="15"/>
      <c r="DBX31" s="15"/>
      <c r="DBY31" s="15"/>
      <c r="DBZ31" s="15"/>
      <c r="DCA31" s="15"/>
      <c r="DCB31" s="15"/>
      <c r="DCC31" s="15"/>
      <c r="DCD31" s="15"/>
      <c r="DCE31" s="15"/>
      <c r="DCF31" s="15"/>
      <c r="DCG31" s="15"/>
      <c r="DCH31" s="15"/>
      <c r="DCI31" s="15"/>
      <c r="DCJ31" s="15"/>
      <c r="DCK31" s="15"/>
      <c r="DCL31" s="15"/>
      <c r="DCM31" s="15"/>
      <c r="DCN31" s="15"/>
      <c r="DCO31" s="15"/>
      <c r="DCP31" s="15"/>
      <c r="DCQ31" s="15"/>
      <c r="DCR31" s="15"/>
      <c r="DCS31" s="15"/>
      <c r="DCT31" s="15"/>
      <c r="DCU31" s="15"/>
      <c r="DCV31" s="15"/>
      <c r="DCW31" s="15"/>
      <c r="DCX31" s="15"/>
      <c r="DCY31" s="15"/>
      <c r="DCZ31" s="15"/>
      <c r="DDA31" s="15"/>
      <c r="DDB31" s="15"/>
      <c r="DDC31" s="15"/>
      <c r="DDD31" s="15"/>
      <c r="DDE31" s="15"/>
      <c r="DDF31" s="15"/>
      <c r="DDG31" s="15"/>
      <c r="DDH31" s="15"/>
      <c r="DDI31" s="15"/>
      <c r="DDJ31" s="15"/>
      <c r="DDK31" s="15"/>
      <c r="DDL31" s="15"/>
      <c r="DDM31" s="15"/>
      <c r="DDN31" s="15"/>
      <c r="DDO31" s="15"/>
      <c r="DDP31" s="15"/>
      <c r="DDQ31" s="15"/>
      <c r="DDR31" s="15"/>
      <c r="DDS31" s="15"/>
      <c r="DDT31" s="15"/>
      <c r="DDU31" s="15"/>
      <c r="DDV31" s="15"/>
      <c r="DDW31" s="15"/>
      <c r="DDX31" s="15"/>
      <c r="DDY31" s="15"/>
      <c r="DDZ31" s="15"/>
      <c r="DEA31" s="15"/>
      <c r="DEB31" s="15"/>
      <c r="DEC31" s="15"/>
      <c r="DED31" s="15"/>
      <c r="DEE31" s="15"/>
      <c r="DEF31" s="15"/>
      <c r="DEG31" s="15"/>
      <c r="DEH31" s="15"/>
      <c r="DEI31" s="15"/>
      <c r="DEJ31" s="15"/>
      <c r="DEK31" s="15"/>
      <c r="DEL31" s="15"/>
      <c r="DEM31" s="15"/>
      <c r="DEN31" s="15"/>
      <c r="DEO31" s="15"/>
      <c r="DEP31" s="15"/>
      <c r="DEQ31" s="15"/>
      <c r="DER31" s="15"/>
      <c r="DES31" s="15"/>
      <c r="DET31" s="15"/>
      <c r="DEU31" s="15"/>
      <c r="DEV31" s="15"/>
      <c r="DEW31" s="15"/>
      <c r="DEX31" s="15"/>
      <c r="DEY31" s="15"/>
      <c r="DEZ31" s="15"/>
      <c r="DFA31" s="15"/>
      <c r="DFB31" s="15"/>
      <c r="DFC31" s="15"/>
      <c r="DFD31" s="15"/>
      <c r="DFE31" s="15"/>
      <c r="DFF31" s="15"/>
      <c r="DFG31" s="15"/>
      <c r="DFH31" s="15"/>
      <c r="DFI31" s="15"/>
      <c r="DFJ31" s="15"/>
      <c r="DFK31" s="15"/>
      <c r="DFL31" s="15"/>
      <c r="DFM31" s="15"/>
      <c r="DFN31" s="15"/>
      <c r="DFO31" s="15"/>
      <c r="DFP31" s="15"/>
      <c r="DFQ31" s="15"/>
      <c r="DFR31" s="15"/>
      <c r="DFS31" s="15"/>
      <c r="DFT31" s="15"/>
      <c r="DFU31" s="15"/>
      <c r="DFV31" s="15"/>
      <c r="DFW31" s="15"/>
      <c r="DFX31" s="15"/>
      <c r="DFY31" s="15"/>
      <c r="DFZ31" s="15"/>
      <c r="DGA31" s="15"/>
      <c r="DGB31" s="15"/>
      <c r="DGC31" s="15"/>
      <c r="DGD31" s="15"/>
      <c r="DGE31" s="15"/>
      <c r="DGF31" s="15"/>
      <c r="DGG31" s="15"/>
      <c r="DGH31" s="15"/>
      <c r="DGI31" s="15"/>
      <c r="DGJ31" s="15"/>
      <c r="DGK31" s="15"/>
      <c r="DGL31" s="15"/>
      <c r="DGM31" s="15"/>
      <c r="DGN31" s="15"/>
      <c r="DGO31" s="15"/>
      <c r="DGP31" s="15"/>
      <c r="DGQ31" s="15"/>
      <c r="DGR31" s="15"/>
      <c r="DGS31" s="15"/>
      <c r="DGT31" s="15"/>
      <c r="DGU31" s="15"/>
      <c r="DGV31" s="15"/>
      <c r="DGW31" s="15"/>
      <c r="DGX31" s="15"/>
      <c r="DGY31" s="15"/>
      <c r="DGZ31" s="15"/>
      <c r="DHA31" s="15"/>
      <c r="DHB31" s="15"/>
      <c r="DHC31" s="15"/>
      <c r="DHD31" s="15"/>
      <c r="DHE31" s="15"/>
      <c r="DHF31" s="15"/>
      <c r="DHG31" s="15"/>
      <c r="DHH31" s="15"/>
      <c r="DHI31" s="15"/>
      <c r="DHJ31" s="15"/>
      <c r="DHK31" s="15"/>
      <c r="DHL31" s="15"/>
      <c r="DHM31" s="15"/>
      <c r="DHN31" s="15"/>
      <c r="DHO31" s="15"/>
      <c r="DHP31" s="15"/>
      <c r="DHQ31" s="15"/>
      <c r="DHR31" s="15"/>
      <c r="DHS31" s="15"/>
      <c r="DHT31" s="15"/>
      <c r="DHU31" s="15"/>
      <c r="DHV31" s="15"/>
      <c r="DHW31" s="15"/>
      <c r="DHX31" s="15"/>
      <c r="DHY31" s="15"/>
      <c r="DHZ31" s="15"/>
      <c r="DIA31" s="15"/>
      <c r="DIB31" s="15"/>
      <c r="DIC31" s="15"/>
      <c r="DID31" s="15"/>
      <c r="DIE31" s="15"/>
      <c r="DIF31" s="15"/>
      <c r="DIG31" s="15"/>
      <c r="DIH31" s="15"/>
      <c r="DII31" s="15"/>
      <c r="DIJ31" s="15"/>
      <c r="DIK31" s="15"/>
      <c r="DIL31" s="15"/>
      <c r="DIM31" s="15"/>
      <c r="DIN31" s="15"/>
      <c r="DIO31" s="15"/>
      <c r="DIP31" s="15"/>
      <c r="DIQ31" s="15"/>
      <c r="DIR31" s="15"/>
      <c r="DIS31" s="15"/>
      <c r="DIT31" s="15"/>
      <c r="DIU31" s="15"/>
      <c r="DIV31" s="15"/>
      <c r="DIW31" s="15"/>
      <c r="DIX31" s="15"/>
      <c r="DIY31" s="15"/>
      <c r="DIZ31" s="15"/>
      <c r="DJA31" s="15"/>
      <c r="DJB31" s="15"/>
      <c r="DJC31" s="15"/>
      <c r="DJD31" s="15"/>
      <c r="DJE31" s="15"/>
      <c r="DJF31" s="15"/>
      <c r="DJG31" s="15"/>
      <c r="DJH31" s="15"/>
      <c r="DJI31" s="15"/>
      <c r="DJJ31" s="15"/>
      <c r="DJK31" s="15"/>
      <c r="DJL31" s="15"/>
      <c r="DJM31" s="15"/>
      <c r="DJN31" s="15"/>
      <c r="DJO31" s="15"/>
      <c r="DJP31" s="15"/>
      <c r="DJQ31" s="15"/>
      <c r="DJR31" s="15"/>
      <c r="DJS31" s="15"/>
      <c r="DJT31" s="15"/>
      <c r="DJU31" s="15"/>
      <c r="DJV31" s="15"/>
      <c r="DJW31" s="15"/>
      <c r="DJX31" s="15"/>
      <c r="DJY31" s="15"/>
      <c r="DJZ31" s="15"/>
      <c r="DKA31" s="15"/>
      <c r="DKB31" s="15"/>
      <c r="DKC31" s="15"/>
      <c r="DKD31" s="15"/>
      <c r="DKE31" s="15"/>
      <c r="DKF31" s="15"/>
      <c r="DKG31" s="15"/>
      <c r="DKH31" s="15"/>
      <c r="DKI31" s="15"/>
      <c r="DKJ31" s="15"/>
      <c r="DKK31" s="15"/>
      <c r="DKL31" s="15"/>
      <c r="DKM31" s="15"/>
      <c r="DKN31" s="15"/>
      <c r="DKO31" s="15"/>
      <c r="DKP31" s="15"/>
      <c r="DKQ31" s="15"/>
      <c r="DKR31" s="15"/>
      <c r="DKS31" s="15"/>
      <c r="DKT31" s="15"/>
      <c r="DKU31" s="15"/>
      <c r="DKV31" s="15"/>
      <c r="DKW31" s="15"/>
      <c r="DKX31" s="15"/>
      <c r="DKY31" s="15"/>
      <c r="DKZ31" s="15"/>
      <c r="DLA31" s="15"/>
      <c r="DLB31" s="15"/>
      <c r="DLC31" s="15"/>
      <c r="DLD31" s="15"/>
      <c r="DLE31" s="15"/>
      <c r="DLF31" s="15"/>
      <c r="DLG31" s="15"/>
      <c r="DLH31" s="15"/>
      <c r="DLI31" s="15"/>
      <c r="DLJ31" s="15"/>
      <c r="DLK31" s="15"/>
      <c r="DLL31" s="15"/>
      <c r="DLM31" s="15"/>
      <c r="DLN31" s="15"/>
      <c r="DLO31" s="15"/>
      <c r="DLP31" s="15"/>
      <c r="DLQ31" s="15"/>
      <c r="DLR31" s="15"/>
      <c r="DLS31" s="15"/>
      <c r="DLT31" s="15"/>
      <c r="DLU31" s="15"/>
      <c r="DLV31" s="15"/>
      <c r="DLW31" s="15"/>
      <c r="DLX31" s="15"/>
      <c r="DLY31" s="15"/>
      <c r="DLZ31" s="15"/>
      <c r="DMA31" s="15"/>
      <c r="DMB31" s="15"/>
      <c r="DMC31" s="15"/>
      <c r="DMD31" s="15"/>
      <c r="DME31" s="15"/>
      <c r="DMF31" s="15"/>
      <c r="DMG31" s="15"/>
      <c r="DMH31" s="15"/>
      <c r="DMI31" s="15"/>
      <c r="DMJ31" s="15"/>
      <c r="DMK31" s="15"/>
      <c r="DML31" s="15"/>
      <c r="DMM31" s="15"/>
      <c r="DMN31" s="15"/>
      <c r="DMO31" s="15"/>
      <c r="DMP31" s="15"/>
      <c r="DMQ31" s="15"/>
      <c r="DMR31" s="15"/>
      <c r="DMS31" s="15"/>
      <c r="DMT31" s="15"/>
      <c r="DMU31" s="15"/>
      <c r="DMV31" s="15"/>
      <c r="DMW31" s="15"/>
      <c r="DMX31" s="15"/>
      <c r="DMY31" s="15"/>
      <c r="DMZ31" s="15"/>
      <c r="DNA31" s="15"/>
      <c r="DNB31" s="15"/>
      <c r="DNC31" s="15"/>
      <c r="DND31" s="15"/>
      <c r="DNE31" s="15"/>
      <c r="DNF31" s="15"/>
      <c r="DNG31" s="15"/>
      <c r="DNH31" s="15"/>
      <c r="DNI31" s="15"/>
      <c r="DNJ31" s="15"/>
      <c r="DNK31" s="15"/>
      <c r="DNL31" s="15"/>
      <c r="DNM31" s="15"/>
      <c r="DNN31" s="15"/>
      <c r="DNO31" s="15"/>
      <c r="DNP31" s="15"/>
      <c r="DNQ31" s="15"/>
      <c r="DNR31" s="15"/>
      <c r="DNS31" s="15"/>
      <c r="DNT31" s="15"/>
      <c r="DNU31" s="15"/>
      <c r="DNV31" s="15"/>
      <c r="DNW31" s="15"/>
      <c r="DNX31" s="15"/>
      <c r="DNY31" s="15"/>
      <c r="DNZ31" s="15"/>
      <c r="DOA31" s="15"/>
      <c r="DOB31" s="15"/>
      <c r="DOC31" s="15"/>
      <c r="DOD31" s="15"/>
      <c r="DOE31" s="15"/>
      <c r="DOF31" s="15"/>
      <c r="DOG31" s="15"/>
      <c r="DOH31" s="15"/>
      <c r="DOI31" s="15"/>
      <c r="DOJ31" s="15"/>
      <c r="DOK31" s="15"/>
      <c r="DOL31" s="15"/>
      <c r="DOM31" s="15"/>
      <c r="DON31" s="15"/>
      <c r="DOO31" s="15"/>
      <c r="DOP31" s="15"/>
      <c r="DOQ31" s="15"/>
      <c r="DOR31" s="15"/>
      <c r="DOS31" s="15"/>
      <c r="DOT31" s="15"/>
      <c r="DOU31" s="15"/>
      <c r="DOV31" s="15"/>
      <c r="DOW31" s="15"/>
      <c r="DOX31" s="15"/>
      <c r="DOY31" s="15"/>
      <c r="DOZ31" s="15"/>
      <c r="DPA31" s="15"/>
      <c r="DPB31" s="15"/>
      <c r="DPC31" s="15"/>
      <c r="DPD31" s="15"/>
      <c r="DPE31" s="15"/>
      <c r="DPF31" s="15"/>
      <c r="DPG31" s="15"/>
      <c r="DPH31" s="15"/>
      <c r="DPI31" s="15"/>
      <c r="DPJ31" s="15"/>
      <c r="DPK31" s="15"/>
      <c r="DPL31" s="15"/>
      <c r="DPM31" s="15"/>
      <c r="DPN31" s="15"/>
      <c r="DPO31" s="15"/>
      <c r="DPP31" s="15"/>
      <c r="DPQ31" s="15"/>
      <c r="DPR31" s="15"/>
      <c r="DPS31" s="15"/>
      <c r="DPT31" s="15"/>
      <c r="DPU31" s="15"/>
      <c r="DPV31" s="15"/>
      <c r="DPW31" s="15"/>
      <c r="DPX31" s="15"/>
      <c r="DPY31" s="15"/>
      <c r="DPZ31" s="15"/>
      <c r="DQA31" s="15"/>
      <c r="DQB31" s="15"/>
      <c r="DQC31" s="15"/>
      <c r="DQD31" s="15"/>
      <c r="DQE31" s="15"/>
      <c r="DQF31" s="15"/>
      <c r="DQG31" s="15"/>
      <c r="DQH31" s="15"/>
      <c r="DQI31" s="15"/>
      <c r="DQJ31" s="15"/>
      <c r="DQK31" s="15"/>
      <c r="DQL31" s="15"/>
      <c r="DQM31" s="15"/>
      <c r="DQN31" s="15"/>
      <c r="DQO31" s="15"/>
      <c r="DQP31" s="15"/>
      <c r="DQQ31" s="15"/>
      <c r="DQR31" s="15"/>
      <c r="DQS31" s="15"/>
      <c r="DQT31" s="15"/>
      <c r="DQU31" s="15"/>
      <c r="DQV31" s="15"/>
      <c r="DQW31" s="15"/>
      <c r="DQX31" s="15"/>
      <c r="DQY31" s="15"/>
      <c r="DQZ31" s="15"/>
      <c r="DRA31" s="15"/>
      <c r="DRB31" s="15"/>
      <c r="DRC31" s="15"/>
      <c r="DRD31" s="15"/>
      <c r="DRE31" s="15"/>
      <c r="DRF31" s="15"/>
      <c r="DRG31" s="15"/>
      <c r="DRH31" s="15"/>
      <c r="DRI31" s="15"/>
      <c r="DRJ31" s="15"/>
      <c r="DRK31" s="15"/>
      <c r="DRL31" s="15"/>
      <c r="DRM31" s="15"/>
      <c r="DRN31" s="15"/>
      <c r="DRO31" s="15"/>
      <c r="DRP31" s="15"/>
      <c r="DRQ31" s="15"/>
      <c r="DRR31" s="15"/>
      <c r="DRS31" s="15"/>
      <c r="DRT31" s="15"/>
      <c r="DRU31" s="15"/>
      <c r="DRV31" s="15"/>
      <c r="DRW31" s="15"/>
      <c r="DRX31" s="15"/>
      <c r="DRY31" s="15"/>
      <c r="DRZ31" s="15"/>
      <c r="DSA31" s="15"/>
      <c r="DSB31" s="15"/>
      <c r="DSC31" s="15"/>
      <c r="DSD31" s="15"/>
      <c r="DSE31" s="15"/>
      <c r="DSF31" s="15"/>
      <c r="DSG31" s="15"/>
      <c r="DSH31" s="15"/>
      <c r="DSI31" s="15"/>
      <c r="DSJ31" s="15"/>
      <c r="DSK31" s="15"/>
      <c r="DSL31" s="15"/>
      <c r="DSM31" s="15"/>
      <c r="DSN31" s="15"/>
      <c r="DSO31" s="15"/>
      <c r="DSP31" s="15"/>
      <c r="DSQ31" s="15"/>
      <c r="DSR31" s="15"/>
      <c r="DSS31" s="15"/>
      <c r="DST31" s="15"/>
      <c r="DSU31" s="15"/>
      <c r="DSV31" s="15"/>
      <c r="DSW31" s="15"/>
      <c r="DSX31" s="15"/>
      <c r="DSY31" s="15"/>
      <c r="DSZ31" s="15"/>
      <c r="DTA31" s="15"/>
      <c r="DTB31" s="15"/>
      <c r="DTC31" s="15"/>
      <c r="DTD31" s="15"/>
      <c r="DTE31" s="15"/>
      <c r="DTF31" s="15"/>
      <c r="DTG31" s="15"/>
      <c r="DTH31" s="15"/>
      <c r="DTI31" s="15"/>
      <c r="DTJ31" s="15"/>
      <c r="DTK31" s="15"/>
      <c r="DTL31" s="15"/>
      <c r="DTM31" s="15"/>
      <c r="DTN31" s="15"/>
      <c r="DTO31" s="15"/>
      <c r="DTP31" s="15"/>
      <c r="DTQ31" s="15"/>
      <c r="DTR31" s="15"/>
      <c r="DTS31" s="15"/>
      <c r="DTT31" s="15"/>
      <c r="DTU31" s="15"/>
      <c r="DTV31" s="15"/>
      <c r="DTW31" s="15"/>
      <c r="DTX31" s="15"/>
      <c r="DTY31" s="15"/>
      <c r="DTZ31" s="15"/>
      <c r="DUA31" s="15"/>
      <c r="DUB31" s="15"/>
      <c r="DUC31" s="15"/>
      <c r="DUD31" s="15"/>
      <c r="DUE31" s="15"/>
      <c r="DUF31" s="15"/>
      <c r="DUG31" s="15"/>
      <c r="DUH31" s="15"/>
      <c r="DUI31" s="15"/>
      <c r="DUJ31" s="15"/>
      <c r="DUK31" s="15"/>
      <c r="DUL31" s="15"/>
      <c r="DUM31" s="15"/>
      <c r="DUN31" s="15"/>
      <c r="DUO31" s="15"/>
      <c r="DUP31" s="15"/>
      <c r="DUQ31" s="15"/>
      <c r="DUR31" s="15"/>
      <c r="DUS31" s="15"/>
      <c r="DUT31" s="15"/>
      <c r="DUU31" s="15"/>
      <c r="DUV31" s="15"/>
      <c r="DUW31" s="15"/>
      <c r="DUX31" s="15"/>
      <c r="DUY31" s="15"/>
      <c r="DUZ31" s="15"/>
      <c r="DVA31" s="15"/>
      <c r="DVB31" s="15"/>
      <c r="DVC31" s="15"/>
      <c r="DVD31" s="15"/>
      <c r="DVE31" s="15"/>
      <c r="DVF31" s="15"/>
      <c r="DVG31" s="15"/>
      <c r="DVH31" s="15"/>
      <c r="DVI31" s="15"/>
      <c r="DVJ31" s="15"/>
      <c r="DVK31" s="15"/>
      <c r="DVL31" s="15"/>
      <c r="DVM31" s="15"/>
      <c r="DVN31" s="15"/>
      <c r="DVO31" s="15"/>
      <c r="DVP31" s="15"/>
      <c r="DVQ31" s="15"/>
      <c r="DVR31" s="15"/>
      <c r="DVS31" s="15"/>
      <c r="DVT31" s="15"/>
      <c r="DVU31" s="15"/>
      <c r="DVV31" s="15"/>
      <c r="DVW31" s="15"/>
      <c r="DVX31" s="15"/>
      <c r="DVY31" s="15"/>
      <c r="DVZ31" s="15"/>
      <c r="DWA31" s="15"/>
      <c r="DWB31" s="15"/>
      <c r="DWC31" s="15"/>
      <c r="DWD31" s="15"/>
      <c r="DWE31" s="15"/>
      <c r="DWF31" s="15"/>
      <c r="DWG31" s="15"/>
      <c r="DWH31" s="15"/>
      <c r="DWI31" s="15"/>
      <c r="DWJ31" s="15"/>
      <c r="DWK31" s="15"/>
      <c r="DWL31" s="15"/>
      <c r="DWM31" s="15"/>
      <c r="DWN31" s="15"/>
      <c r="DWO31" s="15"/>
      <c r="DWP31" s="15"/>
      <c r="DWQ31" s="15"/>
      <c r="DWR31" s="15"/>
      <c r="DWS31" s="15"/>
      <c r="DWT31" s="15"/>
      <c r="DWU31" s="15"/>
      <c r="DWV31" s="15"/>
      <c r="DWW31" s="15"/>
      <c r="DWX31" s="15"/>
      <c r="DWY31" s="15"/>
      <c r="DWZ31" s="15"/>
      <c r="DXA31" s="15"/>
      <c r="DXB31" s="15"/>
      <c r="DXC31" s="15"/>
      <c r="DXD31" s="15"/>
      <c r="DXE31" s="15"/>
      <c r="DXF31" s="15"/>
      <c r="DXG31" s="15"/>
      <c r="DXH31" s="15"/>
      <c r="DXI31" s="15"/>
      <c r="DXJ31" s="15"/>
      <c r="DXK31" s="15"/>
      <c r="DXL31" s="15"/>
      <c r="DXM31" s="15"/>
      <c r="DXN31" s="15"/>
      <c r="DXO31" s="15"/>
      <c r="DXP31" s="15"/>
      <c r="DXQ31" s="15"/>
      <c r="DXR31" s="15"/>
      <c r="DXS31" s="15"/>
      <c r="DXT31" s="15"/>
      <c r="DXU31" s="15"/>
      <c r="DXV31" s="15"/>
      <c r="DXW31" s="15"/>
      <c r="DXX31" s="15"/>
      <c r="DXY31" s="15"/>
      <c r="DXZ31" s="15"/>
      <c r="DYA31" s="15"/>
      <c r="DYB31" s="15"/>
      <c r="DYC31" s="15"/>
      <c r="DYD31" s="15"/>
      <c r="DYE31" s="15"/>
      <c r="DYF31" s="15"/>
      <c r="DYG31" s="15"/>
      <c r="DYH31" s="15"/>
      <c r="DYI31" s="15"/>
      <c r="DYJ31" s="15"/>
      <c r="DYK31" s="15"/>
      <c r="DYL31" s="15"/>
      <c r="DYM31" s="15"/>
      <c r="DYN31" s="15"/>
      <c r="DYO31" s="15"/>
      <c r="DYP31" s="15"/>
      <c r="DYQ31" s="15"/>
      <c r="DYR31" s="15"/>
      <c r="DYS31" s="15"/>
      <c r="DYT31" s="15"/>
      <c r="DYU31" s="15"/>
      <c r="DYV31" s="15"/>
      <c r="DYW31" s="15"/>
      <c r="DYX31" s="15"/>
      <c r="DYY31" s="15"/>
      <c r="DYZ31" s="15"/>
      <c r="DZA31" s="15"/>
      <c r="DZB31" s="15"/>
      <c r="DZC31" s="15"/>
      <c r="DZD31" s="15"/>
      <c r="DZE31" s="15"/>
      <c r="DZF31" s="15"/>
      <c r="DZG31" s="15"/>
      <c r="DZH31" s="15"/>
      <c r="DZI31" s="15"/>
      <c r="DZJ31" s="15"/>
      <c r="DZK31" s="15"/>
      <c r="DZL31" s="15"/>
      <c r="DZM31" s="15"/>
      <c r="DZN31" s="15"/>
      <c r="DZO31" s="15"/>
      <c r="DZP31" s="15"/>
      <c r="DZQ31" s="15"/>
      <c r="DZR31" s="15"/>
      <c r="DZS31" s="15"/>
      <c r="DZT31" s="15"/>
      <c r="DZU31" s="15"/>
      <c r="DZV31" s="15"/>
      <c r="DZW31" s="15"/>
      <c r="DZX31" s="15"/>
      <c r="DZY31" s="15"/>
      <c r="DZZ31" s="15"/>
      <c r="EAA31" s="15"/>
      <c r="EAB31" s="15"/>
      <c r="EAC31" s="15"/>
      <c r="EAD31" s="15"/>
      <c r="EAE31" s="15"/>
      <c r="EAF31" s="15"/>
      <c r="EAG31" s="15"/>
      <c r="EAH31" s="15"/>
      <c r="EAI31" s="15"/>
      <c r="EAJ31" s="15"/>
      <c r="EAK31" s="15"/>
      <c r="EAL31" s="15"/>
      <c r="EAM31" s="15"/>
      <c r="EAN31" s="15"/>
      <c r="EAO31" s="15"/>
      <c r="EAP31" s="15"/>
      <c r="EAQ31" s="15"/>
      <c r="EAR31" s="15"/>
      <c r="EAS31" s="15"/>
      <c r="EAT31" s="15"/>
      <c r="EAU31" s="15"/>
      <c r="EAV31" s="15"/>
      <c r="EAW31" s="15"/>
      <c r="EAX31" s="15"/>
      <c r="EAY31" s="15"/>
      <c r="EAZ31" s="15"/>
      <c r="EBA31" s="15"/>
      <c r="EBB31" s="15"/>
      <c r="EBC31" s="15"/>
      <c r="EBD31" s="15"/>
      <c r="EBE31" s="15"/>
      <c r="EBF31" s="15"/>
      <c r="EBG31" s="15"/>
      <c r="EBH31" s="15"/>
      <c r="EBI31" s="15"/>
      <c r="EBJ31" s="15"/>
      <c r="EBK31" s="15"/>
      <c r="EBL31" s="15"/>
      <c r="EBM31" s="15"/>
      <c r="EBN31" s="15"/>
      <c r="EBO31" s="15"/>
      <c r="EBP31" s="15"/>
      <c r="EBQ31" s="15"/>
      <c r="EBR31" s="15"/>
      <c r="EBS31" s="15"/>
      <c r="EBT31" s="15"/>
      <c r="EBU31" s="15"/>
      <c r="EBV31" s="15"/>
      <c r="EBW31" s="15"/>
      <c r="EBX31" s="15"/>
      <c r="EBY31" s="15"/>
      <c r="EBZ31" s="15"/>
      <c r="ECA31" s="15"/>
      <c r="ECB31" s="15"/>
      <c r="ECC31" s="15"/>
      <c r="ECD31" s="15"/>
      <c r="ECE31" s="15"/>
      <c r="ECF31" s="15"/>
      <c r="ECG31" s="15"/>
      <c r="ECH31" s="15"/>
      <c r="ECI31" s="15"/>
      <c r="ECJ31" s="15"/>
      <c r="ECK31" s="15"/>
      <c r="ECL31" s="15"/>
      <c r="ECM31" s="15"/>
      <c r="ECN31" s="15"/>
      <c r="ECO31" s="15"/>
      <c r="ECP31" s="15"/>
      <c r="ECQ31" s="15"/>
      <c r="ECR31" s="15"/>
      <c r="ECS31" s="15"/>
      <c r="ECT31" s="15"/>
      <c r="ECU31" s="15"/>
      <c r="ECV31" s="15"/>
      <c r="ECW31" s="15"/>
      <c r="ECX31" s="15"/>
      <c r="ECY31" s="15"/>
      <c r="ECZ31" s="15"/>
      <c r="EDA31" s="15"/>
      <c r="EDB31" s="15"/>
      <c r="EDC31" s="15"/>
      <c r="EDD31" s="15"/>
      <c r="EDE31" s="15"/>
      <c r="EDF31" s="15"/>
      <c r="EDG31" s="15"/>
      <c r="EDH31" s="15"/>
      <c r="EDI31" s="15"/>
      <c r="EDJ31" s="15"/>
      <c r="EDK31" s="15"/>
      <c r="EDL31" s="15"/>
      <c r="EDM31" s="15"/>
      <c r="EDN31" s="15"/>
      <c r="EDO31" s="15"/>
      <c r="EDP31" s="15"/>
      <c r="EDQ31" s="15"/>
      <c r="EDR31" s="15"/>
      <c r="EDS31" s="15"/>
      <c r="EDT31" s="15"/>
      <c r="EDU31" s="15"/>
      <c r="EDV31" s="15"/>
      <c r="EDW31" s="15"/>
      <c r="EDX31" s="15"/>
      <c r="EDY31" s="15"/>
      <c r="EDZ31" s="15"/>
      <c r="EEA31" s="15"/>
      <c r="EEB31" s="15"/>
      <c r="EEC31" s="15"/>
      <c r="EED31" s="15"/>
      <c r="EEE31" s="15"/>
      <c r="EEF31" s="15"/>
      <c r="EEG31" s="15"/>
      <c r="EEH31" s="15"/>
      <c r="EEI31" s="15"/>
      <c r="EEJ31" s="15"/>
      <c r="EEK31" s="15"/>
      <c r="EEL31" s="15"/>
      <c r="EEM31" s="15"/>
      <c r="EEN31" s="15"/>
      <c r="EEO31" s="15"/>
      <c r="EEP31" s="15"/>
      <c r="EEQ31" s="15"/>
      <c r="EER31" s="15"/>
      <c r="EES31" s="15"/>
      <c r="EET31" s="15"/>
      <c r="EEU31" s="15"/>
      <c r="EEV31" s="15"/>
      <c r="EEW31" s="15"/>
      <c r="EEX31" s="15"/>
      <c r="EEY31" s="15"/>
      <c r="EEZ31" s="15"/>
      <c r="EFA31" s="15"/>
      <c r="EFB31" s="15"/>
      <c r="EFC31" s="15"/>
      <c r="EFD31" s="15"/>
      <c r="EFE31" s="15"/>
      <c r="EFF31" s="15"/>
      <c r="EFG31" s="15"/>
      <c r="EFH31" s="15"/>
      <c r="EFI31" s="15"/>
      <c r="EFJ31" s="15"/>
      <c r="EFK31" s="15"/>
      <c r="EFL31" s="15"/>
      <c r="EFM31" s="15"/>
      <c r="EFN31" s="15"/>
      <c r="EFO31" s="15"/>
      <c r="EFP31" s="15"/>
      <c r="EFQ31" s="15"/>
      <c r="EFR31" s="15"/>
      <c r="EFS31" s="15"/>
      <c r="EFT31" s="15"/>
      <c r="EFU31" s="15"/>
      <c r="EFV31" s="15"/>
      <c r="EFW31" s="15"/>
      <c r="EFX31" s="15"/>
      <c r="EFY31" s="15"/>
      <c r="EFZ31" s="15"/>
      <c r="EGA31" s="15"/>
      <c r="EGB31" s="15"/>
      <c r="EGC31" s="15"/>
      <c r="EGD31" s="15"/>
      <c r="EGE31" s="15"/>
      <c r="EGF31" s="15"/>
      <c r="EGG31" s="15"/>
      <c r="EGH31" s="15"/>
      <c r="EGI31" s="15"/>
      <c r="EGJ31" s="15"/>
      <c r="EGK31" s="15"/>
      <c r="EGL31" s="15"/>
      <c r="EGM31" s="15"/>
      <c r="EGN31" s="15"/>
      <c r="EGO31" s="15"/>
      <c r="EGP31" s="15"/>
      <c r="EGQ31" s="15"/>
      <c r="EGR31" s="15"/>
      <c r="EGS31" s="15"/>
      <c r="EGT31" s="15"/>
      <c r="EGU31" s="15"/>
      <c r="EGV31" s="15"/>
      <c r="EGW31" s="15"/>
      <c r="EGX31" s="15"/>
      <c r="EGY31" s="15"/>
      <c r="EGZ31" s="15"/>
      <c r="EHA31" s="15"/>
      <c r="EHB31" s="15"/>
      <c r="EHC31" s="15"/>
      <c r="EHD31" s="15"/>
      <c r="EHE31" s="15"/>
      <c r="EHF31" s="15"/>
      <c r="EHG31" s="15"/>
      <c r="EHH31" s="15"/>
      <c r="EHI31" s="15"/>
      <c r="EHJ31" s="15"/>
      <c r="EHK31" s="15"/>
      <c r="EHL31" s="15"/>
      <c r="EHM31" s="15"/>
      <c r="EHN31" s="15"/>
      <c r="EHO31" s="15"/>
      <c r="EHP31" s="15"/>
      <c r="EHQ31" s="15"/>
      <c r="EHR31" s="15"/>
      <c r="EHS31" s="15"/>
      <c r="EHT31" s="15"/>
      <c r="EHU31" s="15"/>
      <c r="EHV31" s="15"/>
      <c r="EHW31" s="15"/>
      <c r="EHX31" s="15"/>
      <c r="EHY31" s="15"/>
      <c r="EHZ31" s="15"/>
      <c r="EIA31" s="15"/>
      <c r="EIB31" s="15"/>
      <c r="EIC31" s="15"/>
      <c r="EID31" s="15"/>
      <c r="EIE31" s="15"/>
      <c r="EIF31" s="15"/>
      <c r="EIG31" s="15"/>
      <c r="EIH31" s="15"/>
      <c r="EII31" s="15"/>
      <c r="EIJ31" s="15"/>
      <c r="EIK31" s="15"/>
      <c r="EIL31" s="15"/>
      <c r="EIM31" s="15"/>
      <c r="EIN31" s="15"/>
      <c r="EIO31" s="15"/>
      <c r="EIP31" s="15"/>
      <c r="EIQ31" s="15"/>
      <c r="EIR31" s="15"/>
      <c r="EIS31" s="15"/>
      <c r="EIT31" s="15"/>
      <c r="EIU31" s="15"/>
      <c r="EIV31" s="15"/>
      <c r="EIW31" s="15"/>
      <c r="EIX31" s="15"/>
      <c r="EIY31" s="15"/>
      <c r="EIZ31" s="15"/>
      <c r="EJA31" s="15"/>
      <c r="EJB31" s="15"/>
      <c r="EJC31" s="15"/>
      <c r="EJD31" s="15"/>
      <c r="EJE31" s="15"/>
      <c r="EJF31" s="15"/>
      <c r="EJG31" s="15"/>
      <c r="EJH31" s="15"/>
      <c r="EJI31" s="15"/>
      <c r="EJJ31" s="15"/>
      <c r="EJK31" s="15"/>
      <c r="EJL31" s="15"/>
      <c r="EJM31" s="15"/>
      <c r="EJN31" s="15"/>
      <c r="EJO31" s="15"/>
      <c r="EJP31" s="15"/>
      <c r="EJQ31" s="15"/>
      <c r="EJR31" s="15"/>
      <c r="EJS31" s="15"/>
      <c r="EJT31" s="15"/>
      <c r="EJU31" s="15"/>
      <c r="EJV31" s="15"/>
      <c r="EJW31" s="15"/>
      <c r="EJX31" s="15"/>
      <c r="EJY31" s="15"/>
      <c r="EJZ31" s="15"/>
      <c r="EKA31" s="15"/>
      <c r="EKB31" s="15"/>
      <c r="EKC31" s="15"/>
      <c r="EKD31" s="15"/>
      <c r="EKE31" s="15"/>
      <c r="EKF31" s="15"/>
      <c r="EKG31" s="15"/>
      <c r="EKH31" s="15"/>
      <c r="EKI31" s="15"/>
      <c r="EKJ31" s="15"/>
      <c r="EKK31" s="15"/>
      <c r="EKL31" s="15"/>
      <c r="EKM31" s="15"/>
      <c r="EKN31" s="15"/>
      <c r="EKO31" s="15"/>
      <c r="EKP31" s="15"/>
      <c r="EKQ31" s="15"/>
      <c r="EKR31" s="15"/>
      <c r="EKS31" s="15"/>
      <c r="EKT31" s="15"/>
      <c r="EKU31" s="15"/>
      <c r="EKV31" s="15"/>
      <c r="EKW31" s="15"/>
      <c r="EKX31" s="15"/>
      <c r="EKY31" s="15"/>
      <c r="EKZ31" s="15"/>
      <c r="ELA31" s="15"/>
      <c r="ELB31" s="15"/>
      <c r="ELC31" s="15"/>
      <c r="ELD31" s="15"/>
      <c r="ELE31" s="15"/>
      <c r="ELF31" s="15"/>
      <c r="ELG31" s="15"/>
      <c r="ELH31" s="15"/>
      <c r="ELI31" s="15"/>
      <c r="ELJ31" s="15"/>
      <c r="ELK31" s="15"/>
      <c r="ELL31" s="15"/>
      <c r="ELM31" s="15"/>
      <c r="ELN31" s="15"/>
      <c r="ELO31" s="15"/>
      <c r="ELP31" s="15"/>
      <c r="ELQ31" s="15"/>
      <c r="ELR31" s="15"/>
      <c r="ELS31" s="15"/>
      <c r="ELT31" s="15"/>
      <c r="ELU31" s="15"/>
      <c r="ELV31" s="15"/>
      <c r="ELW31" s="15"/>
      <c r="ELX31" s="15"/>
      <c r="ELY31" s="15"/>
      <c r="ELZ31" s="15"/>
      <c r="EMA31" s="15"/>
      <c r="EMB31" s="15"/>
      <c r="EMC31" s="15"/>
      <c r="EMD31" s="15"/>
      <c r="EME31" s="15"/>
      <c r="EMF31" s="15"/>
      <c r="EMG31" s="15"/>
      <c r="EMH31" s="15"/>
      <c r="EMI31" s="15"/>
      <c r="EMJ31" s="15"/>
      <c r="EMK31" s="15"/>
      <c r="EML31" s="15"/>
      <c r="EMM31" s="15"/>
      <c r="EMN31" s="15"/>
      <c r="EMO31" s="15"/>
      <c r="EMP31" s="15"/>
      <c r="EMQ31" s="15"/>
      <c r="EMR31" s="15"/>
      <c r="EMS31" s="15"/>
      <c r="EMT31" s="15"/>
      <c r="EMU31" s="15"/>
      <c r="EMV31" s="15"/>
      <c r="EMW31" s="15"/>
      <c r="EMX31" s="15"/>
      <c r="EMY31" s="15"/>
      <c r="EMZ31" s="15"/>
      <c r="ENA31" s="15"/>
      <c r="ENB31" s="15"/>
      <c r="ENC31" s="15"/>
      <c r="END31" s="15"/>
      <c r="ENE31" s="15"/>
      <c r="ENF31" s="15"/>
      <c r="ENG31" s="15"/>
      <c r="ENH31" s="15"/>
      <c r="ENI31" s="15"/>
      <c r="ENJ31" s="15"/>
      <c r="ENK31" s="15"/>
      <c r="ENL31" s="15"/>
      <c r="ENM31" s="15"/>
      <c r="ENN31" s="15"/>
      <c r="ENO31" s="15"/>
      <c r="ENP31" s="15"/>
      <c r="ENQ31" s="15"/>
      <c r="ENR31" s="15"/>
      <c r="ENS31" s="15"/>
      <c r="ENT31" s="15"/>
      <c r="ENU31" s="15"/>
      <c r="ENV31" s="15"/>
      <c r="ENW31" s="15"/>
      <c r="ENX31" s="15"/>
      <c r="ENY31" s="15"/>
      <c r="ENZ31" s="15"/>
      <c r="EOA31" s="15"/>
      <c r="EOB31" s="15"/>
      <c r="EOC31" s="15"/>
      <c r="EOD31" s="15"/>
      <c r="EOE31" s="15"/>
      <c r="EOF31" s="15"/>
      <c r="EOG31" s="15"/>
      <c r="EOH31" s="15"/>
      <c r="EOI31" s="15"/>
      <c r="EOJ31" s="15"/>
      <c r="EOK31" s="15"/>
      <c r="EOL31" s="15"/>
      <c r="EOM31" s="15"/>
      <c r="EON31" s="15"/>
      <c r="EOO31" s="15"/>
      <c r="EOP31" s="15"/>
      <c r="EOQ31" s="15"/>
      <c r="EOR31" s="15"/>
      <c r="EOS31" s="15"/>
      <c r="EOT31" s="15"/>
      <c r="EOU31" s="15"/>
      <c r="EOV31" s="15"/>
      <c r="EOW31" s="15"/>
      <c r="EOX31" s="15"/>
      <c r="EOY31" s="15"/>
      <c r="EOZ31" s="15"/>
      <c r="EPA31" s="15"/>
      <c r="EPB31" s="15"/>
      <c r="EPC31" s="15"/>
      <c r="EPD31" s="15"/>
      <c r="EPE31" s="15"/>
      <c r="EPF31" s="15"/>
      <c r="EPG31" s="15"/>
      <c r="EPH31" s="15"/>
      <c r="EPI31" s="15"/>
      <c r="EPJ31" s="15"/>
      <c r="EPK31" s="15"/>
      <c r="EPL31" s="15"/>
      <c r="EPM31" s="15"/>
      <c r="EPN31" s="15"/>
      <c r="EPO31" s="15"/>
      <c r="EPP31" s="15"/>
      <c r="EPQ31" s="15"/>
      <c r="EPR31" s="15"/>
      <c r="EPS31" s="15"/>
      <c r="EPT31" s="15"/>
      <c r="EPU31" s="15"/>
      <c r="EPV31" s="15"/>
      <c r="EPW31" s="15"/>
      <c r="EPX31" s="15"/>
      <c r="EPY31" s="15"/>
      <c r="EPZ31" s="15"/>
      <c r="EQA31" s="15"/>
      <c r="EQB31" s="15"/>
      <c r="EQC31" s="15"/>
      <c r="EQD31" s="15"/>
      <c r="EQE31" s="15"/>
      <c r="EQF31" s="15"/>
      <c r="EQG31" s="15"/>
      <c r="EQH31" s="15"/>
      <c r="EQI31" s="15"/>
      <c r="EQJ31" s="15"/>
      <c r="EQK31" s="15"/>
      <c r="EQL31" s="15"/>
      <c r="EQM31" s="15"/>
      <c r="EQN31" s="15"/>
      <c r="EQO31" s="15"/>
      <c r="EQP31" s="15"/>
      <c r="EQQ31" s="15"/>
      <c r="EQR31" s="15"/>
      <c r="EQS31" s="15"/>
      <c r="EQT31" s="15"/>
      <c r="EQU31" s="15"/>
      <c r="EQV31" s="15"/>
      <c r="EQW31" s="15"/>
      <c r="EQX31" s="15"/>
      <c r="EQY31" s="15"/>
      <c r="EQZ31" s="15"/>
      <c r="ERA31" s="15"/>
      <c r="ERB31" s="15"/>
      <c r="ERC31" s="15"/>
      <c r="ERD31" s="15"/>
      <c r="ERE31" s="15"/>
      <c r="ERF31" s="15"/>
      <c r="ERG31" s="15"/>
      <c r="ERH31" s="15"/>
      <c r="ERI31" s="15"/>
      <c r="ERJ31" s="15"/>
      <c r="ERK31" s="15"/>
      <c r="ERL31" s="15"/>
      <c r="ERM31" s="15"/>
      <c r="ERN31" s="15"/>
      <c r="ERO31" s="15"/>
      <c r="ERP31" s="15"/>
      <c r="ERQ31" s="15"/>
      <c r="ERR31" s="15"/>
      <c r="ERS31" s="15"/>
      <c r="ERT31" s="15"/>
      <c r="ERU31" s="15"/>
      <c r="ERV31" s="15"/>
      <c r="ERW31" s="15"/>
      <c r="ERX31" s="15"/>
      <c r="ERY31" s="15"/>
      <c r="ERZ31" s="15"/>
      <c r="ESA31" s="15"/>
      <c r="ESB31" s="15"/>
      <c r="ESC31" s="15"/>
      <c r="ESD31" s="15"/>
      <c r="ESE31" s="15"/>
      <c r="ESF31" s="15"/>
      <c r="ESG31" s="15"/>
      <c r="ESH31" s="15"/>
      <c r="ESI31" s="15"/>
      <c r="ESJ31" s="15"/>
      <c r="ESK31" s="15"/>
      <c r="ESL31" s="15"/>
      <c r="ESM31" s="15"/>
      <c r="ESN31" s="15"/>
      <c r="ESO31" s="15"/>
      <c r="ESP31" s="15"/>
      <c r="ESQ31" s="15"/>
      <c r="ESR31" s="15"/>
      <c r="ESS31" s="15"/>
      <c r="EST31" s="15"/>
      <c r="ESU31" s="15"/>
      <c r="ESV31" s="15"/>
      <c r="ESW31" s="15"/>
      <c r="ESX31" s="15"/>
      <c r="ESY31" s="15"/>
      <c r="ESZ31" s="15"/>
      <c r="ETA31" s="15"/>
      <c r="ETB31" s="15"/>
      <c r="ETC31" s="15"/>
      <c r="ETD31" s="15"/>
      <c r="ETE31" s="15"/>
      <c r="ETF31" s="15"/>
      <c r="ETG31" s="15"/>
      <c r="ETH31" s="15"/>
      <c r="ETI31" s="15"/>
      <c r="ETJ31" s="15"/>
      <c r="ETK31" s="15"/>
      <c r="ETL31" s="15"/>
      <c r="ETM31" s="15"/>
      <c r="ETN31" s="15"/>
      <c r="ETO31" s="15"/>
      <c r="ETP31" s="15"/>
      <c r="ETQ31" s="15"/>
      <c r="ETR31" s="15"/>
      <c r="ETS31" s="15"/>
      <c r="ETT31" s="15"/>
      <c r="ETU31" s="15"/>
      <c r="ETV31" s="15"/>
      <c r="ETW31" s="15"/>
      <c r="ETX31" s="15"/>
      <c r="ETY31" s="15"/>
      <c r="ETZ31" s="15"/>
      <c r="EUA31" s="15"/>
      <c r="EUB31" s="15"/>
      <c r="EUC31" s="15"/>
      <c r="EUD31" s="15"/>
      <c r="EUE31" s="15"/>
      <c r="EUF31" s="15"/>
      <c r="EUG31" s="15"/>
      <c r="EUH31" s="15"/>
      <c r="EUI31" s="15"/>
      <c r="EUJ31" s="15"/>
      <c r="EUK31" s="15"/>
      <c r="EUL31" s="15"/>
      <c r="EUM31" s="15"/>
      <c r="EUN31" s="15"/>
      <c r="EUO31" s="15"/>
      <c r="EUP31" s="15"/>
      <c r="EUQ31" s="15"/>
      <c r="EUR31" s="15"/>
      <c r="EUS31" s="15"/>
      <c r="EUT31" s="15"/>
      <c r="EUU31" s="15"/>
      <c r="EUV31" s="15"/>
      <c r="EUW31" s="15"/>
      <c r="EUX31" s="15"/>
      <c r="EUY31" s="15"/>
      <c r="EUZ31" s="15"/>
      <c r="EVA31" s="15"/>
      <c r="EVB31" s="15"/>
      <c r="EVC31" s="15"/>
      <c r="EVD31" s="15"/>
      <c r="EVE31" s="15"/>
      <c r="EVF31" s="15"/>
      <c r="EVG31" s="15"/>
      <c r="EVH31" s="15"/>
      <c r="EVI31" s="15"/>
      <c r="EVJ31" s="15"/>
      <c r="EVK31" s="15"/>
      <c r="EVL31" s="15"/>
      <c r="EVM31" s="15"/>
      <c r="EVN31" s="15"/>
      <c r="EVO31" s="15"/>
      <c r="EVP31" s="15"/>
      <c r="EVQ31" s="15"/>
      <c r="EVR31" s="15"/>
      <c r="EVS31" s="15"/>
      <c r="EVT31" s="15"/>
      <c r="EVU31" s="15"/>
      <c r="EVV31" s="15"/>
      <c r="EVW31" s="15"/>
      <c r="EVX31" s="15"/>
      <c r="EVY31" s="15"/>
      <c r="EVZ31" s="15"/>
      <c r="EWA31" s="15"/>
      <c r="EWB31" s="15"/>
      <c r="EWC31" s="15"/>
      <c r="EWD31" s="15"/>
      <c r="EWE31" s="15"/>
      <c r="EWF31" s="15"/>
      <c r="EWG31" s="15"/>
      <c r="EWH31" s="15"/>
      <c r="EWI31" s="15"/>
      <c r="EWJ31" s="15"/>
      <c r="EWK31" s="15"/>
      <c r="EWL31" s="15"/>
      <c r="EWM31" s="15"/>
      <c r="EWN31" s="15"/>
      <c r="EWO31" s="15"/>
      <c r="EWP31" s="15"/>
      <c r="EWQ31" s="15"/>
      <c r="EWR31" s="15"/>
      <c r="EWS31" s="15"/>
      <c r="EWT31" s="15"/>
      <c r="EWU31" s="15"/>
      <c r="EWV31" s="15"/>
      <c r="EWW31" s="15"/>
      <c r="EWX31" s="15"/>
      <c r="EWY31" s="15"/>
      <c r="EWZ31" s="15"/>
      <c r="EXA31" s="15"/>
      <c r="EXB31" s="15"/>
      <c r="EXC31" s="15"/>
      <c r="EXD31" s="15"/>
      <c r="EXE31" s="15"/>
      <c r="EXF31" s="15"/>
      <c r="EXG31" s="15"/>
      <c r="EXH31" s="15"/>
      <c r="EXI31" s="15"/>
      <c r="EXJ31" s="15"/>
      <c r="EXK31" s="15"/>
      <c r="EXL31" s="15"/>
      <c r="EXM31" s="15"/>
      <c r="EXN31" s="15"/>
      <c r="EXO31" s="15"/>
      <c r="EXP31" s="15"/>
      <c r="EXQ31" s="15"/>
      <c r="EXR31" s="15"/>
      <c r="EXS31" s="15"/>
      <c r="EXT31" s="15"/>
      <c r="EXU31" s="15"/>
      <c r="EXV31" s="15"/>
      <c r="EXW31" s="15"/>
      <c r="EXX31" s="15"/>
      <c r="EXY31" s="15"/>
      <c r="EXZ31" s="15"/>
      <c r="EYA31" s="15"/>
      <c r="EYB31" s="15"/>
      <c r="EYC31" s="15"/>
      <c r="EYD31" s="15"/>
      <c r="EYE31" s="15"/>
      <c r="EYF31" s="15"/>
      <c r="EYG31" s="15"/>
      <c r="EYH31" s="15"/>
      <c r="EYI31" s="15"/>
      <c r="EYJ31" s="15"/>
      <c r="EYK31" s="15"/>
      <c r="EYL31" s="15"/>
      <c r="EYM31" s="15"/>
      <c r="EYN31" s="15"/>
      <c r="EYO31" s="15"/>
      <c r="EYP31" s="15"/>
      <c r="EYQ31" s="15"/>
      <c r="EYR31" s="15"/>
      <c r="EYS31" s="15"/>
      <c r="EYT31" s="15"/>
      <c r="EYU31" s="15"/>
      <c r="EYV31" s="15"/>
      <c r="EYW31" s="15"/>
      <c r="EYX31" s="15"/>
      <c r="EYY31" s="15"/>
      <c r="EYZ31" s="15"/>
      <c r="EZA31" s="15"/>
      <c r="EZB31" s="15"/>
      <c r="EZC31" s="15"/>
      <c r="EZD31" s="15"/>
      <c r="EZE31" s="15"/>
      <c r="EZF31" s="15"/>
      <c r="EZG31" s="15"/>
      <c r="EZH31" s="15"/>
      <c r="EZI31" s="15"/>
      <c r="EZJ31" s="15"/>
      <c r="EZK31" s="15"/>
      <c r="EZL31" s="15"/>
      <c r="EZM31" s="15"/>
      <c r="EZN31" s="15"/>
      <c r="EZO31" s="15"/>
      <c r="EZP31" s="15"/>
      <c r="EZQ31" s="15"/>
      <c r="EZR31" s="15"/>
      <c r="EZS31" s="15"/>
      <c r="EZT31" s="15"/>
      <c r="EZU31" s="15"/>
      <c r="EZV31" s="15"/>
      <c r="EZW31" s="15"/>
      <c r="EZX31" s="15"/>
      <c r="EZY31" s="15"/>
      <c r="EZZ31" s="15"/>
      <c r="FAA31" s="15"/>
      <c r="FAB31" s="15"/>
      <c r="FAC31" s="15"/>
      <c r="FAD31" s="15"/>
      <c r="FAE31" s="15"/>
      <c r="FAF31" s="15"/>
      <c r="FAG31" s="15"/>
      <c r="FAH31" s="15"/>
      <c r="FAI31" s="15"/>
      <c r="FAJ31" s="15"/>
      <c r="FAK31" s="15"/>
      <c r="FAL31" s="15"/>
      <c r="FAM31" s="15"/>
      <c r="FAN31" s="15"/>
      <c r="FAO31" s="15"/>
      <c r="FAP31" s="15"/>
      <c r="FAQ31" s="15"/>
      <c r="FAR31" s="15"/>
      <c r="FAS31" s="15"/>
      <c r="FAT31" s="15"/>
      <c r="FAU31" s="15"/>
      <c r="FAV31" s="15"/>
      <c r="FAW31" s="15"/>
      <c r="FAX31" s="15"/>
      <c r="FAY31" s="15"/>
      <c r="FAZ31" s="15"/>
      <c r="FBA31" s="15"/>
      <c r="FBB31" s="15"/>
      <c r="FBC31" s="15"/>
      <c r="FBD31" s="15"/>
      <c r="FBE31" s="15"/>
      <c r="FBF31" s="15"/>
      <c r="FBG31" s="15"/>
      <c r="FBH31" s="15"/>
      <c r="FBI31" s="15"/>
      <c r="FBJ31" s="15"/>
      <c r="FBK31" s="15"/>
      <c r="FBL31" s="15"/>
      <c r="FBM31" s="15"/>
      <c r="FBN31" s="15"/>
      <c r="FBO31" s="15"/>
      <c r="FBP31" s="15"/>
      <c r="FBQ31" s="15"/>
      <c r="FBR31" s="15"/>
      <c r="FBS31" s="15"/>
      <c r="FBT31" s="15"/>
      <c r="FBU31" s="15"/>
      <c r="FBV31" s="15"/>
      <c r="FBW31" s="15"/>
      <c r="FBX31" s="15"/>
      <c r="FBY31" s="15"/>
      <c r="FBZ31" s="15"/>
      <c r="FCA31" s="15"/>
      <c r="FCB31" s="15"/>
      <c r="FCC31" s="15"/>
      <c r="FCD31" s="15"/>
      <c r="FCE31" s="15"/>
      <c r="FCF31" s="15"/>
      <c r="FCG31" s="15"/>
      <c r="FCH31" s="15"/>
      <c r="FCI31" s="15"/>
      <c r="FCJ31" s="15"/>
      <c r="FCK31" s="15"/>
      <c r="FCL31" s="15"/>
      <c r="FCM31" s="15"/>
      <c r="FCN31" s="15"/>
      <c r="FCO31" s="15"/>
      <c r="FCP31" s="15"/>
      <c r="FCQ31" s="15"/>
      <c r="FCR31" s="15"/>
      <c r="FCS31" s="15"/>
      <c r="FCT31" s="15"/>
      <c r="FCU31" s="15"/>
      <c r="FCV31" s="15"/>
      <c r="FCW31" s="15"/>
      <c r="FCX31" s="15"/>
      <c r="FCY31" s="15"/>
      <c r="FCZ31" s="15"/>
      <c r="FDA31" s="15"/>
      <c r="FDB31" s="15"/>
      <c r="FDC31" s="15"/>
      <c r="FDD31" s="15"/>
      <c r="FDE31" s="15"/>
      <c r="FDF31" s="15"/>
      <c r="FDG31" s="15"/>
      <c r="FDH31" s="15"/>
      <c r="FDI31" s="15"/>
      <c r="FDJ31" s="15"/>
      <c r="FDK31" s="15"/>
      <c r="FDL31" s="15"/>
      <c r="FDM31" s="15"/>
      <c r="FDN31" s="15"/>
      <c r="FDO31" s="15"/>
      <c r="FDP31" s="15"/>
      <c r="FDQ31" s="15"/>
      <c r="FDR31" s="15"/>
      <c r="FDS31" s="15"/>
      <c r="FDT31" s="15"/>
      <c r="FDU31" s="15"/>
      <c r="FDV31" s="15"/>
      <c r="FDW31" s="15"/>
      <c r="FDX31" s="15"/>
      <c r="FDY31" s="15"/>
      <c r="FDZ31" s="15"/>
      <c r="FEA31" s="15"/>
      <c r="FEB31" s="15"/>
      <c r="FEC31" s="15"/>
      <c r="FED31" s="15"/>
      <c r="FEE31" s="15"/>
      <c r="FEF31" s="15"/>
      <c r="FEG31" s="15"/>
      <c r="FEH31" s="15"/>
      <c r="FEI31" s="15"/>
      <c r="FEJ31" s="15"/>
      <c r="FEK31" s="15"/>
      <c r="FEL31" s="15"/>
      <c r="FEM31" s="15"/>
      <c r="FEN31" s="15"/>
      <c r="FEO31" s="15"/>
      <c r="FEP31" s="15"/>
      <c r="FEQ31" s="15"/>
      <c r="FER31" s="15"/>
      <c r="FES31" s="15"/>
      <c r="FET31" s="15"/>
      <c r="FEU31" s="15"/>
      <c r="FEV31" s="15"/>
      <c r="FEW31" s="15"/>
      <c r="FEX31" s="15"/>
      <c r="FEY31" s="15"/>
      <c r="FEZ31" s="15"/>
      <c r="FFA31" s="15"/>
      <c r="FFB31" s="15"/>
      <c r="FFC31" s="15"/>
      <c r="FFD31" s="15"/>
      <c r="FFE31" s="15"/>
      <c r="FFF31" s="15"/>
      <c r="FFG31" s="15"/>
      <c r="FFH31" s="15"/>
      <c r="FFI31" s="15"/>
      <c r="FFJ31" s="15"/>
      <c r="FFK31" s="15"/>
      <c r="FFL31" s="15"/>
      <c r="FFM31" s="15"/>
      <c r="FFN31" s="15"/>
      <c r="FFO31" s="15"/>
      <c r="FFP31" s="15"/>
      <c r="FFQ31" s="15"/>
      <c r="FFR31" s="15"/>
      <c r="FFS31" s="15"/>
      <c r="FFT31" s="15"/>
      <c r="FFU31" s="15"/>
      <c r="FFV31" s="15"/>
      <c r="FFW31" s="15"/>
      <c r="FFX31" s="15"/>
      <c r="FFY31" s="15"/>
      <c r="FFZ31" s="15"/>
      <c r="FGA31" s="15"/>
      <c r="FGB31" s="15"/>
      <c r="FGC31" s="15"/>
      <c r="FGD31" s="15"/>
      <c r="FGE31" s="15"/>
      <c r="FGF31" s="15"/>
      <c r="FGG31" s="15"/>
      <c r="FGH31" s="15"/>
      <c r="FGI31" s="15"/>
      <c r="FGJ31" s="15"/>
      <c r="FGK31" s="15"/>
      <c r="FGL31" s="15"/>
      <c r="FGM31" s="15"/>
      <c r="FGN31" s="15"/>
      <c r="FGO31" s="15"/>
      <c r="FGP31" s="15"/>
      <c r="FGQ31" s="15"/>
      <c r="FGR31" s="15"/>
      <c r="FGS31" s="15"/>
      <c r="FGT31" s="15"/>
      <c r="FGU31" s="15"/>
      <c r="FGV31" s="15"/>
      <c r="FGW31" s="15"/>
      <c r="FGX31" s="15"/>
      <c r="FGY31" s="15"/>
      <c r="FGZ31" s="15"/>
      <c r="FHA31" s="15"/>
      <c r="FHB31" s="15"/>
      <c r="FHC31" s="15"/>
      <c r="FHD31" s="15"/>
      <c r="FHE31" s="15"/>
      <c r="FHF31" s="15"/>
      <c r="FHG31" s="15"/>
      <c r="FHH31" s="15"/>
      <c r="FHI31" s="15"/>
      <c r="FHJ31" s="15"/>
      <c r="FHK31" s="15"/>
      <c r="FHL31" s="15"/>
      <c r="FHM31" s="15"/>
      <c r="FHN31" s="15"/>
      <c r="FHO31" s="15"/>
      <c r="FHP31" s="15"/>
      <c r="FHQ31" s="15"/>
      <c r="FHR31" s="15"/>
      <c r="FHS31" s="15"/>
      <c r="FHT31" s="15"/>
      <c r="FHU31" s="15"/>
      <c r="FHV31" s="15"/>
      <c r="FHW31" s="15"/>
      <c r="FHX31" s="15"/>
      <c r="FHY31" s="15"/>
      <c r="FHZ31" s="15"/>
      <c r="FIA31" s="15"/>
      <c r="FIB31" s="15"/>
      <c r="FIC31" s="15"/>
      <c r="FID31" s="15"/>
      <c r="FIE31" s="15"/>
      <c r="FIF31" s="15"/>
      <c r="FIG31" s="15"/>
      <c r="FIH31" s="15"/>
      <c r="FII31" s="15"/>
      <c r="FIJ31" s="15"/>
      <c r="FIK31" s="15"/>
      <c r="FIL31" s="15"/>
      <c r="FIM31" s="15"/>
      <c r="FIN31" s="15"/>
      <c r="FIO31" s="15"/>
      <c r="FIP31" s="15"/>
      <c r="FIQ31" s="15"/>
      <c r="FIR31" s="15"/>
      <c r="FIS31" s="15"/>
      <c r="FIT31" s="15"/>
      <c r="FIU31" s="15"/>
      <c r="FIV31" s="15"/>
      <c r="FIW31" s="15"/>
      <c r="FIX31" s="15"/>
      <c r="FIY31" s="15"/>
      <c r="FIZ31" s="15"/>
      <c r="FJA31" s="15"/>
      <c r="FJB31" s="15"/>
      <c r="FJC31" s="15"/>
      <c r="FJD31" s="15"/>
      <c r="FJE31" s="15"/>
      <c r="FJF31" s="15"/>
      <c r="FJG31" s="15"/>
      <c r="FJH31" s="15"/>
      <c r="FJI31" s="15"/>
      <c r="FJJ31" s="15"/>
      <c r="FJK31" s="15"/>
      <c r="FJL31" s="15"/>
      <c r="FJM31" s="15"/>
      <c r="FJN31" s="15"/>
      <c r="FJO31" s="15"/>
      <c r="FJP31" s="15"/>
      <c r="FJQ31" s="15"/>
      <c r="FJR31" s="15"/>
      <c r="FJS31" s="15"/>
      <c r="FJT31" s="15"/>
      <c r="FJU31" s="15"/>
      <c r="FJV31" s="15"/>
      <c r="FJW31" s="15"/>
      <c r="FJX31" s="15"/>
      <c r="FJY31" s="15"/>
      <c r="FJZ31" s="15"/>
      <c r="FKA31" s="15"/>
      <c r="FKB31" s="15"/>
      <c r="FKC31" s="15"/>
      <c r="FKD31" s="15"/>
      <c r="FKE31" s="15"/>
      <c r="FKF31" s="15"/>
      <c r="FKG31" s="15"/>
      <c r="FKH31" s="15"/>
      <c r="FKI31" s="15"/>
      <c r="FKJ31" s="15"/>
      <c r="FKK31" s="15"/>
      <c r="FKL31" s="15"/>
      <c r="FKM31" s="15"/>
      <c r="FKN31" s="15"/>
      <c r="FKO31" s="15"/>
      <c r="FKP31" s="15"/>
      <c r="FKQ31" s="15"/>
      <c r="FKR31" s="15"/>
      <c r="FKS31" s="15"/>
      <c r="FKT31" s="15"/>
      <c r="FKU31" s="15"/>
      <c r="FKV31" s="15"/>
      <c r="FKW31" s="15"/>
      <c r="FKX31" s="15"/>
      <c r="FKY31" s="15"/>
      <c r="FKZ31" s="15"/>
      <c r="FLA31" s="15"/>
      <c r="FLB31" s="15"/>
      <c r="FLC31" s="15"/>
      <c r="FLD31" s="15"/>
      <c r="FLE31" s="15"/>
      <c r="FLF31" s="15"/>
      <c r="FLG31" s="15"/>
      <c r="FLH31" s="15"/>
      <c r="FLI31" s="15"/>
      <c r="FLJ31" s="15"/>
      <c r="FLK31" s="15"/>
      <c r="FLL31" s="15"/>
      <c r="FLM31" s="15"/>
      <c r="FLN31" s="15"/>
      <c r="FLO31" s="15"/>
      <c r="FLP31" s="15"/>
      <c r="FLQ31" s="15"/>
      <c r="FLR31" s="15"/>
      <c r="FLS31" s="15"/>
      <c r="FLT31" s="15"/>
      <c r="FLU31" s="15"/>
      <c r="FLV31" s="15"/>
      <c r="FLW31" s="15"/>
      <c r="FLX31" s="15"/>
      <c r="FLY31" s="15"/>
      <c r="FLZ31" s="15"/>
      <c r="FMA31" s="15"/>
      <c r="FMB31" s="15"/>
      <c r="FMC31" s="15"/>
      <c r="FMD31" s="15"/>
      <c r="FME31" s="15"/>
      <c r="FMF31" s="15"/>
      <c r="FMG31" s="15"/>
      <c r="FMH31" s="15"/>
      <c r="FMI31" s="15"/>
      <c r="FMJ31" s="15"/>
      <c r="FMK31" s="15"/>
      <c r="FML31" s="15"/>
      <c r="FMM31" s="15"/>
      <c r="FMN31" s="15"/>
      <c r="FMO31" s="15"/>
      <c r="FMP31" s="15"/>
      <c r="FMQ31" s="15"/>
      <c r="FMR31" s="15"/>
      <c r="FMS31" s="15"/>
      <c r="FMT31" s="15"/>
      <c r="FMU31" s="15"/>
      <c r="FMV31" s="15"/>
      <c r="FMW31" s="15"/>
      <c r="FMX31" s="15"/>
      <c r="FMY31" s="15"/>
      <c r="FMZ31" s="15"/>
      <c r="FNA31" s="15"/>
      <c r="FNB31" s="15"/>
      <c r="FNC31" s="15"/>
      <c r="FND31" s="15"/>
      <c r="FNE31" s="15"/>
      <c r="FNF31" s="15"/>
      <c r="FNG31" s="15"/>
      <c r="FNH31" s="15"/>
      <c r="FNI31" s="15"/>
      <c r="FNJ31" s="15"/>
      <c r="FNK31" s="15"/>
      <c r="FNL31" s="15"/>
      <c r="FNM31" s="15"/>
      <c r="FNN31" s="15"/>
      <c r="FNO31" s="15"/>
      <c r="FNP31" s="15"/>
      <c r="FNQ31" s="15"/>
      <c r="FNR31" s="15"/>
      <c r="FNS31" s="15"/>
      <c r="FNT31" s="15"/>
      <c r="FNU31" s="15"/>
      <c r="FNV31" s="15"/>
      <c r="FNW31" s="15"/>
      <c r="FNX31" s="15"/>
      <c r="FNY31" s="15"/>
      <c r="FNZ31" s="15"/>
      <c r="FOA31" s="15"/>
      <c r="FOB31" s="15"/>
      <c r="FOC31" s="15"/>
      <c r="FOD31" s="15"/>
      <c r="FOE31" s="15"/>
      <c r="FOF31" s="15"/>
      <c r="FOG31" s="15"/>
      <c r="FOH31" s="15"/>
      <c r="FOI31" s="15"/>
      <c r="FOJ31" s="15"/>
      <c r="FOK31" s="15"/>
      <c r="FOL31" s="15"/>
      <c r="FOM31" s="15"/>
      <c r="FON31" s="15"/>
      <c r="FOO31" s="15"/>
      <c r="FOP31" s="15"/>
      <c r="FOQ31" s="15"/>
      <c r="FOR31" s="15"/>
      <c r="FOS31" s="15"/>
      <c r="FOT31" s="15"/>
      <c r="FOU31" s="15"/>
      <c r="FOV31" s="15"/>
      <c r="FOW31" s="15"/>
      <c r="FOX31" s="15"/>
      <c r="FOY31" s="15"/>
      <c r="FOZ31" s="15"/>
      <c r="FPA31" s="15"/>
      <c r="FPB31" s="15"/>
      <c r="FPC31" s="15"/>
      <c r="FPD31" s="15"/>
      <c r="FPE31" s="15"/>
      <c r="FPF31" s="15"/>
      <c r="FPG31" s="15"/>
      <c r="FPH31" s="15"/>
      <c r="FPI31" s="15"/>
      <c r="FPJ31" s="15"/>
      <c r="FPK31" s="15"/>
      <c r="FPL31" s="15"/>
      <c r="FPM31" s="15"/>
      <c r="FPN31" s="15"/>
      <c r="FPO31" s="15"/>
      <c r="FPP31" s="15"/>
      <c r="FPQ31" s="15"/>
      <c r="FPR31" s="15"/>
      <c r="FPS31" s="15"/>
      <c r="FPT31" s="15"/>
      <c r="FPU31" s="15"/>
      <c r="FPV31" s="15"/>
      <c r="FPW31" s="15"/>
      <c r="FPX31" s="15"/>
      <c r="FPY31" s="15"/>
      <c r="FPZ31" s="15"/>
      <c r="FQA31" s="15"/>
      <c r="FQB31" s="15"/>
      <c r="FQC31" s="15"/>
      <c r="FQD31" s="15"/>
      <c r="FQE31" s="15"/>
      <c r="FQF31" s="15"/>
      <c r="FQG31" s="15"/>
      <c r="FQH31" s="15"/>
      <c r="FQI31" s="15"/>
      <c r="FQJ31" s="15"/>
      <c r="FQK31" s="15"/>
      <c r="FQL31" s="15"/>
      <c r="FQM31" s="15"/>
      <c r="FQN31" s="15"/>
      <c r="FQO31" s="15"/>
      <c r="FQP31" s="15"/>
      <c r="FQQ31" s="15"/>
      <c r="FQR31" s="15"/>
      <c r="FQS31" s="15"/>
      <c r="FQT31" s="15"/>
      <c r="FQU31" s="15"/>
      <c r="FQV31" s="15"/>
      <c r="FQW31" s="15"/>
      <c r="FQX31" s="15"/>
      <c r="FQY31" s="15"/>
      <c r="FQZ31" s="15"/>
      <c r="FRA31" s="15"/>
      <c r="FRB31" s="15"/>
      <c r="FRC31" s="15"/>
      <c r="FRD31" s="15"/>
      <c r="FRE31" s="15"/>
      <c r="FRF31" s="15"/>
      <c r="FRG31" s="15"/>
      <c r="FRH31" s="15"/>
      <c r="FRI31" s="15"/>
      <c r="FRJ31" s="15"/>
      <c r="FRK31" s="15"/>
      <c r="FRL31" s="15"/>
      <c r="FRM31" s="15"/>
      <c r="FRN31" s="15"/>
      <c r="FRO31" s="15"/>
      <c r="FRP31" s="15"/>
      <c r="FRQ31" s="15"/>
      <c r="FRR31" s="15"/>
      <c r="FRS31" s="15"/>
      <c r="FRT31" s="15"/>
      <c r="FRU31" s="15"/>
      <c r="FRV31" s="15"/>
      <c r="FRW31" s="15"/>
      <c r="FRX31" s="15"/>
      <c r="FRY31" s="15"/>
      <c r="FRZ31" s="15"/>
      <c r="FSA31" s="15"/>
      <c r="FSB31" s="15"/>
      <c r="FSC31" s="15"/>
      <c r="FSD31" s="15"/>
      <c r="FSE31" s="15"/>
      <c r="FSF31" s="15"/>
      <c r="FSG31" s="15"/>
      <c r="FSH31" s="15"/>
      <c r="FSI31" s="15"/>
      <c r="FSJ31" s="15"/>
      <c r="FSK31" s="15"/>
      <c r="FSL31" s="15"/>
      <c r="FSM31" s="15"/>
      <c r="FSN31" s="15"/>
      <c r="FSO31" s="15"/>
      <c r="FSP31" s="15"/>
      <c r="FSQ31" s="15"/>
      <c r="FSR31" s="15"/>
      <c r="FSS31" s="15"/>
      <c r="FST31" s="15"/>
      <c r="FSU31" s="15"/>
      <c r="FSV31" s="15"/>
      <c r="FSW31" s="15"/>
      <c r="FSX31" s="15"/>
      <c r="FSY31" s="15"/>
      <c r="FSZ31" s="15"/>
      <c r="FTA31" s="15"/>
      <c r="FTB31" s="15"/>
      <c r="FTC31" s="15"/>
      <c r="FTD31" s="15"/>
      <c r="FTE31" s="15"/>
      <c r="FTF31" s="15"/>
      <c r="FTG31" s="15"/>
      <c r="FTH31" s="15"/>
      <c r="FTI31" s="15"/>
      <c r="FTJ31" s="15"/>
      <c r="FTK31" s="15"/>
      <c r="FTL31" s="15"/>
      <c r="FTM31" s="15"/>
      <c r="FTN31" s="15"/>
      <c r="FTO31" s="15"/>
      <c r="FTP31" s="15"/>
      <c r="FTQ31" s="15"/>
      <c r="FTR31" s="15"/>
      <c r="FTS31" s="15"/>
      <c r="FTT31" s="15"/>
      <c r="FTU31" s="15"/>
      <c r="FTV31" s="15"/>
      <c r="FTW31" s="15"/>
      <c r="FTX31" s="15"/>
      <c r="FTY31" s="15"/>
      <c r="FTZ31" s="15"/>
      <c r="FUA31" s="15"/>
      <c r="FUB31" s="15"/>
      <c r="FUC31" s="15"/>
      <c r="FUD31" s="15"/>
      <c r="FUE31" s="15"/>
      <c r="FUF31" s="15"/>
      <c r="FUG31" s="15"/>
      <c r="FUH31" s="15"/>
      <c r="FUI31" s="15"/>
      <c r="FUJ31" s="15"/>
      <c r="FUK31" s="15"/>
      <c r="FUL31" s="15"/>
      <c r="FUM31" s="15"/>
      <c r="FUN31" s="15"/>
      <c r="FUO31" s="15"/>
      <c r="FUP31" s="15"/>
      <c r="FUQ31" s="15"/>
      <c r="FUR31" s="15"/>
      <c r="FUS31" s="15"/>
      <c r="FUT31" s="15"/>
      <c r="FUU31" s="15"/>
      <c r="FUV31" s="15"/>
      <c r="FUW31" s="15"/>
      <c r="FUX31" s="15"/>
      <c r="FUY31" s="15"/>
      <c r="FUZ31" s="15"/>
      <c r="FVA31" s="15"/>
      <c r="FVB31" s="15"/>
      <c r="FVC31" s="15"/>
      <c r="FVD31" s="15"/>
      <c r="FVE31" s="15"/>
      <c r="FVF31" s="15"/>
      <c r="FVG31" s="15"/>
      <c r="FVH31" s="15"/>
      <c r="FVI31" s="15"/>
      <c r="FVJ31" s="15"/>
      <c r="FVK31" s="15"/>
      <c r="FVL31" s="15"/>
      <c r="FVM31" s="15"/>
      <c r="FVN31" s="15"/>
      <c r="FVO31" s="15"/>
      <c r="FVP31" s="15"/>
      <c r="FVQ31" s="15"/>
      <c r="FVR31" s="15"/>
      <c r="FVS31" s="15"/>
      <c r="FVT31" s="15"/>
      <c r="FVU31" s="15"/>
      <c r="FVV31" s="15"/>
      <c r="FVW31" s="15"/>
      <c r="FVX31" s="15"/>
      <c r="FVY31" s="15"/>
      <c r="FVZ31" s="15"/>
      <c r="FWA31" s="15"/>
      <c r="FWB31" s="15"/>
      <c r="FWC31" s="15"/>
      <c r="FWD31" s="15"/>
      <c r="FWE31" s="15"/>
      <c r="FWF31" s="15"/>
      <c r="FWG31" s="15"/>
      <c r="FWH31" s="15"/>
      <c r="FWI31" s="15"/>
      <c r="FWJ31" s="15"/>
      <c r="FWK31" s="15"/>
      <c r="FWL31" s="15"/>
      <c r="FWM31" s="15"/>
      <c r="FWN31" s="15"/>
      <c r="FWO31" s="15"/>
      <c r="FWP31" s="15"/>
      <c r="FWQ31" s="15"/>
      <c r="FWR31" s="15"/>
      <c r="FWS31" s="15"/>
      <c r="FWT31" s="15"/>
      <c r="FWU31" s="15"/>
      <c r="FWV31" s="15"/>
      <c r="FWW31" s="15"/>
      <c r="FWX31" s="15"/>
      <c r="FWY31" s="15"/>
      <c r="FWZ31" s="15"/>
      <c r="FXA31" s="15"/>
      <c r="FXB31" s="15"/>
      <c r="FXC31" s="15"/>
      <c r="FXD31" s="15"/>
      <c r="FXE31" s="15"/>
      <c r="FXF31" s="15"/>
      <c r="FXG31" s="15"/>
      <c r="FXH31" s="15"/>
      <c r="FXI31" s="15"/>
      <c r="FXJ31" s="15"/>
      <c r="FXK31" s="15"/>
      <c r="FXL31" s="15"/>
      <c r="FXM31" s="15"/>
      <c r="FXN31" s="15"/>
      <c r="FXO31" s="15"/>
      <c r="FXP31" s="15"/>
      <c r="FXQ31" s="15"/>
      <c r="FXR31" s="15"/>
      <c r="FXS31" s="15"/>
      <c r="FXT31" s="15"/>
      <c r="FXU31" s="15"/>
      <c r="FXV31" s="15"/>
      <c r="FXW31" s="15"/>
      <c r="FXX31" s="15"/>
      <c r="FXY31" s="15"/>
      <c r="FXZ31" s="15"/>
      <c r="FYA31" s="15"/>
      <c r="FYB31" s="15"/>
      <c r="FYC31" s="15"/>
      <c r="FYD31" s="15"/>
      <c r="FYE31" s="15"/>
      <c r="FYF31" s="15"/>
      <c r="FYG31" s="15"/>
      <c r="FYH31" s="15"/>
      <c r="FYI31" s="15"/>
      <c r="FYJ31" s="15"/>
      <c r="FYK31" s="15"/>
      <c r="FYL31" s="15"/>
      <c r="FYM31" s="15"/>
      <c r="FYN31" s="15"/>
      <c r="FYO31" s="15"/>
      <c r="FYP31" s="15"/>
      <c r="FYQ31" s="15"/>
      <c r="FYR31" s="15"/>
      <c r="FYS31" s="15"/>
      <c r="FYT31" s="15"/>
      <c r="FYU31" s="15"/>
      <c r="FYV31" s="15"/>
      <c r="FYW31" s="15"/>
      <c r="FYX31" s="15"/>
      <c r="FYY31" s="15"/>
      <c r="FYZ31" s="15"/>
      <c r="FZA31" s="15"/>
      <c r="FZB31" s="15"/>
      <c r="FZC31" s="15"/>
      <c r="FZD31" s="15"/>
      <c r="FZE31" s="15"/>
      <c r="FZF31" s="15"/>
      <c r="FZG31" s="15"/>
      <c r="FZH31" s="15"/>
      <c r="FZI31" s="15"/>
      <c r="FZJ31" s="15"/>
      <c r="FZK31" s="15"/>
      <c r="FZL31" s="15"/>
      <c r="FZM31" s="15"/>
      <c r="FZN31" s="15"/>
      <c r="FZO31" s="15"/>
      <c r="FZP31" s="15"/>
      <c r="FZQ31" s="15"/>
      <c r="FZR31" s="15"/>
      <c r="FZS31" s="15"/>
      <c r="FZT31" s="15"/>
      <c r="FZU31" s="15"/>
      <c r="FZV31" s="15"/>
      <c r="FZW31" s="15"/>
      <c r="FZX31" s="15"/>
      <c r="FZY31" s="15"/>
      <c r="FZZ31" s="15"/>
      <c r="GAA31" s="15"/>
      <c r="GAB31" s="15"/>
      <c r="GAC31" s="15"/>
      <c r="GAD31" s="15"/>
      <c r="GAE31" s="15"/>
      <c r="GAF31" s="15"/>
      <c r="GAG31" s="15"/>
      <c r="GAH31" s="15"/>
      <c r="GAI31" s="15"/>
      <c r="GAJ31" s="15"/>
      <c r="GAK31" s="15"/>
      <c r="GAL31" s="15"/>
      <c r="GAM31" s="15"/>
      <c r="GAN31" s="15"/>
      <c r="GAO31" s="15"/>
      <c r="GAP31" s="15"/>
      <c r="GAQ31" s="15"/>
      <c r="GAR31" s="15"/>
      <c r="GAS31" s="15"/>
      <c r="GAT31" s="15"/>
      <c r="GAU31" s="15"/>
      <c r="GAV31" s="15"/>
      <c r="GAW31" s="15"/>
      <c r="GAX31" s="15"/>
      <c r="GAY31" s="15"/>
      <c r="GAZ31" s="15"/>
      <c r="GBA31" s="15"/>
      <c r="GBB31" s="15"/>
      <c r="GBC31" s="15"/>
      <c r="GBD31" s="15"/>
      <c r="GBE31" s="15"/>
      <c r="GBF31" s="15"/>
      <c r="GBG31" s="15"/>
      <c r="GBH31" s="15"/>
      <c r="GBI31" s="15"/>
      <c r="GBJ31" s="15"/>
      <c r="GBK31" s="15"/>
      <c r="GBL31" s="15"/>
      <c r="GBM31" s="15"/>
      <c r="GBN31" s="15"/>
      <c r="GBO31" s="15"/>
      <c r="GBP31" s="15"/>
      <c r="GBQ31" s="15"/>
      <c r="GBR31" s="15"/>
      <c r="GBS31" s="15"/>
      <c r="GBT31" s="15"/>
      <c r="GBU31" s="15"/>
      <c r="GBV31" s="15"/>
      <c r="GBW31" s="15"/>
      <c r="GBX31" s="15"/>
      <c r="GBY31" s="15"/>
      <c r="GBZ31" s="15"/>
      <c r="GCA31" s="15"/>
      <c r="GCB31" s="15"/>
      <c r="GCC31" s="15"/>
      <c r="GCD31" s="15"/>
      <c r="GCE31" s="15"/>
      <c r="GCF31" s="15"/>
      <c r="GCG31" s="15"/>
      <c r="GCH31" s="15"/>
      <c r="GCI31" s="15"/>
      <c r="GCJ31" s="15"/>
      <c r="GCK31" s="15"/>
      <c r="GCL31" s="15"/>
      <c r="GCM31" s="15"/>
      <c r="GCN31" s="15"/>
      <c r="GCO31" s="15"/>
      <c r="GCP31" s="15"/>
      <c r="GCQ31" s="15"/>
      <c r="GCR31" s="15"/>
      <c r="GCS31" s="15"/>
      <c r="GCT31" s="15"/>
      <c r="GCU31" s="15"/>
      <c r="GCV31" s="15"/>
      <c r="GCW31" s="15"/>
      <c r="GCX31" s="15"/>
      <c r="GCY31" s="15"/>
      <c r="GCZ31" s="15"/>
      <c r="GDA31" s="15"/>
      <c r="GDB31" s="15"/>
      <c r="GDC31" s="15"/>
      <c r="GDD31" s="15"/>
      <c r="GDE31" s="15"/>
      <c r="GDF31" s="15"/>
      <c r="GDG31" s="15"/>
      <c r="GDH31" s="15"/>
      <c r="GDI31" s="15"/>
      <c r="GDJ31" s="15"/>
      <c r="GDK31" s="15"/>
      <c r="GDL31" s="15"/>
      <c r="GDM31" s="15"/>
      <c r="GDN31" s="15"/>
      <c r="GDO31" s="15"/>
      <c r="GDP31" s="15"/>
      <c r="GDQ31" s="15"/>
      <c r="GDR31" s="15"/>
      <c r="GDS31" s="15"/>
      <c r="GDT31" s="15"/>
      <c r="GDU31" s="15"/>
      <c r="GDV31" s="15"/>
      <c r="GDW31" s="15"/>
      <c r="GDX31" s="15"/>
      <c r="GDY31" s="15"/>
      <c r="GDZ31" s="15"/>
      <c r="GEA31" s="15"/>
      <c r="GEB31" s="15"/>
      <c r="GEC31" s="15"/>
      <c r="GED31" s="15"/>
      <c r="GEE31" s="15"/>
      <c r="GEF31" s="15"/>
      <c r="GEG31" s="15"/>
      <c r="GEH31" s="15"/>
      <c r="GEI31" s="15"/>
      <c r="GEJ31" s="15"/>
      <c r="GEK31" s="15"/>
      <c r="GEL31" s="15"/>
      <c r="GEM31" s="15"/>
      <c r="GEN31" s="15"/>
      <c r="GEO31" s="15"/>
      <c r="GEP31" s="15"/>
      <c r="GEQ31" s="15"/>
      <c r="GER31" s="15"/>
      <c r="GES31" s="15"/>
      <c r="GET31" s="15"/>
      <c r="GEU31" s="15"/>
      <c r="GEV31" s="15"/>
      <c r="GEW31" s="15"/>
      <c r="GEX31" s="15"/>
      <c r="GEY31" s="15"/>
      <c r="GEZ31" s="15"/>
      <c r="GFA31" s="15"/>
      <c r="GFB31" s="15"/>
      <c r="GFC31" s="15"/>
      <c r="GFD31" s="15"/>
      <c r="GFE31" s="15"/>
      <c r="GFF31" s="15"/>
      <c r="GFG31" s="15"/>
      <c r="GFH31" s="15"/>
      <c r="GFI31" s="15"/>
      <c r="GFJ31" s="15"/>
      <c r="GFK31" s="15"/>
      <c r="GFL31" s="15"/>
      <c r="GFM31" s="15"/>
      <c r="GFN31" s="15"/>
      <c r="GFO31" s="15"/>
      <c r="GFP31" s="15"/>
      <c r="GFQ31" s="15"/>
      <c r="GFR31" s="15"/>
      <c r="GFS31" s="15"/>
      <c r="GFT31" s="15"/>
      <c r="GFU31" s="15"/>
      <c r="GFV31" s="15"/>
      <c r="GFW31" s="15"/>
      <c r="GFX31" s="15"/>
      <c r="GFY31" s="15"/>
      <c r="GFZ31" s="15"/>
      <c r="GGA31" s="15"/>
      <c r="GGB31" s="15"/>
      <c r="GGC31" s="15"/>
      <c r="GGD31" s="15"/>
      <c r="GGE31" s="15"/>
      <c r="GGF31" s="15"/>
      <c r="GGG31" s="15"/>
      <c r="GGH31" s="15"/>
      <c r="GGI31" s="15"/>
      <c r="GGJ31" s="15"/>
      <c r="GGK31" s="15"/>
      <c r="GGL31" s="15"/>
      <c r="GGM31" s="15"/>
      <c r="GGN31" s="15"/>
      <c r="GGO31" s="15"/>
      <c r="GGP31" s="15"/>
      <c r="GGQ31" s="15"/>
      <c r="GGR31" s="15"/>
      <c r="GGS31" s="15"/>
      <c r="GGT31" s="15"/>
      <c r="GGU31" s="15"/>
      <c r="GGV31" s="15"/>
      <c r="GGW31" s="15"/>
      <c r="GGX31" s="15"/>
      <c r="GGY31" s="15"/>
      <c r="GGZ31" s="15"/>
      <c r="GHA31" s="15"/>
      <c r="GHB31" s="15"/>
      <c r="GHC31" s="15"/>
      <c r="GHD31" s="15"/>
      <c r="GHE31" s="15"/>
      <c r="GHF31" s="15"/>
      <c r="GHG31" s="15"/>
      <c r="GHH31" s="15"/>
      <c r="GHI31" s="15"/>
      <c r="GHJ31" s="15"/>
      <c r="GHK31" s="15"/>
      <c r="GHL31" s="15"/>
      <c r="GHM31" s="15"/>
      <c r="GHN31" s="15"/>
      <c r="GHO31" s="15"/>
      <c r="GHP31" s="15"/>
      <c r="GHQ31" s="15"/>
      <c r="GHR31" s="15"/>
      <c r="GHS31" s="15"/>
      <c r="GHT31" s="15"/>
      <c r="GHU31" s="15"/>
      <c r="GHV31" s="15"/>
      <c r="GHW31" s="15"/>
      <c r="GHX31" s="15"/>
      <c r="GHY31" s="15"/>
      <c r="GHZ31" s="15"/>
      <c r="GIA31" s="15"/>
      <c r="GIB31" s="15"/>
      <c r="GIC31" s="15"/>
      <c r="GID31" s="15"/>
      <c r="GIE31" s="15"/>
      <c r="GIF31" s="15"/>
      <c r="GIG31" s="15"/>
      <c r="GIH31" s="15"/>
      <c r="GII31" s="15"/>
      <c r="GIJ31" s="15"/>
      <c r="GIK31" s="15"/>
      <c r="GIL31" s="15"/>
      <c r="GIM31" s="15"/>
      <c r="GIN31" s="15"/>
      <c r="GIO31" s="15"/>
      <c r="GIP31" s="15"/>
      <c r="GIQ31" s="15"/>
      <c r="GIR31" s="15"/>
      <c r="GIS31" s="15"/>
      <c r="GIT31" s="15"/>
      <c r="GIU31" s="15"/>
      <c r="GIV31" s="15"/>
      <c r="GIW31" s="15"/>
      <c r="GIX31" s="15"/>
      <c r="GIY31" s="15"/>
      <c r="GIZ31" s="15"/>
      <c r="GJA31" s="15"/>
      <c r="GJB31" s="15"/>
      <c r="GJC31" s="15"/>
      <c r="GJD31" s="15"/>
      <c r="GJE31" s="15"/>
      <c r="GJF31" s="15"/>
      <c r="GJG31" s="15"/>
      <c r="GJH31" s="15"/>
      <c r="GJI31" s="15"/>
      <c r="GJJ31" s="15"/>
      <c r="GJK31" s="15"/>
      <c r="GJL31" s="15"/>
      <c r="GJM31" s="15"/>
      <c r="GJN31" s="15"/>
      <c r="GJO31" s="15"/>
      <c r="GJP31" s="15"/>
      <c r="GJQ31" s="15"/>
      <c r="GJR31" s="15"/>
      <c r="GJS31" s="15"/>
      <c r="GJT31" s="15"/>
      <c r="GJU31" s="15"/>
      <c r="GJV31" s="15"/>
      <c r="GJW31" s="15"/>
      <c r="GJX31" s="15"/>
      <c r="GJY31" s="15"/>
      <c r="GJZ31" s="15"/>
      <c r="GKA31" s="15"/>
      <c r="GKB31" s="15"/>
      <c r="GKC31" s="15"/>
      <c r="GKD31" s="15"/>
      <c r="GKE31" s="15"/>
      <c r="GKF31" s="15"/>
      <c r="GKG31" s="15"/>
      <c r="GKH31" s="15"/>
      <c r="GKI31" s="15"/>
      <c r="GKJ31" s="15"/>
      <c r="GKK31" s="15"/>
      <c r="GKL31" s="15"/>
      <c r="GKM31" s="15"/>
      <c r="GKN31" s="15"/>
      <c r="GKO31" s="15"/>
      <c r="GKP31" s="15"/>
      <c r="GKQ31" s="15"/>
      <c r="GKR31" s="15"/>
      <c r="GKS31" s="15"/>
      <c r="GKT31" s="15"/>
      <c r="GKU31" s="15"/>
      <c r="GKV31" s="15"/>
      <c r="GKW31" s="15"/>
      <c r="GKX31" s="15"/>
      <c r="GKY31" s="15"/>
      <c r="GKZ31" s="15"/>
      <c r="GLA31" s="15"/>
      <c r="GLB31" s="15"/>
      <c r="GLC31" s="15"/>
      <c r="GLD31" s="15"/>
      <c r="GLE31" s="15"/>
      <c r="GLF31" s="15"/>
      <c r="GLG31" s="15"/>
      <c r="GLH31" s="15"/>
      <c r="GLI31" s="15"/>
      <c r="GLJ31" s="15"/>
      <c r="GLK31" s="15"/>
      <c r="GLL31" s="15"/>
      <c r="GLM31" s="15"/>
      <c r="GLN31" s="15"/>
      <c r="GLO31" s="15"/>
      <c r="GLP31" s="15"/>
      <c r="GLQ31" s="15"/>
      <c r="GLR31" s="15"/>
      <c r="GLS31" s="15"/>
      <c r="GLT31" s="15"/>
      <c r="GLU31" s="15"/>
      <c r="GLV31" s="15"/>
      <c r="GLW31" s="15"/>
      <c r="GLX31" s="15"/>
      <c r="GLY31" s="15"/>
      <c r="GLZ31" s="15"/>
      <c r="GMA31" s="15"/>
      <c r="GMB31" s="15"/>
      <c r="GMC31" s="15"/>
      <c r="GMD31" s="15"/>
      <c r="GME31" s="15"/>
      <c r="GMF31" s="15"/>
      <c r="GMG31" s="15"/>
      <c r="GMH31" s="15"/>
      <c r="GMI31" s="15"/>
      <c r="GMJ31" s="15"/>
      <c r="GMK31" s="15"/>
      <c r="GML31" s="15"/>
      <c r="GMM31" s="15"/>
      <c r="GMN31" s="15"/>
      <c r="GMO31" s="15"/>
      <c r="GMP31" s="15"/>
      <c r="GMQ31" s="15"/>
      <c r="GMR31" s="15"/>
      <c r="GMS31" s="15"/>
      <c r="GMT31" s="15"/>
      <c r="GMU31" s="15"/>
      <c r="GMV31" s="15"/>
      <c r="GMW31" s="15"/>
      <c r="GMX31" s="15"/>
      <c r="GMY31" s="15"/>
      <c r="GMZ31" s="15"/>
      <c r="GNA31" s="15"/>
      <c r="GNB31" s="15"/>
      <c r="GNC31" s="15"/>
      <c r="GND31" s="15"/>
      <c r="GNE31" s="15"/>
      <c r="GNF31" s="15"/>
      <c r="GNG31" s="15"/>
      <c r="GNH31" s="15"/>
      <c r="GNI31" s="15"/>
      <c r="GNJ31" s="15"/>
      <c r="GNK31" s="15"/>
      <c r="GNL31" s="15"/>
      <c r="GNM31" s="15"/>
      <c r="GNN31" s="15"/>
      <c r="GNO31" s="15"/>
      <c r="GNP31" s="15"/>
      <c r="GNQ31" s="15"/>
      <c r="GNR31" s="15"/>
      <c r="GNS31" s="15"/>
      <c r="GNT31" s="15"/>
      <c r="GNU31" s="15"/>
      <c r="GNV31" s="15"/>
      <c r="GNW31" s="15"/>
      <c r="GNX31" s="15"/>
      <c r="GNY31" s="15"/>
      <c r="GNZ31" s="15"/>
      <c r="GOA31" s="15"/>
      <c r="GOB31" s="15"/>
      <c r="GOC31" s="15"/>
      <c r="GOD31" s="15"/>
      <c r="GOE31" s="15"/>
      <c r="GOF31" s="15"/>
      <c r="GOG31" s="15"/>
      <c r="GOH31" s="15"/>
      <c r="GOI31" s="15"/>
      <c r="GOJ31" s="15"/>
      <c r="GOK31" s="15"/>
      <c r="GOL31" s="15"/>
      <c r="GOM31" s="15"/>
      <c r="GON31" s="15"/>
      <c r="GOO31" s="15"/>
      <c r="GOP31" s="15"/>
      <c r="GOQ31" s="15"/>
      <c r="GOR31" s="15"/>
      <c r="GOS31" s="15"/>
      <c r="GOT31" s="15"/>
      <c r="GOU31" s="15"/>
      <c r="GOV31" s="15"/>
      <c r="GOW31" s="15"/>
      <c r="GOX31" s="15"/>
      <c r="GOY31" s="15"/>
      <c r="GOZ31" s="15"/>
      <c r="GPA31" s="15"/>
      <c r="GPB31" s="15"/>
      <c r="GPC31" s="15"/>
      <c r="GPD31" s="15"/>
      <c r="GPE31" s="15"/>
      <c r="GPF31" s="15"/>
      <c r="GPG31" s="15"/>
      <c r="GPH31" s="15"/>
      <c r="GPI31" s="15"/>
      <c r="GPJ31" s="15"/>
      <c r="GPK31" s="15"/>
      <c r="GPL31" s="15"/>
      <c r="GPM31" s="15"/>
      <c r="GPN31" s="15"/>
      <c r="GPO31" s="15"/>
      <c r="GPP31" s="15"/>
      <c r="GPQ31" s="15"/>
      <c r="GPR31" s="15"/>
      <c r="GPS31" s="15"/>
      <c r="GPT31" s="15"/>
      <c r="GPU31" s="15"/>
      <c r="GPV31" s="15"/>
      <c r="GPW31" s="15"/>
      <c r="GPX31" s="15"/>
      <c r="GPY31" s="15"/>
      <c r="GPZ31" s="15"/>
      <c r="GQA31" s="15"/>
      <c r="GQB31" s="15"/>
      <c r="GQC31" s="15"/>
      <c r="GQD31" s="15"/>
      <c r="GQE31" s="15"/>
      <c r="GQF31" s="15"/>
      <c r="GQG31" s="15"/>
      <c r="GQH31" s="15"/>
      <c r="GQI31" s="15"/>
      <c r="GQJ31" s="15"/>
      <c r="GQK31" s="15"/>
      <c r="GQL31" s="15"/>
      <c r="GQM31" s="15"/>
      <c r="GQN31" s="15"/>
      <c r="GQO31" s="15"/>
      <c r="GQP31" s="15"/>
      <c r="GQQ31" s="15"/>
      <c r="GQR31" s="15"/>
      <c r="GQS31" s="15"/>
      <c r="GQT31" s="15"/>
      <c r="GQU31" s="15"/>
      <c r="GQV31" s="15"/>
      <c r="GQW31" s="15"/>
      <c r="GQX31" s="15"/>
      <c r="GQY31" s="15"/>
      <c r="GQZ31" s="15"/>
      <c r="GRA31" s="15"/>
      <c r="GRB31" s="15"/>
      <c r="GRC31" s="15"/>
      <c r="GRD31" s="15"/>
      <c r="GRE31" s="15"/>
      <c r="GRF31" s="15"/>
      <c r="GRG31" s="15"/>
      <c r="GRH31" s="15"/>
      <c r="GRI31" s="15"/>
      <c r="GRJ31" s="15"/>
      <c r="GRK31" s="15"/>
      <c r="GRL31" s="15"/>
      <c r="GRM31" s="15"/>
      <c r="GRN31" s="15"/>
      <c r="GRO31" s="15"/>
      <c r="GRP31" s="15"/>
      <c r="GRQ31" s="15"/>
      <c r="GRR31" s="15"/>
      <c r="GRS31" s="15"/>
      <c r="GRT31" s="15"/>
      <c r="GRU31" s="15"/>
      <c r="GRV31" s="15"/>
      <c r="GRW31" s="15"/>
      <c r="GRX31" s="15"/>
      <c r="GRY31" s="15"/>
      <c r="GRZ31" s="15"/>
      <c r="GSA31" s="15"/>
      <c r="GSB31" s="15"/>
      <c r="GSC31" s="15"/>
      <c r="GSD31" s="15"/>
      <c r="GSE31" s="15"/>
      <c r="GSF31" s="15"/>
      <c r="GSG31" s="15"/>
      <c r="GSH31" s="15"/>
      <c r="GSI31" s="15"/>
      <c r="GSJ31" s="15"/>
      <c r="GSK31" s="15"/>
      <c r="GSL31" s="15"/>
      <c r="GSM31" s="15"/>
      <c r="GSN31" s="15"/>
      <c r="GSO31" s="15"/>
      <c r="GSP31" s="15"/>
      <c r="GSQ31" s="15"/>
      <c r="GSR31" s="15"/>
      <c r="GSS31" s="15"/>
      <c r="GST31" s="15"/>
      <c r="GSU31" s="15"/>
      <c r="GSV31" s="15"/>
      <c r="GSW31" s="15"/>
      <c r="GSX31" s="15"/>
      <c r="GSY31" s="15"/>
      <c r="GSZ31" s="15"/>
      <c r="GTA31" s="15"/>
      <c r="GTB31" s="15"/>
      <c r="GTC31" s="15"/>
      <c r="GTD31" s="15"/>
      <c r="GTE31" s="15"/>
      <c r="GTF31" s="15"/>
      <c r="GTG31" s="15"/>
      <c r="GTH31" s="15"/>
      <c r="GTI31" s="15"/>
      <c r="GTJ31" s="15"/>
      <c r="GTK31" s="15"/>
      <c r="GTL31" s="15"/>
      <c r="GTM31" s="15"/>
      <c r="GTN31" s="15"/>
      <c r="GTO31" s="15"/>
      <c r="GTP31" s="15"/>
      <c r="GTQ31" s="15"/>
      <c r="GTR31" s="15"/>
      <c r="GTS31" s="15"/>
      <c r="GTT31" s="15"/>
      <c r="GTU31" s="15"/>
      <c r="GTV31" s="15"/>
      <c r="GTW31" s="15"/>
      <c r="GTX31" s="15"/>
      <c r="GTY31" s="15"/>
      <c r="GTZ31" s="15"/>
      <c r="GUA31" s="15"/>
      <c r="GUB31" s="15"/>
      <c r="GUC31" s="15"/>
      <c r="GUD31" s="15"/>
      <c r="GUE31" s="15"/>
      <c r="GUF31" s="15"/>
      <c r="GUG31" s="15"/>
      <c r="GUH31" s="15"/>
      <c r="GUI31" s="15"/>
      <c r="GUJ31" s="15"/>
      <c r="GUK31" s="15"/>
      <c r="GUL31" s="15"/>
      <c r="GUM31" s="15"/>
      <c r="GUN31" s="15"/>
      <c r="GUO31" s="15"/>
      <c r="GUP31" s="15"/>
      <c r="GUQ31" s="15"/>
      <c r="GUR31" s="15"/>
      <c r="GUS31" s="15"/>
      <c r="GUT31" s="15"/>
      <c r="GUU31" s="15"/>
      <c r="GUV31" s="15"/>
      <c r="GUW31" s="15"/>
      <c r="GUX31" s="15"/>
      <c r="GUY31" s="15"/>
      <c r="GUZ31" s="15"/>
      <c r="GVA31" s="15"/>
      <c r="GVB31" s="15"/>
      <c r="GVC31" s="15"/>
      <c r="GVD31" s="15"/>
      <c r="GVE31" s="15"/>
      <c r="GVF31" s="15"/>
      <c r="GVG31" s="15"/>
      <c r="GVH31" s="15"/>
      <c r="GVI31" s="15"/>
      <c r="GVJ31" s="15"/>
      <c r="GVK31" s="15"/>
      <c r="GVL31" s="15"/>
      <c r="GVM31" s="15"/>
      <c r="GVN31" s="15"/>
      <c r="GVO31" s="15"/>
      <c r="GVP31" s="15"/>
      <c r="GVQ31" s="15"/>
      <c r="GVR31" s="15"/>
      <c r="GVS31" s="15"/>
      <c r="GVT31" s="15"/>
      <c r="GVU31" s="15"/>
      <c r="GVV31" s="15"/>
      <c r="GVW31" s="15"/>
      <c r="GVX31" s="15"/>
      <c r="GVY31" s="15"/>
      <c r="GVZ31" s="15"/>
      <c r="GWA31" s="15"/>
      <c r="GWB31" s="15"/>
      <c r="GWC31" s="15"/>
      <c r="GWD31" s="15"/>
      <c r="GWE31" s="15"/>
      <c r="GWF31" s="15"/>
      <c r="GWG31" s="15"/>
      <c r="GWH31" s="15"/>
      <c r="GWI31" s="15"/>
      <c r="GWJ31" s="15"/>
      <c r="GWK31" s="15"/>
      <c r="GWL31" s="15"/>
      <c r="GWM31" s="15"/>
      <c r="GWN31" s="15"/>
      <c r="GWO31" s="15"/>
      <c r="GWP31" s="15"/>
      <c r="GWQ31" s="15"/>
      <c r="GWR31" s="15"/>
      <c r="GWS31" s="15"/>
      <c r="GWT31" s="15"/>
      <c r="GWU31" s="15"/>
      <c r="GWV31" s="15"/>
      <c r="GWW31" s="15"/>
      <c r="GWX31" s="15"/>
      <c r="GWY31" s="15"/>
      <c r="GWZ31" s="15"/>
      <c r="GXA31" s="15"/>
      <c r="GXB31" s="15"/>
      <c r="GXC31" s="15"/>
      <c r="GXD31" s="15"/>
      <c r="GXE31" s="15"/>
      <c r="GXF31" s="15"/>
      <c r="GXG31" s="15"/>
      <c r="GXH31" s="15"/>
      <c r="GXI31" s="15"/>
      <c r="GXJ31" s="15"/>
      <c r="GXK31" s="15"/>
      <c r="GXL31" s="15"/>
      <c r="GXM31" s="15"/>
      <c r="GXN31" s="15"/>
      <c r="GXO31" s="15"/>
      <c r="GXP31" s="15"/>
      <c r="GXQ31" s="15"/>
      <c r="GXR31" s="15"/>
      <c r="GXS31" s="15"/>
      <c r="GXT31" s="15"/>
      <c r="GXU31" s="15"/>
      <c r="GXV31" s="15"/>
      <c r="GXW31" s="15"/>
      <c r="GXX31" s="15"/>
      <c r="GXY31" s="15"/>
      <c r="GXZ31" s="15"/>
      <c r="GYA31" s="15"/>
      <c r="GYB31" s="15"/>
      <c r="GYC31" s="15"/>
      <c r="GYD31" s="15"/>
      <c r="GYE31" s="15"/>
      <c r="GYF31" s="15"/>
      <c r="GYG31" s="15"/>
      <c r="GYH31" s="15"/>
      <c r="GYI31" s="15"/>
      <c r="GYJ31" s="15"/>
      <c r="GYK31" s="15"/>
      <c r="GYL31" s="15"/>
      <c r="GYM31" s="15"/>
      <c r="GYN31" s="15"/>
      <c r="GYO31" s="15"/>
      <c r="GYP31" s="15"/>
      <c r="GYQ31" s="15"/>
      <c r="GYR31" s="15"/>
      <c r="GYS31" s="15"/>
      <c r="GYT31" s="15"/>
      <c r="GYU31" s="15"/>
      <c r="GYV31" s="15"/>
      <c r="GYW31" s="15"/>
      <c r="GYX31" s="15"/>
      <c r="GYY31" s="15"/>
      <c r="GYZ31" s="15"/>
      <c r="GZA31" s="15"/>
      <c r="GZB31" s="15"/>
      <c r="GZC31" s="15"/>
      <c r="GZD31" s="15"/>
      <c r="GZE31" s="15"/>
      <c r="GZF31" s="15"/>
      <c r="GZG31" s="15"/>
      <c r="GZH31" s="15"/>
      <c r="GZI31" s="15"/>
      <c r="GZJ31" s="15"/>
      <c r="GZK31" s="15"/>
      <c r="GZL31" s="15"/>
      <c r="GZM31" s="15"/>
      <c r="GZN31" s="15"/>
      <c r="GZO31" s="15"/>
      <c r="GZP31" s="15"/>
      <c r="GZQ31" s="15"/>
      <c r="GZR31" s="15"/>
      <c r="GZS31" s="15"/>
      <c r="GZT31" s="15"/>
      <c r="GZU31" s="15"/>
      <c r="GZV31" s="15"/>
      <c r="GZW31" s="15"/>
      <c r="GZX31" s="15"/>
      <c r="GZY31" s="15"/>
      <c r="GZZ31" s="15"/>
      <c r="HAA31" s="15"/>
      <c r="HAB31" s="15"/>
      <c r="HAC31" s="15"/>
      <c r="HAD31" s="15"/>
      <c r="HAE31" s="15"/>
      <c r="HAF31" s="15"/>
      <c r="HAG31" s="15"/>
      <c r="HAH31" s="15"/>
      <c r="HAI31" s="15"/>
      <c r="HAJ31" s="15"/>
      <c r="HAK31" s="15"/>
      <c r="HAL31" s="15"/>
      <c r="HAM31" s="15"/>
      <c r="HAN31" s="15"/>
      <c r="HAO31" s="15"/>
      <c r="HAP31" s="15"/>
      <c r="HAQ31" s="15"/>
      <c r="HAR31" s="15"/>
      <c r="HAS31" s="15"/>
      <c r="HAT31" s="15"/>
      <c r="HAU31" s="15"/>
      <c r="HAV31" s="15"/>
      <c r="HAW31" s="15"/>
      <c r="HAX31" s="15"/>
      <c r="HAY31" s="15"/>
      <c r="HAZ31" s="15"/>
      <c r="HBA31" s="15"/>
      <c r="HBB31" s="15"/>
      <c r="HBC31" s="15"/>
      <c r="HBD31" s="15"/>
      <c r="HBE31" s="15"/>
      <c r="HBF31" s="15"/>
      <c r="HBG31" s="15"/>
      <c r="HBH31" s="15"/>
      <c r="HBI31" s="15"/>
      <c r="HBJ31" s="15"/>
      <c r="HBK31" s="15"/>
      <c r="HBL31" s="15"/>
      <c r="HBM31" s="15"/>
      <c r="HBN31" s="15"/>
      <c r="HBO31" s="15"/>
      <c r="HBP31" s="15"/>
      <c r="HBQ31" s="15"/>
      <c r="HBR31" s="15"/>
      <c r="HBS31" s="15"/>
      <c r="HBT31" s="15"/>
      <c r="HBU31" s="15"/>
      <c r="HBV31" s="15"/>
      <c r="HBW31" s="15"/>
      <c r="HBX31" s="15"/>
      <c r="HBY31" s="15"/>
      <c r="HBZ31" s="15"/>
      <c r="HCA31" s="15"/>
      <c r="HCB31" s="15"/>
      <c r="HCC31" s="15"/>
      <c r="HCD31" s="15"/>
      <c r="HCE31" s="15"/>
      <c r="HCF31" s="15"/>
      <c r="HCG31" s="15"/>
      <c r="HCH31" s="15"/>
      <c r="HCI31" s="15"/>
      <c r="HCJ31" s="15"/>
      <c r="HCK31" s="15"/>
      <c r="HCL31" s="15"/>
      <c r="HCM31" s="15"/>
      <c r="HCN31" s="15"/>
      <c r="HCO31" s="15"/>
      <c r="HCP31" s="15"/>
      <c r="HCQ31" s="15"/>
      <c r="HCR31" s="15"/>
      <c r="HCS31" s="15"/>
      <c r="HCT31" s="15"/>
      <c r="HCU31" s="15"/>
      <c r="HCV31" s="15"/>
      <c r="HCW31" s="15"/>
      <c r="HCX31" s="15"/>
      <c r="HCY31" s="15"/>
      <c r="HCZ31" s="15"/>
      <c r="HDA31" s="15"/>
      <c r="HDB31" s="15"/>
      <c r="HDC31" s="15"/>
      <c r="HDD31" s="15"/>
      <c r="HDE31" s="15"/>
      <c r="HDF31" s="15"/>
      <c r="HDG31" s="15"/>
      <c r="HDH31" s="15"/>
      <c r="HDI31" s="15"/>
      <c r="HDJ31" s="15"/>
      <c r="HDK31" s="15"/>
      <c r="HDL31" s="15"/>
      <c r="HDM31" s="15"/>
      <c r="HDN31" s="15"/>
      <c r="HDO31" s="15"/>
      <c r="HDP31" s="15"/>
      <c r="HDQ31" s="15"/>
      <c r="HDR31" s="15"/>
      <c r="HDS31" s="15"/>
      <c r="HDT31" s="15"/>
      <c r="HDU31" s="15"/>
      <c r="HDV31" s="15"/>
      <c r="HDW31" s="15"/>
      <c r="HDX31" s="15"/>
      <c r="HDY31" s="15"/>
      <c r="HDZ31" s="15"/>
      <c r="HEA31" s="15"/>
      <c r="HEB31" s="15"/>
      <c r="HEC31" s="15"/>
      <c r="HED31" s="15"/>
      <c r="HEE31" s="15"/>
      <c r="HEF31" s="15"/>
      <c r="HEG31" s="15"/>
      <c r="HEH31" s="15"/>
      <c r="HEI31" s="15"/>
      <c r="HEJ31" s="15"/>
      <c r="HEK31" s="15"/>
      <c r="HEL31" s="15"/>
      <c r="HEM31" s="15"/>
      <c r="HEN31" s="15"/>
      <c r="HEO31" s="15"/>
      <c r="HEP31" s="15"/>
      <c r="HEQ31" s="15"/>
      <c r="HER31" s="15"/>
      <c r="HES31" s="15"/>
      <c r="HET31" s="15"/>
      <c r="HEU31" s="15"/>
      <c r="HEV31" s="15"/>
      <c r="HEW31" s="15"/>
      <c r="HEX31" s="15"/>
      <c r="HEY31" s="15"/>
      <c r="HEZ31" s="15"/>
      <c r="HFA31" s="15"/>
      <c r="HFB31" s="15"/>
      <c r="HFC31" s="15"/>
      <c r="HFD31" s="15"/>
      <c r="HFE31" s="15"/>
      <c r="HFF31" s="15"/>
      <c r="HFG31" s="15"/>
      <c r="HFH31" s="15"/>
      <c r="HFI31" s="15"/>
      <c r="HFJ31" s="15"/>
      <c r="HFK31" s="15"/>
      <c r="HFL31" s="15"/>
      <c r="HFM31" s="15"/>
      <c r="HFN31" s="15"/>
      <c r="HFO31" s="15"/>
      <c r="HFP31" s="15"/>
      <c r="HFQ31" s="15"/>
      <c r="HFR31" s="15"/>
      <c r="HFS31" s="15"/>
      <c r="HFT31" s="15"/>
      <c r="HFU31" s="15"/>
      <c r="HFV31" s="15"/>
      <c r="HFW31" s="15"/>
      <c r="HFX31" s="15"/>
      <c r="HFY31" s="15"/>
      <c r="HFZ31" s="15"/>
      <c r="HGA31" s="15"/>
      <c r="HGB31" s="15"/>
      <c r="HGC31" s="15"/>
      <c r="HGD31" s="15"/>
      <c r="HGE31" s="15"/>
      <c r="HGF31" s="15"/>
      <c r="HGG31" s="15"/>
      <c r="HGH31" s="15"/>
      <c r="HGI31" s="15"/>
      <c r="HGJ31" s="15"/>
      <c r="HGK31" s="15"/>
      <c r="HGL31" s="15"/>
      <c r="HGM31" s="15"/>
      <c r="HGN31" s="15"/>
      <c r="HGO31" s="15"/>
      <c r="HGP31" s="15"/>
      <c r="HGQ31" s="15"/>
      <c r="HGR31" s="15"/>
      <c r="HGS31" s="15"/>
      <c r="HGT31" s="15"/>
      <c r="HGU31" s="15"/>
      <c r="HGV31" s="15"/>
      <c r="HGW31" s="15"/>
      <c r="HGX31" s="15"/>
      <c r="HGY31" s="15"/>
      <c r="HGZ31" s="15"/>
      <c r="HHA31" s="15"/>
      <c r="HHB31" s="15"/>
      <c r="HHC31" s="15"/>
      <c r="HHD31" s="15"/>
      <c r="HHE31" s="15"/>
      <c r="HHF31" s="15"/>
      <c r="HHG31" s="15"/>
      <c r="HHH31" s="15"/>
      <c r="HHI31" s="15"/>
      <c r="HHJ31" s="15"/>
      <c r="HHK31" s="15"/>
      <c r="HHL31" s="15"/>
      <c r="HHM31" s="15"/>
      <c r="HHN31" s="15"/>
      <c r="HHO31" s="15"/>
      <c r="HHP31" s="15"/>
      <c r="HHQ31" s="15"/>
      <c r="HHR31" s="15"/>
      <c r="HHS31" s="15"/>
      <c r="HHT31" s="15"/>
      <c r="HHU31" s="15"/>
      <c r="HHV31" s="15"/>
      <c r="HHW31" s="15"/>
      <c r="HHX31" s="15"/>
      <c r="HHY31" s="15"/>
      <c r="HHZ31" s="15"/>
      <c r="HIA31" s="15"/>
      <c r="HIB31" s="15"/>
      <c r="HIC31" s="15"/>
      <c r="HID31" s="15"/>
      <c r="HIE31" s="15"/>
      <c r="HIF31" s="15"/>
      <c r="HIG31" s="15"/>
      <c r="HIH31" s="15"/>
      <c r="HII31" s="15"/>
      <c r="HIJ31" s="15"/>
      <c r="HIK31" s="15"/>
      <c r="HIL31" s="15"/>
      <c r="HIM31" s="15"/>
      <c r="HIN31" s="15"/>
      <c r="HIO31" s="15"/>
      <c r="HIP31" s="15"/>
      <c r="HIQ31" s="15"/>
      <c r="HIR31" s="15"/>
      <c r="HIS31" s="15"/>
      <c r="HIT31" s="15"/>
      <c r="HIU31" s="15"/>
      <c r="HIV31" s="15"/>
      <c r="HIW31" s="15"/>
      <c r="HIX31" s="15"/>
      <c r="HIY31" s="15"/>
      <c r="HIZ31" s="15"/>
      <c r="HJA31" s="15"/>
      <c r="HJB31" s="15"/>
      <c r="HJC31" s="15"/>
      <c r="HJD31" s="15"/>
      <c r="HJE31" s="15"/>
      <c r="HJF31" s="15"/>
      <c r="HJG31" s="15"/>
      <c r="HJH31" s="15"/>
      <c r="HJI31" s="15"/>
      <c r="HJJ31" s="15"/>
      <c r="HJK31" s="15"/>
      <c r="HJL31" s="15"/>
      <c r="HJM31" s="15"/>
      <c r="HJN31" s="15"/>
      <c r="HJO31" s="15"/>
      <c r="HJP31" s="15"/>
      <c r="HJQ31" s="15"/>
      <c r="HJR31" s="15"/>
      <c r="HJS31" s="15"/>
      <c r="HJT31" s="15"/>
      <c r="HJU31" s="15"/>
      <c r="HJV31" s="15"/>
      <c r="HJW31" s="15"/>
      <c r="HJX31" s="15"/>
      <c r="HJY31" s="15"/>
      <c r="HJZ31" s="15"/>
      <c r="HKA31" s="15"/>
      <c r="HKB31" s="15"/>
      <c r="HKC31" s="15"/>
      <c r="HKD31" s="15"/>
      <c r="HKE31" s="15"/>
      <c r="HKF31" s="15"/>
      <c r="HKG31" s="15"/>
      <c r="HKH31" s="15"/>
      <c r="HKI31" s="15"/>
      <c r="HKJ31" s="15"/>
      <c r="HKK31" s="15"/>
      <c r="HKL31" s="15"/>
      <c r="HKM31" s="15"/>
      <c r="HKN31" s="15"/>
      <c r="HKO31" s="15"/>
      <c r="HKP31" s="15"/>
      <c r="HKQ31" s="15"/>
      <c r="HKR31" s="15"/>
      <c r="HKS31" s="15"/>
      <c r="HKT31" s="15"/>
      <c r="HKU31" s="15"/>
      <c r="HKV31" s="15"/>
      <c r="HKW31" s="15"/>
      <c r="HKX31" s="15"/>
      <c r="HKY31" s="15"/>
      <c r="HKZ31" s="15"/>
      <c r="HLA31" s="15"/>
      <c r="HLB31" s="15"/>
      <c r="HLC31" s="15"/>
      <c r="HLD31" s="15"/>
      <c r="HLE31" s="15"/>
      <c r="HLF31" s="15"/>
      <c r="HLG31" s="15"/>
      <c r="HLH31" s="15"/>
      <c r="HLI31" s="15"/>
      <c r="HLJ31" s="15"/>
      <c r="HLK31" s="15"/>
      <c r="HLL31" s="15"/>
      <c r="HLM31" s="15"/>
      <c r="HLN31" s="15"/>
      <c r="HLO31" s="15"/>
      <c r="HLP31" s="15"/>
      <c r="HLQ31" s="15"/>
      <c r="HLR31" s="15"/>
      <c r="HLS31" s="15"/>
      <c r="HLT31" s="15"/>
      <c r="HLU31" s="15"/>
      <c r="HLV31" s="15"/>
      <c r="HLW31" s="15"/>
      <c r="HLX31" s="15"/>
      <c r="HLY31" s="15"/>
      <c r="HLZ31" s="15"/>
      <c r="HMA31" s="15"/>
      <c r="HMB31" s="15"/>
      <c r="HMC31" s="15"/>
      <c r="HMD31" s="15"/>
      <c r="HME31" s="15"/>
      <c r="HMF31" s="15"/>
      <c r="HMG31" s="15"/>
      <c r="HMH31" s="15"/>
      <c r="HMI31" s="15"/>
      <c r="HMJ31" s="15"/>
      <c r="HMK31" s="15"/>
      <c r="HML31" s="15"/>
      <c r="HMM31" s="15"/>
      <c r="HMN31" s="15"/>
      <c r="HMO31" s="15"/>
      <c r="HMP31" s="15"/>
      <c r="HMQ31" s="15"/>
      <c r="HMR31" s="15"/>
      <c r="HMS31" s="15"/>
      <c r="HMT31" s="15"/>
      <c r="HMU31" s="15"/>
      <c r="HMV31" s="15"/>
      <c r="HMW31" s="15"/>
      <c r="HMX31" s="15"/>
      <c r="HMY31" s="15"/>
      <c r="HMZ31" s="15"/>
      <c r="HNA31" s="15"/>
      <c r="HNB31" s="15"/>
      <c r="HNC31" s="15"/>
      <c r="HND31" s="15"/>
      <c r="HNE31" s="15"/>
      <c r="HNF31" s="15"/>
      <c r="HNG31" s="15"/>
      <c r="HNH31" s="15"/>
      <c r="HNI31" s="15"/>
      <c r="HNJ31" s="15"/>
      <c r="HNK31" s="15"/>
      <c r="HNL31" s="15"/>
      <c r="HNM31" s="15"/>
      <c r="HNN31" s="15"/>
      <c r="HNO31" s="15"/>
      <c r="HNP31" s="15"/>
      <c r="HNQ31" s="15"/>
      <c r="HNR31" s="15"/>
      <c r="HNS31" s="15"/>
      <c r="HNT31" s="15"/>
      <c r="HNU31" s="15"/>
      <c r="HNV31" s="15"/>
      <c r="HNW31" s="15"/>
      <c r="HNX31" s="15"/>
      <c r="HNY31" s="15"/>
      <c r="HNZ31" s="15"/>
      <c r="HOA31" s="15"/>
      <c r="HOB31" s="15"/>
      <c r="HOC31" s="15"/>
      <c r="HOD31" s="15"/>
      <c r="HOE31" s="15"/>
      <c r="HOF31" s="15"/>
      <c r="HOG31" s="15"/>
      <c r="HOH31" s="15"/>
      <c r="HOI31" s="15"/>
      <c r="HOJ31" s="15"/>
      <c r="HOK31" s="15"/>
      <c r="HOL31" s="15"/>
      <c r="HOM31" s="15"/>
      <c r="HON31" s="15"/>
      <c r="HOO31" s="15"/>
      <c r="HOP31" s="15"/>
      <c r="HOQ31" s="15"/>
      <c r="HOR31" s="15"/>
      <c r="HOS31" s="15"/>
      <c r="HOT31" s="15"/>
      <c r="HOU31" s="15"/>
      <c r="HOV31" s="15"/>
      <c r="HOW31" s="15"/>
      <c r="HOX31" s="15"/>
      <c r="HOY31" s="15"/>
      <c r="HOZ31" s="15"/>
      <c r="HPA31" s="15"/>
      <c r="HPB31" s="15"/>
      <c r="HPC31" s="15"/>
      <c r="HPD31" s="15"/>
      <c r="HPE31" s="15"/>
      <c r="HPF31" s="15"/>
      <c r="HPG31" s="15"/>
      <c r="HPH31" s="15"/>
      <c r="HPI31" s="15"/>
      <c r="HPJ31" s="15"/>
      <c r="HPK31" s="15"/>
      <c r="HPL31" s="15"/>
      <c r="HPM31" s="15"/>
      <c r="HPN31" s="15"/>
      <c r="HPO31" s="15"/>
      <c r="HPP31" s="15"/>
      <c r="HPQ31" s="15"/>
      <c r="HPR31" s="15"/>
      <c r="HPS31" s="15"/>
      <c r="HPT31" s="15"/>
      <c r="HPU31" s="15"/>
      <c r="HPV31" s="15"/>
      <c r="HPW31" s="15"/>
      <c r="HPX31" s="15"/>
      <c r="HPY31" s="15"/>
      <c r="HPZ31" s="15"/>
      <c r="HQA31" s="15"/>
      <c r="HQB31" s="15"/>
      <c r="HQC31" s="15"/>
      <c r="HQD31" s="15"/>
      <c r="HQE31" s="15"/>
      <c r="HQF31" s="15"/>
      <c r="HQG31" s="15"/>
      <c r="HQH31" s="15"/>
      <c r="HQI31" s="15"/>
      <c r="HQJ31" s="15"/>
      <c r="HQK31" s="15"/>
      <c r="HQL31" s="15"/>
      <c r="HQM31" s="15"/>
      <c r="HQN31" s="15"/>
      <c r="HQO31" s="15"/>
      <c r="HQP31" s="15"/>
      <c r="HQQ31" s="15"/>
      <c r="HQR31" s="15"/>
      <c r="HQS31" s="15"/>
      <c r="HQT31" s="15"/>
      <c r="HQU31" s="15"/>
      <c r="HQV31" s="15"/>
      <c r="HQW31" s="15"/>
      <c r="HQX31" s="15"/>
      <c r="HQY31" s="15"/>
      <c r="HQZ31" s="15"/>
      <c r="HRA31" s="15"/>
      <c r="HRB31" s="15"/>
      <c r="HRC31" s="15"/>
      <c r="HRD31" s="15"/>
      <c r="HRE31" s="15"/>
      <c r="HRF31" s="15"/>
      <c r="HRG31" s="15"/>
      <c r="HRH31" s="15"/>
      <c r="HRI31" s="15"/>
      <c r="HRJ31" s="15"/>
      <c r="HRK31" s="15"/>
      <c r="HRL31" s="15"/>
      <c r="HRM31" s="15"/>
      <c r="HRN31" s="15"/>
      <c r="HRO31" s="15"/>
      <c r="HRP31" s="15"/>
      <c r="HRQ31" s="15"/>
      <c r="HRR31" s="15"/>
      <c r="HRS31" s="15"/>
      <c r="HRT31" s="15"/>
      <c r="HRU31" s="15"/>
      <c r="HRV31" s="15"/>
      <c r="HRW31" s="15"/>
      <c r="HRX31" s="15"/>
      <c r="HRY31" s="15"/>
      <c r="HRZ31" s="15"/>
      <c r="HSA31" s="15"/>
      <c r="HSB31" s="15"/>
      <c r="HSC31" s="15"/>
      <c r="HSD31" s="15"/>
      <c r="HSE31" s="15"/>
      <c r="HSF31" s="15"/>
      <c r="HSG31" s="15"/>
      <c r="HSH31" s="15"/>
      <c r="HSI31" s="15"/>
      <c r="HSJ31" s="15"/>
      <c r="HSK31" s="15"/>
      <c r="HSL31" s="15"/>
      <c r="HSM31" s="15"/>
      <c r="HSN31" s="15"/>
      <c r="HSO31" s="15"/>
      <c r="HSP31" s="15"/>
      <c r="HSQ31" s="15"/>
      <c r="HSR31" s="15"/>
      <c r="HSS31" s="15"/>
      <c r="HST31" s="15"/>
      <c r="HSU31" s="15"/>
      <c r="HSV31" s="15"/>
      <c r="HSW31" s="15"/>
      <c r="HSX31" s="15"/>
      <c r="HSY31" s="15"/>
      <c r="HSZ31" s="15"/>
      <c r="HTA31" s="15"/>
      <c r="HTB31" s="15"/>
      <c r="HTC31" s="15"/>
      <c r="HTD31" s="15"/>
      <c r="HTE31" s="15"/>
      <c r="HTF31" s="15"/>
      <c r="HTG31" s="15"/>
      <c r="HTH31" s="15"/>
      <c r="HTI31" s="15"/>
      <c r="HTJ31" s="15"/>
      <c r="HTK31" s="15"/>
      <c r="HTL31" s="15"/>
      <c r="HTM31" s="15"/>
      <c r="HTN31" s="15"/>
      <c r="HTO31" s="15"/>
      <c r="HTP31" s="15"/>
      <c r="HTQ31" s="15"/>
      <c r="HTR31" s="15"/>
      <c r="HTS31" s="15"/>
      <c r="HTT31" s="15"/>
      <c r="HTU31" s="15"/>
      <c r="HTV31" s="15"/>
      <c r="HTW31" s="15"/>
      <c r="HTX31" s="15"/>
      <c r="HTY31" s="15"/>
      <c r="HTZ31" s="15"/>
      <c r="HUA31" s="15"/>
      <c r="HUB31" s="15"/>
      <c r="HUC31" s="15"/>
      <c r="HUD31" s="15"/>
      <c r="HUE31" s="15"/>
      <c r="HUF31" s="15"/>
      <c r="HUG31" s="15"/>
      <c r="HUH31" s="15"/>
      <c r="HUI31" s="15"/>
      <c r="HUJ31" s="15"/>
      <c r="HUK31" s="15"/>
      <c r="HUL31" s="15"/>
      <c r="HUM31" s="15"/>
      <c r="HUN31" s="15"/>
      <c r="HUO31" s="15"/>
      <c r="HUP31" s="15"/>
      <c r="HUQ31" s="15"/>
      <c r="HUR31" s="15"/>
      <c r="HUS31" s="15"/>
      <c r="HUT31" s="15"/>
      <c r="HUU31" s="15"/>
      <c r="HUV31" s="15"/>
      <c r="HUW31" s="15"/>
      <c r="HUX31" s="15"/>
      <c r="HUY31" s="15"/>
      <c r="HUZ31" s="15"/>
      <c r="HVA31" s="15"/>
      <c r="HVB31" s="15"/>
      <c r="HVC31" s="15"/>
      <c r="HVD31" s="15"/>
      <c r="HVE31" s="15"/>
      <c r="HVF31" s="15"/>
      <c r="HVG31" s="15"/>
      <c r="HVH31" s="15"/>
      <c r="HVI31" s="15"/>
      <c r="HVJ31" s="15"/>
      <c r="HVK31" s="15"/>
      <c r="HVL31" s="15"/>
      <c r="HVM31" s="15"/>
      <c r="HVN31" s="15"/>
      <c r="HVO31" s="15"/>
      <c r="HVP31" s="15"/>
      <c r="HVQ31" s="15"/>
      <c r="HVR31" s="15"/>
      <c r="HVS31" s="15"/>
      <c r="HVT31" s="15"/>
      <c r="HVU31" s="15"/>
      <c r="HVV31" s="15"/>
      <c r="HVW31" s="15"/>
      <c r="HVX31" s="15"/>
      <c r="HVY31" s="15"/>
      <c r="HVZ31" s="15"/>
      <c r="HWA31" s="15"/>
      <c r="HWB31" s="15"/>
      <c r="HWC31" s="15"/>
      <c r="HWD31" s="15"/>
      <c r="HWE31" s="15"/>
      <c r="HWF31" s="15"/>
      <c r="HWG31" s="15"/>
      <c r="HWH31" s="15"/>
      <c r="HWI31" s="15"/>
      <c r="HWJ31" s="15"/>
      <c r="HWK31" s="15"/>
      <c r="HWL31" s="15"/>
      <c r="HWM31" s="15"/>
      <c r="HWN31" s="15"/>
      <c r="HWO31" s="15"/>
      <c r="HWP31" s="15"/>
      <c r="HWQ31" s="15"/>
      <c r="HWR31" s="15"/>
      <c r="HWS31" s="15"/>
      <c r="HWT31" s="15"/>
      <c r="HWU31" s="15"/>
      <c r="HWV31" s="15"/>
      <c r="HWW31" s="15"/>
      <c r="HWX31" s="15"/>
      <c r="HWY31" s="15"/>
      <c r="HWZ31" s="15"/>
      <c r="HXA31" s="15"/>
      <c r="HXB31" s="15"/>
      <c r="HXC31" s="15"/>
      <c r="HXD31" s="15"/>
      <c r="HXE31" s="15"/>
      <c r="HXF31" s="15"/>
      <c r="HXG31" s="15"/>
      <c r="HXH31" s="15"/>
      <c r="HXI31" s="15"/>
      <c r="HXJ31" s="15"/>
      <c r="HXK31" s="15"/>
      <c r="HXL31" s="15"/>
      <c r="HXM31" s="15"/>
      <c r="HXN31" s="15"/>
      <c r="HXO31" s="15"/>
      <c r="HXP31" s="15"/>
      <c r="HXQ31" s="15"/>
      <c r="HXR31" s="15"/>
      <c r="HXS31" s="15"/>
      <c r="HXT31" s="15"/>
      <c r="HXU31" s="15"/>
      <c r="HXV31" s="15"/>
      <c r="HXW31" s="15"/>
      <c r="HXX31" s="15"/>
      <c r="HXY31" s="15"/>
      <c r="HXZ31" s="15"/>
      <c r="HYA31" s="15"/>
      <c r="HYB31" s="15"/>
      <c r="HYC31" s="15"/>
      <c r="HYD31" s="15"/>
      <c r="HYE31" s="15"/>
      <c r="HYF31" s="15"/>
      <c r="HYG31" s="15"/>
      <c r="HYH31" s="15"/>
      <c r="HYI31" s="15"/>
      <c r="HYJ31" s="15"/>
      <c r="HYK31" s="15"/>
      <c r="HYL31" s="15"/>
      <c r="HYM31" s="15"/>
      <c r="HYN31" s="15"/>
      <c r="HYO31" s="15"/>
      <c r="HYP31" s="15"/>
      <c r="HYQ31" s="15"/>
      <c r="HYR31" s="15"/>
      <c r="HYS31" s="15"/>
      <c r="HYT31" s="15"/>
      <c r="HYU31" s="15"/>
      <c r="HYV31" s="15"/>
      <c r="HYW31" s="15"/>
      <c r="HYX31" s="15"/>
      <c r="HYY31" s="15"/>
      <c r="HYZ31" s="15"/>
      <c r="HZA31" s="15"/>
      <c r="HZB31" s="15"/>
      <c r="HZC31" s="15"/>
      <c r="HZD31" s="15"/>
      <c r="HZE31" s="15"/>
      <c r="HZF31" s="15"/>
      <c r="HZG31" s="15"/>
      <c r="HZH31" s="15"/>
      <c r="HZI31" s="15"/>
      <c r="HZJ31" s="15"/>
      <c r="HZK31" s="15"/>
      <c r="HZL31" s="15"/>
      <c r="HZM31" s="15"/>
      <c r="HZN31" s="15"/>
      <c r="HZO31" s="15"/>
      <c r="HZP31" s="15"/>
      <c r="HZQ31" s="15"/>
      <c r="HZR31" s="15"/>
      <c r="HZS31" s="15"/>
      <c r="HZT31" s="15"/>
      <c r="HZU31" s="15"/>
      <c r="HZV31" s="15"/>
      <c r="HZW31" s="15"/>
      <c r="HZX31" s="15"/>
      <c r="HZY31" s="15"/>
      <c r="HZZ31" s="15"/>
      <c r="IAA31" s="15"/>
      <c r="IAB31" s="15"/>
      <c r="IAC31" s="15"/>
      <c r="IAD31" s="15"/>
      <c r="IAE31" s="15"/>
      <c r="IAF31" s="15"/>
      <c r="IAG31" s="15"/>
      <c r="IAH31" s="15"/>
      <c r="IAI31" s="15"/>
      <c r="IAJ31" s="15"/>
      <c r="IAK31" s="15"/>
      <c r="IAL31" s="15"/>
      <c r="IAM31" s="15"/>
      <c r="IAN31" s="15"/>
      <c r="IAO31" s="15"/>
      <c r="IAP31" s="15"/>
      <c r="IAQ31" s="15"/>
      <c r="IAR31" s="15"/>
      <c r="IAS31" s="15"/>
      <c r="IAT31" s="15"/>
      <c r="IAU31" s="15"/>
      <c r="IAV31" s="15"/>
      <c r="IAW31" s="15"/>
      <c r="IAX31" s="15"/>
      <c r="IAY31" s="15"/>
      <c r="IAZ31" s="15"/>
      <c r="IBA31" s="15"/>
      <c r="IBB31" s="15"/>
      <c r="IBC31" s="15"/>
      <c r="IBD31" s="15"/>
      <c r="IBE31" s="15"/>
      <c r="IBF31" s="15"/>
      <c r="IBG31" s="15"/>
      <c r="IBH31" s="15"/>
      <c r="IBI31" s="15"/>
      <c r="IBJ31" s="15"/>
      <c r="IBK31" s="15"/>
      <c r="IBL31" s="15"/>
      <c r="IBM31" s="15"/>
      <c r="IBN31" s="15"/>
      <c r="IBO31" s="15"/>
      <c r="IBP31" s="15"/>
      <c r="IBQ31" s="15"/>
      <c r="IBR31" s="15"/>
      <c r="IBS31" s="15"/>
      <c r="IBT31" s="15"/>
      <c r="IBU31" s="15"/>
      <c r="IBV31" s="15"/>
      <c r="IBW31" s="15"/>
      <c r="IBX31" s="15"/>
      <c r="IBY31" s="15"/>
      <c r="IBZ31" s="15"/>
      <c r="ICA31" s="15"/>
      <c r="ICB31" s="15"/>
      <c r="ICC31" s="15"/>
      <c r="ICD31" s="15"/>
      <c r="ICE31" s="15"/>
      <c r="ICF31" s="15"/>
      <c r="ICG31" s="15"/>
      <c r="ICH31" s="15"/>
      <c r="ICI31" s="15"/>
      <c r="ICJ31" s="15"/>
      <c r="ICK31" s="15"/>
      <c r="ICL31" s="15"/>
      <c r="ICM31" s="15"/>
      <c r="ICN31" s="15"/>
      <c r="ICO31" s="15"/>
      <c r="ICP31" s="15"/>
      <c r="ICQ31" s="15"/>
      <c r="ICR31" s="15"/>
      <c r="ICS31" s="15"/>
      <c r="ICT31" s="15"/>
      <c r="ICU31" s="15"/>
      <c r="ICV31" s="15"/>
      <c r="ICW31" s="15"/>
      <c r="ICX31" s="15"/>
      <c r="ICY31" s="15"/>
      <c r="ICZ31" s="15"/>
      <c r="IDA31" s="15"/>
      <c r="IDB31" s="15"/>
      <c r="IDC31" s="15"/>
      <c r="IDD31" s="15"/>
      <c r="IDE31" s="15"/>
      <c r="IDF31" s="15"/>
      <c r="IDG31" s="15"/>
      <c r="IDH31" s="15"/>
      <c r="IDI31" s="15"/>
      <c r="IDJ31" s="15"/>
      <c r="IDK31" s="15"/>
      <c r="IDL31" s="15"/>
      <c r="IDM31" s="15"/>
      <c r="IDN31" s="15"/>
      <c r="IDO31" s="15"/>
      <c r="IDP31" s="15"/>
      <c r="IDQ31" s="15"/>
      <c r="IDR31" s="15"/>
      <c r="IDS31" s="15"/>
      <c r="IDT31" s="15"/>
      <c r="IDU31" s="15"/>
      <c r="IDV31" s="15"/>
      <c r="IDW31" s="15"/>
      <c r="IDX31" s="15"/>
      <c r="IDY31" s="15"/>
      <c r="IDZ31" s="15"/>
      <c r="IEA31" s="15"/>
      <c r="IEB31" s="15"/>
      <c r="IEC31" s="15"/>
      <c r="IED31" s="15"/>
      <c r="IEE31" s="15"/>
      <c r="IEF31" s="15"/>
      <c r="IEG31" s="15"/>
      <c r="IEH31" s="15"/>
      <c r="IEI31" s="15"/>
      <c r="IEJ31" s="15"/>
      <c r="IEK31" s="15"/>
      <c r="IEL31" s="15"/>
      <c r="IEM31" s="15"/>
      <c r="IEN31" s="15"/>
      <c r="IEO31" s="15"/>
      <c r="IEP31" s="15"/>
      <c r="IEQ31" s="15"/>
      <c r="IER31" s="15"/>
      <c r="IES31" s="15"/>
      <c r="IET31" s="15"/>
      <c r="IEU31" s="15"/>
      <c r="IEV31" s="15"/>
      <c r="IEW31" s="15"/>
      <c r="IEX31" s="15"/>
      <c r="IEY31" s="15"/>
      <c r="IEZ31" s="15"/>
      <c r="IFA31" s="15"/>
      <c r="IFB31" s="15"/>
      <c r="IFC31" s="15"/>
      <c r="IFD31" s="15"/>
      <c r="IFE31" s="15"/>
      <c r="IFF31" s="15"/>
      <c r="IFG31" s="15"/>
      <c r="IFH31" s="15"/>
      <c r="IFI31" s="15"/>
      <c r="IFJ31" s="15"/>
      <c r="IFK31" s="15"/>
      <c r="IFL31" s="15"/>
      <c r="IFM31" s="15"/>
      <c r="IFN31" s="15"/>
      <c r="IFO31" s="15"/>
      <c r="IFP31" s="15"/>
      <c r="IFQ31" s="15"/>
      <c r="IFR31" s="15"/>
      <c r="IFS31" s="15"/>
      <c r="IFT31" s="15"/>
      <c r="IFU31" s="15"/>
      <c r="IFV31" s="15"/>
      <c r="IFW31" s="15"/>
      <c r="IFX31" s="15"/>
      <c r="IFY31" s="15"/>
      <c r="IFZ31" s="15"/>
      <c r="IGA31" s="15"/>
      <c r="IGB31" s="15"/>
      <c r="IGC31" s="15"/>
      <c r="IGD31" s="15"/>
      <c r="IGE31" s="15"/>
      <c r="IGF31" s="15"/>
      <c r="IGG31" s="15"/>
      <c r="IGH31" s="15"/>
      <c r="IGI31" s="15"/>
      <c r="IGJ31" s="15"/>
      <c r="IGK31" s="15"/>
      <c r="IGL31" s="15"/>
      <c r="IGM31" s="15"/>
      <c r="IGN31" s="15"/>
      <c r="IGO31" s="15"/>
      <c r="IGP31" s="15"/>
      <c r="IGQ31" s="15"/>
      <c r="IGR31" s="15"/>
      <c r="IGS31" s="15"/>
      <c r="IGT31" s="15"/>
      <c r="IGU31" s="15"/>
      <c r="IGV31" s="15"/>
      <c r="IGW31" s="15"/>
      <c r="IGX31" s="15"/>
      <c r="IGY31" s="15"/>
      <c r="IGZ31" s="15"/>
      <c r="IHA31" s="15"/>
      <c r="IHB31" s="15"/>
      <c r="IHC31" s="15"/>
      <c r="IHD31" s="15"/>
      <c r="IHE31" s="15"/>
      <c r="IHF31" s="15"/>
      <c r="IHG31" s="15"/>
      <c r="IHH31" s="15"/>
      <c r="IHI31" s="15"/>
      <c r="IHJ31" s="15"/>
      <c r="IHK31" s="15"/>
      <c r="IHL31" s="15"/>
      <c r="IHM31" s="15"/>
      <c r="IHN31" s="15"/>
      <c r="IHO31" s="15"/>
      <c r="IHP31" s="15"/>
      <c r="IHQ31" s="15"/>
      <c r="IHR31" s="15"/>
      <c r="IHS31" s="15"/>
      <c r="IHT31" s="15"/>
      <c r="IHU31" s="15"/>
      <c r="IHV31" s="15"/>
      <c r="IHW31" s="15"/>
      <c r="IHX31" s="15"/>
      <c r="IHY31" s="15"/>
      <c r="IHZ31" s="15"/>
      <c r="IIA31" s="15"/>
      <c r="IIB31" s="15"/>
      <c r="IIC31" s="15"/>
      <c r="IID31" s="15"/>
      <c r="IIE31" s="15"/>
      <c r="IIF31" s="15"/>
      <c r="IIG31" s="15"/>
      <c r="IIH31" s="15"/>
      <c r="III31" s="15"/>
      <c r="IIJ31" s="15"/>
      <c r="IIK31" s="15"/>
      <c r="IIL31" s="15"/>
      <c r="IIM31" s="15"/>
      <c r="IIN31" s="15"/>
      <c r="IIO31" s="15"/>
      <c r="IIP31" s="15"/>
      <c r="IIQ31" s="15"/>
      <c r="IIR31" s="15"/>
      <c r="IIS31" s="15"/>
      <c r="IIT31" s="15"/>
      <c r="IIU31" s="15"/>
      <c r="IIV31" s="15"/>
      <c r="IIW31" s="15"/>
      <c r="IIX31" s="15"/>
      <c r="IIY31" s="15"/>
      <c r="IIZ31" s="15"/>
      <c r="IJA31" s="15"/>
      <c r="IJB31" s="15"/>
      <c r="IJC31" s="15"/>
      <c r="IJD31" s="15"/>
      <c r="IJE31" s="15"/>
      <c r="IJF31" s="15"/>
      <c r="IJG31" s="15"/>
      <c r="IJH31" s="15"/>
      <c r="IJI31" s="15"/>
      <c r="IJJ31" s="15"/>
      <c r="IJK31" s="15"/>
      <c r="IJL31" s="15"/>
      <c r="IJM31" s="15"/>
      <c r="IJN31" s="15"/>
      <c r="IJO31" s="15"/>
      <c r="IJP31" s="15"/>
      <c r="IJQ31" s="15"/>
      <c r="IJR31" s="15"/>
      <c r="IJS31" s="15"/>
      <c r="IJT31" s="15"/>
      <c r="IJU31" s="15"/>
      <c r="IJV31" s="15"/>
      <c r="IJW31" s="15"/>
      <c r="IJX31" s="15"/>
      <c r="IJY31" s="15"/>
      <c r="IJZ31" s="15"/>
      <c r="IKA31" s="15"/>
      <c r="IKB31" s="15"/>
      <c r="IKC31" s="15"/>
      <c r="IKD31" s="15"/>
      <c r="IKE31" s="15"/>
      <c r="IKF31" s="15"/>
      <c r="IKG31" s="15"/>
      <c r="IKH31" s="15"/>
      <c r="IKI31" s="15"/>
      <c r="IKJ31" s="15"/>
      <c r="IKK31" s="15"/>
      <c r="IKL31" s="15"/>
      <c r="IKM31" s="15"/>
      <c r="IKN31" s="15"/>
      <c r="IKO31" s="15"/>
      <c r="IKP31" s="15"/>
      <c r="IKQ31" s="15"/>
      <c r="IKR31" s="15"/>
      <c r="IKS31" s="15"/>
      <c r="IKT31" s="15"/>
      <c r="IKU31" s="15"/>
      <c r="IKV31" s="15"/>
      <c r="IKW31" s="15"/>
      <c r="IKX31" s="15"/>
      <c r="IKY31" s="15"/>
      <c r="IKZ31" s="15"/>
      <c r="ILA31" s="15"/>
      <c r="ILB31" s="15"/>
      <c r="ILC31" s="15"/>
      <c r="ILD31" s="15"/>
      <c r="ILE31" s="15"/>
      <c r="ILF31" s="15"/>
      <c r="ILG31" s="15"/>
      <c r="ILH31" s="15"/>
      <c r="ILI31" s="15"/>
      <c r="ILJ31" s="15"/>
      <c r="ILK31" s="15"/>
      <c r="ILL31" s="15"/>
      <c r="ILM31" s="15"/>
      <c r="ILN31" s="15"/>
      <c r="ILO31" s="15"/>
      <c r="ILP31" s="15"/>
      <c r="ILQ31" s="15"/>
      <c r="ILR31" s="15"/>
      <c r="ILS31" s="15"/>
      <c r="ILT31" s="15"/>
      <c r="ILU31" s="15"/>
      <c r="ILV31" s="15"/>
      <c r="ILW31" s="15"/>
      <c r="ILX31" s="15"/>
      <c r="ILY31" s="15"/>
      <c r="ILZ31" s="15"/>
      <c r="IMA31" s="15"/>
      <c r="IMB31" s="15"/>
      <c r="IMC31" s="15"/>
      <c r="IMD31" s="15"/>
      <c r="IME31" s="15"/>
      <c r="IMF31" s="15"/>
      <c r="IMG31" s="15"/>
      <c r="IMH31" s="15"/>
      <c r="IMI31" s="15"/>
      <c r="IMJ31" s="15"/>
      <c r="IMK31" s="15"/>
      <c r="IML31" s="15"/>
      <c r="IMM31" s="15"/>
      <c r="IMN31" s="15"/>
      <c r="IMO31" s="15"/>
      <c r="IMP31" s="15"/>
      <c r="IMQ31" s="15"/>
      <c r="IMR31" s="15"/>
      <c r="IMS31" s="15"/>
      <c r="IMT31" s="15"/>
      <c r="IMU31" s="15"/>
      <c r="IMV31" s="15"/>
      <c r="IMW31" s="15"/>
      <c r="IMX31" s="15"/>
      <c r="IMY31" s="15"/>
      <c r="IMZ31" s="15"/>
      <c r="INA31" s="15"/>
      <c r="INB31" s="15"/>
      <c r="INC31" s="15"/>
      <c r="IND31" s="15"/>
      <c r="INE31" s="15"/>
      <c r="INF31" s="15"/>
      <c r="ING31" s="15"/>
      <c r="INH31" s="15"/>
      <c r="INI31" s="15"/>
      <c r="INJ31" s="15"/>
      <c r="INK31" s="15"/>
      <c r="INL31" s="15"/>
      <c r="INM31" s="15"/>
      <c r="INN31" s="15"/>
      <c r="INO31" s="15"/>
      <c r="INP31" s="15"/>
      <c r="INQ31" s="15"/>
      <c r="INR31" s="15"/>
      <c r="INS31" s="15"/>
      <c r="INT31" s="15"/>
      <c r="INU31" s="15"/>
      <c r="INV31" s="15"/>
      <c r="INW31" s="15"/>
      <c r="INX31" s="15"/>
      <c r="INY31" s="15"/>
      <c r="INZ31" s="15"/>
      <c r="IOA31" s="15"/>
      <c r="IOB31" s="15"/>
      <c r="IOC31" s="15"/>
      <c r="IOD31" s="15"/>
      <c r="IOE31" s="15"/>
      <c r="IOF31" s="15"/>
      <c r="IOG31" s="15"/>
      <c r="IOH31" s="15"/>
      <c r="IOI31" s="15"/>
      <c r="IOJ31" s="15"/>
      <c r="IOK31" s="15"/>
      <c r="IOL31" s="15"/>
      <c r="IOM31" s="15"/>
      <c r="ION31" s="15"/>
      <c r="IOO31" s="15"/>
      <c r="IOP31" s="15"/>
      <c r="IOQ31" s="15"/>
      <c r="IOR31" s="15"/>
      <c r="IOS31" s="15"/>
      <c r="IOT31" s="15"/>
      <c r="IOU31" s="15"/>
      <c r="IOV31" s="15"/>
      <c r="IOW31" s="15"/>
      <c r="IOX31" s="15"/>
      <c r="IOY31" s="15"/>
      <c r="IOZ31" s="15"/>
      <c r="IPA31" s="15"/>
      <c r="IPB31" s="15"/>
      <c r="IPC31" s="15"/>
      <c r="IPD31" s="15"/>
      <c r="IPE31" s="15"/>
      <c r="IPF31" s="15"/>
      <c r="IPG31" s="15"/>
      <c r="IPH31" s="15"/>
      <c r="IPI31" s="15"/>
      <c r="IPJ31" s="15"/>
      <c r="IPK31" s="15"/>
      <c r="IPL31" s="15"/>
      <c r="IPM31" s="15"/>
      <c r="IPN31" s="15"/>
      <c r="IPO31" s="15"/>
      <c r="IPP31" s="15"/>
      <c r="IPQ31" s="15"/>
      <c r="IPR31" s="15"/>
      <c r="IPS31" s="15"/>
      <c r="IPT31" s="15"/>
      <c r="IPU31" s="15"/>
      <c r="IPV31" s="15"/>
      <c r="IPW31" s="15"/>
      <c r="IPX31" s="15"/>
      <c r="IPY31" s="15"/>
      <c r="IPZ31" s="15"/>
      <c r="IQA31" s="15"/>
      <c r="IQB31" s="15"/>
      <c r="IQC31" s="15"/>
      <c r="IQD31" s="15"/>
      <c r="IQE31" s="15"/>
      <c r="IQF31" s="15"/>
      <c r="IQG31" s="15"/>
      <c r="IQH31" s="15"/>
      <c r="IQI31" s="15"/>
      <c r="IQJ31" s="15"/>
      <c r="IQK31" s="15"/>
      <c r="IQL31" s="15"/>
      <c r="IQM31" s="15"/>
      <c r="IQN31" s="15"/>
      <c r="IQO31" s="15"/>
      <c r="IQP31" s="15"/>
      <c r="IQQ31" s="15"/>
      <c r="IQR31" s="15"/>
      <c r="IQS31" s="15"/>
      <c r="IQT31" s="15"/>
      <c r="IQU31" s="15"/>
      <c r="IQV31" s="15"/>
      <c r="IQW31" s="15"/>
      <c r="IQX31" s="15"/>
      <c r="IQY31" s="15"/>
      <c r="IQZ31" s="15"/>
      <c r="IRA31" s="15"/>
      <c r="IRB31" s="15"/>
      <c r="IRC31" s="15"/>
      <c r="IRD31" s="15"/>
      <c r="IRE31" s="15"/>
      <c r="IRF31" s="15"/>
      <c r="IRG31" s="15"/>
      <c r="IRH31" s="15"/>
      <c r="IRI31" s="15"/>
      <c r="IRJ31" s="15"/>
      <c r="IRK31" s="15"/>
      <c r="IRL31" s="15"/>
      <c r="IRM31" s="15"/>
      <c r="IRN31" s="15"/>
      <c r="IRO31" s="15"/>
      <c r="IRP31" s="15"/>
      <c r="IRQ31" s="15"/>
      <c r="IRR31" s="15"/>
      <c r="IRS31" s="15"/>
      <c r="IRT31" s="15"/>
      <c r="IRU31" s="15"/>
      <c r="IRV31" s="15"/>
      <c r="IRW31" s="15"/>
      <c r="IRX31" s="15"/>
      <c r="IRY31" s="15"/>
      <c r="IRZ31" s="15"/>
      <c r="ISA31" s="15"/>
      <c r="ISB31" s="15"/>
      <c r="ISC31" s="15"/>
      <c r="ISD31" s="15"/>
      <c r="ISE31" s="15"/>
      <c r="ISF31" s="15"/>
      <c r="ISG31" s="15"/>
      <c r="ISH31" s="15"/>
      <c r="ISI31" s="15"/>
      <c r="ISJ31" s="15"/>
      <c r="ISK31" s="15"/>
      <c r="ISL31" s="15"/>
      <c r="ISM31" s="15"/>
      <c r="ISN31" s="15"/>
      <c r="ISO31" s="15"/>
      <c r="ISP31" s="15"/>
      <c r="ISQ31" s="15"/>
      <c r="ISR31" s="15"/>
      <c r="ISS31" s="15"/>
      <c r="IST31" s="15"/>
      <c r="ISU31" s="15"/>
      <c r="ISV31" s="15"/>
      <c r="ISW31" s="15"/>
      <c r="ISX31" s="15"/>
      <c r="ISY31" s="15"/>
      <c r="ISZ31" s="15"/>
      <c r="ITA31" s="15"/>
      <c r="ITB31" s="15"/>
      <c r="ITC31" s="15"/>
      <c r="ITD31" s="15"/>
      <c r="ITE31" s="15"/>
      <c r="ITF31" s="15"/>
      <c r="ITG31" s="15"/>
      <c r="ITH31" s="15"/>
      <c r="ITI31" s="15"/>
      <c r="ITJ31" s="15"/>
      <c r="ITK31" s="15"/>
      <c r="ITL31" s="15"/>
      <c r="ITM31" s="15"/>
      <c r="ITN31" s="15"/>
      <c r="ITO31" s="15"/>
      <c r="ITP31" s="15"/>
      <c r="ITQ31" s="15"/>
      <c r="ITR31" s="15"/>
      <c r="ITS31" s="15"/>
      <c r="ITT31" s="15"/>
      <c r="ITU31" s="15"/>
      <c r="ITV31" s="15"/>
      <c r="ITW31" s="15"/>
      <c r="ITX31" s="15"/>
      <c r="ITY31" s="15"/>
      <c r="ITZ31" s="15"/>
      <c r="IUA31" s="15"/>
      <c r="IUB31" s="15"/>
      <c r="IUC31" s="15"/>
      <c r="IUD31" s="15"/>
      <c r="IUE31" s="15"/>
      <c r="IUF31" s="15"/>
      <c r="IUG31" s="15"/>
      <c r="IUH31" s="15"/>
      <c r="IUI31" s="15"/>
      <c r="IUJ31" s="15"/>
      <c r="IUK31" s="15"/>
      <c r="IUL31" s="15"/>
      <c r="IUM31" s="15"/>
      <c r="IUN31" s="15"/>
      <c r="IUO31" s="15"/>
      <c r="IUP31" s="15"/>
      <c r="IUQ31" s="15"/>
      <c r="IUR31" s="15"/>
      <c r="IUS31" s="15"/>
      <c r="IUT31" s="15"/>
      <c r="IUU31" s="15"/>
      <c r="IUV31" s="15"/>
      <c r="IUW31" s="15"/>
      <c r="IUX31" s="15"/>
      <c r="IUY31" s="15"/>
      <c r="IUZ31" s="15"/>
      <c r="IVA31" s="15"/>
      <c r="IVB31" s="15"/>
      <c r="IVC31" s="15"/>
      <c r="IVD31" s="15"/>
      <c r="IVE31" s="15"/>
      <c r="IVF31" s="15"/>
      <c r="IVG31" s="15"/>
      <c r="IVH31" s="15"/>
      <c r="IVI31" s="15"/>
      <c r="IVJ31" s="15"/>
      <c r="IVK31" s="15"/>
      <c r="IVL31" s="15"/>
      <c r="IVM31" s="15"/>
      <c r="IVN31" s="15"/>
      <c r="IVO31" s="15"/>
      <c r="IVP31" s="15"/>
      <c r="IVQ31" s="15"/>
      <c r="IVR31" s="15"/>
      <c r="IVS31" s="15"/>
      <c r="IVT31" s="15"/>
      <c r="IVU31" s="15"/>
      <c r="IVV31" s="15"/>
      <c r="IVW31" s="15"/>
      <c r="IVX31" s="15"/>
      <c r="IVY31" s="15"/>
      <c r="IVZ31" s="15"/>
      <c r="IWA31" s="15"/>
      <c r="IWB31" s="15"/>
      <c r="IWC31" s="15"/>
      <c r="IWD31" s="15"/>
      <c r="IWE31" s="15"/>
      <c r="IWF31" s="15"/>
      <c r="IWG31" s="15"/>
      <c r="IWH31" s="15"/>
      <c r="IWI31" s="15"/>
      <c r="IWJ31" s="15"/>
      <c r="IWK31" s="15"/>
      <c r="IWL31" s="15"/>
      <c r="IWM31" s="15"/>
      <c r="IWN31" s="15"/>
      <c r="IWO31" s="15"/>
      <c r="IWP31" s="15"/>
      <c r="IWQ31" s="15"/>
      <c r="IWR31" s="15"/>
      <c r="IWS31" s="15"/>
      <c r="IWT31" s="15"/>
      <c r="IWU31" s="15"/>
      <c r="IWV31" s="15"/>
      <c r="IWW31" s="15"/>
      <c r="IWX31" s="15"/>
      <c r="IWY31" s="15"/>
      <c r="IWZ31" s="15"/>
      <c r="IXA31" s="15"/>
      <c r="IXB31" s="15"/>
      <c r="IXC31" s="15"/>
      <c r="IXD31" s="15"/>
      <c r="IXE31" s="15"/>
      <c r="IXF31" s="15"/>
      <c r="IXG31" s="15"/>
      <c r="IXH31" s="15"/>
      <c r="IXI31" s="15"/>
      <c r="IXJ31" s="15"/>
      <c r="IXK31" s="15"/>
      <c r="IXL31" s="15"/>
      <c r="IXM31" s="15"/>
      <c r="IXN31" s="15"/>
      <c r="IXO31" s="15"/>
      <c r="IXP31" s="15"/>
      <c r="IXQ31" s="15"/>
      <c r="IXR31" s="15"/>
      <c r="IXS31" s="15"/>
      <c r="IXT31" s="15"/>
      <c r="IXU31" s="15"/>
      <c r="IXV31" s="15"/>
      <c r="IXW31" s="15"/>
      <c r="IXX31" s="15"/>
      <c r="IXY31" s="15"/>
      <c r="IXZ31" s="15"/>
      <c r="IYA31" s="15"/>
      <c r="IYB31" s="15"/>
      <c r="IYC31" s="15"/>
      <c r="IYD31" s="15"/>
      <c r="IYE31" s="15"/>
      <c r="IYF31" s="15"/>
      <c r="IYG31" s="15"/>
      <c r="IYH31" s="15"/>
      <c r="IYI31" s="15"/>
      <c r="IYJ31" s="15"/>
      <c r="IYK31" s="15"/>
      <c r="IYL31" s="15"/>
      <c r="IYM31" s="15"/>
      <c r="IYN31" s="15"/>
      <c r="IYO31" s="15"/>
      <c r="IYP31" s="15"/>
      <c r="IYQ31" s="15"/>
      <c r="IYR31" s="15"/>
      <c r="IYS31" s="15"/>
      <c r="IYT31" s="15"/>
      <c r="IYU31" s="15"/>
      <c r="IYV31" s="15"/>
      <c r="IYW31" s="15"/>
      <c r="IYX31" s="15"/>
      <c r="IYY31" s="15"/>
      <c r="IYZ31" s="15"/>
      <c r="IZA31" s="15"/>
      <c r="IZB31" s="15"/>
      <c r="IZC31" s="15"/>
      <c r="IZD31" s="15"/>
      <c r="IZE31" s="15"/>
      <c r="IZF31" s="15"/>
      <c r="IZG31" s="15"/>
      <c r="IZH31" s="15"/>
      <c r="IZI31" s="15"/>
      <c r="IZJ31" s="15"/>
      <c r="IZK31" s="15"/>
      <c r="IZL31" s="15"/>
      <c r="IZM31" s="15"/>
      <c r="IZN31" s="15"/>
      <c r="IZO31" s="15"/>
      <c r="IZP31" s="15"/>
      <c r="IZQ31" s="15"/>
      <c r="IZR31" s="15"/>
      <c r="IZS31" s="15"/>
      <c r="IZT31" s="15"/>
      <c r="IZU31" s="15"/>
      <c r="IZV31" s="15"/>
      <c r="IZW31" s="15"/>
      <c r="IZX31" s="15"/>
      <c r="IZY31" s="15"/>
      <c r="IZZ31" s="15"/>
      <c r="JAA31" s="15"/>
      <c r="JAB31" s="15"/>
      <c r="JAC31" s="15"/>
      <c r="JAD31" s="15"/>
      <c r="JAE31" s="15"/>
      <c r="JAF31" s="15"/>
      <c r="JAG31" s="15"/>
      <c r="JAH31" s="15"/>
      <c r="JAI31" s="15"/>
      <c r="JAJ31" s="15"/>
      <c r="JAK31" s="15"/>
      <c r="JAL31" s="15"/>
      <c r="JAM31" s="15"/>
      <c r="JAN31" s="15"/>
      <c r="JAO31" s="15"/>
      <c r="JAP31" s="15"/>
      <c r="JAQ31" s="15"/>
      <c r="JAR31" s="15"/>
      <c r="JAS31" s="15"/>
      <c r="JAT31" s="15"/>
      <c r="JAU31" s="15"/>
      <c r="JAV31" s="15"/>
      <c r="JAW31" s="15"/>
      <c r="JAX31" s="15"/>
      <c r="JAY31" s="15"/>
      <c r="JAZ31" s="15"/>
      <c r="JBA31" s="15"/>
      <c r="JBB31" s="15"/>
      <c r="JBC31" s="15"/>
      <c r="JBD31" s="15"/>
      <c r="JBE31" s="15"/>
      <c r="JBF31" s="15"/>
      <c r="JBG31" s="15"/>
      <c r="JBH31" s="15"/>
      <c r="JBI31" s="15"/>
      <c r="JBJ31" s="15"/>
      <c r="JBK31" s="15"/>
      <c r="JBL31" s="15"/>
      <c r="JBM31" s="15"/>
      <c r="JBN31" s="15"/>
      <c r="JBO31" s="15"/>
      <c r="JBP31" s="15"/>
      <c r="JBQ31" s="15"/>
      <c r="JBR31" s="15"/>
      <c r="JBS31" s="15"/>
      <c r="JBT31" s="15"/>
      <c r="JBU31" s="15"/>
      <c r="JBV31" s="15"/>
      <c r="JBW31" s="15"/>
      <c r="JBX31" s="15"/>
      <c r="JBY31" s="15"/>
      <c r="JBZ31" s="15"/>
      <c r="JCA31" s="15"/>
      <c r="JCB31" s="15"/>
      <c r="JCC31" s="15"/>
      <c r="JCD31" s="15"/>
      <c r="JCE31" s="15"/>
      <c r="JCF31" s="15"/>
      <c r="JCG31" s="15"/>
      <c r="JCH31" s="15"/>
      <c r="JCI31" s="15"/>
      <c r="JCJ31" s="15"/>
      <c r="JCK31" s="15"/>
      <c r="JCL31" s="15"/>
      <c r="JCM31" s="15"/>
      <c r="JCN31" s="15"/>
      <c r="JCO31" s="15"/>
      <c r="JCP31" s="15"/>
      <c r="JCQ31" s="15"/>
      <c r="JCR31" s="15"/>
      <c r="JCS31" s="15"/>
      <c r="JCT31" s="15"/>
      <c r="JCU31" s="15"/>
      <c r="JCV31" s="15"/>
      <c r="JCW31" s="15"/>
      <c r="JCX31" s="15"/>
      <c r="JCY31" s="15"/>
      <c r="JCZ31" s="15"/>
      <c r="JDA31" s="15"/>
      <c r="JDB31" s="15"/>
      <c r="JDC31" s="15"/>
      <c r="JDD31" s="15"/>
      <c r="JDE31" s="15"/>
      <c r="JDF31" s="15"/>
      <c r="JDG31" s="15"/>
      <c r="JDH31" s="15"/>
      <c r="JDI31" s="15"/>
      <c r="JDJ31" s="15"/>
      <c r="JDK31" s="15"/>
      <c r="JDL31" s="15"/>
      <c r="JDM31" s="15"/>
      <c r="JDN31" s="15"/>
      <c r="JDO31" s="15"/>
      <c r="JDP31" s="15"/>
      <c r="JDQ31" s="15"/>
      <c r="JDR31" s="15"/>
      <c r="JDS31" s="15"/>
      <c r="JDT31" s="15"/>
      <c r="JDU31" s="15"/>
      <c r="JDV31" s="15"/>
      <c r="JDW31" s="15"/>
      <c r="JDX31" s="15"/>
      <c r="JDY31" s="15"/>
      <c r="JDZ31" s="15"/>
      <c r="JEA31" s="15"/>
      <c r="JEB31" s="15"/>
      <c r="JEC31" s="15"/>
      <c r="JED31" s="15"/>
      <c r="JEE31" s="15"/>
      <c r="JEF31" s="15"/>
      <c r="JEG31" s="15"/>
      <c r="JEH31" s="15"/>
      <c r="JEI31" s="15"/>
      <c r="JEJ31" s="15"/>
      <c r="JEK31" s="15"/>
      <c r="JEL31" s="15"/>
      <c r="JEM31" s="15"/>
      <c r="JEN31" s="15"/>
      <c r="JEO31" s="15"/>
      <c r="JEP31" s="15"/>
      <c r="JEQ31" s="15"/>
      <c r="JER31" s="15"/>
      <c r="JES31" s="15"/>
      <c r="JET31" s="15"/>
      <c r="JEU31" s="15"/>
      <c r="JEV31" s="15"/>
      <c r="JEW31" s="15"/>
      <c r="JEX31" s="15"/>
      <c r="JEY31" s="15"/>
      <c r="JEZ31" s="15"/>
      <c r="JFA31" s="15"/>
      <c r="JFB31" s="15"/>
      <c r="JFC31" s="15"/>
      <c r="JFD31" s="15"/>
      <c r="JFE31" s="15"/>
      <c r="JFF31" s="15"/>
      <c r="JFG31" s="15"/>
      <c r="JFH31" s="15"/>
      <c r="JFI31" s="15"/>
      <c r="JFJ31" s="15"/>
      <c r="JFK31" s="15"/>
      <c r="JFL31" s="15"/>
      <c r="JFM31" s="15"/>
      <c r="JFN31" s="15"/>
      <c r="JFO31" s="15"/>
      <c r="JFP31" s="15"/>
      <c r="JFQ31" s="15"/>
      <c r="JFR31" s="15"/>
      <c r="JFS31" s="15"/>
      <c r="JFT31" s="15"/>
      <c r="JFU31" s="15"/>
      <c r="JFV31" s="15"/>
      <c r="JFW31" s="15"/>
      <c r="JFX31" s="15"/>
      <c r="JFY31" s="15"/>
      <c r="JFZ31" s="15"/>
      <c r="JGA31" s="15"/>
      <c r="JGB31" s="15"/>
      <c r="JGC31" s="15"/>
      <c r="JGD31" s="15"/>
      <c r="JGE31" s="15"/>
      <c r="JGF31" s="15"/>
      <c r="JGG31" s="15"/>
      <c r="JGH31" s="15"/>
      <c r="JGI31" s="15"/>
      <c r="JGJ31" s="15"/>
      <c r="JGK31" s="15"/>
      <c r="JGL31" s="15"/>
      <c r="JGM31" s="15"/>
      <c r="JGN31" s="15"/>
      <c r="JGO31" s="15"/>
      <c r="JGP31" s="15"/>
      <c r="JGQ31" s="15"/>
      <c r="JGR31" s="15"/>
      <c r="JGS31" s="15"/>
      <c r="JGT31" s="15"/>
      <c r="JGU31" s="15"/>
      <c r="JGV31" s="15"/>
      <c r="JGW31" s="15"/>
      <c r="JGX31" s="15"/>
      <c r="JGY31" s="15"/>
      <c r="JGZ31" s="15"/>
      <c r="JHA31" s="15"/>
      <c r="JHB31" s="15"/>
      <c r="JHC31" s="15"/>
      <c r="JHD31" s="15"/>
      <c r="JHE31" s="15"/>
      <c r="JHF31" s="15"/>
      <c r="JHG31" s="15"/>
      <c r="JHH31" s="15"/>
      <c r="JHI31" s="15"/>
      <c r="JHJ31" s="15"/>
      <c r="JHK31" s="15"/>
      <c r="JHL31" s="15"/>
      <c r="JHM31" s="15"/>
      <c r="JHN31" s="15"/>
      <c r="JHO31" s="15"/>
      <c r="JHP31" s="15"/>
      <c r="JHQ31" s="15"/>
      <c r="JHR31" s="15"/>
      <c r="JHS31" s="15"/>
      <c r="JHT31" s="15"/>
      <c r="JHU31" s="15"/>
      <c r="JHV31" s="15"/>
      <c r="JHW31" s="15"/>
      <c r="JHX31" s="15"/>
      <c r="JHY31" s="15"/>
      <c r="JHZ31" s="15"/>
      <c r="JIA31" s="15"/>
      <c r="JIB31" s="15"/>
      <c r="JIC31" s="15"/>
      <c r="JID31" s="15"/>
      <c r="JIE31" s="15"/>
      <c r="JIF31" s="15"/>
      <c r="JIG31" s="15"/>
      <c r="JIH31" s="15"/>
      <c r="JII31" s="15"/>
      <c r="JIJ31" s="15"/>
      <c r="JIK31" s="15"/>
      <c r="JIL31" s="15"/>
      <c r="JIM31" s="15"/>
      <c r="JIN31" s="15"/>
      <c r="JIO31" s="15"/>
      <c r="JIP31" s="15"/>
      <c r="JIQ31" s="15"/>
      <c r="JIR31" s="15"/>
      <c r="JIS31" s="15"/>
      <c r="JIT31" s="15"/>
      <c r="JIU31" s="15"/>
      <c r="JIV31" s="15"/>
      <c r="JIW31" s="15"/>
      <c r="JIX31" s="15"/>
      <c r="JIY31" s="15"/>
      <c r="JIZ31" s="15"/>
      <c r="JJA31" s="15"/>
      <c r="JJB31" s="15"/>
      <c r="JJC31" s="15"/>
      <c r="JJD31" s="15"/>
      <c r="JJE31" s="15"/>
      <c r="JJF31" s="15"/>
      <c r="JJG31" s="15"/>
      <c r="JJH31" s="15"/>
      <c r="JJI31" s="15"/>
      <c r="JJJ31" s="15"/>
      <c r="JJK31" s="15"/>
      <c r="JJL31" s="15"/>
      <c r="JJM31" s="15"/>
      <c r="JJN31" s="15"/>
      <c r="JJO31" s="15"/>
      <c r="JJP31" s="15"/>
      <c r="JJQ31" s="15"/>
      <c r="JJR31" s="15"/>
      <c r="JJS31" s="15"/>
      <c r="JJT31" s="15"/>
      <c r="JJU31" s="15"/>
      <c r="JJV31" s="15"/>
      <c r="JJW31" s="15"/>
      <c r="JJX31" s="15"/>
      <c r="JJY31" s="15"/>
      <c r="JJZ31" s="15"/>
      <c r="JKA31" s="15"/>
      <c r="JKB31" s="15"/>
      <c r="JKC31" s="15"/>
      <c r="JKD31" s="15"/>
      <c r="JKE31" s="15"/>
      <c r="JKF31" s="15"/>
      <c r="JKG31" s="15"/>
      <c r="JKH31" s="15"/>
      <c r="JKI31" s="15"/>
      <c r="JKJ31" s="15"/>
      <c r="JKK31" s="15"/>
      <c r="JKL31" s="15"/>
      <c r="JKM31" s="15"/>
      <c r="JKN31" s="15"/>
      <c r="JKO31" s="15"/>
      <c r="JKP31" s="15"/>
      <c r="JKQ31" s="15"/>
      <c r="JKR31" s="15"/>
      <c r="JKS31" s="15"/>
      <c r="JKT31" s="15"/>
      <c r="JKU31" s="15"/>
      <c r="JKV31" s="15"/>
      <c r="JKW31" s="15"/>
      <c r="JKX31" s="15"/>
      <c r="JKY31" s="15"/>
      <c r="JKZ31" s="15"/>
      <c r="JLA31" s="15"/>
      <c r="JLB31" s="15"/>
      <c r="JLC31" s="15"/>
      <c r="JLD31" s="15"/>
      <c r="JLE31" s="15"/>
      <c r="JLF31" s="15"/>
      <c r="JLG31" s="15"/>
      <c r="JLH31" s="15"/>
      <c r="JLI31" s="15"/>
      <c r="JLJ31" s="15"/>
      <c r="JLK31" s="15"/>
      <c r="JLL31" s="15"/>
      <c r="JLM31" s="15"/>
      <c r="JLN31" s="15"/>
      <c r="JLO31" s="15"/>
      <c r="JLP31" s="15"/>
      <c r="JLQ31" s="15"/>
      <c r="JLR31" s="15"/>
      <c r="JLS31" s="15"/>
      <c r="JLT31" s="15"/>
      <c r="JLU31" s="15"/>
      <c r="JLV31" s="15"/>
      <c r="JLW31" s="15"/>
      <c r="JLX31" s="15"/>
      <c r="JLY31" s="15"/>
      <c r="JLZ31" s="15"/>
      <c r="JMA31" s="15"/>
      <c r="JMB31" s="15"/>
      <c r="JMC31" s="15"/>
      <c r="JMD31" s="15"/>
      <c r="JME31" s="15"/>
      <c r="JMF31" s="15"/>
      <c r="JMG31" s="15"/>
      <c r="JMH31" s="15"/>
      <c r="JMI31" s="15"/>
      <c r="JMJ31" s="15"/>
      <c r="JMK31" s="15"/>
      <c r="JML31" s="15"/>
      <c r="JMM31" s="15"/>
      <c r="JMN31" s="15"/>
      <c r="JMO31" s="15"/>
      <c r="JMP31" s="15"/>
      <c r="JMQ31" s="15"/>
      <c r="JMR31" s="15"/>
      <c r="JMS31" s="15"/>
      <c r="JMT31" s="15"/>
      <c r="JMU31" s="15"/>
      <c r="JMV31" s="15"/>
      <c r="JMW31" s="15"/>
      <c r="JMX31" s="15"/>
      <c r="JMY31" s="15"/>
      <c r="JMZ31" s="15"/>
      <c r="JNA31" s="15"/>
      <c r="JNB31" s="15"/>
      <c r="JNC31" s="15"/>
      <c r="JND31" s="15"/>
      <c r="JNE31" s="15"/>
      <c r="JNF31" s="15"/>
      <c r="JNG31" s="15"/>
      <c r="JNH31" s="15"/>
      <c r="JNI31" s="15"/>
      <c r="JNJ31" s="15"/>
      <c r="JNK31" s="15"/>
      <c r="JNL31" s="15"/>
      <c r="JNM31" s="15"/>
      <c r="JNN31" s="15"/>
      <c r="JNO31" s="15"/>
      <c r="JNP31" s="15"/>
      <c r="JNQ31" s="15"/>
      <c r="JNR31" s="15"/>
      <c r="JNS31" s="15"/>
      <c r="JNT31" s="15"/>
      <c r="JNU31" s="15"/>
      <c r="JNV31" s="15"/>
      <c r="JNW31" s="15"/>
      <c r="JNX31" s="15"/>
      <c r="JNY31" s="15"/>
      <c r="JNZ31" s="15"/>
      <c r="JOA31" s="15"/>
      <c r="JOB31" s="15"/>
      <c r="JOC31" s="15"/>
      <c r="JOD31" s="15"/>
      <c r="JOE31" s="15"/>
      <c r="JOF31" s="15"/>
      <c r="JOG31" s="15"/>
      <c r="JOH31" s="15"/>
      <c r="JOI31" s="15"/>
      <c r="JOJ31" s="15"/>
      <c r="JOK31" s="15"/>
      <c r="JOL31" s="15"/>
      <c r="JOM31" s="15"/>
      <c r="JON31" s="15"/>
      <c r="JOO31" s="15"/>
      <c r="JOP31" s="15"/>
      <c r="JOQ31" s="15"/>
      <c r="JOR31" s="15"/>
      <c r="JOS31" s="15"/>
      <c r="JOT31" s="15"/>
      <c r="JOU31" s="15"/>
      <c r="JOV31" s="15"/>
      <c r="JOW31" s="15"/>
      <c r="JOX31" s="15"/>
      <c r="JOY31" s="15"/>
      <c r="JOZ31" s="15"/>
      <c r="JPA31" s="15"/>
      <c r="JPB31" s="15"/>
      <c r="JPC31" s="15"/>
      <c r="JPD31" s="15"/>
      <c r="JPE31" s="15"/>
      <c r="JPF31" s="15"/>
      <c r="JPG31" s="15"/>
      <c r="JPH31" s="15"/>
      <c r="JPI31" s="15"/>
      <c r="JPJ31" s="15"/>
      <c r="JPK31" s="15"/>
      <c r="JPL31" s="15"/>
      <c r="JPM31" s="15"/>
      <c r="JPN31" s="15"/>
      <c r="JPO31" s="15"/>
      <c r="JPP31" s="15"/>
      <c r="JPQ31" s="15"/>
      <c r="JPR31" s="15"/>
      <c r="JPS31" s="15"/>
      <c r="JPT31" s="15"/>
      <c r="JPU31" s="15"/>
      <c r="JPV31" s="15"/>
      <c r="JPW31" s="15"/>
      <c r="JPX31" s="15"/>
      <c r="JPY31" s="15"/>
      <c r="JPZ31" s="15"/>
      <c r="JQA31" s="15"/>
      <c r="JQB31" s="15"/>
      <c r="JQC31" s="15"/>
      <c r="JQD31" s="15"/>
      <c r="JQE31" s="15"/>
      <c r="JQF31" s="15"/>
      <c r="JQG31" s="15"/>
      <c r="JQH31" s="15"/>
      <c r="JQI31" s="15"/>
      <c r="JQJ31" s="15"/>
      <c r="JQK31" s="15"/>
      <c r="JQL31" s="15"/>
      <c r="JQM31" s="15"/>
      <c r="JQN31" s="15"/>
      <c r="JQO31" s="15"/>
      <c r="JQP31" s="15"/>
      <c r="JQQ31" s="15"/>
      <c r="JQR31" s="15"/>
      <c r="JQS31" s="15"/>
      <c r="JQT31" s="15"/>
      <c r="JQU31" s="15"/>
      <c r="JQV31" s="15"/>
      <c r="JQW31" s="15"/>
      <c r="JQX31" s="15"/>
      <c r="JQY31" s="15"/>
      <c r="JQZ31" s="15"/>
      <c r="JRA31" s="15"/>
      <c r="JRB31" s="15"/>
      <c r="JRC31" s="15"/>
      <c r="JRD31" s="15"/>
      <c r="JRE31" s="15"/>
      <c r="JRF31" s="15"/>
      <c r="JRG31" s="15"/>
      <c r="JRH31" s="15"/>
      <c r="JRI31" s="15"/>
      <c r="JRJ31" s="15"/>
      <c r="JRK31" s="15"/>
      <c r="JRL31" s="15"/>
      <c r="JRM31" s="15"/>
      <c r="JRN31" s="15"/>
      <c r="JRO31" s="15"/>
      <c r="JRP31" s="15"/>
      <c r="JRQ31" s="15"/>
      <c r="JRR31" s="15"/>
      <c r="JRS31" s="15"/>
      <c r="JRT31" s="15"/>
      <c r="JRU31" s="15"/>
      <c r="JRV31" s="15"/>
      <c r="JRW31" s="15"/>
      <c r="JRX31" s="15"/>
      <c r="JRY31" s="15"/>
      <c r="JRZ31" s="15"/>
      <c r="JSA31" s="15"/>
      <c r="JSB31" s="15"/>
      <c r="JSC31" s="15"/>
      <c r="JSD31" s="15"/>
      <c r="JSE31" s="15"/>
      <c r="JSF31" s="15"/>
      <c r="JSG31" s="15"/>
      <c r="JSH31" s="15"/>
      <c r="JSI31" s="15"/>
      <c r="JSJ31" s="15"/>
      <c r="JSK31" s="15"/>
      <c r="JSL31" s="15"/>
      <c r="JSM31" s="15"/>
      <c r="JSN31" s="15"/>
      <c r="JSO31" s="15"/>
      <c r="JSP31" s="15"/>
      <c r="JSQ31" s="15"/>
      <c r="JSR31" s="15"/>
      <c r="JSS31" s="15"/>
      <c r="JST31" s="15"/>
      <c r="JSU31" s="15"/>
      <c r="JSV31" s="15"/>
      <c r="JSW31" s="15"/>
      <c r="JSX31" s="15"/>
      <c r="JSY31" s="15"/>
      <c r="JSZ31" s="15"/>
      <c r="JTA31" s="15"/>
      <c r="JTB31" s="15"/>
      <c r="JTC31" s="15"/>
      <c r="JTD31" s="15"/>
      <c r="JTE31" s="15"/>
      <c r="JTF31" s="15"/>
      <c r="JTG31" s="15"/>
      <c r="JTH31" s="15"/>
      <c r="JTI31" s="15"/>
      <c r="JTJ31" s="15"/>
      <c r="JTK31" s="15"/>
      <c r="JTL31" s="15"/>
      <c r="JTM31" s="15"/>
      <c r="JTN31" s="15"/>
      <c r="JTO31" s="15"/>
      <c r="JTP31" s="15"/>
      <c r="JTQ31" s="15"/>
      <c r="JTR31" s="15"/>
      <c r="JTS31" s="15"/>
      <c r="JTT31" s="15"/>
      <c r="JTU31" s="15"/>
      <c r="JTV31" s="15"/>
      <c r="JTW31" s="15"/>
      <c r="JTX31" s="15"/>
      <c r="JTY31" s="15"/>
      <c r="JTZ31" s="15"/>
      <c r="JUA31" s="15"/>
      <c r="JUB31" s="15"/>
      <c r="JUC31" s="15"/>
      <c r="JUD31" s="15"/>
      <c r="JUE31" s="15"/>
      <c r="JUF31" s="15"/>
      <c r="JUG31" s="15"/>
      <c r="JUH31" s="15"/>
      <c r="JUI31" s="15"/>
      <c r="JUJ31" s="15"/>
      <c r="JUK31" s="15"/>
      <c r="JUL31" s="15"/>
      <c r="JUM31" s="15"/>
      <c r="JUN31" s="15"/>
      <c r="JUO31" s="15"/>
      <c r="JUP31" s="15"/>
      <c r="JUQ31" s="15"/>
      <c r="JUR31" s="15"/>
      <c r="JUS31" s="15"/>
      <c r="JUT31" s="15"/>
      <c r="JUU31" s="15"/>
      <c r="JUV31" s="15"/>
      <c r="JUW31" s="15"/>
      <c r="JUX31" s="15"/>
      <c r="JUY31" s="15"/>
      <c r="JUZ31" s="15"/>
      <c r="JVA31" s="15"/>
      <c r="JVB31" s="15"/>
      <c r="JVC31" s="15"/>
      <c r="JVD31" s="15"/>
      <c r="JVE31" s="15"/>
      <c r="JVF31" s="15"/>
      <c r="JVG31" s="15"/>
      <c r="JVH31" s="15"/>
      <c r="JVI31" s="15"/>
      <c r="JVJ31" s="15"/>
      <c r="JVK31" s="15"/>
      <c r="JVL31" s="15"/>
      <c r="JVM31" s="15"/>
      <c r="JVN31" s="15"/>
      <c r="JVO31" s="15"/>
      <c r="JVP31" s="15"/>
      <c r="JVQ31" s="15"/>
      <c r="JVR31" s="15"/>
      <c r="JVS31" s="15"/>
      <c r="JVT31" s="15"/>
      <c r="JVU31" s="15"/>
      <c r="JVV31" s="15"/>
      <c r="JVW31" s="15"/>
      <c r="JVX31" s="15"/>
      <c r="JVY31" s="15"/>
      <c r="JVZ31" s="15"/>
      <c r="JWA31" s="15"/>
      <c r="JWB31" s="15"/>
      <c r="JWC31" s="15"/>
      <c r="JWD31" s="15"/>
      <c r="JWE31" s="15"/>
      <c r="JWF31" s="15"/>
      <c r="JWG31" s="15"/>
      <c r="JWH31" s="15"/>
      <c r="JWI31" s="15"/>
      <c r="JWJ31" s="15"/>
      <c r="JWK31" s="15"/>
      <c r="JWL31" s="15"/>
      <c r="JWM31" s="15"/>
      <c r="JWN31" s="15"/>
      <c r="JWO31" s="15"/>
      <c r="JWP31" s="15"/>
      <c r="JWQ31" s="15"/>
      <c r="JWR31" s="15"/>
      <c r="JWS31" s="15"/>
      <c r="JWT31" s="15"/>
      <c r="JWU31" s="15"/>
      <c r="JWV31" s="15"/>
      <c r="JWW31" s="15"/>
      <c r="JWX31" s="15"/>
      <c r="JWY31" s="15"/>
      <c r="JWZ31" s="15"/>
      <c r="JXA31" s="15"/>
      <c r="JXB31" s="15"/>
      <c r="JXC31" s="15"/>
      <c r="JXD31" s="15"/>
      <c r="JXE31" s="15"/>
      <c r="JXF31" s="15"/>
      <c r="JXG31" s="15"/>
      <c r="JXH31" s="15"/>
      <c r="JXI31" s="15"/>
      <c r="JXJ31" s="15"/>
      <c r="JXK31" s="15"/>
      <c r="JXL31" s="15"/>
      <c r="JXM31" s="15"/>
      <c r="JXN31" s="15"/>
      <c r="JXO31" s="15"/>
      <c r="JXP31" s="15"/>
      <c r="JXQ31" s="15"/>
      <c r="JXR31" s="15"/>
      <c r="JXS31" s="15"/>
      <c r="JXT31" s="15"/>
      <c r="JXU31" s="15"/>
      <c r="JXV31" s="15"/>
      <c r="JXW31" s="15"/>
      <c r="JXX31" s="15"/>
      <c r="JXY31" s="15"/>
      <c r="JXZ31" s="15"/>
      <c r="JYA31" s="15"/>
      <c r="JYB31" s="15"/>
      <c r="JYC31" s="15"/>
      <c r="JYD31" s="15"/>
      <c r="JYE31" s="15"/>
      <c r="JYF31" s="15"/>
      <c r="JYG31" s="15"/>
      <c r="JYH31" s="15"/>
      <c r="JYI31" s="15"/>
      <c r="JYJ31" s="15"/>
      <c r="JYK31" s="15"/>
      <c r="JYL31" s="15"/>
      <c r="JYM31" s="15"/>
      <c r="JYN31" s="15"/>
      <c r="JYO31" s="15"/>
      <c r="JYP31" s="15"/>
      <c r="JYQ31" s="15"/>
      <c r="JYR31" s="15"/>
      <c r="JYS31" s="15"/>
      <c r="JYT31" s="15"/>
      <c r="JYU31" s="15"/>
      <c r="JYV31" s="15"/>
      <c r="JYW31" s="15"/>
      <c r="JYX31" s="15"/>
      <c r="JYY31" s="15"/>
      <c r="JYZ31" s="15"/>
      <c r="JZA31" s="15"/>
      <c r="JZB31" s="15"/>
      <c r="JZC31" s="15"/>
      <c r="JZD31" s="15"/>
      <c r="JZE31" s="15"/>
      <c r="JZF31" s="15"/>
      <c r="JZG31" s="15"/>
      <c r="JZH31" s="15"/>
      <c r="JZI31" s="15"/>
      <c r="JZJ31" s="15"/>
      <c r="JZK31" s="15"/>
      <c r="JZL31" s="15"/>
      <c r="JZM31" s="15"/>
      <c r="JZN31" s="15"/>
      <c r="JZO31" s="15"/>
      <c r="JZP31" s="15"/>
      <c r="JZQ31" s="15"/>
      <c r="JZR31" s="15"/>
      <c r="JZS31" s="15"/>
      <c r="JZT31" s="15"/>
      <c r="JZU31" s="15"/>
      <c r="JZV31" s="15"/>
      <c r="JZW31" s="15"/>
      <c r="JZX31" s="15"/>
      <c r="JZY31" s="15"/>
      <c r="JZZ31" s="15"/>
      <c r="KAA31" s="15"/>
      <c r="KAB31" s="15"/>
      <c r="KAC31" s="15"/>
      <c r="KAD31" s="15"/>
      <c r="KAE31" s="15"/>
      <c r="KAF31" s="15"/>
      <c r="KAG31" s="15"/>
      <c r="KAH31" s="15"/>
      <c r="KAI31" s="15"/>
      <c r="KAJ31" s="15"/>
      <c r="KAK31" s="15"/>
      <c r="KAL31" s="15"/>
      <c r="KAM31" s="15"/>
      <c r="KAN31" s="15"/>
      <c r="KAO31" s="15"/>
      <c r="KAP31" s="15"/>
      <c r="KAQ31" s="15"/>
      <c r="KAR31" s="15"/>
      <c r="KAS31" s="15"/>
      <c r="KAT31" s="15"/>
      <c r="KAU31" s="15"/>
      <c r="KAV31" s="15"/>
      <c r="KAW31" s="15"/>
      <c r="KAX31" s="15"/>
      <c r="KAY31" s="15"/>
      <c r="KAZ31" s="15"/>
      <c r="KBA31" s="15"/>
      <c r="KBB31" s="15"/>
      <c r="KBC31" s="15"/>
      <c r="KBD31" s="15"/>
      <c r="KBE31" s="15"/>
      <c r="KBF31" s="15"/>
      <c r="KBG31" s="15"/>
      <c r="KBH31" s="15"/>
      <c r="KBI31" s="15"/>
      <c r="KBJ31" s="15"/>
      <c r="KBK31" s="15"/>
      <c r="KBL31" s="15"/>
      <c r="KBM31" s="15"/>
      <c r="KBN31" s="15"/>
      <c r="KBO31" s="15"/>
      <c r="KBP31" s="15"/>
      <c r="KBQ31" s="15"/>
      <c r="KBR31" s="15"/>
      <c r="KBS31" s="15"/>
      <c r="KBT31" s="15"/>
      <c r="KBU31" s="15"/>
      <c r="KBV31" s="15"/>
      <c r="KBW31" s="15"/>
      <c r="KBX31" s="15"/>
      <c r="KBY31" s="15"/>
      <c r="KBZ31" s="15"/>
      <c r="KCA31" s="15"/>
      <c r="KCB31" s="15"/>
      <c r="KCC31" s="15"/>
      <c r="KCD31" s="15"/>
      <c r="KCE31" s="15"/>
      <c r="KCF31" s="15"/>
      <c r="KCG31" s="15"/>
      <c r="KCH31" s="15"/>
      <c r="KCI31" s="15"/>
      <c r="KCJ31" s="15"/>
      <c r="KCK31" s="15"/>
      <c r="KCL31" s="15"/>
      <c r="KCM31" s="15"/>
      <c r="KCN31" s="15"/>
      <c r="KCO31" s="15"/>
      <c r="KCP31" s="15"/>
      <c r="KCQ31" s="15"/>
      <c r="KCR31" s="15"/>
      <c r="KCS31" s="15"/>
      <c r="KCT31" s="15"/>
      <c r="KCU31" s="15"/>
      <c r="KCV31" s="15"/>
      <c r="KCW31" s="15"/>
      <c r="KCX31" s="15"/>
      <c r="KCY31" s="15"/>
      <c r="KCZ31" s="15"/>
      <c r="KDA31" s="15"/>
      <c r="KDB31" s="15"/>
      <c r="KDC31" s="15"/>
      <c r="KDD31" s="15"/>
      <c r="KDE31" s="15"/>
      <c r="KDF31" s="15"/>
      <c r="KDG31" s="15"/>
      <c r="KDH31" s="15"/>
      <c r="KDI31" s="15"/>
      <c r="KDJ31" s="15"/>
      <c r="KDK31" s="15"/>
      <c r="KDL31" s="15"/>
      <c r="KDM31" s="15"/>
      <c r="KDN31" s="15"/>
      <c r="KDO31" s="15"/>
      <c r="KDP31" s="15"/>
      <c r="KDQ31" s="15"/>
      <c r="KDR31" s="15"/>
      <c r="KDS31" s="15"/>
      <c r="KDT31" s="15"/>
      <c r="KDU31" s="15"/>
      <c r="KDV31" s="15"/>
      <c r="KDW31" s="15"/>
      <c r="KDX31" s="15"/>
      <c r="KDY31" s="15"/>
      <c r="KDZ31" s="15"/>
      <c r="KEA31" s="15"/>
      <c r="KEB31" s="15"/>
      <c r="KEC31" s="15"/>
      <c r="KED31" s="15"/>
      <c r="KEE31" s="15"/>
      <c r="KEF31" s="15"/>
      <c r="KEG31" s="15"/>
      <c r="KEH31" s="15"/>
      <c r="KEI31" s="15"/>
      <c r="KEJ31" s="15"/>
      <c r="KEK31" s="15"/>
      <c r="KEL31" s="15"/>
      <c r="KEM31" s="15"/>
      <c r="KEN31" s="15"/>
      <c r="KEO31" s="15"/>
      <c r="KEP31" s="15"/>
      <c r="KEQ31" s="15"/>
      <c r="KER31" s="15"/>
      <c r="KES31" s="15"/>
      <c r="KET31" s="15"/>
      <c r="KEU31" s="15"/>
      <c r="KEV31" s="15"/>
      <c r="KEW31" s="15"/>
      <c r="KEX31" s="15"/>
      <c r="KEY31" s="15"/>
      <c r="KEZ31" s="15"/>
      <c r="KFA31" s="15"/>
      <c r="KFB31" s="15"/>
      <c r="KFC31" s="15"/>
      <c r="KFD31" s="15"/>
      <c r="KFE31" s="15"/>
      <c r="KFF31" s="15"/>
      <c r="KFG31" s="15"/>
      <c r="KFH31" s="15"/>
      <c r="KFI31" s="15"/>
      <c r="KFJ31" s="15"/>
      <c r="KFK31" s="15"/>
      <c r="KFL31" s="15"/>
      <c r="KFM31" s="15"/>
      <c r="KFN31" s="15"/>
      <c r="KFO31" s="15"/>
      <c r="KFP31" s="15"/>
      <c r="KFQ31" s="15"/>
      <c r="KFR31" s="15"/>
      <c r="KFS31" s="15"/>
      <c r="KFT31" s="15"/>
      <c r="KFU31" s="15"/>
      <c r="KFV31" s="15"/>
      <c r="KFW31" s="15"/>
      <c r="KFX31" s="15"/>
      <c r="KFY31" s="15"/>
      <c r="KFZ31" s="15"/>
      <c r="KGA31" s="15"/>
      <c r="KGB31" s="15"/>
      <c r="KGC31" s="15"/>
      <c r="KGD31" s="15"/>
      <c r="KGE31" s="15"/>
      <c r="KGF31" s="15"/>
      <c r="KGG31" s="15"/>
      <c r="KGH31" s="15"/>
      <c r="KGI31" s="15"/>
      <c r="KGJ31" s="15"/>
      <c r="KGK31" s="15"/>
      <c r="KGL31" s="15"/>
      <c r="KGM31" s="15"/>
      <c r="KGN31" s="15"/>
      <c r="KGO31" s="15"/>
      <c r="KGP31" s="15"/>
      <c r="KGQ31" s="15"/>
      <c r="KGR31" s="15"/>
      <c r="KGS31" s="15"/>
      <c r="KGT31" s="15"/>
      <c r="KGU31" s="15"/>
      <c r="KGV31" s="15"/>
      <c r="KGW31" s="15"/>
      <c r="KGX31" s="15"/>
      <c r="KGY31" s="15"/>
      <c r="KGZ31" s="15"/>
      <c r="KHA31" s="15"/>
      <c r="KHB31" s="15"/>
      <c r="KHC31" s="15"/>
      <c r="KHD31" s="15"/>
      <c r="KHE31" s="15"/>
      <c r="KHF31" s="15"/>
      <c r="KHG31" s="15"/>
      <c r="KHH31" s="15"/>
      <c r="KHI31" s="15"/>
      <c r="KHJ31" s="15"/>
      <c r="KHK31" s="15"/>
      <c r="KHL31" s="15"/>
      <c r="KHM31" s="15"/>
      <c r="KHN31" s="15"/>
      <c r="KHO31" s="15"/>
      <c r="KHP31" s="15"/>
      <c r="KHQ31" s="15"/>
      <c r="KHR31" s="15"/>
      <c r="KHS31" s="15"/>
      <c r="KHT31" s="15"/>
      <c r="KHU31" s="15"/>
      <c r="KHV31" s="15"/>
      <c r="KHW31" s="15"/>
      <c r="KHX31" s="15"/>
      <c r="KHY31" s="15"/>
      <c r="KHZ31" s="15"/>
      <c r="KIA31" s="15"/>
      <c r="KIB31" s="15"/>
      <c r="KIC31" s="15"/>
      <c r="KID31" s="15"/>
      <c r="KIE31" s="15"/>
      <c r="KIF31" s="15"/>
      <c r="KIG31" s="15"/>
      <c r="KIH31" s="15"/>
      <c r="KII31" s="15"/>
      <c r="KIJ31" s="15"/>
      <c r="KIK31" s="15"/>
      <c r="KIL31" s="15"/>
      <c r="KIM31" s="15"/>
      <c r="KIN31" s="15"/>
      <c r="KIO31" s="15"/>
      <c r="KIP31" s="15"/>
      <c r="KIQ31" s="15"/>
      <c r="KIR31" s="15"/>
      <c r="KIS31" s="15"/>
      <c r="KIT31" s="15"/>
      <c r="KIU31" s="15"/>
      <c r="KIV31" s="15"/>
      <c r="KIW31" s="15"/>
      <c r="KIX31" s="15"/>
      <c r="KIY31" s="15"/>
      <c r="KIZ31" s="15"/>
      <c r="KJA31" s="15"/>
      <c r="KJB31" s="15"/>
      <c r="KJC31" s="15"/>
      <c r="KJD31" s="15"/>
      <c r="KJE31" s="15"/>
      <c r="KJF31" s="15"/>
      <c r="KJG31" s="15"/>
      <c r="KJH31" s="15"/>
      <c r="KJI31" s="15"/>
      <c r="KJJ31" s="15"/>
      <c r="KJK31" s="15"/>
      <c r="KJL31" s="15"/>
      <c r="KJM31" s="15"/>
      <c r="KJN31" s="15"/>
      <c r="KJO31" s="15"/>
      <c r="KJP31" s="15"/>
      <c r="KJQ31" s="15"/>
      <c r="KJR31" s="15"/>
      <c r="KJS31" s="15"/>
      <c r="KJT31" s="15"/>
      <c r="KJU31" s="15"/>
      <c r="KJV31" s="15"/>
      <c r="KJW31" s="15"/>
      <c r="KJX31" s="15"/>
      <c r="KJY31" s="15"/>
      <c r="KJZ31" s="15"/>
      <c r="KKA31" s="15"/>
      <c r="KKB31" s="15"/>
      <c r="KKC31" s="15"/>
      <c r="KKD31" s="15"/>
      <c r="KKE31" s="15"/>
      <c r="KKF31" s="15"/>
      <c r="KKG31" s="15"/>
      <c r="KKH31" s="15"/>
      <c r="KKI31" s="15"/>
      <c r="KKJ31" s="15"/>
      <c r="KKK31" s="15"/>
      <c r="KKL31" s="15"/>
      <c r="KKM31" s="15"/>
      <c r="KKN31" s="15"/>
      <c r="KKO31" s="15"/>
      <c r="KKP31" s="15"/>
      <c r="KKQ31" s="15"/>
      <c r="KKR31" s="15"/>
      <c r="KKS31" s="15"/>
      <c r="KKT31" s="15"/>
      <c r="KKU31" s="15"/>
      <c r="KKV31" s="15"/>
      <c r="KKW31" s="15"/>
      <c r="KKX31" s="15"/>
      <c r="KKY31" s="15"/>
      <c r="KKZ31" s="15"/>
      <c r="KLA31" s="15"/>
      <c r="KLB31" s="15"/>
      <c r="KLC31" s="15"/>
      <c r="KLD31" s="15"/>
      <c r="KLE31" s="15"/>
      <c r="KLF31" s="15"/>
      <c r="KLG31" s="15"/>
      <c r="KLH31" s="15"/>
      <c r="KLI31" s="15"/>
      <c r="KLJ31" s="15"/>
      <c r="KLK31" s="15"/>
      <c r="KLL31" s="15"/>
      <c r="KLM31" s="15"/>
      <c r="KLN31" s="15"/>
      <c r="KLO31" s="15"/>
      <c r="KLP31" s="15"/>
      <c r="KLQ31" s="15"/>
      <c r="KLR31" s="15"/>
      <c r="KLS31" s="15"/>
      <c r="KLT31" s="15"/>
      <c r="KLU31" s="15"/>
      <c r="KLV31" s="15"/>
      <c r="KLW31" s="15"/>
      <c r="KLX31" s="15"/>
      <c r="KLY31" s="15"/>
      <c r="KLZ31" s="15"/>
      <c r="KMA31" s="15"/>
      <c r="KMB31" s="15"/>
      <c r="KMC31" s="15"/>
      <c r="KMD31" s="15"/>
      <c r="KME31" s="15"/>
      <c r="KMF31" s="15"/>
      <c r="KMG31" s="15"/>
      <c r="KMH31" s="15"/>
      <c r="KMI31" s="15"/>
      <c r="KMJ31" s="15"/>
      <c r="KMK31" s="15"/>
      <c r="KML31" s="15"/>
      <c r="KMM31" s="15"/>
      <c r="KMN31" s="15"/>
      <c r="KMO31" s="15"/>
      <c r="KMP31" s="15"/>
      <c r="KMQ31" s="15"/>
      <c r="KMR31" s="15"/>
      <c r="KMS31" s="15"/>
      <c r="KMT31" s="15"/>
      <c r="KMU31" s="15"/>
      <c r="KMV31" s="15"/>
      <c r="KMW31" s="15"/>
      <c r="KMX31" s="15"/>
      <c r="KMY31" s="15"/>
      <c r="KMZ31" s="15"/>
      <c r="KNA31" s="15"/>
      <c r="KNB31" s="15"/>
      <c r="KNC31" s="15"/>
      <c r="KND31" s="15"/>
      <c r="KNE31" s="15"/>
      <c r="KNF31" s="15"/>
      <c r="KNG31" s="15"/>
      <c r="KNH31" s="15"/>
      <c r="KNI31" s="15"/>
      <c r="KNJ31" s="15"/>
      <c r="KNK31" s="15"/>
      <c r="KNL31" s="15"/>
      <c r="KNM31" s="15"/>
      <c r="KNN31" s="15"/>
      <c r="KNO31" s="15"/>
      <c r="KNP31" s="15"/>
      <c r="KNQ31" s="15"/>
      <c r="KNR31" s="15"/>
      <c r="KNS31" s="15"/>
      <c r="KNT31" s="15"/>
      <c r="KNU31" s="15"/>
      <c r="KNV31" s="15"/>
      <c r="KNW31" s="15"/>
      <c r="KNX31" s="15"/>
      <c r="KNY31" s="15"/>
      <c r="KNZ31" s="15"/>
      <c r="KOA31" s="15"/>
      <c r="KOB31" s="15"/>
      <c r="KOC31" s="15"/>
      <c r="KOD31" s="15"/>
      <c r="KOE31" s="15"/>
      <c r="KOF31" s="15"/>
      <c r="KOG31" s="15"/>
      <c r="KOH31" s="15"/>
      <c r="KOI31" s="15"/>
      <c r="KOJ31" s="15"/>
      <c r="KOK31" s="15"/>
      <c r="KOL31" s="15"/>
      <c r="KOM31" s="15"/>
      <c r="KON31" s="15"/>
      <c r="KOO31" s="15"/>
      <c r="KOP31" s="15"/>
      <c r="KOQ31" s="15"/>
      <c r="KOR31" s="15"/>
      <c r="KOS31" s="15"/>
      <c r="KOT31" s="15"/>
      <c r="KOU31" s="15"/>
      <c r="KOV31" s="15"/>
      <c r="KOW31" s="15"/>
      <c r="KOX31" s="15"/>
      <c r="KOY31" s="15"/>
      <c r="KOZ31" s="15"/>
      <c r="KPA31" s="15"/>
      <c r="KPB31" s="15"/>
      <c r="KPC31" s="15"/>
      <c r="KPD31" s="15"/>
      <c r="KPE31" s="15"/>
      <c r="KPF31" s="15"/>
      <c r="KPG31" s="15"/>
      <c r="KPH31" s="15"/>
      <c r="KPI31" s="15"/>
      <c r="KPJ31" s="15"/>
      <c r="KPK31" s="15"/>
      <c r="KPL31" s="15"/>
      <c r="KPM31" s="15"/>
      <c r="KPN31" s="15"/>
      <c r="KPO31" s="15"/>
      <c r="KPP31" s="15"/>
      <c r="KPQ31" s="15"/>
      <c r="KPR31" s="15"/>
      <c r="KPS31" s="15"/>
      <c r="KPT31" s="15"/>
      <c r="KPU31" s="15"/>
      <c r="KPV31" s="15"/>
      <c r="KPW31" s="15"/>
      <c r="KPX31" s="15"/>
      <c r="KPY31" s="15"/>
      <c r="KPZ31" s="15"/>
      <c r="KQA31" s="15"/>
      <c r="KQB31" s="15"/>
      <c r="KQC31" s="15"/>
      <c r="KQD31" s="15"/>
      <c r="KQE31" s="15"/>
      <c r="KQF31" s="15"/>
      <c r="KQG31" s="15"/>
      <c r="KQH31" s="15"/>
      <c r="KQI31" s="15"/>
      <c r="KQJ31" s="15"/>
      <c r="KQK31" s="15"/>
      <c r="KQL31" s="15"/>
      <c r="KQM31" s="15"/>
      <c r="KQN31" s="15"/>
      <c r="KQO31" s="15"/>
      <c r="KQP31" s="15"/>
      <c r="KQQ31" s="15"/>
      <c r="KQR31" s="15"/>
      <c r="KQS31" s="15"/>
      <c r="KQT31" s="15"/>
      <c r="KQU31" s="15"/>
      <c r="KQV31" s="15"/>
      <c r="KQW31" s="15"/>
      <c r="KQX31" s="15"/>
      <c r="KQY31" s="15"/>
      <c r="KQZ31" s="15"/>
      <c r="KRA31" s="15"/>
      <c r="KRB31" s="15"/>
      <c r="KRC31" s="15"/>
      <c r="KRD31" s="15"/>
      <c r="KRE31" s="15"/>
      <c r="KRF31" s="15"/>
      <c r="KRG31" s="15"/>
      <c r="KRH31" s="15"/>
      <c r="KRI31" s="15"/>
      <c r="KRJ31" s="15"/>
      <c r="KRK31" s="15"/>
      <c r="KRL31" s="15"/>
      <c r="KRM31" s="15"/>
      <c r="KRN31" s="15"/>
      <c r="KRO31" s="15"/>
      <c r="KRP31" s="15"/>
      <c r="KRQ31" s="15"/>
      <c r="KRR31" s="15"/>
      <c r="KRS31" s="15"/>
      <c r="KRT31" s="15"/>
      <c r="KRU31" s="15"/>
      <c r="KRV31" s="15"/>
      <c r="KRW31" s="15"/>
      <c r="KRX31" s="15"/>
      <c r="KRY31" s="15"/>
      <c r="KRZ31" s="15"/>
      <c r="KSA31" s="15"/>
      <c r="KSB31" s="15"/>
      <c r="KSC31" s="15"/>
      <c r="KSD31" s="15"/>
      <c r="KSE31" s="15"/>
      <c r="KSF31" s="15"/>
      <c r="KSG31" s="15"/>
      <c r="KSH31" s="15"/>
      <c r="KSI31" s="15"/>
      <c r="KSJ31" s="15"/>
      <c r="KSK31" s="15"/>
      <c r="KSL31" s="15"/>
      <c r="KSM31" s="15"/>
      <c r="KSN31" s="15"/>
      <c r="KSO31" s="15"/>
      <c r="KSP31" s="15"/>
      <c r="KSQ31" s="15"/>
      <c r="KSR31" s="15"/>
      <c r="KSS31" s="15"/>
      <c r="KST31" s="15"/>
      <c r="KSU31" s="15"/>
      <c r="KSV31" s="15"/>
      <c r="KSW31" s="15"/>
      <c r="KSX31" s="15"/>
      <c r="KSY31" s="15"/>
      <c r="KSZ31" s="15"/>
      <c r="KTA31" s="15"/>
      <c r="KTB31" s="15"/>
      <c r="KTC31" s="15"/>
      <c r="KTD31" s="15"/>
      <c r="KTE31" s="15"/>
      <c r="KTF31" s="15"/>
      <c r="KTG31" s="15"/>
      <c r="KTH31" s="15"/>
      <c r="KTI31" s="15"/>
      <c r="KTJ31" s="15"/>
      <c r="KTK31" s="15"/>
      <c r="KTL31" s="15"/>
      <c r="KTM31" s="15"/>
      <c r="KTN31" s="15"/>
      <c r="KTO31" s="15"/>
      <c r="KTP31" s="15"/>
      <c r="KTQ31" s="15"/>
      <c r="KTR31" s="15"/>
      <c r="KTS31" s="15"/>
      <c r="KTT31" s="15"/>
      <c r="KTU31" s="15"/>
      <c r="KTV31" s="15"/>
      <c r="KTW31" s="15"/>
      <c r="KTX31" s="15"/>
      <c r="KTY31" s="15"/>
      <c r="KTZ31" s="15"/>
      <c r="KUA31" s="15"/>
      <c r="KUB31" s="15"/>
      <c r="KUC31" s="15"/>
      <c r="KUD31" s="15"/>
      <c r="KUE31" s="15"/>
      <c r="KUF31" s="15"/>
      <c r="KUG31" s="15"/>
      <c r="KUH31" s="15"/>
      <c r="KUI31" s="15"/>
      <c r="KUJ31" s="15"/>
      <c r="KUK31" s="15"/>
      <c r="KUL31" s="15"/>
      <c r="KUM31" s="15"/>
      <c r="KUN31" s="15"/>
      <c r="KUO31" s="15"/>
      <c r="KUP31" s="15"/>
      <c r="KUQ31" s="15"/>
      <c r="KUR31" s="15"/>
      <c r="KUS31" s="15"/>
      <c r="KUT31" s="15"/>
      <c r="KUU31" s="15"/>
      <c r="KUV31" s="15"/>
      <c r="KUW31" s="15"/>
      <c r="KUX31" s="15"/>
      <c r="KUY31" s="15"/>
      <c r="KUZ31" s="15"/>
      <c r="KVA31" s="15"/>
      <c r="KVB31" s="15"/>
      <c r="KVC31" s="15"/>
      <c r="KVD31" s="15"/>
      <c r="KVE31" s="15"/>
      <c r="KVF31" s="15"/>
      <c r="KVG31" s="15"/>
      <c r="KVH31" s="15"/>
      <c r="KVI31" s="15"/>
      <c r="KVJ31" s="15"/>
      <c r="KVK31" s="15"/>
      <c r="KVL31" s="15"/>
      <c r="KVM31" s="15"/>
      <c r="KVN31" s="15"/>
      <c r="KVO31" s="15"/>
      <c r="KVP31" s="15"/>
      <c r="KVQ31" s="15"/>
      <c r="KVR31" s="15"/>
      <c r="KVS31" s="15"/>
      <c r="KVT31" s="15"/>
      <c r="KVU31" s="15"/>
      <c r="KVV31" s="15"/>
      <c r="KVW31" s="15"/>
      <c r="KVX31" s="15"/>
      <c r="KVY31" s="15"/>
      <c r="KVZ31" s="15"/>
      <c r="KWA31" s="15"/>
      <c r="KWB31" s="15"/>
      <c r="KWC31" s="15"/>
      <c r="KWD31" s="15"/>
      <c r="KWE31" s="15"/>
      <c r="KWF31" s="15"/>
      <c r="KWG31" s="15"/>
      <c r="KWH31" s="15"/>
      <c r="KWI31" s="15"/>
      <c r="KWJ31" s="15"/>
      <c r="KWK31" s="15"/>
      <c r="KWL31" s="15"/>
      <c r="KWM31" s="15"/>
      <c r="KWN31" s="15"/>
      <c r="KWO31" s="15"/>
      <c r="KWP31" s="15"/>
      <c r="KWQ31" s="15"/>
      <c r="KWR31" s="15"/>
      <c r="KWS31" s="15"/>
      <c r="KWT31" s="15"/>
      <c r="KWU31" s="15"/>
      <c r="KWV31" s="15"/>
      <c r="KWW31" s="15"/>
      <c r="KWX31" s="15"/>
      <c r="KWY31" s="15"/>
      <c r="KWZ31" s="15"/>
      <c r="KXA31" s="15"/>
      <c r="KXB31" s="15"/>
      <c r="KXC31" s="15"/>
      <c r="KXD31" s="15"/>
      <c r="KXE31" s="15"/>
      <c r="KXF31" s="15"/>
      <c r="KXG31" s="15"/>
      <c r="KXH31" s="15"/>
      <c r="KXI31" s="15"/>
      <c r="KXJ31" s="15"/>
      <c r="KXK31" s="15"/>
      <c r="KXL31" s="15"/>
      <c r="KXM31" s="15"/>
      <c r="KXN31" s="15"/>
      <c r="KXO31" s="15"/>
      <c r="KXP31" s="15"/>
      <c r="KXQ31" s="15"/>
      <c r="KXR31" s="15"/>
      <c r="KXS31" s="15"/>
      <c r="KXT31" s="15"/>
      <c r="KXU31" s="15"/>
      <c r="KXV31" s="15"/>
      <c r="KXW31" s="15"/>
      <c r="KXX31" s="15"/>
      <c r="KXY31" s="15"/>
      <c r="KXZ31" s="15"/>
      <c r="KYA31" s="15"/>
      <c r="KYB31" s="15"/>
      <c r="KYC31" s="15"/>
      <c r="KYD31" s="15"/>
      <c r="KYE31" s="15"/>
      <c r="KYF31" s="15"/>
      <c r="KYG31" s="15"/>
      <c r="KYH31" s="15"/>
      <c r="KYI31" s="15"/>
      <c r="KYJ31" s="15"/>
      <c r="KYK31" s="15"/>
      <c r="KYL31" s="15"/>
      <c r="KYM31" s="15"/>
      <c r="KYN31" s="15"/>
      <c r="KYO31" s="15"/>
      <c r="KYP31" s="15"/>
      <c r="KYQ31" s="15"/>
      <c r="KYR31" s="15"/>
      <c r="KYS31" s="15"/>
      <c r="KYT31" s="15"/>
      <c r="KYU31" s="15"/>
      <c r="KYV31" s="15"/>
      <c r="KYW31" s="15"/>
      <c r="KYX31" s="15"/>
      <c r="KYY31" s="15"/>
      <c r="KYZ31" s="15"/>
      <c r="KZA31" s="15"/>
      <c r="KZB31" s="15"/>
      <c r="KZC31" s="15"/>
      <c r="KZD31" s="15"/>
      <c r="KZE31" s="15"/>
      <c r="KZF31" s="15"/>
      <c r="KZG31" s="15"/>
      <c r="KZH31" s="15"/>
      <c r="KZI31" s="15"/>
      <c r="KZJ31" s="15"/>
      <c r="KZK31" s="15"/>
      <c r="KZL31" s="15"/>
      <c r="KZM31" s="15"/>
      <c r="KZN31" s="15"/>
      <c r="KZO31" s="15"/>
      <c r="KZP31" s="15"/>
      <c r="KZQ31" s="15"/>
      <c r="KZR31" s="15"/>
      <c r="KZS31" s="15"/>
      <c r="KZT31" s="15"/>
      <c r="KZU31" s="15"/>
      <c r="KZV31" s="15"/>
      <c r="KZW31" s="15"/>
      <c r="KZX31" s="15"/>
      <c r="KZY31" s="15"/>
      <c r="KZZ31" s="15"/>
      <c r="LAA31" s="15"/>
      <c r="LAB31" s="15"/>
      <c r="LAC31" s="15"/>
      <c r="LAD31" s="15"/>
      <c r="LAE31" s="15"/>
      <c r="LAF31" s="15"/>
      <c r="LAG31" s="15"/>
      <c r="LAH31" s="15"/>
      <c r="LAI31" s="15"/>
      <c r="LAJ31" s="15"/>
      <c r="LAK31" s="15"/>
      <c r="LAL31" s="15"/>
      <c r="LAM31" s="15"/>
      <c r="LAN31" s="15"/>
      <c r="LAO31" s="15"/>
      <c r="LAP31" s="15"/>
      <c r="LAQ31" s="15"/>
      <c r="LAR31" s="15"/>
      <c r="LAS31" s="15"/>
      <c r="LAT31" s="15"/>
      <c r="LAU31" s="15"/>
      <c r="LAV31" s="15"/>
      <c r="LAW31" s="15"/>
      <c r="LAX31" s="15"/>
      <c r="LAY31" s="15"/>
      <c r="LAZ31" s="15"/>
      <c r="LBA31" s="15"/>
      <c r="LBB31" s="15"/>
      <c r="LBC31" s="15"/>
      <c r="LBD31" s="15"/>
      <c r="LBE31" s="15"/>
      <c r="LBF31" s="15"/>
      <c r="LBG31" s="15"/>
      <c r="LBH31" s="15"/>
      <c r="LBI31" s="15"/>
      <c r="LBJ31" s="15"/>
      <c r="LBK31" s="15"/>
      <c r="LBL31" s="15"/>
      <c r="LBM31" s="15"/>
      <c r="LBN31" s="15"/>
      <c r="LBO31" s="15"/>
      <c r="LBP31" s="15"/>
      <c r="LBQ31" s="15"/>
      <c r="LBR31" s="15"/>
      <c r="LBS31" s="15"/>
      <c r="LBT31" s="15"/>
      <c r="LBU31" s="15"/>
      <c r="LBV31" s="15"/>
      <c r="LBW31" s="15"/>
      <c r="LBX31" s="15"/>
      <c r="LBY31" s="15"/>
      <c r="LBZ31" s="15"/>
      <c r="LCA31" s="15"/>
      <c r="LCB31" s="15"/>
      <c r="LCC31" s="15"/>
      <c r="LCD31" s="15"/>
      <c r="LCE31" s="15"/>
      <c r="LCF31" s="15"/>
      <c r="LCG31" s="15"/>
      <c r="LCH31" s="15"/>
      <c r="LCI31" s="15"/>
      <c r="LCJ31" s="15"/>
      <c r="LCK31" s="15"/>
      <c r="LCL31" s="15"/>
      <c r="LCM31" s="15"/>
      <c r="LCN31" s="15"/>
      <c r="LCO31" s="15"/>
      <c r="LCP31" s="15"/>
      <c r="LCQ31" s="15"/>
      <c r="LCR31" s="15"/>
      <c r="LCS31" s="15"/>
      <c r="LCT31" s="15"/>
      <c r="LCU31" s="15"/>
      <c r="LCV31" s="15"/>
      <c r="LCW31" s="15"/>
      <c r="LCX31" s="15"/>
      <c r="LCY31" s="15"/>
      <c r="LCZ31" s="15"/>
      <c r="LDA31" s="15"/>
      <c r="LDB31" s="15"/>
      <c r="LDC31" s="15"/>
      <c r="LDD31" s="15"/>
      <c r="LDE31" s="15"/>
      <c r="LDF31" s="15"/>
      <c r="LDG31" s="15"/>
      <c r="LDH31" s="15"/>
      <c r="LDI31" s="15"/>
      <c r="LDJ31" s="15"/>
      <c r="LDK31" s="15"/>
      <c r="LDL31" s="15"/>
      <c r="LDM31" s="15"/>
      <c r="LDN31" s="15"/>
      <c r="LDO31" s="15"/>
      <c r="LDP31" s="15"/>
      <c r="LDQ31" s="15"/>
      <c r="LDR31" s="15"/>
      <c r="LDS31" s="15"/>
      <c r="LDT31" s="15"/>
      <c r="LDU31" s="15"/>
      <c r="LDV31" s="15"/>
      <c r="LDW31" s="15"/>
      <c r="LDX31" s="15"/>
      <c r="LDY31" s="15"/>
      <c r="LDZ31" s="15"/>
      <c r="LEA31" s="15"/>
      <c r="LEB31" s="15"/>
      <c r="LEC31" s="15"/>
      <c r="LED31" s="15"/>
      <c r="LEE31" s="15"/>
      <c r="LEF31" s="15"/>
      <c r="LEG31" s="15"/>
      <c r="LEH31" s="15"/>
      <c r="LEI31" s="15"/>
      <c r="LEJ31" s="15"/>
      <c r="LEK31" s="15"/>
      <c r="LEL31" s="15"/>
      <c r="LEM31" s="15"/>
      <c r="LEN31" s="15"/>
      <c r="LEO31" s="15"/>
      <c r="LEP31" s="15"/>
      <c r="LEQ31" s="15"/>
      <c r="LER31" s="15"/>
      <c r="LES31" s="15"/>
      <c r="LET31" s="15"/>
      <c r="LEU31" s="15"/>
      <c r="LEV31" s="15"/>
      <c r="LEW31" s="15"/>
      <c r="LEX31" s="15"/>
      <c r="LEY31" s="15"/>
      <c r="LEZ31" s="15"/>
      <c r="LFA31" s="15"/>
      <c r="LFB31" s="15"/>
      <c r="LFC31" s="15"/>
      <c r="LFD31" s="15"/>
      <c r="LFE31" s="15"/>
      <c r="LFF31" s="15"/>
      <c r="LFG31" s="15"/>
      <c r="LFH31" s="15"/>
      <c r="LFI31" s="15"/>
      <c r="LFJ31" s="15"/>
      <c r="LFK31" s="15"/>
      <c r="LFL31" s="15"/>
      <c r="LFM31" s="15"/>
      <c r="LFN31" s="15"/>
      <c r="LFO31" s="15"/>
      <c r="LFP31" s="15"/>
      <c r="LFQ31" s="15"/>
      <c r="LFR31" s="15"/>
      <c r="LFS31" s="15"/>
      <c r="LFT31" s="15"/>
      <c r="LFU31" s="15"/>
      <c r="LFV31" s="15"/>
      <c r="LFW31" s="15"/>
      <c r="LFX31" s="15"/>
      <c r="LFY31" s="15"/>
      <c r="LFZ31" s="15"/>
      <c r="LGA31" s="15"/>
      <c r="LGB31" s="15"/>
      <c r="LGC31" s="15"/>
      <c r="LGD31" s="15"/>
      <c r="LGE31" s="15"/>
      <c r="LGF31" s="15"/>
      <c r="LGG31" s="15"/>
      <c r="LGH31" s="15"/>
      <c r="LGI31" s="15"/>
      <c r="LGJ31" s="15"/>
      <c r="LGK31" s="15"/>
      <c r="LGL31" s="15"/>
      <c r="LGM31" s="15"/>
      <c r="LGN31" s="15"/>
      <c r="LGO31" s="15"/>
      <c r="LGP31" s="15"/>
      <c r="LGQ31" s="15"/>
      <c r="LGR31" s="15"/>
      <c r="LGS31" s="15"/>
      <c r="LGT31" s="15"/>
      <c r="LGU31" s="15"/>
      <c r="LGV31" s="15"/>
      <c r="LGW31" s="15"/>
      <c r="LGX31" s="15"/>
      <c r="LGY31" s="15"/>
      <c r="LGZ31" s="15"/>
      <c r="LHA31" s="15"/>
      <c r="LHB31" s="15"/>
      <c r="LHC31" s="15"/>
      <c r="LHD31" s="15"/>
      <c r="LHE31" s="15"/>
      <c r="LHF31" s="15"/>
      <c r="LHG31" s="15"/>
      <c r="LHH31" s="15"/>
      <c r="LHI31" s="15"/>
      <c r="LHJ31" s="15"/>
      <c r="LHK31" s="15"/>
      <c r="LHL31" s="15"/>
      <c r="LHM31" s="15"/>
      <c r="LHN31" s="15"/>
      <c r="LHO31" s="15"/>
      <c r="LHP31" s="15"/>
      <c r="LHQ31" s="15"/>
      <c r="LHR31" s="15"/>
      <c r="LHS31" s="15"/>
      <c r="LHT31" s="15"/>
      <c r="LHU31" s="15"/>
      <c r="LHV31" s="15"/>
      <c r="LHW31" s="15"/>
      <c r="LHX31" s="15"/>
      <c r="LHY31" s="15"/>
      <c r="LHZ31" s="15"/>
      <c r="LIA31" s="15"/>
      <c r="LIB31" s="15"/>
      <c r="LIC31" s="15"/>
      <c r="LID31" s="15"/>
      <c r="LIE31" s="15"/>
      <c r="LIF31" s="15"/>
      <c r="LIG31" s="15"/>
      <c r="LIH31" s="15"/>
      <c r="LII31" s="15"/>
      <c r="LIJ31" s="15"/>
      <c r="LIK31" s="15"/>
      <c r="LIL31" s="15"/>
      <c r="LIM31" s="15"/>
      <c r="LIN31" s="15"/>
      <c r="LIO31" s="15"/>
      <c r="LIP31" s="15"/>
      <c r="LIQ31" s="15"/>
      <c r="LIR31" s="15"/>
      <c r="LIS31" s="15"/>
      <c r="LIT31" s="15"/>
      <c r="LIU31" s="15"/>
      <c r="LIV31" s="15"/>
      <c r="LIW31" s="15"/>
      <c r="LIX31" s="15"/>
      <c r="LIY31" s="15"/>
      <c r="LIZ31" s="15"/>
      <c r="LJA31" s="15"/>
      <c r="LJB31" s="15"/>
      <c r="LJC31" s="15"/>
      <c r="LJD31" s="15"/>
      <c r="LJE31" s="15"/>
      <c r="LJF31" s="15"/>
      <c r="LJG31" s="15"/>
      <c r="LJH31" s="15"/>
      <c r="LJI31" s="15"/>
      <c r="LJJ31" s="15"/>
      <c r="LJK31" s="15"/>
      <c r="LJL31" s="15"/>
      <c r="LJM31" s="15"/>
      <c r="LJN31" s="15"/>
      <c r="LJO31" s="15"/>
      <c r="LJP31" s="15"/>
      <c r="LJQ31" s="15"/>
      <c r="LJR31" s="15"/>
      <c r="LJS31" s="15"/>
      <c r="LJT31" s="15"/>
      <c r="LJU31" s="15"/>
      <c r="LJV31" s="15"/>
      <c r="LJW31" s="15"/>
      <c r="LJX31" s="15"/>
      <c r="LJY31" s="15"/>
      <c r="LJZ31" s="15"/>
      <c r="LKA31" s="15"/>
      <c r="LKB31" s="15"/>
      <c r="LKC31" s="15"/>
      <c r="LKD31" s="15"/>
      <c r="LKE31" s="15"/>
      <c r="LKF31" s="15"/>
      <c r="LKG31" s="15"/>
      <c r="LKH31" s="15"/>
      <c r="LKI31" s="15"/>
      <c r="LKJ31" s="15"/>
      <c r="LKK31" s="15"/>
      <c r="LKL31" s="15"/>
      <c r="LKM31" s="15"/>
      <c r="LKN31" s="15"/>
      <c r="LKO31" s="15"/>
      <c r="LKP31" s="15"/>
      <c r="LKQ31" s="15"/>
      <c r="LKR31" s="15"/>
      <c r="LKS31" s="15"/>
      <c r="LKT31" s="15"/>
      <c r="LKU31" s="15"/>
      <c r="LKV31" s="15"/>
      <c r="LKW31" s="15"/>
      <c r="LKX31" s="15"/>
      <c r="LKY31" s="15"/>
      <c r="LKZ31" s="15"/>
      <c r="LLA31" s="15"/>
      <c r="LLB31" s="15"/>
      <c r="LLC31" s="15"/>
      <c r="LLD31" s="15"/>
      <c r="LLE31" s="15"/>
      <c r="LLF31" s="15"/>
      <c r="LLG31" s="15"/>
      <c r="LLH31" s="15"/>
      <c r="LLI31" s="15"/>
      <c r="LLJ31" s="15"/>
      <c r="LLK31" s="15"/>
      <c r="LLL31" s="15"/>
      <c r="LLM31" s="15"/>
      <c r="LLN31" s="15"/>
      <c r="LLO31" s="15"/>
      <c r="LLP31" s="15"/>
      <c r="LLQ31" s="15"/>
      <c r="LLR31" s="15"/>
      <c r="LLS31" s="15"/>
      <c r="LLT31" s="15"/>
      <c r="LLU31" s="15"/>
      <c r="LLV31" s="15"/>
      <c r="LLW31" s="15"/>
      <c r="LLX31" s="15"/>
      <c r="LLY31" s="15"/>
      <c r="LLZ31" s="15"/>
      <c r="LMA31" s="15"/>
      <c r="LMB31" s="15"/>
      <c r="LMC31" s="15"/>
      <c r="LMD31" s="15"/>
      <c r="LME31" s="15"/>
      <c r="LMF31" s="15"/>
      <c r="LMG31" s="15"/>
      <c r="LMH31" s="15"/>
      <c r="LMI31" s="15"/>
      <c r="LMJ31" s="15"/>
      <c r="LMK31" s="15"/>
      <c r="LML31" s="15"/>
      <c r="LMM31" s="15"/>
      <c r="LMN31" s="15"/>
      <c r="LMO31" s="15"/>
      <c r="LMP31" s="15"/>
      <c r="LMQ31" s="15"/>
      <c r="LMR31" s="15"/>
      <c r="LMS31" s="15"/>
      <c r="LMT31" s="15"/>
      <c r="LMU31" s="15"/>
      <c r="LMV31" s="15"/>
      <c r="LMW31" s="15"/>
      <c r="LMX31" s="15"/>
      <c r="LMY31" s="15"/>
      <c r="LMZ31" s="15"/>
      <c r="LNA31" s="15"/>
      <c r="LNB31" s="15"/>
      <c r="LNC31" s="15"/>
      <c r="LND31" s="15"/>
      <c r="LNE31" s="15"/>
      <c r="LNF31" s="15"/>
      <c r="LNG31" s="15"/>
      <c r="LNH31" s="15"/>
      <c r="LNI31" s="15"/>
      <c r="LNJ31" s="15"/>
      <c r="LNK31" s="15"/>
      <c r="LNL31" s="15"/>
      <c r="LNM31" s="15"/>
      <c r="LNN31" s="15"/>
      <c r="LNO31" s="15"/>
      <c r="LNP31" s="15"/>
      <c r="LNQ31" s="15"/>
      <c r="LNR31" s="15"/>
      <c r="LNS31" s="15"/>
      <c r="LNT31" s="15"/>
      <c r="LNU31" s="15"/>
      <c r="LNV31" s="15"/>
      <c r="LNW31" s="15"/>
      <c r="LNX31" s="15"/>
      <c r="LNY31" s="15"/>
      <c r="LNZ31" s="15"/>
      <c r="LOA31" s="15"/>
      <c r="LOB31" s="15"/>
      <c r="LOC31" s="15"/>
      <c r="LOD31" s="15"/>
      <c r="LOE31" s="15"/>
      <c r="LOF31" s="15"/>
      <c r="LOG31" s="15"/>
      <c r="LOH31" s="15"/>
      <c r="LOI31" s="15"/>
      <c r="LOJ31" s="15"/>
      <c r="LOK31" s="15"/>
      <c r="LOL31" s="15"/>
      <c r="LOM31" s="15"/>
      <c r="LON31" s="15"/>
      <c r="LOO31" s="15"/>
      <c r="LOP31" s="15"/>
      <c r="LOQ31" s="15"/>
      <c r="LOR31" s="15"/>
      <c r="LOS31" s="15"/>
      <c r="LOT31" s="15"/>
      <c r="LOU31" s="15"/>
      <c r="LOV31" s="15"/>
      <c r="LOW31" s="15"/>
      <c r="LOX31" s="15"/>
      <c r="LOY31" s="15"/>
      <c r="LOZ31" s="15"/>
      <c r="LPA31" s="15"/>
      <c r="LPB31" s="15"/>
      <c r="LPC31" s="15"/>
      <c r="LPD31" s="15"/>
      <c r="LPE31" s="15"/>
      <c r="LPF31" s="15"/>
      <c r="LPG31" s="15"/>
      <c r="LPH31" s="15"/>
      <c r="LPI31" s="15"/>
      <c r="LPJ31" s="15"/>
      <c r="LPK31" s="15"/>
      <c r="LPL31" s="15"/>
      <c r="LPM31" s="15"/>
      <c r="LPN31" s="15"/>
      <c r="LPO31" s="15"/>
      <c r="LPP31" s="15"/>
      <c r="LPQ31" s="15"/>
      <c r="LPR31" s="15"/>
      <c r="LPS31" s="15"/>
      <c r="LPT31" s="15"/>
      <c r="LPU31" s="15"/>
      <c r="LPV31" s="15"/>
      <c r="LPW31" s="15"/>
      <c r="LPX31" s="15"/>
      <c r="LPY31" s="15"/>
      <c r="LPZ31" s="15"/>
      <c r="LQA31" s="15"/>
      <c r="LQB31" s="15"/>
      <c r="LQC31" s="15"/>
      <c r="LQD31" s="15"/>
      <c r="LQE31" s="15"/>
      <c r="LQF31" s="15"/>
      <c r="LQG31" s="15"/>
      <c r="LQH31" s="15"/>
      <c r="LQI31" s="15"/>
      <c r="LQJ31" s="15"/>
      <c r="LQK31" s="15"/>
      <c r="LQL31" s="15"/>
      <c r="LQM31" s="15"/>
      <c r="LQN31" s="15"/>
      <c r="LQO31" s="15"/>
      <c r="LQP31" s="15"/>
      <c r="LQQ31" s="15"/>
      <c r="LQR31" s="15"/>
      <c r="LQS31" s="15"/>
      <c r="LQT31" s="15"/>
      <c r="LQU31" s="15"/>
      <c r="LQV31" s="15"/>
      <c r="LQW31" s="15"/>
      <c r="LQX31" s="15"/>
      <c r="LQY31" s="15"/>
      <c r="LQZ31" s="15"/>
      <c r="LRA31" s="15"/>
      <c r="LRB31" s="15"/>
      <c r="LRC31" s="15"/>
      <c r="LRD31" s="15"/>
      <c r="LRE31" s="15"/>
      <c r="LRF31" s="15"/>
      <c r="LRG31" s="15"/>
      <c r="LRH31" s="15"/>
      <c r="LRI31" s="15"/>
      <c r="LRJ31" s="15"/>
      <c r="LRK31" s="15"/>
      <c r="LRL31" s="15"/>
      <c r="LRM31" s="15"/>
      <c r="LRN31" s="15"/>
      <c r="LRO31" s="15"/>
      <c r="LRP31" s="15"/>
      <c r="LRQ31" s="15"/>
      <c r="LRR31" s="15"/>
      <c r="LRS31" s="15"/>
      <c r="LRT31" s="15"/>
      <c r="LRU31" s="15"/>
      <c r="LRV31" s="15"/>
      <c r="LRW31" s="15"/>
      <c r="LRX31" s="15"/>
      <c r="LRY31" s="15"/>
      <c r="LRZ31" s="15"/>
      <c r="LSA31" s="15"/>
      <c r="LSB31" s="15"/>
      <c r="LSC31" s="15"/>
      <c r="LSD31" s="15"/>
      <c r="LSE31" s="15"/>
      <c r="LSF31" s="15"/>
      <c r="LSG31" s="15"/>
      <c r="LSH31" s="15"/>
      <c r="LSI31" s="15"/>
      <c r="LSJ31" s="15"/>
      <c r="LSK31" s="15"/>
      <c r="LSL31" s="15"/>
      <c r="LSM31" s="15"/>
      <c r="LSN31" s="15"/>
      <c r="LSO31" s="15"/>
      <c r="LSP31" s="15"/>
      <c r="LSQ31" s="15"/>
      <c r="LSR31" s="15"/>
      <c r="LSS31" s="15"/>
      <c r="LST31" s="15"/>
      <c r="LSU31" s="15"/>
      <c r="LSV31" s="15"/>
      <c r="LSW31" s="15"/>
      <c r="LSX31" s="15"/>
      <c r="LSY31" s="15"/>
      <c r="LSZ31" s="15"/>
      <c r="LTA31" s="15"/>
      <c r="LTB31" s="15"/>
      <c r="LTC31" s="15"/>
      <c r="LTD31" s="15"/>
      <c r="LTE31" s="15"/>
      <c r="LTF31" s="15"/>
      <c r="LTG31" s="15"/>
      <c r="LTH31" s="15"/>
      <c r="LTI31" s="15"/>
      <c r="LTJ31" s="15"/>
      <c r="LTK31" s="15"/>
      <c r="LTL31" s="15"/>
      <c r="LTM31" s="15"/>
      <c r="LTN31" s="15"/>
      <c r="LTO31" s="15"/>
      <c r="LTP31" s="15"/>
      <c r="LTQ31" s="15"/>
      <c r="LTR31" s="15"/>
      <c r="LTS31" s="15"/>
      <c r="LTT31" s="15"/>
      <c r="LTU31" s="15"/>
      <c r="LTV31" s="15"/>
      <c r="LTW31" s="15"/>
      <c r="LTX31" s="15"/>
      <c r="LTY31" s="15"/>
      <c r="LTZ31" s="15"/>
      <c r="LUA31" s="15"/>
      <c r="LUB31" s="15"/>
      <c r="LUC31" s="15"/>
      <c r="LUD31" s="15"/>
      <c r="LUE31" s="15"/>
      <c r="LUF31" s="15"/>
      <c r="LUG31" s="15"/>
      <c r="LUH31" s="15"/>
      <c r="LUI31" s="15"/>
      <c r="LUJ31" s="15"/>
      <c r="LUK31" s="15"/>
      <c r="LUL31" s="15"/>
      <c r="LUM31" s="15"/>
      <c r="LUN31" s="15"/>
      <c r="LUO31" s="15"/>
      <c r="LUP31" s="15"/>
      <c r="LUQ31" s="15"/>
      <c r="LUR31" s="15"/>
      <c r="LUS31" s="15"/>
      <c r="LUT31" s="15"/>
      <c r="LUU31" s="15"/>
      <c r="LUV31" s="15"/>
      <c r="LUW31" s="15"/>
      <c r="LUX31" s="15"/>
      <c r="LUY31" s="15"/>
      <c r="LUZ31" s="15"/>
      <c r="LVA31" s="15"/>
      <c r="LVB31" s="15"/>
      <c r="LVC31" s="15"/>
      <c r="LVD31" s="15"/>
      <c r="LVE31" s="15"/>
      <c r="LVF31" s="15"/>
      <c r="LVG31" s="15"/>
      <c r="LVH31" s="15"/>
      <c r="LVI31" s="15"/>
      <c r="LVJ31" s="15"/>
      <c r="LVK31" s="15"/>
      <c r="LVL31" s="15"/>
      <c r="LVM31" s="15"/>
      <c r="LVN31" s="15"/>
      <c r="LVO31" s="15"/>
      <c r="LVP31" s="15"/>
      <c r="LVQ31" s="15"/>
      <c r="LVR31" s="15"/>
      <c r="LVS31" s="15"/>
      <c r="LVT31" s="15"/>
      <c r="LVU31" s="15"/>
      <c r="LVV31" s="15"/>
      <c r="LVW31" s="15"/>
      <c r="LVX31" s="15"/>
      <c r="LVY31" s="15"/>
      <c r="LVZ31" s="15"/>
      <c r="LWA31" s="15"/>
      <c r="LWB31" s="15"/>
      <c r="LWC31" s="15"/>
      <c r="LWD31" s="15"/>
      <c r="LWE31" s="15"/>
      <c r="LWF31" s="15"/>
      <c r="LWG31" s="15"/>
      <c r="LWH31" s="15"/>
      <c r="LWI31" s="15"/>
      <c r="LWJ31" s="15"/>
      <c r="LWK31" s="15"/>
      <c r="LWL31" s="15"/>
      <c r="LWM31" s="15"/>
      <c r="LWN31" s="15"/>
      <c r="LWO31" s="15"/>
      <c r="LWP31" s="15"/>
      <c r="LWQ31" s="15"/>
      <c r="LWR31" s="15"/>
      <c r="LWS31" s="15"/>
      <c r="LWT31" s="15"/>
      <c r="LWU31" s="15"/>
      <c r="LWV31" s="15"/>
      <c r="LWW31" s="15"/>
      <c r="LWX31" s="15"/>
      <c r="LWY31" s="15"/>
      <c r="LWZ31" s="15"/>
      <c r="LXA31" s="15"/>
      <c r="LXB31" s="15"/>
      <c r="LXC31" s="15"/>
      <c r="LXD31" s="15"/>
      <c r="LXE31" s="15"/>
      <c r="LXF31" s="15"/>
      <c r="LXG31" s="15"/>
      <c r="LXH31" s="15"/>
      <c r="LXI31" s="15"/>
      <c r="LXJ31" s="15"/>
      <c r="LXK31" s="15"/>
      <c r="LXL31" s="15"/>
      <c r="LXM31" s="15"/>
      <c r="LXN31" s="15"/>
      <c r="LXO31" s="15"/>
      <c r="LXP31" s="15"/>
      <c r="LXQ31" s="15"/>
      <c r="LXR31" s="15"/>
      <c r="LXS31" s="15"/>
      <c r="LXT31" s="15"/>
      <c r="LXU31" s="15"/>
      <c r="LXV31" s="15"/>
      <c r="LXW31" s="15"/>
      <c r="LXX31" s="15"/>
      <c r="LXY31" s="15"/>
      <c r="LXZ31" s="15"/>
      <c r="LYA31" s="15"/>
      <c r="LYB31" s="15"/>
      <c r="LYC31" s="15"/>
      <c r="LYD31" s="15"/>
      <c r="LYE31" s="15"/>
      <c r="LYF31" s="15"/>
      <c r="LYG31" s="15"/>
      <c r="LYH31" s="15"/>
      <c r="LYI31" s="15"/>
      <c r="LYJ31" s="15"/>
      <c r="LYK31" s="15"/>
      <c r="LYL31" s="15"/>
      <c r="LYM31" s="15"/>
      <c r="LYN31" s="15"/>
      <c r="LYO31" s="15"/>
      <c r="LYP31" s="15"/>
      <c r="LYQ31" s="15"/>
      <c r="LYR31" s="15"/>
      <c r="LYS31" s="15"/>
      <c r="LYT31" s="15"/>
      <c r="LYU31" s="15"/>
      <c r="LYV31" s="15"/>
      <c r="LYW31" s="15"/>
      <c r="LYX31" s="15"/>
      <c r="LYY31" s="15"/>
      <c r="LYZ31" s="15"/>
      <c r="LZA31" s="15"/>
      <c r="LZB31" s="15"/>
      <c r="LZC31" s="15"/>
      <c r="LZD31" s="15"/>
      <c r="LZE31" s="15"/>
      <c r="LZF31" s="15"/>
      <c r="LZG31" s="15"/>
      <c r="LZH31" s="15"/>
      <c r="LZI31" s="15"/>
      <c r="LZJ31" s="15"/>
      <c r="LZK31" s="15"/>
      <c r="LZL31" s="15"/>
      <c r="LZM31" s="15"/>
      <c r="LZN31" s="15"/>
      <c r="LZO31" s="15"/>
      <c r="LZP31" s="15"/>
      <c r="LZQ31" s="15"/>
      <c r="LZR31" s="15"/>
      <c r="LZS31" s="15"/>
      <c r="LZT31" s="15"/>
      <c r="LZU31" s="15"/>
      <c r="LZV31" s="15"/>
      <c r="LZW31" s="15"/>
      <c r="LZX31" s="15"/>
      <c r="LZY31" s="15"/>
      <c r="LZZ31" s="15"/>
      <c r="MAA31" s="15"/>
      <c r="MAB31" s="15"/>
      <c r="MAC31" s="15"/>
      <c r="MAD31" s="15"/>
      <c r="MAE31" s="15"/>
      <c r="MAF31" s="15"/>
      <c r="MAG31" s="15"/>
      <c r="MAH31" s="15"/>
      <c r="MAI31" s="15"/>
      <c r="MAJ31" s="15"/>
      <c r="MAK31" s="15"/>
      <c r="MAL31" s="15"/>
      <c r="MAM31" s="15"/>
      <c r="MAN31" s="15"/>
      <c r="MAO31" s="15"/>
      <c r="MAP31" s="15"/>
      <c r="MAQ31" s="15"/>
      <c r="MAR31" s="15"/>
      <c r="MAS31" s="15"/>
      <c r="MAT31" s="15"/>
      <c r="MAU31" s="15"/>
      <c r="MAV31" s="15"/>
      <c r="MAW31" s="15"/>
      <c r="MAX31" s="15"/>
      <c r="MAY31" s="15"/>
      <c r="MAZ31" s="15"/>
      <c r="MBA31" s="15"/>
      <c r="MBB31" s="15"/>
      <c r="MBC31" s="15"/>
      <c r="MBD31" s="15"/>
      <c r="MBE31" s="15"/>
      <c r="MBF31" s="15"/>
      <c r="MBG31" s="15"/>
      <c r="MBH31" s="15"/>
      <c r="MBI31" s="15"/>
      <c r="MBJ31" s="15"/>
      <c r="MBK31" s="15"/>
      <c r="MBL31" s="15"/>
      <c r="MBM31" s="15"/>
      <c r="MBN31" s="15"/>
      <c r="MBO31" s="15"/>
      <c r="MBP31" s="15"/>
      <c r="MBQ31" s="15"/>
      <c r="MBR31" s="15"/>
      <c r="MBS31" s="15"/>
      <c r="MBT31" s="15"/>
      <c r="MBU31" s="15"/>
      <c r="MBV31" s="15"/>
      <c r="MBW31" s="15"/>
      <c r="MBX31" s="15"/>
      <c r="MBY31" s="15"/>
      <c r="MBZ31" s="15"/>
      <c r="MCA31" s="15"/>
      <c r="MCB31" s="15"/>
      <c r="MCC31" s="15"/>
      <c r="MCD31" s="15"/>
      <c r="MCE31" s="15"/>
      <c r="MCF31" s="15"/>
      <c r="MCG31" s="15"/>
      <c r="MCH31" s="15"/>
      <c r="MCI31" s="15"/>
      <c r="MCJ31" s="15"/>
      <c r="MCK31" s="15"/>
      <c r="MCL31" s="15"/>
      <c r="MCM31" s="15"/>
      <c r="MCN31" s="15"/>
      <c r="MCO31" s="15"/>
      <c r="MCP31" s="15"/>
      <c r="MCQ31" s="15"/>
      <c r="MCR31" s="15"/>
      <c r="MCS31" s="15"/>
      <c r="MCT31" s="15"/>
      <c r="MCU31" s="15"/>
      <c r="MCV31" s="15"/>
      <c r="MCW31" s="15"/>
      <c r="MCX31" s="15"/>
      <c r="MCY31" s="15"/>
      <c r="MCZ31" s="15"/>
      <c r="MDA31" s="15"/>
      <c r="MDB31" s="15"/>
      <c r="MDC31" s="15"/>
      <c r="MDD31" s="15"/>
      <c r="MDE31" s="15"/>
      <c r="MDF31" s="15"/>
      <c r="MDG31" s="15"/>
      <c r="MDH31" s="15"/>
      <c r="MDI31" s="15"/>
      <c r="MDJ31" s="15"/>
      <c r="MDK31" s="15"/>
      <c r="MDL31" s="15"/>
      <c r="MDM31" s="15"/>
      <c r="MDN31" s="15"/>
      <c r="MDO31" s="15"/>
      <c r="MDP31" s="15"/>
      <c r="MDQ31" s="15"/>
      <c r="MDR31" s="15"/>
      <c r="MDS31" s="15"/>
      <c r="MDT31" s="15"/>
      <c r="MDU31" s="15"/>
      <c r="MDV31" s="15"/>
      <c r="MDW31" s="15"/>
      <c r="MDX31" s="15"/>
      <c r="MDY31" s="15"/>
      <c r="MDZ31" s="15"/>
      <c r="MEA31" s="15"/>
      <c r="MEB31" s="15"/>
      <c r="MEC31" s="15"/>
      <c r="MED31" s="15"/>
      <c r="MEE31" s="15"/>
      <c r="MEF31" s="15"/>
      <c r="MEG31" s="15"/>
      <c r="MEH31" s="15"/>
      <c r="MEI31" s="15"/>
      <c r="MEJ31" s="15"/>
      <c r="MEK31" s="15"/>
      <c r="MEL31" s="15"/>
      <c r="MEM31" s="15"/>
      <c r="MEN31" s="15"/>
      <c r="MEO31" s="15"/>
      <c r="MEP31" s="15"/>
      <c r="MEQ31" s="15"/>
      <c r="MER31" s="15"/>
      <c r="MES31" s="15"/>
      <c r="MET31" s="15"/>
      <c r="MEU31" s="15"/>
      <c r="MEV31" s="15"/>
      <c r="MEW31" s="15"/>
      <c r="MEX31" s="15"/>
      <c r="MEY31" s="15"/>
      <c r="MEZ31" s="15"/>
      <c r="MFA31" s="15"/>
      <c r="MFB31" s="15"/>
      <c r="MFC31" s="15"/>
      <c r="MFD31" s="15"/>
      <c r="MFE31" s="15"/>
      <c r="MFF31" s="15"/>
      <c r="MFG31" s="15"/>
      <c r="MFH31" s="15"/>
      <c r="MFI31" s="15"/>
      <c r="MFJ31" s="15"/>
      <c r="MFK31" s="15"/>
      <c r="MFL31" s="15"/>
      <c r="MFM31" s="15"/>
      <c r="MFN31" s="15"/>
      <c r="MFO31" s="15"/>
      <c r="MFP31" s="15"/>
      <c r="MFQ31" s="15"/>
      <c r="MFR31" s="15"/>
      <c r="MFS31" s="15"/>
      <c r="MFT31" s="15"/>
      <c r="MFU31" s="15"/>
      <c r="MFV31" s="15"/>
      <c r="MFW31" s="15"/>
      <c r="MFX31" s="15"/>
      <c r="MFY31" s="15"/>
      <c r="MFZ31" s="15"/>
      <c r="MGA31" s="15"/>
      <c r="MGB31" s="15"/>
      <c r="MGC31" s="15"/>
      <c r="MGD31" s="15"/>
      <c r="MGE31" s="15"/>
      <c r="MGF31" s="15"/>
      <c r="MGG31" s="15"/>
      <c r="MGH31" s="15"/>
      <c r="MGI31" s="15"/>
      <c r="MGJ31" s="15"/>
      <c r="MGK31" s="15"/>
      <c r="MGL31" s="15"/>
      <c r="MGM31" s="15"/>
      <c r="MGN31" s="15"/>
      <c r="MGO31" s="15"/>
      <c r="MGP31" s="15"/>
      <c r="MGQ31" s="15"/>
      <c r="MGR31" s="15"/>
      <c r="MGS31" s="15"/>
      <c r="MGT31" s="15"/>
      <c r="MGU31" s="15"/>
      <c r="MGV31" s="15"/>
      <c r="MGW31" s="15"/>
      <c r="MGX31" s="15"/>
      <c r="MGY31" s="15"/>
      <c r="MGZ31" s="15"/>
      <c r="MHA31" s="15"/>
      <c r="MHB31" s="15"/>
      <c r="MHC31" s="15"/>
      <c r="MHD31" s="15"/>
      <c r="MHE31" s="15"/>
      <c r="MHF31" s="15"/>
      <c r="MHG31" s="15"/>
      <c r="MHH31" s="15"/>
      <c r="MHI31" s="15"/>
      <c r="MHJ31" s="15"/>
      <c r="MHK31" s="15"/>
      <c r="MHL31" s="15"/>
      <c r="MHM31" s="15"/>
      <c r="MHN31" s="15"/>
      <c r="MHO31" s="15"/>
      <c r="MHP31" s="15"/>
      <c r="MHQ31" s="15"/>
      <c r="MHR31" s="15"/>
      <c r="MHS31" s="15"/>
      <c r="MHT31" s="15"/>
      <c r="MHU31" s="15"/>
      <c r="MHV31" s="15"/>
      <c r="MHW31" s="15"/>
      <c r="MHX31" s="15"/>
      <c r="MHY31" s="15"/>
      <c r="MHZ31" s="15"/>
      <c r="MIA31" s="15"/>
      <c r="MIB31" s="15"/>
      <c r="MIC31" s="15"/>
      <c r="MID31" s="15"/>
      <c r="MIE31" s="15"/>
      <c r="MIF31" s="15"/>
      <c r="MIG31" s="15"/>
      <c r="MIH31" s="15"/>
      <c r="MII31" s="15"/>
      <c r="MIJ31" s="15"/>
      <c r="MIK31" s="15"/>
      <c r="MIL31" s="15"/>
      <c r="MIM31" s="15"/>
      <c r="MIN31" s="15"/>
      <c r="MIO31" s="15"/>
      <c r="MIP31" s="15"/>
      <c r="MIQ31" s="15"/>
      <c r="MIR31" s="15"/>
      <c r="MIS31" s="15"/>
      <c r="MIT31" s="15"/>
      <c r="MIU31" s="15"/>
      <c r="MIV31" s="15"/>
      <c r="MIW31" s="15"/>
      <c r="MIX31" s="15"/>
      <c r="MIY31" s="15"/>
      <c r="MIZ31" s="15"/>
      <c r="MJA31" s="15"/>
      <c r="MJB31" s="15"/>
      <c r="MJC31" s="15"/>
      <c r="MJD31" s="15"/>
      <c r="MJE31" s="15"/>
      <c r="MJF31" s="15"/>
      <c r="MJG31" s="15"/>
      <c r="MJH31" s="15"/>
      <c r="MJI31" s="15"/>
      <c r="MJJ31" s="15"/>
      <c r="MJK31" s="15"/>
      <c r="MJL31" s="15"/>
      <c r="MJM31" s="15"/>
      <c r="MJN31" s="15"/>
      <c r="MJO31" s="15"/>
      <c r="MJP31" s="15"/>
      <c r="MJQ31" s="15"/>
      <c r="MJR31" s="15"/>
      <c r="MJS31" s="15"/>
      <c r="MJT31" s="15"/>
      <c r="MJU31" s="15"/>
      <c r="MJV31" s="15"/>
      <c r="MJW31" s="15"/>
      <c r="MJX31" s="15"/>
      <c r="MJY31" s="15"/>
      <c r="MJZ31" s="15"/>
      <c r="MKA31" s="15"/>
      <c r="MKB31" s="15"/>
      <c r="MKC31" s="15"/>
      <c r="MKD31" s="15"/>
      <c r="MKE31" s="15"/>
      <c r="MKF31" s="15"/>
      <c r="MKG31" s="15"/>
      <c r="MKH31" s="15"/>
      <c r="MKI31" s="15"/>
      <c r="MKJ31" s="15"/>
      <c r="MKK31" s="15"/>
      <c r="MKL31" s="15"/>
      <c r="MKM31" s="15"/>
      <c r="MKN31" s="15"/>
      <c r="MKO31" s="15"/>
      <c r="MKP31" s="15"/>
      <c r="MKQ31" s="15"/>
      <c r="MKR31" s="15"/>
      <c r="MKS31" s="15"/>
      <c r="MKT31" s="15"/>
      <c r="MKU31" s="15"/>
      <c r="MKV31" s="15"/>
      <c r="MKW31" s="15"/>
      <c r="MKX31" s="15"/>
      <c r="MKY31" s="15"/>
      <c r="MKZ31" s="15"/>
      <c r="MLA31" s="15"/>
      <c r="MLB31" s="15"/>
      <c r="MLC31" s="15"/>
      <c r="MLD31" s="15"/>
      <c r="MLE31" s="15"/>
      <c r="MLF31" s="15"/>
      <c r="MLG31" s="15"/>
      <c r="MLH31" s="15"/>
      <c r="MLI31" s="15"/>
      <c r="MLJ31" s="15"/>
      <c r="MLK31" s="15"/>
      <c r="MLL31" s="15"/>
      <c r="MLM31" s="15"/>
      <c r="MLN31" s="15"/>
      <c r="MLO31" s="15"/>
      <c r="MLP31" s="15"/>
      <c r="MLQ31" s="15"/>
      <c r="MLR31" s="15"/>
      <c r="MLS31" s="15"/>
      <c r="MLT31" s="15"/>
      <c r="MLU31" s="15"/>
      <c r="MLV31" s="15"/>
      <c r="MLW31" s="15"/>
      <c r="MLX31" s="15"/>
      <c r="MLY31" s="15"/>
      <c r="MLZ31" s="15"/>
      <c r="MMA31" s="15"/>
      <c r="MMB31" s="15"/>
      <c r="MMC31" s="15"/>
      <c r="MMD31" s="15"/>
      <c r="MME31" s="15"/>
      <c r="MMF31" s="15"/>
      <c r="MMG31" s="15"/>
      <c r="MMH31" s="15"/>
      <c r="MMI31" s="15"/>
      <c r="MMJ31" s="15"/>
      <c r="MMK31" s="15"/>
      <c r="MML31" s="15"/>
      <c r="MMM31" s="15"/>
      <c r="MMN31" s="15"/>
      <c r="MMO31" s="15"/>
      <c r="MMP31" s="15"/>
      <c r="MMQ31" s="15"/>
      <c r="MMR31" s="15"/>
      <c r="MMS31" s="15"/>
      <c r="MMT31" s="15"/>
      <c r="MMU31" s="15"/>
      <c r="MMV31" s="15"/>
      <c r="MMW31" s="15"/>
      <c r="MMX31" s="15"/>
      <c r="MMY31" s="15"/>
      <c r="MMZ31" s="15"/>
      <c r="MNA31" s="15"/>
      <c r="MNB31" s="15"/>
      <c r="MNC31" s="15"/>
      <c r="MND31" s="15"/>
      <c r="MNE31" s="15"/>
      <c r="MNF31" s="15"/>
      <c r="MNG31" s="15"/>
      <c r="MNH31" s="15"/>
      <c r="MNI31" s="15"/>
      <c r="MNJ31" s="15"/>
      <c r="MNK31" s="15"/>
      <c r="MNL31" s="15"/>
      <c r="MNM31" s="15"/>
      <c r="MNN31" s="15"/>
      <c r="MNO31" s="15"/>
      <c r="MNP31" s="15"/>
      <c r="MNQ31" s="15"/>
      <c r="MNR31" s="15"/>
      <c r="MNS31" s="15"/>
      <c r="MNT31" s="15"/>
      <c r="MNU31" s="15"/>
      <c r="MNV31" s="15"/>
      <c r="MNW31" s="15"/>
      <c r="MNX31" s="15"/>
      <c r="MNY31" s="15"/>
      <c r="MNZ31" s="15"/>
      <c r="MOA31" s="15"/>
      <c r="MOB31" s="15"/>
      <c r="MOC31" s="15"/>
      <c r="MOD31" s="15"/>
      <c r="MOE31" s="15"/>
      <c r="MOF31" s="15"/>
      <c r="MOG31" s="15"/>
      <c r="MOH31" s="15"/>
      <c r="MOI31" s="15"/>
      <c r="MOJ31" s="15"/>
      <c r="MOK31" s="15"/>
      <c r="MOL31" s="15"/>
      <c r="MOM31" s="15"/>
      <c r="MON31" s="15"/>
      <c r="MOO31" s="15"/>
      <c r="MOP31" s="15"/>
      <c r="MOQ31" s="15"/>
      <c r="MOR31" s="15"/>
      <c r="MOS31" s="15"/>
      <c r="MOT31" s="15"/>
      <c r="MOU31" s="15"/>
      <c r="MOV31" s="15"/>
      <c r="MOW31" s="15"/>
      <c r="MOX31" s="15"/>
      <c r="MOY31" s="15"/>
      <c r="MOZ31" s="15"/>
      <c r="MPA31" s="15"/>
      <c r="MPB31" s="15"/>
      <c r="MPC31" s="15"/>
      <c r="MPD31" s="15"/>
      <c r="MPE31" s="15"/>
      <c r="MPF31" s="15"/>
      <c r="MPG31" s="15"/>
      <c r="MPH31" s="15"/>
      <c r="MPI31" s="15"/>
      <c r="MPJ31" s="15"/>
      <c r="MPK31" s="15"/>
      <c r="MPL31" s="15"/>
      <c r="MPM31" s="15"/>
      <c r="MPN31" s="15"/>
      <c r="MPO31" s="15"/>
      <c r="MPP31" s="15"/>
      <c r="MPQ31" s="15"/>
      <c r="MPR31" s="15"/>
      <c r="MPS31" s="15"/>
      <c r="MPT31" s="15"/>
      <c r="MPU31" s="15"/>
      <c r="MPV31" s="15"/>
      <c r="MPW31" s="15"/>
      <c r="MPX31" s="15"/>
      <c r="MPY31" s="15"/>
      <c r="MPZ31" s="15"/>
      <c r="MQA31" s="15"/>
      <c r="MQB31" s="15"/>
      <c r="MQC31" s="15"/>
      <c r="MQD31" s="15"/>
      <c r="MQE31" s="15"/>
      <c r="MQF31" s="15"/>
      <c r="MQG31" s="15"/>
      <c r="MQH31" s="15"/>
      <c r="MQI31" s="15"/>
      <c r="MQJ31" s="15"/>
      <c r="MQK31" s="15"/>
      <c r="MQL31" s="15"/>
      <c r="MQM31" s="15"/>
      <c r="MQN31" s="15"/>
      <c r="MQO31" s="15"/>
      <c r="MQP31" s="15"/>
      <c r="MQQ31" s="15"/>
      <c r="MQR31" s="15"/>
      <c r="MQS31" s="15"/>
      <c r="MQT31" s="15"/>
      <c r="MQU31" s="15"/>
      <c r="MQV31" s="15"/>
      <c r="MQW31" s="15"/>
      <c r="MQX31" s="15"/>
      <c r="MQY31" s="15"/>
      <c r="MQZ31" s="15"/>
      <c r="MRA31" s="15"/>
      <c r="MRB31" s="15"/>
      <c r="MRC31" s="15"/>
      <c r="MRD31" s="15"/>
      <c r="MRE31" s="15"/>
      <c r="MRF31" s="15"/>
      <c r="MRG31" s="15"/>
      <c r="MRH31" s="15"/>
      <c r="MRI31" s="15"/>
      <c r="MRJ31" s="15"/>
      <c r="MRK31" s="15"/>
      <c r="MRL31" s="15"/>
      <c r="MRM31" s="15"/>
      <c r="MRN31" s="15"/>
      <c r="MRO31" s="15"/>
      <c r="MRP31" s="15"/>
      <c r="MRQ31" s="15"/>
      <c r="MRR31" s="15"/>
      <c r="MRS31" s="15"/>
      <c r="MRT31" s="15"/>
      <c r="MRU31" s="15"/>
      <c r="MRV31" s="15"/>
      <c r="MRW31" s="15"/>
      <c r="MRX31" s="15"/>
      <c r="MRY31" s="15"/>
      <c r="MRZ31" s="15"/>
      <c r="MSA31" s="15"/>
      <c r="MSB31" s="15"/>
      <c r="MSC31" s="15"/>
      <c r="MSD31" s="15"/>
      <c r="MSE31" s="15"/>
      <c r="MSF31" s="15"/>
      <c r="MSG31" s="15"/>
      <c r="MSH31" s="15"/>
      <c r="MSI31" s="15"/>
      <c r="MSJ31" s="15"/>
      <c r="MSK31" s="15"/>
      <c r="MSL31" s="15"/>
      <c r="MSM31" s="15"/>
      <c r="MSN31" s="15"/>
      <c r="MSO31" s="15"/>
      <c r="MSP31" s="15"/>
      <c r="MSQ31" s="15"/>
      <c r="MSR31" s="15"/>
      <c r="MSS31" s="15"/>
      <c r="MST31" s="15"/>
      <c r="MSU31" s="15"/>
      <c r="MSV31" s="15"/>
      <c r="MSW31" s="15"/>
      <c r="MSX31" s="15"/>
      <c r="MSY31" s="15"/>
      <c r="MSZ31" s="15"/>
      <c r="MTA31" s="15"/>
      <c r="MTB31" s="15"/>
      <c r="MTC31" s="15"/>
      <c r="MTD31" s="15"/>
      <c r="MTE31" s="15"/>
      <c r="MTF31" s="15"/>
      <c r="MTG31" s="15"/>
      <c r="MTH31" s="15"/>
      <c r="MTI31" s="15"/>
      <c r="MTJ31" s="15"/>
      <c r="MTK31" s="15"/>
      <c r="MTL31" s="15"/>
      <c r="MTM31" s="15"/>
      <c r="MTN31" s="15"/>
      <c r="MTO31" s="15"/>
      <c r="MTP31" s="15"/>
      <c r="MTQ31" s="15"/>
      <c r="MTR31" s="15"/>
      <c r="MTS31" s="15"/>
      <c r="MTT31" s="15"/>
      <c r="MTU31" s="15"/>
      <c r="MTV31" s="15"/>
      <c r="MTW31" s="15"/>
      <c r="MTX31" s="15"/>
      <c r="MTY31" s="15"/>
      <c r="MTZ31" s="15"/>
      <c r="MUA31" s="15"/>
      <c r="MUB31" s="15"/>
      <c r="MUC31" s="15"/>
      <c r="MUD31" s="15"/>
      <c r="MUE31" s="15"/>
      <c r="MUF31" s="15"/>
      <c r="MUG31" s="15"/>
      <c r="MUH31" s="15"/>
      <c r="MUI31" s="15"/>
      <c r="MUJ31" s="15"/>
      <c r="MUK31" s="15"/>
      <c r="MUL31" s="15"/>
      <c r="MUM31" s="15"/>
      <c r="MUN31" s="15"/>
      <c r="MUO31" s="15"/>
      <c r="MUP31" s="15"/>
      <c r="MUQ31" s="15"/>
      <c r="MUR31" s="15"/>
      <c r="MUS31" s="15"/>
      <c r="MUT31" s="15"/>
      <c r="MUU31" s="15"/>
      <c r="MUV31" s="15"/>
      <c r="MUW31" s="15"/>
      <c r="MUX31" s="15"/>
      <c r="MUY31" s="15"/>
      <c r="MUZ31" s="15"/>
      <c r="MVA31" s="15"/>
      <c r="MVB31" s="15"/>
      <c r="MVC31" s="15"/>
      <c r="MVD31" s="15"/>
      <c r="MVE31" s="15"/>
      <c r="MVF31" s="15"/>
      <c r="MVG31" s="15"/>
      <c r="MVH31" s="15"/>
      <c r="MVI31" s="15"/>
      <c r="MVJ31" s="15"/>
      <c r="MVK31" s="15"/>
      <c r="MVL31" s="15"/>
      <c r="MVM31" s="15"/>
      <c r="MVN31" s="15"/>
      <c r="MVO31" s="15"/>
      <c r="MVP31" s="15"/>
      <c r="MVQ31" s="15"/>
      <c r="MVR31" s="15"/>
      <c r="MVS31" s="15"/>
      <c r="MVT31" s="15"/>
      <c r="MVU31" s="15"/>
      <c r="MVV31" s="15"/>
      <c r="MVW31" s="15"/>
      <c r="MVX31" s="15"/>
      <c r="MVY31" s="15"/>
      <c r="MVZ31" s="15"/>
      <c r="MWA31" s="15"/>
      <c r="MWB31" s="15"/>
      <c r="MWC31" s="15"/>
      <c r="MWD31" s="15"/>
      <c r="MWE31" s="15"/>
      <c r="MWF31" s="15"/>
      <c r="MWG31" s="15"/>
      <c r="MWH31" s="15"/>
      <c r="MWI31" s="15"/>
      <c r="MWJ31" s="15"/>
      <c r="MWK31" s="15"/>
      <c r="MWL31" s="15"/>
      <c r="MWM31" s="15"/>
      <c r="MWN31" s="15"/>
      <c r="MWO31" s="15"/>
      <c r="MWP31" s="15"/>
      <c r="MWQ31" s="15"/>
      <c r="MWR31" s="15"/>
      <c r="MWS31" s="15"/>
      <c r="MWT31" s="15"/>
      <c r="MWU31" s="15"/>
      <c r="MWV31" s="15"/>
      <c r="MWW31" s="15"/>
      <c r="MWX31" s="15"/>
      <c r="MWY31" s="15"/>
      <c r="MWZ31" s="15"/>
      <c r="MXA31" s="15"/>
      <c r="MXB31" s="15"/>
      <c r="MXC31" s="15"/>
      <c r="MXD31" s="15"/>
      <c r="MXE31" s="15"/>
      <c r="MXF31" s="15"/>
      <c r="MXG31" s="15"/>
      <c r="MXH31" s="15"/>
      <c r="MXI31" s="15"/>
      <c r="MXJ31" s="15"/>
      <c r="MXK31" s="15"/>
      <c r="MXL31" s="15"/>
      <c r="MXM31" s="15"/>
      <c r="MXN31" s="15"/>
      <c r="MXO31" s="15"/>
      <c r="MXP31" s="15"/>
      <c r="MXQ31" s="15"/>
      <c r="MXR31" s="15"/>
      <c r="MXS31" s="15"/>
      <c r="MXT31" s="15"/>
      <c r="MXU31" s="15"/>
      <c r="MXV31" s="15"/>
      <c r="MXW31" s="15"/>
      <c r="MXX31" s="15"/>
      <c r="MXY31" s="15"/>
      <c r="MXZ31" s="15"/>
      <c r="MYA31" s="15"/>
      <c r="MYB31" s="15"/>
      <c r="MYC31" s="15"/>
      <c r="MYD31" s="15"/>
      <c r="MYE31" s="15"/>
      <c r="MYF31" s="15"/>
      <c r="MYG31" s="15"/>
      <c r="MYH31" s="15"/>
      <c r="MYI31" s="15"/>
      <c r="MYJ31" s="15"/>
      <c r="MYK31" s="15"/>
      <c r="MYL31" s="15"/>
      <c r="MYM31" s="15"/>
      <c r="MYN31" s="15"/>
      <c r="MYO31" s="15"/>
      <c r="MYP31" s="15"/>
      <c r="MYQ31" s="15"/>
      <c r="MYR31" s="15"/>
      <c r="MYS31" s="15"/>
      <c r="MYT31" s="15"/>
      <c r="MYU31" s="15"/>
      <c r="MYV31" s="15"/>
      <c r="MYW31" s="15"/>
      <c r="MYX31" s="15"/>
      <c r="MYY31" s="15"/>
      <c r="MYZ31" s="15"/>
      <c r="MZA31" s="15"/>
      <c r="MZB31" s="15"/>
      <c r="MZC31" s="15"/>
      <c r="MZD31" s="15"/>
      <c r="MZE31" s="15"/>
      <c r="MZF31" s="15"/>
      <c r="MZG31" s="15"/>
      <c r="MZH31" s="15"/>
      <c r="MZI31" s="15"/>
      <c r="MZJ31" s="15"/>
      <c r="MZK31" s="15"/>
      <c r="MZL31" s="15"/>
      <c r="MZM31" s="15"/>
      <c r="MZN31" s="15"/>
      <c r="MZO31" s="15"/>
      <c r="MZP31" s="15"/>
      <c r="MZQ31" s="15"/>
      <c r="MZR31" s="15"/>
      <c r="MZS31" s="15"/>
      <c r="MZT31" s="15"/>
      <c r="MZU31" s="15"/>
      <c r="MZV31" s="15"/>
      <c r="MZW31" s="15"/>
      <c r="MZX31" s="15"/>
      <c r="MZY31" s="15"/>
      <c r="MZZ31" s="15"/>
      <c r="NAA31" s="15"/>
      <c r="NAB31" s="15"/>
      <c r="NAC31" s="15"/>
      <c r="NAD31" s="15"/>
      <c r="NAE31" s="15"/>
      <c r="NAF31" s="15"/>
      <c r="NAG31" s="15"/>
      <c r="NAH31" s="15"/>
      <c r="NAI31" s="15"/>
      <c r="NAJ31" s="15"/>
      <c r="NAK31" s="15"/>
      <c r="NAL31" s="15"/>
      <c r="NAM31" s="15"/>
      <c r="NAN31" s="15"/>
      <c r="NAO31" s="15"/>
      <c r="NAP31" s="15"/>
      <c r="NAQ31" s="15"/>
      <c r="NAR31" s="15"/>
      <c r="NAS31" s="15"/>
      <c r="NAT31" s="15"/>
      <c r="NAU31" s="15"/>
      <c r="NAV31" s="15"/>
      <c r="NAW31" s="15"/>
      <c r="NAX31" s="15"/>
      <c r="NAY31" s="15"/>
      <c r="NAZ31" s="15"/>
      <c r="NBA31" s="15"/>
      <c r="NBB31" s="15"/>
      <c r="NBC31" s="15"/>
      <c r="NBD31" s="15"/>
      <c r="NBE31" s="15"/>
      <c r="NBF31" s="15"/>
      <c r="NBG31" s="15"/>
      <c r="NBH31" s="15"/>
      <c r="NBI31" s="15"/>
      <c r="NBJ31" s="15"/>
      <c r="NBK31" s="15"/>
      <c r="NBL31" s="15"/>
      <c r="NBM31" s="15"/>
      <c r="NBN31" s="15"/>
      <c r="NBO31" s="15"/>
      <c r="NBP31" s="15"/>
      <c r="NBQ31" s="15"/>
      <c r="NBR31" s="15"/>
      <c r="NBS31" s="15"/>
      <c r="NBT31" s="15"/>
      <c r="NBU31" s="15"/>
      <c r="NBV31" s="15"/>
      <c r="NBW31" s="15"/>
      <c r="NBX31" s="15"/>
      <c r="NBY31" s="15"/>
      <c r="NBZ31" s="15"/>
      <c r="NCA31" s="15"/>
      <c r="NCB31" s="15"/>
      <c r="NCC31" s="15"/>
      <c r="NCD31" s="15"/>
      <c r="NCE31" s="15"/>
      <c r="NCF31" s="15"/>
      <c r="NCG31" s="15"/>
      <c r="NCH31" s="15"/>
      <c r="NCI31" s="15"/>
      <c r="NCJ31" s="15"/>
      <c r="NCK31" s="15"/>
      <c r="NCL31" s="15"/>
      <c r="NCM31" s="15"/>
      <c r="NCN31" s="15"/>
      <c r="NCO31" s="15"/>
      <c r="NCP31" s="15"/>
      <c r="NCQ31" s="15"/>
      <c r="NCR31" s="15"/>
      <c r="NCS31" s="15"/>
      <c r="NCT31" s="15"/>
      <c r="NCU31" s="15"/>
      <c r="NCV31" s="15"/>
      <c r="NCW31" s="15"/>
      <c r="NCX31" s="15"/>
      <c r="NCY31" s="15"/>
      <c r="NCZ31" s="15"/>
      <c r="NDA31" s="15"/>
      <c r="NDB31" s="15"/>
      <c r="NDC31" s="15"/>
      <c r="NDD31" s="15"/>
      <c r="NDE31" s="15"/>
      <c r="NDF31" s="15"/>
      <c r="NDG31" s="15"/>
      <c r="NDH31" s="15"/>
      <c r="NDI31" s="15"/>
      <c r="NDJ31" s="15"/>
      <c r="NDK31" s="15"/>
      <c r="NDL31" s="15"/>
      <c r="NDM31" s="15"/>
      <c r="NDN31" s="15"/>
      <c r="NDO31" s="15"/>
      <c r="NDP31" s="15"/>
      <c r="NDQ31" s="15"/>
      <c r="NDR31" s="15"/>
      <c r="NDS31" s="15"/>
      <c r="NDT31" s="15"/>
      <c r="NDU31" s="15"/>
      <c r="NDV31" s="15"/>
      <c r="NDW31" s="15"/>
      <c r="NDX31" s="15"/>
      <c r="NDY31" s="15"/>
      <c r="NDZ31" s="15"/>
      <c r="NEA31" s="15"/>
      <c r="NEB31" s="15"/>
      <c r="NEC31" s="15"/>
      <c r="NED31" s="15"/>
      <c r="NEE31" s="15"/>
      <c r="NEF31" s="15"/>
      <c r="NEG31" s="15"/>
      <c r="NEH31" s="15"/>
      <c r="NEI31" s="15"/>
      <c r="NEJ31" s="15"/>
      <c r="NEK31" s="15"/>
      <c r="NEL31" s="15"/>
      <c r="NEM31" s="15"/>
      <c r="NEN31" s="15"/>
      <c r="NEO31" s="15"/>
      <c r="NEP31" s="15"/>
      <c r="NEQ31" s="15"/>
      <c r="NER31" s="15"/>
      <c r="NES31" s="15"/>
      <c r="NET31" s="15"/>
      <c r="NEU31" s="15"/>
      <c r="NEV31" s="15"/>
      <c r="NEW31" s="15"/>
      <c r="NEX31" s="15"/>
      <c r="NEY31" s="15"/>
      <c r="NEZ31" s="15"/>
      <c r="NFA31" s="15"/>
      <c r="NFB31" s="15"/>
      <c r="NFC31" s="15"/>
      <c r="NFD31" s="15"/>
      <c r="NFE31" s="15"/>
      <c r="NFF31" s="15"/>
      <c r="NFG31" s="15"/>
      <c r="NFH31" s="15"/>
      <c r="NFI31" s="15"/>
      <c r="NFJ31" s="15"/>
      <c r="NFK31" s="15"/>
      <c r="NFL31" s="15"/>
      <c r="NFM31" s="15"/>
      <c r="NFN31" s="15"/>
      <c r="NFO31" s="15"/>
      <c r="NFP31" s="15"/>
      <c r="NFQ31" s="15"/>
      <c r="NFR31" s="15"/>
      <c r="NFS31" s="15"/>
      <c r="NFT31" s="15"/>
      <c r="NFU31" s="15"/>
      <c r="NFV31" s="15"/>
      <c r="NFW31" s="15"/>
      <c r="NFX31" s="15"/>
      <c r="NFY31" s="15"/>
      <c r="NFZ31" s="15"/>
      <c r="NGA31" s="15"/>
      <c r="NGB31" s="15"/>
      <c r="NGC31" s="15"/>
      <c r="NGD31" s="15"/>
      <c r="NGE31" s="15"/>
      <c r="NGF31" s="15"/>
      <c r="NGG31" s="15"/>
      <c r="NGH31" s="15"/>
      <c r="NGI31" s="15"/>
      <c r="NGJ31" s="15"/>
      <c r="NGK31" s="15"/>
      <c r="NGL31" s="15"/>
      <c r="NGM31" s="15"/>
      <c r="NGN31" s="15"/>
      <c r="NGO31" s="15"/>
      <c r="NGP31" s="15"/>
      <c r="NGQ31" s="15"/>
      <c r="NGR31" s="15"/>
      <c r="NGS31" s="15"/>
      <c r="NGT31" s="15"/>
      <c r="NGU31" s="15"/>
      <c r="NGV31" s="15"/>
      <c r="NGW31" s="15"/>
      <c r="NGX31" s="15"/>
      <c r="NGY31" s="15"/>
      <c r="NGZ31" s="15"/>
      <c r="NHA31" s="15"/>
      <c r="NHB31" s="15"/>
      <c r="NHC31" s="15"/>
      <c r="NHD31" s="15"/>
      <c r="NHE31" s="15"/>
      <c r="NHF31" s="15"/>
      <c r="NHG31" s="15"/>
      <c r="NHH31" s="15"/>
      <c r="NHI31" s="15"/>
      <c r="NHJ31" s="15"/>
      <c r="NHK31" s="15"/>
      <c r="NHL31" s="15"/>
      <c r="NHM31" s="15"/>
      <c r="NHN31" s="15"/>
      <c r="NHO31" s="15"/>
      <c r="NHP31" s="15"/>
      <c r="NHQ31" s="15"/>
      <c r="NHR31" s="15"/>
      <c r="NHS31" s="15"/>
      <c r="NHT31" s="15"/>
      <c r="NHU31" s="15"/>
      <c r="NHV31" s="15"/>
      <c r="NHW31" s="15"/>
      <c r="NHX31" s="15"/>
      <c r="NHY31" s="15"/>
      <c r="NHZ31" s="15"/>
      <c r="NIA31" s="15"/>
      <c r="NIB31" s="15"/>
      <c r="NIC31" s="15"/>
      <c r="NID31" s="15"/>
      <c r="NIE31" s="15"/>
      <c r="NIF31" s="15"/>
      <c r="NIG31" s="15"/>
      <c r="NIH31" s="15"/>
      <c r="NII31" s="15"/>
      <c r="NIJ31" s="15"/>
      <c r="NIK31" s="15"/>
      <c r="NIL31" s="15"/>
      <c r="NIM31" s="15"/>
      <c r="NIN31" s="15"/>
      <c r="NIO31" s="15"/>
      <c r="NIP31" s="15"/>
      <c r="NIQ31" s="15"/>
      <c r="NIR31" s="15"/>
      <c r="NIS31" s="15"/>
      <c r="NIT31" s="15"/>
      <c r="NIU31" s="15"/>
      <c r="NIV31" s="15"/>
      <c r="NIW31" s="15"/>
      <c r="NIX31" s="15"/>
      <c r="NIY31" s="15"/>
      <c r="NIZ31" s="15"/>
      <c r="NJA31" s="15"/>
      <c r="NJB31" s="15"/>
      <c r="NJC31" s="15"/>
      <c r="NJD31" s="15"/>
      <c r="NJE31" s="15"/>
      <c r="NJF31" s="15"/>
      <c r="NJG31" s="15"/>
      <c r="NJH31" s="15"/>
      <c r="NJI31" s="15"/>
      <c r="NJJ31" s="15"/>
      <c r="NJK31" s="15"/>
      <c r="NJL31" s="15"/>
      <c r="NJM31" s="15"/>
      <c r="NJN31" s="15"/>
      <c r="NJO31" s="15"/>
      <c r="NJP31" s="15"/>
      <c r="NJQ31" s="15"/>
      <c r="NJR31" s="15"/>
      <c r="NJS31" s="15"/>
      <c r="NJT31" s="15"/>
      <c r="NJU31" s="15"/>
      <c r="NJV31" s="15"/>
      <c r="NJW31" s="15"/>
      <c r="NJX31" s="15"/>
      <c r="NJY31" s="15"/>
      <c r="NJZ31" s="15"/>
      <c r="NKA31" s="15"/>
      <c r="NKB31" s="15"/>
      <c r="NKC31" s="15"/>
      <c r="NKD31" s="15"/>
      <c r="NKE31" s="15"/>
      <c r="NKF31" s="15"/>
      <c r="NKG31" s="15"/>
      <c r="NKH31" s="15"/>
      <c r="NKI31" s="15"/>
      <c r="NKJ31" s="15"/>
      <c r="NKK31" s="15"/>
      <c r="NKL31" s="15"/>
      <c r="NKM31" s="15"/>
      <c r="NKN31" s="15"/>
      <c r="NKO31" s="15"/>
      <c r="NKP31" s="15"/>
      <c r="NKQ31" s="15"/>
      <c r="NKR31" s="15"/>
      <c r="NKS31" s="15"/>
      <c r="NKT31" s="15"/>
      <c r="NKU31" s="15"/>
      <c r="NKV31" s="15"/>
      <c r="NKW31" s="15"/>
      <c r="NKX31" s="15"/>
      <c r="NKY31" s="15"/>
      <c r="NKZ31" s="15"/>
      <c r="NLA31" s="15"/>
      <c r="NLB31" s="15"/>
      <c r="NLC31" s="15"/>
      <c r="NLD31" s="15"/>
      <c r="NLE31" s="15"/>
      <c r="NLF31" s="15"/>
      <c r="NLG31" s="15"/>
      <c r="NLH31" s="15"/>
      <c r="NLI31" s="15"/>
      <c r="NLJ31" s="15"/>
      <c r="NLK31" s="15"/>
      <c r="NLL31" s="15"/>
      <c r="NLM31" s="15"/>
      <c r="NLN31" s="15"/>
      <c r="NLO31" s="15"/>
      <c r="NLP31" s="15"/>
      <c r="NLQ31" s="15"/>
      <c r="NLR31" s="15"/>
      <c r="NLS31" s="15"/>
      <c r="NLT31" s="15"/>
      <c r="NLU31" s="15"/>
      <c r="NLV31" s="15"/>
      <c r="NLW31" s="15"/>
      <c r="NLX31" s="15"/>
      <c r="NLY31" s="15"/>
      <c r="NLZ31" s="15"/>
      <c r="NMA31" s="15"/>
      <c r="NMB31" s="15"/>
      <c r="NMC31" s="15"/>
      <c r="NMD31" s="15"/>
      <c r="NME31" s="15"/>
      <c r="NMF31" s="15"/>
      <c r="NMG31" s="15"/>
      <c r="NMH31" s="15"/>
      <c r="NMI31" s="15"/>
      <c r="NMJ31" s="15"/>
      <c r="NMK31" s="15"/>
      <c r="NML31" s="15"/>
      <c r="NMM31" s="15"/>
      <c r="NMN31" s="15"/>
      <c r="NMO31" s="15"/>
      <c r="NMP31" s="15"/>
      <c r="NMQ31" s="15"/>
      <c r="NMR31" s="15"/>
      <c r="NMS31" s="15"/>
      <c r="NMT31" s="15"/>
      <c r="NMU31" s="15"/>
      <c r="NMV31" s="15"/>
      <c r="NMW31" s="15"/>
      <c r="NMX31" s="15"/>
      <c r="NMY31" s="15"/>
      <c r="NMZ31" s="15"/>
      <c r="NNA31" s="15"/>
      <c r="NNB31" s="15"/>
      <c r="NNC31" s="15"/>
      <c r="NND31" s="15"/>
      <c r="NNE31" s="15"/>
      <c r="NNF31" s="15"/>
      <c r="NNG31" s="15"/>
      <c r="NNH31" s="15"/>
      <c r="NNI31" s="15"/>
      <c r="NNJ31" s="15"/>
      <c r="NNK31" s="15"/>
      <c r="NNL31" s="15"/>
      <c r="NNM31" s="15"/>
      <c r="NNN31" s="15"/>
      <c r="NNO31" s="15"/>
      <c r="NNP31" s="15"/>
      <c r="NNQ31" s="15"/>
      <c r="NNR31" s="15"/>
      <c r="NNS31" s="15"/>
      <c r="NNT31" s="15"/>
      <c r="NNU31" s="15"/>
      <c r="NNV31" s="15"/>
      <c r="NNW31" s="15"/>
      <c r="NNX31" s="15"/>
      <c r="NNY31" s="15"/>
      <c r="NNZ31" s="15"/>
      <c r="NOA31" s="15"/>
      <c r="NOB31" s="15"/>
      <c r="NOC31" s="15"/>
      <c r="NOD31" s="15"/>
      <c r="NOE31" s="15"/>
      <c r="NOF31" s="15"/>
      <c r="NOG31" s="15"/>
      <c r="NOH31" s="15"/>
      <c r="NOI31" s="15"/>
      <c r="NOJ31" s="15"/>
      <c r="NOK31" s="15"/>
      <c r="NOL31" s="15"/>
      <c r="NOM31" s="15"/>
      <c r="NON31" s="15"/>
      <c r="NOO31" s="15"/>
      <c r="NOP31" s="15"/>
      <c r="NOQ31" s="15"/>
      <c r="NOR31" s="15"/>
      <c r="NOS31" s="15"/>
      <c r="NOT31" s="15"/>
      <c r="NOU31" s="15"/>
      <c r="NOV31" s="15"/>
      <c r="NOW31" s="15"/>
      <c r="NOX31" s="15"/>
      <c r="NOY31" s="15"/>
      <c r="NOZ31" s="15"/>
      <c r="NPA31" s="15"/>
      <c r="NPB31" s="15"/>
      <c r="NPC31" s="15"/>
      <c r="NPD31" s="15"/>
      <c r="NPE31" s="15"/>
      <c r="NPF31" s="15"/>
      <c r="NPG31" s="15"/>
      <c r="NPH31" s="15"/>
      <c r="NPI31" s="15"/>
      <c r="NPJ31" s="15"/>
      <c r="NPK31" s="15"/>
      <c r="NPL31" s="15"/>
      <c r="NPM31" s="15"/>
      <c r="NPN31" s="15"/>
      <c r="NPO31" s="15"/>
      <c r="NPP31" s="15"/>
      <c r="NPQ31" s="15"/>
      <c r="NPR31" s="15"/>
      <c r="NPS31" s="15"/>
      <c r="NPT31" s="15"/>
      <c r="NPU31" s="15"/>
      <c r="NPV31" s="15"/>
      <c r="NPW31" s="15"/>
      <c r="NPX31" s="15"/>
      <c r="NPY31" s="15"/>
      <c r="NPZ31" s="15"/>
      <c r="NQA31" s="15"/>
      <c r="NQB31" s="15"/>
      <c r="NQC31" s="15"/>
      <c r="NQD31" s="15"/>
      <c r="NQE31" s="15"/>
      <c r="NQF31" s="15"/>
      <c r="NQG31" s="15"/>
      <c r="NQH31" s="15"/>
      <c r="NQI31" s="15"/>
      <c r="NQJ31" s="15"/>
      <c r="NQK31" s="15"/>
      <c r="NQL31" s="15"/>
      <c r="NQM31" s="15"/>
      <c r="NQN31" s="15"/>
      <c r="NQO31" s="15"/>
      <c r="NQP31" s="15"/>
      <c r="NQQ31" s="15"/>
      <c r="NQR31" s="15"/>
      <c r="NQS31" s="15"/>
      <c r="NQT31" s="15"/>
      <c r="NQU31" s="15"/>
      <c r="NQV31" s="15"/>
      <c r="NQW31" s="15"/>
      <c r="NQX31" s="15"/>
      <c r="NQY31" s="15"/>
      <c r="NQZ31" s="15"/>
      <c r="NRA31" s="15"/>
      <c r="NRB31" s="15"/>
      <c r="NRC31" s="15"/>
      <c r="NRD31" s="15"/>
      <c r="NRE31" s="15"/>
      <c r="NRF31" s="15"/>
      <c r="NRG31" s="15"/>
      <c r="NRH31" s="15"/>
      <c r="NRI31" s="15"/>
      <c r="NRJ31" s="15"/>
      <c r="NRK31" s="15"/>
      <c r="NRL31" s="15"/>
      <c r="NRM31" s="15"/>
      <c r="NRN31" s="15"/>
      <c r="NRO31" s="15"/>
      <c r="NRP31" s="15"/>
      <c r="NRQ31" s="15"/>
      <c r="NRR31" s="15"/>
      <c r="NRS31" s="15"/>
      <c r="NRT31" s="15"/>
      <c r="NRU31" s="15"/>
      <c r="NRV31" s="15"/>
      <c r="NRW31" s="15"/>
      <c r="NRX31" s="15"/>
      <c r="NRY31" s="15"/>
      <c r="NRZ31" s="15"/>
      <c r="NSA31" s="15"/>
      <c r="NSB31" s="15"/>
      <c r="NSC31" s="15"/>
      <c r="NSD31" s="15"/>
      <c r="NSE31" s="15"/>
      <c r="NSF31" s="15"/>
      <c r="NSG31" s="15"/>
      <c r="NSH31" s="15"/>
      <c r="NSI31" s="15"/>
      <c r="NSJ31" s="15"/>
      <c r="NSK31" s="15"/>
      <c r="NSL31" s="15"/>
      <c r="NSM31" s="15"/>
      <c r="NSN31" s="15"/>
      <c r="NSO31" s="15"/>
      <c r="NSP31" s="15"/>
      <c r="NSQ31" s="15"/>
      <c r="NSR31" s="15"/>
      <c r="NSS31" s="15"/>
      <c r="NST31" s="15"/>
      <c r="NSU31" s="15"/>
      <c r="NSV31" s="15"/>
      <c r="NSW31" s="15"/>
      <c r="NSX31" s="15"/>
      <c r="NSY31" s="15"/>
      <c r="NSZ31" s="15"/>
      <c r="NTA31" s="15"/>
      <c r="NTB31" s="15"/>
      <c r="NTC31" s="15"/>
      <c r="NTD31" s="15"/>
      <c r="NTE31" s="15"/>
      <c r="NTF31" s="15"/>
      <c r="NTG31" s="15"/>
      <c r="NTH31" s="15"/>
      <c r="NTI31" s="15"/>
      <c r="NTJ31" s="15"/>
      <c r="NTK31" s="15"/>
      <c r="NTL31" s="15"/>
      <c r="NTM31" s="15"/>
      <c r="NTN31" s="15"/>
      <c r="NTO31" s="15"/>
      <c r="NTP31" s="15"/>
      <c r="NTQ31" s="15"/>
      <c r="NTR31" s="15"/>
      <c r="NTS31" s="15"/>
      <c r="NTT31" s="15"/>
      <c r="NTU31" s="15"/>
      <c r="NTV31" s="15"/>
      <c r="NTW31" s="15"/>
      <c r="NTX31" s="15"/>
      <c r="NTY31" s="15"/>
      <c r="NTZ31" s="15"/>
      <c r="NUA31" s="15"/>
      <c r="NUB31" s="15"/>
      <c r="NUC31" s="15"/>
      <c r="NUD31" s="15"/>
      <c r="NUE31" s="15"/>
      <c r="NUF31" s="15"/>
      <c r="NUG31" s="15"/>
      <c r="NUH31" s="15"/>
      <c r="NUI31" s="15"/>
      <c r="NUJ31" s="15"/>
      <c r="NUK31" s="15"/>
      <c r="NUL31" s="15"/>
      <c r="NUM31" s="15"/>
      <c r="NUN31" s="15"/>
      <c r="NUO31" s="15"/>
      <c r="NUP31" s="15"/>
      <c r="NUQ31" s="15"/>
      <c r="NUR31" s="15"/>
      <c r="NUS31" s="15"/>
      <c r="NUT31" s="15"/>
      <c r="NUU31" s="15"/>
      <c r="NUV31" s="15"/>
      <c r="NUW31" s="15"/>
      <c r="NUX31" s="15"/>
      <c r="NUY31" s="15"/>
      <c r="NUZ31" s="15"/>
      <c r="NVA31" s="15"/>
      <c r="NVB31" s="15"/>
      <c r="NVC31" s="15"/>
      <c r="NVD31" s="15"/>
      <c r="NVE31" s="15"/>
      <c r="NVF31" s="15"/>
      <c r="NVG31" s="15"/>
      <c r="NVH31" s="15"/>
      <c r="NVI31" s="15"/>
      <c r="NVJ31" s="15"/>
      <c r="NVK31" s="15"/>
      <c r="NVL31" s="15"/>
      <c r="NVM31" s="15"/>
      <c r="NVN31" s="15"/>
      <c r="NVO31" s="15"/>
      <c r="NVP31" s="15"/>
      <c r="NVQ31" s="15"/>
      <c r="NVR31" s="15"/>
      <c r="NVS31" s="15"/>
      <c r="NVT31" s="15"/>
      <c r="NVU31" s="15"/>
      <c r="NVV31" s="15"/>
      <c r="NVW31" s="15"/>
      <c r="NVX31" s="15"/>
      <c r="NVY31" s="15"/>
      <c r="NVZ31" s="15"/>
      <c r="NWA31" s="15"/>
      <c r="NWB31" s="15"/>
      <c r="NWC31" s="15"/>
      <c r="NWD31" s="15"/>
      <c r="NWE31" s="15"/>
      <c r="NWF31" s="15"/>
      <c r="NWG31" s="15"/>
      <c r="NWH31" s="15"/>
      <c r="NWI31" s="15"/>
      <c r="NWJ31" s="15"/>
      <c r="NWK31" s="15"/>
      <c r="NWL31" s="15"/>
      <c r="NWM31" s="15"/>
      <c r="NWN31" s="15"/>
      <c r="NWO31" s="15"/>
      <c r="NWP31" s="15"/>
      <c r="NWQ31" s="15"/>
      <c r="NWR31" s="15"/>
      <c r="NWS31" s="15"/>
      <c r="NWT31" s="15"/>
      <c r="NWU31" s="15"/>
      <c r="NWV31" s="15"/>
      <c r="NWW31" s="15"/>
      <c r="NWX31" s="15"/>
      <c r="NWY31" s="15"/>
      <c r="NWZ31" s="15"/>
      <c r="NXA31" s="15"/>
      <c r="NXB31" s="15"/>
      <c r="NXC31" s="15"/>
      <c r="NXD31" s="15"/>
      <c r="NXE31" s="15"/>
      <c r="NXF31" s="15"/>
      <c r="NXG31" s="15"/>
      <c r="NXH31" s="15"/>
      <c r="NXI31" s="15"/>
      <c r="NXJ31" s="15"/>
      <c r="NXK31" s="15"/>
      <c r="NXL31" s="15"/>
      <c r="NXM31" s="15"/>
      <c r="NXN31" s="15"/>
      <c r="NXO31" s="15"/>
      <c r="NXP31" s="15"/>
      <c r="NXQ31" s="15"/>
      <c r="NXR31" s="15"/>
      <c r="NXS31" s="15"/>
      <c r="NXT31" s="15"/>
      <c r="NXU31" s="15"/>
      <c r="NXV31" s="15"/>
      <c r="NXW31" s="15"/>
      <c r="NXX31" s="15"/>
      <c r="NXY31" s="15"/>
      <c r="NXZ31" s="15"/>
      <c r="NYA31" s="15"/>
      <c r="NYB31" s="15"/>
      <c r="NYC31" s="15"/>
      <c r="NYD31" s="15"/>
      <c r="NYE31" s="15"/>
      <c r="NYF31" s="15"/>
      <c r="NYG31" s="15"/>
      <c r="NYH31" s="15"/>
      <c r="NYI31" s="15"/>
      <c r="NYJ31" s="15"/>
      <c r="NYK31" s="15"/>
      <c r="NYL31" s="15"/>
      <c r="NYM31" s="15"/>
      <c r="NYN31" s="15"/>
      <c r="NYO31" s="15"/>
      <c r="NYP31" s="15"/>
      <c r="NYQ31" s="15"/>
      <c r="NYR31" s="15"/>
      <c r="NYS31" s="15"/>
      <c r="NYT31" s="15"/>
      <c r="NYU31" s="15"/>
      <c r="NYV31" s="15"/>
      <c r="NYW31" s="15"/>
      <c r="NYX31" s="15"/>
      <c r="NYY31" s="15"/>
      <c r="NYZ31" s="15"/>
      <c r="NZA31" s="15"/>
      <c r="NZB31" s="15"/>
      <c r="NZC31" s="15"/>
      <c r="NZD31" s="15"/>
      <c r="NZE31" s="15"/>
      <c r="NZF31" s="15"/>
      <c r="NZG31" s="15"/>
      <c r="NZH31" s="15"/>
      <c r="NZI31" s="15"/>
      <c r="NZJ31" s="15"/>
      <c r="NZK31" s="15"/>
      <c r="NZL31" s="15"/>
      <c r="NZM31" s="15"/>
      <c r="NZN31" s="15"/>
      <c r="NZO31" s="15"/>
      <c r="NZP31" s="15"/>
      <c r="NZQ31" s="15"/>
      <c r="NZR31" s="15"/>
      <c r="NZS31" s="15"/>
      <c r="NZT31" s="15"/>
      <c r="NZU31" s="15"/>
      <c r="NZV31" s="15"/>
      <c r="NZW31" s="15"/>
      <c r="NZX31" s="15"/>
      <c r="NZY31" s="15"/>
      <c r="NZZ31" s="15"/>
      <c r="OAA31" s="15"/>
      <c r="OAB31" s="15"/>
      <c r="OAC31" s="15"/>
      <c r="OAD31" s="15"/>
      <c r="OAE31" s="15"/>
      <c r="OAF31" s="15"/>
      <c r="OAG31" s="15"/>
      <c r="OAH31" s="15"/>
      <c r="OAI31" s="15"/>
      <c r="OAJ31" s="15"/>
      <c r="OAK31" s="15"/>
      <c r="OAL31" s="15"/>
      <c r="OAM31" s="15"/>
      <c r="OAN31" s="15"/>
      <c r="OAO31" s="15"/>
      <c r="OAP31" s="15"/>
      <c r="OAQ31" s="15"/>
      <c r="OAR31" s="15"/>
      <c r="OAS31" s="15"/>
      <c r="OAT31" s="15"/>
      <c r="OAU31" s="15"/>
      <c r="OAV31" s="15"/>
      <c r="OAW31" s="15"/>
      <c r="OAX31" s="15"/>
      <c r="OAY31" s="15"/>
      <c r="OAZ31" s="15"/>
      <c r="OBA31" s="15"/>
      <c r="OBB31" s="15"/>
      <c r="OBC31" s="15"/>
      <c r="OBD31" s="15"/>
      <c r="OBE31" s="15"/>
      <c r="OBF31" s="15"/>
      <c r="OBG31" s="15"/>
      <c r="OBH31" s="15"/>
      <c r="OBI31" s="15"/>
      <c r="OBJ31" s="15"/>
      <c r="OBK31" s="15"/>
      <c r="OBL31" s="15"/>
      <c r="OBM31" s="15"/>
      <c r="OBN31" s="15"/>
      <c r="OBO31" s="15"/>
      <c r="OBP31" s="15"/>
      <c r="OBQ31" s="15"/>
      <c r="OBR31" s="15"/>
      <c r="OBS31" s="15"/>
      <c r="OBT31" s="15"/>
      <c r="OBU31" s="15"/>
      <c r="OBV31" s="15"/>
      <c r="OBW31" s="15"/>
      <c r="OBX31" s="15"/>
      <c r="OBY31" s="15"/>
      <c r="OBZ31" s="15"/>
      <c r="OCA31" s="15"/>
      <c r="OCB31" s="15"/>
      <c r="OCC31" s="15"/>
      <c r="OCD31" s="15"/>
      <c r="OCE31" s="15"/>
      <c r="OCF31" s="15"/>
      <c r="OCG31" s="15"/>
      <c r="OCH31" s="15"/>
      <c r="OCI31" s="15"/>
      <c r="OCJ31" s="15"/>
      <c r="OCK31" s="15"/>
      <c r="OCL31" s="15"/>
      <c r="OCM31" s="15"/>
      <c r="OCN31" s="15"/>
      <c r="OCO31" s="15"/>
      <c r="OCP31" s="15"/>
      <c r="OCQ31" s="15"/>
      <c r="OCR31" s="15"/>
      <c r="OCS31" s="15"/>
      <c r="OCT31" s="15"/>
      <c r="OCU31" s="15"/>
      <c r="OCV31" s="15"/>
      <c r="OCW31" s="15"/>
      <c r="OCX31" s="15"/>
      <c r="OCY31" s="15"/>
      <c r="OCZ31" s="15"/>
      <c r="ODA31" s="15"/>
      <c r="ODB31" s="15"/>
      <c r="ODC31" s="15"/>
      <c r="ODD31" s="15"/>
      <c r="ODE31" s="15"/>
      <c r="ODF31" s="15"/>
      <c r="ODG31" s="15"/>
      <c r="ODH31" s="15"/>
      <c r="ODI31" s="15"/>
      <c r="ODJ31" s="15"/>
      <c r="ODK31" s="15"/>
      <c r="ODL31" s="15"/>
      <c r="ODM31" s="15"/>
      <c r="ODN31" s="15"/>
      <c r="ODO31" s="15"/>
      <c r="ODP31" s="15"/>
      <c r="ODQ31" s="15"/>
      <c r="ODR31" s="15"/>
      <c r="ODS31" s="15"/>
      <c r="ODT31" s="15"/>
      <c r="ODU31" s="15"/>
      <c r="ODV31" s="15"/>
      <c r="ODW31" s="15"/>
      <c r="ODX31" s="15"/>
      <c r="ODY31" s="15"/>
      <c r="ODZ31" s="15"/>
      <c r="OEA31" s="15"/>
      <c r="OEB31" s="15"/>
      <c r="OEC31" s="15"/>
      <c r="OED31" s="15"/>
      <c r="OEE31" s="15"/>
      <c r="OEF31" s="15"/>
      <c r="OEG31" s="15"/>
      <c r="OEH31" s="15"/>
      <c r="OEI31" s="15"/>
      <c r="OEJ31" s="15"/>
      <c r="OEK31" s="15"/>
      <c r="OEL31" s="15"/>
      <c r="OEM31" s="15"/>
      <c r="OEN31" s="15"/>
      <c r="OEO31" s="15"/>
      <c r="OEP31" s="15"/>
      <c r="OEQ31" s="15"/>
      <c r="OER31" s="15"/>
      <c r="OES31" s="15"/>
      <c r="OET31" s="15"/>
      <c r="OEU31" s="15"/>
      <c r="OEV31" s="15"/>
      <c r="OEW31" s="15"/>
      <c r="OEX31" s="15"/>
      <c r="OEY31" s="15"/>
      <c r="OEZ31" s="15"/>
      <c r="OFA31" s="15"/>
      <c r="OFB31" s="15"/>
      <c r="OFC31" s="15"/>
      <c r="OFD31" s="15"/>
      <c r="OFE31" s="15"/>
      <c r="OFF31" s="15"/>
      <c r="OFG31" s="15"/>
      <c r="OFH31" s="15"/>
      <c r="OFI31" s="15"/>
      <c r="OFJ31" s="15"/>
      <c r="OFK31" s="15"/>
      <c r="OFL31" s="15"/>
      <c r="OFM31" s="15"/>
      <c r="OFN31" s="15"/>
      <c r="OFO31" s="15"/>
      <c r="OFP31" s="15"/>
      <c r="OFQ31" s="15"/>
      <c r="OFR31" s="15"/>
      <c r="OFS31" s="15"/>
      <c r="OFT31" s="15"/>
      <c r="OFU31" s="15"/>
      <c r="OFV31" s="15"/>
      <c r="OFW31" s="15"/>
      <c r="OFX31" s="15"/>
      <c r="OFY31" s="15"/>
      <c r="OFZ31" s="15"/>
      <c r="OGA31" s="15"/>
      <c r="OGB31" s="15"/>
      <c r="OGC31" s="15"/>
      <c r="OGD31" s="15"/>
      <c r="OGE31" s="15"/>
      <c r="OGF31" s="15"/>
      <c r="OGG31" s="15"/>
      <c r="OGH31" s="15"/>
      <c r="OGI31" s="15"/>
      <c r="OGJ31" s="15"/>
      <c r="OGK31" s="15"/>
      <c r="OGL31" s="15"/>
      <c r="OGM31" s="15"/>
      <c r="OGN31" s="15"/>
      <c r="OGO31" s="15"/>
      <c r="OGP31" s="15"/>
      <c r="OGQ31" s="15"/>
      <c r="OGR31" s="15"/>
      <c r="OGS31" s="15"/>
      <c r="OGT31" s="15"/>
      <c r="OGU31" s="15"/>
      <c r="OGV31" s="15"/>
      <c r="OGW31" s="15"/>
      <c r="OGX31" s="15"/>
      <c r="OGY31" s="15"/>
      <c r="OGZ31" s="15"/>
      <c r="OHA31" s="15"/>
      <c r="OHB31" s="15"/>
      <c r="OHC31" s="15"/>
      <c r="OHD31" s="15"/>
      <c r="OHE31" s="15"/>
      <c r="OHF31" s="15"/>
      <c r="OHG31" s="15"/>
      <c r="OHH31" s="15"/>
      <c r="OHI31" s="15"/>
      <c r="OHJ31" s="15"/>
      <c r="OHK31" s="15"/>
      <c r="OHL31" s="15"/>
      <c r="OHM31" s="15"/>
      <c r="OHN31" s="15"/>
      <c r="OHO31" s="15"/>
      <c r="OHP31" s="15"/>
      <c r="OHQ31" s="15"/>
      <c r="OHR31" s="15"/>
      <c r="OHS31" s="15"/>
      <c r="OHT31" s="15"/>
      <c r="OHU31" s="15"/>
      <c r="OHV31" s="15"/>
      <c r="OHW31" s="15"/>
      <c r="OHX31" s="15"/>
      <c r="OHY31" s="15"/>
      <c r="OHZ31" s="15"/>
      <c r="OIA31" s="15"/>
      <c r="OIB31" s="15"/>
      <c r="OIC31" s="15"/>
      <c r="OID31" s="15"/>
      <c r="OIE31" s="15"/>
      <c r="OIF31" s="15"/>
      <c r="OIG31" s="15"/>
      <c r="OIH31" s="15"/>
      <c r="OII31" s="15"/>
      <c r="OIJ31" s="15"/>
      <c r="OIK31" s="15"/>
      <c r="OIL31" s="15"/>
      <c r="OIM31" s="15"/>
      <c r="OIN31" s="15"/>
      <c r="OIO31" s="15"/>
      <c r="OIP31" s="15"/>
      <c r="OIQ31" s="15"/>
      <c r="OIR31" s="15"/>
      <c r="OIS31" s="15"/>
      <c r="OIT31" s="15"/>
      <c r="OIU31" s="15"/>
      <c r="OIV31" s="15"/>
      <c r="OIW31" s="15"/>
      <c r="OIX31" s="15"/>
      <c r="OIY31" s="15"/>
      <c r="OIZ31" s="15"/>
      <c r="OJA31" s="15"/>
      <c r="OJB31" s="15"/>
      <c r="OJC31" s="15"/>
      <c r="OJD31" s="15"/>
      <c r="OJE31" s="15"/>
      <c r="OJF31" s="15"/>
      <c r="OJG31" s="15"/>
      <c r="OJH31" s="15"/>
      <c r="OJI31" s="15"/>
      <c r="OJJ31" s="15"/>
      <c r="OJK31" s="15"/>
      <c r="OJL31" s="15"/>
      <c r="OJM31" s="15"/>
      <c r="OJN31" s="15"/>
      <c r="OJO31" s="15"/>
      <c r="OJP31" s="15"/>
      <c r="OJQ31" s="15"/>
      <c r="OJR31" s="15"/>
      <c r="OJS31" s="15"/>
      <c r="OJT31" s="15"/>
      <c r="OJU31" s="15"/>
      <c r="OJV31" s="15"/>
      <c r="OJW31" s="15"/>
      <c r="OJX31" s="15"/>
      <c r="OJY31" s="15"/>
      <c r="OJZ31" s="15"/>
      <c r="OKA31" s="15"/>
      <c r="OKB31" s="15"/>
      <c r="OKC31" s="15"/>
      <c r="OKD31" s="15"/>
      <c r="OKE31" s="15"/>
      <c r="OKF31" s="15"/>
      <c r="OKG31" s="15"/>
      <c r="OKH31" s="15"/>
      <c r="OKI31" s="15"/>
      <c r="OKJ31" s="15"/>
      <c r="OKK31" s="15"/>
      <c r="OKL31" s="15"/>
      <c r="OKM31" s="15"/>
      <c r="OKN31" s="15"/>
      <c r="OKO31" s="15"/>
      <c r="OKP31" s="15"/>
      <c r="OKQ31" s="15"/>
      <c r="OKR31" s="15"/>
      <c r="OKS31" s="15"/>
      <c r="OKT31" s="15"/>
      <c r="OKU31" s="15"/>
      <c r="OKV31" s="15"/>
      <c r="OKW31" s="15"/>
      <c r="OKX31" s="15"/>
      <c r="OKY31" s="15"/>
      <c r="OKZ31" s="15"/>
      <c r="OLA31" s="15"/>
      <c r="OLB31" s="15"/>
      <c r="OLC31" s="15"/>
      <c r="OLD31" s="15"/>
      <c r="OLE31" s="15"/>
      <c r="OLF31" s="15"/>
      <c r="OLG31" s="15"/>
      <c r="OLH31" s="15"/>
      <c r="OLI31" s="15"/>
      <c r="OLJ31" s="15"/>
      <c r="OLK31" s="15"/>
      <c r="OLL31" s="15"/>
      <c r="OLM31" s="15"/>
      <c r="OLN31" s="15"/>
      <c r="OLO31" s="15"/>
      <c r="OLP31" s="15"/>
      <c r="OLQ31" s="15"/>
      <c r="OLR31" s="15"/>
      <c r="OLS31" s="15"/>
      <c r="OLT31" s="15"/>
      <c r="OLU31" s="15"/>
      <c r="OLV31" s="15"/>
      <c r="OLW31" s="15"/>
      <c r="OLX31" s="15"/>
      <c r="OLY31" s="15"/>
      <c r="OLZ31" s="15"/>
      <c r="OMA31" s="15"/>
      <c r="OMB31" s="15"/>
      <c r="OMC31" s="15"/>
      <c r="OMD31" s="15"/>
      <c r="OME31" s="15"/>
      <c r="OMF31" s="15"/>
      <c r="OMG31" s="15"/>
      <c r="OMH31" s="15"/>
      <c r="OMI31" s="15"/>
      <c r="OMJ31" s="15"/>
      <c r="OMK31" s="15"/>
      <c r="OML31" s="15"/>
      <c r="OMM31" s="15"/>
      <c r="OMN31" s="15"/>
      <c r="OMO31" s="15"/>
      <c r="OMP31" s="15"/>
      <c r="OMQ31" s="15"/>
      <c r="OMR31" s="15"/>
      <c r="OMS31" s="15"/>
      <c r="OMT31" s="15"/>
      <c r="OMU31" s="15"/>
      <c r="OMV31" s="15"/>
      <c r="OMW31" s="15"/>
      <c r="OMX31" s="15"/>
      <c r="OMY31" s="15"/>
      <c r="OMZ31" s="15"/>
      <c r="ONA31" s="15"/>
      <c r="ONB31" s="15"/>
      <c r="ONC31" s="15"/>
      <c r="OND31" s="15"/>
      <c r="ONE31" s="15"/>
      <c r="ONF31" s="15"/>
      <c r="ONG31" s="15"/>
      <c r="ONH31" s="15"/>
      <c r="ONI31" s="15"/>
      <c r="ONJ31" s="15"/>
      <c r="ONK31" s="15"/>
      <c r="ONL31" s="15"/>
      <c r="ONM31" s="15"/>
      <c r="ONN31" s="15"/>
      <c r="ONO31" s="15"/>
      <c r="ONP31" s="15"/>
      <c r="ONQ31" s="15"/>
      <c r="ONR31" s="15"/>
      <c r="ONS31" s="15"/>
      <c r="ONT31" s="15"/>
      <c r="ONU31" s="15"/>
      <c r="ONV31" s="15"/>
      <c r="ONW31" s="15"/>
      <c r="ONX31" s="15"/>
      <c r="ONY31" s="15"/>
      <c r="ONZ31" s="15"/>
      <c r="OOA31" s="15"/>
      <c r="OOB31" s="15"/>
      <c r="OOC31" s="15"/>
      <c r="OOD31" s="15"/>
      <c r="OOE31" s="15"/>
      <c r="OOF31" s="15"/>
      <c r="OOG31" s="15"/>
      <c r="OOH31" s="15"/>
      <c r="OOI31" s="15"/>
      <c r="OOJ31" s="15"/>
      <c r="OOK31" s="15"/>
      <c r="OOL31" s="15"/>
      <c r="OOM31" s="15"/>
      <c r="OON31" s="15"/>
      <c r="OOO31" s="15"/>
      <c r="OOP31" s="15"/>
      <c r="OOQ31" s="15"/>
      <c r="OOR31" s="15"/>
      <c r="OOS31" s="15"/>
      <c r="OOT31" s="15"/>
      <c r="OOU31" s="15"/>
      <c r="OOV31" s="15"/>
      <c r="OOW31" s="15"/>
      <c r="OOX31" s="15"/>
      <c r="OOY31" s="15"/>
      <c r="OOZ31" s="15"/>
      <c r="OPA31" s="15"/>
      <c r="OPB31" s="15"/>
      <c r="OPC31" s="15"/>
      <c r="OPD31" s="15"/>
      <c r="OPE31" s="15"/>
      <c r="OPF31" s="15"/>
      <c r="OPG31" s="15"/>
      <c r="OPH31" s="15"/>
      <c r="OPI31" s="15"/>
      <c r="OPJ31" s="15"/>
      <c r="OPK31" s="15"/>
      <c r="OPL31" s="15"/>
      <c r="OPM31" s="15"/>
      <c r="OPN31" s="15"/>
      <c r="OPO31" s="15"/>
      <c r="OPP31" s="15"/>
      <c r="OPQ31" s="15"/>
      <c r="OPR31" s="15"/>
      <c r="OPS31" s="15"/>
      <c r="OPT31" s="15"/>
      <c r="OPU31" s="15"/>
      <c r="OPV31" s="15"/>
      <c r="OPW31" s="15"/>
      <c r="OPX31" s="15"/>
      <c r="OPY31" s="15"/>
      <c r="OPZ31" s="15"/>
      <c r="OQA31" s="15"/>
      <c r="OQB31" s="15"/>
      <c r="OQC31" s="15"/>
      <c r="OQD31" s="15"/>
      <c r="OQE31" s="15"/>
      <c r="OQF31" s="15"/>
      <c r="OQG31" s="15"/>
      <c r="OQH31" s="15"/>
      <c r="OQI31" s="15"/>
      <c r="OQJ31" s="15"/>
      <c r="OQK31" s="15"/>
      <c r="OQL31" s="15"/>
      <c r="OQM31" s="15"/>
      <c r="OQN31" s="15"/>
      <c r="OQO31" s="15"/>
      <c r="OQP31" s="15"/>
      <c r="OQQ31" s="15"/>
      <c r="OQR31" s="15"/>
      <c r="OQS31" s="15"/>
      <c r="OQT31" s="15"/>
      <c r="OQU31" s="15"/>
      <c r="OQV31" s="15"/>
      <c r="OQW31" s="15"/>
      <c r="OQX31" s="15"/>
      <c r="OQY31" s="15"/>
      <c r="OQZ31" s="15"/>
      <c r="ORA31" s="15"/>
      <c r="ORB31" s="15"/>
      <c r="ORC31" s="15"/>
      <c r="ORD31" s="15"/>
      <c r="ORE31" s="15"/>
      <c r="ORF31" s="15"/>
      <c r="ORG31" s="15"/>
      <c r="ORH31" s="15"/>
      <c r="ORI31" s="15"/>
      <c r="ORJ31" s="15"/>
      <c r="ORK31" s="15"/>
      <c r="ORL31" s="15"/>
      <c r="ORM31" s="15"/>
      <c r="ORN31" s="15"/>
      <c r="ORO31" s="15"/>
      <c r="ORP31" s="15"/>
      <c r="ORQ31" s="15"/>
      <c r="ORR31" s="15"/>
      <c r="ORS31" s="15"/>
      <c r="ORT31" s="15"/>
      <c r="ORU31" s="15"/>
      <c r="ORV31" s="15"/>
      <c r="ORW31" s="15"/>
      <c r="ORX31" s="15"/>
      <c r="ORY31" s="15"/>
      <c r="ORZ31" s="15"/>
      <c r="OSA31" s="15"/>
      <c r="OSB31" s="15"/>
      <c r="OSC31" s="15"/>
      <c r="OSD31" s="15"/>
      <c r="OSE31" s="15"/>
      <c r="OSF31" s="15"/>
      <c r="OSG31" s="15"/>
      <c r="OSH31" s="15"/>
      <c r="OSI31" s="15"/>
      <c r="OSJ31" s="15"/>
      <c r="OSK31" s="15"/>
      <c r="OSL31" s="15"/>
      <c r="OSM31" s="15"/>
      <c r="OSN31" s="15"/>
      <c r="OSO31" s="15"/>
      <c r="OSP31" s="15"/>
      <c r="OSQ31" s="15"/>
      <c r="OSR31" s="15"/>
      <c r="OSS31" s="15"/>
      <c r="OST31" s="15"/>
      <c r="OSU31" s="15"/>
      <c r="OSV31" s="15"/>
      <c r="OSW31" s="15"/>
      <c r="OSX31" s="15"/>
      <c r="OSY31" s="15"/>
      <c r="OSZ31" s="15"/>
      <c r="OTA31" s="15"/>
      <c r="OTB31" s="15"/>
      <c r="OTC31" s="15"/>
      <c r="OTD31" s="15"/>
      <c r="OTE31" s="15"/>
      <c r="OTF31" s="15"/>
      <c r="OTG31" s="15"/>
      <c r="OTH31" s="15"/>
      <c r="OTI31" s="15"/>
      <c r="OTJ31" s="15"/>
      <c r="OTK31" s="15"/>
      <c r="OTL31" s="15"/>
      <c r="OTM31" s="15"/>
      <c r="OTN31" s="15"/>
      <c r="OTO31" s="15"/>
      <c r="OTP31" s="15"/>
      <c r="OTQ31" s="15"/>
      <c r="OTR31" s="15"/>
      <c r="OTS31" s="15"/>
      <c r="OTT31" s="15"/>
      <c r="OTU31" s="15"/>
      <c r="OTV31" s="15"/>
      <c r="OTW31" s="15"/>
      <c r="OTX31" s="15"/>
      <c r="OTY31" s="15"/>
      <c r="OTZ31" s="15"/>
      <c r="OUA31" s="15"/>
      <c r="OUB31" s="15"/>
      <c r="OUC31" s="15"/>
      <c r="OUD31" s="15"/>
      <c r="OUE31" s="15"/>
      <c r="OUF31" s="15"/>
      <c r="OUG31" s="15"/>
      <c r="OUH31" s="15"/>
      <c r="OUI31" s="15"/>
      <c r="OUJ31" s="15"/>
      <c r="OUK31" s="15"/>
      <c r="OUL31" s="15"/>
      <c r="OUM31" s="15"/>
      <c r="OUN31" s="15"/>
      <c r="OUO31" s="15"/>
      <c r="OUP31" s="15"/>
      <c r="OUQ31" s="15"/>
      <c r="OUR31" s="15"/>
      <c r="OUS31" s="15"/>
      <c r="OUT31" s="15"/>
      <c r="OUU31" s="15"/>
      <c r="OUV31" s="15"/>
      <c r="OUW31" s="15"/>
      <c r="OUX31" s="15"/>
      <c r="OUY31" s="15"/>
      <c r="OUZ31" s="15"/>
      <c r="OVA31" s="15"/>
      <c r="OVB31" s="15"/>
      <c r="OVC31" s="15"/>
      <c r="OVD31" s="15"/>
      <c r="OVE31" s="15"/>
      <c r="OVF31" s="15"/>
      <c r="OVG31" s="15"/>
      <c r="OVH31" s="15"/>
      <c r="OVI31" s="15"/>
      <c r="OVJ31" s="15"/>
      <c r="OVK31" s="15"/>
      <c r="OVL31" s="15"/>
      <c r="OVM31" s="15"/>
      <c r="OVN31" s="15"/>
      <c r="OVO31" s="15"/>
      <c r="OVP31" s="15"/>
      <c r="OVQ31" s="15"/>
      <c r="OVR31" s="15"/>
      <c r="OVS31" s="15"/>
      <c r="OVT31" s="15"/>
      <c r="OVU31" s="15"/>
      <c r="OVV31" s="15"/>
      <c r="OVW31" s="15"/>
      <c r="OVX31" s="15"/>
      <c r="OVY31" s="15"/>
      <c r="OVZ31" s="15"/>
      <c r="OWA31" s="15"/>
      <c r="OWB31" s="15"/>
      <c r="OWC31" s="15"/>
      <c r="OWD31" s="15"/>
      <c r="OWE31" s="15"/>
      <c r="OWF31" s="15"/>
      <c r="OWG31" s="15"/>
      <c r="OWH31" s="15"/>
      <c r="OWI31" s="15"/>
      <c r="OWJ31" s="15"/>
      <c r="OWK31" s="15"/>
      <c r="OWL31" s="15"/>
      <c r="OWM31" s="15"/>
      <c r="OWN31" s="15"/>
      <c r="OWO31" s="15"/>
      <c r="OWP31" s="15"/>
      <c r="OWQ31" s="15"/>
      <c r="OWR31" s="15"/>
      <c r="OWS31" s="15"/>
      <c r="OWT31" s="15"/>
      <c r="OWU31" s="15"/>
      <c r="OWV31" s="15"/>
      <c r="OWW31" s="15"/>
      <c r="OWX31" s="15"/>
      <c r="OWY31" s="15"/>
      <c r="OWZ31" s="15"/>
      <c r="OXA31" s="15"/>
      <c r="OXB31" s="15"/>
      <c r="OXC31" s="15"/>
      <c r="OXD31" s="15"/>
      <c r="OXE31" s="15"/>
      <c r="OXF31" s="15"/>
      <c r="OXG31" s="15"/>
      <c r="OXH31" s="15"/>
      <c r="OXI31" s="15"/>
      <c r="OXJ31" s="15"/>
      <c r="OXK31" s="15"/>
      <c r="OXL31" s="15"/>
      <c r="OXM31" s="15"/>
      <c r="OXN31" s="15"/>
      <c r="OXO31" s="15"/>
      <c r="OXP31" s="15"/>
      <c r="OXQ31" s="15"/>
      <c r="OXR31" s="15"/>
      <c r="OXS31" s="15"/>
      <c r="OXT31" s="15"/>
      <c r="OXU31" s="15"/>
      <c r="OXV31" s="15"/>
      <c r="OXW31" s="15"/>
      <c r="OXX31" s="15"/>
      <c r="OXY31" s="15"/>
      <c r="OXZ31" s="15"/>
      <c r="OYA31" s="15"/>
      <c r="OYB31" s="15"/>
      <c r="OYC31" s="15"/>
      <c r="OYD31" s="15"/>
      <c r="OYE31" s="15"/>
      <c r="OYF31" s="15"/>
      <c r="OYG31" s="15"/>
      <c r="OYH31" s="15"/>
      <c r="OYI31" s="15"/>
      <c r="OYJ31" s="15"/>
      <c r="OYK31" s="15"/>
      <c r="OYL31" s="15"/>
      <c r="OYM31" s="15"/>
      <c r="OYN31" s="15"/>
      <c r="OYO31" s="15"/>
      <c r="OYP31" s="15"/>
      <c r="OYQ31" s="15"/>
      <c r="OYR31" s="15"/>
      <c r="OYS31" s="15"/>
      <c r="OYT31" s="15"/>
      <c r="OYU31" s="15"/>
      <c r="OYV31" s="15"/>
      <c r="OYW31" s="15"/>
      <c r="OYX31" s="15"/>
      <c r="OYY31" s="15"/>
      <c r="OYZ31" s="15"/>
      <c r="OZA31" s="15"/>
      <c r="OZB31" s="15"/>
      <c r="OZC31" s="15"/>
      <c r="OZD31" s="15"/>
      <c r="OZE31" s="15"/>
      <c r="OZF31" s="15"/>
      <c r="OZG31" s="15"/>
      <c r="OZH31" s="15"/>
      <c r="OZI31" s="15"/>
      <c r="OZJ31" s="15"/>
      <c r="OZK31" s="15"/>
      <c r="OZL31" s="15"/>
      <c r="OZM31" s="15"/>
      <c r="OZN31" s="15"/>
      <c r="OZO31" s="15"/>
      <c r="OZP31" s="15"/>
      <c r="OZQ31" s="15"/>
      <c r="OZR31" s="15"/>
      <c r="OZS31" s="15"/>
      <c r="OZT31" s="15"/>
      <c r="OZU31" s="15"/>
      <c r="OZV31" s="15"/>
      <c r="OZW31" s="15"/>
      <c r="OZX31" s="15"/>
      <c r="OZY31" s="15"/>
      <c r="OZZ31" s="15"/>
      <c r="PAA31" s="15"/>
      <c r="PAB31" s="15"/>
      <c r="PAC31" s="15"/>
      <c r="PAD31" s="15"/>
      <c r="PAE31" s="15"/>
      <c r="PAF31" s="15"/>
      <c r="PAG31" s="15"/>
      <c r="PAH31" s="15"/>
      <c r="PAI31" s="15"/>
      <c r="PAJ31" s="15"/>
      <c r="PAK31" s="15"/>
      <c r="PAL31" s="15"/>
      <c r="PAM31" s="15"/>
      <c r="PAN31" s="15"/>
      <c r="PAO31" s="15"/>
      <c r="PAP31" s="15"/>
      <c r="PAQ31" s="15"/>
      <c r="PAR31" s="15"/>
      <c r="PAS31" s="15"/>
      <c r="PAT31" s="15"/>
      <c r="PAU31" s="15"/>
      <c r="PAV31" s="15"/>
      <c r="PAW31" s="15"/>
      <c r="PAX31" s="15"/>
      <c r="PAY31" s="15"/>
      <c r="PAZ31" s="15"/>
      <c r="PBA31" s="15"/>
      <c r="PBB31" s="15"/>
      <c r="PBC31" s="15"/>
      <c r="PBD31" s="15"/>
      <c r="PBE31" s="15"/>
      <c r="PBF31" s="15"/>
      <c r="PBG31" s="15"/>
      <c r="PBH31" s="15"/>
      <c r="PBI31" s="15"/>
      <c r="PBJ31" s="15"/>
      <c r="PBK31" s="15"/>
      <c r="PBL31" s="15"/>
      <c r="PBM31" s="15"/>
      <c r="PBN31" s="15"/>
      <c r="PBO31" s="15"/>
      <c r="PBP31" s="15"/>
      <c r="PBQ31" s="15"/>
      <c r="PBR31" s="15"/>
      <c r="PBS31" s="15"/>
      <c r="PBT31" s="15"/>
      <c r="PBU31" s="15"/>
      <c r="PBV31" s="15"/>
      <c r="PBW31" s="15"/>
      <c r="PBX31" s="15"/>
      <c r="PBY31" s="15"/>
      <c r="PBZ31" s="15"/>
      <c r="PCA31" s="15"/>
      <c r="PCB31" s="15"/>
      <c r="PCC31" s="15"/>
      <c r="PCD31" s="15"/>
      <c r="PCE31" s="15"/>
      <c r="PCF31" s="15"/>
      <c r="PCG31" s="15"/>
      <c r="PCH31" s="15"/>
      <c r="PCI31" s="15"/>
      <c r="PCJ31" s="15"/>
      <c r="PCK31" s="15"/>
      <c r="PCL31" s="15"/>
      <c r="PCM31" s="15"/>
      <c r="PCN31" s="15"/>
      <c r="PCO31" s="15"/>
      <c r="PCP31" s="15"/>
      <c r="PCQ31" s="15"/>
      <c r="PCR31" s="15"/>
      <c r="PCS31" s="15"/>
      <c r="PCT31" s="15"/>
      <c r="PCU31" s="15"/>
      <c r="PCV31" s="15"/>
      <c r="PCW31" s="15"/>
      <c r="PCX31" s="15"/>
      <c r="PCY31" s="15"/>
      <c r="PCZ31" s="15"/>
      <c r="PDA31" s="15"/>
      <c r="PDB31" s="15"/>
      <c r="PDC31" s="15"/>
      <c r="PDD31" s="15"/>
      <c r="PDE31" s="15"/>
      <c r="PDF31" s="15"/>
      <c r="PDG31" s="15"/>
      <c r="PDH31" s="15"/>
      <c r="PDI31" s="15"/>
      <c r="PDJ31" s="15"/>
      <c r="PDK31" s="15"/>
      <c r="PDL31" s="15"/>
      <c r="PDM31" s="15"/>
      <c r="PDN31" s="15"/>
      <c r="PDO31" s="15"/>
      <c r="PDP31" s="15"/>
      <c r="PDQ31" s="15"/>
      <c r="PDR31" s="15"/>
      <c r="PDS31" s="15"/>
      <c r="PDT31" s="15"/>
      <c r="PDU31" s="15"/>
      <c r="PDV31" s="15"/>
      <c r="PDW31" s="15"/>
      <c r="PDX31" s="15"/>
      <c r="PDY31" s="15"/>
      <c r="PDZ31" s="15"/>
      <c r="PEA31" s="15"/>
      <c r="PEB31" s="15"/>
      <c r="PEC31" s="15"/>
      <c r="PED31" s="15"/>
      <c r="PEE31" s="15"/>
      <c r="PEF31" s="15"/>
      <c r="PEG31" s="15"/>
      <c r="PEH31" s="15"/>
      <c r="PEI31" s="15"/>
      <c r="PEJ31" s="15"/>
      <c r="PEK31" s="15"/>
      <c r="PEL31" s="15"/>
      <c r="PEM31" s="15"/>
      <c r="PEN31" s="15"/>
      <c r="PEO31" s="15"/>
      <c r="PEP31" s="15"/>
      <c r="PEQ31" s="15"/>
      <c r="PER31" s="15"/>
      <c r="PES31" s="15"/>
      <c r="PET31" s="15"/>
      <c r="PEU31" s="15"/>
      <c r="PEV31" s="15"/>
      <c r="PEW31" s="15"/>
      <c r="PEX31" s="15"/>
      <c r="PEY31" s="15"/>
      <c r="PEZ31" s="15"/>
      <c r="PFA31" s="15"/>
      <c r="PFB31" s="15"/>
      <c r="PFC31" s="15"/>
      <c r="PFD31" s="15"/>
      <c r="PFE31" s="15"/>
      <c r="PFF31" s="15"/>
      <c r="PFG31" s="15"/>
      <c r="PFH31" s="15"/>
      <c r="PFI31" s="15"/>
      <c r="PFJ31" s="15"/>
      <c r="PFK31" s="15"/>
      <c r="PFL31" s="15"/>
      <c r="PFM31" s="15"/>
      <c r="PFN31" s="15"/>
      <c r="PFO31" s="15"/>
      <c r="PFP31" s="15"/>
      <c r="PFQ31" s="15"/>
      <c r="PFR31" s="15"/>
      <c r="PFS31" s="15"/>
      <c r="PFT31" s="15"/>
      <c r="PFU31" s="15"/>
      <c r="PFV31" s="15"/>
      <c r="PFW31" s="15"/>
      <c r="PFX31" s="15"/>
      <c r="PFY31" s="15"/>
      <c r="PFZ31" s="15"/>
      <c r="PGA31" s="15"/>
      <c r="PGB31" s="15"/>
      <c r="PGC31" s="15"/>
      <c r="PGD31" s="15"/>
      <c r="PGE31" s="15"/>
      <c r="PGF31" s="15"/>
      <c r="PGG31" s="15"/>
      <c r="PGH31" s="15"/>
      <c r="PGI31" s="15"/>
      <c r="PGJ31" s="15"/>
      <c r="PGK31" s="15"/>
      <c r="PGL31" s="15"/>
      <c r="PGM31" s="15"/>
      <c r="PGN31" s="15"/>
      <c r="PGO31" s="15"/>
      <c r="PGP31" s="15"/>
      <c r="PGQ31" s="15"/>
      <c r="PGR31" s="15"/>
      <c r="PGS31" s="15"/>
      <c r="PGT31" s="15"/>
      <c r="PGU31" s="15"/>
      <c r="PGV31" s="15"/>
      <c r="PGW31" s="15"/>
      <c r="PGX31" s="15"/>
      <c r="PGY31" s="15"/>
      <c r="PGZ31" s="15"/>
      <c r="PHA31" s="15"/>
      <c r="PHB31" s="15"/>
      <c r="PHC31" s="15"/>
      <c r="PHD31" s="15"/>
      <c r="PHE31" s="15"/>
      <c r="PHF31" s="15"/>
      <c r="PHG31" s="15"/>
      <c r="PHH31" s="15"/>
      <c r="PHI31" s="15"/>
      <c r="PHJ31" s="15"/>
      <c r="PHK31" s="15"/>
      <c r="PHL31" s="15"/>
      <c r="PHM31" s="15"/>
      <c r="PHN31" s="15"/>
      <c r="PHO31" s="15"/>
      <c r="PHP31" s="15"/>
      <c r="PHQ31" s="15"/>
      <c r="PHR31" s="15"/>
      <c r="PHS31" s="15"/>
      <c r="PHT31" s="15"/>
      <c r="PHU31" s="15"/>
      <c r="PHV31" s="15"/>
      <c r="PHW31" s="15"/>
      <c r="PHX31" s="15"/>
      <c r="PHY31" s="15"/>
      <c r="PHZ31" s="15"/>
      <c r="PIA31" s="15"/>
      <c r="PIB31" s="15"/>
      <c r="PIC31" s="15"/>
      <c r="PID31" s="15"/>
      <c r="PIE31" s="15"/>
      <c r="PIF31" s="15"/>
      <c r="PIG31" s="15"/>
      <c r="PIH31" s="15"/>
      <c r="PII31" s="15"/>
      <c r="PIJ31" s="15"/>
      <c r="PIK31" s="15"/>
      <c r="PIL31" s="15"/>
      <c r="PIM31" s="15"/>
      <c r="PIN31" s="15"/>
      <c r="PIO31" s="15"/>
      <c r="PIP31" s="15"/>
      <c r="PIQ31" s="15"/>
      <c r="PIR31" s="15"/>
      <c r="PIS31" s="15"/>
      <c r="PIT31" s="15"/>
      <c r="PIU31" s="15"/>
      <c r="PIV31" s="15"/>
      <c r="PIW31" s="15"/>
      <c r="PIX31" s="15"/>
      <c r="PIY31" s="15"/>
      <c r="PIZ31" s="15"/>
      <c r="PJA31" s="15"/>
      <c r="PJB31" s="15"/>
      <c r="PJC31" s="15"/>
      <c r="PJD31" s="15"/>
      <c r="PJE31" s="15"/>
      <c r="PJF31" s="15"/>
      <c r="PJG31" s="15"/>
      <c r="PJH31" s="15"/>
      <c r="PJI31" s="15"/>
      <c r="PJJ31" s="15"/>
      <c r="PJK31" s="15"/>
      <c r="PJL31" s="15"/>
      <c r="PJM31" s="15"/>
      <c r="PJN31" s="15"/>
      <c r="PJO31" s="15"/>
      <c r="PJP31" s="15"/>
      <c r="PJQ31" s="15"/>
      <c r="PJR31" s="15"/>
      <c r="PJS31" s="15"/>
      <c r="PJT31" s="15"/>
      <c r="PJU31" s="15"/>
      <c r="PJV31" s="15"/>
      <c r="PJW31" s="15"/>
      <c r="PJX31" s="15"/>
      <c r="PJY31" s="15"/>
      <c r="PJZ31" s="15"/>
      <c r="PKA31" s="15"/>
      <c r="PKB31" s="15"/>
      <c r="PKC31" s="15"/>
      <c r="PKD31" s="15"/>
      <c r="PKE31" s="15"/>
      <c r="PKF31" s="15"/>
      <c r="PKG31" s="15"/>
      <c r="PKH31" s="15"/>
      <c r="PKI31" s="15"/>
      <c r="PKJ31" s="15"/>
      <c r="PKK31" s="15"/>
      <c r="PKL31" s="15"/>
      <c r="PKM31" s="15"/>
      <c r="PKN31" s="15"/>
      <c r="PKO31" s="15"/>
      <c r="PKP31" s="15"/>
      <c r="PKQ31" s="15"/>
      <c r="PKR31" s="15"/>
      <c r="PKS31" s="15"/>
      <c r="PKT31" s="15"/>
      <c r="PKU31" s="15"/>
      <c r="PKV31" s="15"/>
      <c r="PKW31" s="15"/>
      <c r="PKX31" s="15"/>
      <c r="PKY31" s="15"/>
      <c r="PKZ31" s="15"/>
      <c r="PLA31" s="15"/>
      <c r="PLB31" s="15"/>
      <c r="PLC31" s="15"/>
      <c r="PLD31" s="15"/>
      <c r="PLE31" s="15"/>
      <c r="PLF31" s="15"/>
      <c r="PLG31" s="15"/>
      <c r="PLH31" s="15"/>
      <c r="PLI31" s="15"/>
      <c r="PLJ31" s="15"/>
      <c r="PLK31" s="15"/>
      <c r="PLL31" s="15"/>
      <c r="PLM31" s="15"/>
      <c r="PLN31" s="15"/>
      <c r="PLO31" s="15"/>
      <c r="PLP31" s="15"/>
      <c r="PLQ31" s="15"/>
      <c r="PLR31" s="15"/>
      <c r="PLS31" s="15"/>
      <c r="PLT31" s="15"/>
      <c r="PLU31" s="15"/>
      <c r="PLV31" s="15"/>
      <c r="PLW31" s="15"/>
      <c r="PLX31" s="15"/>
      <c r="PLY31" s="15"/>
      <c r="PLZ31" s="15"/>
      <c r="PMA31" s="15"/>
      <c r="PMB31" s="15"/>
      <c r="PMC31" s="15"/>
      <c r="PMD31" s="15"/>
      <c r="PME31" s="15"/>
      <c r="PMF31" s="15"/>
      <c r="PMG31" s="15"/>
      <c r="PMH31" s="15"/>
      <c r="PMI31" s="15"/>
      <c r="PMJ31" s="15"/>
      <c r="PMK31" s="15"/>
      <c r="PML31" s="15"/>
      <c r="PMM31" s="15"/>
      <c r="PMN31" s="15"/>
      <c r="PMO31" s="15"/>
      <c r="PMP31" s="15"/>
      <c r="PMQ31" s="15"/>
      <c r="PMR31" s="15"/>
      <c r="PMS31" s="15"/>
      <c r="PMT31" s="15"/>
      <c r="PMU31" s="15"/>
      <c r="PMV31" s="15"/>
      <c r="PMW31" s="15"/>
      <c r="PMX31" s="15"/>
      <c r="PMY31" s="15"/>
      <c r="PMZ31" s="15"/>
      <c r="PNA31" s="15"/>
      <c r="PNB31" s="15"/>
      <c r="PNC31" s="15"/>
      <c r="PND31" s="15"/>
      <c r="PNE31" s="15"/>
      <c r="PNF31" s="15"/>
      <c r="PNG31" s="15"/>
      <c r="PNH31" s="15"/>
      <c r="PNI31" s="15"/>
      <c r="PNJ31" s="15"/>
      <c r="PNK31" s="15"/>
      <c r="PNL31" s="15"/>
      <c r="PNM31" s="15"/>
      <c r="PNN31" s="15"/>
      <c r="PNO31" s="15"/>
      <c r="PNP31" s="15"/>
      <c r="PNQ31" s="15"/>
      <c r="PNR31" s="15"/>
      <c r="PNS31" s="15"/>
      <c r="PNT31" s="15"/>
      <c r="PNU31" s="15"/>
      <c r="PNV31" s="15"/>
      <c r="PNW31" s="15"/>
      <c r="PNX31" s="15"/>
      <c r="PNY31" s="15"/>
      <c r="PNZ31" s="15"/>
      <c r="POA31" s="15"/>
      <c r="POB31" s="15"/>
      <c r="POC31" s="15"/>
      <c r="POD31" s="15"/>
      <c r="POE31" s="15"/>
      <c r="POF31" s="15"/>
      <c r="POG31" s="15"/>
      <c r="POH31" s="15"/>
      <c r="POI31" s="15"/>
      <c r="POJ31" s="15"/>
      <c r="POK31" s="15"/>
      <c r="POL31" s="15"/>
      <c r="POM31" s="15"/>
      <c r="PON31" s="15"/>
      <c r="POO31" s="15"/>
      <c r="POP31" s="15"/>
      <c r="POQ31" s="15"/>
      <c r="POR31" s="15"/>
      <c r="POS31" s="15"/>
      <c r="POT31" s="15"/>
      <c r="POU31" s="15"/>
      <c r="POV31" s="15"/>
      <c r="POW31" s="15"/>
      <c r="POX31" s="15"/>
      <c r="POY31" s="15"/>
      <c r="POZ31" s="15"/>
      <c r="PPA31" s="15"/>
      <c r="PPB31" s="15"/>
      <c r="PPC31" s="15"/>
      <c r="PPD31" s="15"/>
      <c r="PPE31" s="15"/>
      <c r="PPF31" s="15"/>
      <c r="PPG31" s="15"/>
      <c r="PPH31" s="15"/>
      <c r="PPI31" s="15"/>
      <c r="PPJ31" s="15"/>
      <c r="PPK31" s="15"/>
      <c r="PPL31" s="15"/>
      <c r="PPM31" s="15"/>
      <c r="PPN31" s="15"/>
      <c r="PPO31" s="15"/>
      <c r="PPP31" s="15"/>
      <c r="PPQ31" s="15"/>
      <c r="PPR31" s="15"/>
      <c r="PPS31" s="15"/>
      <c r="PPT31" s="15"/>
      <c r="PPU31" s="15"/>
      <c r="PPV31" s="15"/>
      <c r="PPW31" s="15"/>
      <c r="PPX31" s="15"/>
      <c r="PPY31" s="15"/>
      <c r="PPZ31" s="15"/>
      <c r="PQA31" s="15"/>
      <c r="PQB31" s="15"/>
      <c r="PQC31" s="15"/>
      <c r="PQD31" s="15"/>
      <c r="PQE31" s="15"/>
      <c r="PQF31" s="15"/>
      <c r="PQG31" s="15"/>
      <c r="PQH31" s="15"/>
      <c r="PQI31" s="15"/>
      <c r="PQJ31" s="15"/>
      <c r="PQK31" s="15"/>
      <c r="PQL31" s="15"/>
      <c r="PQM31" s="15"/>
      <c r="PQN31" s="15"/>
      <c r="PQO31" s="15"/>
      <c r="PQP31" s="15"/>
      <c r="PQQ31" s="15"/>
      <c r="PQR31" s="15"/>
      <c r="PQS31" s="15"/>
      <c r="PQT31" s="15"/>
      <c r="PQU31" s="15"/>
      <c r="PQV31" s="15"/>
      <c r="PQW31" s="15"/>
      <c r="PQX31" s="15"/>
      <c r="PQY31" s="15"/>
      <c r="PQZ31" s="15"/>
      <c r="PRA31" s="15"/>
      <c r="PRB31" s="15"/>
      <c r="PRC31" s="15"/>
      <c r="PRD31" s="15"/>
      <c r="PRE31" s="15"/>
      <c r="PRF31" s="15"/>
      <c r="PRG31" s="15"/>
      <c r="PRH31" s="15"/>
      <c r="PRI31" s="15"/>
      <c r="PRJ31" s="15"/>
      <c r="PRK31" s="15"/>
      <c r="PRL31" s="15"/>
      <c r="PRM31" s="15"/>
      <c r="PRN31" s="15"/>
      <c r="PRO31" s="15"/>
      <c r="PRP31" s="15"/>
      <c r="PRQ31" s="15"/>
      <c r="PRR31" s="15"/>
      <c r="PRS31" s="15"/>
      <c r="PRT31" s="15"/>
      <c r="PRU31" s="15"/>
      <c r="PRV31" s="15"/>
      <c r="PRW31" s="15"/>
      <c r="PRX31" s="15"/>
      <c r="PRY31" s="15"/>
      <c r="PRZ31" s="15"/>
      <c r="PSA31" s="15"/>
      <c r="PSB31" s="15"/>
      <c r="PSC31" s="15"/>
      <c r="PSD31" s="15"/>
      <c r="PSE31" s="15"/>
      <c r="PSF31" s="15"/>
      <c r="PSG31" s="15"/>
      <c r="PSH31" s="15"/>
      <c r="PSI31" s="15"/>
      <c r="PSJ31" s="15"/>
      <c r="PSK31" s="15"/>
      <c r="PSL31" s="15"/>
      <c r="PSM31" s="15"/>
      <c r="PSN31" s="15"/>
      <c r="PSO31" s="15"/>
      <c r="PSP31" s="15"/>
      <c r="PSQ31" s="15"/>
      <c r="PSR31" s="15"/>
      <c r="PSS31" s="15"/>
      <c r="PST31" s="15"/>
      <c r="PSU31" s="15"/>
      <c r="PSV31" s="15"/>
      <c r="PSW31" s="15"/>
      <c r="PSX31" s="15"/>
      <c r="PSY31" s="15"/>
      <c r="PSZ31" s="15"/>
      <c r="PTA31" s="15"/>
      <c r="PTB31" s="15"/>
      <c r="PTC31" s="15"/>
      <c r="PTD31" s="15"/>
      <c r="PTE31" s="15"/>
      <c r="PTF31" s="15"/>
      <c r="PTG31" s="15"/>
      <c r="PTH31" s="15"/>
      <c r="PTI31" s="15"/>
      <c r="PTJ31" s="15"/>
      <c r="PTK31" s="15"/>
      <c r="PTL31" s="15"/>
      <c r="PTM31" s="15"/>
      <c r="PTN31" s="15"/>
      <c r="PTO31" s="15"/>
      <c r="PTP31" s="15"/>
      <c r="PTQ31" s="15"/>
      <c r="PTR31" s="15"/>
      <c r="PTS31" s="15"/>
      <c r="PTT31" s="15"/>
      <c r="PTU31" s="15"/>
      <c r="PTV31" s="15"/>
      <c r="PTW31" s="15"/>
      <c r="PTX31" s="15"/>
      <c r="PTY31" s="15"/>
      <c r="PTZ31" s="15"/>
      <c r="PUA31" s="15"/>
      <c r="PUB31" s="15"/>
      <c r="PUC31" s="15"/>
      <c r="PUD31" s="15"/>
      <c r="PUE31" s="15"/>
      <c r="PUF31" s="15"/>
      <c r="PUG31" s="15"/>
      <c r="PUH31" s="15"/>
      <c r="PUI31" s="15"/>
      <c r="PUJ31" s="15"/>
      <c r="PUK31" s="15"/>
      <c r="PUL31" s="15"/>
      <c r="PUM31" s="15"/>
      <c r="PUN31" s="15"/>
      <c r="PUO31" s="15"/>
      <c r="PUP31" s="15"/>
      <c r="PUQ31" s="15"/>
      <c r="PUR31" s="15"/>
      <c r="PUS31" s="15"/>
      <c r="PUT31" s="15"/>
      <c r="PUU31" s="15"/>
      <c r="PUV31" s="15"/>
      <c r="PUW31" s="15"/>
      <c r="PUX31" s="15"/>
      <c r="PUY31" s="15"/>
      <c r="PUZ31" s="15"/>
      <c r="PVA31" s="15"/>
      <c r="PVB31" s="15"/>
      <c r="PVC31" s="15"/>
      <c r="PVD31" s="15"/>
      <c r="PVE31" s="15"/>
      <c r="PVF31" s="15"/>
      <c r="PVG31" s="15"/>
      <c r="PVH31" s="15"/>
      <c r="PVI31" s="15"/>
      <c r="PVJ31" s="15"/>
      <c r="PVK31" s="15"/>
      <c r="PVL31" s="15"/>
      <c r="PVM31" s="15"/>
      <c r="PVN31" s="15"/>
      <c r="PVO31" s="15"/>
      <c r="PVP31" s="15"/>
      <c r="PVQ31" s="15"/>
      <c r="PVR31" s="15"/>
      <c r="PVS31" s="15"/>
      <c r="PVT31" s="15"/>
      <c r="PVU31" s="15"/>
      <c r="PVV31" s="15"/>
      <c r="PVW31" s="15"/>
      <c r="PVX31" s="15"/>
      <c r="PVY31" s="15"/>
      <c r="PVZ31" s="15"/>
      <c r="PWA31" s="15"/>
      <c r="PWB31" s="15"/>
      <c r="PWC31" s="15"/>
      <c r="PWD31" s="15"/>
      <c r="PWE31" s="15"/>
      <c r="PWF31" s="15"/>
      <c r="PWG31" s="15"/>
      <c r="PWH31" s="15"/>
      <c r="PWI31" s="15"/>
      <c r="PWJ31" s="15"/>
      <c r="PWK31" s="15"/>
      <c r="PWL31" s="15"/>
      <c r="PWM31" s="15"/>
      <c r="PWN31" s="15"/>
      <c r="PWO31" s="15"/>
      <c r="PWP31" s="15"/>
      <c r="PWQ31" s="15"/>
      <c r="PWR31" s="15"/>
      <c r="PWS31" s="15"/>
      <c r="PWT31" s="15"/>
      <c r="PWU31" s="15"/>
      <c r="PWV31" s="15"/>
      <c r="PWW31" s="15"/>
      <c r="PWX31" s="15"/>
      <c r="PWY31" s="15"/>
      <c r="PWZ31" s="15"/>
      <c r="PXA31" s="15"/>
      <c r="PXB31" s="15"/>
      <c r="PXC31" s="15"/>
      <c r="PXD31" s="15"/>
      <c r="PXE31" s="15"/>
      <c r="PXF31" s="15"/>
      <c r="PXG31" s="15"/>
      <c r="PXH31" s="15"/>
      <c r="PXI31" s="15"/>
      <c r="PXJ31" s="15"/>
      <c r="PXK31" s="15"/>
      <c r="PXL31" s="15"/>
      <c r="PXM31" s="15"/>
      <c r="PXN31" s="15"/>
      <c r="PXO31" s="15"/>
      <c r="PXP31" s="15"/>
      <c r="PXQ31" s="15"/>
      <c r="PXR31" s="15"/>
      <c r="PXS31" s="15"/>
      <c r="PXT31" s="15"/>
      <c r="PXU31" s="15"/>
      <c r="PXV31" s="15"/>
      <c r="PXW31" s="15"/>
      <c r="PXX31" s="15"/>
      <c r="PXY31" s="15"/>
      <c r="PXZ31" s="15"/>
      <c r="PYA31" s="15"/>
      <c r="PYB31" s="15"/>
      <c r="PYC31" s="15"/>
      <c r="PYD31" s="15"/>
      <c r="PYE31" s="15"/>
      <c r="PYF31" s="15"/>
      <c r="PYG31" s="15"/>
      <c r="PYH31" s="15"/>
      <c r="PYI31" s="15"/>
      <c r="PYJ31" s="15"/>
      <c r="PYK31" s="15"/>
      <c r="PYL31" s="15"/>
      <c r="PYM31" s="15"/>
      <c r="PYN31" s="15"/>
      <c r="PYO31" s="15"/>
      <c r="PYP31" s="15"/>
      <c r="PYQ31" s="15"/>
      <c r="PYR31" s="15"/>
      <c r="PYS31" s="15"/>
      <c r="PYT31" s="15"/>
      <c r="PYU31" s="15"/>
      <c r="PYV31" s="15"/>
      <c r="PYW31" s="15"/>
      <c r="PYX31" s="15"/>
      <c r="PYY31" s="15"/>
      <c r="PYZ31" s="15"/>
      <c r="PZA31" s="15"/>
      <c r="PZB31" s="15"/>
      <c r="PZC31" s="15"/>
      <c r="PZD31" s="15"/>
      <c r="PZE31" s="15"/>
      <c r="PZF31" s="15"/>
      <c r="PZG31" s="15"/>
      <c r="PZH31" s="15"/>
      <c r="PZI31" s="15"/>
      <c r="PZJ31" s="15"/>
      <c r="PZK31" s="15"/>
      <c r="PZL31" s="15"/>
      <c r="PZM31" s="15"/>
      <c r="PZN31" s="15"/>
      <c r="PZO31" s="15"/>
      <c r="PZP31" s="15"/>
      <c r="PZQ31" s="15"/>
      <c r="PZR31" s="15"/>
      <c r="PZS31" s="15"/>
      <c r="PZT31" s="15"/>
      <c r="PZU31" s="15"/>
      <c r="PZV31" s="15"/>
      <c r="PZW31" s="15"/>
      <c r="PZX31" s="15"/>
      <c r="PZY31" s="15"/>
      <c r="PZZ31" s="15"/>
      <c r="QAA31" s="15"/>
      <c r="QAB31" s="15"/>
      <c r="QAC31" s="15"/>
      <c r="QAD31" s="15"/>
      <c r="QAE31" s="15"/>
      <c r="QAF31" s="15"/>
      <c r="QAG31" s="15"/>
      <c r="QAH31" s="15"/>
      <c r="QAI31" s="15"/>
      <c r="QAJ31" s="15"/>
      <c r="QAK31" s="15"/>
      <c r="QAL31" s="15"/>
      <c r="QAM31" s="15"/>
      <c r="QAN31" s="15"/>
      <c r="QAO31" s="15"/>
      <c r="QAP31" s="15"/>
      <c r="QAQ31" s="15"/>
      <c r="QAR31" s="15"/>
      <c r="QAS31" s="15"/>
      <c r="QAT31" s="15"/>
      <c r="QAU31" s="15"/>
      <c r="QAV31" s="15"/>
      <c r="QAW31" s="15"/>
      <c r="QAX31" s="15"/>
      <c r="QAY31" s="15"/>
      <c r="QAZ31" s="15"/>
      <c r="QBA31" s="15"/>
      <c r="QBB31" s="15"/>
      <c r="QBC31" s="15"/>
      <c r="QBD31" s="15"/>
      <c r="QBE31" s="15"/>
      <c r="QBF31" s="15"/>
      <c r="QBG31" s="15"/>
      <c r="QBH31" s="15"/>
      <c r="QBI31" s="15"/>
      <c r="QBJ31" s="15"/>
      <c r="QBK31" s="15"/>
      <c r="QBL31" s="15"/>
      <c r="QBM31" s="15"/>
      <c r="QBN31" s="15"/>
      <c r="QBO31" s="15"/>
      <c r="QBP31" s="15"/>
      <c r="QBQ31" s="15"/>
      <c r="QBR31" s="15"/>
      <c r="QBS31" s="15"/>
      <c r="QBT31" s="15"/>
      <c r="QBU31" s="15"/>
      <c r="QBV31" s="15"/>
      <c r="QBW31" s="15"/>
      <c r="QBX31" s="15"/>
      <c r="QBY31" s="15"/>
      <c r="QBZ31" s="15"/>
      <c r="QCA31" s="15"/>
      <c r="QCB31" s="15"/>
      <c r="QCC31" s="15"/>
      <c r="QCD31" s="15"/>
      <c r="QCE31" s="15"/>
      <c r="QCF31" s="15"/>
      <c r="QCG31" s="15"/>
      <c r="QCH31" s="15"/>
      <c r="QCI31" s="15"/>
      <c r="QCJ31" s="15"/>
      <c r="QCK31" s="15"/>
      <c r="QCL31" s="15"/>
      <c r="QCM31" s="15"/>
      <c r="QCN31" s="15"/>
      <c r="QCO31" s="15"/>
      <c r="QCP31" s="15"/>
      <c r="QCQ31" s="15"/>
      <c r="QCR31" s="15"/>
      <c r="QCS31" s="15"/>
      <c r="QCT31" s="15"/>
      <c r="QCU31" s="15"/>
      <c r="QCV31" s="15"/>
      <c r="QCW31" s="15"/>
      <c r="QCX31" s="15"/>
      <c r="QCY31" s="15"/>
      <c r="QCZ31" s="15"/>
      <c r="QDA31" s="15"/>
      <c r="QDB31" s="15"/>
      <c r="QDC31" s="15"/>
      <c r="QDD31" s="15"/>
      <c r="QDE31" s="15"/>
      <c r="QDF31" s="15"/>
      <c r="QDG31" s="15"/>
      <c r="QDH31" s="15"/>
      <c r="QDI31" s="15"/>
      <c r="QDJ31" s="15"/>
      <c r="QDK31" s="15"/>
      <c r="QDL31" s="15"/>
      <c r="QDM31" s="15"/>
      <c r="QDN31" s="15"/>
      <c r="QDO31" s="15"/>
      <c r="QDP31" s="15"/>
      <c r="QDQ31" s="15"/>
      <c r="QDR31" s="15"/>
      <c r="QDS31" s="15"/>
      <c r="QDT31" s="15"/>
      <c r="QDU31" s="15"/>
      <c r="QDV31" s="15"/>
      <c r="QDW31" s="15"/>
      <c r="QDX31" s="15"/>
      <c r="QDY31" s="15"/>
      <c r="QDZ31" s="15"/>
      <c r="QEA31" s="15"/>
      <c r="QEB31" s="15"/>
      <c r="QEC31" s="15"/>
      <c r="QED31" s="15"/>
      <c r="QEE31" s="15"/>
      <c r="QEF31" s="15"/>
      <c r="QEG31" s="15"/>
      <c r="QEH31" s="15"/>
      <c r="QEI31" s="15"/>
      <c r="QEJ31" s="15"/>
      <c r="QEK31" s="15"/>
      <c r="QEL31" s="15"/>
      <c r="QEM31" s="15"/>
      <c r="QEN31" s="15"/>
      <c r="QEO31" s="15"/>
      <c r="QEP31" s="15"/>
      <c r="QEQ31" s="15"/>
      <c r="QER31" s="15"/>
      <c r="QES31" s="15"/>
      <c r="QET31" s="15"/>
      <c r="QEU31" s="15"/>
      <c r="QEV31" s="15"/>
      <c r="QEW31" s="15"/>
      <c r="QEX31" s="15"/>
      <c r="QEY31" s="15"/>
      <c r="QEZ31" s="15"/>
      <c r="QFA31" s="15"/>
      <c r="QFB31" s="15"/>
      <c r="QFC31" s="15"/>
      <c r="QFD31" s="15"/>
      <c r="QFE31" s="15"/>
      <c r="QFF31" s="15"/>
      <c r="QFG31" s="15"/>
      <c r="QFH31" s="15"/>
      <c r="QFI31" s="15"/>
      <c r="QFJ31" s="15"/>
      <c r="QFK31" s="15"/>
      <c r="QFL31" s="15"/>
      <c r="QFM31" s="15"/>
      <c r="QFN31" s="15"/>
      <c r="QFO31" s="15"/>
      <c r="QFP31" s="15"/>
      <c r="QFQ31" s="15"/>
      <c r="QFR31" s="15"/>
      <c r="QFS31" s="15"/>
      <c r="QFT31" s="15"/>
      <c r="QFU31" s="15"/>
      <c r="QFV31" s="15"/>
      <c r="QFW31" s="15"/>
      <c r="QFX31" s="15"/>
      <c r="QFY31" s="15"/>
      <c r="QFZ31" s="15"/>
      <c r="QGA31" s="15"/>
      <c r="QGB31" s="15"/>
      <c r="QGC31" s="15"/>
      <c r="QGD31" s="15"/>
      <c r="QGE31" s="15"/>
      <c r="QGF31" s="15"/>
      <c r="QGG31" s="15"/>
      <c r="QGH31" s="15"/>
      <c r="QGI31" s="15"/>
      <c r="QGJ31" s="15"/>
      <c r="QGK31" s="15"/>
      <c r="QGL31" s="15"/>
      <c r="QGM31" s="15"/>
      <c r="QGN31" s="15"/>
      <c r="QGO31" s="15"/>
      <c r="QGP31" s="15"/>
      <c r="QGQ31" s="15"/>
      <c r="QGR31" s="15"/>
      <c r="QGS31" s="15"/>
      <c r="QGT31" s="15"/>
      <c r="QGU31" s="15"/>
      <c r="QGV31" s="15"/>
      <c r="QGW31" s="15"/>
      <c r="QGX31" s="15"/>
      <c r="QGY31" s="15"/>
      <c r="QGZ31" s="15"/>
      <c r="QHA31" s="15"/>
      <c r="QHB31" s="15"/>
      <c r="QHC31" s="15"/>
      <c r="QHD31" s="15"/>
      <c r="QHE31" s="15"/>
      <c r="QHF31" s="15"/>
      <c r="QHG31" s="15"/>
      <c r="QHH31" s="15"/>
      <c r="QHI31" s="15"/>
      <c r="QHJ31" s="15"/>
      <c r="QHK31" s="15"/>
      <c r="QHL31" s="15"/>
      <c r="QHM31" s="15"/>
      <c r="QHN31" s="15"/>
      <c r="QHO31" s="15"/>
      <c r="QHP31" s="15"/>
      <c r="QHQ31" s="15"/>
      <c r="QHR31" s="15"/>
      <c r="QHS31" s="15"/>
      <c r="QHT31" s="15"/>
      <c r="QHU31" s="15"/>
      <c r="QHV31" s="15"/>
      <c r="QHW31" s="15"/>
      <c r="QHX31" s="15"/>
      <c r="QHY31" s="15"/>
      <c r="QHZ31" s="15"/>
      <c r="QIA31" s="15"/>
      <c r="QIB31" s="15"/>
      <c r="QIC31" s="15"/>
      <c r="QID31" s="15"/>
      <c r="QIE31" s="15"/>
      <c r="QIF31" s="15"/>
      <c r="QIG31" s="15"/>
      <c r="QIH31" s="15"/>
      <c r="QII31" s="15"/>
      <c r="QIJ31" s="15"/>
      <c r="QIK31" s="15"/>
      <c r="QIL31" s="15"/>
      <c r="QIM31" s="15"/>
      <c r="QIN31" s="15"/>
      <c r="QIO31" s="15"/>
      <c r="QIP31" s="15"/>
      <c r="QIQ31" s="15"/>
      <c r="QIR31" s="15"/>
      <c r="QIS31" s="15"/>
      <c r="QIT31" s="15"/>
      <c r="QIU31" s="15"/>
      <c r="QIV31" s="15"/>
      <c r="QIW31" s="15"/>
      <c r="QIX31" s="15"/>
      <c r="QIY31" s="15"/>
      <c r="QIZ31" s="15"/>
      <c r="QJA31" s="15"/>
      <c r="QJB31" s="15"/>
      <c r="QJC31" s="15"/>
      <c r="QJD31" s="15"/>
      <c r="QJE31" s="15"/>
      <c r="QJF31" s="15"/>
      <c r="QJG31" s="15"/>
      <c r="QJH31" s="15"/>
      <c r="QJI31" s="15"/>
      <c r="QJJ31" s="15"/>
      <c r="QJK31" s="15"/>
      <c r="QJL31" s="15"/>
      <c r="QJM31" s="15"/>
      <c r="QJN31" s="15"/>
      <c r="QJO31" s="15"/>
      <c r="QJP31" s="15"/>
      <c r="QJQ31" s="15"/>
      <c r="QJR31" s="15"/>
      <c r="QJS31" s="15"/>
      <c r="QJT31" s="15"/>
      <c r="QJU31" s="15"/>
      <c r="QJV31" s="15"/>
      <c r="QJW31" s="15"/>
      <c r="QJX31" s="15"/>
      <c r="QJY31" s="15"/>
      <c r="QJZ31" s="15"/>
      <c r="QKA31" s="15"/>
      <c r="QKB31" s="15"/>
      <c r="QKC31" s="15"/>
      <c r="QKD31" s="15"/>
      <c r="QKE31" s="15"/>
      <c r="QKF31" s="15"/>
      <c r="QKG31" s="15"/>
      <c r="QKH31" s="15"/>
      <c r="QKI31" s="15"/>
      <c r="QKJ31" s="15"/>
      <c r="QKK31" s="15"/>
      <c r="QKL31" s="15"/>
      <c r="QKM31" s="15"/>
      <c r="QKN31" s="15"/>
      <c r="QKO31" s="15"/>
      <c r="QKP31" s="15"/>
      <c r="QKQ31" s="15"/>
      <c r="QKR31" s="15"/>
      <c r="QKS31" s="15"/>
      <c r="QKT31" s="15"/>
      <c r="QKU31" s="15"/>
      <c r="QKV31" s="15"/>
      <c r="QKW31" s="15"/>
      <c r="QKX31" s="15"/>
      <c r="QKY31" s="15"/>
      <c r="QKZ31" s="15"/>
      <c r="QLA31" s="15"/>
      <c r="QLB31" s="15"/>
      <c r="QLC31" s="15"/>
      <c r="QLD31" s="15"/>
      <c r="QLE31" s="15"/>
      <c r="QLF31" s="15"/>
      <c r="QLG31" s="15"/>
      <c r="QLH31" s="15"/>
      <c r="QLI31" s="15"/>
      <c r="QLJ31" s="15"/>
      <c r="QLK31" s="15"/>
      <c r="QLL31" s="15"/>
      <c r="QLM31" s="15"/>
      <c r="QLN31" s="15"/>
      <c r="QLO31" s="15"/>
      <c r="QLP31" s="15"/>
      <c r="QLQ31" s="15"/>
      <c r="QLR31" s="15"/>
      <c r="QLS31" s="15"/>
      <c r="QLT31" s="15"/>
      <c r="QLU31" s="15"/>
      <c r="QLV31" s="15"/>
      <c r="QLW31" s="15"/>
      <c r="QLX31" s="15"/>
      <c r="QLY31" s="15"/>
      <c r="QLZ31" s="15"/>
      <c r="QMA31" s="15"/>
      <c r="QMB31" s="15"/>
      <c r="QMC31" s="15"/>
      <c r="QMD31" s="15"/>
      <c r="QME31" s="15"/>
      <c r="QMF31" s="15"/>
      <c r="QMG31" s="15"/>
      <c r="QMH31" s="15"/>
      <c r="QMI31" s="15"/>
      <c r="QMJ31" s="15"/>
      <c r="QMK31" s="15"/>
      <c r="QML31" s="15"/>
      <c r="QMM31" s="15"/>
      <c r="QMN31" s="15"/>
      <c r="QMO31" s="15"/>
      <c r="QMP31" s="15"/>
      <c r="QMQ31" s="15"/>
      <c r="QMR31" s="15"/>
      <c r="QMS31" s="15"/>
      <c r="QMT31" s="15"/>
      <c r="QMU31" s="15"/>
      <c r="QMV31" s="15"/>
      <c r="QMW31" s="15"/>
      <c r="QMX31" s="15"/>
      <c r="QMY31" s="15"/>
      <c r="QMZ31" s="15"/>
      <c r="QNA31" s="15"/>
      <c r="QNB31" s="15"/>
      <c r="QNC31" s="15"/>
      <c r="QND31" s="15"/>
      <c r="QNE31" s="15"/>
      <c r="QNF31" s="15"/>
      <c r="QNG31" s="15"/>
      <c r="QNH31" s="15"/>
      <c r="QNI31" s="15"/>
      <c r="QNJ31" s="15"/>
      <c r="QNK31" s="15"/>
      <c r="QNL31" s="15"/>
      <c r="QNM31" s="15"/>
      <c r="QNN31" s="15"/>
      <c r="QNO31" s="15"/>
      <c r="QNP31" s="15"/>
      <c r="QNQ31" s="15"/>
      <c r="QNR31" s="15"/>
      <c r="QNS31" s="15"/>
      <c r="QNT31" s="15"/>
      <c r="QNU31" s="15"/>
      <c r="QNV31" s="15"/>
      <c r="QNW31" s="15"/>
      <c r="QNX31" s="15"/>
      <c r="QNY31" s="15"/>
      <c r="QNZ31" s="15"/>
      <c r="QOA31" s="15"/>
      <c r="QOB31" s="15"/>
      <c r="QOC31" s="15"/>
      <c r="QOD31" s="15"/>
      <c r="QOE31" s="15"/>
      <c r="QOF31" s="15"/>
      <c r="QOG31" s="15"/>
      <c r="QOH31" s="15"/>
      <c r="QOI31" s="15"/>
      <c r="QOJ31" s="15"/>
      <c r="QOK31" s="15"/>
      <c r="QOL31" s="15"/>
      <c r="QOM31" s="15"/>
      <c r="QON31" s="15"/>
      <c r="QOO31" s="15"/>
      <c r="QOP31" s="15"/>
      <c r="QOQ31" s="15"/>
      <c r="QOR31" s="15"/>
      <c r="QOS31" s="15"/>
      <c r="QOT31" s="15"/>
      <c r="QOU31" s="15"/>
      <c r="QOV31" s="15"/>
      <c r="QOW31" s="15"/>
      <c r="QOX31" s="15"/>
      <c r="QOY31" s="15"/>
      <c r="QOZ31" s="15"/>
      <c r="QPA31" s="15"/>
      <c r="QPB31" s="15"/>
      <c r="QPC31" s="15"/>
      <c r="QPD31" s="15"/>
      <c r="QPE31" s="15"/>
      <c r="QPF31" s="15"/>
      <c r="QPG31" s="15"/>
      <c r="QPH31" s="15"/>
      <c r="QPI31" s="15"/>
      <c r="QPJ31" s="15"/>
      <c r="QPK31" s="15"/>
      <c r="QPL31" s="15"/>
      <c r="QPM31" s="15"/>
      <c r="QPN31" s="15"/>
      <c r="QPO31" s="15"/>
      <c r="QPP31" s="15"/>
      <c r="QPQ31" s="15"/>
      <c r="QPR31" s="15"/>
      <c r="QPS31" s="15"/>
      <c r="QPT31" s="15"/>
      <c r="QPU31" s="15"/>
      <c r="QPV31" s="15"/>
      <c r="QPW31" s="15"/>
      <c r="QPX31" s="15"/>
      <c r="QPY31" s="15"/>
      <c r="QPZ31" s="15"/>
      <c r="QQA31" s="15"/>
      <c r="QQB31" s="15"/>
      <c r="QQC31" s="15"/>
      <c r="QQD31" s="15"/>
      <c r="QQE31" s="15"/>
      <c r="QQF31" s="15"/>
      <c r="QQG31" s="15"/>
      <c r="QQH31" s="15"/>
      <c r="QQI31" s="15"/>
      <c r="QQJ31" s="15"/>
      <c r="QQK31" s="15"/>
      <c r="QQL31" s="15"/>
      <c r="QQM31" s="15"/>
      <c r="QQN31" s="15"/>
      <c r="QQO31" s="15"/>
      <c r="QQP31" s="15"/>
      <c r="QQQ31" s="15"/>
      <c r="QQR31" s="15"/>
      <c r="QQS31" s="15"/>
      <c r="QQT31" s="15"/>
      <c r="QQU31" s="15"/>
      <c r="QQV31" s="15"/>
      <c r="QQW31" s="15"/>
      <c r="QQX31" s="15"/>
      <c r="QQY31" s="15"/>
      <c r="QQZ31" s="15"/>
      <c r="QRA31" s="15"/>
      <c r="QRB31" s="15"/>
      <c r="QRC31" s="15"/>
      <c r="QRD31" s="15"/>
      <c r="QRE31" s="15"/>
      <c r="QRF31" s="15"/>
      <c r="QRG31" s="15"/>
      <c r="QRH31" s="15"/>
      <c r="QRI31" s="15"/>
      <c r="QRJ31" s="15"/>
      <c r="QRK31" s="15"/>
      <c r="QRL31" s="15"/>
      <c r="QRM31" s="15"/>
      <c r="QRN31" s="15"/>
      <c r="QRO31" s="15"/>
      <c r="QRP31" s="15"/>
      <c r="QRQ31" s="15"/>
      <c r="QRR31" s="15"/>
      <c r="QRS31" s="15"/>
      <c r="QRT31" s="15"/>
      <c r="QRU31" s="15"/>
      <c r="QRV31" s="15"/>
      <c r="QRW31" s="15"/>
      <c r="QRX31" s="15"/>
      <c r="QRY31" s="15"/>
      <c r="QRZ31" s="15"/>
      <c r="QSA31" s="15"/>
      <c r="QSB31" s="15"/>
      <c r="QSC31" s="15"/>
      <c r="QSD31" s="15"/>
      <c r="QSE31" s="15"/>
      <c r="QSF31" s="15"/>
      <c r="QSG31" s="15"/>
      <c r="QSH31" s="15"/>
      <c r="QSI31" s="15"/>
      <c r="QSJ31" s="15"/>
      <c r="QSK31" s="15"/>
      <c r="QSL31" s="15"/>
      <c r="QSM31" s="15"/>
      <c r="QSN31" s="15"/>
      <c r="QSO31" s="15"/>
      <c r="QSP31" s="15"/>
      <c r="QSQ31" s="15"/>
      <c r="QSR31" s="15"/>
      <c r="QSS31" s="15"/>
      <c r="QST31" s="15"/>
      <c r="QSU31" s="15"/>
      <c r="QSV31" s="15"/>
      <c r="QSW31" s="15"/>
      <c r="QSX31" s="15"/>
      <c r="QSY31" s="15"/>
      <c r="QSZ31" s="15"/>
      <c r="QTA31" s="15"/>
      <c r="QTB31" s="15"/>
      <c r="QTC31" s="15"/>
      <c r="QTD31" s="15"/>
      <c r="QTE31" s="15"/>
      <c r="QTF31" s="15"/>
      <c r="QTG31" s="15"/>
      <c r="QTH31" s="15"/>
      <c r="QTI31" s="15"/>
      <c r="QTJ31" s="15"/>
      <c r="QTK31" s="15"/>
      <c r="QTL31" s="15"/>
      <c r="QTM31" s="15"/>
      <c r="QTN31" s="15"/>
      <c r="QTO31" s="15"/>
      <c r="QTP31" s="15"/>
      <c r="QTQ31" s="15"/>
      <c r="QTR31" s="15"/>
      <c r="QTS31" s="15"/>
      <c r="QTT31" s="15"/>
      <c r="QTU31" s="15"/>
      <c r="QTV31" s="15"/>
      <c r="QTW31" s="15"/>
      <c r="QTX31" s="15"/>
      <c r="QTY31" s="15"/>
      <c r="QTZ31" s="15"/>
      <c r="QUA31" s="15"/>
      <c r="QUB31" s="15"/>
      <c r="QUC31" s="15"/>
      <c r="QUD31" s="15"/>
      <c r="QUE31" s="15"/>
      <c r="QUF31" s="15"/>
      <c r="QUG31" s="15"/>
      <c r="QUH31" s="15"/>
      <c r="QUI31" s="15"/>
      <c r="QUJ31" s="15"/>
      <c r="QUK31" s="15"/>
      <c r="QUL31" s="15"/>
      <c r="QUM31" s="15"/>
      <c r="QUN31" s="15"/>
      <c r="QUO31" s="15"/>
      <c r="QUP31" s="15"/>
      <c r="QUQ31" s="15"/>
      <c r="QUR31" s="15"/>
      <c r="QUS31" s="15"/>
      <c r="QUT31" s="15"/>
      <c r="QUU31" s="15"/>
      <c r="QUV31" s="15"/>
      <c r="QUW31" s="15"/>
      <c r="QUX31" s="15"/>
      <c r="QUY31" s="15"/>
      <c r="QUZ31" s="15"/>
      <c r="QVA31" s="15"/>
      <c r="QVB31" s="15"/>
      <c r="QVC31" s="15"/>
      <c r="QVD31" s="15"/>
      <c r="QVE31" s="15"/>
      <c r="QVF31" s="15"/>
      <c r="QVG31" s="15"/>
      <c r="QVH31" s="15"/>
      <c r="QVI31" s="15"/>
      <c r="QVJ31" s="15"/>
      <c r="QVK31" s="15"/>
      <c r="QVL31" s="15"/>
      <c r="QVM31" s="15"/>
      <c r="QVN31" s="15"/>
      <c r="QVO31" s="15"/>
      <c r="QVP31" s="15"/>
      <c r="QVQ31" s="15"/>
      <c r="QVR31" s="15"/>
      <c r="QVS31" s="15"/>
      <c r="QVT31" s="15"/>
      <c r="QVU31" s="15"/>
      <c r="QVV31" s="15"/>
      <c r="QVW31" s="15"/>
      <c r="QVX31" s="15"/>
      <c r="QVY31" s="15"/>
      <c r="QVZ31" s="15"/>
      <c r="QWA31" s="15"/>
      <c r="QWB31" s="15"/>
      <c r="QWC31" s="15"/>
      <c r="QWD31" s="15"/>
      <c r="QWE31" s="15"/>
      <c r="QWF31" s="15"/>
      <c r="QWG31" s="15"/>
      <c r="QWH31" s="15"/>
      <c r="QWI31" s="15"/>
      <c r="QWJ31" s="15"/>
      <c r="QWK31" s="15"/>
      <c r="QWL31" s="15"/>
      <c r="QWM31" s="15"/>
      <c r="QWN31" s="15"/>
      <c r="QWO31" s="15"/>
      <c r="QWP31" s="15"/>
      <c r="QWQ31" s="15"/>
      <c r="QWR31" s="15"/>
      <c r="QWS31" s="15"/>
      <c r="QWT31" s="15"/>
      <c r="QWU31" s="15"/>
      <c r="QWV31" s="15"/>
      <c r="QWW31" s="15"/>
      <c r="QWX31" s="15"/>
      <c r="QWY31" s="15"/>
      <c r="QWZ31" s="15"/>
      <c r="QXA31" s="15"/>
      <c r="QXB31" s="15"/>
      <c r="QXC31" s="15"/>
      <c r="QXD31" s="15"/>
      <c r="QXE31" s="15"/>
      <c r="QXF31" s="15"/>
      <c r="QXG31" s="15"/>
      <c r="QXH31" s="15"/>
      <c r="QXI31" s="15"/>
      <c r="QXJ31" s="15"/>
      <c r="QXK31" s="15"/>
      <c r="QXL31" s="15"/>
      <c r="QXM31" s="15"/>
      <c r="QXN31" s="15"/>
      <c r="QXO31" s="15"/>
      <c r="QXP31" s="15"/>
      <c r="QXQ31" s="15"/>
      <c r="QXR31" s="15"/>
      <c r="QXS31" s="15"/>
      <c r="QXT31" s="15"/>
      <c r="QXU31" s="15"/>
      <c r="QXV31" s="15"/>
      <c r="QXW31" s="15"/>
      <c r="QXX31" s="15"/>
      <c r="QXY31" s="15"/>
      <c r="QXZ31" s="15"/>
      <c r="QYA31" s="15"/>
      <c r="QYB31" s="15"/>
      <c r="QYC31" s="15"/>
      <c r="QYD31" s="15"/>
      <c r="QYE31" s="15"/>
      <c r="QYF31" s="15"/>
      <c r="QYG31" s="15"/>
      <c r="QYH31" s="15"/>
      <c r="QYI31" s="15"/>
      <c r="QYJ31" s="15"/>
      <c r="QYK31" s="15"/>
      <c r="QYL31" s="15"/>
      <c r="QYM31" s="15"/>
      <c r="QYN31" s="15"/>
      <c r="QYO31" s="15"/>
      <c r="QYP31" s="15"/>
      <c r="QYQ31" s="15"/>
      <c r="QYR31" s="15"/>
      <c r="QYS31" s="15"/>
      <c r="QYT31" s="15"/>
      <c r="QYU31" s="15"/>
      <c r="QYV31" s="15"/>
      <c r="QYW31" s="15"/>
      <c r="QYX31" s="15"/>
      <c r="QYY31" s="15"/>
      <c r="QYZ31" s="15"/>
      <c r="QZA31" s="15"/>
      <c r="QZB31" s="15"/>
      <c r="QZC31" s="15"/>
      <c r="QZD31" s="15"/>
      <c r="QZE31" s="15"/>
      <c r="QZF31" s="15"/>
      <c r="QZG31" s="15"/>
      <c r="QZH31" s="15"/>
      <c r="QZI31" s="15"/>
      <c r="QZJ31" s="15"/>
      <c r="QZK31" s="15"/>
      <c r="QZL31" s="15"/>
      <c r="QZM31" s="15"/>
      <c r="QZN31" s="15"/>
      <c r="QZO31" s="15"/>
      <c r="QZP31" s="15"/>
      <c r="QZQ31" s="15"/>
      <c r="QZR31" s="15"/>
      <c r="QZS31" s="15"/>
      <c r="QZT31" s="15"/>
      <c r="QZU31" s="15"/>
      <c r="QZV31" s="15"/>
      <c r="QZW31" s="15"/>
      <c r="QZX31" s="15"/>
      <c r="QZY31" s="15"/>
      <c r="QZZ31" s="15"/>
      <c r="RAA31" s="15"/>
      <c r="RAB31" s="15"/>
      <c r="RAC31" s="15"/>
      <c r="RAD31" s="15"/>
      <c r="RAE31" s="15"/>
      <c r="RAF31" s="15"/>
      <c r="RAG31" s="15"/>
      <c r="RAH31" s="15"/>
      <c r="RAI31" s="15"/>
      <c r="RAJ31" s="15"/>
      <c r="RAK31" s="15"/>
      <c r="RAL31" s="15"/>
      <c r="RAM31" s="15"/>
      <c r="RAN31" s="15"/>
      <c r="RAO31" s="15"/>
      <c r="RAP31" s="15"/>
      <c r="RAQ31" s="15"/>
      <c r="RAR31" s="15"/>
      <c r="RAS31" s="15"/>
      <c r="RAT31" s="15"/>
      <c r="RAU31" s="15"/>
      <c r="RAV31" s="15"/>
      <c r="RAW31" s="15"/>
      <c r="RAX31" s="15"/>
      <c r="RAY31" s="15"/>
      <c r="RAZ31" s="15"/>
      <c r="RBA31" s="15"/>
      <c r="RBB31" s="15"/>
      <c r="RBC31" s="15"/>
      <c r="RBD31" s="15"/>
      <c r="RBE31" s="15"/>
      <c r="RBF31" s="15"/>
      <c r="RBG31" s="15"/>
      <c r="RBH31" s="15"/>
      <c r="RBI31" s="15"/>
      <c r="RBJ31" s="15"/>
      <c r="RBK31" s="15"/>
      <c r="RBL31" s="15"/>
      <c r="RBM31" s="15"/>
      <c r="RBN31" s="15"/>
      <c r="RBO31" s="15"/>
      <c r="RBP31" s="15"/>
      <c r="RBQ31" s="15"/>
      <c r="RBR31" s="15"/>
      <c r="RBS31" s="15"/>
      <c r="RBT31" s="15"/>
      <c r="RBU31" s="15"/>
      <c r="RBV31" s="15"/>
      <c r="RBW31" s="15"/>
      <c r="RBX31" s="15"/>
      <c r="RBY31" s="15"/>
      <c r="RBZ31" s="15"/>
      <c r="RCA31" s="15"/>
      <c r="RCB31" s="15"/>
      <c r="RCC31" s="15"/>
      <c r="RCD31" s="15"/>
      <c r="RCE31" s="15"/>
      <c r="RCF31" s="15"/>
      <c r="RCG31" s="15"/>
      <c r="RCH31" s="15"/>
      <c r="RCI31" s="15"/>
      <c r="RCJ31" s="15"/>
      <c r="RCK31" s="15"/>
      <c r="RCL31" s="15"/>
      <c r="RCM31" s="15"/>
      <c r="RCN31" s="15"/>
      <c r="RCO31" s="15"/>
      <c r="RCP31" s="15"/>
      <c r="RCQ31" s="15"/>
      <c r="RCR31" s="15"/>
      <c r="RCS31" s="15"/>
      <c r="RCT31" s="15"/>
      <c r="RCU31" s="15"/>
      <c r="RCV31" s="15"/>
      <c r="RCW31" s="15"/>
      <c r="RCX31" s="15"/>
      <c r="RCY31" s="15"/>
      <c r="RCZ31" s="15"/>
      <c r="RDA31" s="15"/>
      <c r="RDB31" s="15"/>
      <c r="RDC31" s="15"/>
      <c r="RDD31" s="15"/>
      <c r="RDE31" s="15"/>
      <c r="RDF31" s="15"/>
      <c r="RDG31" s="15"/>
      <c r="RDH31" s="15"/>
      <c r="RDI31" s="15"/>
      <c r="RDJ31" s="15"/>
      <c r="RDK31" s="15"/>
      <c r="RDL31" s="15"/>
      <c r="RDM31" s="15"/>
      <c r="RDN31" s="15"/>
      <c r="RDO31" s="15"/>
      <c r="RDP31" s="15"/>
      <c r="RDQ31" s="15"/>
      <c r="RDR31" s="15"/>
      <c r="RDS31" s="15"/>
      <c r="RDT31" s="15"/>
      <c r="RDU31" s="15"/>
      <c r="RDV31" s="15"/>
      <c r="RDW31" s="15"/>
      <c r="RDX31" s="15"/>
      <c r="RDY31" s="15"/>
      <c r="RDZ31" s="15"/>
      <c r="REA31" s="15"/>
      <c r="REB31" s="15"/>
      <c r="REC31" s="15"/>
      <c r="RED31" s="15"/>
      <c r="REE31" s="15"/>
      <c r="REF31" s="15"/>
      <c r="REG31" s="15"/>
      <c r="REH31" s="15"/>
      <c r="REI31" s="15"/>
      <c r="REJ31" s="15"/>
      <c r="REK31" s="15"/>
      <c r="REL31" s="15"/>
      <c r="REM31" s="15"/>
      <c r="REN31" s="15"/>
      <c r="REO31" s="15"/>
      <c r="REP31" s="15"/>
      <c r="REQ31" s="15"/>
      <c r="RER31" s="15"/>
      <c r="RES31" s="15"/>
      <c r="RET31" s="15"/>
      <c r="REU31" s="15"/>
      <c r="REV31" s="15"/>
      <c r="REW31" s="15"/>
      <c r="REX31" s="15"/>
      <c r="REY31" s="15"/>
      <c r="REZ31" s="15"/>
      <c r="RFA31" s="15"/>
      <c r="RFB31" s="15"/>
      <c r="RFC31" s="15"/>
      <c r="RFD31" s="15"/>
      <c r="RFE31" s="15"/>
      <c r="RFF31" s="15"/>
      <c r="RFG31" s="15"/>
      <c r="RFH31" s="15"/>
      <c r="RFI31" s="15"/>
      <c r="RFJ31" s="15"/>
      <c r="RFK31" s="15"/>
      <c r="RFL31" s="15"/>
      <c r="RFM31" s="15"/>
      <c r="RFN31" s="15"/>
      <c r="RFO31" s="15"/>
      <c r="RFP31" s="15"/>
      <c r="RFQ31" s="15"/>
      <c r="RFR31" s="15"/>
      <c r="RFS31" s="15"/>
      <c r="RFT31" s="15"/>
      <c r="RFU31" s="15"/>
      <c r="RFV31" s="15"/>
      <c r="RFW31" s="15"/>
      <c r="RFX31" s="15"/>
      <c r="RFY31" s="15"/>
      <c r="RFZ31" s="15"/>
      <c r="RGA31" s="15"/>
      <c r="RGB31" s="15"/>
      <c r="RGC31" s="15"/>
      <c r="RGD31" s="15"/>
      <c r="RGE31" s="15"/>
      <c r="RGF31" s="15"/>
      <c r="RGG31" s="15"/>
      <c r="RGH31" s="15"/>
      <c r="RGI31" s="15"/>
      <c r="RGJ31" s="15"/>
      <c r="RGK31" s="15"/>
      <c r="RGL31" s="15"/>
      <c r="RGM31" s="15"/>
      <c r="RGN31" s="15"/>
      <c r="RGO31" s="15"/>
      <c r="RGP31" s="15"/>
      <c r="RGQ31" s="15"/>
      <c r="RGR31" s="15"/>
      <c r="RGS31" s="15"/>
      <c r="RGT31" s="15"/>
      <c r="RGU31" s="15"/>
      <c r="RGV31" s="15"/>
      <c r="RGW31" s="15"/>
      <c r="RGX31" s="15"/>
      <c r="RGY31" s="15"/>
      <c r="RGZ31" s="15"/>
      <c r="RHA31" s="15"/>
      <c r="RHB31" s="15"/>
      <c r="RHC31" s="15"/>
      <c r="RHD31" s="15"/>
      <c r="RHE31" s="15"/>
      <c r="RHF31" s="15"/>
      <c r="RHG31" s="15"/>
      <c r="RHH31" s="15"/>
      <c r="RHI31" s="15"/>
      <c r="RHJ31" s="15"/>
      <c r="RHK31" s="15"/>
      <c r="RHL31" s="15"/>
      <c r="RHM31" s="15"/>
      <c r="RHN31" s="15"/>
      <c r="RHO31" s="15"/>
      <c r="RHP31" s="15"/>
      <c r="RHQ31" s="15"/>
      <c r="RHR31" s="15"/>
      <c r="RHS31" s="15"/>
      <c r="RHT31" s="15"/>
      <c r="RHU31" s="15"/>
      <c r="RHV31" s="15"/>
      <c r="RHW31" s="15"/>
      <c r="RHX31" s="15"/>
      <c r="RHY31" s="15"/>
      <c r="RHZ31" s="15"/>
      <c r="RIA31" s="15"/>
      <c r="RIB31" s="15"/>
      <c r="RIC31" s="15"/>
      <c r="RID31" s="15"/>
      <c r="RIE31" s="15"/>
      <c r="RIF31" s="15"/>
      <c r="RIG31" s="15"/>
      <c r="RIH31" s="15"/>
      <c r="RII31" s="15"/>
      <c r="RIJ31" s="15"/>
      <c r="RIK31" s="15"/>
      <c r="RIL31" s="15"/>
      <c r="RIM31" s="15"/>
      <c r="RIN31" s="15"/>
      <c r="RIO31" s="15"/>
      <c r="RIP31" s="15"/>
      <c r="RIQ31" s="15"/>
      <c r="RIR31" s="15"/>
      <c r="RIS31" s="15"/>
      <c r="RIT31" s="15"/>
      <c r="RIU31" s="15"/>
      <c r="RIV31" s="15"/>
      <c r="RIW31" s="15"/>
      <c r="RIX31" s="15"/>
      <c r="RIY31" s="15"/>
      <c r="RIZ31" s="15"/>
      <c r="RJA31" s="15"/>
      <c r="RJB31" s="15"/>
      <c r="RJC31" s="15"/>
      <c r="RJD31" s="15"/>
      <c r="RJE31" s="15"/>
      <c r="RJF31" s="15"/>
      <c r="RJG31" s="15"/>
      <c r="RJH31" s="15"/>
      <c r="RJI31" s="15"/>
      <c r="RJJ31" s="15"/>
      <c r="RJK31" s="15"/>
      <c r="RJL31" s="15"/>
      <c r="RJM31" s="15"/>
      <c r="RJN31" s="15"/>
      <c r="RJO31" s="15"/>
      <c r="RJP31" s="15"/>
      <c r="RJQ31" s="15"/>
      <c r="RJR31" s="15"/>
      <c r="RJS31" s="15"/>
      <c r="RJT31" s="15"/>
      <c r="RJU31" s="15"/>
      <c r="RJV31" s="15"/>
      <c r="RJW31" s="15"/>
      <c r="RJX31" s="15"/>
      <c r="RJY31" s="15"/>
      <c r="RJZ31" s="15"/>
      <c r="RKA31" s="15"/>
      <c r="RKB31" s="15"/>
      <c r="RKC31" s="15"/>
      <c r="RKD31" s="15"/>
      <c r="RKE31" s="15"/>
      <c r="RKF31" s="15"/>
      <c r="RKG31" s="15"/>
      <c r="RKH31" s="15"/>
      <c r="RKI31" s="15"/>
      <c r="RKJ31" s="15"/>
      <c r="RKK31" s="15"/>
      <c r="RKL31" s="15"/>
      <c r="RKM31" s="15"/>
      <c r="RKN31" s="15"/>
      <c r="RKO31" s="15"/>
      <c r="RKP31" s="15"/>
      <c r="RKQ31" s="15"/>
      <c r="RKR31" s="15"/>
      <c r="RKS31" s="15"/>
      <c r="RKT31" s="15"/>
      <c r="RKU31" s="15"/>
      <c r="RKV31" s="15"/>
      <c r="RKW31" s="15"/>
      <c r="RKX31" s="15"/>
      <c r="RKY31" s="15"/>
      <c r="RKZ31" s="15"/>
      <c r="RLA31" s="15"/>
      <c r="RLB31" s="15"/>
      <c r="RLC31" s="15"/>
      <c r="RLD31" s="15"/>
      <c r="RLE31" s="15"/>
      <c r="RLF31" s="15"/>
      <c r="RLG31" s="15"/>
      <c r="RLH31" s="15"/>
      <c r="RLI31" s="15"/>
      <c r="RLJ31" s="15"/>
      <c r="RLK31" s="15"/>
      <c r="RLL31" s="15"/>
      <c r="RLM31" s="15"/>
      <c r="RLN31" s="15"/>
      <c r="RLO31" s="15"/>
      <c r="RLP31" s="15"/>
      <c r="RLQ31" s="15"/>
      <c r="RLR31" s="15"/>
      <c r="RLS31" s="15"/>
      <c r="RLT31" s="15"/>
      <c r="RLU31" s="15"/>
      <c r="RLV31" s="15"/>
      <c r="RLW31" s="15"/>
      <c r="RLX31" s="15"/>
      <c r="RLY31" s="15"/>
      <c r="RLZ31" s="15"/>
      <c r="RMA31" s="15"/>
      <c r="RMB31" s="15"/>
      <c r="RMC31" s="15"/>
      <c r="RMD31" s="15"/>
      <c r="RME31" s="15"/>
      <c r="RMF31" s="15"/>
      <c r="RMG31" s="15"/>
      <c r="RMH31" s="15"/>
      <c r="RMI31" s="15"/>
      <c r="RMJ31" s="15"/>
      <c r="RMK31" s="15"/>
      <c r="RML31" s="15"/>
      <c r="RMM31" s="15"/>
      <c r="RMN31" s="15"/>
      <c r="RMO31" s="15"/>
      <c r="RMP31" s="15"/>
      <c r="RMQ31" s="15"/>
      <c r="RMR31" s="15"/>
      <c r="RMS31" s="15"/>
      <c r="RMT31" s="15"/>
      <c r="RMU31" s="15"/>
      <c r="RMV31" s="15"/>
      <c r="RMW31" s="15"/>
      <c r="RMX31" s="15"/>
      <c r="RMY31" s="15"/>
      <c r="RMZ31" s="15"/>
      <c r="RNA31" s="15"/>
      <c r="RNB31" s="15"/>
      <c r="RNC31" s="15"/>
      <c r="RND31" s="15"/>
      <c r="RNE31" s="15"/>
      <c r="RNF31" s="15"/>
      <c r="RNG31" s="15"/>
      <c r="RNH31" s="15"/>
      <c r="RNI31" s="15"/>
      <c r="RNJ31" s="15"/>
      <c r="RNK31" s="15"/>
      <c r="RNL31" s="15"/>
      <c r="RNM31" s="15"/>
      <c r="RNN31" s="15"/>
      <c r="RNO31" s="15"/>
      <c r="RNP31" s="15"/>
      <c r="RNQ31" s="15"/>
      <c r="RNR31" s="15"/>
      <c r="RNS31" s="15"/>
      <c r="RNT31" s="15"/>
      <c r="RNU31" s="15"/>
      <c r="RNV31" s="15"/>
      <c r="RNW31" s="15"/>
      <c r="RNX31" s="15"/>
      <c r="RNY31" s="15"/>
      <c r="RNZ31" s="15"/>
      <c r="ROA31" s="15"/>
      <c r="ROB31" s="15"/>
      <c r="ROC31" s="15"/>
      <c r="ROD31" s="15"/>
      <c r="ROE31" s="15"/>
      <c r="ROF31" s="15"/>
      <c r="ROG31" s="15"/>
      <c r="ROH31" s="15"/>
      <c r="ROI31" s="15"/>
      <c r="ROJ31" s="15"/>
      <c r="ROK31" s="15"/>
      <c r="ROL31" s="15"/>
      <c r="ROM31" s="15"/>
      <c r="RON31" s="15"/>
      <c r="ROO31" s="15"/>
      <c r="ROP31" s="15"/>
      <c r="ROQ31" s="15"/>
      <c r="ROR31" s="15"/>
      <c r="ROS31" s="15"/>
      <c r="ROT31" s="15"/>
      <c r="ROU31" s="15"/>
      <c r="ROV31" s="15"/>
      <c r="ROW31" s="15"/>
      <c r="ROX31" s="15"/>
      <c r="ROY31" s="15"/>
      <c r="ROZ31" s="15"/>
      <c r="RPA31" s="15"/>
      <c r="RPB31" s="15"/>
      <c r="RPC31" s="15"/>
      <c r="RPD31" s="15"/>
      <c r="RPE31" s="15"/>
      <c r="RPF31" s="15"/>
      <c r="RPG31" s="15"/>
      <c r="RPH31" s="15"/>
      <c r="RPI31" s="15"/>
      <c r="RPJ31" s="15"/>
      <c r="RPK31" s="15"/>
      <c r="RPL31" s="15"/>
      <c r="RPM31" s="15"/>
      <c r="RPN31" s="15"/>
      <c r="RPO31" s="15"/>
      <c r="RPP31" s="15"/>
      <c r="RPQ31" s="15"/>
      <c r="RPR31" s="15"/>
      <c r="RPS31" s="15"/>
      <c r="RPT31" s="15"/>
      <c r="RPU31" s="15"/>
      <c r="RPV31" s="15"/>
      <c r="RPW31" s="15"/>
      <c r="RPX31" s="15"/>
      <c r="RPY31" s="15"/>
      <c r="RPZ31" s="15"/>
      <c r="RQA31" s="15"/>
      <c r="RQB31" s="15"/>
      <c r="RQC31" s="15"/>
      <c r="RQD31" s="15"/>
      <c r="RQE31" s="15"/>
      <c r="RQF31" s="15"/>
      <c r="RQG31" s="15"/>
      <c r="RQH31" s="15"/>
      <c r="RQI31" s="15"/>
      <c r="RQJ31" s="15"/>
      <c r="RQK31" s="15"/>
      <c r="RQL31" s="15"/>
      <c r="RQM31" s="15"/>
      <c r="RQN31" s="15"/>
      <c r="RQO31" s="15"/>
      <c r="RQP31" s="15"/>
      <c r="RQQ31" s="15"/>
      <c r="RQR31" s="15"/>
      <c r="RQS31" s="15"/>
      <c r="RQT31" s="15"/>
      <c r="RQU31" s="15"/>
      <c r="RQV31" s="15"/>
      <c r="RQW31" s="15"/>
      <c r="RQX31" s="15"/>
      <c r="RQY31" s="15"/>
      <c r="RQZ31" s="15"/>
      <c r="RRA31" s="15"/>
      <c r="RRB31" s="15"/>
      <c r="RRC31" s="15"/>
      <c r="RRD31" s="15"/>
      <c r="RRE31" s="15"/>
      <c r="RRF31" s="15"/>
      <c r="RRG31" s="15"/>
      <c r="RRH31" s="15"/>
      <c r="RRI31" s="15"/>
      <c r="RRJ31" s="15"/>
      <c r="RRK31" s="15"/>
      <c r="RRL31" s="15"/>
      <c r="RRM31" s="15"/>
      <c r="RRN31" s="15"/>
      <c r="RRO31" s="15"/>
      <c r="RRP31" s="15"/>
      <c r="RRQ31" s="15"/>
      <c r="RRR31" s="15"/>
      <c r="RRS31" s="15"/>
      <c r="RRT31" s="15"/>
      <c r="RRU31" s="15"/>
      <c r="RRV31" s="15"/>
      <c r="RRW31" s="15"/>
      <c r="RRX31" s="15"/>
      <c r="RRY31" s="15"/>
      <c r="RRZ31" s="15"/>
      <c r="RSA31" s="15"/>
      <c r="RSB31" s="15"/>
      <c r="RSC31" s="15"/>
      <c r="RSD31" s="15"/>
      <c r="RSE31" s="15"/>
      <c r="RSF31" s="15"/>
      <c r="RSG31" s="15"/>
      <c r="RSH31" s="15"/>
      <c r="RSI31" s="15"/>
      <c r="RSJ31" s="15"/>
      <c r="RSK31" s="15"/>
      <c r="RSL31" s="15"/>
      <c r="RSM31" s="15"/>
      <c r="RSN31" s="15"/>
      <c r="RSO31" s="15"/>
      <c r="RSP31" s="15"/>
      <c r="RSQ31" s="15"/>
      <c r="RSR31" s="15"/>
      <c r="RSS31" s="15"/>
      <c r="RST31" s="15"/>
      <c r="RSU31" s="15"/>
      <c r="RSV31" s="15"/>
      <c r="RSW31" s="15"/>
      <c r="RSX31" s="15"/>
      <c r="RSY31" s="15"/>
      <c r="RSZ31" s="15"/>
      <c r="RTA31" s="15"/>
      <c r="RTB31" s="15"/>
      <c r="RTC31" s="15"/>
      <c r="RTD31" s="15"/>
      <c r="RTE31" s="15"/>
      <c r="RTF31" s="15"/>
      <c r="RTG31" s="15"/>
      <c r="RTH31" s="15"/>
      <c r="RTI31" s="15"/>
      <c r="RTJ31" s="15"/>
      <c r="RTK31" s="15"/>
      <c r="RTL31" s="15"/>
      <c r="RTM31" s="15"/>
      <c r="RTN31" s="15"/>
      <c r="RTO31" s="15"/>
      <c r="RTP31" s="15"/>
      <c r="RTQ31" s="15"/>
      <c r="RTR31" s="15"/>
      <c r="RTS31" s="15"/>
      <c r="RTT31" s="15"/>
      <c r="RTU31" s="15"/>
      <c r="RTV31" s="15"/>
      <c r="RTW31" s="15"/>
      <c r="RTX31" s="15"/>
      <c r="RTY31" s="15"/>
      <c r="RTZ31" s="15"/>
      <c r="RUA31" s="15"/>
      <c r="RUB31" s="15"/>
      <c r="RUC31" s="15"/>
      <c r="RUD31" s="15"/>
      <c r="RUE31" s="15"/>
      <c r="RUF31" s="15"/>
      <c r="RUG31" s="15"/>
      <c r="RUH31" s="15"/>
      <c r="RUI31" s="15"/>
      <c r="RUJ31" s="15"/>
      <c r="RUK31" s="15"/>
      <c r="RUL31" s="15"/>
      <c r="RUM31" s="15"/>
      <c r="RUN31" s="15"/>
      <c r="RUO31" s="15"/>
      <c r="RUP31" s="15"/>
      <c r="RUQ31" s="15"/>
      <c r="RUR31" s="15"/>
      <c r="RUS31" s="15"/>
      <c r="RUT31" s="15"/>
      <c r="RUU31" s="15"/>
      <c r="RUV31" s="15"/>
      <c r="RUW31" s="15"/>
      <c r="RUX31" s="15"/>
      <c r="RUY31" s="15"/>
      <c r="RUZ31" s="15"/>
      <c r="RVA31" s="15"/>
      <c r="RVB31" s="15"/>
      <c r="RVC31" s="15"/>
      <c r="RVD31" s="15"/>
      <c r="RVE31" s="15"/>
      <c r="RVF31" s="15"/>
      <c r="RVG31" s="15"/>
      <c r="RVH31" s="15"/>
      <c r="RVI31" s="15"/>
      <c r="RVJ31" s="15"/>
      <c r="RVK31" s="15"/>
      <c r="RVL31" s="15"/>
      <c r="RVM31" s="15"/>
      <c r="RVN31" s="15"/>
      <c r="RVO31" s="15"/>
      <c r="RVP31" s="15"/>
      <c r="RVQ31" s="15"/>
      <c r="RVR31" s="15"/>
      <c r="RVS31" s="15"/>
      <c r="RVT31" s="15"/>
      <c r="RVU31" s="15"/>
      <c r="RVV31" s="15"/>
      <c r="RVW31" s="15"/>
      <c r="RVX31" s="15"/>
      <c r="RVY31" s="15"/>
      <c r="RVZ31" s="15"/>
      <c r="RWA31" s="15"/>
      <c r="RWB31" s="15"/>
      <c r="RWC31" s="15"/>
      <c r="RWD31" s="15"/>
      <c r="RWE31" s="15"/>
      <c r="RWF31" s="15"/>
      <c r="RWG31" s="15"/>
      <c r="RWH31" s="15"/>
      <c r="RWI31" s="15"/>
      <c r="RWJ31" s="15"/>
      <c r="RWK31" s="15"/>
      <c r="RWL31" s="15"/>
      <c r="RWM31" s="15"/>
      <c r="RWN31" s="15"/>
      <c r="RWO31" s="15"/>
      <c r="RWP31" s="15"/>
      <c r="RWQ31" s="15"/>
      <c r="RWR31" s="15"/>
      <c r="RWS31" s="15"/>
      <c r="RWT31" s="15"/>
      <c r="RWU31" s="15"/>
      <c r="RWV31" s="15"/>
      <c r="RWW31" s="15"/>
      <c r="RWX31" s="15"/>
      <c r="RWY31" s="15"/>
      <c r="RWZ31" s="15"/>
      <c r="RXA31" s="15"/>
      <c r="RXB31" s="15"/>
      <c r="RXC31" s="15"/>
      <c r="RXD31" s="15"/>
      <c r="RXE31" s="15"/>
      <c r="RXF31" s="15"/>
      <c r="RXG31" s="15"/>
      <c r="RXH31" s="15"/>
      <c r="RXI31" s="15"/>
      <c r="RXJ31" s="15"/>
      <c r="RXK31" s="15"/>
      <c r="RXL31" s="15"/>
      <c r="RXM31" s="15"/>
      <c r="RXN31" s="15"/>
      <c r="RXO31" s="15"/>
      <c r="RXP31" s="15"/>
      <c r="RXQ31" s="15"/>
      <c r="RXR31" s="15"/>
      <c r="RXS31" s="15"/>
      <c r="RXT31" s="15"/>
      <c r="RXU31" s="15"/>
      <c r="RXV31" s="15"/>
      <c r="RXW31" s="15"/>
      <c r="RXX31" s="15"/>
      <c r="RXY31" s="15"/>
      <c r="RXZ31" s="15"/>
      <c r="RYA31" s="15"/>
      <c r="RYB31" s="15"/>
      <c r="RYC31" s="15"/>
      <c r="RYD31" s="15"/>
      <c r="RYE31" s="15"/>
      <c r="RYF31" s="15"/>
      <c r="RYG31" s="15"/>
      <c r="RYH31" s="15"/>
      <c r="RYI31" s="15"/>
      <c r="RYJ31" s="15"/>
      <c r="RYK31" s="15"/>
      <c r="RYL31" s="15"/>
      <c r="RYM31" s="15"/>
      <c r="RYN31" s="15"/>
      <c r="RYO31" s="15"/>
      <c r="RYP31" s="15"/>
      <c r="RYQ31" s="15"/>
      <c r="RYR31" s="15"/>
      <c r="RYS31" s="15"/>
      <c r="RYT31" s="15"/>
      <c r="RYU31" s="15"/>
      <c r="RYV31" s="15"/>
      <c r="RYW31" s="15"/>
      <c r="RYX31" s="15"/>
      <c r="RYY31" s="15"/>
      <c r="RYZ31" s="15"/>
      <c r="RZA31" s="15"/>
      <c r="RZB31" s="15"/>
      <c r="RZC31" s="15"/>
      <c r="RZD31" s="15"/>
      <c r="RZE31" s="15"/>
      <c r="RZF31" s="15"/>
      <c r="RZG31" s="15"/>
      <c r="RZH31" s="15"/>
      <c r="RZI31" s="15"/>
      <c r="RZJ31" s="15"/>
      <c r="RZK31" s="15"/>
      <c r="RZL31" s="15"/>
      <c r="RZM31" s="15"/>
      <c r="RZN31" s="15"/>
      <c r="RZO31" s="15"/>
      <c r="RZP31" s="15"/>
      <c r="RZQ31" s="15"/>
      <c r="RZR31" s="15"/>
      <c r="RZS31" s="15"/>
      <c r="RZT31" s="15"/>
      <c r="RZU31" s="15"/>
      <c r="RZV31" s="15"/>
      <c r="RZW31" s="15"/>
      <c r="RZX31" s="15"/>
      <c r="RZY31" s="15"/>
      <c r="RZZ31" s="15"/>
      <c r="SAA31" s="15"/>
      <c r="SAB31" s="15"/>
      <c r="SAC31" s="15"/>
      <c r="SAD31" s="15"/>
      <c r="SAE31" s="15"/>
      <c r="SAF31" s="15"/>
      <c r="SAG31" s="15"/>
      <c r="SAH31" s="15"/>
      <c r="SAI31" s="15"/>
      <c r="SAJ31" s="15"/>
      <c r="SAK31" s="15"/>
      <c r="SAL31" s="15"/>
      <c r="SAM31" s="15"/>
      <c r="SAN31" s="15"/>
      <c r="SAO31" s="15"/>
      <c r="SAP31" s="15"/>
      <c r="SAQ31" s="15"/>
      <c r="SAR31" s="15"/>
      <c r="SAS31" s="15"/>
      <c r="SAT31" s="15"/>
      <c r="SAU31" s="15"/>
      <c r="SAV31" s="15"/>
      <c r="SAW31" s="15"/>
      <c r="SAX31" s="15"/>
      <c r="SAY31" s="15"/>
      <c r="SAZ31" s="15"/>
      <c r="SBA31" s="15"/>
      <c r="SBB31" s="15"/>
      <c r="SBC31" s="15"/>
      <c r="SBD31" s="15"/>
      <c r="SBE31" s="15"/>
      <c r="SBF31" s="15"/>
      <c r="SBG31" s="15"/>
      <c r="SBH31" s="15"/>
      <c r="SBI31" s="15"/>
      <c r="SBJ31" s="15"/>
      <c r="SBK31" s="15"/>
      <c r="SBL31" s="15"/>
      <c r="SBM31" s="15"/>
      <c r="SBN31" s="15"/>
      <c r="SBO31" s="15"/>
      <c r="SBP31" s="15"/>
      <c r="SBQ31" s="15"/>
      <c r="SBR31" s="15"/>
      <c r="SBS31" s="15"/>
      <c r="SBT31" s="15"/>
      <c r="SBU31" s="15"/>
      <c r="SBV31" s="15"/>
      <c r="SBW31" s="15"/>
      <c r="SBX31" s="15"/>
      <c r="SBY31" s="15"/>
      <c r="SBZ31" s="15"/>
      <c r="SCA31" s="15"/>
      <c r="SCB31" s="15"/>
      <c r="SCC31" s="15"/>
      <c r="SCD31" s="15"/>
      <c r="SCE31" s="15"/>
      <c r="SCF31" s="15"/>
      <c r="SCG31" s="15"/>
      <c r="SCH31" s="15"/>
      <c r="SCI31" s="15"/>
      <c r="SCJ31" s="15"/>
      <c r="SCK31" s="15"/>
      <c r="SCL31" s="15"/>
      <c r="SCM31" s="15"/>
      <c r="SCN31" s="15"/>
      <c r="SCO31" s="15"/>
      <c r="SCP31" s="15"/>
      <c r="SCQ31" s="15"/>
      <c r="SCR31" s="15"/>
      <c r="SCS31" s="15"/>
      <c r="SCT31" s="15"/>
      <c r="SCU31" s="15"/>
      <c r="SCV31" s="15"/>
      <c r="SCW31" s="15"/>
      <c r="SCX31" s="15"/>
      <c r="SCY31" s="15"/>
      <c r="SCZ31" s="15"/>
      <c r="SDA31" s="15"/>
      <c r="SDB31" s="15"/>
      <c r="SDC31" s="15"/>
      <c r="SDD31" s="15"/>
      <c r="SDE31" s="15"/>
      <c r="SDF31" s="15"/>
      <c r="SDG31" s="15"/>
      <c r="SDH31" s="15"/>
      <c r="SDI31" s="15"/>
      <c r="SDJ31" s="15"/>
      <c r="SDK31" s="15"/>
      <c r="SDL31" s="15"/>
      <c r="SDM31" s="15"/>
      <c r="SDN31" s="15"/>
      <c r="SDO31" s="15"/>
      <c r="SDP31" s="15"/>
      <c r="SDQ31" s="15"/>
      <c r="SDR31" s="15"/>
      <c r="SDS31" s="15"/>
      <c r="SDT31" s="15"/>
      <c r="SDU31" s="15"/>
      <c r="SDV31" s="15"/>
      <c r="SDW31" s="15"/>
      <c r="SDX31" s="15"/>
      <c r="SDY31" s="15"/>
      <c r="SDZ31" s="15"/>
      <c r="SEA31" s="15"/>
      <c r="SEB31" s="15"/>
      <c r="SEC31" s="15"/>
      <c r="SED31" s="15"/>
      <c r="SEE31" s="15"/>
      <c r="SEF31" s="15"/>
      <c r="SEG31" s="15"/>
      <c r="SEH31" s="15"/>
      <c r="SEI31" s="15"/>
      <c r="SEJ31" s="15"/>
      <c r="SEK31" s="15"/>
      <c r="SEL31" s="15"/>
      <c r="SEM31" s="15"/>
      <c r="SEN31" s="15"/>
      <c r="SEO31" s="15"/>
      <c r="SEP31" s="15"/>
      <c r="SEQ31" s="15"/>
      <c r="SER31" s="15"/>
      <c r="SES31" s="15"/>
      <c r="SET31" s="15"/>
      <c r="SEU31" s="15"/>
      <c r="SEV31" s="15"/>
      <c r="SEW31" s="15"/>
      <c r="SEX31" s="15"/>
      <c r="SEY31" s="15"/>
      <c r="SEZ31" s="15"/>
      <c r="SFA31" s="15"/>
      <c r="SFB31" s="15"/>
      <c r="SFC31" s="15"/>
      <c r="SFD31" s="15"/>
      <c r="SFE31" s="15"/>
      <c r="SFF31" s="15"/>
      <c r="SFG31" s="15"/>
      <c r="SFH31" s="15"/>
      <c r="SFI31" s="15"/>
      <c r="SFJ31" s="15"/>
      <c r="SFK31" s="15"/>
      <c r="SFL31" s="15"/>
      <c r="SFM31" s="15"/>
      <c r="SFN31" s="15"/>
      <c r="SFO31" s="15"/>
      <c r="SFP31" s="15"/>
      <c r="SFQ31" s="15"/>
      <c r="SFR31" s="15"/>
      <c r="SFS31" s="15"/>
      <c r="SFT31" s="15"/>
      <c r="SFU31" s="15"/>
      <c r="SFV31" s="15"/>
      <c r="SFW31" s="15"/>
      <c r="SFX31" s="15"/>
      <c r="SFY31" s="15"/>
      <c r="SFZ31" s="15"/>
      <c r="SGA31" s="15"/>
      <c r="SGB31" s="15"/>
      <c r="SGC31" s="15"/>
      <c r="SGD31" s="15"/>
      <c r="SGE31" s="15"/>
      <c r="SGF31" s="15"/>
      <c r="SGG31" s="15"/>
      <c r="SGH31" s="15"/>
      <c r="SGI31" s="15"/>
      <c r="SGJ31" s="15"/>
      <c r="SGK31" s="15"/>
      <c r="SGL31" s="15"/>
      <c r="SGM31" s="15"/>
      <c r="SGN31" s="15"/>
      <c r="SGO31" s="15"/>
      <c r="SGP31" s="15"/>
      <c r="SGQ31" s="15"/>
      <c r="SGR31" s="15"/>
      <c r="SGS31" s="15"/>
      <c r="SGT31" s="15"/>
      <c r="SGU31" s="15"/>
      <c r="SGV31" s="15"/>
      <c r="SGW31" s="15"/>
      <c r="SGX31" s="15"/>
      <c r="SGY31" s="15"/>
      <c r="SGZ31" s="15"/>
      <c r="SHA31" s="15"/>
      <c r="SHB31" s="15"/>
      <c r="SHC31" s="15"/>
      <c r="SHD31" s="15"/>
      <c r="SHE31" s="15"/>
      <c r="SHF31" s="15"/>
      <c r="SHG31" s="15"/>
      <c r="SHH31" s="15"/>
      <c r="SHI31" s="15"/>
      <c r="SHJ31" s="15"/>
      <c r="SHK31" s="15"/>
      <c r="SHL31" s="15"/>
      <c r="SHM31" s="15"/>
      <c r="SHN31" s="15"/>
      <c r="SHO31" s="15"/>
      <c r="SHP31" s="15"/>
      <c r="SHQ31" s="15"/>
      <c r="SHR31" s="15"/>
      <c r="SHS31" s="15"/>
      <c r="SHT31" s="15"/>
      <c r="SHU31" s="15"/>
      <c r="SHV31" s="15"/>
      <c r="SHW31" s="15"/>
      <c r="SHX31" s="15"/>
      <c r="SHY31" s="15"/>
      <c r="SHZ31" s="15"/>
      <c r="SIA31" s="15"/>
      <c r="SIB31" s="15"/>
      <c r="SIC31" s="15"/>
      <c r="SID31" s="15"/>
      <c r="SIE31" s="15"/>
      <c r="SIF31" s="15"/>
      <c r="SIG31" s="15"/>
      <c r="SIH31" s="15"/>
      <c r="SII31" s="15"/>
      <c r="SIJ31" s="15"/>
      <c r="SIK31" s="15"/>
      <c r="SIL31" s="15"/>
      <c r="SIM31" s="15"/>
      <c r="SIN31" s="15"/>
      <c r="SIO31" s="15"/>
      <c r="SIP31" s="15"/>
      <c r="SIQ31" s="15"/>
      <c r="SIR31" s="15"/>
      <c r="SIS31" s="15"/>
      <c r="SIT31" s="15"/>
      <c r="SIU31" s="15"/>
      <c r="SIV31" s="15"/>
      <c r="SIW31" s="15"/>
      <c r="SIX31" s="15"/>
      <c r="SIY31" s="15"/>
      <c r="SIZ31" s="15"/>
      <c r="SJA31" s="15"/>
      <c r="SJB31" s="15"/>
      <c r="SJC31" s="15"/>
      <c r="SJD31" s="15"/>
      <c r="SJE31" s="15"/>
      <c r="SJF31" s="15"/>
      <c r="SJG31" s="15"/>
      <c r="SJH31" s="15"/>
      <c r="SJI31" s="15"/>
      <c r="SJJ31" s="15"/>
      <c r="SJK31" s="15"/>
      <c r="SJL31" s="15"/>
      <c r="SJM31" s="15"/>
      <c r="SJN31" s="15"/>
      <c r="SJO31" s="15"/>
      <c r="SJP31" s="15"/>
      <c r="SJQ31" s="15"/>
      <c r="SJR31" s="15"/>
      <c r="SJS31" s="15"/>
      <c r="SJT31" s="15"/>
      <c r="SJU31" s="15"/>
      <c r="SJV31" s="15"/>
      <c r="SJW31" s="15"/>
      <c r="SJX31" s="15"/>
      <c r="SJY31" s="15"/>
      <c r="SJZ31" s="15"/>
      <c r="SKA31" s="15"/>
      <c r="SKB31" s="15"/>
      <c r="SKC31" s="15"/>
      <c r="SKD31" s="15"/>
      <c r="SKE31" s="15"/>
      <c r="SKF31" s="15"/>
      <c r="SKG31" s="15"/>
      <c r="SKH31" s="15"/>
      <c r="SKI31" s="15"/>
      <c r="SKJ31" s="15"/>
      <c r="SKK31" s="15"/>
      <c r="SKL31" s="15"/>
      <c r="SKM31" s="15"/>
      <c r="SKN31" s="15"/>
      <c r="SKO31" s="15"/>
      <c r="SKP31" s="15"/>
      <c r="SKQ31" s="15"/>
      <c r="SKR31" s="15"/>
      <c r="SKS31" s="15"/>
      <c r="SKT31" s="15"/>
      <c r="SKU31" s="15"/>
      <c r="SKV31" s="15"/>
      <c r="SKW31" s="15"/>
      <c r="SKX31" s="15"/>
      <c r="SKY31" s="15"/>
      <c r="SKZ31" s="15"/>
      <c r="SLA31" s="15"/>
      <c r="SLB31" s="15"/>
      <c r="SLC31" s="15"/>
      <c r="SLD31" s="15"/>
      <c r="SLE31" s="15"/>
      <c r="SLF31" s="15"/>
      <c r="SLG31" s="15"/>
      <c r="SLH31" s="15"/>
      <c r="SLI31" s="15"/>
      <c r="SLJ31" s="15"/>
      <c r="SLK31" s="15"/>
      <c r="SLL31" s="15"/>
      <c r="SLM31" s="15"/>
      <c r="SLN31" s="15"/>
      <c r="SLO31" s="15"/>
      <c r="SLP31" s="15"/>
      <c r="SLQ31" s="15"/>
      <c r="SLR31" s="15"/>
      <c r="SLS31" s="15"/>
      <c r="SLT31" s="15"/>
      <c r="SLU31" s="15"/>
      <c r="SLV31" s="15"/>
      <c r="SLW31" s="15"/>
      <c r="SLX31" s="15"/>
      <c r="SLY31" s="15"/>
      <c r="SLZ31" s="15"/>
      <c r="SMA31" s="15"/>
      <c r="SMB31" s="15"/>
      <c r="SMC31" s="15"/>
      <c r="SMD31" s="15"/>
      <c r="SME31" s="15"/>
      <c r="SMF31" s="15"/>
      <c r="SMG31" s="15"/>
      <c r="SMH31" s="15"/>
      <c r="SMI31" s="15"/>
      <c r="SMJ31" s="15"/>
      <c r="SMK31" s="15"/>
      <c r="SML31" s="15"/>
      <c r="SMM31" s="15"/>
      <c r="SMN31" s="15"/>
      <c r="SMO31" s="15"/>
      <c r="SMP31" s="15"/>
      <c r="SMQ31" s="15"/>
      <c r="SMR31" s="15"/>
      <c r="SMS31" s="15"/>
      <c r="SMT31" s="15"/>
      <c r="SMU31" s="15"/>
      <c r="SMV31" s="15"/>
      <c r="SMW31" s="15"/>
      <c r="SMX31" s="15"/>
      <c r="SMY31" s="15"/>
      <c r="SMZ31" s="15"/>
      <c r="SNA31" s="15"/>
      <c r="SNB31" s="15"/>
      <c r="SNC31" s="15"/>
      <c r="SND31" s="15"/>
      <c r="SNE31" s="15"/>
      <c r="SNF31" s="15"/>
      <c r="SNG31" s="15"/>
      <c r="SNH31" s="15"/>
      <c r="SNI31" s="15"/>
      <c r="SNJ31" s="15"/>
      <c r="SNK31" s="15"/>
      <c r="SNL31" s="15"/>
      <c r="SNM31" s="15"/>
      <c r="SNN31" s="15"/>
      <c r="SNO31" s="15"/>
      <c r="SNP31" s="15"/>
      <c r="SNQ31" s="15"/>
      <c r="SNR31" s="15"/>
      <c r="SNS31" s="15"/>
      <c r="SNT31" s="15"/>
      <c r="SNU31" s="15"/>
      <c r="SNV31" s="15"/>
      <c r="SNW31" s="15"/>
      <c r="SNX31" s="15"/>
      <c r="SNY31" s="15"/>
      <c r="SNZ31" s="15"/>
      <c r="SOA31" s="15"/>
      <c r="SOB31" s="15"/>
      <c r="SOC31" s="15"/>
      <c r="SOD31" s="15"/>
      <c r="SOE31" s="15"/>
      <c r="SOF31" s="15"/>
      <c r="SOG31" s="15"/>
      <c r="SOH31" s="15"/>
      <c r="SOI31" s="15"/>
      <c r="SOJ31" s="15"/>
      <c r="SOK31" s="15"/>
      <c r="SOL31" s="15"/>
      <c r="SOM31" s="15"/>
      <c r="SON31" s="15"/>
      <c r="SOO31" s="15"/>
      <c r="SOP31" s="15"/>
      <c r="SOQ31" s="15"/>
      <c r="SOR31" s="15"/>
      <c r="SOS31" s="15"/>
      <c r="SOT31" s="15"/>
      <c r="SOU31" s="15"/>
      <c r="SOV31" s="15"/>
      <c r="SOW31" s="15"/>
      <c r="SOX31" s="15"/>
      <c r="SOY31" s="15"/>
      <c r="SOZ31" s="15"/>
      <c r="SPA31" s="15"/>
      <c r="SPB31" s="15"/>
      <c r="SPC31" s="15"/>
      <c r="SPD31" s="15"/>
      <c r="SPE31" s="15"/>
      <c r="SPF31" s="15"/>
      <c r="SPG31" s="15"/>
      <c r="SPH31" s="15"/>
      <c r="SPI31" s="15"/>
      <c r="SPJ31" s="15"/>
      <c r="SPK31" s="15"/>
      <c r="SPL31" s="15"/>
      <c r="SPM31" s="15"/>
      <c r="SPN31" s="15"/>
      <c r="SPO31" s="15"/>
      <c r="SPP31" s="15"/>
      <c r="SPQ31" s="15"/>
      <c r="SPR31" s="15"/>
      <c r="SPS31" s="15"/>
      <c r="SPT31" s="15"/>
      <c r="SPU31" s="15"/>
      <c r="SPV31" s="15"/>
      <c r="SPW31" s="15"/>
      <c r="SPX31" s="15"/>
      <c r="SPY31" s="15"/>
      <c r="SPZ31" s="15"/>
      <c r="SQA31" s="15"/>
      <c r="SQB31" s="15"/>
      <c r="SQC31" s="15"/>
      <c r="SQD31" s="15"/>
      <c r="SQE31" s="15"/>
      <c r="SQF31" s="15"/>
      <c r="SQG31" s="15"/>
      <c r="SQH31" s="15"/>
      <c r="SQI31" s="15"/>
      <c r="SQJ31" s="15"/>
      <c r="SQK31" s="15"/>
      <c r="SQL31" s="15"/>
      <c r="SQM31" s="15"/>
      <c r="SQN31" s="15"/>
      <c r="SQO31" s="15"/>
      <c r="SQP31" s="15"/>
      <c r="SQQ31" s="15"/>
      <c r="SQR31" s="15"/>
      <c r="SQS31" s="15"/>
      <c r="SQT31" s="15"/>
      <c r="SQU31" s="15"/>
      <c r="SQV31" s="15"/>
      <c r="SQW31" s="15"/>
      <c r="SQX31" s="15"/>
      <c r="SQY31" s="15"/>
      <c r="SQZ31" s="15"/>
      <c r="SRA31" s="15"/>
      <c r="SRB31" s="15"/>
      <c r="SRC31" s="15"/>
      <c r="SRD31" s="15"/>
      <c r="SRE31" s="15"/>
      <c r="SRF31" s="15"/>
      <c r="SRG31" s="15"/>
      <c r="SRH31" s="15"/>
      <c r="SRI31" s="15"/>
      <c r="SRJ31" s="15"/>
      <c r="SRK31" s="15"/>
      <c r="SRL31" s="15"/>
      <c r="SRM31" s="15"/>
      <c r="SRN31" s="15"/>
      <c r="SRO31" s="15"/>
      <c r="SRP31" s="15"/>
      <c r="SRQ31" s="15"/>
      <c r="SRR31" s="15"/>
      <c r="SRS31" s="15"/>
      <c r="SRT31" s="15"/>
      <c r="SRU31" s="15"/>
      <c r="SRV31" s="15"/>
      <c r="SRW31" s="15"/>
      <c r="SRX31" s="15"/>
      <c r="SRY31" s="15"/>
      <c r="SRZ31" s="15"/>
      <c r="SSA31" s="15"/>
      <c r="SSB31" s="15"/>
      <c r="SSC31" s="15"/>
      <c r="SSD31" s="15"/>
      <c r="SSE31" s="15"/>
      <c r="SSF31" s="15"/>
      <c r="SSG31" s="15"/>
      <c r="SSH31" s="15"/>
      <c r="SSI31" s="15"/>
      <c r="SSJ31" s="15"/>
      <c r="SSK31" s="15"/>
      <c r="SSL31" s="15"/>
      <c r="SSM31" s="15"/>
      <c r="SSN31" s="15"/>
      <c r="SSO31" s="15"/>
      <c r="SSP31" s="15"/>
      <c r="SSQ31" s="15"/>
      <c r="SSR31" s="15"/>
      <c r="SSS31" s="15"/>
      <c r="SST31" s="15"/>
      <c r="SSU31" s="15"/>
      <c r="SSV31" s="15"/>
      <c r="SSW31" s="15"/>
      <c r="SSX31" s="15"/>
      <c r="SSY31" s="15"/>
      <c r="SSZ31" s="15"/>
      <c r="STA31" s="15"/>
      <c r="STB31" s="15"/>
      <c r="STC31" s="15"/>
      <c r="STD31" s="15"/>
      <c r="STE31" s="15"/>
      <c r="STF31" s="15"/>
      <c r="STG31" s="15"/>
      <c r="STH31" s="15"/>
      <c r="STI31" s="15"/>
      <c r="STJ31" s="15"/>
      <c r="STK31" s="15"/>
      <c r="STL31" s="15"/>
      <c r="STM31" s="15"/>
      <c r="STN31" s="15"/>
      <c r="STO31" s="15"/>
      <c r="STP31" s="15"/>
      <c r="STQ31" s="15"/>
      <c r="STR31" s="15"/>
      <c r="STS31" s="15"/>
      <c r="STT31" s="15"/>
      <c r="STU31" s="15"/>
      <c r="STV31" s="15"/>
      <c r="STW31" s="15"/>
      <c r="STX31" s="15"/>
      <c r="STY31" s="15"/>
      <c r="STZ31" s="15"/>
      <c r="SUA31" s="15"/>
      <c r="SUB31" s="15"/>
      <c r="SUC31" s="15"/>
      <c r="SUD31" s="15"/>
      <c r="SUE31" s="15"/>
      <c r="SUF31" s="15"/>
      <c r="SUG31" s="15"/>
      <c r="SUH31" s="15"/>
      <c r="SUI31" s="15"/>
      <c r="SUJ31" s="15"/>
      <c r="SUK31" s="15"/>
      <c r="SUL31" s="15"/>
      <c r="SUM31" s="15"/>
      <c r="SUN31" s="15"/>
      <c r="SUO31" s="15"/>
      <c r="SUP31" s="15"/>
      <c r="SUQ31" s="15"/>
      <c r="SUR31" s="15"/>
      <c r="SUS31" s="15"/>
      <c r="SUT31" s="15"/>
      <c r="SUU31" s="15"/>
      <c r="SUV31" s="15"/>
      <c r="SUW31" s="15"/>
      <c r="SUX31" s="15"/>
      <c r="SUY31" s="15"/>
      <c r="SUZ31" s="15"/>
      <c r="SVA31" s="15"/>
      <c r="SVB31" s="15"/>
      <c r="SVC31" s="15"/>
      <c r="SVD31" s="15"/>
      <c r="SVE31" s="15"/>
      <c r="SVF31" s="15"/>
      <c r="SVG31" s="15"/>
      <c r="SVH31" s="15"/>
      <c r="SVI31" s="15"/>
      <c r="SVJ31" s="15"/>
      <c r="SVK31" s="15"/>
      <c r="SVL31" s="15"/>
      <c r="SVM31" s="15"/>
      <c r="SVN31" s="15"/>
      <c r="SVO31" s="15"/>
      <c r="SVP31" s="15"/>
      <c r="SVQ31" s="15"/>
      <c r="SVR31" s="15"/>
      <c r="SVS31" s="15"/>
      <c r="SVT31" s="15"/>
      <c r="SVU31" s="15"/>
      <c r="SVV31" s="15"/>
      <c r="SVW31" s="15"/>
      <c r="SVX31" s="15"/>
      <c r="SVY31" s="15"/>
      <c r="SVZ31" s="15"/>
      <c r="SWA31" s="15"/>
      <c r="SWB31" s="15"/>
      <c r="SWC31" s="15"/>
      <c r="SWD31" s="15"/>
      <c r="SWE31" s="15"/>
      <c r="SWF31" s="15"/>
      <c r="SWG31" s="15"/>
      <c r="SWH31" s="15"/>
      <c r="SWI31" s="15"/>
      <c r="SWJ31" s="15"/>
      <c r="SWK31" s="15"/>
      <c r="SWL31" s="15"/>
      <c r="SWM31" s="15"/>
      <c r="SWN31" s="15"/>
      <c r="SWO31" s="15"/>
      <c r="SWP31" s="15"/>
      <c r="SWQ31" s="15"/>
      <c r="SWR31" s="15"/>
      <c r="SWS31" s="15"/>
      <c r="SWT31" s="15"/>
      <c r="SWU31" s="15"/>
      <c r="SWV31" s="15"/>
      <c r="SWW31" s="15"/>
      <c r="SWX31" s="15"/>
      <c r="SWY31" s="15"/>
      <c r="SWZ31" s="15"/>
      <c r="SXA31" s="15"/>
      <c r="SXB31" s="15"/>
      <c r="SXC31" s="15"/>
      <c r="SXD31" s="15"/>
      <c r="SXE31" s="15"/>
      <c r="SXF31" s="15"/>
      <c r="SXG31" s="15"/>
      <c r="SXH31" s="15"/>
      <c r="SXI31" s="15"/>
      <c r="SXJ31" s="15"/>
      <c r="SXK31" s="15"/>
      <c r="SXL31" s="15"/>
      <c r="SXM31" s="15"/>
      <c r="SXN31" s="15"/>
      <c r="SXO31" s="15"/>
      <c r="SXP31" s="15"/>
      <c r="SXQ31" s="15"/>
      <c r="SXR31" s="15"/>
      <c r="SXS31" s="15"/>
      <c r="SXT31" s="15"/>
      <c r="SXU31" s="15"/>
      <c r="SXV31" s="15"/>
      <c r="SXW31" s="15"/>
      <c r="SXX31" s="15"/>
      <c r="SXY31" s="15"/>
      <c r="SXZ31" s="15"/>
      <c r="SYA31" s="15"/>
      <c r="SYB31" s="15"/>
      <c r="SYC31" s="15"/>
      <c r="SYD31" s="15"/>
      <c r="SYE31" s="15"/>
      <c r="SYF31" s="15"/>
      <c r="SYG31" s="15"/>
      <c r="SYH31" s="15"/>
      <c r="SYI31" s="15"/>
      <c r="SYJ31" s="15"/>
      <c r="SYK31" s="15"/>
      <c r="SYL31" s="15"/>
      <c r="SYM31" s="15"/>
      <c r="SYN31" s="15"/>
      <c r="SYO31" s="15"/>
      <c r="SYP31" s="15"/>
      <c r="SYQ31" s="15"/>
      <c r="SYR31" s="15"/>
      <c r="SYS31" s="15"/>
      <c r="SYT31" s="15"/>
      <c r="SYU31" s="15"/>
      <c r="SYV31" s="15"/>
      <c r="SYW31" s="15"/>
      <c r="SYX31" s="15"/>
      <c r="SYY31" s="15"/>
      <c r="SYZ31" s="15"/>
      <c r="SZA31" s="15"/>
      <c r="SZB31" s="15"/>
      <c r="SZC31" s="15"/>
      <c r="SZD31" s="15"/>
      <c r="SZE31" s="15"/>
      <c r="SZF31" s="15"/>
      <c r="SZG31" s="15"/>
      <c r="SZH31" s="15"/>
      <c r="SZI31" s="15"/>
      <c r="SZJ31" s="15"/>
      <c r="SZK31" s="15"/>
      <c r="SZL31" s="15"/>
      <c r="SZM31" s="15"/>
      <c r="SZN31" s="15"/>
      <c r="SZO31" s="15"/>
      <c r="SZP31" s="15"/>
      <c r="SZQ31" s="15"/>
      <c r="SZR31" s="15"/>
      <c r="SZS31" s="15"/>
      <c r="SZT31" s="15"/>
      <c r="SZU31" s="15"/>
      <c r="SZV31" s="15"/>
      <c r="SZW31" s="15"/>
      <c r="SZX31" s="15"/>
      <c r="SZY31" s="15"/>
      <c r="SZZ31" s="15"/>
      <c r="TAA31" s="15"/>
      <c r="TAB31" s="15"/>
      <c r="TAC31" s="15"/>
      <c r="TAD31" s="15"/>
      <c r="TAE31" s="15"/>
      <c r="TAF31" s="15"/>
      <c r="TAG31" s="15"/>
      <c r="TAH31" s="15"/>
      <c r="TAI31" s="15"/>
      <c r="TAJ31" s="15"/>
      <c r="TAK31" s="15"/>
      <c r="TAL31" s="15"/>
      <c r="TAM31" s="15"/>
      <c r="TAN31" s="15"/>
      <c r="TAO31" s="15"/>
      <c r="TAP31" s="15"/>
      <c r="TAQ31" s="15"/>
      <c r="TAR31" s="15"/>
      <c r="TAS31" s="15"/>
      <c r="TAT31" s="15"/>
      <c r="TAU31" s="15"/>
      <c r="TAV31" s="15"/>
      <c r="TAW31" s="15"/>
      <c r="TAX31" s="15"/>
      <c r="TAY31" s="15"/>
      <c r="TAZ31" s="15"/>
      <c r="TBA31" s="15"/>
      <c r="TBB31" s="15"/>
      <c r="TBC31" s="15"/>
      <c r="TBD31" s="15"/>
      <c r="TBE31" s="15"/>
      <c r="TBF31" s="15"/>
      <c r="TBG31" s="15"/>
      <c r="TBH31" s="15"/>
      <c r="TBI31" s="15"/>
      <c r="TBJ31" s="15"/>
      <c r="TBK31" s="15"/>
      <c r="TBL31" s="15"/>
      <c r="TBM31" s="15"/>
      <c r="TBN31" s="15"/>
      <c r="TBO31" s="15"/>
      <c r="TBP31" s="15"/>
      <c r="TBQ31" s="15"/>
      <c r="TBR31" s="15"/>
      <c r="TBS31" s="15"/>
      <c r="TBT31" s="15"/>
      <c r="TBU31" s="15"/>
      <c r="TBV31" s="15"/>
      <c r="TBW31" s="15"/>
      <c r="TBX31" s="15"/>
      <c r="TBY31" s="15"/>
      <c r="TBZ31" s="15"/>
      <c r="TCA31" s="15"/>
      <c r="TCB31" s="15"/>
      <c r="TCC31" s="15"/>
      <c r="TCD31" s="15"/>
      <c r="TCE31" s="15"/>
      <c r="TCF31" s="15"/>
      <c r="TCG31" s="15"/>
      <c r="TCH31" s="15"/>
      <c r="TCI31" s="15"/>
      <c r="TCJ31" s="15"/>
      <c r="TCK31" s="15"/>
      <c r="TCL31" s="15"/>
      <c r="TCM31" s="15"/>
      <c r="TCN31" s="15"/>
      <c r="TCO31" s="15"/>
      <c r="TCP31" s="15"/>
      <c r="TCQ31" s="15"/>
      <c r="TCR31" s="15"/>
      <c r="TCS31" s="15"/>
      <c r="TCT31" s="15"/>
      <c r="TCU31" s="15"/>
      <c r="TCV31" s="15"/>
      <c r="TCW31" s="15"/>
      <c r="TCX31" s="15"/>
      <c r="TCY31" s="15"/>
      <c r="TCZ31" s="15"/>
      <c r="TDA31" s="15"/>
      <c r="TDB31" s="15"/>
      <c r="TDC31" s="15"/>
      <c r="TDD31" s="15"/>
      <c r="TDE31" s="15"/>
      <c r="TDF31" s="15"/>
      <c r="TDG31" s="15"/>
      <c r="TDH31" s="15"/>
      <c r="TDI31" s="15"/>
      <c r="TDJ31" s="15"/>
      <c r="TDK31" s="15"/>
      <c r="TDL31" s="15"/>
      <c r="TDM31" s="15"/>
      <c r="TDN31" s="15"/>
      <c r="TDO31" s="15"/>
      <c r="TDP31" s="15"/>
      <c r="TDQ31" s="15"/>
      <c r="TDR31" s="15"/>
      <c r="TDS31" s="15"/>
      <c r="TDT31" s="15"/>
      <c r="TDU31" s="15"/>
      <c r="TDV31" s="15"/>
      <c r="TDW31" s="15"/>
      <c r="TDX31" s="15"/>
      <c r="TDY31" s="15"/>
      <c r="TDZ31" s="15"/>
      <c r="TEA31" s="15"/>
      <c r="TEB31" s="15"/>
      <c r="TEC31" s="15"/>
      <c r="TED31" s="15"/>
      <c r="TEE31" s="15"/>
      <c r="TEF31" s="15"/>
      <c r="TEG31" s="15"/>
      <c r="TEH31" s="15"/>
      <c r="TEI31" s="15"/>
      <c r="TEJ31" s="15"/>
      <c r="TEK31" s="15"/>
      <c r="TEL31" s="15"/>
      <c r="TEM31" s="15"/>
      <c r="TEN31" s="15"/>
      <c r="TEO31" s="15"/>
      <c r="TEP31" s="15"/>
      <c r="TEQ31" s="15"/>
      <c r="TER31" s="15"/>
      <c r="TES31" s="15"/>
      <c r="TET31" s="15"/>
      <c r="TEU31" s="15"/>
      <c r="TEV31" s="15"/>
      <c r="TEW31" s="15"/>
      <c r="TEX31" s="15"/>
      <c r="TEY31" s="15"/>
      <c r="TEZ31" s="15"/>
      <c r="TFA31" s="15"/>
      <c r="TFB31" s="15"/>
      <c r="TFC31" s="15"/>
      <c r="TFD31" s="15"/>
      <c r="TFE31" s="15"/>
      <c r="TFF31" s="15"/>
      <c r="TFG31" s="15"/>
      <c r="TFH31" s="15"/>
      <c r="TFI31" s="15"/>
      <c r="TFJ31" s="15"/>
      <c r="TFK31" s="15"/>
      <c r="TFL31" s="15"/>
      <c r="TFM31" s="15"/>
      <c r="TFN31" s="15"/>
      <c r="TFO31" s="15"/>
      <c r="TFP31" s="15"/>
      <c r="TFQ31" s="15"/>
      <c r="TFR31" s="15"/>
      <c r="TFS31" s="15"/>
      <c r="TFT31" s="15"/>
      <c r="TFU31" s="15"/>
      <c r="TFV31" s="15"/>
      <c r="TFW31" s="15"/>
      <c r="TFX31" s="15"/>
      <c r="TFY31" s="15"/>
      <c r="TFZ31" s="15"/>
      <c r="TGA31" s="15"/>
      <c r="TGB31" s="15"/>
      <c r="TGC31" s="15"/>
      <c r="TGD31" s="15"/>
      <c r="TGE31" s="15"/>
      <c r="TGF31" s="15"/>
      <c r="TGG31" s="15"/>
      <c r="TGH31" s="15"/>
      <c r="TGI31" s="15"/>
      <c r="TGJ31" s="15"/>
      <c r="TGK31" s="15"/>
      <c r="TGL31" s="15"/>
      <c r="TGM31" s="15"/>
      <c r="TGN31" s="15"/>
      <c r="TGO31" s="15"/>
      <c r="TGP31" s="15"/>
      <c r="TGQ31" s="15"/>
      <c r="TGR31" s="15"/>
      <c r="TGS31" s="15"/>
      <c r="TGT31" s="15"/>
      <c r="TGU31" s="15"/>
      <c r="TGV31" s="15"/>
      <c r="TGW31" s="15"/>
      <c r="TGX31" s="15"/>
      <c r="TGY31" s="15"/>
      <c r="TGZ31" s="15"/>
      <c r="THA31" s="15"/>
      <c r="THB31" s="15"/>
      <c r="THC31" s="15"/>
      <c r="THD31" s="15"/>
      <c r="THE31" s="15"/>
      <c r="THF31" s="15"/>
      <c r="THG31" s="15"/>
      <c r="THH31" s="15"/>
      <c r="THI31" s="15"/>
      <c r="THJ31" s="15"/>
      <c r="THK31" s="15"/>
      <c r="THL31" s="15"/>
      <c r="THM31" s="15"/>
      <c r="THN31" s="15"/>
      <c r="THO31" s="15"/>
      <c r="THP31" s="15"/>
      <c r="THQ31" s="15"/>
      <c r="THR31" s="15"/>
      <c r="THS31" s="15"/>
      <c r="THT31" s="15"/>
      <c r="THU31" s="15"/>
      <c r="THV31" s="15"/>
      <c r="THW31" s="15"/>
      <c r="THX31" s="15"/>
      <c r="THY31" s="15"/>
      <c r="THZ31" s="15"/>
      <c r="TIA31" s="15"/>
      <c r="TIB31" s="15"/>
      <c r="TIC31" s="15"/>
      <c r="TID31" s="15"/>
      <c r="TIE31" s="15"/>
      <c r="TIF31" s="15"/>
      <c r="TIG31" s="15"/>
      <c r="TIH31" s="15"/>
      <c r="TII31" s="15"/>
      <c r="TIJ31" s="15"/>
      <c r="TIK31" s="15"/>
      <c r="TIL31" s="15"/>
      <c r="TIM31" s="15"/>
      <c r="TIN31" s="15"/>
      <c r="TIO31" s="15"/>
      <c r="TIP31" s="15"/>
      <c r="TIQ31" s="15"/>
      <c r="TIR31" s="15"/>
      <c r="TIS31" s="15"/>
      <c r="TIT31" s="15"/>
      <c r="TIU31" s="15"/>
      <c r="TIV31" s="15"/>
      <c r="TIW31" s="15"/>
      <c r="TIX31" s="15"/>
      <c r="TIY31" s="15"/>
      <c r="TIZ31" s="15"/>
      <c r="TJA31" s="15"/>
      <c r="TJB31" s="15"/>
      <c r="TJC31" s="15"/>
      <c r="TJD31" s="15"/>
      <c r="TJE31" s="15"/>
      <c r="TJF31" s="15"/>
      <c r="TJG31" s="15"/>
      <c r="TJH31" s="15"/>
      <c r="TJI31" s="15"/>
      <c r="TJJ31" s="15"/>
      <c r="TJK31" s="15"/>
      <c r="TJL31" s="15"/>
      <c r="TJM31" s="15"/>
      <c r="TJN31" s="15"/>
      <c r="TJO31" s="15"/>
      <c r="TJP31" s="15"/>
      <c r="TJQ31" s="15"/>
      <c r="TJR31" s="15"/>
      <c r="TJS31" s="15"/>
      <c r="TJT31" s="15"/>
      <c r="TJU31" s="15"/>
      <c r="TJV31" s="15"/>
      <c r="TJW31" s="15"/>
      <c r="TJX31" s="15"/>
      <c r="TJY31" s="15"/>
      <c r="TJZ31" s="15"/>
      <c r="TKA31" s="15"/>
      <c r="TKB31" s="15"/>
      <c r="TKC31" s="15"/>
      <c r="TKD31" s="15"/>
      <c r="TKE31" s="15"/>
      <c r="TKF31" s="15"/>
      <c r="TKG31" s="15"/>
      <c r="TKH31" s="15"/>
      <c r="TKI31" s="15"/>
      <c r="TKJ31" s="15"/>
      <c r="TKK31" s="15"/>
      <c r="TKL31" s="15"/>
      <c r="TKM31" s="15"/>
      <c r="TKN31" s="15"/>
      <c r="TKO31" s="15"/>
      <c r="TKP31" s="15"/>
      <c r="TKQ31" s="15"/>
      <c r="TKR31" s="15"/>
      <c r="TKS31" s="15"/>
      <c r="TKT31" s="15"/>
      <c r="TKU31" s="15"/>
      <c r="TKV31" s="15"/>
      <c r="TKW31" s="15"/>
      <c r="TKX31" s="15"/>
      <c r="TKY31" s="15"/>
      <c r="TKZ31" s="15"/>
      <c r="TLA31" s="15"/>
      <c r="TLB31" s="15"/>
      <c r="TLC31" s="15"/>
      <c r="TLD31" s="15"/>
      <c r="TLE31" s="15"/>
      <c r="TLF31" s="15"/>
      <c r="TLG31" s="15"/>
      <c r="TLH31" s="15"/>
      <c r="TLI31" s="15"/>
      <c r="TLJ31" s="15"/>
      <c r="TLK31" s="15"/>
      <c r="TLL31" s="15"/>
      <c r="TLM31" s="15"/>
      <c r="TLN31" s="15"/>
      <c r="TLO31" s="15"/>
      <c r="TLP31" s="15"/>
      <c r="TLQ31" s="15"/>
      <c r="TLR31" s="15"/>
      <c r="TLS31" s="15"/>
      <c r="TLT31" s="15"/>
      <c r="TLU31" s="15"/>
      <c r="TLV31" s="15"/>
      <c r="TLW31" s="15"/>
      <c r="TLX31" s="15"/>
      <c r="TLY31" s="15"/>
      <c r="TLZ31" s="15"/>
      <c r="TMA31" s="15"/>
      <c r="TMB31" s="15"/>
      <c r="TMC31" s="15"/>
      <c r="TMD31" s="15"/>
      <c r="TME31" s="15"/>
      <c r="TMF31" s="15"/>
      <c r="TMG31" s="15"/>
      <c r="TMH31" s="15"/>
      <c r="TMI31" s="15"/>
      <c r="TMJ31" s="15"/>
      <c r="TMK31" s="15"/>
      <c r="TML31" s="15"/>
      <c r="TMM31" s="15"/>
      <c r="TMN31" s="15"/>
      <c r="TMO31" s="15"/>
      <c r="TMP31" s="15"/>
      <c r="TMQ31" s="15"/>
      <c r="TMR31" s="15"/>
      <c r="TMS31" s="15"/>
      <c r="TMT31" s="15"/>
      <c r="TMU31" s="15"/>
      <c r="TMV31" s="15"/>
      <c r="TMW31" s="15"/>
      <c r="TMX31" s="15"/>
      <c r="TMY31" s="15"/>
      <c r="TMZ31" s="15"/>
      <c r="TNA31" s="15"/>
      <c r="TNB31" s="15"/>
      <c r="TNC31" s="15"/>
      <c r="TND31" s="15"/>
      <c r="TNE31" s="15"/>
      <c r="TNF31" s="15"/>
      <c r="TNG31" s="15"/>
      <c r="TNH31" s="15"/>
      <c r="TNI31" s="15"/>
      <c r="TNJ31" s="15"/>
      <c r="TNK31" s="15"/>
      <c r="TNL31" s="15"/>
      <c r="TNM31" s="15"/>
      <c r="TNN31" s="15"/>
      <c r="TNO31" s="15"/>
      <c r="TNP31" s="15"/>
      <c r="TNQ31" s="15"/>
      <c r="TNR31" s="15"/>
      <c r="TNS31" s="15"/>
      <c r="TNT31" s="15"/>
      <c r="TNU31" s="15"/>
      <c r="TNV31" s="15"/>
      <c r="TNW31" s="15"/>
      <c r="TNX31" s="15"/>
      <c r="TNY31" s="15"/>
      <c r="TNZ31" s="15"/>
      <c r="TOA31" s="15"/>
      <c r="TOB31" s="15"/>
      <c r="TOC31" s="15"/>
      <c r="TOD31" s="15"/>
      <c r="TOE31" s="15"/>
      <c r="TOF31" s="15"/>
      <c r="TOG31" s="15"/>
      <c r="TOH31" s="15"/>
      <c r="TOI31" s="15"/>
      <c r="TOJ31" s="15"/>
      <c r="TOK31" s="15"/>
      <c r="TOL31" s="15"/>
      <c r="TOM31" s="15"/>
      <c r="TON31" s="15"/>
      <c r="TOO31" s="15"/>
      <c r="TOP31" s="15"/>
      <c r="TOQ31" s="15"/>
      <c r="TOR31" s="15"/>
      <c r="TOS31" s="15"/>
      <c r="TOT31" s="15"/>
      <c r="TOU31" s="15"/>
      <c r="TOV31" s="15"/>
      <c r="TOW31" s="15"/>
      <c r="TOX31" s="15"/>
      <c r="TOY31" s="15"/>
      <c r="TOZ31" s="15"/>
      <c r="TPA31" s="15"/>
      <c r="TPB31" s="15"/>
      <c r="TPC31" s="15"/>
      <c r="TPD31" s="15"/>
      <c r="TPE31" s="15"/>
      <c r="TPF31" s="15"/>
      <c r="TPG31" s="15"/>
      <c r="TPH31" s="15"/>
      <c r="TPI31" s="15"/>
      <c r="TPJ31" s="15"/>
      <c r="TPK31" s="15"/>
      <c r="TPL31" s="15"/>
      <c r="TPM31" s="15"/>
      <c r="TPN31" s="15"/>
      <c r="TPO31" s="15"/>
      <c r="TPP31" s="15"/>
      <c r="TPQ31" s="15"/>
      <c r="TPR31" s="15"/>
      <c r="TPS31" s="15"/>
      <c r="TPT31" s="15"/>
      <c r="TPU31" s="15"/>
      <c r="TPV31" s="15"/>
      <c r="TPW31" s="15"/>
      <c r="TPX31" s="15"/>
      <c r="TPY31" s="15"/>
      <c r="TPZ31" s="15"/>
      <c r="TQA31" s="15"/>
      <c r="TQB31" s="15"/>
      <c r="TQC31" s="15"/>
      <c r="TQD31" s="15"/>
      <c r="TQE31" s="15"/>
      <c r="TQF31" s="15"/>
      <c r="TQG31" s="15"/>
      <c r="TQH31" s="15"/>
      <c r="TQI31" s="15"/>
      <c r="TQJ31" s="15"/>
      <c r="TQK31" s="15"/>
      <c r="TQL31" s="15"/>
      <c r="TQM31" s="15"/>
      <c r="TQN31" s="15"/>
      <c r="TQO31" s="15"/>
      <c r="TQP31" s="15"/>
      <c r="TQQ31" s="15"/>
      <c r="TQR31" s="15"/>
      <c r="TQS31" s="15"/>
      <c r="TQT31" s="15"/>
      <c r="TQU31" s="15"/>
      <c r="TQV31" s="15"/>
      <c r="TQW31" s="15"/>
      <c r="TQX31" s="15"/>
      <c r="TQY31" s="15"/>
      <c r="TQZ31" s="15"/>
      <c r="TRA31" s="15"/>
      <c r="TRB31" s="15"/>
      <c r="TRC31" s="15"/>
      <c r="TRD31" s="15"/>
      <c r="TRE31" s="15"/>
      <c r="TRF31" s="15"/>
      <c r="TRG31" s="15"/>
      <c r="TRH31" s="15"/>
      <c r="TRI31" s="15"/>
      <c r="TRJ31" s="15"/>
      <c r="TRK31" s="15"/>
      <c r="TRL31" s="15"/>
      <c r="TRM31" s="15"/>
      <c r="TRN31" s="15"/>
      <c r="TRO31" s="15"/>
      <c r="TRP31" s="15"/>
      <c r="TRQ31" s="15"/>
      <c r="TRR31" s="15"/>
      <c r="TRS31" s="15"/>
      <c r="TRT31" s="15"/>
      <c r="TRU31" s="15"/>
      <c r="TRV31" s="15"/>
      <c r="TRW31" s="15"/>
      <c r="TRX31" s="15"/>
      <c r="TRY31" s="15"/>
      <c r="TRZ31" s="15"/>
      <c r="TSA31" s="15"/>
      <c r="TSB31" s="15"/>
      <c r="TSC31" s="15"/>
      <c r="TSD31" s="15"/>
      <c r="TSE31" s="15"/>
      <c r="TSF31" s="15"/>
      <c r="TSG31" s="15"/>
      <c r="TSH31" s="15"/>
      <c r="TSI31" s="15"/>
      <c r="TSJ31" s="15"/>
      <c r="TSK31" s="15"/>
      <c r="TSL31" s="15"/>
      <c r="TSM31" s="15"/>
      <c r="TSN31" s="15"/>
      <c r="TSO31" s="15"/>
      <c r="TSP31" s="15"/>
      <c r="TSQ31" s="15"/>
      <c r="TSR31" s="15"/>
      <c r="TSS31" s="15"/>
      <c r="TST31" s="15"/>
      <c r="TSU31" s="15"/>
      <c r="TSV31" s="15"/>
      <c r="TSW31" s="15"/>
      <c r="TSX31" s="15"/>
      <c r="TSY31" s="15"/>
      <c r="TSZ31" s="15"/>
      <c r="TTA31" s="15"/>
      <c r="TTB31" s="15"/>
      <c r="TTC31" s="15"/>
      <c r="TTD31" s="15"/>
      <c r="TTE31" s="15"/>
      <c r="TTF31" s="15"/>
      <c r="TTG31" s="15"/>
      <c r="TTH31" s="15"/>
      <c r="TTI31" s="15"/>
      <c r="TTJ31" s="15"/>
      <c r="TTK31" s="15"/>
      <c r="TTL31" s="15"/>
      <c r="TTM31" s="15"/>
      <c r="TTN31" s="15"/>
      <c r="TTO31" s="15"/>
      <c r="TTP31" s="15"/>
      <c r="TTQ31" s="15"/>
      <c r="TTR31" s="15"/>
      <c r="TTS31" s="15"/>
      <c r="TTT31" s="15"/>
      <c r="TTU31" s="15"/>
      <c r="TTV31" s="15"/>
      <c r="TTW31" s="15"/>
      <c r="TTX31" s="15"/>
      <c r="TTY31" s="15"/>
      <c r="TTZ31" s="15"/>
      <c r="TUA31" s="15"/>
      <c r="TUB31" s="15"/>
      <c r="TUC31" s="15"/>
      <c r="TUD31" s="15"/>
      <c r="TUE31" s="15"/>
      <c r="TUF31" s="15"/>
      <c r="TUG31" s="15"/>
      <c r="TUH31" s="15"/>
      <c r="TUI31" s="15"/>
      <c r="TUJ31" s="15"/>
      <c r="TUK31" s="15"/>
      <c r="TUL31" s="15"/>
      <c r="TUM31" s="15"/>
      <c r="TUN31" s="15"/>
      <c r="TUO31" s="15"/>
      <c r="TUP31" s="15"/>
      <c r="TUQ31" s="15"/>
      <c r="TUR31" s="15"/>
      <c r="TUS31" s="15"/>
      <c r="TUT31" s="15"/>
      <c r="TUU31" s="15"/>
      <c r="TUV31" s="15"/>
      <c r="TUW31" s="15"/>
      <c r="TUX31" s="15"/>
      <c r="TUY31" s="15"/>
      <c r="TUZ31" s="15"/>
      <c r="TVA31" s="15"/>
      <c r="TVB31" s="15"/>
      <c r="TVC31" s="15"/>
      <c r="TVD31" s="15"/>
      <c r="TVE31" s="15"/>
      <c r="TVF31" s="15"/>
      <c r="TVG31" s="15"/>
      <c r="TVH31" s="15"/>
      <c r="TVI31" s="15"/>
      <c r="TVJ31" s="15"/>
      <c r="TVK31" s="15"/>
      <c r="TVL31" s="15"/>
      <c r="TVM31" s="15"/>
      <c r="TVN31" s="15"/>
      <c r="TVO31" s="15"/>
      <c r="TVP31" s="15"/>
      <c r="TVQ31" s="15"/>
      <c r="TVR31" s="15"/>
      <c r="TVS31" s="15"/>
      <c r="TVT31" s="15"/>
      <c r="TVU31" s="15"/>
      <c r="TVV31" s="15"/>
      <c r="TVW31" s="15"/>
      <c r="TVX31" s="15"/>
      <c r="TVY31" s="15"/>
      <c r="TVZ31" s="15"/>
      <c r="TWA31" s="15"/>
      <c r="TWB31" s="15"/>
      <c r="TWC31" s="15"/>
      <c r="TWD31" s="15"/>
      <c r="TWE31" s="15"/>
      <c r="TWF31" s="15"/>
      <c r="TWG31" s="15"/>
      <c r="TWH31" s="15"/>
      <c r="TWI31" s="15"/>
      <c r="TWJ31" s="15"/>
      <c r="TWK31" s="15"/>
      <c r="TWL31" s="15"/>
      <c r="TWM31" s="15"/>
      <c r="TWN31" s="15"/>
      <c r="TWO31" s="15"/>
      <c r="TWP31" s="15"/>
      <c r="TWQ31" s="15"/>
      <c r="TWR31" s="15"/>
      <c r="TWS31" s="15"/>
      <c r="TWT31" s="15"/>
      <c r="TWU31" s="15"/>
      <c r="TWV31" s="15"/>
      <c r="TWW31" s="15"/>
      <c r="TWX31" s="15"/>
      <c r="TWY31" s="15"/>
      <c r="TWZ31" s="15"/>
      <c r="TXA31" s="15"/>
      <c r="TXB31" s="15"/>
      <c r="TXC31" s="15"/>
      <c r="TXD31" s="15"/>
      <c r="TXE31" s="15"/>
      <c r="TXF31" s="15"/>
      <c r="TXG31" s="15"/>
      <c r="TXH31" s="15"/>
      <c r="TXI31" s="15"/>
      <c r="TXJ31" s="15"/>
      <c r="TXK31" s="15"/>
      <c r="TXL31" s="15"/>
      <c r="TXM31" s="15"/>
      <c r="TXN31" s="15"/>
      <c r="TXO31" s="15"/>
      <c r="TXP31" s="15"/>
      <c r="TXQ31" s="15"/>
      <c r="TXR31" s="15"/>
      <c r="TXS31" s="15"/>
      <c r="TXT31" s="15"/>
      <c r="TXU31" s="15"/>
      <c r="TXV31" s="15"/>
      <c r="TXW31" s="15"/>
      <c r="TXX31" s="15"/>
      <c r="TXY31" s="15"/>
      <c r="TXZ31" s="15"/>
      <c r="TYA31" s="15"/>
      <c r="TYB31" s="15"/>
      <c r="TYC31" s="15"/>
      <c r="TYD31" s="15"/>
      <c r="TYE31" s="15"/>
      <c r="TYF31" s="15"/>
      <c r="TYG31" s="15"/>
      <c r="TYH31" s="15"/>
      <c r="TYI31" s="15"/>
      <c r="TYJ31" s="15"/>
      <c r="TYK31" s="15"/>
      <c r="TYL31" s="15"/>
      <c r="TYM31" s="15"/>
      <c r="TYN31" s="15"/>
      <c r="TYO31" s="15"/>
      <c r="TYP31" s="15"/>
      <c r="TYQ31" s="15"/>
      <c r="TYR31" s="15"/>
      <c r="TYS31" s="15"/>
      <c r="TYT31" s="15"/>
      <c r="TYU31" s="15"/>
      <c r="TYV31" s="15"/>
      <c r="TYW31" s="15"/>
      <c r="TYX31" s="15"/>
      <c r="TYY31" s="15"/>
      <c r="TYZ31" s="15"/>
      <c r="TZA31" s="15"/>
      <c r="TZB31" s="15"/>
      <c r="TZC31" s="15"/>
      <c r="TZD31" s="15"/>
      <c r="TZE31" s="15"/>
      <c r="TZF31" s="15"/>
      <c r="TZG31" s="15"/>
      <c r="TZH31" s="15"/>
      <c r="TZI31" s="15"/>
      <c r="TZJ31" s="15"/>
      <c r="TZK31" s="15"/>
      <c r="TZL31" s="15"/>
      <c r="TZM31" s="15"/>
      <c r="TZN31" s="15"/>
      <c r="TZO31" s="15"/>
      <c r="TZP31" s="15"/>
      <c r="TZQ31" s="15"/>
      <c r="TZR31" s="15"/>
      <c r="TZS31" s="15"/>
      <c r="TZT31" s="15"/>
      <c r="TZU31" s="15"/>
      <c r="TZV31" s="15"/>
      <c r="TZW31" s="15"/>
      <c r="TZX31" s="15"/>
      <c r="TZY31" s="15"/>
      <c r="TZZ31" s="15"/>
      <c r="UAA31" s="15"/>
      <c r="UAB31" s="15"/>
      <c r="UAC31" s="15"/>
      <c r="UAD31" s="15"/>
      <c r="UAE31" s="15"/>
      <c r="UAF31" s="15"/>
      <c r="UAG31" s="15"/>
      <c r="UAH31" s="15"/>
      <c r="UAI31" s="15"/>
      <c r="UAJ31" s="15"/>
      <c r="UAK31" s="15"/>
      <c r="UAL31" s="15"/>
      <c r="UAM31" s="15"/>
      <c r="UAN31" s="15"/>
      <c r="UAO31" s="15"/>
      <c r="UAP31" s="15"/>
      <c r="UAQ31" s="15"/>
      <c r="UAR31" s="15"/>
      <c r="UAS31" s="15"/>
      <c r="UAT31" s="15"/>
      <c r="UAU31" s="15"/>
      <c r="UAV31" s="15"/>
      <c r="UAW31" s="15"/>
      <c r="UAX31" s="15"/>
      <c r="UAY31" s="15"/>
      <c r="UAZ31" s="15"/>
      <c r="UBA31" s="15"/>
      <c r="UBB31" s="15"/>
      <c r="UBC31" s="15"/>
      <c r="UBD31" s="15"/>
      <c r="UBE31" s="15"/>
      <c r="UBF31" s="15"/>
      <c r="UBG31" s="15"/>
      <c r="UBH31" s="15"/>
      <c r="UBI31" s="15"/>
      <c r="UBJ31" s="15"/>
      <c r="UBK31" s="15"/>
      <c r="UBL31" s="15"/>
      <c r="UBM31" s="15"/>
      <c r="UBN31" s="15"/>
      <c r="UBO31" s="15"/>
      <c r="UBP31" s="15"/>
      <c r="UBQ31" s="15"/>
      <c r="UBR31" s="15"/>
      <c r="UBS31" s="15"/>
      <c r="UBT31" s="15"/>
      <c r="UBU31" s="15"/>
      <c r="UBV31" s="15"/>
      <c r="UBW31" s="15"/>
      <c r="UBX31" s="15"/>
      <c r="UBY31" s="15"/>
      <c r="UBZ31" s="15"/>
      <c r="UCA31" s="15"/>
      <c r="UCB31" s="15"/>
      <c r="UCC31" s="15"/>
      <c r="UCD31" s="15"/>
      <c r="UCE31" s="15"/>
      <c r="UCF31" s="15"/>
      <c r="UCG31" s="15"/>
      <c r="UCH31" s="15"/>
      <c r="UCI31" s="15"/>
      <c r="UCJ31" s="15"/>
      <c r="UCK31" s="15"/>
      <c r="UCL31" s="15"/>
      <c r="UCM31" s="15"/>
      <c r="UCN31" s="15"/>
      <c r="UCO31" s="15"/>
      <c r="UCP31" s="15"/>
      <c r="UCQ31" s="15"/>
      <c r="UCR31" s="15"/>
      <c r="UCS31" s="15"/>
      <c r="UCT31" s="15"/>
      <c r="UCU31" s="15"/>
      <c r="UCV31" s="15"/>
      <c r="UCW31" s="15"/>
      <c r="UCX31" s="15"/>
      <c r="UCY31" s="15"/>
      <c r="UCZ31" s="15"/>
      <c r="UDA31" s="15"/>
      <c r="UDB31" s="15"/>
      <c r="UDC31" s="15"/>
      <c r="UDD31" s="15"/>
      <c r="UDE31" s="15"/>
      <c r="UDF31" s="15"/>
      <c r="UDG31" s="15"/>
      <c r="UDH31" s="15"/>
      <c r="UDI31" s="15"/>
      <c r="UDJ31" s="15"/>
      <c r="UDK31" s="15"/>
      <c r="UDL31" s="15"/>
      <c r="UDM31" s="15"/>
      <c r="UDN31" s="15"/>
      <c r="UDO31" s="15"/>
      <c r="UDP31" s="15"/>
      <c r="UDQ31" s="15"/>
      <c r="UDR31" s="15"/>
      <c r="UDS31" s="15"/>
      <c r="UDT31" s="15"/>
      <c r="UDU31" s="15"/>
      <c r="UDV31" s="15"/>
      <c r="UDW31" s="15"/>
      <c r="UDX31" s="15"/>
      <c r="UDY31" s="15"/>
      <c r="UDZ31" s="15"/>
      <c r="UEA31" s="15"/>
      <c r="UEB31" s="15"/>
      <c r="UEC31" s="15"/>
      <c r="UED31" s="15"/>
      <c r="UEE31" s="15"/>
      <c r="UEF31" s="15"/>
      <c r="UEG31" s="15"/>
      <c r="UEH31" s="15"/>
      <c r="UEI31" s="15"/>
      <c r="UEJ31" s="15"/>
      <c r="UEK31" s="15"/>
      <c r="UEL31" s="15"/>
      <c r="UEM31" s="15"/>
      <c r="UEN31" s="15"/>
      <c r="UEO31" s="15"/>
      <c r="UEP31" s="15"/>
      <c r="UEQ31" s="15"/>
      <c r="UER31" s="15"/>
      <c r="UES31" s="15"/>
      <c r="UET31" s="15"/>
      <c r="UEU31" s="15"/>
      <c r="UEV31" s="15"/>
      <c r="UEW31" s="15"/>
      <c r="UEX31" s="15"/>
      <c r="UEY31" s="15"/>
      <c r="UEZ31" s="15"/>
      <c r="UFA31" s="15"/>
      <c r="UFB31" s="15"/>
      <c r="UFC31" s="15"/>
      <c r="UFD31" s="15"/>
      <c r="UFE31" s="15"/>
      <c r="UFF31" s="15"/>
      <c r="UFG31" s="15"/>
      <c r="UFH31" s="15"/>
      <c r="UFI31" s="15"/>
      <c r="UFJ31" s="15"/>
      <c r="UFK31" s="15"/>
      <c r="UFL31" s="15"/>
      <c r="UFM31" s="15"/>
      <c r="UFN31" s="15"/>
      <c r="UFO31" s="15"/>
      <c r="UFP31" s="15"/>
      <c r="UFQ31" s="15"/>
      <c r="UFR31" s="15"/>
      <c r="UFS31" s="15"/>
      <c r="UFT31" s="15"/>
      <c r="UFU31" s="15"/>
      <c r="UFV31" s="15"/>
      <c r="UFW31" s="15"/>
      <c r="UFX31" s="15"/>
      <c r="UFY31" s="15"/>
      <c r="UFZ31" s="15"/>
      <c r="UGA31" s="15"/>
      <c r="UGB31" s="15"/>
      <c r="UGC31" s="15"/>
      <c r="UGD31" s="15"/>
      <c r="UGE31" s="15"/>
      <c r="UGF31" s="15"/>
      <c r="UGG31" s="15"/>
      <c r="UGH31" s="15"/>
      <c r="UGI31" s="15"/>
      <c r="UGJ31" s="15"/>
      <c r="UGK31" s="15"/>
      <c r="UGL31" s="15"/>
      <c r="UGM31" s="15"/>
      <c r="UGN31" s="15"/>
      <c r="UGO31" s="15"/>
      <c r="UGP31" s="15"/>
      <c r="UGQ31" s="15"/>
      <c r="UGR31" s="15"/>
      <c r="UGS31" s="15"/>
      <c r="UGT31" s="15"/>
      <c r="UGU31" s="15"/>
      <c r="UGV31" s="15"/>
      <c r="UGW31" s="15"/>
      <c r="UGX31" s="15"/>
      <c r="UGY31" s="15"/>
      <c r="UGZ31" s="15"/>
      <c r="UHA31" s="15"/>
      <c r="UHB31" s="15"/>
      <c r="UHC31" s="15"/>
      <c r="UHD31" s="15"/>
      <c r="UHE31" s="15"/>
      <c r="UHF31" s="15"/>
      <c r="UHG31" s="15"/>
      <c r="UHH31" s="15"/>
      <c r="UHI31" s="15"/>
      <c r="UHJ31" s="15"/>
      <c r="UHK31" s="15"/>
      <c r="UHL31" s="15"/>
      <c r="UHM31" s="15"/>
      <c r="UHN31" s="15"/>
      <c r="UHO31" s="15"/>
      <c r="UHP31" s="15"/>
      <c r="UHQ31" s="15"/>
      <c r="UHR31" s="15"/>
      <c r="UHS31" s="15"/>
      <c r="UHT31" s="15"/>
      <c r="UHU31" s="15"/>
      <c r="UHV31" s="15"/>
      <c r="UHW31" s="15"/>
      <c r="UHX31" s="15"/>
      <c r="UHY31" s="15"/>
      <c r="UHZ31" s="15"/>
      <c r="UIA31" s="15"/>
      <c r="UIB31" s="15"/>
      <c r="UIC31" s="15"/>
      <c r="UID31" s="15"/>
      <c r="UIE31" s="15"/>
      <c r="UIF31" s="15"/>
      <c r="UIG31" s="15"/>
      <c r="UIH31" s="15"/>
      <c r="UII31" s="15"/>
      <c r="UIJ31" s="15"/>
      <c r="UIK31" s="15"/>
      <c r="UIL31" s="15"/>
      <c r="UIM31" s="15"/>
      <c r="UIN31" s="15"/>
      <c r="UIO31" s="15"/>
      <c r="UIP31" s="15"/>
      <c r="UIQ31" s="15"/>
      <c r="UIR31" s="15"/>
      <c r="UIS31" s="15"/>
      <c r="UIT31" s="15"/>
      <c r="UIU31" s="15"/>
      <c r="UIV31" s="15"/>
      <c r="UIW31" s="15"/>
      <c r="UIX31" s="15"/>
      <c r="UIY31" s="15"/>
      <c r="UIZ31" s="15"/>
      <c r="UJA31" s="15"/>
      <c r="UJB31" s="15"/>
      <c r="UJC31" s="15"/>
      <c r="UJD31" s="15"/>
      <c r="UJE31" s="15"/>
      <c r="UJF31" s="15"/>
      <c r="UJG31" s="15"/>
      <c r="UJH31" s="15"/>
      <c r="UJI31" s="15"/>
      <c r="UJJ31" s="15"/>
      <c r="UJK31" s="15"/>
      <c r="UJL31" s="15"/>
      <c r="UJM31" s="15"/>
      <c r="UJN31" s="15"/>
      <c r="UJO31" s="15"/>
      <c r="UJP31" s="15"/>
      <c r="UJQ31" s="15"/>
      <c r="UJR31" s="15"/>
      <c r="UJS31" s="15"/>
      <c r="UJT31" s="15"/>
      <c r="UJU31" s="15"/>
      <c r="UJV31" s="15"/>
      <c r="UJW31" s="15"/>
      <c r="UJX31" s="15"/>
      <c r="UJY31" s="15"/>
      <c r="UJZ31" s="15"/>
      <c r="UKA31" s="15"/>
      <c r="UKB31" s="15"/>
      <c r="UKC31" s="15"/>
      <c r="UKD31" s="15"/>
      <c r="UKE31" s="15"/>
      <c r="UKF31" s="15"/>
      <c r="UKG31" s="15"/>
      <c r="UKH31" s="15"/>
      <c r="UKI31" s="15"/>
      <c r="UKJ31" s="15"/>
      <c r="UKK31" s="15"/>
      <c r="UKL31" s="15"/>
      <c r="UKM31" s="15"/>
      <c r="UKN31" s="15"/>
      <c r="UKO31" s="15"/>
      <c r="UKP31" s="15"/>
      <c r="UKQ31" s="15"/>
      <c r="UKR31" s="15"/>
      <c r="UKS31" s="15"/>
      <c r="UKT31" s="15"/>
      <c r="UKU31" s="15"/>
      <c r="UKV31" s="15"/>
      <c r="UKW31" s="15"/>
      <c r="UKX31" s="15"/>
      <c r="UKY31" s="15"/>
      <c r="UKZ31" s="15"/>
      <c r="ULA31" s="15"/>
      <c r="ULB31" s="15"/>
      <c r="ULC31" s="15"/>
      <c r="ULD31" s="15"/>
      <c r="ULE31" s="15"/>
      <c r="ULF31" s="15"/>
      <c r="ULG31" s="15"/>
      <c r="ULH31" s="15"/>
      <c r="ULI31" s="15"/>
      <c r="ULJ31" s="15"/>
      <c r="ULK31" s="15"/>
      <c r="ULL31" s="15"/>
      <c r="ULM31" s="15"/>
      <c r="ULN31" s="15"/>
      <c r="ULO31" s="15"/>
      <c r="ULP31" s="15"/>
      <c r="ULQ31" s="15"/>
      <c r="ULR31" s="15"/>
      <c r="ULS31" s="15"/>
      <c r="ULT31" s="15"/>
      <c r="ULU31" s="15"/>
      <c r="ULV31" s="15"/>
      <c r="ULW31" s="15"/>
      <c r="ULX31" s="15"/>
      <c r="ULY31" s="15"/>
      <c r="ULZ31" s="15"/>
      <c r="UMA31" s="15"/>
      <c r="UMB31" s="15"/>
      <c r="UMC31" s="15"/>
      <c r="UMD31" s="15"/>
      <c r="UME31" s="15"/>
      <c r="UMF31" s="15"/>
      <c r="UMG31" s="15"/>
      <c r="UMH31" s="15"/>
      <c r="UMI31" s="15"/>
      <c r="UMJ31" s="15"/>
      <c r="UMK31" s="15"/>
      <c r="UML31" s="15"/>
      <c r="UMM31" s="15"/>
      <c r="UMN31" s="15"/>
      <c r="UMO31" s="15"/>
      <c r="UMP31" s="15"/>
      <c r="UMQ31" s="15"/>
      <c r="UMR31" s="15"/>
      <c r="UMS31" s="15"/>
      <c r="UMT31" s="15"/>
      <c r="UMU31" s="15"/>
      <c r="UMV31" s="15"/>
      <c r="UMW31" s="15"/>
      <c r="UMX31" s="15"/>
      <c r="UMY31" s="15"/>
      <c r="UMZ31" s="15"/>
      <c r="UNA31" s="15"/>
      <c r="UNB31" s="15"/>
      <c r="UNC31" s="15"/>
      <c r="UND31" s="15"/>
      <c r="UNE31" s="15"/>
      <c r="UNF31" s="15"/>
      <c r="UNG31" s="15"/>
      <c r="UNH31" s="15"/>
      <c r="UNI31" s="15"/>
      <c r="UNJ31" s="15"/>
      <c r="UNK31" s="15"/>
      <c r="UNL31" s="15"/>
      <c r="UNM31" s="15"/>
      <c r="UNN31" s="15"/>
      <c r="UNO31" s="15"/>
      <c r="UNP31" s="15"/>
      <c r="UNQ31" s="15"/>
      <c r="UNR31" s="15"/>
      <c r="UNS31" s="15"/>
      <c r="UNT31" s="15"/>
      <c r="UNU31" s="15"/>
      <c r="UNV31" s="15"/>
      <c r="UNW31" s="15"/>
      <c r="UNX31" s="15"/>
      <c r="UNY31" s="15"/>
      <c r="UNZ31" s="15"/>
      <c r="UOA31" s="15"/>
      <c r="UOB31" s="15"/>
      <c r="UOC31" s="15"/>
      <c r="UOD31" s="15"/>
      <c r="UOE31" s="15"/>
      <c r="UOF31" s="15"/>
      <c r="UOG31" s="15"/>
      <c r="UOH31" s="15"/>
      <c r="UOI31" s="15"/>
      <c r="UOJ31" s="15"/>
      <c r="UOK31" s="15"/>
      <c r="UOL31" s="15"/>
      <c r="UOM31" s="15"/>
      <c r="UON31" s="15"/>
      <c r="UOO31" s="15"/>
      <c r="UOP31" s="15"/>
      <c r="UOQ31" s="15"/>
      <c r="UOR31" s="15"/>
      <c r="UOS31" s="15"/>
      <c r="UOT31" s="15"/>
      <c r="UOU31" s="15"/>
      <c r="UOV31" s="15"/>
      <c r="UOW31" s="15"/>
      <c r="UOX31" s="15"/>
      <c r="UOY31" s="15"/>
      <c r="UOZ31" s="15"/>
      <c r="UPA31" s="15"/>
      <c r="UPB31" s="15"/>
      <c r="UPC31" s="15"/>
      <c r="UPD31" s="15"/>
      <c r="UPE31" s="15"/>
      <c r="UPF31" s="15"/>
      <c r="UPG31" s="15"/>
      <c r="UPH31" s="15"/>
      <c r="UPI31" s="15"/>
      <c r="UPJ31" s="15"/>
      <c r="UPK31" s="15"/>
      <c r="UPL31" s="15"/>
      <c r="UPM31" s="15"/>
      <c r="UPN31" s="15"/>
      <c r="UPO31" s="15"/>
      <c r="UPP31" s="15"/>
      <c r="UPQ31" s="15"/>
      <c r="UPR31" s="15"/>
      <c r="UPS31" s="15"/>
      <c r="UPT31" s="15"/>
      <c r="UPU31" s="15"/>
      <c r="UPV31" s="15"/>
      <c r="UPW31" s="15"/>
      <c r="UPX31" s="15"/>
      <c r="UPY31" s="15"/>
      <c r="UPZ31" s="15"/>
      <c r="UQA31" s="15"/>
      <c r="UQB31" s="15"/>
      <c r="UQC31" s="15"/>
      <c r="UQD31" s="15"/>
      <c r="UQE31" s="15"/>
      <c r="UQF31" s="15"/>
      <c r="UQG31" s="15"/>
      <c r="UQH31" s="15"/>
      <c r="UQI31" s="15"/>
      <c r="UQJ31" s="15"/>
      <c r="UQK31" s="15"/>
      <c r="UQL31" s="15"/>
      <c r="UQM31" s="15"/>
      <c r="UQN31" s="15"/>
      <c r="UQO31" s="15"/>
      <c r="UQP31" s="15"/>
      <c r="UQQ31" s="15"/>
      <c r="UQR31" s="15"/>
      <c r="UQS31" s="15"/>
      <c r="UQT31" s="15"/>
      <c r="UQU31" s="15"/>
      <c r="UQV31" s="15"/>
      <c r="UQW31" s="15"/>
      <c r="UQX31" s="15"/>
      <c r="UQY31" s="15"/>
      <c r="UQZ31" s="15"/>
      <c r="URA31" s="15"/>
      <c r="URB31" s="15"/>
      <c r="URC31" s="15"/>
      <c r="URD31" s="15"/>
      <c r="URE31" s="15"/>
      <c r="URF31" s="15"/>
      <c r="URG31" s="15"/>
      <c r="URH31" s="15"/>
      <c r="URI31" s="15"/>
      <c r="URJ31" s="15"/>
      <c r="URK31" s="15"/>
      <c r="URL31" s="15"/>
      <c r="URM31" s="15"/>
      <c r="URN31" s="15"/>
      <c r="URO31" s="15"/>
      <c r="URP31" s="15"/>
      <c r="URQ31" s="15"/>
      <c r="URR31" s="15"/>
      <c r="URS31" s="15"/>
      <c r="URT31" s="15"/>
      <c r="URU31" s="15"/>
      <c r="URV31" s="15"/>
      <c r="URW31" s="15"/>
      <c r="URX31" s="15"/>
      <c r="URY31" s="15"/>
      <c r="URZ31" s="15"/>
      <c r="USA31" s="15"/>
      <c r="USB31" s="15"/>
      <c r="USC31" s="15"/>
      <c r="USD31" s="15"/>
      <c r="USE31" s="15"/>
      <c r="USF31" s="15"/>
      <c r="USG31" s="15"/>
      <c r="USH31" s="15"/>
      <c r="USI31" s="15"/>
      <c r="USJ31" s="15"/>
      <c r="USK31" s="15"/>
      <c r="USL31" s="15"/>
      <c r="USM31" s="15"/>
      <c r="USN31" s="15"/>
      <c r="USO31" s="15"/>
      <c r="USP31" s="15"/>
      <c r="USQ31" s="15"/>
      <c r="USR31" s="15"/>
      <c r="USS31" s="15"/>
      <c r="UST31" s="15"/>
      <c r="USU31" s="15"/>
      <c r="USV31" s="15"/>
      <c r="USW31" s="15"/>
      <c r="USX31" s="15"/>
      <c r="USY31" s="15"/>
      <c r="USZ31" s="15"/>
      <c r="UTA31" s="15"/>
      <c r="UTB31" s="15"/>
      <c r="UTC31" s="15"/>
      <c r="UTD31" s="15"/>
      <c r="UTE31" s="15"/>
      <c r="UTF31" s="15"/>
      <c r="UTG31" s="15"/>
      <c r="UTH31" s="15"/>
      <c r="UTI31" s="15"/>
      <c r="UTJ31" s="15"/>
      <c r="UTK31" s="15"/>
      <c r="UTL31" s="15"/>
      <c r="UTM31" s="15"/>
      <c r="UTN31" s="15"/>
      <c r="UTO31" s="15"/>
      <c r="UTP31" s="15"/>
      <c r="UTQ31" s="15"/>
      <c r="UTR31" s="15"/>
      <c r="UTS31" s="15"/>
      <c r="UTT31" s="15"/>
      <c r="UTU31" s="15"/>
      <c r="UTV31" s="15"/>
      <c r="UTW31" s="15"/>
      <c r="UTX31" s="15"/>
      <c r="UTY31" s="15"/>
      <c r="UTZ31" s="15"/>
      <c r="UUA31" s="15"/>
      <c r="UUB31" s="15"/>
      <c r="UUC31" s="15"/>
      <c r="UUD31" s="15"/>
      <c r="UUE31" s="15"/>
      <c r="UUF31" s="15"/>
      <c r="UUG31" s="15"/>
      <c r="UUH31" s="15"/>
      <c r="UUI31" s="15"/>
      <c r="UUJ31" s="15"/>
      <c r="UUK31" s="15"/>
      <c r="UUL31" s="15"/>
      <c r="UUM31" s="15"/>
      <c r="UUN31" s="15"/>
      <c r="UUO31" s="15"/>
      <c r="UUP31" s="15"/>
      <c r="UUQ31" s="15"/>
      <c r="UUR31" s="15"/>
      <c r="UUS31" s="15"/>
      <c r="UUT31" s="15"/>
      <c r="UUU31" s="15"/>
      <c r="UUV31" s="15"/>
      <c r="UUW31" s="15"/>
      <c r="UUX31" s="15"/>
      <c r="UUY31" s="15"/>
      <c r="UUZ31" s="15"/>
      <c r="UVA31" s="15"/>
      <c r="UVB31" s="15"/>
      <c r="UVC31" s="15"/>
      <c r="UVD31" s="15"/>
      <c r="UVE31" s="15"/>
      <c r="UVF31" s="15"/>
      <c r="UVG31" s="15"/>
      <c r="UVH31" s="15"/>
      <c r="UVI31" s="15"/>
      <c r="UVJ31" s="15"/>
      <c r="UVK31" s="15"/>
      <c r="UVL31" s="15"/>
      <c r="UVM31" s="15"/>
      <c r="UVN31" s="15"/>
      <c r="UVO31" s="15"/>
      <c r="UVP31" s="15"/>
      <c r="UVQ31" s="15"/>
      <c r="UVR31" s="15"/>
      <c r="UVS31" s="15"/>
      <c r="UVT31" s="15"/>
      <c r="UVU31" s="15"/>
      <c r="UVV31" s="15"/>
      <c r="UVW31" s="15"/>
      <c r="UVX31" s="15"/>
      <c r="UVY31" s="15"/>
      <c r="UVZ31" s="15"/>
      <c r="UWA31" s="15"/>
      <c r="UWB31" s="15"/>
      <c r="UWC31" s="15"/>
      <c r="UWD31" s="15"/>
      <c r="UWE31" s="15"/>
      <c r="UWF31" s="15"/>
      <c r="UWG31" s="15"/>
      <c r="UWH31" s="15"/>
      <c r="UWI31" s="15"/>
      <c r="UWJ31" s="15"/>
      <c r="UWK31" s="15"/>
      <c r="UWL31" s="15"/>
      <c r="UWM31" s="15"/>
      <c r="UWN31" s="15"/>
      <c r="UWO31" s="15"/>
      <c r="UWP31" s="15"/>
      <c r="UWQ31" s="15"/>
      <c r="UWR31" s="15"/>
      <c r="UWS31" s="15"/>
      <c r="UWT31" s="15"/>
      <c r="UWU31" s="15"/>
      <c r="UWV31" s="15"/>
      <c r="UWW31" s="15"/>
      <c r="UWX31" s="15"/>
      <c r="UWY31" s="15"/>
      <c r="UWZ31" s="15"/>
      <c r="UXA31" s="15"/>
      <c r="UXB31" s="15"/>
      <c r="UXC31" s="15"/>
      <c r="UXD31" s="15"/>
      <c r="UXE31" s="15"/>
      <c r="UXF31" s="15"/>
      <c r="UXG31" s="15"/>
      <c r="UXH31" s="15"/>
      <c r="UXI31" s="15"/>
      <c r="UXJ31" s="15"/>
      <c r="UXK31" s="15"/>
      <c r="UXL31" s="15"/>
      <c r="UXM31" s="15"/>
      <c r="UXN31" s="15"/>
      <c r="UXO31" s="15"/>
      <c r="UXP31" s="15"/>
      <c r="UXQ31" s="15"/>
      <c r="UXR31" s="15"/>
      <c r="UXS31" s="15"/>
      <c r="UXT31" s="15"/>
      <c r="UXU31" s="15"/>
      <c r="UXV31" s="15"/>
      <c r="UXW31" s="15"/>
      <c r="UXX31" s="15"/>
      <c r="UXY31" s="15"/>
      <c r="UXZ31" s="15"/>
      <c r="UYA31" s="15"/>
      <c r="UYB31" s="15"/>
      <c r="UYC31" s="15"/>
      <c r="UYD31" s="15"/>
      <c r="UYE31" s="15"/>
      <c r="UYF31" s="15"/>
      <c r="UYG31" s="15"/>
      <c r="UYH31" s="15"/>
      <c r="UYI31" s="15"/>
      <c r="UYJ31" s="15"/>
      <c r="UYK31" s="15"/>
      <c r="UYL31" s="15"/>
      <c r="UYM31" s="15"/>
      <c r="UYN31" s="15"/>
      <c r="UYO31" s="15"/>
      <c r="UYP31" s="15"/>
      <c r="UYQ31" s="15"/>
      <c r="UYR31" s="15"/>
      <c r="UYS31" s="15"/>
      <c r="UYT31" s="15"/>
      <c r="UYU31" s="15"/>
      <c r="UYV31" s="15"/>
      <c r="UYW31" s="15"/>
      <c r="UYX31" s="15"/>
      <c r="UYY31" s="15"/>
      <c r="UYZ31" s="15"/>
      <c r="UZA31" s="15"/>
      <c r="UZB31" s="15"/>
      <c r="UZC31" s="15"/>
      <c r="UZD31" s="15"/>
      <c r="UZE31" s="15"/>
      <c r="UZF31" s="15"/>
      <c r="UZG31" s="15"/>
      <c r="UZH31" s="15"/>
      <c r="UZI31" s="15"/>
      <c r="UZJ31" s="15"/>
      <c r="UZK31" s="15"/>
      <c r="UZL31" s="15"/>
      <c r="UZM31" s="15"/>
      <c r="UZN31" s="15"/>
      <c r="UZO31" s="15"/>
      <c r="UZP31" s="15"/>
      <c r="UZQ31" s="15"/>
      <c r="UZR31" s="15"/>
      <c r="UZS31" s="15"/>
      <c r="UZT31" s="15"/>
      <c r="UZU31" s="15"/>
      <c r="UZV31" s="15"/>
      <c r="UZW31" s="15"/>
      <c r="UZX31" s="15"/>
      <c r="UZY31" s="15"/>
      <c r="UZZ31" s="15"/>
      <c r="VAA31" s="15"/>
      <c r="VAB31" s="15"/>
      <c r="VAC31" s="15"/>
      <c r="VAD31" s="15"/>
      <c r="VAE31" s="15"/>
      <c r="VAF31" s="15"/>
      <c r="VAG31" s="15"/>
      <c r="VAH31" s="15"/>
      <c r="VAI31" s="15"/>
      <c r="VAJ31" s="15"/>
      <c r="VAK31" s="15"/>
      <c r="VAL31" s="15"/>
      <c r="VAM31" s="15"/>
      <c r="VAN31" s="15"/>
      <c r="VAO31" s="15"/>
      <c r="VAP31" s="15"/>
      <c r="VAQ31" s="15"/>
      <c r="VAR31" s="15"/>
      <c r="VAS31" s="15"/>
      <c r="VAT31" s="15"/>
      <c r="VAU31" s="15"/>
      <c r="VAV31" s="15"/>
      <c r="VAW31" s="15"/>
      <c r="VAX31" s="15"/>
      <c r="VAY31" s="15"/>
      <c r="VAZ31" s="15"/>
      <c r="VBA31" s="15"/>
      <c r="VBB31" s="15"/>
      <c r="VBC31" s="15"/>
      <c r="VBD31" s="15"/>
      <c r="VBE31" s="15"/>
      <c r="VBF31" s="15"/>
      <c r="VBG31" s="15"/>
      <c r="VBH31" s="15"/>
      <c r="VBI31" s="15"/>
      <c r="VBJ31" s="15"/>
      <c r="VBK31" s="15"/>
      <c r="VBL31" s="15"/>
      <c r="VBM31" s="15"/>
      <c r="VBN31" s="15"/>
      <c r="VBO31" s="15"/>
      <c r="VBP31" s="15"/>
      <c r="VBQ31" s="15"/>
      <c r="VBR31" s="15"/>
      <c r="VBS31" s="15"/>
      <c r="VBT31" s="15"/>
      <c r="VBU31" s="15"/>
      <c r="VBV31" s="15"/>
      <c r="VBW31" s="15"/>
      <c r="VBX31" s="15"/>
      <c r="VBY31" s="15"/>
      <c r="VBZ31" s="15"/>
      <c r="VCA31" s="15"/>
      <c r="VCB31" s="15"/>
      <c r="VCC31" s="15"/>
      <c r="VCD31" s="15"/>
      <c r="VCE31" s="15"/>
      <c r="VCF31" s="15"/>
      <c r="VCG31" s="15"/>
      <c r="VCH31" s="15"/>
      <c r="VCI31" s="15"/>
      <c r="VCJ31" s="15"/>
      <c r="VCK31" s="15"/>
      <c r="VCL31" s="15"/>
      <c r="VCM31" s="15"/>
      <c r="VCN31" s="15"/>
      <c r="VCO31" s="15"/>
      <c r="VCP31" s="15"/>
      <c r="VCQ31" s="15"/>
      <c r="VCR31" s="15"/>
      <c r="VCS31" s="15"/>
      <c r="VCT31" s="15"/>
      <c r="VCU31" s="15"/>
      <c r="VCV31" s="15"/>
      <c r="VCW31" s="15"/>
      <c r="VCX31" s="15"/>
      <c r="VCY31" s="15"/>
      <c r="VCZ31" s="15"/>
      <c r="VDA31" s="15"/>
      <c r="VDB31" s="15"/>
      <c r="VDC31" s="15"/>
      <c r="VDD31" s="15"/>
      <c r="VDE31" s="15"/>
      <c r="VDF31" s="15"/>
      <c r="VDG31" s="15"/>
      <c r="VDH31" s="15"/>
      <c r="VDI31" s="15"/>
      <c r="VDJ31" s="15"/>
      <c r="VDK31" s="15"/>
      <c r="VDL31" s="15"/>
      <c r="VDM31" s="15"/>
      <c r="VDN31" s="15"/>
      <c r="VDO31" s="15"/>
      <c r="VDP31" s="15"/>
      <c r="VDQ31" s="15"/>
      <c r="VDR31" s="15"/>
      <c r="VDS31" s="15"/>
      <c r="VDT31" s="15"/>
      <c r="VDU31" s="15"/>
      <c r="VDV31" s="15"/>
      <c r="VDW31" s="15"/>
      <c r="VDX31" s="15"/>
      <c r="VDY31" s="15"/>
      <c r="VDZ31" s="15"/>
      <c r="VEA31" s="15"/>
      <c r="VEB31" s="15"/>
      <c r="VEC31" s="15"/>
      <c r="VED31" s="15"/>
      <c r="VEE31" s="15"/>
      <c r="VEF31" s="15"/>
      <c r="VEG31" s="15"/>
      <c r="VEH31" s="15"/>
      <c r="VEI31" s="15"/>
      <c r="VEJ31" s="15"/>
      <c r="VEK31" s="15"/>
      <c r="VEL31" s="15"/>
      <c r="VEM31" s="15"/>
      <c r="VEN31" s="15"/>
      <c r="VEO31" s="15"/>
      <c r="VEP31" s="15"/>
      <c r="VEQ31" s="15"/>
      <c r="VER31" s="15"/>
      <c r="VES31" s="15"/>
      <c r="VET31" s="15"/>
      <c r="VEU31" s="15"/>
      <c r="VEV31" s="15"/>
      <c r="VEW31" s="15"/>
      <c r="VEX31" s="15"/>
      <c r="VEY31" s="15"/>
      <c r="VEZ31" s="15"/>
      <c r="VFA31" s="15"/>
      <c r="VFB31" s="15"/>
      <c r="VFC31" s="15"/>
      <c r="VFD31" s="15"/>
      <c r="VFE31" s="15"/>
      <c r="VFF31" s="15"/>
      <c r="VFG31" s="15"/>
      <c r="VFH31" s="15"/>
      <c r="VFI31" s="15"/>
      <c r="VFJ31" s="15"/>
      <c r="VFK31" s="15"/>
      <c r="VFL31" s="15"/>
      <c r="VFM31" s="15"/>
      <c r="VFN31" s="15"/>
      <c r="VFO31" s="15"/>
      <c r="VFP31" s="15"/>
      <c r="VFQ31" s="15"/>
      <c r="VFR31" s="15"/>
      <c r="VFS31" s="15"/>
      <c r="VFT31" s="15"/>
      <c r="VFU31" s="15"/>
      <c r="VFV31" s="15"/>
      <c r="VFW31" s="15"/>
      <c r="VFX31" s="15"/>
      <c r="VFY31" s="15"/>
      <c r="VFZ31" s="15"/>
      <c r="VGA31" s="15"/>
      <c r="VGB31" s="15"/>
      <c r="VGC31" s="15"/>
      <c r="VGD31" s="15"/>
      <c r="VGE31" s="15"/>
      <c r="VGF31" s="15"/>
      <c r="VGG31" s="15"/>
      <c r="VGH31" s="15"/>
      <c r="VGI31" s="15"/>
      <c r="VGJ31" s="15"/>
      <c r="VGK31" s="15"/>
      <c r="VGL31" s="15"/>
      <c r="VGM31" s="15"/>
      <c r="VGN31" s="15"/>
      <c r="VGO31" s="15"/>
      <c r="VGP31" s="15"/>
      <c r="VGQ31" s="15"/>
      <c r="VGR31" s="15"/>
      <c r="VGS31" s="15"/>
      <c r="VGT31" s="15"/>
      <c r="VGU31" s="15"/>
      <c r="VGV31" s="15"/>
      <c r="VGW31" s="15"/>
      <c r="VGX31" s="15"/>
      <c r="VGY31" s="15"/>
      <c r="VGZ31" s="15"/>
      <c r="VHA31" s="15"/>
      <c r="VHB31" s="15"/>
      <c r="VHC31" s="15"/>
      <c r="VHD31" s="15"/>
      <c r="VHE31" s="15"/>
      <c r="VHF31" s="15"/>
      <c r="VHG31" s="15"/>
      <c r="VHH31" s="15"/>
      <c r="VHI31" s="15"/>
      <c r="VHJ31" s="15"/>
      <c r="VHK31" s="15"/>
      <c r="VHL31" s="15"/>
      <c r="VHM31" s="15"/>
      <c r="VHN31" s="15"/>
      <c r="VHO31" s="15"/>
      <c r="VHP31" s="15"/>
      <c r="VHQ31" s="15"/>
      <c r="VHR31" s="15"/>
      <c r="VHS31" s="15"/>
      <c r="VHT31" s="15"/>
      <c r="VHU31" s="15"/>
      <c r="VHV31" s="15"/>
      <c r="VHW31" s="15"/>
      <c r="VHX31" s="15"/>
      <c r="VHY31" s="15"/>
      <c r="VHZ31" s="15"/>
      <c r="VIA31" s="15"/>
      <c r="VIB31" s="15"/>
      <c r="VIC31" s="15"/>
      <c r="VID31" s="15"/>
      <c r="VIE31" s="15"/>
      <c r="VIF31" s="15"/>
      <c r="VIG31" s="15"/>
      <c r="VIH31" s="15"/>
      <c r="VII31" s="15"/>
      <c r="VIJ31" s="15"/>
      <c r="VIK31" s="15"/>
      <c r="VIL31" s="15"/>
      <c r="VIM31" s="15"/>
      <c r="VIN31" s="15"/>
      <c r="VIO31" s="15"/>
      <c r="VIP31" s="15"/>
      <c r="VIQ31" s="15"/>
      <c r="VIR31" s="15"/>
      <c r="VIS31" s="15"/>
      <c r="VIT31" s="15"/>
      <c r="VIU31" s="15"/>
      <c r="VIV31" s="15"/>
      <c r="VIW31" s="15"/>
      <c r="VIX31" s="15"/>
      <c r="VIY31" s="15"/>
      <c r="VIZ31" s="15"/>
      <c r="VJA31" s="15"/>
      <c r="VJB31" s="15"/>
      <c r="VJC31" s="15"/>
      <c r="VJD31" s="15"/>
      <c r="VJE31" s="15"/>
      <c r="VJF31" s="15"/>
      <c r="VJG31" s="15"/>
      <c r="VJH31" s="15"/>
      <c r="VJI31" s="15"/>
      <c r="VJJ31" s="15"/>
      <c r="VJK31" s="15"/>
      <c r="VJL31" s="15"/>
      <c r="VJM31" s="15"/>
      <c r="VJN31" s="15"/>
      <c r="VJO31" s="15"/>
      <c r="VJP31" s="15"/>
      <c r="VJQ31" s="15"/>
      <c r="VJR31" s="15"/>
      <c r="VJS31" s="15"/>
      <c r="VJT31" s="15"/>
      <c r="VJU31" s="15"/>
      <c r="VJV31" s="15"/>
      <c r="VJW31" s="15"/>
      <c r="VJX31" s="15"/>
      <c r="VJY31" s="15"/>
      <c r="VJZ31" s="15"/>
      <c r="VKA31" s="15"/>
      <c r="VKB31" s="15"/>
      <c r="VKC31" s="15"/>
      <c r="VKD31" s="15"/>
      <c r="VKE31" s="15"/>
      <c r="VKF31" s="15"/>
      <c r="VKG31" s="15"/>
      <c r="VKH31" s="15"/>
      <c r="VKI31" s="15"/>
      <c r="VKJ31" s="15"/>
      <c r="VKK31" s="15"/>
      <c r="VKL31" s="15"/>
      <c r="VKM31" s="15"/>
      <c r="VKN31" s="15"/>
      <c r="VKO31" s="15"/>
      <c r="VKP31" s="15"/>
      <c r="VKQ31" s="15"/>
      <c r="VKR31" s="15"/>
      <c r="VKS31" s="15"/>
      <c r="VKT31" s="15"/>
      <c r="VKU31" s="15"/>
      <c r="VKV31" s="15"/>
      <c r="VKW31" s="15"/>
      <c r="VKX31" s="15"/>
      <c r="VKY31" s="15"/>
      <c r="VKZ31" s="15"/>
      <c r="VLA31" s="15"/>
      <c r="VLB31" s="15"/>
      <c r="VLC31" s="15"/>
      <c r="VLD31" s="15"/>
      <c r="VLE31" s="15"/>
      <c r="VLF31" s="15"/>
      <c r="VLG31" s="15"/>
      <c r="VLH31" s="15"/>
      <c r="VLI31" s="15"/>
      <c r="VLJ31" s="15"/>
      <c r="VLK31" s="15"/>
      <c r="VLL31" s="15"/>
      <c r="VLM31" s="15"/>
      <c r="VLN31" s="15"/>
      <c r="VLO31" s="15"/>
      <c r="VLP31" s="15"/>
      <c r="VLQ31" s="15"/>
      <c r="VLR31" s="15"/>
      <c r="VLS31" s="15"/>
      <c r="VLT31" s="15"/>
      <c r="VLU31" s="15"/>
      <c r="VLV31" s="15"/>
      <c r="VLW31" s="15"/>
      <c r="VLX31" s="15"/>
      <c r="VLY31" s="15"/>
      <c r="VLZ31" s="15"/>
      <c r="VMA31" s="15"/>
      <c r="VMB31" s="15"/>
      <c r="VMC31" s="15"/>
      <c r="VMD31" s="15"/>
      <c r="VME31" s="15"/>
      <c r="VMF31" s="15"/>
      <c r="VMG31" s="15"/>
      <c r="VMH31" s="15"/>
      <c r="VMI31" s="15"/>
      <c r="VMJ31" s="15"/>
      <c r="VMK31" s="15"/>
      <c r="VML31" s="15"/>
      <c r="VMM31" s="15"/>
      <c r="VMN31" s="15"/>
      <c r="VMO31" s="15"/>
      <c r="VMP31" s="15"/>
      <c r="VMQ31" s="15"/>
      <c r="VMR31" s="15"/>
      <c r="VMS31" s="15"/>
      <c r="VMT31" s="15"/>
      <c r="VMU31" s="15"/>
      <c r="VMV31" s="15"/>
      <c r="VMW31" s="15"/>
      <c r="VMX31" s="15"/>
      <c r="VMY31" s="15"/>
      <c r="VMZ31" s="15"/>
      <c r="VNA31" s="15"/>
      <c r="VNB31" s="15"/>
      <c r="VNC31" s="15"/>
      <c r="VND31" s="15"/>
      <c r="VNE31" s="15"/>
      <c r="VNF31" s="15"/>
      <c r="VNG31" s="15"/>
      <c r="VNH31" s="15"/>
      <c r="VNI31" s="15"/>
      <c r="VNJ31" s="15"/>
      <c r="VNK31" s="15"/>
      <c r="VNL31" s="15"/>
      <c r="VNM31" s="15"/>
      <c r="VNN31" s="15"/>
      <c r="VNO31" s="15"/>
      <c r="VNP31" s="15"/>
      <c r="VNQ31" s="15"/>
      <c r="VNR31" s="15"/>
      <c r="VNS31" s="15"/>
      <c r="VNT31" s="15"/>
      <c r="VNU31" s="15"/>
      <c r="VNV31" s="15"/>
      <c r="VNW31" s="15"/>
      <c r="VNX31" s="15"/>
      <c r="VNY31" s="15"/>
      <c r="VNZ31" s="15"/>
      <c r="VOA31" s="15"/>
      <c r="VOB31" s="15"/>
      <c r="VOC31" s="15"/>
      <c r="VOD31" s="15"/>
      <c r="VOE31" s="15"/>
      <c r="VOF31" s="15"/>
      <c r="VOG31" s="15"/>
      <c r="VOH31" s="15"/>
      <c r="VOI31" s="15"/>
      <c r="VOJ31" s="15"/>
      <c r="VOK31" s="15"/>
      <c r="VOL31" s="15"/>
      <c r="VOM31" s="15"/>
      <c r="VON31" s="15"/>
      <c r="VOO31" s="15"/>
      <c r="VOP31" s="15"/>
      <c r="VOQ31" s="15"/>
      <c r="VOR31" s="15"/>
      <c r="VOS31" s="15"/>
      <c r="VOT31" s="15"/>
      <c r="VOU31" s="15"/>
      <c r="VOV31" s="15"/>
      <c r="VOW31" s="15"/>
      <c r="VOX31" s="15"/>
      <c r="VOY31" s="15"/>
      <c r="VOZ31" s="15"/>
      <c r="VPA31" s="15"/>
      <c r="VPB31" s="15"/>
      <c r="VPC31" s="15"/>
      <c r="VPD31" s="15"/>
      <c r="VPE31" s="15"/>
      <c r="VPF31" s="15"/>
      <c r="VPG31" s="15"/>
      <c r="VPH31" s="15"/>
      <c r="VPI31" s="15"/>
      <c r="VPJ31" s="15"/>
      <c r="VPK31" s="15"/>
      <c r="VPL31" s="15"/>
      <c r="VPM31" s="15"/>
      <c r="VPN31" s="15"/>
      <c r="VPO31" s="15"/>
      <c r="VPP31" s="15"/>
      <c r="VPQ31" s="15"/>
      <c r="VPR31" s="15"/>
      <c r="VPS31" s="15"/>
      <c r="VPT31" s="15"/>
      <c r="VPU31" s="15"/>
      <c r="VPV31" s="15"/>
      <c r="VPW31" s="15"/>
      <c r="VPX31" s="15"/>
      <c r="VPY31" s="15"/>
      <c r="VPZ31" s="15"/>
      <c r="VQA31" s="15"/>
      <c r="VQB31" s="15"/>
      <c r="VQC31" s="15"/>
      <c r="VQD31" s="15"/>
      <c r="VQE31" s="15"/>
      <c r="VQF31" s="15"/>
      <c r="VQG31" s="15"/>
      <c r="VQH31" s="15"/>
      <c r="VQI31" s="15"/>
      <c r="VQJ31" s="15"/>
      <c r="VQK31" s="15"/>
      <c r="VQL31" s="15"/>
      <c r="VQM31" s="15"/>
      <c r="VQN31" s="15"/>
      <c r="VQO31" s="15"/>
      <c r="VQP31" s="15"/>
      <c r="VQQ31" s="15"/>
      <c r="VQR31" s="15"/>
      <c r="VQS31" s="15"/>
      <c r="VQT31" s="15"/>
      <c r="VQU31" s="15"/>
      <c r="VQV31" s="15"/>
      <c r="VQW31" s="15"/>
      <c r="VQX31" s="15"/>
      <c r="VQY31" s="15"/>
      <c r="VQZ31" s="15"/>
      <c r="VRA31" s="15"/>
      <c r="VRB31" s="15"/>
      <c r="VRC31" s="15"/>
      <c r="VRD31" s="15"/>
      <c r="VRE31" s="15"/>
      <c r="VRF31" s="15"/>
      <c r="VRG31" s="15"/>
      <c r="VRH31" s="15"/>
      <c r="VRI31" s="15"/>
      <c r="VRJ31" s="15"/>
      <c r="VRK31" s="15"/>
      <c r="VRL31" s="15"/>
      <c r="VRM31" s="15"/>
      <c r="VRN31" s="15"/>
      <c r="VRO31" s="15"/>
      <c r="VRP31" s="15"/>
      <c r="VRQ31" s="15"/>
      <c r="VRR31" s="15"/>
      <c r="VRS31" s="15"/>
      <c r="VRT31" s="15"/>
      <c r="VRU31" s="15"/>
      <c r="VRV31" s="15"/>
      <c r="VRW31" s="15"/>
      <c r="VRX31" s="15"/>
      <c r="VRY31" s="15"/>
      <c r="VRZ31" s="15"/>
      <c r="VSA31" s="15"/>
      <c r="VSB31" s="15"/>
      <c r="VSC31" s="15"/>
      <c r="VSD31" s="15"/>
      <c r="VSE31" s="15"/>
      <c r="VSF31" s="15"/>
      <c r="VSG31" s="15"/>
      <c r="VSH31" s="15"/>
      <c r="VSI31" s="15"/>
      <c r="VSJ31" s="15"/>
      <c r="VSK31" s="15"/>
      <c r="VSL31" s="15"/>
      <c r="VSM31" s="15"/>
      <c r="VSN31" s="15"/>
      <c r="VSO31" s="15"/>
      <c r="VSP31" s="15"/>
      <c r="VSQ31" s="15"/>
      <c r="VSR31" s="15"/>
      <c r="VSS31" s="15"/>
      <c r="VST31" s="15"/>
      <c r="VSU31" s="15"/>
      <c r="VSV31" s="15"/>
      <c r="VSW31" s="15"/>
      <c r="VSX31" s="15"/>
      <c r="VSY31" s="15"/>
      <c r="VSZ31" s="15"/>
      <c r="VTA31" s="15"/>
      <c r="VTB31" s="15"/>
      <c r="VTC31" s="15"/>
      <c r="VTD31" s="15"/>
      <c r="VTE31" s="15"/>
      <c r="VTF31" s="15"/>
      <c r="VTG31" s="15"/>
      <c r="VTH31" s="15"/>
      <c r="VTI31" s="15"/>
      <c r="VTJ31" s="15"/>
      <c r="VTK31" s="15"/>
      <c r="VTL31" s="15"/>
      <c r="VTM31" s="15"/>
      <c r="VTN31" s="15"/>
      <c r="VTO31" s="15"/>
      <c r="VTP31" s="15"/>
      <c r="VTQ31" s="15"/>
      <c r="VTR31" s="15"/>
      <c r="VTS31" s="15"/>
      <c r="VTT31" s="15"/>
      <c r="VTU31" s="15"/>
      <c r="VTV31" s="15"/>
      <c r="VTW31" s="15"/>
      <c r="VTX31" s="15"/>
      <c r="VTY31" s="15"/>
      <c r="VTZ31" s="15"/>
      <c r="VUA31" s="15"/>
      <c r="VUB31" s="15"/>
      <c r="VUC31" s="15"/>
      <c r="VUD31" s="15"/>
      <c r="VUE31" s="15"/>
      <c r="VUF31" s="15"/>
      <c r="VUG31" s="15"/>
      <c r="VUH31" s="15"/>
      <c r="VUI31" s="15"/>
      <c r="VUJ31" s="15"/>
      <c r="VUK31" s="15"/>
      <c r="VUL31" s="15"/>
      <c r="VUM31" s="15"/>
      <c r="VUN31" s="15"/>
      <c r="VUO31" s="15"/>
      <c r="VUP31" s="15"/>
      <c r="VUQ31" s="15"/>
      <c r="VUR31" s="15"/>
      <c r="VUS31" s="15"/>
      <c r="VUT31" s="15"/>
      <c r="VUU31" s="15"/>
      <c r="VUV31" s="15"/>
      <c r="VUW31" s="15"/>
      <c r="VUX31" s="15"/>
      <c r="VUY31" s="15"/>
      <c r="VUZ31" s="15"/>
      <c r="VVA31" s="15"/>
      <c r="VVB31" s="15"/>
      <c r="VVC31" s="15"/>
      <c r="VVD31" s="15"/>
      <c r="VVE31" s="15"/>
      <c r="VVF31" s="15"/>
      <c r="VVG31" s="15"/>
      <c r="VVH31" s="15"/>
      <c r="VVI31" s="15"/>
      <c r="VVJ31" s="15"/>
      <c r="VVK31" s="15"/>
      <c r="VVL31" s="15"/>
      <c r="VVM31" s="15"/>
      <c r="VVN31" s="15"/>
      <c r="VVO31" s="15"/>
      <c r="VVP31" s="15"/>
      <c r="VVQ31" s="15"/>
      <c r="VVR31" s="15"/>
      <c r="VVS31" s="15"/>
      <c r="VVT31" s="15"/>
      <c r="VVU31" s="15"/>
      <c r="VVV31" s="15"/>
      <c r="VVW31" s="15"/>
      <c r="VVX31" s="15"/>
      <c r="VVY31" s="15"/>
      <c r="VVZ31" s="15"/>
      <c r="VWA31" s="15"/>
      <c r="VWB31" s="15"/>
      <c r="VWC31" s="15"/>
      <c r="VWD31" s="15"/>
      <c r="VWE31" s="15"/>
      <c r="VWF31" s="15"/>
      <c r="VWG31" s="15"/>
      <c r="VWH31" s="15"/>
      <c r="VWI31" s="15"/>
      <c r="VWJ31" s="15"/>
      <c r="VWK31" s="15"/>
      <c r="VWL31" s="15"/>
      <c r="VWM31" s="15"/>
      <c r="VWN31" s="15"/>
      <c r="VWO31" s="15"/>
      <c r="VWP31" s="15"/>
      <c r="VWQ31" s="15"/>
      <c r="VWR31" s="15"/>
      <c r="VWS31" s="15"/>
      <c r="VWT31" s="15"/>
      <c r="VWU31" s="15"/>
      <c r="VWV31" s="15"/>
      <c r="VWW31" s="15"/>
      <c r="VWX31" s="15"/>
      <c r="VWY31" s="15"/>
      <c r="VWZ31" s="15"/>
      <c r="VXA31" s="15"/>
      <c r="VXB31" s="15"/>
      <c r="VXC31" s="15"/>
      <c r="VXD31" s="15"/>
      <c r="VXE31" s="15"/>
      <c r="VXF31" s="15"/>
      <c r="VXG31" s="15"/>
      <c r="VXH31" s="15"/>
      <c r="VXI31" s="15"/>
      <c r="VXJ31" s="15"/>
      <c r="VXK31" s="15"/>
      <c r="VXL31" s="15"/>
      <c r="VXM31" s="15"/>
      <c r="VXN31" s="15"/>
      <c r="VXO31" s="15"/>
      <c r="VXP31" s="15"/>
      <c r="VXQ31" s="15"/>
      <c r="VXR31" s="15"/>
      <c r="VXS31" s="15"/>
      <c r="VXT31" s="15"/>
      <c r="VXU31" s="15"/>
      <c r="VXV31" s="15"/>
      <c r="VXW31" s="15"/>
      <c r="VXX31" s="15"/>
      <c r="VXY31" s="15"/>
      <c r="VXZ31" s="15"/>
      <c r="VYA31" s="15"/>
      <c r="VYB31" s="15"/>
      <c r="VYC31" s="15"/>
      <c r="VYD31" s="15"/>
      <c r="VYE31" s="15"/>
      <c r="VYF31" s="15"/>
      <c r="VYG31" s="15"/>
      <c r="VYH31" s="15"/>
      <c r="VYI31" s="15"/>
      <c r="VYJ31" s="15"/>
      <c r="VYK31" s="15"/>
      <c r="VYL31" s="15"/>
      <c r="VYM31" s="15"/>
      <c r="VYN31" s="15"/>
      <c r="VYO31" s="15"/>
      <c r="VYP31" s="15"/>
      <c r="VYQ31" s="15"/>
      <c r="VYR31" s="15"/>
      <c r="VYS31" s="15"/>
      <c r="VYT31" s="15"/>
      <c r="VYU31" s="15"/>
      <c r="VYV31" s="15"/>
      <c r="VYW31" s="15"/>
      <c r="VYX31" s="15"/>
      <c r="VYY31" s="15"/>
      <c r="VYZ31" s="15"/>
      <c r="VZA31" s="15"/>
      <c r="VZB31" s="15"/>
      <c r="VZC31" s="15"/>
      <c r="VZD31" s="15"/>
      <c r="VZE31" s="15"/>
      <c r="VZF31" s="15"/>
      <c r="VZG31" s="15"/>
      <c r="VZH31" s="15"/>
      <c r="VZI31" s="15"/>
      <c r="VZJ31" s="15"/>
      <c r="VZK31" s="15"/>
      <c r="VZL31" s="15"/>
      <c r="VZM31" s="15"/>
      <c r="VZN31" s="15"/>
      <c r="VZO31" s="15"/>
      <c r="VZP31" s="15"/>
      <c r="VZQ31" s="15"/>
      <c r="VZR31" s="15"/>
      <c r="VZS31" s="15"/>
      <c r="VZT31" s="15"/>
      <c r="VZU31" s="15"/>
      <c r="VZV31" s="15"/>
      <c r="VZW31" s="15"/>
      <c r="VZX31" s="15"/>
      <c r="VZY31" s="15"/>
      <c r="VZZ31" s="15"/>
      <c r="WAA31" s="15"/>
      <c r="WAB31" s="15"/>
      <c r="WAC31" s="15"/>
      <c r="WAD31" s="15"/>
      <c r="WAE31" s="15"/>
      <c r="WAF31" s="15"/>
      <c r="WAG31" s="15"/>
      <c r="WAH31" s="15"/>
      <c r="WAI31" s="15"/>
      <c r="WAJ31" s="15"/>
      <c r="WAK31" s="15"/>
      <c r="WAL31" s="15"/>
      <c r="WAM31" s="15"/>
      <c r="WAN31" s="15"/>
      <c r="WAO31" s="15"/>
      <c r="WAP31" s="15"/>
      <c r="WAQ31" s="15"/>
      <c r="WAR31" s="15"/>
      <c r="WAS31" s="15"/>
      <c r="WAT31" s="15"/>
      <c r="WAU31" s="15"/>
      <c r="WAV31" s="15"/>
      <c r="WAW31" s="15"/>
      <c r="WAX31" s="15"/>
      <c r="WAY31" s="15"/>
      <c r="WAZ31" s="15"/>
      <c r="WBA31" s="15"/>
      <c r="WBB31" s="15"/>
      <c r="WBC31" s="15"/>
      <c r="WBD31" s="15"/>
      <c r="WBE31" s="15"/>
      <c r="WBF31" s="15"/>
      <c r="WBG31" s="15"/>
      <c r="WBH31" s="15"/>
      <c r="WBI31" s="15"/>
      <c r="WBJ31" s="15"/>
      <c r="WBK31" s="15"/>
      <c r="WBL31" s="15"/>
      <c r="WBM31" s="15"/>
      <c r="WBN31" s="15"/>
      <c r="WBO31" s="15"/>
      <c r="WBP31" s="15"/>
      <c r="WBQ31" s="15"/>
      <c r="WBR31" s="15"/>
      <c r="WBS31" s="15"/>
      <c r="WBT31" s="15"/>
      <c r="WBU31" s="15"/>
      <c r="WBV31" s="15"/>
      <c r="WBW31" s="15"/>
      <c r="WBX31" s="15"/>
      <c r="WBY31" s="15"/>
      <c r="WBZ31" s="15"/>
      <c r="WCA31" s="15"/>
      <c r="WCB31" s="15"/>
      <c r="WCC31" s="15"/>
      <c r="WCD31" s="15"/>
      <c r="WCE31" s="15"/>
      <c r="WCF31" s="15"/>
      <c r="WCG31" s="15"/>
      <c r="WCH31" s="15"/>
      <c r="WCI31" s="15"/>
      <c r="WCJ31" s="15"/>
      <c r="WCK31" s="15"/>
      <c r="WCL31" s="15"/>
      <c r="WCM31" s="15"/>
      <c r="WCN31" s="15"/>
      <c r="WCO31" s="15"/>
      <c r="WCP31" s="15"/>
      <c r="WCQ31" s="15"/>
      <c r="WCR31" s="15"/>
      <c r="WCS31" s="15"/>
      <c r="WCT31" s="15"/>
      <c r="WCU31" s="15"/>
      <c r="WCV31" s="15"/>
      <c r="WCW31" s="15"/>
      <c r="WCX31" s="15"/>
      <c r="WCY31" s="15"/>
      <c r="WCZ31" s="15"/>
      <c r="WDA31" s="15"/>
      <c r="WDB31" s="15"/>
      <c r="WDC31" s="15"/>
      <c r="WDD31" s="15"/>
      <c r="WDE31" s="15"/>
      <c r="WDF31" s="15"/>
      <c r="WDG31" s="15"/>
      <c r="WDH31" s="15"/>
      <c r="WDI31" s="15"/>
      <c r="WDJ31" s="15"/>
      <c r="WDK31" s="15"/>
      <c r="WDL31" s="15"/>
      <c r="WDM31" s="15"/>
      <c r="WDN31" s="15"/>
      <c r="WDO31" s="15"/>
      <c r="WDP31" s="15"/>
      <c r="WDQ31" s="15"/>
      <c r="WDR31" s="15"/>
      <c r="WDS31" s="15"/>
      <c r="WDT31" s="15"/>
      <c r="WDU31" s="15"/>
      <c r="WDV31" s="15"/>
      <c r="WDW31" s="15"/>
      <c r="WDX31" s="15"/>
      <c r="WDY31" s="15"/>
      <c r="WDZ31" s="15"/>
      <c r="WEA31" s="15"/>
      <c r="WEB31" s="15"/>
      <c r="WEC31" s="15"/>
      <c r="WED31" s="15"/>
      <c r="WEE31" s="15"/>
      <c r="WEF31" s="15"/>
      <c r="WEG31" s="15"/>
      <c r="WEH31" s="15"/>
      <c r="WEI31" s="15"/>
      <c r="WEJ31" s="15"/>
      <c r="WEK31" s="15"/>
      <c r="WEL31" s="15"/>
      <c r="WEM31" s="15"/>
      <c r="WEN31" s="15"/>
      <c r="WEO31" s="15"/>
      <c r="WEP31" s="15"/>
      <c r="WEQ31" s="15"/>
      <c r="WER31" s="15"/>
      <c r="WES31" s="15"/>
      <c r="WET31" s="15"/>
      <c r="WEU31" s="15"/>
      <c r="WEV31" s="15"/>
      <c r="WEW31" s="15"/>
      <c r="WEX31" s="15"/>
      <c r="WEY31" s="15"/>
      <c r="WEZ31" s="15"/>
      <c r="WFA31" s="15"/>
      <c r="WFB31" s="15"/>
      <c r="WFC31" s="15"/>
      <c r="WFD31" s="15"/>
      <c r="WFE31" s="15"/>
      <c r="WFF31" s="15"/>
      <c r="WFG31" s="15"/>
      <c r="WFH31" s="15"/>
      <c r="WFI31" s="15"/>
      <c r="WFJ31" s="15"/>
      <c r="WFK31" s="15"/>
      <c r="WFL31" s="15"/>
      <c r="WFM31" s="15"/>
      <c r="WFN31" s="15"/>
      <c r="WFO31" s="15"/>
      <c r="WFP31" s="15"/>
      <c r="WFQ31" s="15"/>
      <c r="WFR31" s="15"/>
      <c r="WFS31" s="15"/>
      <c r="WFT31" s="15"/>
      <c r="WFU31" s="15"/>
      <c r="WFV31" s="15"/>
      <c r="WFW31" s="15"/>
      <c r="WFX31" s="15"/>
      <c r="WFY31" s="15"/>
      <c r="WFZ31" s="15"/>
      <c r="WGA31" s="15"/>
      <c r="WGB31" s="15"/>
      <c r="WGC31" s="15"/>
      <c r="WGD31" s="15"/>
      <c r="WGE31" s="15"/>
      <c r="WGF31" s="15"/>
      <c r="WGG31" s="15"/>
      <c r="WGH31" s="15"/>
      <c r="WGI31" s="15"/>
      <c r="WGJ31" s="15"/>
      <c r="WGK31" s="15"/>
      <c r="WGL31" s="15"/>
      <c r="WGM31" s="15"/>
      <c r="WGN31" s="15"/>
      <c r="WGO31" s="15"/>
      <c r="WGP31" s="15"/>
      <c r="WGQ31" s="15"/>
      <c r="WGR31" s="15"/>
      <c r="WGS31" s="15"/>
      <c r="WGT31" s="15"/>
      <c r="WGU31" s="15"/>
      <c r="WGV31" s="15"/>
      <c r="WGW31" s="15"/>
      <c r="WGX31" s="15"/>
      <c r="WGY31" s="15"/>
      <c r="WGZ31" s="15"/>
      <c r="WHA31" s="15"/>
      <c r="WHB31" s="15"/>
      <c r="WHC31" s="15"/>
      <c r="WHD31" s="15"/>
      <c r="WHE31" s="15"/>
      <c r="WHF31" s="15"/>
      <c r="WHG31" s="15"/>
      <c r="WHH31" s="15"/>
      <c r="WHI31" s="15"/>
      <c r="WHJ31" s="15"/>
      <c r="WHK31" s="15"/>
      <c r="WHL31" s="15"/>
      <c r="WHM31" s="15"/>
      <c r="WHN31" s="15"/>
      <c r="WHO31" s="15"/>
      <c r="WHP31" s="15"/>
      <c r="WHQ31" s="15"/>
      <c r="WHR31" s="15"/>
      <c r="WHS31" s="15"/>
      <c r="WHT31" s="15"/>
      <c r="WHU31" s="15"/>
      <c r="WHV31" s="15"/>
      <c r="WHW31" s="15"/>
      <c r="WHX31" s="15"/>
      <c r="WHY31" s="15"/>
      <c r="WHZ31" s="15"/>
      <c r="WIA31" s="15"/>
      <c r="WIB31" s="15"/>
      <c r="WIC31" s="15"/>
      <c r="WID31" s="15"/>
      <c r="WIE31" s="15"/>
      <c r="WIF31" s="15"/>
      <c r="WIG31" s="15"/>
      <c r="WIH31" s="15"/>
      <c r="WII31" s="15"/>
      <c r="WIJ31" s="15"/>
      <c r="WIK31" s="15"/>
      <c r="WIL31" s="15"/>
      <c r="WIM31" s="15"/>
      <c r="WIN31" s="15"/>
      <c r="WIO31" s="15"/>
      <c r="WIP31" s="15"/>
      <c r="WIQ31" s="15"/>
      <c r="WIR31" s="15"/>
      <c r="WIS31" s="15"/>
      <c r="WIT31" s="15"/>
      <c r="WIU31" s="15"/>
      <c r="WIV31" s="15"/>
      <c r="WIW31" s="15"/>
      <c r="WIX31" s="15"/>
      <c r="WIY31" s="15"/>
      <c r="WIZ31" s="15"/>
      <c r="WJA31" s="15"/>
      <c r="WJB31" s="15"/>
      <c r="WJC31" s="15"/>
      <c r="WJD31" s="15"/>
      <c r="WJE31" s="15"/>
      <c r="WJF31" s="15"/>
      <c r="WJG31" s="15"/>
      <c r="WJH31" s="15"/>
      <c r="WJI31" s="15"/>
      <c r="WJJ31" s="15"/>
      <c r="WJK31" s="15"/>
      <c r="WJL31" s="15"/>
      <c r="WJM31" s="15"/>
      <c r="WJN31" s="15"/>
      <c r="WJO31" s="15"/>
      <c r="WJP31" s="15"/>
      <c r="WJQ31" s="15"/>
      <c r="WJR31" s="15"/>
      <c r="WJS31" s="15"/>
      <c r="WJT31" s="15"/>
      <c r="WJU31" s="15"/>
      <c r="WJV31" s="15"/>
      <c r="WJW31" s="15"/>
      <c r="WJX31" s="15"/>
      <c r="WJY31" s="15"/>
      <c r="WJZ31" s="15"/>
      <c r="WKA31" s="15"/>
      <c r="WKB31" s="15"/>
      <c r="WKC31" s="15"/>
      <c r="WKD31" s="15"/>
      <c r="WKE31" s="15"/>
      <c r="WKF31" s="15"/>
      <c r="WKG31" s="15"/>
      <c r="WKH31" s="15"/>
      <c r="WKI31" s="15"/>
      <c r="WKJ31" s="15"/>
      <c r="WKK31" s="15"/>
      <c r="WKL31" s="15"/>
      <c r="WKM31" s="15"/>
      <c r="WKN31" s="15"/>
      <c r="WKO31" s="15"/>
      <c r="WKP31" s="15"/>
      <c r="WKQ31" s="15"/>
      <c r="WKR31" s="15"/>
      <c r="WKS31" s="15"/>
      <c r="WKT31" s="15"/>
      <c r="WKU31" s="15"/>
      <c r="WKV31" s="15"/>
      <c r="WKW31" s="15"/>
      <c r="WKX31" s="15"/>
      <c r="WKY31" s="15"/>
      <c r="WKZ31" s="15"/>
      <c r="WLA31" s="15"/>
      <c r="WLB31" s="15"/>
      <c r="WLC31" s="15"/>
      <c r="WLD31" s="15"/>
      <c r="WLE31" s="15"/>
      <c r="WLF31" s="15"/>
      <c r="WLG31" s="15"/>
      <c r="WLH31" s="15"/>
      <c r="WLI31" s="15"/>
      <c r="WLJ31" s="15"/>
      <c r="WLK31" s="15"/>
      <c r="WLL31" s="15"/>
      <c r="WLM31" s="15"/>
      <c r="WLN31" s="15"/>
      <c r="WLO31" s="15"/>
      <c r="WLP31" s="15"/>
      <c r="WLQ31" s="15"/>
      <c r="WLR31" s="15"/>
      <c r="WLS31" s="15"/>
      <c r="WLT31" s="15"/>
      <c r="WLU31" s="15"/>
      <c r="WLV31" s="15"/>
      <c r="WLW31" s="15"/>
      <c r="WLX31" s="15"/>
      <c r="WLY31" s="15"/>
      <c r="WLZ31" s="15"/>
      <c r="WMA31" s="15"/>
      <c r="WMB31" s="15"/>
      <c r="WMC31" s="15"/>
      <c r="WMD31" s="15"/>
      <c r="WME31" s="15"/>
      <c r="WMF31" s="15"/>
      <c r="WMG31" s="15"/>
      <c r="WMH31" s="15"/>
      <c r="WMI31" s="15"/>
      <c r="WMJ31" s="15"/>
      <c r="WMK31" s="15"/>
      <c r="WML31" s="15"/>
      <c r="WMM31" s="15"/>
      <c r="WMN31" s="15"/>
      <c r="WMO31" s="15"/>
      <c r="WMP31" s="15"/>
      <c r="WMQ31" s="15"/>
      <c r="WMR31" s="15"/>
      <c r="WMS31" s="15"/>
      <c r="WMT31" s="15"/>
      <c r="WMU31" s="15"/>
      <c r="WMV31" s="15"/>
      <c r="WMW31" s="15"/>
      <c r="WMX31" s="15"/>
      <c r="WMY31" s="15"/>
      <c r="WMZ31" s="15"/>
      <c r="WNA31" s="15"/>
      <c r="WNB31" s="15"/>
      <c r="WNC31" s="15"/>
      <c r="WND31" s="15"/>
      <c r="WNE31" s="15"/>
      <c r="WNF31" s="15"/>
      <c r="WNG31" s="15"/>
      <c r="WNH31" s="15"/>
      <c r="WNI31" s="15"/>
      <c r="WNJ31" s="15"/>
      <c r="WNK31" s="15"/>
      <c r="WNL31" s="15"/>
      <c r="WNM31" s="15"/>
      <c r="WNN31" s="15"/>
      <c r="WNO31" s="15"/>
      <c r="WNP31" s="15"/>
      <c r="WNQ31" s="15"/>
      <c r="WNR31" s="15"/>
      <c r="WNS31" s="15"/>
      <c r="WNT31" s="15"/>
      <c r="WNU31" s="15"/>
      <c r="WNV31" s="15"/>
      <c r="WNW31" s="15"/>
      <c r="WNX31" s="15"/>
      <c r="WNY31" s="15"/>
      <c r="WNZ31" s="15"/>
      <c r="WOA31" s="15"/>
      <c r="WOB31" s="15"/>
      <c r="WOC31" s="15"/>
      <c r="WOD31" s="15"/>
      <c r="WOE31" s="15"/>
      <c r="WOF31" s="15"/>
      <c r="WOG31" s="15"/>
      <c r="WOH31" s="15"/>
      <c r="WOI31" s="15"/>
      <c r="WOJ31" s="15"/>
      <c r="WOK31" s="15"/>
      <c r="WOL31" s="15"/>
      <c r="WOM31" s="15"/>
      <c r="WON31" s="15"/>
      <c r="WOO31" s="15"/>
      <c r="WOP31" s="15"/>
      <c r="WOQ31" s="15"/>
      <c r="WOR31" s="15"/>
      <c r="WOS31" s="15"/>
      <c r="WOT31" s="15"/>
      <c r="WOU31" s="15"/>
      <c r="WOV31" s="15"/>
      <c r="WOW31" s="15"/>
      <c r="WOX31" s="15"/>
      <c r="WOY31" s="15"/>
      <c r="WOZ31" s="15"/>
      <c r="WPA31" s="15"/>
      <c r="WPB31" s="15"/>
      <c r="WPC31" s="15"/>
      <c r="WPD31" s="15"/>
      <c r="WPE31" s="15"/>
      <c r="WPF31" s="15"/>
      <c r="WPG31" s="15"/>
      <c r="WPH31" s="15"/>
      <c r="WPI31" s="15"/>
      <c r="WPJ31" s="15"/>
      <c r="WPK31" s="15"/>
      <c r="WPL31" s="15"/>
      <c r="WPM31" s="15"/>
      <c r="WPN31" s="15"/>
      <c r="WPO31" s="15"/>
      <c r="WPP31" s="15"/>
      <c r="WPQ31" s="15"/>
      <c r="WPR31" s="15"/>
      <c r="WPS31" s="15"/>
      <c r="WPT31" s="15"/>
      <c r="WPU31" s="15"/>
      <c r="WPV31" s="15"/>
      <c r="WPW31" s="15"/>
      <c r="WPX31" s="15"/>
      <c r="WPY31" s="15"/>
      <c r="WPZ31" s="15"/>
      <c r="WQA31" s="15"/>
      <c r="WQB31" s="15"/>
      <c r="WQC31" s="15"/>
      <c r="WQD31" s="15"/>
      <c r="WQE31" s="15"/>
      <c r="WQF31" s="15"/>
      <c r="WQG31" s="15"/>
      <c r="WQH31" s="15"/>
      <c r="WQI31" s="15"/>
      <c r="WQJ31" s="15"/>
      <c r="WQK31" s="15"/>
      <c r="WQL31" s="15"/>
      <c r="WQM31" s="15"/>
      <c r="WQN31" s="15"/>
      <c r="WQO31" s="15"/>
      <c r="WQP31" s="15"/>
      <c r="WQQ31" s="15"/>
      <c r="WQR31" s="15"/>
      <c r="WQS31" s="15"/>
      <c r="WQT31" s="15"/>
      <c r="WQU31" s="15"/>
      <c r="WQV31" s="15"/>
      <c r="WQW31" s="15"/>
      <c r="WQX31" s="15"/>
      <c r="WQY31" s="15"/>
      <c r="WQZ31" s="15"/>
      <c r="WRA31" s="15"/>
      <c r="WRB31" s="15"/>
      <c r="WRC31" s="15"/>
      <c r="WRD31" s="15"/>
      <c r="WRE31" s="15"/>
      <c r="WRF31" s="15"/>
      <c r="WRG31" s="15"/>
      <c r="WRH31" s="15"/>
      <c r="WRI31" s="15"/>
      <c r="WRJ31" s="15"/>
      <c r="WRK31" s="15"/>
      <c r="WRL31" s="15"/>
      <c r="WRM31" s="15"/>
      <c r="WRN31" s="15"/>
      <c r="WRO31" s="15"/>
      <c r="WRP31" s="15"/>
      <c r="WRQ31" s="15"/>
      <c r="WRR31" s="15"/>
      <c r="WRS31" s="15"/>
      <c r="WRT31" s="15"/>
      <c r="WRU31" s="15"/>
      <c r="WRV31" s="15"/>
      <c r="WRW31" s="15"/>
      <c r="WRX31" s="15"/>
      <c r="WRY31" s="15"/>
      <c r="WRZ31" s="15"/>
      <c r="WSA31" s="15"/>
      <c r="WSB31" s="15"/>
      <c r="WSC31" s="15"/>
      <c r="WSD31" s="15"/>
      <c r="WSE31" s="15"/>
      <c r="WSF31" s="15"/>
      <c r="WSG31" s="15"/>
      <c r="WSH31" s="15"/>
      <c r="WSI31" s="15"/>
      <c r="WSJ31" s="15"/>
      <c r="WSK31" s="15"/>
      <c r="WSL31" s="15"/>
      <c r="WSM31" s="15"/>
      <c r="WSN31" s="15"/>
      <c r="WSO31" s="15"/>
      <c r="WSP31" s="15"/>
      <c r="WSQ31" s="15"/>
      <c r="WSR31" s="15"/>
      <c r="WSS31" s="15"/>
      <c r="WST31" s="15"/>
      <c r="WSU31" s="15"/>
      <c r="WSV31" s="15"/>
      <c r="WSW31" s="15"/>
      <c r="WSX31" s="15"/>
      <c r="WSY31" s="15"/>
      <c r="WSZ31" s="15"/>
      <c r="WTA31" s="15"/>
      <c r="WTB31" s="15"/>
      <c r="WTC31" s="15"/>
      <c r="WTD31" s="15"/>
      <c r="WTE31" s="15"/>
      <c r="WTF31" s="15"/>
      <c r="WTG31" s="15"/>
      <c r="WTH31" s="15"/>
      <c r="WTI31" s="15"/>
      <c r="WTJ31" s="15"/>
      <c r="WTK31" s="15"/>
      <c r="WTL31" s="15"/>
      <c r="WTM31" s="15"/>
      <c r="WTN31" s="15"/>
      <c r="WTO31" s="15"/>
      <c r="WTP31" s="15"/>
      <c r="WTQ31" s="15"/>
      <c r="WTR31" s="15"/>
      <c r="WTS31" s="15"/>
      <c r="WTT31" s="15"/>
      <c r="WTU31" s="15"/>
      <c r="WTV31" s="15"/>
      <c r="WTW31" s="15"/>
      <c r="WTX31" s="15"/>
      <c r="WTY31" s="15"/>
      <c r="WTZ31" s="15"/>
      <c r="WUA31" s="15"/>
      <c r="WUB31" s="15"/>
      <c r="WUC31" s="15"/>
      <c r="WUD31" s="15"/>
      <c r="WUE31" s="15"/>
      <c r="WUF31" s="15"/>
      <c r="WUG31" s="15"/>
      <c r="WUH31" s="15"/>
      <c r="WUI31" s="15"/>
      <c r="WUJ31" s="15"/>
      <c r="WUK31" s="15"/>
      <c r="WUL31" s="15"/>
      <c r="WUM31" s="15"/>
      <c r="WUN31" s="15"/>
      <c r="WUO31" s="15"/>
      <c r="WUP31" s="15"/>
      <c r="WUQ31" s="15"/>
      <c r="WUR31" s="15"/>
      <c r="WUS31" s="15"/>
      <c r="WUT31" s="15"/>
      <c r="WUU31" s="15"/>
      <c r="WUV31" s="15"/>
      <c r="WUW31" s="15"/>
      <c r="WUX31" s="15"/>
      <c r="WUY31" s="15"/>
      <c r="WUZ31" s="15"/>
      <c r="WVA31" s="15"/>
      <c r="WVB31" s="15"/>
      <c r="WVC31" s="15"/>
      <c r="WVD31" s="15"/>
      <c r="WVE31" s="15"/>
      <c r="WVF31" s="15"/>
      <c r="WVG31" s="15"/>
      <c r="WVH31" s="15"/>
      <c r="WVI31" s="15"/>
      <c r="WVJ31" s="15"/>
      <c r="WVK31" s="15"/>
      <c r="WVL31" s="15"/>
      <c r="WVM31" s="15"/>
      <c r="WVN31" s="15"/>
      <c r="WVO31" s="15"/>
      <c r="WVP31" s="15"/>
      <c r="WVQ31" s="15"/>
      <c r="WVR31" s="15"/>
      <c r="WVS31" s="15"/>
      <c r="WVT31" s="15"/>
      <c r="WVU31" s="15"/>
      <c r="WVV31" s="15"/>
      <c r="WVW31" s="15"/>
      <c r="WVX31" s="15"/>
      <c r="WVY31" s="15"/>
      <c r="WVZ31" s="15"/>
      <c r="WWA31" s="15"/>
      <c r="WWB31" s="15"/>
      <c r="WWC31" s="15"/>
      <c r="WWD31" s="15"/>
      <c r="WWE31" s="15"/>
      <c r="WWF31" s="15"/>
      <c r="WWG31" s="15"/>
      <c r="WWH31" s="15"/>
      <c r="WWI31" s="15"/>
      <c r="WWJ31" s="15"/>
      <c r="WWK31" s="15"/>
      <c r="WWL31" s="15"/>
      <c r="WWM31" s="15"/>
      <c r="WWN31" s="15"/>
      <c r="WWO31" s="15"/>
      <c r="WWP31" s="15"/>
      <c r="WWQ31" s="15"/>
      <c r="WWR31" s="15"/>
      <c r="WWS31" s="15"/>
      <c r="WWT31" s="15"/>
      <c r="WWU31" s="15"/>
      <c r="WWV31" s="15"/>
      <c r="WWW31" s="15"/>
      <c r="WWX31" s="15"/>
      <c r="WWY31" s="15"/>
      <c r="WWZ31" s="15"/>
      <c r="WXA31" s="15"/>
      <c r="WXB31" s="15"/>
      <c r="WXC31" s="15"/>
      <c r="WXD31" s="15"/>
      <c r="WXE31" s="15"/>
      <c r="WXF31" s="15"/>
      <c r="WXG31" s="15"/>
      <c r="WXH31" s="15"/>
      <c r="WXI31" s="15"/>
      <c r="WXJ31" s="15"/>
      <c r="WXK31" s="15"/>
      <c r="WXL31" s="15"/>
      <c r="WXM31" s="15"/>
      <c r="WXN31" s="15"/>
      <c r="WXO31" s="15"/>
      <c r="WXP31" s="15"/>
      <c r="WXQ31" s="15"/>
      <c r="WXR31" s="15"/>
      <c r="WXS31" s="15"/>
      <c r="WXT31" s="15"/>
      <c r="WXU31" s="15"/>
      <c r="WXV31" s="15"/>
      <c r="WXW31" s="15"/>
      <c r="WXX31" s="15"/>
      <c r="WXY31" s="15"/>
      <c r="WXZ31" s="15"/>
      <c r="WYA31" s="15"/>
      <c r="WYB31" s="15"/>
      <c r="WYC31" s="15"/>
      <c r="WYD31" s="15"/>
      <c r="WYE31" s="15"/>
      <c r="WYF31" s="15"/>
      <c r="WYG31" s="15"/>
      <c r="WYH31" s="15"/>
      <c r="WYI31" s="15"/>
      <c r="WYJ31" s="15"/>
      <c r="WYK31" s="15"/>
      <c r="WYL31" s="15"/>
      <c r="WYM31" s="15"/>
      <c r="WYN31" s="15"/>
      <c r="WYO31" s="15"/>
      <c r="WYP31" s="15"/>
      <c r="WYQ31" s="15"/>
      <c r="WYR31" s="15"/>
      <c r="WYS31" s="15"/>
      <c r="WYT31" s="15"/>
      <c r="WYU31" s="15"/>
      <c r="WYV31" s="15"/>
      <c r="WYW31" s="15"/>
      <c r="WYX31" s="15"/>
      <c r="WYY31" s="15"/>
      <c r="WYZ31" s="15"/>
      <c r="WZA31" s="15"/>
      <c r="WZB31" s="15"/>
      <c r="WZC31" s="15"/>
      <c r="WZD31" s="15"/>
      <c r="WZE31" s="15"/>
      <c r="WZF31" s="15"/>
      <c r="WZG31" s="15"/>
      <c r="WZH31" s="15"/>
      <c r="WZI31" s="15"/>
      <c r="WZJ31" s="15"/>
      <c r="WZK31" s="15"/>
      <c r="WZL31" s="15"/>
      <c r="WZM31" s="15"/>
      <c r="WZN31" s="15"/>
      <c r="WZO31" s="15"/>
      <c r="WZP31" s="15"/>
      <c r="WZQ31" s="15"/>
      <c r="WZR31" s="15"/>
      <c r="WZS31" s="15"/>
      <c r="WZT31" s="15"/>
      <c r="WZU31" s="15"/>
      <c r="WZV31" s="15"/>
      <c r="WZW31" s="15"/>
      <c r="WZX31" s="15"/>
      <c r="WZY31" s="15"/>
      <c r="WZZ31" s="15"/>
      <c r="XAA31" s="15"/>
      <c r="XAB31" s="15"/>
      <c r="XAC31" s="15"/>
      <c r="XAD31" s="15"/>
      <c r="XAE31" s="15"/>
      <c r="XAF31" s="15"/>
      <c r="XAG31" s="15"/>
      <c r="XAH31" s="15"/>
      <c r="XAI31" s="15"/>
      <c r="XAJ31" s="15"/>
      <c r="XAK31" s="15"/>
      <c r="XAL31" s="15"/>
      <c r="XAM31" s="15"/>
      <c r="XAN31" s="15"/>
      <c r="XAO31" s="15"/>
      <c r="XAP31" s="15"/>
      <c r="XAQ31" s="15"/>
      <c r="XAR31" s="15"/>
      <c r="XAS31" s="15"/>
      <c r="XAT31" s="15"/>
      <c r="XAU31" s="15"/>
      <c r="XAV31" s="15"/>
      <c r="XAW31" s="15"/>
      <c r="XAX31" s="15"/>
      <c r="XAY31" s="15"/>
      <c r="XAZ31" s="15"/>
      <c r="XBA31" s="15"/>
      <c r="XBB31" s="15"/>
      <c r="XBC31" s="15"/>
      <c r="XBD31" s="15"/>
      <c r="XBE31" s="15"/>
      <c r="XBF31" s="15"/>
      <c r="XBG31" s="15"/>
      <c r="XBH31" s="15"/>
      <c r="XBI31" s="15"/>
      <c r="XBJ31" s="15"/>
      <c r="XBK31" s="15"/>
      <c r="XBL31" s="15"/>
      <c r="XBM31" s="15"/>
      <c r="XBN31" s="15"/>
      <c r="XBO31" s="15"/>
      <c r="XBP31" s="15"/>
      <c r="XBQ31" s="15"/>
      <c r="XBR31" s="15"/>
      <c r="XBS31" s="15"/>
      <c r="XBT31" s="15"/>
      <c r="XBU31" s="15"/>
      <c r="XBV31" s="15"/>
      <c r="XBW31" s="15"/>
      <c r="XBX31" s="15"/>
      <c r="XBY31" s="15"/>
      <c r="XBZ31" s="15"/>
      <c r="XCA31" s="15"/>
      <c r="XCB31" s="15"/>
      <c r="XCC31" s="15"/>
      <c r="XCD31" s="15"/>
      <c r="XCE31" s="15"/>
      <c r="XCF31" s="15"/>
      <c r="XCG31" s="15"/>
      <c r="XCH31" s="15"/>
      <c r="XCI31" s="15"/>
      <c r="XCJ31" s="15"/>
      <c r="XCK31" s="15"/>
      <c r="XCL31" s="15"/>
      <c r="XCM31" s="15"/>
      <c r="XCN31" s="15"/>
      <c r="XCO31" s="15"/>
      <c r="XCP31" s="15"/>
      <c r="XCQ31" s="15"/>
      <c r="XCR31" s="15"/>
      <c r="XCS31" s="15"/>
      <c r="XCT31" s="15"/>
      <c r="XCU31" s="15"/>
      <c r="XCV31" s="15"/>
      <c r="XCW31" s="15"/>
      <c r="XCX31" s="15"/>
      <c r="XCY31" s="15"/>
      <c r="XCZ31" s="15"/>
      <c r="XDA31" s="15"/>
      <c r="XDB31" s="15"/>
      <c r="XDC31" s="15"/>
      <c r="XDD31" s="15"/>
      <c r="XDE31" s="15"/>
      <c r="XDF31" s="15"/>
      <c r="XDG31" s="15"/>
      <c r="XDH31" s="15"/>
      <c r="XDI31" s="15"/>
      <c r="XDJ31" s="15"/>
      <c r="XDK31" s="15"/>
      <c r="XDL31" s="15"/>
      <c r="XDM31" s="15"/>
      <c r="XDN31" s="15"/>
      <c r="XDO31" s="15"/>
      <c r="XDP31" s="15"/>
      <c r="XDQ31" s="15"/>
      <c r="XDR31" s="15"/>
      <c r="XDS31" s="15"/>
      <c r="XDT31" s="15"/>
      <c r="XDU31" s="15"/>
      <c r="XDV31" s="15"/>
      <c r="XDW31" s="15"/>
      <c r="XDX31" s="15"/>
      <c r="XDY31" s="15"/>
      <c r="XDZ31" s="15"/>
      <c r="XEA31" s="15"/>
      <c r="XEB31" s="15"/>
      <c r="XEC31" s="15"/>
      <c r="XED31" s="15"/>
      <c r="XEE31" s="15"/>
      <c r="XEF31" s="15"/>
      <c r="XEG31" s="15"/>
      <c r="XEH31" s="15"/>
      <c r="XEI31" s="15"/>
      <c r="XEJ31" s="15"/>
      <c r="XEK31" s="15"/>
      <c r="XEL31" s="15"/>
      <c r="XEM31" s="15"/>
      <c r="XEN31" s="15"/>
      <c r="XEO31" s="15"/>
      <c r="XEP31" s="15"/>
      <c r="XEQ31" s="15"/>
      <c r="XER31" s="15"/>
      <c r="XES31" s="15"/>
      <c r="XET31" s="15"/>
      <c r="XEU31" s="15"/>
      <c r="XEV31" s="15"/>
      <c r="XEW31" s="15"/>
      <c r="XEX31" s="15"/>
      <c r="XEY31" s="15"/>
      <c r="XEZ31" s="15"/>
    </row>
    <row r="32" spans="2:16380" outlineLevel="1" x14ac:dyDescent="0.25">
      <c r="B32" s="10" t="s">
        <v>88</v>
      </c>
      <c r="C32" s="17">
        <v>0.154</v>
      </c>
      <c r="D32" s="17">
        <v>0.152</v>
      </c>
      <c r="E32" s="17">
        <v>0.13500000000000001</v>
      </c>
      <c r="F32" s="17">
        <f>0.566-SUM(C32:E32)</f>
        <v>0.12499999999999994</v>
      </c>
      <c r="G32" s="17">
        <v>0.13800000000000001</v>
      </c>
      <c r="H32" s="17">
        <v>0.22</v>
      </c>
      <c r="I32" s="17">
        <v>0.251</v>
      </c>
      <c r="J32" s="17">
        <f>0.903-SUM(G32:I32)</f>
        <v>0.29400000000000004</v>
      </c>
      <c r="K32" s="17">
        <v>0.29599999999999999</v>
      </c>
      <c r="L32" s="17">
        <v>0.253</v>
      </c>
      <c r="M32" s="17">
        <v>0.26100000000000001</v>
      </c>
      <c r="N32" s="17">
        <f>1.091-SUM(K32:M32)</f>
        <v>0.28100000000000003</v>
      </c>
      <c r="O32" s="17">
        <v>0.32900000000000001</v>
      </c>
      <c r="P32" s="17">
        <v>0.34599999999999997</v>
      </c>
      <c r="Q32" s="17">
        <v>0.44900000000000001</v>
      </c>
      <c r="R32" s="17">
        <f>1.694-SUM(O32:Q32)</f>
        <v>0.56999999999999984</v>
      </c>
      <c r="S32" s="17">
        <v>0.56699999999999995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  <c r="AOS32" s="15"/>
      <c r="AOT32" s="15"/>
      <c r="AOU32" s="15"/>
      <c r="AOV32" s="15"/>
      <c r="AOW32" s="15"/>
      <c r="AOX32" s="15"/>
      <c r="AOY32" s="15"/>
      <c r="AOZ32" s="15"/>
      <c r="APA32" s="15"/>
      <c r="APB32" s="15"/>
      <c r="APC32" s="15"/>
      <c r="APD32" s="15"/>
      <c r="APE32" s="15"/>
      <c r="APF32" s="15"/>
      <c r="APG32" s="15"/>
      <c r="APH32" s="15"/>
      <c r="API32" s="15"/>
      <c r="APJ32" s="15"/>
      <c r="APK32" s="15"/>
      <c r="APL32" s="15"/>
      <c r="APM32" s="15"/>
      <c r="APN32" s="15"/>
      <c r="APO32" s="15"/>
      <c r="APP32" s="15"/>
      <c r="APQ32" s="15"/>
      <c r="APR32" s="15"/>
      <c r="APS32" s="15"/>
      <c r="APT32" s="15"/>
      <c r="APU32" s="15"/>
      <c r="APV32" s="15"/>
      <c r="APW32" s="15"/>
      <c r="APX32" s="15"/>
      <c r="APY32" s="15"/>
      <c r="APZ32" s="15"/>
      <c r="AQA32" s="15"/>
      <c r="AQB32" s="15"/>
      <c r="AQC32" s="15"/>
      <c r="AQD32" s="15"/>
      <c r="AQE32" s="15"/>
      <c r="AQF32" s="15"/>
      <c r="AQG32" s="15"/>
      <c r="AQH32" s="15"/>
      <c r="AQI32" s="15"/>
      <c r="AQJ32" s="15"/>
      <c r="AQK32" s="15"/>
      <c r="AQL32" s="15"/>
      <c r="AQM32" s="15"/>
      <c r="AQN32" s="15"/>
      <c r="AQO32" s="15"/>
      <c r="AQP32" s="15"/>
      <c r="AQQ32" s="15"/>
      <c r="AQR32" s="15"/>
      <c r="AQS32" s="15"/>
      <c r="AQT32" s="15"/>
      <c r="AQU32" s="15"/>
      <c r="AQV32" s="15"/>
      <c r="AQW32" s="15"/>
      <c r="AQX32" s="15"/>
      <c r="AQY32" s="15"/>
      <c r="AQZ32" s="15"/>
      <c r="ARA32" s="15"/>
      <c r="ARB32" s="15"/>
      <c r="ARC32" s="15"/>
      <c r="ARD32" s="15"/>
      <c r="ARE32" s="15"/>
      <c r="ARF32" s="15"/>
      <c r="ARG32" s="15"/>
      <c r="ARH32" s="15"/>
      <c r="ARI32" s="15"/>
      <c r="ARJ32" s="15"/>
      <c r="ARK32" s="15"/>
      <c r="ARL32" s="15"/>
      <c r="ARM32" s="15"/>
      <c r="ARN32" s="15"/>
      <c r="ARO32" s="15"/>
      <c r="ARP32" s="15"/>
      <c r="ARQ32" s="15"/>
      <c r="ARR32" s="15"/>
      <c r="ARS32" s="15"/>
      <c r="ART32" s="15"/>
      <c r="ARU32" s="15"/>
      <c r="ARV32" s="15"/>
      <c r="ARW32" s="15"/>
      <c r="ARX32" s="15"/>
      <c r="ARY32" s="15"/>
      <c r="ARZ32" s="15"/>
      <c r="ASA32" s="15"/>
      <c r="ASB32" s="15"/>
      <c r="ASC32" s="15"/>
      <c r="ASD32" s="15"/>
      <c r="ASE32" s="15"/>
      <c r="ASF32" s="15"/>
      <c r="ASG32" s="15"/>
      <c r="ASH32" s="15"/>
      <c r="ASI32" s="15"/>
      <c r="ASJ32" s="15"/>
      <c r="ASK32" s="15"/>
      <c r="ASL32" s="15"/>
      <c r="ASM32" s="15"/>
      <c r="ASN32" s="15"/>
      <c r="ASO32" s="15"/>
      <c r="ASP32" s="15"/>
      <c r="ASQ32" s="15"/>
      <c r="ASR32" s="15"/>
      <c r="ASS32" s="15"/>
      <c r="AST32" s="15"/>
      <c r="ASU32" s="15"/>
      <c r="ASV32" s="15"/>
      <c r="ASW32" s="15"/>
      <c r="ASX32" s="15"/>
      <c r="ASY32" s="15"/>
      <c r="ASZ32" s="15"/>
      <c r="ATA32" s="15"/>
      <c r="ATB32" s="15"/>
      <c r="ATC32" s="15"/>
      <c r="ATD32" s="15"/>
      <c r="ATE32" s="15"/>
      <c r="ATF32" s="15"/>
      <c r="ATG32" s="15"/>
      <c r="ATH32" s="15"/>
      <c r="ATI32" s="15"/>
      <c r="ATJ32" s="15"/>
      <c r="ATK32" s="15"/>
      <c r="ATL32" s="15"/>
      <c r="ATM32" s="15"/>
      <c r="ATN32" s="15"/>
      <c r="ATO32" s="15"/>
      <c r="ATP32" s="15"/>
      <c r="ATQ32" s="15"/>
      <c r="ATR32" s="15"/>
      <c r="ATS32" s="15"/>
      <c r="ATT32" s="15"/>
      <c r="ATU32" s="15"/>
      <c r="ATV32" s="15"/>
      <c r="ATW32" s="15"/>
      <c r="ATX32" s="15"/>
      <c r="ATY32" s="15"/>
      <c r="ATZ32" s="15"/>
      <c r="AUA32" s="15"/>
      <c r="AUB32" s="15"/>
      <c r="AUC32" s="15"/>
      <c r="AUD32" s="15"/>
      <c r="AUE32" s="15"/>
      <c r="AUF32" s="15"/>
      <c r="AUG32" s="15"/>
      <c r="AUH32" s="15"/>
      <c r="AUI32" s="15"/>
      <c r="AUJ32" s="15"/>
      <c r="AUK32" s="15"/>
      <c r="AUL32" s="15"/>
      <c r="AUM32" s="15"/>
      <c r="AUN32" s="15"/>
      <c r="AUO32" s="15"/>
      <c r="AUP32" s="15"/>
      <c r="AUQ32" s="15"/>
      <c r="AUR32" s="15"/>
      <c r="AUS32" s="15"/>
      <c r="AUT32" s="15"/>
      <c r="AUU32" s="15"/>
      <c r="AUV32" s="15"/>
      <c r="AUW32" s="15"/>
      <c r="AUX32" s="15"/>
      <c r="AUY32" s="15"/>
      <c r="AUZ32" s="15"/>
      <c r="AVA32" s="15"/>
      <c r="AVB32" s="15"/>
      <c r="AVC32" s="15"/>
      <c r="AVD32" s="15"/>
      <c r="AVE32" s="15"/>
      <c r="AVF32" s="15"/>
      <c r="AVG32" s="15"/>
      <c r="AVH32" s="15"/>
      <c r="AVI32" s="15"/>
      <c r="AVJ32" s="15"/>
      <c r="AVK32" s="15"/>
      <c r="AVL32" s="15"/>
      <c r="AVM32" s="15"/>
      <c r="AVN32" s="15"/>
      <c r="AVO32" s="15"/>
      <c r="AVP32" s="15"/>
      <c r="AVQ32" s="15"/>
      <c r="AVR32" s="15"/>
      <c r="AVS32" s="15"/>
      <c r="AVT32" s="15"/>
      <c r="AVU32" s="15"/>
      <c r="AVV32" s="15"/>
      <c r="AVW32" s="15"/>
      <c r="AVX32" s="15"/>
      <c r="AVY32" s="15"/>
      <c r="AVZ32" s="15"/>
      <c r="AWA32" s="15"/>
      <c r="AWB32" s="15"/>
      <c r="AWC32" s="15"/>
      <c r="AWD32" s="15"/>
      <c r="AWE32" s="15"/>
      <c r="AWF32" s="15"/>
      <c r="AWG32" s="15"/>
      <c r="AWH32" s="15"/>
      <c r="AWI32" s="15"/>
      <c r="AWJ32" s="15"/>
      <c r="AWK32" s="15"/>
      <c r="AWL32" s="15"/>
      <c r="AWM32" s="15"/>
      <c r="AWN32" s="15"/>
      <c r="AWO32" s="15"/>
      <c r="AWP32" s="15"/>
      <c r="AWQ32" s="15"/>
      <c r="AWR32" s="15"/>
      <c r="AWS32" s="15"/>
      <c r="AWT32" s="15"/>
      <c r="AWU32" s="15"/>
      <c r="AWV32" s="15"/>
      <c r="AWW32" s="15"/>
      <c r="AWX32" s="15"/>
      <c r="AWY32" s="15"/>
      <c r="AWZ32" s="15"/>
      <c r="AXA32" s="15"/>
      <c r="AXB32" s="15"/>
      <c r="AXC32" s="15"/>
      <c r="AXD32" s="15"/>
      <c r="AXE32" s="15"/>
      <c r="AXF32" s="15"/>
      <c r="AXG32" s="15"/>
      <c r="AXH32" s="15"/>
      <c r="AXI32" s="15"/>
      <c r="AXJ32" s="15"/>
      <c r="AXK32" s="15"/>
      <c r="AXL32" s="15"/>
      <c r="AXM32" s="15"/>
      <c r="AXN32" s="15"/>
      <c r="AXO32" s="15"/>
      <c r="AXP32" s="15"/>
      <c r="AXQ32" s="15"/>
      <c r="AXR32" s="15"/>
      <c r="AXS32" s="15"/>
      <c r="AXT32" s="15"/>
      <c r="AXU32" s="15"/>
      <c r="AXV32" s="15"/>
      <c r="AXW32" s="15"/>
      <c r="AXX32" s="15"/>
      <c r="AXY32" s="15"/>
      <c r="AXZ32" s="15"/>
      <c r="AYA32" s="15"/>
      <c r="AYB32" s="15"/>
      <c r="AYC32" s="15"/>
      <c r="AYD32" s="15"/>
      <c r="AYE32" s="15"/>
      <c r="AYF32" s="15"/>
      <c r="AYG32" s="15"/>
      <c r="AYH32" s="15"/>
      <c r="AYI32" s="15"/>
      <c r="AYJ32" s="15"/>
      <c r="AYK32" s="15"/>
      <c r="AYL32" s="15"/>
      <c r="AYM32" s="15"/>
      <c r="AYN32" s="15"/>
      <c r="AYO32" s="15"/>
      <c r="AYP32" s="15"/>
      <c r="AYQ32" s="15"/>
      <c r="AYR32" s="15"/>
      <c r="AYS32" s="15"/>
      <c r="AYT32" s="15"/>
      <c r="AYU32" s="15"/>
      <c r="AYV32" s="15"/>
      <c r="AYW32" s="15"/>
      <c r="AYX32" s="15"/>
      <c r="AYY32" s="15"/>
      <c r="AYZ32" s="15"/>
      <c r="AZA32" s="15"/>
      <c r="AZB32" s="15"/>
      <c r="AZC32" s="15"/>
      <c r="AZD32" s="15"/>
      <c r="AZE32" s="15"/>
      <c r="AZF32" s="15"/>
      <c r="AZG32" s="15"/>
      <c r="AZH32" s="15"/>
      <c r="AZI32" s="15"/>
      <c r="AZJ32" s="15"/>
      <c r="AZK32" s="15"/>
      <c r="AZL32" s="15"/>
      <c r="AZM32" s="15"/>
      <c r="AZN32" s="15"/>
      <c r="AZO32" s="15"/>
      <c r="AZP32" s="15"/>
      <c r="AZQ32" s="15"/>
      <c r="AZR32" s="15"/>
      <c r="AZS32" s="15"/>
      <c r="AZT32" s="15"/>
      <c r="AZU32" s="15"/>
      <c r="AZV32" s="15"/>
      <c r="AZW32" s="15"/>
      <c r="AZX32" s="15"/>
      <c r="AZY32" s="15"/>
      <c r="AZZ32" s="15"/>
      <c r="BAA32" s="15"/>
      <c r="BAB32" s="15"/>
      <c r="BAC32" s="15"/>
      <c r="BAD32" s="15"/>
      <c r="BAE32" s="15"/>
      <c r="BAF32" s="15"/>
      <c r="BAG32" s="15"/>
      <c r="BAH32" s="15"/>
      <c r="BAI32" s="15"/>
      <c r="BAJ32" s="15"/>
      <c r="BAK32" s="15"/>
      <c r="BAL32" s="15"/>
      <c r="BAM32" s="15"/>
      <c r="BAN32" s="15"/>
      <c r="BAO32" s="15"/>
      <c r="BAP32" s="15"/>
      <c r="BAQ32" s="15"/>
      <c r="BAR32" s="15"/>
      <c r="BAS32" s="15"/>
      <c r="BAT32" s="15"/>
      <c r="BAU32" s="15"/>
      <c r="BAV32" s="15"/>
      <c r="BAW32" s="15"/>
      <c r="BAX32" s="15"/>
      <c r="BAY32" s="15"/>
      <c r="BAZ32" s="15"/>
      <c r="BBA32" s="15"/>
      <c r="BBB32" s="15"/>
      <c r="BBC32" s="15"/>
      <c r="BBD32" s="15"/>
      <c r="BBE32" s="15"/>
      <c r="BBF32" s="15"/>
      <c r="BBG32" s="15"/>
      <c r="BBH32" s="15"/>
      <c r="BBI32" s="15"/>
      <c r="BBJ32" s="15"/>
      <c r="BBK32" s="15"/>
      <c r="BBL32" s="15"/>
      <c r="BBM32" s="15"/>
      <c r="BBN32" s="15"/>
      <c r="BBO32" s="15"/>
      <c r="BBP32" s="15"/>
      <c r="BBQ32" s="15"/>
      <c r="BBR32" s="15"/>
      <c r="BBS32" s="15"/>
      <c r="BBT32" s="15"/>
      <c r="BBU32" s="15"/>
      <c r="BBV32" s="15"/>
      <c r="BBW32" s="15"/>
      <c r="BBX32" s="15"/>
      <c r="BBY32" s="15"/>
      <c r="BBZ32" s="15"/>
      <c r="BCA32" s="15"/>
      <c r="BCB32" s="15"/>
      <c r="BCC32" s="15"/>
      <c r="BCD32" s="15"/>
      <c r="BCE32" s="15"/>
      <c r="BCF32" s="15"/>
      <c r="BCG32" s="15"/>
      <c r="BCH32" s="15"/>
      <c r="BCI32" s="15"/>
      <c r="BCJ32" s="15"/>
      <c r="BCK32" s="15"/>
      <c r="BCL32" s="15"/>
      <c r="BCM32" s="15"/>
      <c r="BCN32" s="15"/>
      <c r="BCO32" s="15"/>
      <c r="BCP32" s="15"/>
      <c r="BCQ32" s="15"/>
      <c r="BCR32" s="15"/>
      <c r="BCS32" s="15"/>
      <c r="BCT32" s="15"/>
      <c r="BCU32" s="15"/>
      <c r="BCV32" s="15"/>
      <c r="BCW32" s="15"/>
      <c r="BCX32" s="15"/>
      <c r="BCY32" s="15"/>
      <c r="BCZ32" s="15"/>
      <c r="BDA32" s="15"/>
      <c r="BDB32" s="15"/>
      <c r="BDC32" s="15"/>
      <c r="BDD32" s="15"/>
      <c r="BDE32" s="15"/>
      <c r="BDF32" s="15"/>
      <c r="BDG32" s="15"/>
      <c r="BDH32" s="15"/>
      <c r="BDI32" s="15"/>
      <c r="BDJ32" s="15"/>
      <c r="BDK32" s="15"/>
      <c r="BDL32" s="15"/>
      <c r="BDM32" s="15"/>
      <c r="BDN32" s="15"/>
      <c r="BDO32" s="15"/>
      <c r="BDP32" s="15"/>
      <c r="BDQ32" s="15"/>
      <c r="BDR32" s="15"/>
      <c r="BDS32" s="15"/>
      <c r="BDT32" s="15"/>
      <c r="BDU32" s="15"/>
      <c r="BDV32" s="15"/>
      <c r="BDW32" s="15"/>
      <c r="BDX32" s="15"/>
      <c r="BDY32" s="15"/>
      <c r="BDZ32" s="15"/>
      <c r="BEA32" s="15"/>
      <c r="BEB32" s="15"/>
      <c r="BEC32" s="15"/>
      <c r="BED32" s="15"/>
      <c r="BEE32" s="15"/>
      <c r="BEF32" s="15"/>
      <c r="BEG32" s="15"/>
      <c r="BEH32" s="15"/>
      <c r="BEI32" s="15"/>
      <c r="BEJ32" s="15"/>
      <c r="BEK32" s="15"/>
      <c r="BEL32" s="15"/>
      <c r="BEM32" s="15"/>
      <c r="BEN32" s="15"/>
      <c r="BEO32" s="15"/>
      <c r="BEP32" s="15"/>
      <c r="BEQ32" s="15"/>
      <c r="BER32" s="15"/>
      <c r="BES32" s="15"/>
      <c r="BET32" s="15"/>
      <c r="BEU32" s="15"/>
      <c r="BEV32" s="15"/>
      <c r="BEW32" s="15"/>
      <c r="BEX32" s="15"/>
      <c r="BEY32" s="15"/>
      <c r="BEZ32" s="15"/>
      <c r="BFA32" s="15"/>
      <c r="BFB32" s="15"/>
      <c r="BFC32" s="15"/>
      <c r="BFD32" s="15"/>
      <c r="BFE32" s="15"/>
      <c r="BFF32" s="15"/>
      <c r="BFG32" s="15"/>
      <c r="BFH32" s="15"/>
      <c r="BFI32" s="15"/>
      <c r="BFJ32" s="15"/>
      <c r="BFK32" s="15"/>
      <c r="BFL32" s="15"/>
      <c r="BFM32" s="15"/>
      <c r="BFN32" s="15"/>
      <c r="BFO32" s="15"/>
      <c r="BFP32" s="15"/>
      <c r="BFQ32" s="15"/>
      <c r="BFR32" s="15"/>
      <c r="BFS32" s="15"/>
      <c r="BFT32" s="15"/>
      <c r="BFU32" s="15"/>
      <c r="BFV32" s="15"/>
      <c r="BFW32" s="15"/>
      <c r="BFX32" s="15"/>
      <c r="BFY32" s="15"/>
      <c r="BFZ32" s="15"/>
      <c r="BGA32" s="15"/>
      <c r="BGB32" s="15"/>
      <c r="BGC32" s="15"/>
      <c r="BGD32" s="15"/>
      <c r="BGE32" s="15"/>
      <c r="BGF32" s="15"/>
      <c r="BGG32" s="15"/>
      <c r="BGH32" s="15"/>
      <c r="BGI32" s="15"/>
      <c r="BGJ32" s="15"/>
      <c r="BGK32" s="15"/>
      <c r="BGL32" s="15"/>
      <c r="BGM32" s="15"/>
      <c r="BGN32" s="15"/>
      <c r="BGO32" s="15"/>
      <c r="BGP32" s="15"/>
      <c r="BGQ32" s="15"/>
      <c r="BGR32" s="15"/>
      <c r="BGS32" s="15"/>
      <c r="BGT32" s="15"/>
      <c r="BGU32" s="15"/>
      <c r="BGV32" s="15"/>
      <c r="BGW32" s="15"/>
      <c r="BGX32" s="15"/>
      <c r="BGY32" s="15"/>
      <c r="BGZ32" s="15"/>
      <c r="BHA32" s="15"/>
      <c r="BHB32" s="15"/>
      <c r="BHC32" s="15"/>
      <c r="BHD32" s="15"/>
      <c r="BHE32" s="15"/>
      <c r="BHF32" s="15"/>
      <c r="BHG32" s="15"/>
      <c r="BHH32" s="15"/>
      <c r="BHI32" s="15"/>
      <c r="BHJ32" s="15"/>
      <c r="BHK32" s="15"/>
      <c r="BHL32" s="15"/>
      <c r="BHM32" s="15"/>
      <c r="BHN32" s="15"/>
      <c r="BHO32" s="15"/>
      <c r="BHP32" s="15"/>
      <c r="BHQ32" s="15"/>
      <c r="BHR32" s="15"/>
      <c r="BHS32" s="15"/>
      <c r="BHT32" s="15"/>
      <c r="BHU32" s="15"/>
      <c r="BHV32" s="15"/>
      <c r="BHW32" s="15"/>
      <c r="BHX32" s="15"/>
      <c r="BHY32" s="15"/>
      <c r="BHZ32" s="15"/>
      <c r="BIA32" s="15"/>
      <c r="BIB32" s="15"/>
      <c r="BIC32" s="15"/>
      <c r="BID32" s="15"/>
      <c r="BIE32" s="15"/>
      <c r="BIF32" s="15"/>
      <c r="BIG32" s="15"/>
      <c r="BIH32" s="15"/>
      <c r="BII32" s="15"/>
      <c r="BIJ32" s="15"/>
      <c r="BIK32" s="15"/>
      <c r="BIL32" s="15"/>
      <c r="BIM32" s="15"/>
      <c r="BIN32" s="15"/>
      <c r="BIO32" s="15"/>
      <c r="BIP32" s="15"/>
      <c r="BIQ32" s="15"/>
      <c r="BIR32" s="15"/>
      <c r="BIS32" s="15"/>
      <c r="BIT32" s="15"/>
      <c r="BIU32" s="15"/>
      <c r="BIV32" s="15"/>
      <c r="BIW32" s="15"/>
      <c r="BIX32" s="15"/>
      <c r="BIY32" s="15"/>
      <c r="BIZ32" s="15"/>
      <c r="BJA32" s="15"/>
      <c r="BJB32" s="15"/>
      <c r="BJC32" s="15"/>
      <c r="BJD32" s="15"/>
      <c r="BJE32" s="15"/>
      <c r="BJF32" s="15"/>
      <c r="BJG32" s="15"/>
      <c r="BJH32" s="15"/>
      <c r="BJI32" s="15"/>
      <c r="BJJ32" s="15"/>
      <c r="BJK32" s="15"/>
      <c r="BJL32" s="15"/>
      <c r="BJM32" s="15"/>
      <c r="BJN32" s="15"/>
      <c r="BJO32" s="15"/>
      <c r="BJP32" s="15"/>
      <c r="BJQ32" s="15"/>
      <c r="BJR32" s="15"/>
      <c r="BJS32" s="15"/>
      <c r="BJT32" s="15"/>
      <c r="BJU32" s="15"/>
      <c r="BJV32" s="15"/>
      <c r="BJW32" s="15"/>
      <c r="BJX32" s="15"/>
      <c r="BJY32" s="15"/>
      <c r="BJZ32" s="15"/>
      <c r="BKA32" s="15"/>
      <c r="BKB32" s="15"/>
      <c r="BKC32" s="15"/>
      <c r="BKD32" s="15"/>
      <c r="BKE32" s="15"/>
      <c r="BKF32" s="15"/>
      <c r="BKG32" s="15"/>
      <c r="BKH32" s="15"/>
      <c r="BKI32" s="15"/>
      <c r="BKJ32" s="15"/>
      <c r="BKK32" s="15"/>
      <c r="BKL32" s="15"/>
      <c r="BKM32" s="15"/>
      <c r="BKN32" s="15"/>
      <c r="BKO32" s="15"/>
      <c r="BKP32" s="15"/>
      <c r="BKQ32" s="15"/>
      <c r="BKR32" s="15"/>
      <c r="BKS32" s="15"/>
      <c r="BKT32" s="15"/>
      <c r="BKU32" s="15"/>
      <c r="BKV32" s="15"/>
      <c r="BKW32" s="15"/>
      <c r="BKX32" s="15"/>
      <c r="BKY32" s="15"/>
      <c r="BKZ32" s="15"/>
      <c r="BLA32" s="15"/>
      <c r="BLB32" s="15"/>
      <c r="BLC32" s="15"/>
      <c r="BLD32" s="15"/>
      <c r="BLE32" s="15"/>
      <c r="BLF32" s="15"/>
      <c r="BLG32" s="15"/>
      <c r="BLH32" s="15"/>
      <c r="BLI32" s="15"/>
      <c r="BLJ32" s="15"/>
      <c r="BLK32" s="15"/>
      <c r="BLL32" s="15"/>
      <c r="BLM32" s="15"/>
      <c r="BLN32" s="15"/>
      <c r="BLO32" s="15"/>
      <c r="BLP32" s="15"/>
      <c r="BLQ32" s="15"/>
      <c r="BLR32" s="15"/>
      <c r="BLS32" s="15"/>
      <c r="BLT32" s="15"/>
      <c r="BLU32" s="15"/>
      <c r="BLV32" s="15"/>
      <c r="BLW32" s="15"/>
      <c r="BLX32" s="15"/>
      <c r="BLY32" s="15"/>
      <c r="BLZ32" s="15"/>
      <c r="BMA32" s="15"/>
      <c r="BMB32" s="15"/>
      <c r="BMC32" s="15"/>
      <c r="BMD32" s="15"/>
      <c r="BME32" s="15"/>
      <c r="BMF32" s="15"/>
      <c r="BMG32" s="15"/>
      <c r="BMH32" s="15"/>
      <c r="BMI32" s="15"/>
      <c r="BMJ32" s="15"/>
      <c r="BMK32" s="15"/>
      <c r="BML32" s="15"/>
      <c r="BMM32" s="15"/>
      <c r="BMN32" s="15"/>
      <c r="BMO32" s="15"/>
      <c r="BMP32" s="15"/>
      <c r="BMQ32" s="15"/>
      <c r="BMR32" s="15"/>
      <c r="BMS32" s="15"/>
      <c r="BMT32" s="15"/>
      <c r="BMU32" s="15"/>
      <c r="BMV32" s="15"/>
      <c r="BMW32" s="15"/>
      <c r="BMX32" s="15"/>
      <c r="BMY32" s="15"/>
      <c r="BMZ32" s="15"/>
      <c r="BNA32" s="15"/>
      <c r="BNB32" s="15"/>
      <c r="BNC32" s="15"/>
      <c r="BND32" s="15"/>
      <c r="BNE32" s="15"/>
      <c r="BNF32" s="15"/>
      <c r="BNG32" s="15"/>
      <c r="BNH32" s="15"/>
      <c r="BNI32" s="15"/>
      <c r="BNJ32" s="15"/>
      <c r="BNK32" s="15"/>
      <c r="BNL32" s="15"/>
      <c r="BNM32" s="15"/>
      <c r="BNN32" s="15"/>
      <c r="BNO32" s="15"/>
      <c r="BNP32" s="15"/>
      <c r="BNQ32" s="15"/>
      <c r="BNR32" s="15"/>
      <c r="BNS32" s="15"/>
      <c r="BNT32" s="15"/>
      <c r="BNU32" s="15"/>
      <c r="BNV32" s="15"/>
      <c r="BNW32" s="15"/>
      <c r="BNX32" s="15"/>
      <c r="BNY32" s="15"/>
      <c r="BNZ32" s="15"/>
      <c r="BOA32" s="15"/>
      <c r="BOB32" s="15"/>
      <c r="BOC32" s="15"/>
      <c r="BOD32" s="15"/>
      <c r="BOE32" s="15"/>
      <c r="BOF32" s="15"/>
      <c r="BOG32" s="15"/>
      <c r="BOH32" s="15"/>
      <c r="BOI32" s="15"/>
      <c r="BOJ32" s="15"/>
      <c r="BOK32" s="15"/>
      <c r="BOL32" s="15"/>
      <c r="BOM32" s="15"/>
      <c r="BON32" s="15"/>
      <c r="BOO32" s="15"/>
      <c r="BOP32" s="15"/>
      <c r="BOQ32" s="15"/>
      <c r="BOR32" s="15"/>
      <c r="BOS32" s="15"/>
      <c r="BOT32" s="15"/>
      <c r="BOU32" s="15"/>
      <c r="BOV32" s="15"/>
      <c r="BOW32" s="15"/>
      <c r="BOX32" s="15"/>
      <c r="BOY32" s="15"/>
      <c r="BOZ32" s="15"/>
      <c r="BPA32" s="15"/>
      <c r="BPB32" s="15"/>
      <c r="BPC32" s="15"/>
      <c r="BPD32" s="15"/>
      <c r="BPE32" s="15"/>
      <c r="BPF32" s="15"/>
      <c r="BPG32" s="15"/>
      <c r="BPH32" s="15"/>
      <c r="BPI32" s="15"/>
      <c r="BPJ32" s="15"/>
      <c r="BPK32" s="15"/>
      <c r="BPL32" s="15"/>
      <c r="BPM32" s="15"/>
      <c r="BPN32" s="15"/>
      <c r="BPO32" s="15"/>
      <c r="BPP32" s="15"/>
      <c r="BPQ32" s="15"/>
      <c r="BPR32" s="15"/>
      <c r="BPS32" s="15"/>
      <c r="BPT32" s="15"/>
      <c r="BPU32" s="15"/>
      <c r="BPV32" s="15"/>
      <c r="BPW32" s="15"/>
      <c r="BPX32" s="15"/>
      <c r="BPY32" s="15"/>
      <c r="BPZ32" s="15"/>
      <c r="BQA32" s="15"/>
      <c r="BQB32" s="15"/>
      <c r="BQC32" s="15"/>
      <c r="BQD32" s="15"/>
      <c r="BQE32" s="15"/>
      <c r="BQF32" s="15"/>
      <c r="BQG32" s="15"/>
      <c r="BQH32" s="15"/>
      <c r="BQI32" s="15"/>
      <c r="BQJ32" s="15"/>
      <c r="BQK32" s="15"/>
      <c r="BQL32" s="15"/>
      <c r="BQM32" s="15"/>
      <c r="BQN32" s="15"/>
      <c r="BQO32" s="15"/>
      <c r="BQP32" s="15"/>
      <c r="BQQ32" s="15"/>
      <c r="BQR32" s="15"/>
      <c r="BQS32" s="15"/>
      <c r="BQT32" s="15"/>
      <c r="BQU32" s="15"/>
      <c r="BQV32" s="15"/>
      <c r="BQW32" s="15"/>
      <c r="BQX32" s="15"/>
      <c r="BQY32" s="15"/>
      <c r="BQZ32" s="15"/>
      <c r="BRA32" s="15"/>
      <c r="BRB32" s="15"/>
      <c r="BRC32" s="15"/>
      <c r="BRD32" s="15"/>
      <c r="BRE32" s="15"/>
      <c r="BRF32" s="15"/>
      <c r="BRG32" s="15"/>
      <c r="BRH32" s="15"/>
      <c r="BRI32" s="15"/>
      <c r="BRJ32" s="15"/>
      <c r="BRK32" s="15"/>
      <c r="BRL32" s="15"/>
      <c r="BRM32" s="15"/>
      <c r="BRN32" s="15"/>
      <c r="BRO32" s="15"/>
      <c r="BRP32" s="15"/>
      <c r="BRQ32" s="15"/>
      <c r="BRR32" s="15"/>
      <c r="BRS32" s="15"/>
      <c r="BRT32" s="15"/>
      <c r="BRU32" s="15"/>
      <c r="BRV32" s="15"/>
      <c r="BRW32" s="15"/>
      <c r="BRX32" s="15"/>
      <c r="BRY32" s="15"/>
      <c r="BRZ32" s="15"/>
      <c r="BSA32" s="15"/>
      <c r="BSB32" s="15"/>
      <c r="BSC32" s="15"/>
      <c r="BSD32" s="15"/>
      <c r="BSE32" s="15"/>
      <c r="BSF32" s="15"/>
      <c r="BSG32" s="15"/>
      <c r="BSH32" s="15"/>
      <c r="BSI32" s="15"/>
      <c r="BSJ32" s="15"/>
      <c r="BSK32" s="15"/>
      <c r="BSL32" s="15"/>
      <c r="BSM32" s="15"/>
      <c r="BSN32" s="15"/>
      <c r="BSO32" s="15"/>
      <c r="BSP32" s="15"/>
      <c r="BSQ32" s="15"/>
      <c r="BSR32" s="15"/>
      <c r="BSS32" s="15"/>
      <c r="BST32" s="15"/>
      <c r="BSU32" s="15"/>
      <c r="BSV32" s="15"/>
      <c r="BSW32" s="15"/>
      <c r="BSX32" s="15"/>
      <c r="BSY32" s="15"/>
      <c r="BSZ32" s="15"/>
      <c r="BTA32" s="15"/>
      <c r="BTB32" s="15"/>
      <c r="BTC32" s="15"/>
      <c r="BTD32" s="15"/>
      <c r="BTE32" s="15"/>
      <c r="BTF32" s="15"/>
      <c r="BTG32" s="15"/>
      <c r="BTH32" s="15"/>
      <c r="BTI32" s="15"/>
      <c r="BTJ32" s="15"/>
      <c r="BTK32" s="15"/>
      <c r="BTL32" s="15"/>
      <c r="BTM32" s="15"/>
      <c r="BTN32" s="15"/>
      <c r="BTO32" s="15"/>
      <c r="BTP32" s="15"/>
      <c r="BTQ32" s="15"/>
      <c r="BTR32" s="15"/>
      <c r="BTS32" s="15"/>
      <c r="BTT32" s="15"/>
      <c r="BTU32" s="15"/>
      <c r="BTV32" s="15"/>
      <c r="BTW32" s="15"/>
      <c r="BTX32" s="15"/>
      <c r="BTY32" s="15"/>
      <c r="BTZ32" s="15"/>
      <c r="BUA32" s="15"/>
      <c r="BUB32" s="15"/>
      <c r="BUC32" s="15"/>
      <c r="BUD32" s="15"/>
      <c r="BUE32" s="15"/>
      <c r="BUF32" s="15"/>
      <c r="BUG32" s="15"/>
      <c r="BUH32" s="15"/>
      <c r="BUI32" s="15"/>
      <c r="BUJ32" s="15"/>
      <c r="BUK32" s="15"/>
      <c r="BUL32" s="15"/>
      <c r="BUM32" s="15"/>
      <c r="BUN32" s="15"/>
      <c r="BUO32" s="15"/>
      <c r="BUP32" s="15"/>
      <c r="BUQ32" s="15"/>
      <c r="BUR32" s="15"/>
      <c r="BUS32" s="15"/>
      <c r="BUT32" s="15"/>
      <c r="BUU32" s="15"/>
      <c r="BUV32" s="15"/>
      <c r="BUW32" s="15"/>
      <c r="BUX32" s="15"/>
      <c r="BUY32" s="15"/>
      <c r="BUZ32" s="15"/>
      <c r="BVA32" s="15"/>
      <c r="BVB32" s="15"/>
      <c r="BVC32" s="15"/>
      <c r="BVD32" s="15"/>
      <c r="BVE32" s="15"/>
      <c r="BVF32" s="15"/>
      <c r="BVG32" s="15"/>
      <c r="BVH32" s="15"/>
      <c r="BVI32" s="15"/>
      <c r="BVJ32" s="15"/>
      <c r="BVK32" s="15"/>
      <c r="BVL32" s="15"/>
      <c r="BVM32" s="15"/>
      <c r="BVN32" s="15"/>
      <c r="BVO32" s="15"/>
      <c r="BVP32" s="15"/>
      <c r="BVQ32" s="15"/>
      <c r="BVR32" s="15"/>
      <c r="BVS32" s="15"/>
      <c r="BVT32" s="15"/>
      <c r="BVU32" s="15"/>
      <c r="BVV32" s="15"/>
      <c r="BVW32" s="15"/>
      <c r="BVX32" s="15"/>
      <c r="BVY32" s="15"/>
      <c r="BVZ32" s="15"/>
      <c r="BWA32" s="15"/>
      <c r="BWB32" s="15"/>
      <c r="BWC32" s="15"/>
      <c r="BWD32" s="15"/>
      <c r="BWE32" s="15"/>
      <c r="BWF32" s="15"/>
      <c r="BWG32" s="15"/>
      <c r="BWH32" s="15"/>
      <c r="BWI32" s="15"/>
      <c r="BWJ32" s="15"/>
      <c r="BWK32" s="15"/>
      <c r="BWL32" s="15"/>
      <c r="BWM32" s="15"/>
      <c r="BWN32" s="15"/>
      <c r="BWO32" s="15"/>
      <c r="BWP32" s="15"/>
      <c r="BWQ32" s="15"/>
      <c r="BWR32" s="15"/>
      <c r="BWS32" s="15"/>
      <c r="BWT32" s="15"/>
      <c r="BWU32" s="15"/>
      <c r="BWV32" s="15"/>
      <c r="BWW32" s="15"/>
      <c r="BWX32" s="15"/>
      <c r="BWY32" s="15"/>
      <c r="BWZ32" s="15"/>
      <c r="BXA32" s="15"/>
      <c r="BXB32" s="15"/>
      <c r="BXC32" s="15"/>
      <c r="BXD32" s="15"/>
      <c r="BXE32" s="15"/>
      <c r="BXF32" s="15"/>
      <c r="BXG32" s="15"/>
      <c r="BXH32" s="15"/>
      <c r="BXI32" s="15"/>
      <c r="BXJ32" s="15"/>
      <c r="BXK32" s="15"/>
      <c r="BXL32" s="15"/>
      <c r="BXM32" s="15"/>
      <c r="BXN32" s="15"/>
      <c r="BXO32" s="15"/>
      <c r="BXP32" s="15"/>
      <c r="BXQ32" s="15"/>
      <c r="BXR32" s="15"/>
      <c r="BXS32" s="15"/>
      <c r="BXT32" s="15"/>
      <c r="BXU32" s="15"/>
      <c r="BXV32" s="15"/>
      <c r="BXW32" s="15"/>
      <c r="BXX32" s="15"/>
      <c r="BXY32" s="15"/>
      <c r="BXZ32" s="15"/>
      <c r="BYA32" s="15"/>
      <c r="BYB32" s="15"/>
      <c r="BYC32" s="15"/>
      <c r="BYD32" s="15"/>
      <c r="BYE32" s="15"/>
      <c r="BYF32" s="15"/>
      <c r="BYG32" s="15"/>
      <c r="BYH32" s="15"/>
      <c r="BYI32" s="15"/>
      <c r="BYJ32" s="15"/>
      <c r="BYK32" s="15"/>
      <c r="BYL32" s="15"/>
      <c r="BYM32" s="15"/>
      <c r="BYN32" s="15"/>
      <c r="BYO32" s="15"/>
      <c r="BYP32" s="15"/>
      <c r="BYQ32" s="15"/>
      <c r="BYR32" s="15"/>
      <c r="BYS32" s="15"/>
      <c r="BYT32" s="15"/>
      <c r="BYU32" s="15"/>
      <c r="BYV32" s="15"/>
      <c r="BYW32" s="15"/>
      <c r="BYX32" s="15"/>
      <c r="BYY32" s="15"/>
      <c r="BYZ32" s="15"/>
      <c r="BZA32" s="15"/>
      <c r="BZB32" s="15"/>
      <c r="BZC32" s="15"/>
      <c r="BZD32" s="15"/>
      <c r="BZE32" s="15"/>
      <c r="BZF32" s="15"/>
      <c r="BZG32" s="15"/>
      <c r="BZH32" s="15"/>
      <c r="BZI32" s="15"/>
      <c r="BZJ32" s="15"/>
      <c r="BZK32" s="15"/>
      <c r="BZL32" s="15"/>
      <c r="BZM32" s="15"/>
      <c r="BZN32" s="15"/>
      <c r="BZO32" s="15"/>
      <c r="BZP32" s="15"/>
      <c r="BZQ32" s="15"/>
      <c r="BZR32" s="15"/>
      <c r="BZS32" s="15"/>
      <c r="BZT32" s="15"/>
      <c r="BZU32" s="15"/>
      <c r="BZV32" s="15"/>
      <c r="BZW32" s="15"/>
      <c r="BZX32" s="15"/>
      <c r="BZY32" s="15"/>
      <c r="BZZ32" s="15"/>
      <c r="CAA32" s="15"/>
      <c r="CAB32" s="15"/>
      <c r="CAC32" s="15"/>
      <c r="CAD32" s="15"/>
      <c r="CAE32" s="15"/>
      <c r="CAF32" s="15"/>
      <c r="CAG32" s="15"/>
      <c r="CAH32" s="15"/>
      <c r="CAI32" s="15"/>
      <c r="CAJ32" s="15"/>
      <c r="CAK32" s="15"/>
      <c r="CAL32" s="15"/>
      <c r="CAM32" s="15"/>
      <c r="CAN32" s="15"/>
      <c r="CAO32" s="15"/>
      <c r="CAP32" s="15"/>
      <c r="CAQ32" s="15"/>
      <c r="CAR32" s="15"/>
      <c r="CAS32" s="15"/>
      <c r="CAT32" s="15"/>
      <c r="CAU32" s="15"/>
      <c r="CAV32" s="15"/>
      <c r="CAW32" s="15"/>
      <c r="CAX32" s="15"/>
      <c r="CAY32" s="15"/>
      <c r="CAZ32" s="15"/>
      <c r="CBA32" s="15"/>
      <c r="CBB32" s="15"/>
      <c r="CBC32" s="15"/>
      <c r="CBD32" s="15"/>
      <c r="CBE32" s="15"/>
      <c r="CBF32" s="15"/>
      <c r="CBG32" s="15"/>
      <c r="CBH32" s="15"/>
      <c r="CBI32" s="15"/>
      <c r="CBJ32" s="15"/>
      <c r="CBK32" s="15"/>
      <c r="CBL32" s="15"/>
      <c r="CBM32" s="15"/>
      <c r="CBN32" s="15"/>
      <c r="CBO32" s="15"/>
      <c r="CBP32" s="15"/>
      <c r="CBQ32" s="15"/>
      <c r="CBR32" s="15"/>
      <c r="CBS32" s="15"/>
      <c r="CBT32" s="15"/>
      <c r="CBU32" s="15"/>
      <c r="CBV32" s="15"/>
      <c r="CBW32" s="15"/>
      <c r="CBX32" s="15"/>
      <c r="CBY32" s="15"/>
      <c r="CBZ32" s="15"/>
      <c r="CCA32" s="15"/>
      <c r="CCB32" s="15"/>
      <c r="CCC32" s="15"/>
      <c r="CCD32" s="15"/>
      <c r="CCE32" s="15"/>
      <c r="CCF32" s="15"/>
      <c r="CCG32" s="15"/>
      <c r="CCH32" s="15"/>
      <c r="CCI32" s="15"/>
      <c r="CCJ32" s="15"/>
      <c r="CCK32" s="15"/>
      <c r="CCL32" s="15"/>
      <c r="CCM32" s="15"/>
      <c r="CCN32" s="15"/>
      <c r="CCO32" s="15"/>
      <c r="CCP32" s="15"/>
      <c r="CCQ32" s="15"/>
      <c r="CCR32" s="15"/>
      <c r="CCS32" s="15"/>
      <c r="CCT32" s="15"/>
      <c r="CCU32" s="15"/>
      <c r="CCV32" s="15"/>
      <c r="CCW32" s="15"/>
      <c r="CCX32" s="15"/>
      <c r="CCY32" s="15"/>
      <c r="CCZ32" s="15"/>
      <c r="CDA32" s="15"/>
      <c r="CDB32" s="15"/>
      <c r="CDC32" s="15"/>
      <c r="CDD32" s="15"/>
      <c r="CDE32" s="15"/>
      <c r="CDF32" s="15"/>
      <c r="CDG32" s="15"/>
      <c r="CDH32" s="15"/>
      <c r="CDI32" s="15"/>
      <c r="CDJ32" s="15"/>
      <c r="CDK32" s="15"/>
      <c r="CDL32" s="15"/>
      <c r="CDM32" s="15"/>
      <c r="CDN32" s="15"/>
      <c r="CDO32" s="15"/>
      <c r="CDP32" s="15"/>
      <c r="CDQ32" s="15"/>
      <c r="CDR32" s="15"/>
      <c r="CDS32" s="15"/>
      <c r="CDT32" s="15"/>
      <c r="CDU32" s="15"/>
      <c r="CDV32" s="15"/>
      <c r="CDW32" s="15"/>
      <c r="CDX32" s="15"/>
      <c r="CDY32" s="15"/>
      <c r="CDZ32" s="15"/>
      <c r="CEA32" s="15"/>
      <c r="CEB32" s="15"/>
      <c r="CEC32" s="15"/>
      <c r="CED32" s="15"/>
      <c r="CEE32" s="15"/>
      <c r="CEF32" s="15"/>
      <c r="CEG32" s="15"/>
      <c r="CEH32" s="15"/>
      <c r="CEI32" s="15"/>
      <c r="CEJ32" s="15"/>
      <c r="CEK32" s="15"/>
      <c r="CEL32" s="15"/>
      <c r="CEM32" s="15"/>
      <c r="CEN32" s="15"/>
      <c r="CEO32" s="15"/>
      <c r="CEP32" s="15"/>
      <c r="CEQ32" s="15"/>
      <c r="CER32" s="15"/>
      <c r="CES32" s="15"/>
      <c r="CET32" s="15"/>
      <c r="CEU32" s="15"/>
      <c r="CEV32" s="15"/>
      <c r="CEW32" s="15"/>
      <c r="CEX32" s="15"/>
      <c r="CEY32" s="15"/>
      <c r="CEZ32" s="15"/>
      <c r="CFA32" s="15"/>
      <c r="CFB32" s="15"/>
      <c r="CFC32" s="15"/>
      <c r="CFD32" s="15"/>
      <c r="CFE32" s="15"/>
      <c r="CFF32" s="15"/>
      <c r="CFG32" s="15"/>
      <c r="CFH32" s="15"/>
      <c r="CFI32" s="15"/>
      <c r="CFJ32" s="15"/>
      <c r="CFK32" s="15"/>
      <c r="CFL32" s="15"/>
      <c r="CFM32" s="15"/>
      <c r="CFN32" s="15"/>
      <c r="CFO32" s="15"/>
      <c r="CFP32" s="15"/>
      <c r="CFQ32" s="15"/>
      <c r="CFR32" s="15"/>
      <c r="CFS32" s="15"/>
      <c r="CFT32" s="15"/>
      <c r="CFU32" s="15"/>
      <c r="CFV32" s="15"/>
      <c r="CFW32" s="15"/>
      <c r="CFX32" s="15"/>
      <c r="CFY32" s="15"/>
      <c r="CFZ32" s="15"/>
      <c r="CGA32" s="15"/>
      <c r="CGB32" s="15"/>
      <c r="CGC32" s="15"/>
      <c r="CGD32" s="15"/>
      <c r="CGE32" s="15"/>
      <c r="CGF32" s="15"/>
      <c r="CGG32" s="15"/>
      <c r="CGH32" s="15"/>
      <c r="CGI32" s="15"/>
      <c r="CGJ32" s="15"/>
      <c r="CGK32" s="15"/>
      <c r="CGL32" s="15"/>
      <c r="CGM32" s="15"/>
      <c r="CGN32" s="15"/>
      <c r="CGO32" s="15"/>
      <c r="CGP32" s="15"/>
      <c r="CGQ32" s="15"/>
      <c r="CGR32" s="15"/>
      <c r="CGS32" s="15"/>
      <c r="CGT32" s="15"/>
      <c r="CGU32" s="15"/>
      <c r="CGV32" s="15"/>
      <c r="CGW32" s="15"/>
      <c r="CGX32" s="15"/>
      <c r="CGY32" s="15"/>
      <c r="CGZ32" s="15"/>
      <c r="CHA32" s="15"/>
      <c r="CHB32" s="15"/>
      <c r="CHC32" s="15"/>
      <c r="CHD32" s="15"/>
      <c r="CHE32" s="15"/>
      <c r="CHF32" s="15"/>
      <c r="CHG32" s="15"/>
      <c r="CHH32" s="15"/>
      <c r="CHI32" s="15"/>
      <c r="CHJ32" s="15"/>
      <c r="CHK32" s="15"/>
      <c r="CHL32" s="15"/>
      <c r="CHM32" s="15"/>
      <c r="CHN32" s="15"/>
      <c r="CHO32" s="15"/>
      <c r="CHP32" s="15"/>
      <c r="CHQ32" s="15"/>
      <c r="CHR32" s="15"/>
      <c r="CHS32" s="15"/>
      <c r="CHT32" s="15"/>
      <c r="CHU32" s="15"/>
      <c r="CHV32" s="15"/>
      <c r="CHW32" s="15"/>
      <c r="CHX32" s="15"/>
      <c r="CHY32" s="15"/>
      <c r="CHZ32" s="15"/>
      <c r="CIA32" s="15"/>
      <c r="CIB32" s="15"/>
      <c r="CIC32" s="15"/>
      <c r="CID32" s="15"/>
      <c r="CIE32" s="15"/>
      <c r="CIF32" s="15"/>
      <c r="CIG32" s="15"/>
      <c r="CIH32" s="15"/>
      <c r="CII32" s="15"/>
      <c r="CIJ32" s="15"/>
      <c r="CIK32" s="15"/>
      <c r="CIL32" s="15"/>
      <c r="CIM32" s="15"/>
      <c r="CIN32" s="15"/>
      <c r="CIO32" s="15"/>
      <c r="CIP32" s="15"/>
      <c r="CIQ32" s="15"/>
      <c r="CIR32" s="15"/>
      <c r="CIS32" s="15"/>
      <c r="CIT32" s="15"/>
      <c r="CIU32" s="15"/>
      <c r="CIV32" s="15"/>
      <c r="CIW32" s="15"/>
      <c r="CIX32" s="15"/>
      <c r="CIY32" s="15"/>
      <c r="CIZ32" s="15"/>
      <c r="CJA32" s="15"/>
      <c r="CJB32" s="15"/>
      <c r="CJC32" s="15"/>
      <c r="CJD32" s="15"/>
      <c r="CJE32" s="15"/>
      <c r="CJF32" s="15"/>
      <c r="CJG32" s="15"/>
      <c r="CJH32" s="15"/>
      <c r="CJI32" s="15"/>
      <c r="CJJ32" s="15"/>
      <c r="CJK32" s="15"/>
      <c r="CJL32" s="15"/>
      <c r="CJM32" s="15"/>
      <c r="CJN32" s="15"/>
      <c r="CJO32" s="15"/>
      <c r="CJP32" s="15"/>
      <c r="CJQ32" s="15"/>
      <c r="CJR32" s="15"/>
      <c r="CJS32" s="15"/>
      <c r="CJT32" s="15"/>
      <c r="CJU32" s="15"/>
      <c r="CJV32" s="15"/>
      <c r="CJW32" s="15"/>
      <c r="CJX32" s="15"/>
      <c r="CJY32" s="15"/>
      <c r="CJZ32" s="15"/>
      <c r="CKA32" s="15"/>
      <c r="CKB32" s="15"/>
      <c r="CKC32" s="15"/>
      <c r="CKD32" s="15"/>
      <c r="CKE32" s="15"/>
      <c r="CKF32" s="15"/>
      <c r="CKG32" s="15"/>
      <c r="CKH32" s="15"/>
      <c r="CKI32" s="15"/>
      <c r="CKJ32" s="15"/>
      <c r="CKK32" s="15"/>
      <c r="CKL32" s="15"/>
      <c r="CKM32" s="15"/>
      <c r="CKN32" s="15"/>
      <c r="CKO32" s="15"/>
      <c r="CKP32" s="15"/>
      <c r="CKQ32" s="15"/>
      <c r="CKR32" s="15"/>
      <c r="CKS32" s="15"/>
      <c r="CKT32" s="15"/>
      <c r="CKU32" s="15"/>
      <c r="CKV32" s="15"/>
      <c r="CKW32" s="15"/>
      <c r="CKX32" s="15"/>
      <c r="CKY32" s="15"/>
      <c r="CKZ32" s="15"/>
      <c r="CLA32" s="15"/>
      <c r="CLB32" s="15"/>
      <c r="CLC32" s="15"/>
      <c r="CLD32" s="15"/>
      <c r="CLE32" s="15"/>
      <c r="CLF32" s="15"/>
      <c r="CLG32" s="15"/>
      <c r="CLH32" s="15"/>
      <c r="CLI32" s="15"/>
      <c r="CLJ32" s="15"/>
      <c r="CLK32" s="15"/>
      <c r="CLL32" s="15"/>
      <c r="CLM32" s="15"/>
      <c r="CLN32" s="15"/>
      <c r="CLO32" s="15"/>
      <c r="CLP32" s="15"/>
      <c r="CLQ32" s="15"/>
      <c r="CLR32" s="15"/>
      <c r="CLS32" s="15"/>
      <c r="CLT32" s="15"/>
      <c r="CLU32" s="15"/>
      <c r="CLV32" s="15"/>
      <c r="CLW32" s="15"/>
      <c r="CLX32" s="15"/>
      <c r="CLY32" s="15"/>
      <c r="CLZ32" s="15"/>
      <c r="CMA32" s="15"/>
      <c r="CMB32" s="15"/>
      <c r="CMC32" s="15"/>
      <c r="CMD32" s="15"/>
      <c r="CME32" s="15"/>
      <c r="CMF32" s="15"/>
      <c r="CMG32" s="15"/>
      <c r="CMH32" s="15"/>
      <c r="CMI32" s="15"/>
      <c r="CMJ32" s="15"/>
      <c r="CMK32" s="15"/>
      <c r="CML32" s="15"/>
      <c r="CMM32" s="15"/>
      <c r="CMN32" s="15"/>
      <c r="CMO32" s="15"/>
      <c r="CMP32" s="15"/>
      <c r="CMQ32" s="15"/>
      <c r="CMR32" s="15"/>
      <c r="CMS32" s="15"/>
      <c r="CMT32" s="15"/>
      <c r="CMU32" s="15"/>
      <c r="CMV32" s="15"/>
      <c r="CMW32" s="15"/>
      <c r="CMX32" s="15"/>
      <c r="CMY32" s="15"/>
      <c r="CMZ32" s="15"/>
      <c r="CNA32" s="15"/>
      <c r="CNB32" s="15"/>
      <c r="CNC32" s="15"/>
      <c r="CND32" s="15"/>
      <c r="CNE32" s="15"/>
      <c r="CNF32" s="15"/>
      <c r="CNG32" s="15"/>
      <c r="CNH32" s="15"/>
      <c r="CNI32" s="15"/>
      <c r="CNJ32" s="15"/>
      <c r="CNK32" s="15"/>
      <c r="CNL32" s="15"/>
      <c r="CNM32" s="15"/>
      <c r="CNN32" s="15"/>
      <c r="CNO32" s="15"/>
      <c r="CNP32" s="15"/>
      <c r="CNQ32" s="15"/>
      <c r="CNR32" s="15"/>
      <c r="CNS32" s="15"/>
      <c r="CNT32" s="15"/>
      <c r="CNU32" s="15"/>
      <c r="CNV32" s="15"/>
      <c r="CNW32" s="15"/>
      <c r="CNX32" s="15"/>
      <c r="CNY32" s="15"/>
      <c r="CNZ32" s="15"/>
      <c r="COA32" s="15"/>
      <c r="COB32" s="15"/>
      <c r="COC32" s="15"/>
      <c r="COD32" s="15"/>
      <c r="COE32" s="15"/>
      <c r="COF32" s="15"/>
      <c r="COG32" s="15"/>
      <c r="COH32" s="15"/>
      <c r="COI32" s="15"/>
      <c r="COJ32" s="15"/>
      <c r="COK32" s="15"/>
      <c r="COL32" s="15"/>
      <c r="COM32" s="15"/>
      <c r="CON32" s="15"/>
      <c r="COO32" s="15"/>
      <c r="COP32" s="15"/>
      <c r="COQ32" s="15"/>
      <c r="COR32" s="15"/>
      <c r="COS32" s="15"/>
      <c r="COT32" s="15"/>
      <c r="COU32" s="15"/>
      <c r="COV32" s="15"/>
      <c r="COW32" s="15"/>
      <c r="COX32" s="15"/>
      <c r="COY32" s="15"/>
      <c r="COZ32" s="15"/>
      <c r="CPA32" s="15"/>
      <c r="CPB32" s="15"/>
      <c r="CPC32" s="15"/>
      <c r="CPD32" s="15"/>
      <c r="CPE32" s="15"/>
      <c r="CPF32" s="15"/>
      <c r="CPG32" s="15"/>
      <c r="CPH32" s="15"/>
      <c r="CPI32" s="15"/>
      <c r="CPJ32" s="15"/>
      <c r="CPK32" s="15"/>
      <c r="CPL32" s="15"/>
      <c r="CPM32" s="15"/>
      <c r="CPN32" s="15"/>
      <c r="CPO32" s="15"/>
      <c r="CPP32" s="15"/>
      <c r="CPQ32" s="15"/>
      <c r="CPR32" s="15"/>
      <c r="CPS32" s="15"/>
      <c r="CPT32" s="15"/>
      <c r="CPU32" s="15"/>
      <c r="CPV32" s="15"/>
      <c r="CPW32" s="15"/>
      <c r="CPX32" s="15"/>
      <c r="CPY32" s="15"/>
      <c r="CPZ32" s="15"/>
      <c r="CQA32" s="15"/>
      <c r="CQB32" s="15"/>
      <c r="CQC32" s="15"/>
      <c r="CQD32" s="15"/>
      <c r="CQE32" s="15"/>
      <c r="CQF32" s="15"/>
      <c r="CQG32" s="15"/>
      <c r="CQH32" s="15"/>
      <c r="CQI32" s="15"/>
      <c r="CQJ32" s="15"/>
      <c r="CQK32" s="15"/>
      <c r="CQL32" s="15"/>
      <c r="CQM32" s="15"/>
      <c r="CQN32" s="15"/>
      <c r="CQO32" s="15"/>
      <c r="CQP32" s="15"/>
      <c r="CQQ32" s="15"/>
      <c r="CQR32" s="15"/>
      <c r="CQS32" s="15"/>
      <c r="CQT32" s="15"/>
      <c r="CQU32" s="15"/>
      <c r="CQV32" s="15"/>
      <c r="CQW32" s="15"/>
      <c r="CQX32" s="15"/>
      <c r="CQY32" s="15"/>
      <c r="CQZ32" s="15"/>
      <c r="CRA32" s="15"/>
      <c r="CRB32" s="15"/>
      <c r="CRC32" s="15"/>
      <c r="CRD32" s="15"/>
      <c r="CRE32" s="15"/>
      <c r="CRF32" s="15"/>
      <c r="CRG32" s="15"/>
      <c r="CRH32" s="15"/>
      <c r="CRI32" s="15"/>
      <c r="CRJ32" s="15"/>
      <c r="CRK32" s="15"/>
      <c r="CRL32" s="15"/>
      <c r="CRM32" s="15"/>
      <c r="CRN32" s="15"/>
      <c r="CRO32" s="15"/>
      <c r="CRP32" s="15"/>
      <c r="CRQ32" s="15"/>
      <c r="CRR32" s="15"/>
      <c r="CRS32" s="15"/>
      <c r="CRT32" s="15"/>
      <c r="CRU32" s="15"/>
      <c r="CRV32" s="15"/>
      <c r="CRW32" s="15"/>
      <c r="CRX32" s="15"/>
      <c r="CRY32" s="15"/>
      <c r="CRZ32" s="15"/>
      <c r="CSA32" s="15"/>
      <c r="CSB32" s="15"/>
      <c r="CSC32" s="15"/>
      <c r="CSD32" s="15"/>
      <c r="CSE32" s="15"/>
      <c r="CSF32" s="15"/>
      <c r="CSG32" s="15"/>
      <c r="CSH32" s="15"/>
      <c r="CSI32" s="15"/>
      <c r="CSJ32" s="15"/>
      <c r="CSK32" s="15"/>
      <c r="CSL32" s="15"/>
      <c r="CSM32" s="15"/>
      <c r="CSN32" s="15"/>
      <c r="CSO32" s="15"/>
      <c r="CSP32" s="15"/>
      <c r="CSQ32" s="15"/>
      <c r="CSR32" s="15"/>
      <c r="CSS32" s="15"/>
      <c r="CST32" s="15"/>
      <c r="CSU32" s="15"/>
      <c r="CSV32" s="15"/>
      <c r="CSW32" s="15"/>
      <c r="CSX32" s="15"/>
      <c r="CSY32" s="15"/>
      <c r="CSZ32" s="15"/>
      <c r="CTA32" s="15"/>
      <c r="CTB32" s="15"/>
      <c r="CTC32" s="15"/>
      <c r="CTD32" s="15"/>
      <c r="CTE32" s="15"/>
      <c r="CTF32" s="15"/>
      <c r="CTG32" s="15"/>
      <c r="CTH32" s="15"/>
      <c r="CTI32" s="15"/>
      <c r="CTJ32" s="15"/>
      <c r="CTK32" s="15"/>
      <c r="CTL32" s="15"/>
      <c r="CTM32" s="15"/>
      <c r="CTN32" s="15"/>
      <c r="CTO32" s="15"/>
      <c r="CTP32" s="15"/>
      <c r="CTQ32" s="15"/>
      <c r="CTR32" s="15"/>
      <c r="CTS32" s="15"/>
      <c r="CTT32" s="15"/>
      <c r="CTU32" s="15"/>
      <c r="CTV32" s="15"/>
      <c r="CTW32" s="15"/>
      <c r="CTX32" s="15"/>
      <c r="CTY32" s="15"/>
      <c r="CTZ32" s="15"/>
      <c r="CUA32" s="15"/>
      <c r="CUB32" s="15"/>
      <c r="CUC32" s="15"/>
      <c r="CUD32" s="15"/>
      <c r="CUE32" s="15"/>
      <c r="CUF32" s="15"/>
      <c r="CUG32" s="15"/>
      <c r="CUH32" s="15"/>
      <c r="CUI32" s="15"/>
      <c r="CUJ32" s="15"/>
      <c r="CUK32" s="15"/>
      <c r="CUL32" s="15"/>
      <c r="CUM32" s="15"/>
      <c r="CUN32" s="15"/>
      <c r="CUO32" s="15"/>
      <c r="CUP32" s="15"/>
      <c r="CUQ32" s="15"/>
      <c r="CUR32" s="15"/>
      <c r="CUS32" s="15"/>
      <c r="CUT32" s="15"/>
      <c r="CUU32" s="15"/>
      <c r="CUV32" s="15"/>
      <c r="CUW32" s="15"/>
      <c r="CUX32" s="15"/>
      <c r="CUY32" s="15"/>
      <c r="CUZ32" s="15"/>
      <c r="CVA32" s="15"/>
      <c r="CVB32" s="15"/>
      <c r="CVC32" s="15"/>
      <c r="CVD32" s="15"/>
      <c r="CVE32" s="15"/>
      <c r="CVF32" s="15"/>
      <c r="CVG32" s="15"/>
      <c r="CVH32" s="15"/>
      <c r="CVI32" s="15"/>
      <c r="CVJ32" s="15"/>
      <c r="CVK32" s="15"/>
      <c r="CVL32" s="15"/>
      <c r="CVM32" s="15"/>
      <c r="CVN32" s="15"/>
      <c r="CVO32" s="15"/>
      <c r="CVP32" s="15"/>
      <c r="CVQ32" s="15"/>
      <c r="CVR32" s="15"/>
      <c r="CVS32" s="15"/>
      <c r="CVT32" s="15"/>
      <c r="CVU32" s="15"/>
      <c r="CVV32" s="15"/>
      <c r="CVW32" s="15"/>
      <c r="CVX32" s="15"/>
      <c r="CVY32" s="15"/>
      <c r="CVZ32" s="15"/>
      <c r="CWA32" s="15"/>
      <c r="CWB32" s="15"/>
      <c r="CWC32" s="15"/>
      <c r="CWD32" s="15"/>
      <c r="CWE32" s="15"/>
      <c r="CWF32" s="15"/>
      <c r="CWG32" s="15"/>
      <c r="CWH32" s="15"/>
      <c r="CWI32" s="15"/>
      <c r="CWJ32" s="15"/>
      <c r="CWK32" s="15"/>
      <c r="CWL32" s="15"/>
      <c r="CWM32" s="15"/>
      <c r="CWN32" s="15"/>
      <c r="CWO32" s="15"/>
      <c r="CWP32" s="15"/>
      <c r="CWQ32" s="15"/>
      <c r="CWR32" s="15"/>
      <c r="CWS32" s="15"/>
      <c r="CWT32" s="15"/>
      <c r="CWU32" s="15"/>
      <c r="CWV32" s="15"/>
      <c r="CWW32" s="15"/>
      <c r="CWX32" s="15"/>
      <c r="CWY32" s="15"/>
      <c r="CWZ32" s="15"/>
      <c r="CXA32" s="15"/>
      <c r="CXB32" s="15"/>
      <c r="CXC32" s="15"/>
      <c r="CXD32" s="15"/>
      <c r="CXE32" s="15"/>
      <c r="CXF32" s="15"/>
      <c r="CXG32" s="15"/>
      <c r="CXH32" s="15"/>
      <c r="CXI32" s="15"/>
      <c r="CXJ32" s="15"/>
      <c r="CXK32" s="15"/>
      <c r="CXL32" s="15"/>
      <c r="CXM32" s="15"/>
      <c r="CXN32" s="15"/>
      <c r="CXO32" s="15"/>
      <c r="CXP32" s="15"/>
      <c r="CXQ32" s="15"/>
      <c r="CXR32" s="15"/>
      <c r="CXS32" s="15"/>
      <c r="CXT32" s="15"/>
      <c r="CXU32" s="15"/>
      <c r="CXV32" s="15"/>
      <c r="CXW32" s="15"/>
      <c r="CXX32" s="15"/>
      <c r="CXY32" s="15"/>
      <c r="CXZ32" s="15"/>
      <c r="CYA32" s="15"/>
      <c r="CYB32" s="15"/>
      <c r="CYC32" s="15"/>
      <c r="CYD32" s="15"/>
      <c r="CYE32" s="15"/>
      <c r="CYF32" s="15"/>
      <c r="CYG32" s="15"/>
      <c r="CYH32" s="15"/>
      <c r="CYI32" s="15"/>
      <c r="CYJ32" s="15"/>
      <c r="CYK32" s="15"/>
      <c r="CYL32" s="15"/>
      <c r="CYM32" s="15"/>
      <c r="CYN32" s="15"/>
      <c r="CYO32" s="15"/>
      <c r="CYP32" s="15"/>
      <c r="CYQ32" s="15"/>
      <c r="CYR32" s="15"/>
      <c r="CYS32" s="15"/>
      <c r="CYT32" s="15"/>
      <c r="CYU32" s="15"/>
      <c r="CYV32" s="15"/>
      <c r="CYW32" s="15"/>
      <c r="CYX32" s="15"/>
      <c r="CYY32" s="15"/>
      <c r="CYZ32" s="15"/>
      <c r="CZA32" s="15"/>
      <c r="CZB32" s="15"/>
      <c r="CZC32" s="15"/>
      <c r="CZD32" s="15"/>
      <c r="CZE32" s="15"/>
      <c r="CZF32" s="15"/>
      <c r="CZG32" s="15"/>
      <c r="CZH32" s="15"/>
      <c r="CZI32" s="15"/>
      <c r="CZJ32" s="15"/>
      <c r="CZK32" s="15"/>
      <c r="CZL32" s="15"/>
      <c r="CZM32" s="15"/>
      <c r="CZN32" s="15"/>
      <c r="CZO32" s="15"/>
      <c r="CZP32" s="15"/>
      <c r="CZQ32" s="15"/>
      <c r="CZR32" s="15"/>
      <c r="CZS32" s="15"/>
      <c r="CZT32" s="15"/>
      <c r="CZU32" s="15"/>
      <c r="CZV32" s="15"/>
      <c r="CZW32" s="15"/>
      <c r="CZX32" s="15"/>
      <c r="CZY32" s="15"/>
      <c r="CZZ32" s="15"/>
      <c r="DAA32" s="15"/>
      <c r="DAB32" s="15"/>
      <c r="DAC32" s="15"/>
      <c r="DAD32" s="15"/>
      <c r="DAE32" s="15"/>
      <c r="DAF32" s="15"/>
      <c r="DAG32" s="15"/>
      <c r="DAH32" s="15"/>
      <c r="DAI32" s="15"/>
      <c r="DAJ32" s="15"/>
      <c r="DAK32" s="15"/>
      <c r="DAL32" s="15"/>
      <c r="DAM32" s="15"/>
      <c r="DAN32" s="15"/>
      <c r="DAO32" s="15"/>
      <c r="DAP32" s="15"/>
      <c r="DAQ32" s="15"/>
      <c r="DAR32" s="15"/>
      <c r="DAS32" s="15"/>
      <c r="DAT32" s="15"/>
      <c r="DAU32" s="15"/>
      <c r="DAV32" s="15"/>
      <c r="DAW32" s="15"/>
      <c r="DAX32" s="15"/>
      <c r="DAY32" s="15"/>
      <c r="DAZ32" s="15"/>
      <c r="DBA32" s="15"/>
      <c r="DBB32" s="15"/>
      <c r="DBC32" s="15"/>
      <c r="DBD32" s="15"/>
      <c r="DBE32" s="15"/>
      <c r="DBF32" s="15"/>
      <c r="DBG32" s="15"/>
      <c r="DBH32" s="15"/>
      <c r="DBI32" s="15"/>
      <c r="DBJ32" s="15"/>
      <c r="DBK32" s="15"/>
      <c r="DBL32" s="15"/>
      <c r="DBM32" s="15"/>
      <c r="DBN32" s="15"/>
      <c r="DBO32" s="15"/>
      <c r="DBP32" s="15"/>
      <c r="DBQ32" s="15"/>
      <c r="DBR32" s="15"/>
      <c r="DBS32" s="15"/>
      <c r="DBT32" s="15"/>
      <c r="DBU32" s="15"/>
      <c r="DBV32" s="15"/>
      <c r="DBW32" s="15"/>
      <c r="DBX32" s="15"/>
      <c r="DBY32" s="15"/>
      <c r="DBZ32" s="15"/>
      <c r="DCA32" s="15"/>
      <c r="DCB32" s="15"/>
      <c r="DCC32" s="15"/>
      <c r="DCD32" s="15"/>
      <c r="DCE32" s="15"/>
      <c r="DCF32" s="15"/>
      <c r="DCG32" s="15"/>
      <c r="DCH32" s="15"/>
      <c r="DCI32" s="15"/>
      <c r="DCJ32" s="15"/>
      <c r="DCK32" s="15"/>
      <c r="DCL32" s="15"/>
      <c r="DCM32" s="15"/>
      <c r="DCN32" s="15"/>
      <c r="DCO32" s="15"/>
      <c r="DCP32" s="15"/>
      <c r="DCQ32" s="15"/>
      <c r="DCR32" s="15"/>
      <c r="DCS32" s="15"/>
      <c r="DCT32" s="15"/>
      <c r="DCU32" s="15"/>
      <c r="DCV32" s="15"/>
      <c r="DCW32" s="15"/>
      <c r="DCX32" s="15"/>
      <c r="DCY32" s="15"/>
      <c r="DCZ32" s="15"/>
      <c r="DDA32" s="15"/>
      <c r="DDB32" s="15"/>
      <c r="DDC32" s="15"/>
      <c r="DDD32" s="15"/>
      <c r="DDE32" s="15"/>
      <c r="DDF32" s="15"/>
      <c r="DDG32" s="15"/>
      <c r="DDH32" s="15"/>
      <c r="DDI32" s="15"/>
      <c r="DDJ32" s="15"/>
      <c r="DDK32" s="15"/>
      <c r="DDL32" s="15"/>
      <c r="DDM32" s="15"/>
      <c r="DDN32" s="15"/>
      <c r="DDO32" s="15"/>
      <c r="DDP32" s="15"/>
      <c r="DDQ32" s="15"/>
      <c r="DDR32" s="15"/>
      <c r="DDS32" s="15"/>
      <c r="DDT32" s="15"/>
      <c r="DDU32" s="15"/>
      <c r="DDV32" s="15"/>
      <c r="DDW32" s="15"/>
      <c r="DDX32" s="15"/>
      <c r="DDY32" s="15"/>
      <c r="DDZ32" s="15"/>
      <c r="DEA32" s="15"/>
      <c r="DEB32" s="15"/>
      <c r="DEC32" s="15"/>
      <c r="DED32" s="15"/>
      <c r="DEE32" s="15"/>
      <c r="DEF32" s="15"/>
      <c r="DEG32" s="15"/>
      <c r="DEH32" s="15"/>
      <c r="DEI32" s="15"/>
      <c r="DEJ32" s="15"/>
      <c r="DEK32" s="15"/>
      <c r="DEL32" s="15"/>
      <c r="DEM32" s="15"/>
      <c r="DEN32" s="15"/>
      <c r="DEO32" s="15"/>
      <c r="DEP32" s="15"/>
      <c r="DEQ32" s="15"/>
      <c r="DER32" s="15"/>
      <c r="DES32" s="15"/>
      <c r="DET32" s="15"/>
      <c r="DEU32" s="15"/>
      <c r="DEV32" s="15"/>
      <c r="DEW32" s="15"/>
      <c r="DEX32" s="15"/>
      <c r="DEY32" s="15"/>
      <c r="DEZ32" s="15"/>
      <c r="DFA32" s="15"/>
      <c r="DFB32" s="15"/>
      <c r="DFC32" s="15"/>
      <c r="DFD32" s="15"/>
      <c r="DFE32" s="15"/>
      <c r="DFF32" s="15"/>
      <c r="DFG32" s="15"/>
      <c r="DFH32" s="15"/>
      <c r="DFI32" s="15"/>
      <c r="DFJ32" s="15"/>
      <c r="DFK32" s="15"/>
      <c r="DFL32" s="15"/>
      <c r="DFM32" s="15"/>
      <c r="DFN32" s="15"/>
      <c r="DFO32" s="15"/>
      <c r="DFP32" s="15"/>
      <c r="DFQ32" s="15"/>
      <c r="DFR32" s="15"/>
      <c r="DFS32" s="15"/>
      <c r="DFT32" s="15"/>
      <c r="DFU32" s="15"/>
      <c r="DFV32" s="15"/>
      <c r="DFW32" s="15"/>
      <c r="DFX32" s="15"/>
      <c r="DFY32" s="15"/>
      <c r="DFZ32" s="15"/>
      <c r="DGA32" s="15"/>
      <c r="DGB32" s="15"/>
      <c r="DGC32" s="15"/>
      <c r="DGD32" s="15"/>
      <c r="DGE32" s="15"/>
      <c r="DGF32" s="15"/>
      <c r="DGG32" s="15"/>
      <c r="DGH32" s="15"/>
      <c r="DGI32" s="15"/>
      <c r="DGJ32" s="15"/>
      <c r="DGK32" s="15"/>
      <c r="DGL32" s="15"/>
      <c r="DGM32" s="15"/>
      <c r="DGN32" s="15"/>
      <c r="DGO32" s="15"/>
      <c r="DGP32" s="15"/>
      <c r="DGQ32" s="15"/>
      <c r="DGR32" s="15"/>
      <c r="DGS32" s="15"/>
      <c r="DGT32" s="15"/>
      <c r="DGU32" s="15"/>
      <c r="DGV32" s="15"/>
      <c r="DGW32" s="15"/>
      <c r="DGX32" s="15"/>
      <c r="DGY32" s="15"/>
      <c r="DGZ32" s="15"/>
      <c r="DHA32" s="15"/>
      <c r="DHB32" s="15"/>
      <c r="DHC32" s="15"/>
      <c r="DHD32" s="15"/>
      <c r="DHE32" s="15"/>
      <c r="DHF32" s="15"/>
      <c r="DHG32" s="15"/>
      <c r="DHH32" s="15"/>
      <c r="DHI32" s="15"/>
      <c r="DHJ32" s="15"/>
      <c r="DHK32" s="15"/>
      <c r="DHL32" s="15"/>
      <c r="DHM32" s="15"/>
      <c r="DHN32" s="15"/>
      <c r="DHO32" s="15"/>
      <c r="DHP32" s="15"/>
      <c r="DHQ32" s="15"/>
      <c r="DHR32" s="15"/>
      <c r="DHS32" s="15"/>
      <c r="DHT32" s="15"/>
      <c r="DHU32" s="15"/>
      <c r="DHV32" s="15"/>
      <c r="DHW32" s="15"/>
      <c r="DHX32" s="15"/>
      <c r="DHY32" s="15"/>
      <c r="DHZ32" s="15"/>
      <c r="DIA32" s="15"/>
      <c r="DIB32" s="15"/>
      <c r="DIC32" s="15"/>
      <c r="DID32" s="15"/>
      <c r="DIE32" s="15"/>
      <c r="DIF32" s="15"/>
      <c r="DIG32" s="15"/>
      <c r="DIH32" s="15"/>
      <c r="DII32" s="15"/>
      <c r="DIJ32" s="15"/>
      <c r="DIK32" s="15"/>
      <c r="DIL32" s="15"/>
      <c r="DIM32" s="15"/>
      <c r="DIN32" s="15"/>
      <c r="DIO32" s="15"/>
      <c r="DIP32" s="15"/>
      <c r="DIQ32" s="15"/>
      <c r="DIR32" s="15"/>
      <c r="DIS32" s="15"/>
      <c r="DIT32" s="15"/>
      <c r="DIU32" s="15"/>
      <c r="DIV32" s="15"/>
      <c r="DIW32" s="15"/>
      <c r="DIX32" s="15"/>
      <c r="DIY32" s="15"/>
      <c r="DIZ32" s="15"/>
      <c r="DJA32" s="15"/>
      <c r="DJB32" s="15"/>
      <c r="DJC32" s="15"/>
      <c r="DJD32" s="15"/>
      <c r="DJE32" s="15"/>
      <c r="DJF32" s="15"/>
      <c r="DJG32" s="15"/>
      <c r="DJH32" s="15"/>
      <c r="DJI32" s="15"/>
      <c r="DJJ32" s="15"/>
      <c r="DJK32" s="15"/>
      <c r="DJL32" s="15"/>
      <c r="DJM32" s="15"/>
      <c r="DJN32" s="15"/>
      <c r="DJO32" s="15"/>
      <c r="DJP32" s="15"/>
      <c r="DJQ32" s="15"/>
      <c r="DJR32" s="15"/>
      <c r="DJS32" s="15"/>
      <c r="DJT32" s="15"/>
      <c r="DJU32" s="15"/>
      <c r="DJV32" s="15"/>
      <c r="DJW32" s="15"/>
      <c r="DJX32" s="15"/>
      <c r="DJY32" s="15"/>
      <c r="DJZ32" s="15"/>
      <c r="DKA32" s="15"/>
      <c r="DKB32" s="15"/>
      <c r="DKC32" s="15"/>
      <c r="DKD32" s="15"/>
      <c r="DKE32" s="15"/>
      <c r="DKF32" s="15"/>
      <c r="DKG32" s="15"/>
      <c r="DKH32" s="15"/>
      <c r="DKI32" s="15"/>
      <c r="DKJ32" s="15"/>
      <c r="DKK32" s="15"/>
      <c r="DKL32" s="15"/>
      <c r="DKM32" s="15"/>
      <c r="DKN32" s="15"/>
      <c r="DKO32" s="15"/>
      <c r="DKP32" s="15"/>
      <c r="DKQ32" s="15"/>
      <c r="DKR32" s="15"/>
      <c r="DKS32" s="15"/>
      <c r="DKT32" s="15"/>
      <c r="DKU32" s="15"/>
      <c r="DKV32" s="15"/>
      <c r="DKW32" s="15"/>
      <c r="DKX32" s="15"/>
      <c r="DKY32" s="15"/>
      <c r="DKZ32" s="15"/>
      <c r="DLA32" s="15"/>
      <c r="DLB32" s="15"/>
      <c r="DLC32" s="15"/>
      <c r="DLD32" s="15"/>
      <c r="DLE32" s="15"/>
      <c r="DLF32" s="15"/>
      <c r="DLG32" s="15"/>
      <c r="DLH32" s="15"/>
      <c r="DLI32" s="15"/>
      <c r="DLJ32" s="15"/>
      <c r="DLK32" s="15"/>
      <c r="DLL32" s="15"/>
      <c r="DLM32" s="15"/>
      <c r="DLN32" s="15"/>
      <c r="DLO32" s="15"/>
      <c r="DLP32" s="15"/>
      <c r="DLQ32" s="15"/>
      <c r="DLR32" s="15"/>
      <c r="DLS32" s="15"/>
      <c r="DLT32" s="15"/>
      <c r="DLU32" s="15"/>
      <c r="DLV32" s="15"/>
      <c r="DLW32" s="15"/>
      <c r="DLX32" s="15"/>
      <c r="DLY32" s="15"/>
      <c r="DLZ32" s="15"/>
      <c r="DMA32" s="15"/>
      <c r="DMB32" s="15"/>
      <c r="DMC32" s="15"/>
      <c r="DMD32" s="15"/>
      <c r="DME32" s="15"/>
      <c r="DMF32" s="15"/>
      <c r="DMG32" s="15"/>
      <c r="DMH32" s="15"/>
      <c r="DMI32" s="15"/>
      <c r="DMJ32" s="15"/>
      <c r="DMK32" s="15"/>
      <c r="DML32" s="15"/>
      <c r="DMM32" s="15"/>
      <c r="DMN32" s="15"/>
      <c r="DMO32" s="15"/>
      <c r="DMP32" s="15"/>
      <c r="DMQ32" s="15"/>
      <c r="DMR32" s="15"/>
      <c r="DMS32" s="15"/>
      <c r="DMT32" s="15"/>
      <c r="DMU32" s="15"/>
      <c r="DMV32" s="15"/>
      <c r="DMW32" s="15"/>
      <c r="DMX32" s="15"/>
      <c r="DMY32" s="15"/>
      <c r="DMZ32" s="15"/>
      <c r="DNA32" s="15"/>
      <c r="DNB32" s="15"/>
      <c r="DNC32" s="15"/>
      <c r="DND32" s="15"/>
      <c r="DNE32" s="15"/>
      <c r="DNF32" s="15"/>
      <c r="DNG32" s="15"/>
      <c r="DNH32" s="15"/>
      <c r="DNI32" s="15"/>
      <c r="DNJ32" s="15"/>
      <c r="DNK32" s="15"/>
      <c r="DNL32" s="15"/>
      <c r="DNM32" s="15"/>
      <c r="DNN32" s="15"/>
      <c r="DNO32" s="15"/>
      <c r="DNP32" s="15"/>
      <c r="DNQ32" s="15"/>
      <c r="DNR32" s="15"/>
      <c r="DNS32" s="15"/>
      <c r="DNT32" s="15"/>
      <c r="DNU32" s="15"/>
      <c r="DNV32" s="15"/>
      <c r="DNW32" s="15"/>
      <c r="DNX32" s="15"/>
      <c r="DNY32" s="15"/>
      <c r="DNZ32" s="15"/>
      <c r="DOA32" s="15"/>
      <c r="DOB32" s="15"/>
      <c r="DOC32" s="15"/>
      <c r="DOD32" s="15"/>
      <c r="DOE32" s="15"/>
      <c r="DOF32" s="15"/>
      <c r="DOG32" s="15"/>
      <c r="DOH32" s="15"/>
      <c r="DOI32" s="15"/>
      <c r="DOJ32" s="15"/>
      <c r="DOK32" s="15"/>
      <c r="DOL32" s="15"/>
      <c r="DOM32" s="15"/>
      <c r="DON32" s="15"/>
      <c r="DOO32" s="15"/>
      <c r="DOP32" s="15"/>
      <c r="DOQ32" s="15"/>
      <c r="DOR32" s="15"/>
      <c r="DOS32" s="15"/>
      <c r="DOT32" s="15"/>
      <c r="DOU32" s="15"/>
      <c r="DOV32" s="15"/>
      <c r="DOW32" s="15"/>
      <c r="DOX32" s="15"/>
      <c r="DOY32" s="15"/>
      <c r="DOZ32" s="15"/>
      <c r="DPA32" s="15"/>
      <c r="DPB32" s="15"/>
      <c r="DPC32" s="15"/>
      <c r="DPD32" s="15"/>
      <c r="DPE32" s="15"/>
      <c r="DPF32" s="15"/>
      <c r="DPG32" s="15"/>
      <c r="DPH32" s="15"/>
      <c r="DPI32" s="15"/>
      <c r="DPJ32" s="15"/>
      <c r="DPK32" s="15"/>
      <c r="DPL32" s="15"/>
      <c r="DPM32" s="15"/>
      <c r="DPN32" s="15"/>
      <c r="DPO32" s="15"/>
      <c r="DPP32" s="15"/>
      <c r="DPQ32" s="15"/>
      <c r="DPR32" s="15"/>
      <c r="DPS32" s="15"/>
      <c r="DPT32" s="15"/>
      <c r="DPU32" s="15"/>
      <c r="DPV32" s="15"/>
      <c r="DPW32" s="15"/>
      <c r="DPX32" s="15"/>
      <c r="DPY32" s="15"/>
      <c r="DPZ32" s="15"/>
      <c r="DQA32" s="15"/>
      <c r="DQB32" s="15"/>
      <c r="DQC32" s="15"/>
      <c r="DQD32" s="15"/>
      <c r="DQE32" s="15"/>
      <c r="DQF32" s="15"/>
      <c r="DQG32" s="15"/>
      <c r="DQH32" s="15"/>
      <c r="DQI32" s="15"/>
      <c r="DQJ32" s="15"/>
      <c r="DQK32" s="15"/>
      <c r="DQL32" s="15"/>
      <c r="DQM32" s="15"/>
      <c r="DQN32" s="15"/>
      <c r="DQO32" s="15"/>
      <c r="DQP32" s="15"/>
      <c r="DQQ32" s="15"/>
      <c r="DQR32" s="15"/>
      <c r="DQS32" s="15"/>
      <c r="DQT32" s="15"/>
      <c r="DQU32" s="15"/>
      <c r="DQV32" s="15"/>
      <c r="DQW32" s="15"/>
      <c r="DQX32" s="15"/>
      <c r="DQY32" s="15"/>
      <c r="DQZ32" s="15"/>
      <c r="DRA32" s="15"/>
      <c r="DRB32" s="15"/>
      <c r="DRC32" s="15"/>
      <c r="DRD32" s="15"/>
      <c r="DRE32" s="15"/>
      <c r="DRF32" s="15"/>
      <c r="DRG32" s="15"/>
      <c r="DRH32" s="15"/>
      <c r="DRI32" s="15"/>
      <c r="DRJ32" s="15"/>
      <c r="DRK32" s="15"/>
      <c r="DRL32" s="15"/>
      <c r="DRM32" s="15"/>
      <c r="DRN32" s="15"/>
      <c r="DRO32" s="15"/>
      <c r="DRP32" s="15"/>
      <c r="DRQ32" s="15"/>
      <c r="DRR32" s="15"/>
      <c r="DRS32" s="15"/>
      <c r="DRT32" s="15"/>
      <c r="DRU32" s="15"/>
      <c r="DRV32" s="15"/>
      <c r="DRW32" s="15"/>
      <c r="DRX32" s="15"/>
      <c r="DRY32" s="15"/>
      <c r="DRZ32" s="15"/>
      <c r="DSA32" s="15"/>
      <c r="DSB32" s="15"/>
      <c r="DSC32" s="15"/>
      <c r="DSD32" s="15"/>
      <c r="DSE32" s="15"/>
      <c r="DSF32" s="15"/>
      <c r="DSG32" s="15"/>
      <c r="DSH32" s="15"/>
      <c r="DSI32" s="15"/>
      <c r="DSJ32" s="15"/>
      <c r="DSK32" s="15"/>
      <c r="DSL32" s="15"/>
      <c r="DSM32" s="15"/>
      <c r="DSN32" s="15"/>
      <c r="DSO32" s="15"/>
      <c r="DSP32" s="15"/>
      <c r="DSQ32" s="15"/>
      <c r="DSR32" s="15"/>
      <c r="DSS32" s="15"/>
      <c r="DST32" s="15"/>
      <c r="DSU32" s="15"/>
      <c r="DSV32" s="15"/>
      <c r="DSW32" s="15"/>
      <c r="DSX32" s="15"/>
      <c r="DSY32" s="15"/>
      <c r="DSZ32" s="15"/>
      <c r="DTA32" s="15"/>
      <c r="DTB32" s="15"/>
      <c r="DTC32" s="15"/>
      <c r="DTD32" s="15"/>
      <c r="DTE32" s="15"/>
      <c r="DTF32" s="15"/>
      <c r="DTG32" s="15"/>
      <c r="DTH32" s="15"/>
      <c r="DTI32" s="15"/>
      <c r="DTJ32" s="15"/>
      <c r="DTK32" s="15"/>
      <c r="DTL32" s="15"/>
      <c r="DTM32" s="15"/>
      <c r="DTN32" s="15"/>
      <c r="DTO32" s="15"/>
      <c r="DTP32" s="15"/>
      <c r="DTQ32" s="15"/>
      <c r="DTR32" s="15"/>
      <c r="DTS32" s="15"/>
      <c r="DTT32" s="15"/>
      <c r="DTU32" s="15"/>
      <c r="DTV32" s="15"/>
      <c r="DTW32" s="15"/>
      <c r="DTX32" s="15"/>
      <c r="DTY32" s="15"/>
      <c r="DTZ32" s="15"/>
      <c r="DUA32" s="15"/>
      <c r="DUB32" s="15"/>
      <c r="DUC32" s="15"/>
      <c r="DUD32" s="15"/>
      <c r="DUE32" s="15"/>
      <c r="DUF32" s="15"/>
      <c r="DUG32" s="15"/>
      <c r="DUH32" s="15"/>
      <c r="DUI32" s="15"/>
      <c r="DUJ32" s="15"/>
      <c r="DUK32" s="15"/>
      <c r="DUL32" s="15"/>
      <c r="DUM32" s="15"/>
      <c r="DUN32" s="15"/>
      <c r="DUO32" s="15"/>
      <c r="DUP32" s="15"/>
      <c r="DUQ32" s="15"/>
      <c r="DUR32" s="15"/>
      <c r="DUS32" s="15"/>
      <c r="DUT32" s="15"/>
      <c r="DUU32" s="15"/>
      <c r="DUV32" s="15"/>
      <c r="DUW32" s="15"/>
      <c r="DUX32" s="15"/>
      <c r="DUY32" s="15"/>
      <c r="DUZ32" s="15"/>
      <c r="DVA32" s="15"/>
      <c r="DVB32" s="15"/>
      <c r="DVC32" s="15"/>
      <c r="DVD32" s="15"/>
      <c r="DVE32" s="15"/>
      <c r="DVF32" s="15"/>
      <c r="DVG32" s="15"/>
      <c r="DVH32" s="15"/>
      <c r="DVI32" s="15"/>
      <c r="DVJ32" s="15"/>
      <c r="DVK32" s="15"/>
      <c r="DVL32" s="15"/>
      <c r="DVM32" s="15"/>
      <c r="DVN32" s="15"/>
      <c r="DVO32" s="15"/>
      <c r="DVP32" s="15"/>
      <c r="DVQ32" s="15"/>
      <c r="DVR32" s="15"/>
      <c r="DVS32" s="15"/>
      <c r="DVT32" s="15"/>
      <c r="DVU32" s="15"/>
      <c r="DVV32" s="15"/>
      <c r="DVW32" s="15"/>
      <c r="DVX32" s="15"/>
      <c r="DVY32" s="15"/>
      <c r="DVZ32" s="15"/>
      <c r="DWA32" s="15"/>
      <c r="DWB32" s="15"/>
      <c r="DWC32" s="15"/>
      <c r="DWD32" s="15"/>
      <c r="DWE32" s="15"/>
      <c r="DWF32" s="15"/>
      <c r="DWG32" s="15"/>
      <c r="DWH32" s="15"/>
      <c r="DWI32" s="15"/>
      <c r="DWJ32" s="15"/>
      <c r="DWK32" s="15"/>
      <c r="DWL32" s="15"/>
      <c r="DWM32" s="15"/>
      <c r="DWN32" s="15"/>
      <c r="DWO32" s="15"/>
      <c r="DWP32" s="15"/>
      <c r="DWQ32" s="15"/>
      <c r="DWR32" s="15"/>
      <c r="DWS32" s="15"/>
      <c r="DWT32" s="15"/>
      <c r="DWU32" s="15"/>
      <c r="DWV32" s="15"/>
      <c r="DWW32" s="15"/>
      <c r="DWX32" s="15"/>
      <c r="DWY32" s="15"/>
      <c r="DWZ32" s="15"/>
      <c r="DXA32" s="15"/>
      <c r="DXB32" s="15"/>
      <c r="DXC32" s="15"/>
      <c r="DXD32" s="15"/>
      <c r="DXE32" s="15"/>
      <c r="DXF32" s="15"/>
      <c r="DXG32" s="15"/>
      <c r="DXH32" s="15"/>
      <c r="DXI32" s="15"/>
      <c r="DXJ32" s="15"/>
      <c r="DXK32" s="15"/>
      <c r="DXL32" s="15"/>
      <c r="DXM32" s="15"/>
      <c r="DXN32" s="15"/>
      <c r="DXO32" s="15"/>
      <c r="DXP32" s="15"/>
      <c r="DXQ32" s="15"/>
      <c r="DXR32" s="15"/>
      <c r="DXS32" s="15"/>
      <c r="DXT32" s="15"/>
      <c r="DXU32" s="15"/>
      <c r="DXV32" s="15"/>
      <c r="DXW32" s="15"/>
      <c r="DXX32" s="15"/>
      <c r="DXY32" s="15"/>
      <c r="DXZ32" s="15"/>
      <c r="DYA32" s="15"/>
      <c r="DYB32" s="15"/>
      <c r="DYC32" s="15"/>
      <c r="DYD32" s="15"/>
      <c r="DYE32" s="15"/>
      <c r="DYF32" s="15"/>
      <c r="DYG32" s="15"/>
      <c r="DYH32" s="15"/>
      <c r="DYI32" s="15"/>
      <c r="DYJ32" s="15"/>
      <c r="DYK32" s="15"/>
      <c r="DYL32" s="15"/>
      <c r="DYM32" s="15"/>
      <c r="DYN32" s="15"/>
      <c r="DYO32" s="15"/>
      <c r="DYP32" s="15"/>
      <c r="DYQ32" s="15"/>
      <c r="DYR32" s="15"/>
      <c r="DYS32" s="15"/>
      <c r="DYT32" s="15"/>
      <c r="DYU32" s="15"/>
      <c r="DYV32" s="15"/>
      <c r="DYW32" s="15"/>
      <c r="DYX32" s="15"/>
      <c r="DYY32" s="15"/>
      <c r="DYZ32" s="15"/>
      <c r="DZA32" s="15"/>
      <c r="DZB32" s="15"/>
      <c r="DZC32" s="15"/>
      <c r="DZD32" s="15"/>
      <c r="DZE32" s="15"/>
      <c r="DZF32" s="15"/>
      <c r="DZG32" s="15"/>
      <c r="DZH32" s="15"/>
      <c r="DZI32" s="15"/>
      <c r="DZJ32" s="15"/>
      <c r="DZK32" s="15"/>
      <c r="DZL32" s="15"/>
      <c r="DZM32" s="15"/>
      <c r="DZN32" s="15"/>
      <c r="DZO32" s="15"/>
      <c r="DZP32" s="15"/>
      <c r="DZQ32" s="15"/>
      <c r="DZR32" s="15"/>
      <c r="DZS32" s="15"/>
      <c r="DZT32" s="15"/>
      <c r="DZU32" s="15"/>
      <c r="DZV32" s="15"/>
      <c r="DZW32" s="15"/>
      <c r="DZX32" s="15"/>
      <c r="DZY32" s="15"/>
      <c r="DZZ32" s="15"/>
      <c r="EAA32" s="15"/>
      <c r="EAB32" s="15"/>
      <c r="EAC32" s="15"/>
      <c r="EAD32" s="15"/>
      <c r="EAE32" s="15"/>
      <c r="EAF32" s="15"/>
      <c r="EAG32" s="15"/>
      <c r="EAH32" s="15"/>
      <c r="EAI32" s="15"/>
      <c r="EAJ32" s="15"/>
      <c r="EAK32" s="15"/>
      <c r="EAL32" s="15"/>
      <c r="EAM32" s="15"/>
      <c r="EAN32" s="15"/>
      <c r="EAO32" s="15"/>
      <c r="EAP32" s="15"/>
      <c r="EAQ32" s="15"/>
      <c r="EAR32" s="15"/>
      <c r="EAS32" s="15"/>
      <c r="EAT32" s="15"/>
      <c r="EAU32" s="15"/>
      <c r="EAV32" s="15"/>
      <c r="EAW32" s="15"/>
      <c r="EAX32" s="15"/>
      <c r="EAY32" s="15"/>
      <c r="EAZ32" s="15"/>
      <c r="EBA32" s="15"/>
      <c r="EBB32" s="15"/>
      <c r="EBC32" s="15"/>
      <c r="EBD32" s="15"/>
      <c r="EBE32" s="15"/>
      <c r="EBF32" s="15"/>
      <c r="EBG32" s="15"/>
      <c r="EBH32" s="15"/>
      <c r="EBI32" s="15"/>
      <c r="EBJ32" s="15"/>
      <c r="EBK32" s="15"/>
      <c r="EBL32" s="15"/>
      <c r="EBM32" s="15"/>
      <c r="EBN32" s="15"/>
      <c r="EBO32" s="15"/>
      <c r="EBP32" s="15"/>
      <c r="EBQ32" s="15"/>
      <c r="EBR32" s="15"/>
      <c r="EBS32" s="15"/>
      <c r="EBT32" s="15"/>
      <c r="EBU32" s="15"/>
      <c r="EBV32" s="15"/>
      <c r="EBW32" s="15"/>
      <c r="EBX32" s="15"/>
      <c r="EBY32" s="15"/>
      <c r="EBZ32" s="15"/>
      <c r="ECA32" s="15"/>
      <c r="ECB32" s="15"/>
      <c r="ECC32" s="15"/>
      <c r="ECD32" s="15"/>
      <c r="ECE32" s="15"/>
      <c r="ECF32" s="15"/>
      <c r="ECG32" s="15"/>
      <c r="ECH32" s="15"/>
      <c r="ECI32" s="15"/>
      <c r="ECJ32" s="15"/>
      <c r="ECK32" s="15"/>
      <c r="ECL32" s="15"/>
      <c r="ECM32" s="15"/>
      <c r="ECN32" s="15"/>
      <c r="ECO32" s="15"/>
      <c r="ECP32" s="15"/>
      <c r="ECQ32" s="15"/>
      <c r="ECR32" s="15"/>
      <c r="ECS32" s="15"/>
      <c r="ECT32" s="15"/>
      <c r="ECU32" s="15"/>
      <c r="ECV32" s="15"/>
      <c r="ECW32" s="15"/>
      <c r="ECX32" s="15"/>
      <c r="ECY32" s="15"/>
      <c r="ECZ32" s="15"/>
      <c r="EDA32" s="15"/>
      <c r="EDB32" s="15"/>
      <c r="EDC32" s="15"/>
      <c r="EDD32" s="15"/>
      <c r="EDE32" s="15"/>
      <c r="EDF32" s="15"/>
      <c r="EDG32" s="15"/>
      <c r="EDH32" s="15"/>
      <c r="EDI32" s="15"/>
      <c r="EDJ32" s="15"/>
      <c r="EDK32" s="15"/>
      <c r="EDL32" s="15"/>
      <c r="EDM32" s="15"/>
      <c r="EDN32" s="15"/>
      <c r="EDO32" s="15"/>
      <c r="EDP32" s="15"/>
      <c r="EDQ32" s="15"/>
      <c r="EDR32" s="15"/>
      <c r="EDS32" s="15"/>
      <c r="EDT32" s="15"/>
      <c r="EDU32" s="15"/>
      <c r="EDV32" s="15"/>
      <c r="EDW32" s="15"/>
      <c r="EDX32" s="15"/>
      <c r="EDY32" s="15"/>
      <c r="EDZ32" s="15"/>
      <c r="EEA32" s="15"/>
      <c r="EEB32" s="15"/>
      <c r="EEC32" s="15"/>
      <c r="EED32" s="15"/>
      <c r="EEE32" s="15"/>
      <c r="EEF32" s="15"/>
      <c r="EEG32" s="15"/>
      <c r="EEH32" s="15"/>
      <c r="EEI32" s="15"/>
      <c r="EEJ32" s="15"/>
      <c r="EEK32" s="15"/>
      <c r="EEL32" s="15"/>
      <c r="EEM32" s="15"/>
      <c r="EEN32" s="15"/>
      <c r="EEO32" s="15"/>
      <c r="EEP32" s="15"/>
      <c r="EEQ32" s="15"/>
      <c r="EER32" s="15"/>
      <c r="EES32" s="15"/>
      <c r="EET32" s="15"/>
      <c r="EEU32" s="15"/>
      <c r="EEV32" s="15"/>
      <c r="EEW32" s="15"/>
      <c r="EEX32" s="15"/>
      <c r="EEY32" s="15"/>
      <c r="EEZ32" s="15"/>
      <c r="EFA32" s="15"/>
      <c r="EFB32" s="15"/>
      <c r="EFC32" s="15"/>
      <c r="EFD32" s="15"/>
      <c r="EFE32" s="15"/>
      <c r="EFF32" s="15"/>
      <c r="EFG32" s="15"/>
      <c r="EFH32" s="15"/>
      <c r="EFI32" s="15"/>
      <c r="EFJ32" s="15"/>
      <c r="EFK32" s="15"/>
      <c r="EFL32" s="15"/>
      <c r="EFM32" s="15"/>
      <c r="EFN32" s="15"/>
      <c r="EFO32" s="15"/>
      <c r="EFP32" s="15"/>
      <c r="EFQ32" s="15"/>
      <c r="EFR32" s="15"/>
      <c r="EFS32" s="15"/>
      <c r="EFT32" s="15"/>
      <c r="EFU32" s="15"/>
      <c r="EFV32" s="15"/>
      <c r="EFW32" s="15"/>
      <c r="EFX32" s="15"/>
      <c r="EFY32" s="15"/>
      <c r="EFZ32" s="15"/>
      <c r="EGA32" s="15"/>
      <c r="EGB32" s="15"/>
      <c r="EGC32" s="15"/>
      <c r="EGD32" s="15"/>
      <c r="EGE32" s="15"/>
      <c r="EGF32" s="15"/>
      <c r="EGG32" s="15"/>
      <c r="EGH32" s="15"/>
      <c r="EGI32" s="15"/>
      <c r="EGJ32" s="15"/>
      <c r="EGK32" s="15"/>
      <c r="EGL32" s="15"/>
      <c r="EGM32" s="15"/>
      <c r="EGN32" s="15"/>
      <c r="EGO32" s="15"/>
      <c r="EGP32" s="15"/>
      <c r="EGQ32" s="15"/>
      <c r="EGR32" s="15"/>
      <c r="EGS32" s="15"/>
      <c r="EGT32" s="15"/>
      <c r="EGU32" s="15"/>
      <c r="EGV32" s="15"/>
      <c r="EGW32" s="15"/>
      <c r="EGX32" s="15"/>
      <c r="EGY32" s="15"/>
      <c r="EGZ32" s="15"/>
      <c r="EHA32" s="15"/>
      <c r="EHB32" s="15"/>
      <c r="EHC32" s="15"/>
      <c r="EHD32" s="15"/>
      <c r="EHE32" s="15"/>
      <c r="EHF32" s="15"/>
      <c r="EHG32" s="15"/>
      <c r="EHH32" s="15"/>
      <c r="EHI32" s="15"/>
      <c r="EHJ32" s="15"/>
      <c r="EHK32" s="15"/>
      <c r="EHL32" s="15"/>
      <c r="EHM32" s="15"/>
      <c r="EHN32" s="15"/>
      <c r="EHO32" s="15"/>
      <c r="EHP32" s="15"/>
      <c r="EHQ32" s="15"/>
      <c r="EHR32" s="15"/>
      <c r="EHS32" s="15"/>
      <c r="EHT32" s="15"/>
      <c r="EHU32" s="15"/>
      <c r="EHV32" s="15"/>
      <c r="EHW32" s="15"/>
      <c r="EHX32" s="15"/>
      <c r="EHY32" s="15"/>
      <c r="EHZ32" s="15"/>
      <c r="EIA32" s="15"/>
      <c r="EIB32" s="15"/>
      <c r="EIC32" s="15"/>
      <c r="EID32" s="15"/>
      <c r="EIE32" s="15"/>
      <c r="EIF32" s="15"/>
      <c r="EIG32" s="15"/>
      <c r="EIH32" s="15"/>
      <c r="EII32" s="15"/>
      <c r="EIJ32" s="15"/>
      <c r="EIK32" s="15"/>
      <c r="EIL32" s="15"/>
      <c r="EIM32" s="15"/>
      <c r="EIN32" s="15"/>
      <c r="EIO32" s="15"/>
      <c r="EIP32" s="15"/>
      <c r="EIQ32" s="15"/>
      <c r="EIR32" s="15"/>
      <c r="EIS32" s="15"/>
      <c r="EIT32" s="15"/>
      <c r="EIU32" s="15"/>
      <c r="EIV32" s="15"/>
      <c r="EIW32" s="15"/>
      <c r="EIX32" s="15"/>
      <c r="EIY32" s="15"/>
      <c r="EIZ32" s="15"/>
      <c r="EJA32" s="15"/>
      <c r="EJB32" s="15"/>
      <c r="EJC32" s="15"/>
      <c r="EJD32" s="15"/>
      <c r="EJE32" s="15"/>
      <c r="EJF32" s="15"/>
      <c r="EJG32" s="15"/>
      <c r="EJH32" s="15"/>
      <c r="EJI32" s="15"/>
      <c r="EJJ32" s="15"/>
      <c r="EJK32" s="15"/>
      <c r="EJL32" s="15"/>
      <c r="EJM32" s="15"/>
      <c r="EJN32" s="15"/>
      <c r="EJO32" s="15"/>
      <c r="EJP32" s="15"/>
      <c r="EJQ32" s="15"/>
      <c r="EJR32" s="15"/>
      <c r="EJS32" s="15"/>
      <c r="EJT32" s="15"/>
      <c r="EJU32" s="15"/>
      <c r="EJV32" s="15"/>
      <c r="EJW32" s="15"/>
      <c r="EJX32" s="15"/>
      <c r="EJY32" s="15"/>
      <c r="EJZ32" s="15"/>
      <c r="EKA32" s="15"/>
      <c r="EKB32" s="15"/>
      <c r="EKC32" s="15"/>
      <c r="EKD32" s="15"/>
      <c r="EKE32" s="15"/>
      <c r="EKF32" s="15"/>
      <c r="EKG32" s="15"/>
      <c r="EKH32" s="15"/>
      <c r="EKI32" s="15"/>
      <c r="EKJ32" s="15"/>
      <c r="EKK32" s="15"/>
      <c r="EKL32" s="15"/>
      <c r="EKM32" s="15"/>
      <c r="EKN32" s="15"/>
      <c r="EKO32" s="15"/>
      <c r="EKP32" s="15"/>
      <c r="EKQ32" s="15"/>
      <c r="EKR32" s="15"/>
      <c r="EKS32" s="15"/>
      <c r="EKT32" s="15"/>
      <c r="EKU32" s="15"/>
      <c r="EKV32" s="15"/>
      <c r="EKW32" s="15"/>
      <c r="EKX32" s="15"/>
      <c r="EKY32" s="15"/>
      <c r="EKZ32" s="15"/>
      <c r="ELA32" s="15"/>
      <c r="ELB32" s="15"/>
      <c r="ELC32" s="15"/>
      <c r="ELD32" s="15"/>
      <c r="ELE32" s="15"/>
      <c r="ELF32" s="15"/>
      <c r="ELG32" s="15"/>
      <c r="ELH32" s="15"/>
      <c r="ELI32" s="15"/>
      <c r="ELJ32" s="15"/>
      <c r="ELK32" s="15"/>
      <c r="ELL32" s="15"/>
      <c r="ELM32" s="15"/>
      <c r="ELN32" s="15"/>
      <c r="ELO32" s="15"/>
      <c r="ELP32" s="15"/>
      <c r="ELQ32" s="15"/>
      <c r="ELR32" s="15"/>
      <c r="ELS32" s="15"/>
      <c r="ELT32" s="15"/>
      <c r="ELU32" s="15"/>
      <c r="ELV32" s="15"/>
      <c r="ELW32" s="15"/>
      <c r="ELX32" s="15"/>
      <c r="ELY32" s="15"/>
      <c r="ELZ32" s="15"/>
      <c r="EMA32" s="15"/>
      <c r="EMB32" s="15"/>
      <c r="EMC32" s="15"/>
      <c r="EMD32" s="15"/>
      <c r="EME32" s="15"/>
      <c r="EMF32" s="15"/>
      <c r="EMG32" s="15"/>
      <c r="EMH32" s="15"/>
      <c r="EMI32" s="15"/>
      <c r="EMJ32" s="15"/>
      <c r="EMK32" s="15"/>
      <c r="EML32" s="15"/>
      <c r="EMM32" s="15"/>
      <c r="EMN32" s="15"/>
      <c r="EMO32" s="15"/>
      <c r="EMP32" s="15"/>
      <c r="EMQ32" s="15"/>
      <c r="EMR32" s="15"/>
      <c r="EMS32" s="15"/>
      <c r="EMT32" s="15"/>
      <c r="EMU32" s="15"/>
      <c r="EMV32" s="15"/>
      <c r="EMW32" s="15"/>
      <c r="EMX32" s="15"/>
      <c r="EMY32" s="15"/>
      <c r="EMZ32" s="15"/>
      <c r="ENA32" s="15"/>
      <c r="ENB32" s="15"/>
      <c r="ENC32" s="15"/>
      <c r="END32" s="15"/>
      <c r="ENE32" s="15"/>
      <c r="ENF32" s="15"/>
      <c r="ENG32" s="15"/>
      <c r="ENH32" s="15"/>
      <c r="ENI32" s="15"/>
      <c r="ENJ32" s="15"/>
      <c r="ENK32" s="15"/>
      <c r="ENL32" s="15"/>
      <c r="ENM32" s="15"/>
      <c r="ENN32" s="15"/>
      <c r="ENO32" s="15"/>
      <c r="ENP32" s="15"/>
      <c r="ENQ32" s="15"/>
      <c r="ENR32" s="15"/>
      <c r="ENS32" s="15"/>
      <c r="ENT32" s="15"/>
      <c r="ENU32" s="15"/>
      <c r="ENV32" s="15"/>
      <c r="ENW32" s="15"/>
      <c r="ENX32" s="15"/>
      <c r="ENY32" s="15"/>
      <c r="ENZ32" s="15"/>
      <c r="EOA32" s="15"/>
      <c r="EOB32" s="15"/>
      <c r="EOC32" s="15"/>
      <c r="EOD32" s="15"/>
      <c r="EOE32" s="15"/>
      <c r="EOF32" s="15"/>
      <c r="EOG32" s="15"/>
      <c r="EOH32" s="15"/>
      <c r="EOI32" s="15"/>
      <c r="EOJ32" s="15"/>
      <c r="EOK32" s="15"/>
      <c r="EOL32" s="15"/>
      <c r="EOM32" s="15"/>
      <c r="EON32" s="15"/>
      <c r="EOO32" s="15"/>
      <c r="EOP32" s="15"/>
      <c r="EOQ32" s="15"/>
      <c r="EOR32" s="15"/>
      <c r="EOS32" s="15"/>
      <c r="EOT32" s="15"/>
      <c r="EOU32" s="15"/>
      <c r="EOV32" s="15"/>
      <c r="EOW32" s="15"/>
      <c r="EOX32" s="15"/>
      <c r="EOY32" s="15"/>
      <c r="EOZ32" s="15"/>
      <c r="EPA32" s="15"/>
      <c r="EPB32" s="15"/>
      <c r="EPC32" s="15"/>
      <c r="EPD32" s="15"/>
      <c r="EPE32" s="15"/>
      <c r="EPF32" s="15"/>
      <c r="EPG32" s="15"/>
      <c r="EPH32" s="15"/>
      <c r="EPI32" s="15"/>
      <c r="EPJ32" s="15"/>
      <c r="EPK32" s="15"/>
      <c r="EPL32" s="15"/>
      <c r="EPM32" s="15"/>
      <c r="EPN32" s="15"/>
      <c r="EPO32" s="15"/>
      <c r="EPP32" s="15"/>
      <c r="EPQ32" s="15"/>
      <c r="EPR32" s="15"/>
      <c r="EPS32" s="15"/>
      <c r="EPT32" s="15"/>
      <c r="EPU32" s="15"/>
      <c r="EPV32" s="15"/>
      <c r="EPW32" s="15"/>
      <c r="EPX32" s="15"/>
      <c r="EPY32" s="15"/>
      <c r="EPZ32" s="15"/>
      <c r="EQA32" s="15"/>
      <c r="EQB32" s="15"/>
      <c r="EQC32" s="15"/>
      <c r="EQD32" s="15"/>
      <c r="EQE32" s="15"/>
      <c r="EQF32" s="15"/>
      <c r="EQG32" s="15"/>
      <c r="EQH32" s="15"/>
      <c r="EQI32" s="15"/>
      <c r="EQJ32" s="15"/>
      <c r="EQK32" s="15"/>
      <c r="EQL32" s="15"/>
      <c r="EQM32" s="15"/>
      <c r="EQN32" s="15"/>
      <c r="EQO32" s="15"/>
      <c r="EQP32" s="15"/>
      <c r="EQQ32" s="15"/>
      <c r="EQR32" s="15"/>
      <c r="EQS32" s="15"/>
      <c r="EQT32" s="15"/>
      <c r="EQU32" s="15"/>
      <c r="EQV32" s="15"/>
      <c r="EQW32" s="15"/>
      <c r="EQX32" s="15"/>
      <c r="EQY32" s="15"/>
      <c r="EQZ32" s="15"/>
      <c r="ERA32" s="15"/>
      <c r="ERB32" s="15"/>
      <c r="ERC32" s="15"/>
      <c r="ERD32" s="15"/>
      <c r="ERE32" s="15"/>
      <c r="ERF32" s="15"/>
      <c r="ERG32" s="15"/>
      <c r="ERH32" s="15"/>
      <c r="ERI32" s="15"/>
      <c r="ERJ32" s="15"/>
      <c r="ERK32" s="15"/>
      <c r="ERL32" s="15"/>
      <c r="ERM32" s="15"/>
      <c r="ERN32" s="15"/>
      <c r="ERO32" s="15"/>
      <c r="ERP32" s="15"/>
      <c r="ERQ32" s="15"/>
      <c r="ERR32" s="15"/>
      <c r="ERS32" s="15"/>
      <c r="ERT32" s="15"/>
      <c r="ERU32" s="15"/>
      <c r="ERV32" s="15"/>
      <c r="ERW32" s="15"/>
      <c r="ERX32" s="15"/>
      <c r="ERY32" s="15"/>
      <c r="ERZ32" s="15"/>
      <c r="ESA32" s="15"/>
      <c r="ESB32" s="15"/>
      <c r="ESC32" s="15"/>
      <c r="ESD32" s="15"/>
      <c r="ESE32" s="15"/>
      <c r="ESF32" s="15"/>
      <c r="ESG32" s="15"/>
      <c r="ESH32" s="15"/>
      <c r="ESI32" s="15"/>
      <c r="ESJ32" s="15"/>
      <c r="ESK32" s="15"/>
      <c r="ESL32" s="15"/>
      <c r="ESM32" s="15"/>
      <c r="ESN32" s="15"/>
      <c r="ESO32" s="15"/>
      <c r="ESP32" s="15"/>
      <c r="ESQ32" s="15"/>
      <c r="ESR32" s="15"/>
      <c r="ESS32" s="15"/>
      <c r="EST32" s="15"/>
      <c r="ESU32" s="15"/>
      <c r="ESV32" s="15"/>
      <c r="ESW32" s="15"/>
      <c r="ESX32" s="15"/>
      <c r="ESY32" s="15"/>
      <c r="ESZ32" s="15"/>
      <c r="ETA32" s="15"/>
      <c r="ETB32" s="15"/>
      <c r="ETC32" s="15"/>
      <c r="ETD32" s="15"/>
      <c r="ETE32" s="15"/>
      <c r="ETF32" s="15"/>
      <c r="ETG32" s="15"/>
      <c r="ETH32" s="15"/>
      <c r="ETI32" s="15"/>
      <c r="ETJ32" s="15"/>
      <c r="ETK32" s="15"/>
      <c r="ETL32" s="15"/>
      <c r="ETM32" s="15"/>
      <c r="ETN32" s="15"/>
      <c r="ETO32" s="15"/>
      <c r="ETP32" s="15"/>
      <c r="ETQ32" s="15"/>
      <c r="ETR32" s="15"/>
      <c r="ETS32" s="15"/>
      <c r="ETT32" s="15"/>
      <c r="ETU32" s="15"/>
      <c r="ETV32" s="15"/>
      <c r="ETW32" s="15"/>
      <c r="ETX32" s="15"/>
      <c r="ETY32" s="15"/>
      <c r="ETZ32" s="15"/>
      <c r="EUA32" s="15"/>
      <c r="EUB32" s="15"/>
      <c r="EUC32" s="15"/>
      <c r="EUD32" s="15"/>
      <c r="EUE32" s="15"/>
      <c r="EUF32" s="15"/>
      <c r="EUG32" s="15"/>
      <c r="EUH32" s="15"/>
      <c r="EUI32" s="15"/>
      <c r="EUJ32" s="15"/>
      <c r="EUK32" s="15"/>
      <c r="EUL32" s="15"/>
      <c r="EUM32" s="15"/>
      <c r="EUN32" s="15"/>
      <c r="EUO32" s="15"/>
      <c r="EUP32" s="15"/>
      <c r="EUQ32" s="15"/>
      <c r="EUR32" s="15"/>
      <c r="EUS32" s="15"/>
      <c r="EUT32" s="15"/>
      <c r="EUU32" s="15"/>
      <c r="EUV32" s="15"/>
      <c r="EUW32" s="15"/>
      <c r="EUX32" s="15"/>
      <c r="EUY32" s="15"/>
      <c r="EUZ32" s="15"/>
      <c r="EVA32" s="15"/>
      <c r="EVB32" s="15"/>
      <c r="EVC32" s="15"/>
      <c r="EVD32" s="15"/>
      <c r="EVE32" s="15"/>
      <c r="EVF32" s="15"/>
      <c r="EVG32" s="15"/>
      <c r="EVH32" s="15"/>
      <c r="EVI32" s="15"/>
      <c r="EVJ32" s="15"/>
      <c r="EVK32" s="15"/>
      <c r="EVL32" s="15"/>
      <c r="EVM32" s="15"/>
      <c r="EVN32" s="15"/>
      <c r="EVO32" s="15"/>
      <c r="EVP32" s="15"/>
      <c r="EVQ32" s="15"/>
      <c r="EVR32" s="15"/>
      <c r="EVS32" s="15"/>
      <c r="EVT32" s="15"/>
      <c r="EVU32" s="15"/>
      <c r="EVV32" s="15"/>
      <c r="EVW32" s="15"/>
      <c r="EVX32" s="15"/>
      <c r="EVY32" s="15"/>
      <c r="EVZ32" s="15"/>
      <c r="EWA32" s="15"/>
      <c r="EWB32" s="15"/>
      <c r="EWC32" s="15"/>
      <c r="EWD32" s="15"/>
      <c r="EWE32" s="15"/>
      <c r="EWF32" s="15"/>
      <c r="EWG32" s="15"/>
      <c r="EWH32" s="15"/>
      <c r="EWI32" s="15"/>
      <c r="EWJ32" s="15"/>
      <c r="EWK32" s="15"/>
      <c r="EWL32" s="15"/>
      <c r="EWM32" s="15"/>
      <c r="EWN32" s="15"/>
      <c r="EWO32" s="15"/>
      <c r="EWP32" s="15"/>
      <c r="EWQ32" s="15"/>
      <c r="EWR32" s="15"/>
      <c r="EWS32" s="15"/>
      <c r="EWT32" s="15"/>
      <c r="EWU32" s="15"/>
      <c r="EWV32" s="15"/>
      <c r="EWW32" s="15"/>
      <c r="EWX32" s="15"/>
      <c r="EWY32" s="15"/>
      <c r="EWZ32" s="15"/>
      <c r="EXA32" s="15"/>
      <c r="EXB32" s="15"/>
      <c r="EXC32" s="15"/>
      <c r="EXD32" s="15"/>
      <c r="EXE32" s="15"/>
      <c r="EXF32" s="15"/>
      <c r="EXG32" s="15"/>
      <c r="EXH32" s="15"/>
      <c r="EXI32" s="15"/>
      <c r="EXJ32" s="15"/>
      <c r="EXK32" s="15"/>
      <c r="EXL32" s="15"/>
      <c r="EXM32" s="15"/>
      <c r="EXN32" s="15"/>
      <c r="EXO32" s="15"/>
      <c r="EXP32" s="15"/>
      <c r="EXQ32" s="15"/>
      <c r="EXR32" s="15"/>
      <c r="EXS32" s="15"/>
      <c r="EXT32" s="15"/>
      <c r="EXU32" s="15"/>
      <c r="EXV32" s="15"/>
      <c r="EXW32" s="15"/>
      <c r="EXX32" s="15"/>
      <c r="EXY32" s="15"/>
      <c r="EXZ32" s="15"/>
      <c r="EYA32" s="15"/>
      <c r="EYB32" s="15"/>
      <c r="EYC32" s="15"/>
      <c r="EYD32" s="15"/>
      <c r="EYE32" s="15"/>
      <c r="EYF32" s="15"/>
      <c r="EYG32" s="15"/>
      <c r="EYH32" s="15"/>
      <c r="EYI32" s="15"/>
      <c r="EYJ32" s="15"/>
      <c r="EYK32" s="15"/>
      <c r="EYL32" s="15"/>
      <c r="EYM32" s="15"/>
      <c r="EYN32" s="15"/>
      <c r="EYO32" s="15"/>
      <c r="EYP32" s="15"/>
      <c r="EYQ32" s="15"/>
      <c r="EYR32" s="15"/>
      <c r="EYS32" s="15"/>
      <c r="EYT32" s="15"/>
      <c r="EYU32" s="15"/>
      <c r="EYV32" s="15"/>
      <c r="EYW32" s="15"/>
      <c r="EYX32" s="15"/>
      <c r="EYY32" s="15"/>
      <c r="EYZ32" s="15"/>
      <c r="EZA32" s="15"/>
      <c r="EZB32" s="15"/>
      <c r="EZC32" s="15"/>
      <c r="EZD32" s="15"/>
      <c r="EZE32" s="15"/>
      <c r="EZF32" s="15"/>
      <c r="EZG32" s="15"/>
      <c r="EZH32" s="15"/>
      <c r="EZI32" s="15"/>
      <c r="EZJ32" s="15"/>
      <c r="EZK32" s="15"/>
      <c r="EZL32" s="15"/>
      <c r="EZM32" s="15"/>
      <c r="EZN32" s="15"/>
      <c r="EZO32" s="15"/>
      <c r="EZP32" s="15"/>
      <c r="EZQ32" s="15"/>
      <c r="EZR32" s="15"/>
      <c r="EZS32" s="15"/>
      <c r="EZT32" s="15"/>
      <c r="EZU32" s="15"/>
      <c r="EZV32" s="15"/>
      <c r="EZW32" s="15"/>
      <c r="EZX32" s="15"/>
      <c r="EZY32" s="15"/>
      <c r="EZZ32" s="15"/>
      <c r="FAA32" s="15"/>
      <c r="FAB32" s="15"/>
      <c r="FAC32" s="15"/>
      <c r="FAD32" s="15"/>
      <c r="FAE32" s="15"/>
      <c r="FAF32" s="15"/>
      <c r="FAG32" s="15"/>
      <c r="FAH32" s="15"/>
      <c r="FAI32" s="15"/>
      <c r="FAJ32" s="15"/>
      <c r="FAK32" s="15"/>
      <c r="FAL32" s="15"/>
      <c r="FAM32" s="15"/>
      <c r="FAN32" s="15"/>
      <c r="FAO32" s="15"/>
      <c r="FAP32" s="15"/>
      <c r="FAQ32" s="15"/>
      <c r="FAR32" s="15"/>
      <c r="FAS32" s="15"/>
      <c r="FAT32" s="15"/>
      <c r="FAU32" s="15"/>
      <c r="FAV32" s="15"/>
      <c r="FAW32" s="15"/>
      <c r="FAX32" s="15"/>
      <c r="FAY32" s="15"/>
      <c r="FAZ32" s="15"/>
      <c r="FBA32" s="15"/>
      <c r="FBB32" s="15"/>
      <c r="FBC32" s="15"/>
      <c r="FBD32" s="15"/>
      <c r="FBE32" s="15"/>
      <c r="FBF32" s="15"/>
      <c r="FBG32" s="15"/>
      <c r="FBH32" s="15"/>
      <c r="FBI32" s="15"/>
      <c r="FBJ32" s="15"/>
      <c r="FBK32" s="15"/>
      <c r="FBL32" s="15"/>
      <c r="FBM32" s="15"/>
      <c r="FBN32" s="15"/>
      <c r="FBO32" s="15"/>
      <c r="FBP32" s="15"/>
      <c r="FBQ32" s="15"/>
      <c r="FBR32" s="15"/>
      <c r="FBS32" s="15"/>
      <c r="FBT32" s="15"/>
      <c r="FBU32" s="15"/>
      <c r="FBV32" s="15"/>
      <c r="FBW32" s="15"/>
      <c r="FBX32" s="15"/>
      <c r="FBY32" s="15"/>
      <c r="FBZ32" s="15"/>
      <c r="FCA32" s="15"/>
      <c r="FCB32" s="15"/>
      <c r="FCC32" s="15"/>
      <c r="FCD32" s="15"/>
      <c r="FCE32" s="15"/>
      <c r="FCF32" s="15"/>
      <c r="FCG32" s="15"/>
      <c r="FCH32" s="15"/>
      <c r="FCI32" s="15"/>
      <c r="FCJ32" s="15"/>
      <c r="FCK32" s="15"/>
      <c r="FCL32" s="15"/>
      <c r="FCM32" s="15"/>
      <c r="FCN32" s="15"/>
      <c r="FCO32" s="15"/>
      <c r="FCP32" s="15"/>
      <c r="FCQ32" s="15"/>
      <c r="FCR32" s="15"/>
      <c r="FCS32" s="15"/>
      <c r="FCT32" s="15"/>
      <c r="FCU32" s="15"/>
      <c r="FCV32" s="15"/>
      <c r="FCW32" s="15"/>
      <c r="FCX32" s="15"/>
      <c r="FCY32" s="15"/>
      <c r="FCZ32" s="15"/>
      <c r="FDA32" s="15"/>
      <c r="FDB32" s="15"/>
      <c r="FDC32" s="15"/>
      <c r="FDD32" s="15"/>
      <c r="FDE32" s="15"/>
      <c r="FDF32" s="15"/>
      <c r="FDG32" s="15"/>
      <c r="FDH32" s="15"/>
      <c r="FDI32" s="15"/>
      <c r="FDJ32" s="15"/>
      <c r="FDK32" s="15"/>
      <c r="FDL32" s="15"/>
      <c r="FDM32" s="15"/>
      <c r="FDN32" s="15"/>
      <c r="FDO32" s="15"/>
      <c r="FDP32" s="15"/>
      <c r="FDQ32" s="15"/>
      <c r="FDR32" s="15"/>
      <c r="FDS32" s="15"/>
      <c r="FDT32" s="15"/>
      <c r="FDU32" s="15"/>
      <c r="FDV32" s="15"/>
      <c r="FDW32" s="15"/>
      <c r="FDX32" s="15"/>
      <c r="FDY32" s="15"/>
      <c r="FDZ32" s="15"/>
      <c r="FEA32" s="15"/>
      <c r="FEB32" s="15"/>
      <c r="FEC32" s="15"/>
      <c r="FED32" s="15"/>
      <c r="FEE32" s="15"/>
      <c r="FEF32" s="15"/>
      <c r="FEG32" s="15"/>
      <c r="FEH32" s="15"/>
      <c r="FEI32" s="15"/>
      <c r="FEJ32" s="15"/>
      <c r="FEK32" s="15"/>
      <c r="FEL32" s="15"/>
      <c r="FEM32" s="15"/>
      <c r="FEN32" s="15"/>
      <c r="FEO32" s="15"/>
      <c r="FEP32" s="15"/>
      <c r="FEQ32" s="15"/>
      <c r="FER32" s="15"/>
      <c r="FES32" s="15"/>
      <c r="FET32" s="15"/>
      <c r="FEU32" s="15"/>
      <c r="FEV32" s="15"/>
      <c r="FEW32" s="15"/>
      <c r="FEX32" s="15"/>
      <c r="FEY32" s="15"/>
      <c r="FEZ32" s="15"/>
      <c r="FFA32" s="15"/>
      <c r="FFB32" s="15"/>
      <c r="FFC32" s="15"/>
      <c r="FFD32" s="15"/>
      <c r="FFE32" s="15"/>
      <c r="FFF32" s="15"/>
      <c r="FFG32" s="15"/>
      <c r="FFH32" s="15"/>
      <c r="FFI32" s="15"/>
      <c r="FFJ32" s="15"/>
      <c r="FFK32" s="15"/>
      <c r="FFL32" s="15"/>
      <c r="FFM32" s="15"/>
      <c r="FFN32" s="15"/>
      <c r="FFO32" s="15"/>
      <c r="FFP32" s="15"/>
      <c r="FFQ32" s="15"/>
      <c r="FFR32" s="15"/>
      <c r="FFS32" s="15"/>
      <c r="FFT32" s="15"/>
      <c r="FFU32" s="15"/>
      <c r="FFV32" s="15"/>
      <c r="FFW32" s="15"/>
      <c r="FFX32" s="15"/>
      <c r="FFY32" s="15"/>
      <c r="FFZ32" s="15"/>
      <c r="FGA32" s="15"/>
      <c r="FGB32" s="15"/>
      <c r="FGC32" s="15"/>
      <c r="FGD32" s="15"/>
      <c r="FGE32" s="15"/>
      <c r="FGF32" s="15"/>
      <c r="FGG32" s="15"/>
      <c r="FGH32" s="15"/>
      <c r="FGI32" s="15"/>
      <c r="FGJ32" s="15"/>
      <c r="FGK32" s="15"/>
      <c r="FGL32" s="15"/>
      <c r="FGM32" s="15"/>
      <c r="FGN32" s="15"/>
      <c r="FGO32" s="15"/>
      <c r="FGP32" s="15"/>
      <c r="FGQ32" s="15"/>
      <c r="FGR32" s="15"/>
      <c r="FGS32" s="15"/>
      <c r="FGT32" s="15"/>
      <c r="FGU32" s="15"/>
      <c r="FGV32" s="15"/>
      <c r="FGW32" s="15"/>
      <c r="FGX32" s="15"/>
      <c r="FGY32" s="15"/>
      <c r="FGZ32" s="15"/>
      <c r="FHA32" s="15"/>
      <c r="FHB32" s="15"/>
      <c r="FHC32" s="15"/>
      <c r="FHD32" s="15"/>
      <c r="FHE32" s="15"/>
      <c r="FHF32" s="15"/>
      <c r="FHG32" s="15"/>
      <c r="FHH32" s="15"/>
      <c r="FHI32" s="15"/>
      <c r="FHJ32" s="15"/>
      <c r="FHK32" s="15"/>
      <c r="FHL32" s="15"/>
      <c r="FHM32" s="15"/>
      <c r="FHN32" s="15"/>
      <c r="FHO32" s="15"/>
      <c r="FHP32" s="15"/>
      <c r="FHQ32" s="15"/>
      <c r="FHR32" s="15"/>
      <c r="FHS32" s="15"/>
      <c r="FHT32" s="15"/>
      <c r="FHU32" s="15"/>
      <c r="FHV32" s="15"/>
      <c r="FHW32" s="15"/>
      <c r="FHX32" s="15"/>
      <c r="FHY32" s="15"/>
      <c r="FHZ32" s="15"/>
      <c r="FIA32" s="15"/>
      <c r="FIB32" s="15"/>
      <c r="FIC32" s="15"/>
      <c r="FID32" s="15"/>
      <c r="FIE32" s="15"/>
      <c r="FIF32" s="15"/>
      <c r="FIG32" s="15"/>
      <c r="FIH32" s="15"/>
      <c r="FII32" s="15"/>
      <c r="FIJ32" s="15"/>
      <c r="FIK32" s="15"/>
      <c r="FIL32" s="15"/>
      <c r="FIM32" s="15"/>
      <c r="FIN32" s="15"/>
      <c r="FIO32" s="15"/>
      <c r="FIP32" s="15"/>
      <c r="FIQ32" s="15"/>
      <c r="FIR32" s="15"/>
      <c r="FIS32" s="15"/>
      <c r="FIT32" s="15"/>
      <c r="FIU32" s="15"/>
      <c r="FIV32" s="15"/>
      <c r="FIW32" s="15"/>
      <c r="FIX32" s="15"/>
      <c r="FIY32" s="15"/>
      <c r="FIZ32" s="15"/>
      <c r="FJA32" s="15"/>
      <c r="FJB32" s="15"/>
      <c r="FJC32" s="15"/>
      <c r="FJD32" s="15"/>
      <c r="FJE32" s="15"/>
      <c r="FJF32" s="15"/>
      <c r="FJG32" s="15"/>
      <c r="FJH32" s="15"/>
      <c r="FJI32" s="15"/>
      <c r="FJJ32" s="15"/>
      <c r="FJK32" s="15"/>
      <c r="FJL32" s="15"/>
      <c r="FJM32" s="15"/>
      <c r="FJN32" s="15"/>
      <c r="FJO32" s="15"/>
      <c r="FJP32" s="15"/>
      <c r="FJQ32" s="15"/>
      <c r="FJR32" s="15"/>
      <c r="FJS32" s="15"/>
      <c r="FJT32" s="15"/>
      <c r="FJU32" s="15"/>
      <c r="FJV32" s="15"/>
      <c r="FJW32" s="15"/>
      <c r="FJX32" s="15"/>
      <c r="FJY32" s="15"/>
      <c r="FJZ32" s="15"/>
      <c r="FKA32" s="15"/>
      <c r="FKB32" s="15"/>
      <c r="FKC32" s="15"/>
      <c r="FKD32" s="15"/>
      <c r="FKE32" s="15"/>
      <c r="FKF32" s="15"/>
      <c r="FKG32" s="15"/>
      <c r="FKH32" s="15"/>
      <c r="FKI32" s="15"/>
      <c r="FKJ32" s="15"/>
      <c r="FKK32" s="15"/>
      <c r="FKL32" s="15"/>
      <c r="FKM32" s="15"/>
      <c r="FKN32" s="15"/>
      <c r="FKO32" s="15"/>
      <c r="FKP32" s="15"/>
      <c r="FKQ32" s="15"/>
      <c r="FKR32" s="15"/>
      <c r="FKS32" s="15"/>
      <c r="FKT32" s="15"/>
      <c r="FKU32" s="15"/>
      <c r="FKV32" s="15"/>
      <c r="FKW32" s="15"/>
      <c r="FKX32" s="15"/>
      <c r="FKY32" s="15"/>
      <c r="FKZ32" s="15"/>
      <c r="FLA32" s="15"/>
      <c r="FLB32" s="15"/>
      <c r="FLC32" s="15"/>
      <c r="FLD32" s="15"/>
      <c r="FLE32" s="15"/>
      <c r="FLF32" s="15"/>
      <c r="FLG32" s="15"/>
      <c r="FLH32" s="15"/>
      <c r="FLI32" s="15"/>
      <c r="FLJ32" s="15"/>
      <c r="FLK32" s="15"/>
      <c r="FLL32" s="15"/>
      <c r="FLM32" s="15"/>
      <c r="FLN32" s="15"/>
      <c r="FLO32" s="15"/>
      <c r="FLP32" s="15"/>
      <c r="FLQ32" s="15"/>
      <c r="FLR32" s="15"/>
      <c r="FLS32" s="15"/>
      <c r="FLT32" s="15"/>
      <c r="FLU32" s="15"/>
      <c r="FLV32" s="15"/>
      <c r="FLW32" s="15"/>
      <c r="FLX32" s="15"/>
      <c r="FLY32" s="15"/>
      <c r="FLZ32" s="15"/>
      <c r="FMA32" s="15"/>
      <c r="FMB32" s="15"/>
      <c r="FMC32" s="15"/>
      <c r="FMD32" s="15"/>
      <c r="FME32" s="15"/>
      <c r="FMF32" s="15"/>
      <c r="FMG32" s="15"/>
      <c r="FMH32" s="15"/>
      <c r="FMI32" s="15"/>
      <c r="FMJ32" s="15"/>
      <c r="FMK32" s="15"/>
      <c r="FML32" s="15"/>
      <c r="FMM32" s="15"/>
      <c r="FMN32" s="15"/>
      <c r="FMO32" s="15"/>
      <c r="FMP32" s="15"/>
      <c r="FMQ32" s="15"/>
      <c r="FMR32" s="15"/>
      <c r="FMS32" s="15"/>
      <c r="FMT32" s="15"/>
      <c r="FMU32" s="15"/>
      <c r="FMV32" s="15"/>
      <c r="FMW32" s="15"/>
      <c r="FMX32" s="15"/>
      <c r="FMY32" s="15"/>
      <c r="FMZ32" s="15"/>
      <c r="FNA32" s="15"/>
      <c r="FNB32" s="15"/>
      <c r="FNC32" s="15"/>
      <c r="FND32" s="15"/>
      <c r="FNE32" s="15"/>
      <c r="FNF32" s="15"/>
      <c r="FNG32" s="15"/>
      <c r="FNH32" s="15"/>
      <c r="FNI32" s="15"/>
      <c r="FNJ32" s="15"/>
      <c r="FNK32" s="15"/>
      <c r="FNL32" s="15"/>
      <c r="FNM32" s="15"/>
      <c r="FNN32" s="15"/>
      <c r="FNO32" s="15"/>
      <c r="FNP32" s="15"/>
      <c r="FNQ32" s="15"/>
      <c r="FNR32" s="15"/>
      <c r="FNS32" s="15"/>
      <c r="FNT32" s="15"/>
      <c r="FNU32" s="15"/>
      <c r="FNV32" s="15"/>
      <c r="FNW32" s="15"/>
      <c r="FNX32" s="15"/>
      <c r="FNY32" s="15"/>
      <c r="FNZ32" s="15"/>
      <c r="FOA32" s="15"/>
      <c r="FOB32" s="15"/>
      <c r="FOC32" s="15"/>
      <c r="FOD32" s="15"/>
      <c r="FOE32" s="15"/>
      <c r="FOF32" s="15"/>
      <c r="FOG32" s="15"/>
      <c r="FOH32" s="15"/>
      <c r="FOI32" s="15"/>
      <c r="FOJ32" s="15"/>
      <c r="FOK32" s="15"/>
      <c r="FOL32" s="15"/>
      <c r="FOM32" s="15"/>
      <c r="FON32" s="15"/>
      <c r="FOO32" s="15"/>
      <c r="FOP32" s="15"/>
      <c r="FOQ32" s="15"/>
      <c r="FOR32" s="15"/>
      <c r="FOS32" s="15"/>
      <c r="FOT32" s="15"/>
      <c r="FOU32" s="15"/>
      <c r="FOV32" s="15"/>
      <c r="FOW32" s="15"/>
      <c r="FOX32" s="15"/>
      <c r="FOY32" s="15"/>
      <c r="FOZ32" s="15"/>
      <c r="FPA32" s="15"/>
      <c r="FPB32" s="15"/>
      <c r="FPC32" s="15"/>
      <c r="FPD32" s="15"/>
      <c r="FPE32" s="15"/>
      <c r="FPF32" s="15"/>
      <c r="FPG32" s="15"/>
      <c r="FPH32" s="15"/>
      <c r="FPI32" s="15"/>
      <c r="FPJ32" s="15"/>
      <c r="FPK32" s="15"/>
      <c r="FPL32" s="15"/>
      <c r="FPM32" s="15"/>
      <c r="FPN32" s="15"/>
      <c r="FPO32" s="15"/>
      <c r="FPP32" s="15"/>
      <c r="FPQ32" s="15"/>
      <c r="FPR32" s="15"/>
      <c r="FPS32" s="15"/>
      <c r="FPT32" s="15"/>
      <c r="FPU32" s="15"/>
      <c r="FPV32" s="15"/>
      <c r="FPW32" s="15"/>
      <c r="FPX32" s="15"/>
      <c r="FPY32" s="15"/>
      <c r="FPZ32" s="15"/>
      <c r="FQA32" s="15"/>
      <c r="FQB32" s="15"/>
      <c r="FQC32" s="15"/>
      <c r="FQD32" s="15"/>
      <c r="FQE32" s="15"/>
      <c r="FQF32" s="15"/>
      <c r="FQG32" s="15"/>
      <c r="FQH32" s="15"/>
      <c r="FQI32" s="15"/>
      <c r="FQJ32" s="15"/>
      <c r="FQK32" s="15"/>
      <c r="FQL32" s="15"/>
      <c r="FQM32" s="15"/>
      <c r="FQN32" s="15"/>
      <c r="FQO32" s="15"/>
      <c r="FQP32" s="15"/>
      <c r="FQQ32" s="15"/>
      <c r="FQR32" s="15"/>
      <c r="FQS32" s="15"/>
      <c r="FQT32" s="15"/>
      <c r="FQU32" s="15"/>
      <c r="FQV32" s="15"/>
      <c r="FQW32" s="15"/>
      <c r="FQX32" s="15"/>
      <c r="FQY32" s="15"/>
      <c r="FQZ32" s="15"/>
      <c r="FRA32" s="15"/>
      <c r="FRB32" s="15"/>
      <c r="FRC32" s="15"/>
      <c r="FRD32" s="15"/>
      <c r="FRE32" s="15"/>
      <c r="FRF32" s="15"/>
      <c r="FRG32" s="15"/>
      <c r="FRH32" s="15"/>
      <c r="FRI32" s="15"/>
      <c r="FRJ32" s="15"/>
      <c r="FRK32" s="15"/>
      <c r="FRL32" s="15"/>
      <c r="FRM32" s="15"/>
      <c r="FRN32" s="15"/>
      <c r="FRO32" s="15"/>
      <c r="FRP32" s="15"/>
      <c r="FRQ32" s="15"/>
      <c r="FRR32" s="15"/>
      <c r="FRS32" s="15"/>
      <c r="FRT32" s="15"/>
      <c r="FRU32" s="15"/>
      <c r="FRV32" s="15"/>
      <c r="FRW32" s="15"/>
      <c r="FRX32" s="15"/>
      <c r="FRY32" s="15"/>
      <c r="FRZ32" s="15"/>
      <c r="FSA32" s="15"/>
      <c r="FSB32" s="15"/>
      <c r="FSC32" s="15"/>
      <c r="FSD32" s="15"/>
      <c r="FSE32" s="15"/>
      <c r="FSF32" s="15"/>
      <c r="FSG32" s="15"/>
      <c r="FSH32" s="15"/>
      <c r="FSI32" s="15"/>
      <c r="FSJ32" s="15"/>
      <c r="FSK32" s="15"/>
      <c r="FSL32" s="15"/>
      <c r="FSM32" s="15"/>
      <c r="FSN32" s="15"/>
      <c r="FSO32" s="15"/>
      <c r="FSP32" s="15"/>
      <c r="FSQ32" s="15"/>
      <c r="FSR32" s="15"/>
      <c r="FSS32" s="15"/>
      <c r="FST32" s="15"/>
      <c r="FSU32" s="15"/>
      <c r="FSV32" s="15"/>
      <c r="FSW32" s="15"/>
      <c r="FSX32" s="15"/>
      <c r="FSY32" s="15"/>
      <c r="FSZ32" s="15"/>
      <c r="FTA32" s="15"/>
      <c r="FTB32" s="15"/>
      <c r="FTC32" s="15"/>
      <c r="FTD32" s="15"/>
      <c r="FTE32" s="15"/>
      <c r="FTF32" s="15"/>
      <c r="FTG32" s="15"/>
      <c r="FTH32" s="15"/>
      <c r="FTI32" s="15"/>
      <c r="FTJ32" s="15"/>
      <c r="FTK32" s="15"/>
      <c r="FTL32" s="15"/>
      <c r="FTM32" s="15"/>
      <c r="FTN32" s="15"/>
      <c r="FTO32" s="15"/>
      <c r="FTP32" s="15"/>
      <c r="FTQ32" s="15"/>
      <c r="FTR32" s="15"/>
      <c r="FTS32" s="15"/>
      <c r="FTT32" s="15"/>
      <c r="FTU32" s="15"/>
      <c r="FTV32" s="15"/>
      <c r="FTW32" s="15"/>
      <c r="FTX32" s="15"/>
      <c r="FTY32" s="15"/>
      <c r="FTZ32" s="15"/>
      <c r="FUA32" s="15"/>
      <c r="FUB32" s="15"/>
      <c r="FUC32" s="15"/>
      <c r="FUD32" s="15"/>
      <c r="FUE32" s="15"/>
      <c r="FUF32" s="15"/>
      <c r="FUG32" s="15"/>
      <c r="FUH32" s="15"/>
      <c r="FUI32" s="15"/>
      <c r="FUJ32" s="15"/>
      <c r="FUK32" s="15"/>
      <c r="FUL32" s="15"/>
      <c r="FUM32" s="15"/>
      <c r="FUN32" s="15"/>
      <c r="FUO32" s="15"/>
      <c r="FUP32" s="15"/>
      <c r="FUQ32" s="15"/>
      <c r="FUR32" s="15"/>
      <c r="FUS32" s="15"/>
      <c r="FUT32" s="15"/>
      <c r="FUU32" s="15"/>
      <c r="FUV32" s="15"/>
      <c r="FUW32" s="15"/>
      <c r="FUX32" s="15"/>
      <c r="FUY32" s="15"/>
      <c r="FUZ32" s="15"/>
      <c r="FVA32" s="15"/>
      <c r="FVB32" s="15"/>
      <c r="FVC32" s="15"/>
      <c r="FVD32" s="15"/>
      <c r="FVE32" s="15"/>
      <c r="FVF32" s="15"/>
      <c r="FVG32" s="15"/>
      <c r="FVH32" s="15"/>
      <c r="FVI32" s="15"/>
      <c r="FVJ32" s="15"/>
      <c r="FVK32" s="15"/>
      <c r="FVL32" s="15"/>
      <c r="FVM32" s="15"/>
      <c r="FVN32" s="15"/>
      <c r="FVO32" s="15"/>
      <c r="FVP32" s="15"/>
      <c r="FVQ32" s="15"/>
      <c r="FVR32" s="15"/>
      <c r="FVS32" s="15"/>
      <c r="FVT32" s="15"/>
      <c r="FVU32" s="15"/>
      <c r="FVV32" s="15"/>
      <c r="FVW32" s="15"/>
      <c r="FVX32" s="15"/>
      <c r="FVY32" s="15"/>
      <c r="FVZ32" s="15"/>
      <c r="FWA32" s="15"/>
      <c r="FWB32" s="15"/>
      <c r="FWC32" s="15"/>
      <c r="FWD32" s="15"/>
      <c r="FWE32" s="15"/>
      <c r="FWF32" s="15"/>
      <c r="FWG32" s="15"/>
      <c r="FWH32" s="15"/>
      <c r="FWI32" s="15"/>
      <c r="FWJ32" s="15"/>
      <c r="FWK32" s="15"/>
      <c r="FWL32" s="15"/>
      <c r="FWM32" s="15"/>
      <c r="FWN32" s="15"/>
      <c r="FWO32" s="15"/>
      <c r="FWP32" s="15"/>
      <c r="FWQ32" s="15"/>
      <c r="FWR32" s="15"/>
      <c r="FWS32" s="15"/>
      <c r="FWT32" s="15"/>
      <c r="FWU32" s="15"/>
      <c r="FWV32" s="15"/>
      <c r="FWW32" s="15"/>
      <c r="FWX32" s="15"/>
      <c r="FWY32" s="15"/>
      <c r="FWZ32" s="15"/>
      <c r="FXA32" s="15"/>
      <c r="FXB32" s="15"/>
      <c r="FXC32" s="15"/>
      <c r="FXD32" s="15"/>
      <c r="FXE32" s="15"/>
      <c r="FXF32" s="15"/>
      <c r="FXG32" s="15"/>
      <c r="FXH32" s="15"/>
      <c r="FXI32" s="15"/>
      <c r="FXJ32" s="15"/>
      <c r="FXK32" s="15"/>
      <c r="FXL32" s="15"/>
      <c r="FXM32" s="15"/>
      <c r="FXN32" s="15"/>
      <c r="FXO32" s="15"/>
      <c r="FXP32" s="15"/>
      <c r="FXQ32" s="15"/>
      <c r="FXR32" s="15"/>
      <c r="FXS32" s="15"/>
      <c r="FXT32" s="15"/>
      <c r="FXU32" s="15"/>
      <c r="FXV32" s="15"/>
      <c r="FXW32" s="15"/>
      <c r="FXX32" s="15"/>
      <c r="FXY32" s="15"/>
      <c r="FXZ32" s="15"/>
      <c r="FYA32" s="15"/>
      <c r="FYB32" s="15"/>
      <c r="FYC32" s="15"/>
      <c r="FYD32" s="15"/>
      <c r="FYE32" s="15"/>
      <c r="FYF32" s="15"/>
      <c r="FYG32" s="15"/>
      <c r="FYH32" s="15"/>
      <c r="FYI32" s="15"/>
      <c r="FYJ32" s="15"/>
      <c r="FYK32" s="15"/>
      <c r="FYL32" s="15"/>
      <c r="FYM32" s="15"/>
      <c r="FYN32" s="15"/>
      <c r="FYO32" s="15"/>
      <c r="FYP32" s="15"/>
      <c r="FYQ32" s="15"/>
      <c r="FYR32" s="15"/>
      <c r="FYS32" s="15"/>
      <c r="FYT32" s="15"/>
      <c r="FYU32" s="15"/>
      <c r="FYV32" s="15"/>
      <c r="FYW32" s="15"/>
      <c r="FYX32" s="15"/>
      <c r="FYY32" s="15"/>
      <c r="FYZ32" s="15"/>
      <c r="FZA32" s="15"/>
      <c r="FZB32" s="15"/>
      <c r="FZC32" s="15"/>
      <c r="FZD32" s="15"/>
      <c r="FZE32" s="15"/>
      <c r="FZF32" s="15"/>
      <c r="FZG32" s="15"/>
      <c r="FZH32" s="15"/>
      <c r="FZI32" s="15"/>
      <c r="FZJ32" s="15"/>
      <c r="FZK32" s="15"/>
      <c r="FZL32" s="15"/>
      <c r="FZM32" s="15"/>
      <c r="FZN32" s="15"/>
      <c r="FZO32" s="15"/>
      <c r="FZP32" s="15"/>
      <c r="FZQ32" s="15"/>
      <c r="FZR32" s="15"/>
      <c r="FZS32" s="15"/>
      <c r="FZT32" s="15"/>
      <c r="FZU32" s="15"/>
      <c r="FZV32" s="15"/>
      <c r="FZW32" s="15"/>
      <c r="FZX32" s="15"/>
      <c r="FZY32" s="15"/>
      <c r="FZZ32" s="15"/>
      <c r="GAA32" s="15"/>
      <c r="GAB32" s="15"/>
      <c r="GAC32" s="15"/>
      <c r="GAD32" s="15"/>
      <c r="GAE32" s="15"/>
      <c r="GAF32" s="15"/>
      <c r="GAG32" s="15"/>
      <c r="GAH32" s="15"/>
      <c r="GAI32" s="15"/>
      <c r="GAJ32" s="15"/>
      <c r="GAK32" s="15"/>
      <c r="GAL32" s="15"/>
      <c r="GAM32" s="15"/>
      <c r="GAN32" s="15"/>
      <c r="GAO32" s="15"/>
      <c r="GAP32" s="15"/>
      <c r="GAQ32" s="15"/>
      <c r="GAR32" s="15"/>
      <c r="GAS32" s="15"/>
      <c r="GAT32" s="15"/>
      <c r="GAU32" s="15"/>
      <c r="GAV32" s="15"/>
      <c r="GAW32" s="15"/>
      <c r="GAX32" s="15"/>
      <c r="GAY32" s="15"/>
      <c r="GAZ32" s="15"/>
      <c r="GBA32" s="15"/>
      <c r="GBB32" s="15"/>
      <c r="GBC32" s="15"/>
      <c r="GBD32" s="15"/>
      <c r="GBE32" s="15"/>
      <c r="GBF32" s="15"/>
      <c r="GBG32" s="15"/>
      <c r="GBH32" s="15"/>
      <c r="GBI32" s="15"/>
      <c r="GBJ32" s="15"/>
      <c r="GBK32" s="15"/>
      <c r="GBL32" s="15"/>
      <c r="GBM32" s="15"/>
      <c r="GBN32" s="15"/>
      <c r="GBO32" s="15"/>
      <c r="GBP32" s="15"/>
      <c r="GBQ32" s="15"/>
      <c r="GBR32" s="15"/>
      <c r="GBS32" s="15"/>
      <c r="GBT32" s="15"/>
      <c r="GBU32" s="15"/>
      <c r="GBV32" s="15"/>
      <c r="GBW32" s="15"/>
      <c r="GBX32" s="15"/>
      <c r="GBY32" s="15"/>
      <c r="GBZ32" s="15"/>
      <c r="GCA32" s="15"/>
      <c r="GCB32" s="15"/>
      <c r="GCC32" s="15"/>
      <c r="GCD32" s="15"/>
      <c r="GCE32" s="15"/>
      <c r="GCF32" s="15"/>
      <c r="GCG32" s="15"/>
      <c r="GCH32" s="15"/>
      <c r="GCI32" s="15"/>
      <c r="GCJ32" s="15"/>
      <c r="GCK32" s="15"/>
      <c r="GCL32" s="15"/>
      <c r="GCM32" s="15"/>
      <c r="GCN32" s="15"/>
      <c r="GCO32" s="15"/>
      <c r="GCP32" s="15"/>
      <c r="GCQ32" s="15"/>
      <c r="GCR32" s="15"/>
      <c r="GCS32" s="15"/>
      <c r="GCT32" s="15"/>
      <c r="GCU32" s="15"/>
      <c r="GCV32" s="15"/>
      <c r="GCW32" s="15"/>
      <c r="GCX32" s="15"/>
      <c r="GCY32" s="15"/>
      <c r="GCZ32" s="15"/>
      <c r="GDA32" s="15"/>
      <c r="GDB32" s="15"/>
      <c r="GDC32" s="15"/>
      <c r="GDD32" s="15"/>
      <c r="GDE32" s="15"/>
      <c r="GDF32" s="15"/>
      <c r="GDG32" s="15"/>
      <c r="GDH32" s="15"/>
      <c r="GDI32" s="15"/>
      <c r="GDJ32" s="15"/>
      <c r="GDK32" s="15"/>
      <c r="GDL32" s="15"/>
      <c r="GDM32" s="15"/>
      <c r="GDN32" s="15"/>
      <c r="GDO32" s="15"/>
      <c r="GDP32" s="15"/>
      <c r="GDQ32" s="15"/>
      <c r="GDR32" s="15"/>
      <c r="GDS32" s="15"/>
      <c r="GDT32" s="15"/>
      <c r="GDU32" s="15"/>
      <c r="GDV32" s="15"/>
      <c r="GDW32" s="15"/>
      <c r="GDX32" s="15"/>
      <c r="GDY32" s="15"/>
      <c r="GDZ32" s="15"/>
      <c r="GEA32" s="15"/>
      <c r="GEB32" s="15"/>
      <c r="GEC32" s="15"/>
      <c r="GED32" s="15"/>
      <c r="GEE32" s="15"/>
      <c r="GEF32" s="15"/>
      <c r="GEG32" s="15"/>
      <c r="GEH32" s="15"/>
      <c r="GEI32" s="15"/>
      <c r="GEJ32" s="15"/>
      <c r="GEK32" s="15"/>
      <c r="GEL32" s="15"/>
      <c r="GEM32" s="15"/>
      <c r="GEN32" s="15"/>
      <c r="GEO32" s="15"/>
      <c r="GEP32" s="15"/>
      <c r="GEQ32" s="15"/>
      <c r="GER32" s="15"/>
      <c r="GES32" s="15"/>
      <c r="GET32" s="15"/>
      <c r="GEU32" s="15"/>
      <c r="GEV32" s="15"/>
      <c r="GEW32" s="15"/>
      <c r="GEX32" s="15"/>
      <c r="GEY32" s="15"/>
      <c r="GEZ32" s="15"/>
      <c r="GFA32" s="15"/>
      <c r="GFB32" s="15"/>
      <c r="GFC32" s="15"/>
      <c r="GFD32" s="15"/>
      <c r="GFE32" s="15"/>
      <c r="GFF32" s="15"/>
      <c r="GFG32" s="15"/>
      <c r="GFH32" s="15"/>
      <c r="GFI32" s="15"/>
      <c r="GFJ32" s="15"/>
      <c r="GFK32" s="15"/>
      <c r="GFL32" s="15"/>
      <c r="GFM32" s="15"/>
      <c r="GFN32" s="15"/>
      <c r="GFO32" s="15"/>
      <c r="GFP32" s="15"/>
      <c r="GFQ32" s="15"/>
      <c r="GFR32" s="15"/>
      <c r="GFS32" s="15"/>
      <c r="GFT32" s="15"/>
      <c r="GFU32" s="15"/>
      <c r="GFV32" s="15"/>
      <c r="GFW32" s="15"/>
      <c r="GFX32" s="15"/>
      <c r="GFY32" s="15"/>
      <c r="GFZ32" s="15"/>
      <c r="GGA32" s="15"/>
      <c r="GGB32" s="15"/>
      <c r="GGC32" s="15"/>
      <c r="GGD32" s="15"/>
      <c r="GGE32" s="15"/>
      <c r="GGF32" s="15"/>
      <c r="GGG32" s="15"/>
      <c r="GGH32" s="15"/>
      <c r="GGI32" s="15"/>
      <c r="GGJ32" s="15"/>
      <c r="GGK32" s="15"/>
      <c r="GGL32" s="15"/>
      <c r="GGM32" s="15"/>
      <c r="GGN32" s="15"/>
      <c r="GGO32" s="15"/>
      <c r="GGP32" s="15"/>
      <c r="GGQ32" s="15"/>
      <c r="GGR32" s="15"/>
      <c r="GGS32" s="15"/>
      <c r="GGT32" s="15"/>
      <c r="GGU32" s="15"/>
      <c r="GGV32" s="15"/>
      <c r="GGW32" s="15"/>
      <c r="GGX32" s="15"/>
      <c r="GGY32" s="15"/>
      <c r="GGZ32" s="15"/>
      <c r="GHA32" s="15"/>
      <c r="GHB32" s="15"/>
      <c r="GHC32" s="15"/>
      <c r="GHD32" s="15"/>
      <c r="GHE32" s="15"/>
      <c r="GHF32" s="15"/>
      <c r="GHG32" s="15"/>
      <c r="GHH32" s="15"/>
      <c r="GHI32" s="15"/>
      <c r="GHJ32" s="15"/>
      <c r="GHK32" s="15"/>
      <c r="GHL32" s="15"/>
      <c r="GHM32" s="15"/>
      <c r="GHN32" s="15"/>
      <c r="GHO32" s="15"/>
      <c r="GHP32" s="15"/>
      <c r="GHQ32" s="15"/>
      <c r="GHR32" s="15"/>
      <c r="GHS32" s="15"/>
      <c r="GHT32" s="15"/>
      <c r="GHU32" s="15"/>
      <c r="GHV32" s="15"/>
      <c r="GHW32" s="15"/>
      <c r="GHX32" s="15"/>
      <c r="GHY32" s="15"/>
      <c r="GHZ32" s="15"/>
      <c r="GIA32" s="15"/>
      <c r="GIB32" s="15"/>
      <c r="GIC32" s="15"/>
      <c r="GID32" s="15"/>
      <c r="GIE32" s="15"/>
      <c r="GIF32" s="15"/>
      <c r="GIG32" s="15"/>
      <c r="GIH32" s="15"/>
      <c r="GII32" s="15"/>
      <c r="GIJ32" s="15"/>
      <c r="GIK32" s="15"/>
      <c r="GIL32" s="15"/>
      <c r="GIM32" s="15"/>
      <c r="GIN32" s="15"/>
      <c r="GIO32" s="15"/>
      <c r="GIP32" s="15"/>
      <c r="GIQ32" s="15"/>
      <c r="GIR32" s="15"/>
      <c r="GIS32" s="15"/>
      <c r="GIT32" s="15"/>
      <c r="GIU32" s="15"/>
      <c r="GIV32" s="15"/>
      <c r="GIW32" s="15"/>
      <c r="GIX32" s="15"/>
      <c r="GIY32" s="15"/>
      <c r="GIZ32" s="15"/>
      <c r="GJA32" s="15"/>
      <c r="GJB32" s="15"/>
      <c r="GJC32" s="15"/>
      <c r="GJD32" s="15"/>
      <c r="GJE32" s="15"/>
      <c r="GJF32" s="15"/>
      <c r="GJG32" s="15"/>
      <c r="GJH32" s="15"/>
      <c r="GJI32" s="15"/>
      <c r="GJJ32" s="15"/>
      <c r="GJK32" s="15"/>
      <c r="GJL32" s="15"/>
      <c r="GJM32" s="15"/>
      <c r="GJN32" s="15"/>
      <c r="GJO32" s="15"/>
      <c r="GJP32" s="15"/>
      <c r="GJQ32" s="15"/>
      <c r="GJR32" s="15"/>
      <c r="GJS32" s="15"/>
      <c r="GJT32" s="15"/>
      <c r="GJU32" s="15"/>
      <c r="GJV32" s="15"/>
      <c r="GJW32" s="15"/>
      <c r="GJX32" s="15"/>
      <c r="GJY32" s="15"/>
      <c r="GJZ32" s="15"/>
      <c r="GKA32" s="15"/>
      <c r="GKB32" s="15"/>
      <c r="GKC32" s="15"/>
      <c r="GKD32" s="15"/>
      <c r="GKE32" s="15"/>
      <c r="GKF32" s="15"/>
      <c r="GKG32" s="15"/>
      <c r="GKH32" s="15"/>
      <c r="GKI32" s="15"/>
      <c r="GKJ32" s="15"/>
      <c r="GKK32" s="15"/>
      <c r="GKL32" s="15"/>
      <c r="GKM32" s="15"/>
      <c r="GKN32" s="15"/>
      <c r="GKO32" s="15"/>
      <c r="GKP32" s="15"/>
      <c r="GKQ32" s="15"/>
      <c r="GKR32" s="15"/>
      <c r="GKS32" s="15"/>
      <c r="GKT32" s="15"/>
      <c r="GKU32" s="15"/>
      <c r="GKV32" s="15"/>
      <c r="GKW32" s="15"/>
      <c r="GKX32" s="15"/>
      <c r="GKY32" s="15"/>
      <c r="GKZ32" s="15"/>
      <c r="GLA32" s="15"/>
      <c r="GLB32" s="15"/>
      <c r="GLC32" s="15"/>
      <c r="GLD32" s="15"/>
      <c r="GLE32" s="15"/>
      <c r="GLF32" s="15"/>
      <c r="GLG32" s="15"/>
      <c r="GLH32" s="15"/>
      <c r="GLI32" s="15"/>
      <c r="GLJ32" s="15"/>
      <c r="GLK32" s="15"/>
      <c r="GLL32" s="15"/>
      <c r="GLM32" s="15"/>
      <c r="GLN32" s="15"/>
      <c r="GLO32" s="15"/>
      <c r="GLP32" s="15"/>
      <c r="GLQ32" s="15"/>
      <c r="GLR32" s="15"/>
      <c r="GLS32" s="15"/>
      <c r="GLT32" s="15"/>
      <c r="GLU32" s="15"/>
      <c r="GLV32" s="15"/>
      <c r="GLW32" s="15"/>
      <c r="GLX32" s="15"/>
      <c r="GLY32" s="15"/>
      <c r="GLZ32" s="15"/>
      <c r="GMA32" s="15"/>
      <c r="GMB32" s="15"/>
      <c r="GMC32" s="15"/>
      <c r="GMD32" s="15"/>
      <c r="GME32" s="15"/>
      <c r="GMF32" s="15"/>
      <c r="GMG32" s="15"/>
      <c r="GMH32" s="15"/>
      <c r="GMI32" s="15"/>
      <c r="GMJ32" s="15"/>
      <c r="GMK32" s="15"/>
      <c r="GML32" s="15"/>
      <c r="GMM32" s="15"/>
      <c r="GMN32" s="15"/>
      <c r="GMO32" s="15"/>
      <c r="GMP32" s="15"/>
      <c r="GMQ32" s="15"/>
      <c r="GMR32" s="15"/>
      <c r="GMS32" s="15"/>
      <c r="GMT32" s="15"/>
      <c r="GMU32" s="15"/>
      <c r="GMV32" s="15"/>
      <c r="GMW32" s="15"/>
      <c r="GMX32" s="15"/>
      <c r="GMY32" s="15"/>
      <c r="GMZ32" s="15"/>
      <c r="GNA32" s="15"/>
      <c r="GNB32" s="15"/>
      <c r="GNC32" s="15"/>
      <c r="GND32" s="15"/>
      <c r="GNE32" s="15"/>
      <c r="GNF32" s="15"/>
      <c r="GNG32" s="15"/>
      <c r="GNH32" s="15"/>
      <c r="GNI32" s="15"/>
      <c r="GNJ32" s="15"/>
      <c r="GNK32" s="15"/>
      <c r="GNL32" s="15"/>
      <c r="GNM32" s="15"/>
      <c r="GNN32" s="15"/>
      <c r="GNO32" s="15"/>
      <c r="GNP32" s="15"/>
      <c r="GNQ32" s="15"/>
      <c r="GNR32" s="15"/>
      <c r="GNS32" s="15"/>
      <c r="GNT32" s="15"/>
      <c r="GNU32" s="15"/>
      <c r="GNV32" s="15"/>
      <c r="GNW32" s="15"/>
      <c r="GNX32" s="15"/>
      <c r="GNY32" s="15"/>
      <c r="GNZ32" s="15"/>
      <c r="GOA32" s="15"/>
      <c r="GOB32" s="15"/>
      <c r="GOC32" s="15"/>
      <c r="GOD32" s="15"/>
      <c r="GOE32" s="15"/>
      <c r="GOF32" s="15"/>
      <c r="GOG32" s="15"/>
      <c r="GOH32" s="15"/>
      <c r="GOI32" s="15"/>
      <c r="GOJ32" s="15"/>
      <c r="GOK32" s="15"/>
      <c r="GOL32" s="15"/>
      <c r="GOM32" s="15"/>
      <c r="GON32" s="15"/>
      <c r="GOO32" s="15"/>
      <c r="GOP32" s="15"/>
      <c r="GOQ32" s="15"/>
      <c r="GOR32" s="15"/>
      <c r="GOS32" s="15"/>
      <c r="GOT32" s="15"/>
      <c r="GOU32" s="15"/>
      <c r="GOV32" s="15"/>
      <c r="GOW32" s="15"/>
      <c r="GOX32" s="15"/>
      <c r="GOY32" s="15"/>
      <c r="GOZ32" s="15"/>
      <c r="GPA32" s="15"/>
      <c r="GPB32" s="15"/>
      <c r="GPC32" s="15"/>
      <c r="GPD32" s="15"/>
      <c r="GPE32" s="15"/>
      <c r="GPF32" s="15"/>
      <c r="GPG32" s="15"/>
      <c r="GPH32" s="15"/>
      <c r="GPI32" s="15"/>
      <c r="GPJ32" s="15"/>
      <c r="GPK32" s="15"/>
      <c r="GPL32" s="15"/>
      <c r="GPM32" s="15"/>
      <c r="GPN32" s="15"/>
      <c r="GPO32" s="15"/>
      <c r="GPP32" s="15"/>
      <c r="GPQ32" s="15"/>
      <c r="GPR32" s="15"/>
      <c r="GPS32" s="15"/>
      <c r="GPT32" s="15"/>
      <c r="GPU32" s="15"/>
      <c r="GPV32" s="15"/>
      <c r="GPW32" s="15"/>
      <c r="GPX32" s="15"/>
      <c r="GPY32" s="15"/>
      <c r="GPZ32" s="15"/>
      <c r="GQA32" s="15"/>
      <c r="GQB32" s="15"/>
      <c r="GQC32" s="15"/>
      <c r="GQD32" s="15"/>
      <c r="GQE32" s="15"/>
      <c r="GQF32" s="15"/>
      <c r="GQG32" s="15"/>
      <c r="GQH32" s="15"/>
      <c r="GQI32" s="15"/>
      <c r="GQJ32" s="15"/>
      <c r="GQK32" s="15"/>
      <c r="GQL32" s="15"/>
      <c r="GQM32" s="15"/>
      <c r="GQN32" s="15"/>
      <c r="GQO32" s="15"/>
      <c r="GQP32" s="15"/>
      <c r="GQQ32" s="15"/>
      <c r="GQR32" s="15"/>
      <c r="GQS32" s="15"/>
      <c r="GQT32" s="15"/>
      <c r="GQU32" s="15"/>
      <c r="GQV32" s="15"/>
      <c r="GQW32" s="15"/>
      <c r="GQX32" s="15"/>
      <c r="GQY32" s="15"/>
      <c r="GQZ32" s="15"/>
      <c r="GRA32" s="15"/>
      <c r="GRB32" s="15"/>
      <c r="GRC32" s="15"/>
      <c r="GRD32" s="15"/>
      <c r="GRE32" s="15"/>
      <c r="GRF32" s="15"/>
      <c r="GRG32" s="15"/>
      <c r="GRH32" s="15"/>
      <c r="GRI32" s="15"/>
      <c r="GRJ32" s="15"/>
      <c r="GRK32" s="15"/>
      <c r="GRL32" s="15"/>
      <c r="GRM32" s="15"/>
      <c r="GRN32" s="15"/>
      <c r="GRO32" s="15"/>
      <c r="GRP32" s="15"/>
      <c r="GRQ32" s="15"/>
      <c r="GRR32" s="15"/>
      <c r="GRS32" s="15"/>
      <c r="GRT32" s="15"/>
      <c r="GRU32" s="15"/>
      <c r="GRV32" s="15"/>
      <c r="GRW32" s="15"/>
      <c r="GRX32" s="15"/>
      <c r="GRY32" s="15"/>
      <c r="GRZ32" s="15"/>
      <c r="GSA32" s="15"/>
      <c r="GSB32" s="15"/>
      <c r="GSC32" s="15"/>
      <c r="GSD32" s="15"/>
      <c r="GSE32" s="15"/>
      <c r="GSF32" s="15"/>
      <c r="GSG32" s="15"/>
      <c r="GSH32" s="15"/>
      <c r="GSI32" s="15"/>
      <c r="GSJ32" s="15"/>
      <c r="GSK32" s="15"/>
      <c r="GSL32" s="15"/>
      <c r="GSM32" s="15"/>
      <c r="GSN32" s="15"/>
      <c r="GSO32" s="15"/>
      <c r="GSP32" s="15"/>
      <c r="GSQ32" s="15"/>
      <c r="GSR32" s="15"/>
      <c r="GSS32" s="15"/>
      <c r="GST32" s="15"/>
      <c r="GSU32" s="15"/>
      <c r="GSV32" s="15"/>
      <c r="GSW32" s="15"/>
      <c r="GSX32" s="15"/>
      <c r="GSY32" s="15"/>
      <c r="GSZ32" s="15"/>
      <c r="GTA32" s="15"/>
      <c r="GTB32" s="15"/>
      <c r="GTC32" s="15"/>
      <c r="GTD32" s="15"/>
      <c r="GTE32" s="15"/>
      <c r="GTF32" s="15"/>
      <c r="GTG32" s="15"/>
      <c r="GTH32" s="15"/>
      <c r="GTI32" s="15"/>
      <c r="GTJ32" s="15"/>
      <c r="GTK32" s="15"/>
      <c r="GTL32" s="15"/>
      <c r="GTM32" s="15"/>
      <c r="GTN32" s="15"/>
      <c r="GTO32" s="15"/>
      <c r="GTP32" s="15"/>
      <c r="GTQ32" s="15"/>
      <c r="GTR32" s="15"/>
      <c r="GTS32" s="15"/>
      <c r="GTT32" s="15"/>
      <c r="GTU32" s="15"/>
      <c r="GTV32" s="15"/>
      <c r="GTW32" s="15"/>
      <c r="GTX32" s="15"/>
      <c r="GTY32" s="15"/>
      <c r="GTZ32" s="15"/>
      <c r="GUA32" s="15"/>
      <c r="GUB32" s="15"/>
      <c r="GUC32" s="15"/>
      <c r="GUD32" s="15"/>
      <c r="GUE32" s="15"/>
      <c r="GUF32" s="15"/>
      <c r="GUG32" s="15"/>
      <c r="GUH32" s="15"/>
      <c r="GUI32" s="15"/>
      <c r="GUJ32" s="15"/>
      <c r="GUK32" s="15"/>
      <c r="GUL32" s="15"/>
      <c r="GUM32" s="15"/>
      <c r="GUN32" s="15"/>
      <c r="GUO32" s="15"/>
      <c r="GUP32" s="15"/>
      <c r="GUQ32" s="15"/>
      <c r="GUR32" s="15"/>
      <c r="GUS32" s="15"/>
      <c r="GUT32" s="15"/>
      <c r="GUU32" s="15"/>
      <c r="GUV32" s="15"/>
      <c r="GUW32" s="15"/>
      <c r="GUX32" s="15"/>
      <c r="GUY32" s="15"/>
      <c r="GUZ32" s="15"/>
      <c r="GVA32" s="15"/>
      <c r="GVB32" s="15"/>
      <c r="GVC32" s="15"/>
      <c r="GVD32" s="15"/>
      <c r="GVE32" s="15"/>
      <c r="GVF32" s="15"/>
      <c r="GVG32" s="15"/>
      <c r="GVH32" s="15"/>
      <c r="GVI32" s="15"/>
      <c r="GVJ32" s="15"/>
      <c r="GVK32" s="15"/>
      <c r="GVL32" s="15"/>
      <c r="GVM32" s="15"/>
      <c r="GVN32" s="15"/>
      <c r="GVO32" s="15"/>
      <c r="GVP32" s="15"/>
      <c r="GVQ32" s="15"/>
      <c r="GVR32" s="15"/>
      <c r="GVS32" s="15"/>
      <c r="GVT32" s="15"/>
      <c r="GVU32" s="15"/>
      <c r="GVV32" s="15"/>
      <c r="GVW32" s="15"/>
      <c r="GVX32" s="15"/>
      <c r="GVY32" s="15"/>
      <c r="GVZ32" s="15"/>
      <c r="GWA32" s="15"/>
      <c r="GWB32" s="15"/>
      <c r="GWC32" s="15"/>
      <c r="GWD32" s="15"/>
      <c r="GWE32" s="15"/>
      <c r="GWF32" s="15"/>
      <c r="GWG32" s="15"/>
      <c r="GWH32" s="15"/>
      <c r="GWI32" s="15"/>
      <c r="GWJ32" s="15"/>
      <c r="GWK32" s="15"/>
      <c r="GWL32" s="15"/>
      <c r="GWM32" s="15"/>
      <c r="GWN32" s="15"/>
      <c r="GWO32" s="15"/>
      <c r="GWP32" s="15"/>
      <c r="GWQ32" s="15"/>
      <c r="GWR32" s="15"/>
      <c r="GWS32" s="15"/>
      <c r="GWT32" s="15"/>
      <c r="GWU32" s="15"/>
      <c r="GWV32" s="15"/>
      <c r="GWW32" s="15"/>
      <c r="GWX32" s="15"/>
      <c r="GWY32" s="15"/>
      <c r="GWZ32" s="15"/>
      <c r="GXA32" s="15"/>
      <c r="GXB32" s="15"/>
      <c r="GXC32" s="15"/>
      <c r="GXD32" s="15"/>
      <c r="GXE32" s="15"/>
      <c r="GXF32" s="15"/>
      <c r="GXG32" s="15"/>
      <c r="GXH32" s="15"/>
      <c r="GXI32" s="15"/>
      <c r="GXJ32" s="15"/>
      <c r="GXK32" s="15"/>
      <c r="GXL32" s="15"/>
      <c r="GXM32" s="15"/>
      <c r="GXN32" s="15"/>
      <c r="GXO32" s="15"/>
      <c r="GXP32" s="15"/>
      <c r="GXQ32" s="15"/>
      <c r="GXR32" s="15"/>
      <c r="GXS32" s="15"/>
      <c r="GXT32" s="15"/>
      <c r="GXU32" s="15"/>
      <c r="GXV32" s="15"/>
      <c r="GXW32" s="15"/>
      <c r="GXX32" s="15"/>
      <c r="GXY32" s="15"/>
      <c r="GXZ32" s="15"/>
      <c r="GYA32" s="15"/>
      <c r="GYB32" s="15"/>
      <c r="GYC32" s="15"/>
      <c r="GYD32" s="15"/>
      <c r="GYE32" s="15"/>
      <c r="GYF32" s="15"/>
      <c r="GYG32" s="15"/>
      <c r="GYH32" s="15"/>
      <c r="GYI32" s="15"/>
      <c r="GYJ32" s="15"/>
      <c r="GYK32" s="15"/>
      <c r="GYL32" s="15"/>
      <c r="GYM32" s="15"/>
      <c r="GYN32" s="15"/>
      <c r="GYO32" s="15"/>
      <c r="GYP32" s="15"/>
      <c r="GYQ32" s="15"/>
      <c r="GYR32" s="15"/>
      <c r="GYS32" s="15"/>
      <c r="GYT32" s="15"/>
      <c r="GYU32" s="15"/>
      <c r="GYV32" s="15"/>
      <c r="GYW32" s="15"/>
      <c r="GYX32" s="15"/>
      <c r="GYY32" s="15"/>
      <c r="GYZ32" s="15"/>
      <c r="GZA32" s="15"/>
      <c r="GZB32" s="15"/>
      <c r="GZC32" s="15"/>
      <c r="GZD32" s="15"/>
      <c r="GZE32" s="15"/>
      <c r="GZF32" s="15"/>
      <c r="GZG32" s="15"/>
      <c r="GZH32" s="15"/>
      <c r="GZI32" s="15"/>
      <c r="GZJ32" s="15"/>
      <c r="GZK32" s="15"/>
      <c r="GZL32" s="15"/>
      <c r="GZM32" s="15"/>
      <c r="GZN32" s="15"/>
      <c r="GZO32" s="15"/>
      <c r="GZP32" s="15"/>
      <c r="GZQ32" s="15"/>
      <c r="GZR32" s="15"/>
      <c r="GZS32" s="15"/>
      <c r="GZT32" s="15"/>
      <c r="GZU32" s="15"/>
      <c r="GZV32" s="15"/>
      <c r="GZW32" s="15"/>
      <c r="GZX32" s="15"/>
      <c r="GZY32" s="15"/>
      <c r="GZZ32" s="15"/>
      <c r="HAA32" s="15"/>
      <c r="HAB32" s="15"/>
      <c r="HAC32" s="15"/>
      <c r="HAD32" s="15"/>
      <c r="HAE32" s="15"/>
      <c r="HAF32" s="15"/>
      <c r="HAG32" s="15"/>
      <c r="HAH32" s="15"/>
      <c r="HAI32" s="15"/>
      <c r="HAJ32" s="15"/>
      <c r="HAK32" s="15"/>
      <c r="HAL32" s="15"/>
      <c r="HAM32" s="15"/>
      <c r="HAN32" s="15"/>
      <c r="HAO32" s="15"/>
      <c r="HAP32" s="15"/>
      <c r="HAQ32" s="15"/>
      <c r="HAR32" s="15"/>
      <c r="HAS32" s="15"/>
      <c r="HAT32" s="15"/>
      <c r="HAU32" s="15"/>
      <c r="HAV32" s="15"/>
      <c r="HAW32" s="15"/>
      <c r="HAX32" s="15"/>
      <c r="HAY32" s="15"/>
      <c r="HAZ32" s="15"/>
      <c r="HBA32" s="15"/>
      <c r="HBB32" s="15"/>
      <c r="HBC32" s="15"/>
      <c r="HBD32" s="15"/>
      <c r="HBE32" s="15"/>
      <c r="HBF32" s="15"/>
      <c r="HBG32" s="15"/>
      <c r="HBH32" s="15"/>
      <c r="HBI32" s="15"/>
      <c r="HBJ32" s="15"/>
      <c r="HBK32" s="15"/>
      <c r="HBL32" s="15"/>
      <c r="HBM32" s="15"/>
      <c r="HBN32" s="15"/>
      <c r="HBO32" s="15"/>
      <c r="HBP32" s="15"/>
      <c r="HBQ32" s="15"/>
      <c r="HBR32" s="15"/>
      <c r="HBS32" s="15"/>
      <c r="HBT32" s="15"/>
      <c r="HBU32" s="15"/>
      <c r="HBV32" s="15"/>
      <c r="HBW32" s="15"/>
      <c r="HBX32" s="15"/>
      <c r="HBY32" s="15"/>
      <c r="HBZ32" s="15"/>
      <c r="HCA32" s="15"/>
      <c r="HCB32" s="15"/>
      <c r="HCC32" s="15"/>
      <c r="HCD32" s="15"/>
      <c r="HCE32" s="15"/>
      <c r="HCF32" s="15"/>
      <c r="HCG32" s="15"/>
      <c r="HCH32" s="15"/>
      <c r="HCI32" s="15"/>
      <c r="HCJ32" s="15"/>
      <c r="HCK32" s="15"/>
      <c r="HCL32" s="15"/>
      <c r="HCM32" s="15"/>
      <c r="HCN32" s="15"/>
      <c r="HCO32" s="15"/>
      <c r="HCP32" s="15"/>
      <c r="HCQ32" s="15"/>
      <c r="HCR32" s="15"/>
      <c r="HCS32" s="15"/>
      <c r="HCT32" s="15"/>
      <c r="HCU32" s="15"/>
      <c r="HCV32" s="15"/>
      <c r="HCW32" s="15"/>
      <c r="HCX32" s="15"/>
      <c r="HCY32" s="15"/>
      <c r="HCZ32" s="15"/>
      <c r="HDA32" s="15"/>
      <c r="HDB32" s="15"/>
      <c r="HDC32" s="15"/>
      <c r="HDD32" s="15"/>
      <c r="HDE32" s="15"/>
      <c r="HDF32" s="15"/>
      <c r="HDG32" s="15"/>
      <c r="HDH32" s="15"/>
      <c r="HDI32" s="15"/>
      <c r="HDJ32" s="15"/>
      <c r="HDK32" s="15"/>
      <c r="HDL32" s="15"/>
      <c r="HDM32" s="15"/>
      <c r="HDN32" s="15"/>
      <c r="HDO32" s="15"/>
      <c r="HDP32" s="15"/>
      <c r="HDQ32" s="15"/>
      <c r="HDR32" s="15"/>
      <c r="HDS32" s="15"/>
      <c r="HDT32" s="15"/>
      <c r="HDU32" s="15"/>
      <c r="HDV32" s="15"/>
      <c r="HDW32" s="15"/>
      <c r="HDX32" s="15"/>
      <c r="HDY32" s="15"/>
      <c r="HDZ32" s="15"/>
      <c r="HEA32" s="15"/>
      <c r="HEB32" s="15"/>
      <c r="HEC32" s="15"/>
      <c r="HED32" s="15"/>
      <c r="HEE32" s="15"/>
      <c r="HEF32" s="15"/>
      <c r="HEG32" s="15"/>
      <c r="HEH32" s="15"/>
      <c r="HEI32" s="15"/>
      <c r="HEJ32" s="15"/>
      <c r="HEK32" s="15"/>
      <c r="HEL32" s="15"/>
      <c r="HEM32" s="15"/>
      <c r="HEN32" s="15"/>
      <c r="HEO32" s="15"/>
      <c r="HEP32" s="15"/>
      <c r="HEQ32" s="15"/>
      <c r="HER32" s="15"/>
      <c r="HES32" s="15"/>
      <c r="HET32" s="15"/>
      <c r="HEU32" s="15"/>
      <c r="HEV32" s="15"/>
      <c r="HEW32" s="15"/>
      <c r="HEX32" s="15"/>
      <c r="HEY32" s="15"/>
      <c r="HEZ32" s="15"/>
      <c r="HFA32" s="15"/>
      <c r="HFB32" s="15"/>
      <c r="HFC32" s="15"/>
      <c r="HFD32" s="15"/>
      <c r="HFE32" s="15"/>
      <c r="HFF32" s="15"/>
      <c r="HFG32" s="15"/>
      <c r="HFH32" s="15"/>
      <c r="HFI32" s="15"/>
      <c r="HFJ32" s="15"/>
      <c r="HFK32" s="15"/>
      <c r="HFL32" s="15"/>
      <c r="HFM32" s="15"/>
      <c r="HFN32" s="15"/>
      <c r="HFO32" s="15"/>
      <c r="HFP32" s="15"/>
      <c r="HFQ32" s="15"/>
      <c r="HFR32" s="15"/>
      <c r="HFS32" s="15"/>
      <c r="HFT32" s="15"/>
      <c r="HFU32" s="15"/>
      <c r="HFV32" s="15"/>
      <c r="HFW32" s="15"/>
      <c r="HFX32" s="15"/>
      <c r="HFY32" s="15"/>
      <c r="HFZ32" s="15"/>
      <c r="HGA32" s="15"/>
      <c r="HGB32" s="15"/>
      <c r="HGC32" s="15"/>
      <c r="HGD32" s="15"/>
      <c r="HGE32" s="15"/>
      <c r="HGF32" s="15"/>
      <c r="HGG32" s="15"/>
      <c r="HGH32" s="15"/>
      <c r="HGI32" s="15"/>
      <c r="HGJ32" s="15"/>
      <c r="HGK32" s="15"/>
      <c r="HGL32" s="15"/>
      <c r="HGM32" s="15"/>
      <c r="HGN32" s="15"/>
      <c r="HGO32" s="15"/>
      <c r="HGP32" s="15"/>
      <c r="HGQ32" s="15"/>
      <c r="HGR32" s="15"/>
      <c r="HGS32" s="15"/>
      <c r="HGT32" s="15"/>
      <c r="HGU32" s="15"/>
      <c r="HGV32" s="15"/>
      <c r="HGW32" s="15"/>
      <c r="HGX32" s="15"/>
      <c r="HGY32" s="15"/>
      <c r="HGZ32" s="15"/>
      <c r="HHA32" s="15"/>
      <c r="HHB32" s="15"/>
      <c r="HHC32" s="15"/>
      <c r="HHD32" s="15"/>
      <c r="HHE32" s="15"/>
      <c r="HHF32" s="15"/>
      <c r="HHG32" s="15"/>
      <c r="HHH32" s="15"/>
      <c r="HHI32" s="15"/>
      <c r="HHJ32" s="15"/>
      <c r="HHK32" s="15"/>
      <c r="HHL32" s="15"/>
      <c r="HHM32" s="15"/>
      <c r="HHN32" s="15"/>
      <c r="HHO32" s="15"/>
      <c r="HHP32" s="15"/>
      <c r="HHQ32" s="15"/>
      <c r="HHR32" s="15"/>
      <c r="HHS32" s="15"/>
      <c r="HHT32" s="15"/>
      <c r="HHU32" s="15"/>
      <c r="HHV32" s="15"/>
      <c r="HHW32" s="15"/>
      <c r="HHX32" s="15"/>
      <c r="HHY32" s="15"/>
      <c r="HHZ32" s="15"/>
      <c r="HIA32" s="15"/>
      <c r="HIB32" s="15"/>
      <c r="HIC32" s="15"/>
      <c r="HID32" s="15"/>
      <c r="HIE32" s="15"/>
      <c r="HIF32" s="15"/>
      <c r="HIG32" s="15"/>
      <c r="HIH32" s="15"/>
      <c r="HII32" s="15"/>
      <c r="HIJ32" s="15"/>
      <c r="HIK32" s="15"/>
      <c r="HIL32" s="15"/>
      <c r="HIM32" s="15"/>
      <c r="HIN32" s="15"/>
      <c r="HIO32" s="15"/>
      <c r="HIP32" s="15"/>
      <c r="HIQ32" s="15"/>
      <c r="HIR32" s="15"/>
      <c r="HIS32" s="15"/>
      <c r="HIT32" s="15"/>
      <c r="HIU32" s="15"/>
      <c r="HIV32" s="15"/>
      <c r="HIW32" s="15"/>
      <c r="HIX32" s="15"/>
      <c r="HIY32" s="15"/>
      <c r="HIZ32" s="15"/>
      <c r="HJA32" s="15"/>
      <c r="HJB32" s="15"/>
      <c r="HJC32" s="15"/>
      <c r="HJD32" s="15"/>
      <c r="HJE32" s="15"/>
      <c r="HJF32" s="15"/>
      <c r="HJG32" s="15"/>
      <c r="HJH32" s="15"/>
      <c r="HJI32" s="15"/>
      <c r="HJJ32" s="15"/>
      <c r="HJK32" s="15"/>
      <c r="HJL32" s="15"/>
      <c r="HJM32" s="15"/>
      <c r="HJN32" s="15"/>
      <c r="HJO32" s="15"/>
      <c r="HJP32" s="15"/>
      <c r="HJQ32" s="15"/>
      <c r="HJR32" s="15"/>
      <c r="HJS32" s="15"/>
      <c r="HJT32" s="15"/>
      <c r="HJU32" s="15"/>
      <c r="HJV32" s="15"/>
      <c r="HJW32" s="15"/>
      <c r="HJX32" s="15"/>
      <c r="HJY32" s="15"/>
      <c r="HJZ32" s="15"/>
      <c r="HKA32" s="15"/>
      <c r="HKB32" s="15"/>
      <c r="HKC32" s="15"/>
      <c r="HKD32" s="15"/>
      <c r="HKE32" s="15"/>
      <c r="HKF32" s="15"/>
      <c r="HKG32" s="15"/>
      <c r="HKH32" s="15"/>
      <c r="HKI32" s="15"/>
      <c r="HKJ32" s="15"/>
      <c r="HKK32" s="15"/>
      <c r="HKL32" s="15"/>
      <c r="HKM32" s="15"/>
      <c r="HKN32" s="15"/>
      <c r="HKO32" s="15"/>
      <c r="HKP32" s="15"/>
      <c r="HKQ32" s="15"/>
      <c r="HKR32" s="15"/>
      <c r="HKS32" s="15"/>
      <c r="HKT32" s="15"/>
      <c r="HKU32" s="15"/>
      <c r="HKV32" s="15"/>
      <c r="HKW32" s="15"/>
      <c r="HKX32" s="15"/>
      <c r="HKY32" s="15"/>
      <c r="HKZ32" s="15"/>
      <c r="HLA32" s="15"/>
      <c r="HLB32" s="15"/>
      <c r="HLC32" s="15"/>
      <c r="HLD32" s="15"/>
      <c r="HLE32" s="15"/>
      <c r="HLF32" s="15"/>
      <c r="HLG32" s="15"/>
      <c r="HLH32" s="15"/>
      <c r="HLI32" s="15"/>
      <c r="HLJ32" s="15"/>
      <c r="HLK32" s="15"/>
      <c r="HLL32" s="15"/>
      <c r="HLM32" s="15"/>
      <c r="HLN32" s="15"/>
      <c r="HLO32" s="15"/>
      <c r="HLP32" s="15"/>
      <c r="HLQ32" s="15"/>
      <c r="HLR32" s="15"/>
      <c r="HLS32" s="15"/>
      <c r="HLT32" s="15"/>
      <c r="HLU32" s="15"/>
      <c r="HLV32" s="15"/>
      <c r="HLW32" s="15"/>
      <c r="HLX32" s="15"/>
      <c r="HLY32" s="15"/>
      <c r="HLZ32" s="15"/>
      <c r="HMA32" s="15"/>
      <c r="HMB32" s="15"/>
      <c r="HMC32" s="15"/>
      <c r="HMD32" s="15"/>
      <c r="HME32" s="15"/>
      <c r="HMF32" s="15"/>
      <c r="HMG32" s="15"/>
      <c r="HMH32" s="15"/>
      <c r="HMI32" s="15"/>
      <c r="HMJ32" s="15"/>
      <c r="HMK32" s="15"/>
      <c r="HML32" s="15"/>
      <c r="HMM32" s="15"/>
      <c r="HMN32" s="15"/>
      <c r="HMO32" s="15"/>
      <c r="HMP32" s="15"/>
      <c r="HMQ32" s="15"/>
      <c r="HMR32" s="15"/>
      <c r="HMS32" s="15"/>
      <c r="HMT32" s="15"/>
      <c r="HMU32" s="15"/>
      <c r="HMV32" s="15"/>
      <c r="HMW32" s="15"/>
      <c r="HMX32" s="15"/>
      <c r="HMY32" s="15"/>
      <c r="HMZ32" s="15"/>
      <c r="HNA32" s="15"/>
      <c r="HNB32" s="15"/>
      <c r="HNC32" s="15"/>
      <c r="HND32" s="15"/>
      <c r="HNE32" s="15"/>
      <c r="HNF32" s="15"/>
      <c r="HNG32" s="15"/>
      <c r="HNH32" s="15"/>
      <c r="HNI32" s="15"/>
      <c r="HNJ32" s="15"/>
      <c r="HNK32" s="15"/>
      <c r="HNL32" s="15"/>
      <c r="HNM32" s="15"/>
      <c r="HNN32" s="15"/>
      <c r="HNO32" s="15"/>
      <c r="HNP32" s="15"/>
      <c r="HNQ32" s="15"/>
      <c r="HNR32" s="15"/>
      <c r="HNS32" s="15"/>
      <c r="HNT32" s="15"/>
      <c r="HNU32" s="15"/>
      <c r="HNV32" s="15"/>
      <c r="HNW32" s="15"/>
      <c r="HNX32" s="15"/>
      <c r="HNY32" s="15"/>
      <c r="HNZ32" s="15"/>
      <c r="HOA32" s="15"/>
      <c r="HOB32" s="15"/>
      <c r="HOC32" s="15"/>
      <c r="HOD32" s="15"/>
      <c r="HOE32" s="15"/>
      <c r="HOF32" s="15"/>
      <c r="HOG32" s="15"/>
      <c r="HOH32" s="15"/>
      <c r="HOI32" s="15"/>
      <c r="HOJ32" s="15"/>
      <c r="HOK32" s="15"/>
      <c r="HOL32" s="15"/>
      <c r="HOM32" s="15"/>
      <c r="HON32" s="15"/>
      <c r="HOO32" s="15"/>
      <c r="HOP32" s="15"/>
      <c r="HOQ32" s="15"/>
      <c r="HOR32" s="15"/>
      <c r="HOS32" s="15"/>
      <c r="HOT32" s="15"/>
      <c r="HOU32" s="15"/>
      <c r="HOV32" s="15"/>
      <c r="HOW32" s="15"/>
      <c r="HOX32" s="15"/>
      <c r="HOY32" s="15"/>
      <c r="HOZ32" s="15"/>
      <c r="HPA32" s="15"/>
      <c r="HPB32" s="15"/>
      <c r="HPC32" s="15"/>
      <c r="HPD32" s="15"/>
      <c r="HPE32" s="15"/>
      <c r="HPF32" s="15"/>
      <c r="HPG32" s="15"/>
      <c r="HPH32" s="15"/>
      <c r="HPI32" s="15"/>
      <c r="HPJ32" s="15"/>
      <c r="HPK32" s="15"/>
      <c r="HPL32" s="15"/>
      <c r="HPM32" s="15"/>
      <c r="HPN32" s="15"/>
      <c r="HPO32" s="15"/>
      <c r="HPP32" s="15"/>
      <c r="HPQ32" s="15"/>
      <c r="HPR32" s="15"/>
      <c r="HPS32" s="15"/>
      <c r="HPT32" s="15"/>
      <c r="HPU32" s="15"/>
      <c r="HPV32" s="15"/>
      <c r="HPW32" s="15"/>
      <c r="HPX32" s="15"/>
      <c r="HPY32" s="15"/>
      <c r="HPZ32" s="15"/>
      <c r="HQA32" s="15"/>
      <c r="HQB32" s="15"/>
      <c r="HQC32" s="15"/>
      <c r="HQD32" s="15"/>
      <c r="HQE32" s="15"/>
      <c r="HQF32" s="15"/>
      <c r="HQG32" s="15"/>
      <c r="HQH32" s="15"/>
      <c r="HQI32" s="15"/>
      <c r="HQJ32" s="15"/>
      <c r="HQK32" s="15"/>
      <c r="HQL32" s="15"/>
      <c r="HQM32" s="15"/>
      <c r="HQN32" s="15"/>
      <c r="HQO32" s="15"/>
      <c r="HQP32" s="15"/>
      <c r="HQQ32" s="15"/>
      <c r="HQR32" s="15"/>
      <c r="HQS32" s="15"/>
      <c r="HQT32" s="15"/>
      <c r="HQU32" s="15"/>
      <c r="HQV32" s="15"/>
      <c r="HQW32" s="15"/>
      <c r="HQX32" s="15"/>
      <c r="HQY32" s="15"/>
      <c r="HQZ32" s="15"/>
      <c r="HRA32" s="15"/>
      <c r="HRB32" s="15"/>
      <c r="HRC32" s="15"/>
      <c r="HRD32" s="15"/>
      <c r="HRE32" s="15"/>
      <c r="HRF32" s="15"/>
      <c r="HRG32" s="15"/>
      <c r="HRH32" s="15"/>
      <c r="HRI32" s="15"/>
      <c r="HRJ32" s="15"/>
      <c r="HRK32" s="15"/>
      <c r="HRL32" s="15"/>
      <c r="HRM32" s="15"/>
      <c r="HRN32" s="15"/>
      <c r="HRO32" s="15"/>
      <c r="HRP32" s="15"/>
      <c r="HRQ32" s="15"/>
      <c r="HRR32" s="15"/>
      <c r="HRS32" s="15"/>
      <c r="HRT32" s="15"/>
      <c r="HRU32" s="15"/>
      <c r="HRV32" s="15"/>
      <c r="HRW32" s="15"/>
      <c r="HRX32" s="15"/>
      <c r="HRY32" s="15"/>
      <c r="HRZ32" s="15"/>
      <c r="HSA32" s="15"/>
      <c r="HSB32" s="15"/>
      <c r="HSC32" s="15"/>
      <c r="HSD32" s="15"/>
      <c r="HSE32" s="15"/>
      <c r="HSF32" s="15"/>
      <c r="HSG32" s="15"/>
      <c r="HSH32" s="15"/>
      <c r="HSI32" s="15"/>
      <c r="HSJ32" s="15"/>
      <c r="HSK32" s="15"/>
      <c r="HSL32" s="15"/>
      <c r="HSM32" s="15"/>
      <c r="HSN32" s="15"/>
      <c r="HSO32" s="15"/>
      <c r="HSP32" s="15"/>
      <c r="HSQ32" s="15"/>
      <c r="HSR32" s="15"/>
      <c r="HSS32" s="15"/>
      <c r="HST32" s="15"/>
      <c r="HSU32" s="15"/>
      <c r="HSV32" s="15"/>
      <c r="HSW32" s="15"/>
      <c r="HSX32" s="15"/>
      <c r="HSY32" s="15"/>
      <c r="HSZ32" s="15"/>
      <c r="HTA32" s="15"/>
      <c r="HTB32" s="15"/>
      <c r="HTC32" s="15"/>
      <c r="HTD32" s="15"/>
      <c r="HTE32" s="15"/>
      <c r="HTF32" s="15"/>
      <c r="HTG32" s="15"/>
      <c r="HTH32" s="15"/>
      <c r="HTI32" s="15"/>
      <c r="HTJ32" s="15"/>
      <c r="HTK32" s="15"/>
      <c r="HTL32" s="15"/>
      <c r="HTM32" s="15"/>
      <c r="HTN32" s="15"/>
      <c r="HTO32" s="15"/>
      <c r="HTP32" s="15"/>
      <c r="HTQ32" s="15"/>
      <c r="HTR32" s="15"/>
      <c r="HTS32" s="15"/>
      <c r="HTT32" s="15"/>
      <c r="HTU32" s="15"/>
      <c r="HTV32" s="15"/>
      <c r="HTW32" s="15"/>
      <c r="HTX32" s="15"/>
      <c r="HTY32" s="15"/>
      <c r="HTZ32" s="15"/>
      <c r="HUA32" s="15"/>
      <c r="HUB32" s="15"/>
      <c r="HUC32" s="15"/>
      <c r="HUD32" s="15"/>
      <c r="HUE32" s="15"/>
      <c r="HUF32" s="15"/>
      <c r="HUG32" s="15"/>
      <c r="HUH32" s="15"/>
      <c r="HUI32" s="15"/>
      <c r="HUJ32" s="15"/>
      <c r="HUK32" s="15"/>
      <c r="HUL32" s="15"/>
      <c r="HUM32" s="15"/>
      <c r="HUN32" s="15"/>
      <c r="HUO32" s="15"/>
      <c r="HUP32" s="15"/>
      <c r="HUQ32" s="15"/>
      <c r="HUR32" s="15"/>
      <c r="HUS32" s="15"/>
      <c r="HUT32" s="15"/>
      <c r="HUU32" s="15"/>
      <c r="HUV32" s="15"/>
      <c r="HUW32" s="15"/>
      <c r="HUX32" s="15"/>
      <c r="HUY32" s="15"/>
      <c r="HUZ32" s="15"/>
      <c r="HVA32" s="15"/>
      <c r="HVB32" s="15"/>
      <c r="HVC32" s="15"/>
      <c r="HVD32" s="15"/>
      <c r="HVE32" s="15"/>
      <c r="HVF32" s="15"/>
      <c r="HVG32" s="15"/>
      <c r="HVH32" s="15"/>
      <c r="HVI32" s="15"/>
      <c r="HVJ32" s="15"/>
      <c r="HVK32" s="15"/>
      <c r="HVL32" s="15"/>
      <c r="HVM32" s="15"/>
      <c r="HVN32" s="15"/>
      <c r="HVO32" s="15"/>
      <c r="HVP32" s="15"/>
      <c r="HVQ32" s="15"/>
      <c r="HVR32" s="15"/>
      <c r="HVS32" s="15"/>
      <c r="HVT32" s="15"/>
      <c r="HVU32" s="15"/>
      <c r="HVV32" s="15"/>
      <c r="HVW32" s="15"/>
      <c r="HVX32" s="15"/>
      <c r="HVY32" s="15"/>
      <c r="HVZ32" s="15"/>
      <c r="HWA32" s="15"/>
      <c r="HWB32" s="15"/>
      <c r="HWC32" s="15"/>
      <c r="HWD32" s="15"/>
      <c r="HWE32" s="15"/>
      <c r="HWF32" s="15"/>
      <c r="HWG32" s="15"/>
      <c r="HWH32" s="15"/>
      <c r="HWI32" s="15"/>
      <c r="HWJ32" s="15"/>
      <c r="HWK32" s="15"/>
      <c r="HWL32" s="15"/>
      <c r="HWM32" s="15"/>
      <c r="HWN32" s="15"/>
      <c r="HWO32" s="15"/>
      <c r="HWP32" s="15"/>
      <c r="HWQ32" s="15"/>
      <c r="HWR32" s="15"/>
      <c r="HWS32" s="15"/>
      <c r="HWT32" s="15"/>
      <c r="HWU32" s="15"/>
      <c r="HWV32" s="15"/>
      <c r="HWW32" s="15"/>
      <c r="HWX32" s="15"/>
      <c r="HWY32" s="15"/>
      <c r="HWZ32" s="15"/>
      <c r="HXA32" s="15"/>
      <c r="HXB32" s="15"/>
      <c r="HXC32" s="15"/>
      <c r="HXD32" s="15"/>
      <c r="HXE32" s="15"/>
      <c r="HXF32" s="15"/>
      <c r="HXG32" s="15"/>
      <c r="HXH32" s="15"/>
      <c r="HXI32" s="15"/>
      <c r="HXJ32" s="15"/>
      <c r="HXK32" s="15"/>
      <c r="HXL32" s="15"/>
      <c r="HXM32" s="15"/>
      <c r="HXN32" s="15"/>
      <c r="HXO32" s="15"/>
      <c r="HXP32" s="15"/>
      <c r="HXQ32" s="15"/>
      <c r="HXR32" s="15"/>
      <c r="HXS32" s="15"/>
      <c r="HXT32" s="15"/>
      <c r="HXU32" s="15"/>
      <c r="HXV32" s="15"/>
      <c r="HXW32" s="15"/>
      <c r="HXX32" s="15"/>
      <c r="HXY32" s="15"/>
      <c r="HXZ32" s="15"/>
      <c r="HYA32" s="15"/>
      <c r="HYB32" s="15"/>
      <c r="HYC32" s="15"/>
      <c r="HYD32" s="15"/>
      <c r="HYE32" s="15"/>
      <c r="HYF32" s="15"/>
      <c r="HYG32" s="15"/>
      <c r="HYH32" s="15"/>
      <c r="HYI32" s="15"/>
      <c r="HYJ32" s="15"/>
      <c r="HYK32" s="15"/>
      <c r="HYL32" s="15"/>
      <c r="HYM32" s="15"/>
      <c r="HYN32" s="15"/>
      <c r="HYO32" s="15"/>
      <c r="HYP32" s="15"/>
      <c r="HYQ32" s="15"/>
      <c r="HYR32" s="15"/>
      <c r="HYS32" s="15"/>
      <c r="HYT32" s="15"/>
      <c r="HYU32" s="15"/>
      <c r="HYV32" s="15"/>
      <c r="HYW32" s="15"/>
      <c r="HYX32" s="15"/>
      <c r="HYY32" s="15"/>
      <c r="HYZ32" s="15"/>
      <c r="HZA32" s="15"/>
      <c r="HZB32" s="15"/>
      <c r="HZC32" s="15"/>
      <c r="HZD32" s="15"/>
      <c r="HZE32" s="15"/>
      <c r="HZF32" s="15"/>
      <c r="HZG32" s="15"/>
      <c r="HZH32" s="15"/>
      <c r="HZI32" s="15"/>
      <c r="HZJ32" s="15"/>
      <c r="HZK32" s="15"/>
      <c r="HZL32" s="15"/>
      <c r="HZM32" s="15"/>
      <c r="HZN32" s="15"/>
      <c r="HZO32" s="15"/>
      <c r="HZP32" s="15"/>
      <c r="HZQ32" s="15"/>
      <c r="HZR32" s="15"/>
      <c r="HZS32" s="15"/>
      <c r="HZT32" s="15"/>
      <c r="HZU32" s="15"/>
      <c r="HZV32" s="15"/>
      <c r="HZW32" s="15"/>
      <c r="HZX32" s="15"/>
      <c r="HZY32" s="15"/>
      <c r="HZZ32" s="15"/>
      <c r="IAA32" s="15"/>
      <c r="IAB32" s="15"/>
      <c r="IAC32" s="15"/>
      <c r="IAD32" s="15"/>
      <c r="IAE32" s="15"/>
      <c r="IAF32" s="15"/>
      <c r="IAG32" s="15"/>
      <c r="IAH32" s="15"/>
      <c r="IAI32" s="15"/>
      <c r="IAJ32" s="15"/>
      <c r="IAK32" s="15"/>
      <c r="IAL32" s="15"/>
      <c r="IAM32" s="15"/>
      <c r="IAN32" s="15"/>
      <c r="IAO32" s="15"/>
      <c r="IAP32" s="15"/>
      <c r="IAQ32" s="15"/>
      <c r="IAR32" s="15"/>
      <c r="IAS32" s="15"/>
      <c r="IAT32" s="15"/>
      <c r="IAU32" s="15"/>
      <c r="IAV32" s="15"/>
      <c r="IAW32" s="15"/>
      <c r="IAX32" s="15"/>
      <c r="IAY32" s="15"/>
      <c r="IAZ32" s="15"/>
      <c r="IBA32" s="15"/>
      <c r="IBB32" s="15"/>
      <c r="IBC32" s="15"/>
      <c r="IBD32" s="15"/>
      <c r="IBE32" s="15"/>
      <c r="IBF32" s="15"/>
      <c r="IBG32" s="15"/>
      <c r="IBH32" s="15"/>
      <c r="IBI32" s="15"/>
      <c r="IBJ32" s="15"/>
      <c r="IBK32" s="15"/>
      <c r="IBL32" s="15"/>
      <c r="IBM32" s="15"/>
      <c r="IBN32" s="15"/>
      <c r="IBO32" s="15"/>
      <c r="IBP32" s="15"/>
      <c r="IBQ32" s="15"/>
      <c r="IBR32" s="15"/>
      <c r="IBS32" s="15"/>
      <c r="IBT32" s="15"/>
      <c r="IBU32" s="15"/>
      <c r="IBV32" s="15"/>
      <c r="IBW32" s="15"/>
      <c r="IBX32" s="15"/>
      <c r="IBY32" s="15"/>
      <c r="IBZ32" s="15"/>
      <c r="ICA32" s="15"/>
      <c r="ICB32" s="15"/>
      <c r="ICC32" s="15"/>
      <c r="ICD32" s="15"/>
      <c r="ICE32" s="15"/>
      <c r="ICF32" s="15"/>
      <c r="ICG32" s="15"/>
      <c r="ICH32" s="15"/>
      <c r="ICI32" s="15"/>
      <c r="ICJ32" s="15"/>
      <c r="ICK32" s="15"/>
      <c r="ICL32" s="15"/>
      <c r="ICM32" s="15"/>
      <c r="ICN32" s="15"/>
      <c r="ICO32" s="15"/>
      <c r="ICP32" s="15"/>
      <c r="ICQ32" s="15"/>
      <c r="ICR32" s="15"/>
      <c r="ICS32" s="15"/>
      <c r="ICT32" s="15"/>
      <c r="ICU32" s="15"/>
      <c r="ICV32" s="15"/>
      <c r="ICW32" s="15"/>
      <c r="ICX32" s="15"/>
      <c r="ICY32" s="15"/>
      <c r="ICZ32" s="15"/>
      <c r="IDA32" s="15"/>
      <c r="IDB32" s="15"/>
      <c r="IDC32" s="15"/>
      <c r="IDD32" s="15"/>
      <c r="IDE32" s="15"/>
      <c r="IDF32" s="15"/>
      <c r="IDG32" s="15"/>
      <c r="IDH32" s="15"/>
      <c r="IDI32" s="15"/>
      <c r="IDJ32" s="15"/>
      <c r="IDK32" s="15"/>
      <c r="IDL32" s="15"/>
      <c r="IDM32" s="15"/>
      <c r="IDN32" s="15"/>
      <c r="IDO32" s="15"/>
      <c r="IDP32" s="15"/>
      <c r="IDQ32" s="15"/>
      <c r="IDR32" s="15"/>
      <c r="IDS32" s="15"/>
      <c r="IDT32" s="15"/>
      <c r="IDU32" s="15"/>
      <c r="IDV32" s="15"/>
      <c r="IDW32" s="15"/>
      <c r="IDX32" s="15"/>
      <c r="IDY32" s="15"/>
      <c r="IDZ32" s="15"/>
      <c r="IEA32" s="15"/>
      <c r="IEB32" s="15"/>
      <c r="IEC32" s="15"/>
      <c r="IED32" s="15"/>
      <c r="IEE32" s="15"/>
      <c r="IEF32" s="15"/>
      <c r="IEG32" s="15"/>
      <c r="IEH32" s="15"/>
      <c r="IEI32" s="15"/>
      <c r="IEJ32" s="15"/>
      <c r="IEK32" s="15"/>
      <c r="IEL32" s="15"/>
      <c r="IEM32" s="15"/>
      <c r="IEN32" s="15"/>
      <c r="IEO32" s="15"/>
      <c r="IEP32" s="15"/>
      <c r="IEQ32" s="15"/>
      <c r="IER32" s="15"/>
      <c r="IES32" s="15"/>
      <c r="IET32" s="15"/>
      <c r="IEU32" s="15"/>
      <c r="IEV32" s="15"/>
      <c r="IEW32" s="15"/>
      <c r="IEX32" s="15"/>
      <c r="IEY32" s="15"/>
      <c r="IEZ32" s="15"/>
      <c r="IFA32" s="15"/>
      <c r="IFB32" s="15"/>
      <c r="IFC32" s="15"/>
      <c r="IFD32" s="15"/>
      <c r="IFE32" s="15"/>
      <c r="IFF32" s="15"/>
      <c r="IFG32" s="15"/>
      <c r="IFH32" s="15"/>
      <c r="IFI32" s="15"/>
      <c r="IFJ32" s="15"/>
      <c r="IFK32" s="15"/>
      <c r="IFL32" s="15"/>
      <c r="IFM32" s="15"/>
      <c r="IFN32" s="15"/>
      <c r="IFO32" s="15"/>
      <c r="IFP32" s="15"/>
      <c r="IFQ32" s="15"/>
      <c r="IFR32" s="15"/>
      <c r="IFS32" s="15"/>
      <c r="IFT32" s="15"/>
      <c r="IFU32" s="15"/>
      <c r="IFV32" s="15"/>
      <c r="IFW32" s="15"/>
      <c r="IFX32" s="15"/>
      <c r="IFY32" s="15"/>
      <c r="IFZ32" s="15"/>
      <c r="IGA32" s="15"/>
      <c r="IGB32" s="15"/>
      <c r="IGC32" s="15"/>
      <c r="IGD32" s="15"/>
      <c r="IGE32" s="15"/>
      <c r="IGF32" s="15"/>
      <c r="IGG32" s="15"/>
      <c r="IGH32" s="15"/>
      <c r="IGI32" s="15"/>
      <c r="IGJ32" s="15"/>
      <c r="IGK32" s="15"/>
      <c r="IGL32" s="15"/>
      <c r="IGM32" s="15"/>
      <c r="IGN32" s="15"/>
      <c r="IGO32" s="15"/>
      <c r="IGP32" s="15"/>
      <c r="IGQ32" s="15"/>
      <c r="IGR32" s="15"/>
      <c r="IGS32" s="15"/>
      <c r="IGT32" s="15"/>
      <c r="IGU32" s="15"/>
      <c r="IGV32" s="15"/>
      <c r="IGW32" s="15"/>
      <c r="IGX32" s="15"/>
      <c r="IGY32" s="15"/>
      <c r="IGZ32" s="15"/>
      <c r="IHA32" s="15"/>
      <c r="IHB32" s="15"/>
      <c r="IHC32" s="15"/>
      <c r="IHD32" s="15"/>
      <c r="IHE32" s="15"/>
      <c r="IHF32" s="15"/>
      <c r="IHG32" s="15"/>
      <c r="IHH32" s="15"/>
      <c r="IHI32" s="15"/>
      <c r="IHJ32" s="15"/>
      <c r="IHK32" s="15"/>
      <c r="IHL32" s="15"/>
      <c r="IHM32" s="15"/>
      <c r="IHN32" s="15"/>
      <c r="IHO32" s="15"/>
      <c r="IHP32" s="15"/>
      <c r="IHQ32" s="15"/>
      <c r="IHR32" s="15"/>
      <c r="IHS32" s="15"/>
      <c r="IHT32" s="15"/>
      <c r="IHU32" s="15"/>
      <c r="IHV32" s="15"/>
      <c r="IHW32" s="15"/>
      <c r="IHX32" s="15"/>
      <c r="IHY32" s="15"/>
      <c r="IHZ32" s="15"/>
      <c r="IIA32" s="15"/>
      <c r="IIB32" s="15"/>
      <c r="IIC32" s="15"/>
      <c r="IID32" s="15"/>
      <c r="IIE32" s="15"/>
      <c r="IIF32" s="15"/>
      <c r="IIG32" s="15"/>
      <c r="IIH32" s="15"/>
      <c r="III32" s="15"/>
      <c r="IIJ32" s="15"/>
      <c r="IIK32" s="15"/>
      <c r="IIL32" s="15"/>
      <c r="IIM32" s="15"/>
      <c r="IIN32" s="15"/>
      <c r="IIO32" s="15"/>
      <c r="IIP32" s="15"/>
      <c r="IIQ32" s="15"/>
      <c r="IIR32" s="15"/>
      <c r="IIS32" s="15"/>
      <c r="IIT32" s="15"/>
      <c r="IIU32" s="15"/>
      <c r="IIV32" s="15"/>
      <c r="IIW32" s="15"/>
      <c r="IIX32" s="15"/>
      <c r="IIY32" s="15"/>
      <c r="IIZ32" s="15"/>
      <c r="IJA32" s="15"/>
      <c r="IJB32" s="15"/>
      <c r="IJC32" s="15"/>
      <c r="IJD32" s="15"/>
      <c r="IJE32" s="15"/>
      <c r="IJF32" s="15"/>
      <c r="IJG32" s="15"/>
      <c r="IJH32" s="15"/>
      <c r="IJI32" s="15"/>
      <c r="IJJ32" s="15"/>
      <c r="IJK32" s="15"/>
      <c r="IJL32" s="15"/>
      <c r="IJM32" s="15"/>
      <c r="IJN32" s="15"/>
      <c r="IJO32" s="15"/>
      <c r="IJP32" s="15"/>
      <c r="IJQ32" s="15"/>
      <c r="IJR32" s="15"/>
      <c r="IJS32" s="15"/>
      <c r="IJT32" s="15"/>
      <c r="IJU32" s="15"/>
      <c r="IJV32" s="15"/>
      <c r="IJW32" s="15"/>
      <c r="IJX32" s="15"/>
      <c r="IJY32" s="15"/>
      <c r="IJZ32" s="15"/>
      <c r="IKA32" s="15"/>
      <c r="IKB32" s="15"/>
      <c r="IKC32" s="15"/>
      <c r="IKD32" s="15"/>
      <c r="IKE32" s="15"/>
      <c r="IKF32" s="15"/>
      <c r="IKG32" s="15"/>
      <c r="IKH32" s="15"/>
      <c r="IKI32" s="15"/>
      <c r="IKJ32" s="15"/>
      <c r="IKK32" s="15"/>
      <c r="IKL32" s="15"/>
      <c r="IKM32" s="15"/>
      <c r="IKN32" s="15"/>
      <c r="IKO32" s="15"/>
      <c r="IKP32" s="15"/>
      <c r="IKQ32" s="15"/>
      <c r="IKR32" s="15"/>
      <c r="IKS32" s="15"/>
      <c r="IKT32" s="15"/>
      <c r="IKU32" s="15"/>
      <c r="IKV32" s="15"/>
      <c r="IKW32" s="15"/>
      <c r="IKX32" s="15"/>
      <c r="IKY32" s="15"/>
      <c r="IKZ32" s="15"/>
      <c r="ILA32" s="15"/>
      <c r="ILB32" s="15"/>
      <c r="ILC32" s="15"/>
      <c r="ILD32" s="15"/>
      <c r="ILE32" s="15"/>
      <c r="ILF32" s="15"/>
      <c r="ILG32" s="15"/>
      <c r="ILH32" s="15"/>
      <c r="ILI32" s="15"/>
      <c r="ILJ32" s="15"/>
      <c r="ILK32" s="15"/>
      <c r="ILL32" s="15"/>
      <c r="ILM32" s="15"/>
      <c r="ILN32" s="15"/>
      <c r="ILO32" s="15"/>
      <c r="ILP32" s="15"/>
      <c r="ILQ32" s="15"/>
      <c r="ILR32" s="15"/>
      <c r="ILS32" s="15"/>
      <c r="ILT32" s="15"/>
      <c r="ILU32" s="15"/>
      <c r="ILV32" s="15"/>
      <c r="ILW32" s="15"/>
      <c r="ILX32" s="15"/>
      <c r="ILY32" s="15"/>
      <c r="ILZ32" s="15"/>
      <c r="IMA32" s="15"/>
      <c r="IMB32" s="15"/>
      <c r="IMC32" s="15"/>
      <c r="IMD32" s="15"/>
      <c r="IME32" s="15"/>
      <c r="IMF32" s="15"/>
      <c r="IMG32" s="15"/>
      <c r="IMH32" s="15"/>
      <c r="IMI32" s="15"/>
      <c r="IMJ32" s="15"/>
      <c r="IMK32" s="15"/>
      <c r="IML32" s="15"/>
      <c r="IMM32" s="15"/>
      <c r="IMN32" s="15"/>
      <c r="IMO32" s="15"/>
      <c r="IMP32" s="15"/>
      <c r="IMQ32" s="15"/>
      <c r="IMR32" s="15"/>
      <c r="IMS32" s="15"/>
      <c r="IMT32" s="15"/>
      <c r="IMU32" s="15"/>
      <c r="IMV32" s="15"/>
      <c r="IMW32" s="15"/>
      <c r="IMX32" s="15"/>
      <c r="IMY32" s="15"/>
      <c r="IMZ32" s="15"/>
      <c r="INA32" s="15"/>
      <c r="INB32" s="15"/>
      <c r="INC32" s="15"/>
      <c r="IND32" s="15"/>
      <c r="INE32" s="15"/>
      <c r="INF32" s="15"/>
      <c r="ING32" s="15"/>
      <c r="INH32" s="15"/>
      <c r="INI32" s="15"/>
      <c r="INJ32" s="15"/>
      <c r="INK32" s="15"/>
      <c r="INL32" s="15"/>
      <c r="INM32" s="15"/>
      <c r="INN32" s="15"/>
      <c r="INO32" s="15"/>
      <c r="INP32" s="15"/>
      <c r="INQ32" s="15"/>
      <c r="INR32" s="15"/>
      <c r="INS32" s="15"/>
      <c r="INT32" s="15"/>
      <c r="INU32" s="15"/>
      <c r="INV32" s="15"/>
      <c r="INW32" s="15"/>
      <c r="INX32" s="15"/>
      <c r="INY32" s="15"/>
      <c r="INZ32" s="15"/>
      <c r="IOA32" s="15"/>
      <c r="IOB32" s="15"/>
      <c r="IOC32" s="15"/>
      <c r="IOD32" s="15"/>
      <c r="IOE32" s="15"/>
      <c r="IOF32" s="15"/>
      <c r="IOG32" s="15"/>
      <c r="IOH32" s="15"/>
      <c r="IOI32" s="15"/>
      <c r="IOJ32" s="15"/>
      <c r="IOK32" s="15"/>
      <c r="IOL32" s="15"/>
      <c r="IOM32" s="15"/>
      <c r="ION32" s="15"/>
      <c r="IOO32" s="15"/>
      <c r="IOP32" s="15"/>
      <c r="IOQ32" s="15"/>
      <c r="IOR32" s="15"/>
      <c r="IOS32" s="15"/>
      <c r="IOT32" s="15"/>
      <c r="IOU32" s="15"/>
      <c r="IOV32" s="15"/>
      <c r="IOW32" s="15"/>
      <c r="IOX32" s="15"/>
      <c r="IOY32" s="15"/>
      <c r="IOZ32" s="15"/>
      <c r="IPA32" s="15"/>
      <c r="IPB32" s="15"/>
      <c r="IPC32" s="15"/>
      <c r="IPD32" s="15"/>
      <c r="IPE32" s="15"/>
      <c r="IPF32" s="15"/>
      <c r="IPG32" s="15"/>
      <c r="IPH32" s="15"/>
      <c r="IPI32" s="15"/>
      <c r="IPJ32" s="15"/>
      <c r="IPK32" s="15"/>
      <c r="IPL32" s="15"/>
      <c r="IPM32" s="15"/>
      <c r="IPN32" s="15"/>
      <c r="IPO32" s="15"/>
      <c r="IPP32" s="15"/>
      <c r="IPQ32" s="15"/>
      <c r="IPR32" s="15"/>
      <c r="IPS32" s="15"/>
      <c r="IPT32" s="15"/>
      <c r="IPU32" s="15"/>
      <c r="IPV32" s="15"/>
      <c r="IPW32" s="15"/>
      <c r="IPX32" s="15"/>
      <c r="IPY32" s="15"/>
      <c r="IPZ32" s="15"/>
      <c r="IQA32" s="15"/>
      <c r="IQB32" s="15"/>
      <c r="IQC32" s="15"/>
      <c r="IQD32" s="15"/>
      <c r="IQE32" s="15"/>
      <c r="IQF32" s="15"/>
      <c r="IQG32" s="15"/>
      <c r="IQH32" s="15"/>
      <c r="IQI32" s="15"/>
      <c r="IQJ32" s="15"/>
      <c r="IQK32" s="15"/>
      <c r="IQL32" s="15"/>
      <c r="IQM32" s="15"/>
      <c r="IQN32" s="15"/>
      <c r="IQO32" s="15"/>
      <c r="IQP32" s="15"/>
      <c r="IQQ32" s="15"/>
      <c r="IQR32" s="15"/>
      <c r="IQS32" s="15"/>
      <c r="IQT32" s="15"/>
      <c r="IQU32" s="15"/>
      <c r="IQV32" s="15"/>
      <c r="IQW32" s="15"/>
      <c r="IQX32" s="15"/>
      <c r="IQY32" s="15"/>
      <c r="IQZ32" s="15"/>
      <c r="IRA32" s="15"/>
      <c r="IRB32" s="15"/>
      <c r="IRC32" s="15"/>
      <c r="IRD32" s="15"/>
      <c r="IRE32" s="15"/>
      <c r="IRF32" s="15"/>
      <c r="IRG32" s="15"/>
      <c r="IRH32" s="15"/>
      <c r="IRI32" s="15"/>
      <c r="IRJ32" s="15"/>
      <c r="IRK32" s="15"/>
      <c r="IRL32" s="15"/>
      <c r="IRM32" s="15"/>
      <c r="IRN32" s="15"/>
      <c r="IRO32" s="15"/>
      <c r="IRP32" s="15"/>
      <c r="IRQ32" s="15"/>
      <c r="IRR32" s="15"/>
      <c r="IRS32" s="15"/>
      <c r="IRT32" s="15"/>
      <c r="IRU32" s="15"/>
      <c r="IRV32" s="15"/>
      <c r="IRW32" s="15"/>
      <c r="IRX32" s="15"/>
      <c r="IRY32" s="15"/>
      <c r="IRZ32" s="15"/>
      <c r="ISA32" s="15"/>
      <c r="ISB32" s="15"/>
      <c r="ISC32" s="15"/>
      <c r="ISD32" s="15"/>
      <c r="ISE32" s="15"/>
      <c r="ISF32" s="15"/>
      <c r="ISG32" s="15"/>
      <c r="ISH32" s="15"/>
      <c r="ISI32" s="15"/>
      <c r="ISJ32" s="15"/>
      <c r="ISK32" s="15"/>
      <c r="ISL32" s="15"/>
      <c r="ISM32" s="15"/>
      <c r="ISN32" s="15"/>
      <c r="ISO32" s="15"/>
      <c r="ISP32" s="15"/>
      <c r="ISQ32" s="15"/>
      <c r="ISR32" s="15"/>
      <c r="ISS32" s="15"/>
      <c r="IST32" s="15"/>
      <c r="ISU32" s="15"/>
      <c r="ISV32" s="15"/>
      <c r="ISW32" s="15"/>
      <c r="ISX32" s="15"/>
      <c r="ISY32" s="15"/>
      <c r="ISZ32" s="15"/>
      <c r="ITA32" s="15"/>
      <c r="ITB32" s="15"/>
      <c r="ITC32" s="15"/>
      <c r="ITD32" s="15"/>
      <c r="ITE32" s="15"/>
      <c r="ITF32" s="15"/>
      <c r="ITG32" s="15"/>
      <c r="ITH32" s="15"/>
      <c r="ITI32" s="15"/>
      <c r="ITJ32" s="15"/>
      <c r="ITK32" s="15"/>
      <c r="ITL32" s="15"/>
      <c r="ITM32" s="15"/>
      <c r="ITN32" s="15"/>
      <c r="ITO32" s="15"/>
      <c r="ITP32" s="15"/>
      <c r="ITQ32" s="15"/>
      <c r="ITR32" s="15"/>
      <c r="ITS32" s="15"/>
      <c r="ITT32" s="15"/>
      <c r="ITU32" s="15"/>
      <c r="ITV32" s="15"/>
      <c r="ITW32" s="15"/>
      <c r="ITX32" s="15"/>
      <c r="ITY32" s="15"/>
      <c r="ITZ32" s="15"/>
      <c r="IUA32" s="15"/>
      <c r="IUB32" s="15"/>
      <c r="IUC32" s="15"/>
      <c r="IUD32" s="15"/>
      <c r="IUE32" s="15"/>
      <c r="IUF32" s="15"/>
      <c r="IUG32" s="15"/>
      <c r="IUH32" s="15"/>
      <c r="IUI32" s="15"/>
      <c r="IUJ32" s="15"/>
      <c r="IUK32" s="15"/>
      <c r="IUL32" s="15"/>
      <c r="IUM32" s="15"/>
      <c r="IUN32" s="15"/>
      <c r="IUO32" s="15"/>
      <c r="IUP32" s="15"/>
      <c r="IUQ32" s="15"/>
      <c r="IUR32" s="15"/>
      <c r="IUS32" s="15"/>
      <c r="IUT32" s="15"/>
      <c r="IUU32" s="15"/>
      <c r="IUV32" s="15"/>
      <c r="IUW32" s="15"/>
      <c r="IUX32" s="15"/>
      <c r="IUY32" s="15"/>
      <c r="IUZ32" s="15"/>
      <c r="IVA32" s="15"/>
      <c r="IVB32" s="15"/>
      <c r="IVC32" s="15"/>
      <c r="IVD32" s="15"/>
      <c r="IVE32" s="15"/>
      <c r="IVF32" s="15"/>
      <c r="IVG32" s="15"/>
      <c r="IVH32" s="15"/>
      <c r="IVI32" s="15"/>
      <c r="IVJ32" s="15"/>
      <c r="IVK32" s="15"/>
      <c r="IVL32" s="15"/>
      <c r="IVM32" s="15"/>
      <c r="IVN32" s="15"/>
      <c r="IVO32" s="15"/>
      <c r="IVP32" s="15"/>
      <c r="IVQ32" s="15"/>
      <c r="IVR32" s="15"/>
      <c r="IVS32" s="15"/>
      <c r="IVT32" s="15"/>
      <c r="IVU32" s="15"/>
      <c r="IVV32" s="15"/>
      <c r="IVW32" s="15"/>
      <c r="IVX32" s="15"/>
      <c r="IVY32" s="15"/>
      <c r="IVZ32" s="15"/>
      <c r="IWA32" s="15"/>
      <c r="IWB32" s="15"/>
      <c r="IWC32" s="15"/>
      <c r="IWD32" s="15"/>
      <c r="IWE32" s="15"/>
      <c r="IWF32" s="15"/>
      <c r="IWG32" s="15"/>
      <c r="IWH32" s="15"/>
      <c r="IWI32" s="15"/>
      <c r="IWJ32" s="15"/>
      <c r="IWK32" s="15"/>
      <c r="IWL32" s="15"/>
      <c r="IWM32" s="15"/>
      <c r="IWN32" s="15"/>
      <c r="IWO32" s="15"/>
      <c r="IWP32" s="15"/>
      <c r="IWQ32" s="15"/>
      <c r="IWR32" s="15"/>
      <c r="IWS32" s="15"/>
      <c r="IWT32" s="15"/>
      <c r="IWU32" s="15"/>
      <c r="IWV32" s="15"/>
      <c r="IWW32" s="15"/>
      <c r="IWX32" s="15"/>
      <c r="IWY32" s="15"/>
      <c r="IWZ32" s="15"/>
      <c r="IXA32" s="15"/>
      <c r="IXB32" s="15"/>
      <c r="IXC32" s="15"/>
      <c r="IXD32" s="15"/>
      <c r="IXE32" s="15"/>
      <c r="IXF32" s="15"/>
      <c r="IXG32" s="15"/>
      <c r="IXH32" s="15"/>
      <c r="IXI32" s="15"/>
      <c r="IXJ32" s="15"/>
      <c r="IXK32" s="15"/>
      <c r="IXL32" s="15"/>
      <c r="IXM32" s="15"/>
      <c r="IXN32" s="15"/>
      <c r="IXO32" s="15"/>
      <c r="IXP32" s="15"/>
      <c r="IXQ32" s="15"/>
      <c r="IXR32" s="15"/>
      <c r="IXS32" s="15"/>
      <c r="IXT32" s="15"/>
      <c r="IXU32" s="15"/>
      <c r="IXV32" s="15"/>
      <c r="IXW32" s="15"/>
      <c r="IXX32" s="15"/>
      <c r="IXY32" s="15"/>
      <c r="IXZ32" s="15"/>
      <c r="IYA32" s="15"/>
      <c r="IYB32" s="15"/>
      <c r="IYC32" s="15"/>
      <c r="IYD32" s="15"/>
      <c r="IYE32" s="15"/>
      <c r="IYF32" s="15"/>
      <c r="IYG32" s="15"/>
      <c r="IYH32" s="15"/>
      <c r="IYI32" s="15"/>
      <c r="IYJ32" s="15"/>
      <c r="IYK32" s="15"/>
      <c r="IYL32" s="15"/>
      <c r="IYM32" s="15"/>
      <c r="IYN32" s="15"/>
      <c r="IYO32" s="15"/>
      <c r="IYP32" s="15"/>
      <c r="IYQ32" s="15"/>
      <c r="IYR32" s="15"/>
      <c r="IYS32" s="15"/>
      <c r="IYT32" s="15"/>
      <c r="IYU32" s="15"/>
      <c r="IYV32" s="15"/>
      <c r="IYW32" s="15"/>
      <c r="IYX32" s="15"/>
      <c r="IYY32" s="15"/>
      <c r="IYZ32" s="15"/>
      <c r="IZA32" s="15"/>
      <c r="IZB32" s="15"/>
      <c r="IZC32" s="15"/>
      <c r="IZD32" s="15"/>
      <c r="IZE32" s="15"/>
      <c r="IZF32" s="15"/>
      <c r="IZG32" s="15"/>
      <c r="IZH32" s="15"/>
      <c r="IZI32" s="15"/>
      <c r="IZJ32" s="15"/>
      <c r="IZK32" s="15"/>
      <c r="IZL32" s="15"/>
      <c r="IZM32" s="15"/>
      <c r="IZN32" s="15"/>
      <c r="IZO32" s="15"/>
      <c r="IZP32" s="15"/>
      <c r="IZQ32" s="15"/>
      <c r="IZR32" s="15"/>
      <c r="IZS32" s="15"/>
      <c r="IZT32" s="15"/>
      <c r="IZU32" s="15"/>
      <c r="IZV32" s="15"/>
      <c r="IZW32" s="15"/>
      <c r="IZX32" s="15"/>
      <c r="IZY32" s="15"/>
      <c r="IZZ32" s="15"/>
      <c r="JAA32" s="15"/>
      <c r="JAB32" s="15"/>
      <c r="JAC32" s="15"/>
      <c r="JAD32" s="15"/>
      <c r="JAE32" s="15"/>
      <c r="JAF32" s="15"/>
      <c r="JAG32" s="15"/>
      <c r="JAH32" s="15"/>
      <c r="JAI32" s="15"/>
      <c r="JAJ32" s="15"/>
      <c r="JAK32" s="15"/>
      <c r="JAL32" s="15"/>
      <c r="JAM32" s="15"/>
      <c r="JAN32" s="15"/>
      <c r="JAO32" s="15"/>
      <c r="JAP32" s="15"/>
      <c r="JAQ32" s="15"/>
      <c r="JAR32" s="15"/>
      <c r="JAS32" s="15"/>
      <c r="JAT32" s="15"/>
      <c r="JAU32" s="15"/>
      <c r="JAV32" s="15"/>
      <c r="JAW32" s="15"/>
      <c r="JAX32" s="15"/>
      <c r="JAY32" s="15"/>
      <c r="JAZ32" s="15"/>
      <c r="JBA32" s="15"/>
      <c r="JBB32" s="15"/>
      <c r="JBC32" s="15"/>
      <c r="JBD32" s="15"/>
      <c r="JBE32" s="15"/>
      <c r="JBF32" s="15"/>
      <c r="JBG32" s="15"/>
      <c r="JBH32" s="15"/>
      <c r="JBI32" s="15"/>
      <c r="JBJ32" s="15"/>
      <c r="JBK32" s="15"/>
      <c r="JBL32" s="15"/>
      <c r="JBM32" s="15"/>
      <c r="JBN32" s="15"/>
      <c r="JBO32" s="15"/>
      <c r="JBP32" s="15"/>
      <c r="JBQ32" s="15"/>
      <c r="JBR32" s="15"/>
      <c r="JBS32" s="15"/>
      <c r="JBT32" s="15"/>
      <c r="JBU32" s="15"/>
      <c r="JBV32" s="15"/>
      <c r="JBW32" s="15"/>
      <c r="JBX32" s="15"/>
      <c r="JBY32" s="15"/>
      <c r="JBZ32" s="15"/>
      <c r="JCA32" s="15"/>
      <c r="JCB32" s="15"/>
      <c r="JCC32" s="15"/>
      <c r="JCD32" s="15"/>
      <c r="JCE32" s="15"/>
      <c r="JCF32" s="15"/>
      <c r="JCG32" s="15"/>
      <c r="JCH32" s="15"/>
      <c r="JCI32" s="15"/>
      <c r="JCJ32" s="15"/>
      <c r="JCK32" s="15"/>
      <c r="JCL32" s="15"/>
      <c r="JCM32" s="15"/>
      <c r="JCN32" s="15"/>
      <c r="JCO32" s="15"/>
      <c r="JCP32" s="15"/>
      <c r="JCQ32" s="15"/>
      <c r="JCR32" s="15"/>
      <c r="JCS32" s="15"/>
      <c r="JCT32" s="15"/>
      <c r="JCU32" s="15"/>
      <c r="JCV32" s="15"/>
      <c r="JCW32" s="15"/>
      <c r="JCX32" s="15"/>
      <c r="JCY32" s="15"/>
      <c r="JCZ32" s="15"/>
      <c r="JDA32" s="15"/>
      <c r="JDB32" s="15"/>
      <c r="JDC32" s="15"/>
      <c r="JDD32" s="15"/>
      <c r="JDE32" s="15"/>
      <c r="JDF32" s="15"/>
      <c r="JDG32" s="15"/>
      <c r="JDH32" s="15"/>
      <c r="JDI32" s="15"/>
      <c r="JDJ32" s="15"/>
      <c r="JDK32" s="15"/>
      <c r="JDL32" s="15"/>
      <c r="JDM32" s="15"/>
      <c r="JDN32" s="15"/>
      <c r="JDO32" s="15"/>
      <c r="JDP32" s="15"/>
      <c r="JDQ32" s="15"/>
      <c r="JDR32" s="15"/>
      <c r="JDS32" s="15"/>
      <c r="JDT32" s="15"/>
      <c r="JDU32" s="15"/>
      <c r="JDV32" s="15"/>
      <c r="JDW32" s="15"/>
      <c r="JDX32" s="15"/>
      <c r="JDY32" s="15"/>
      <c r="JDZ32" s="15"/>
      <c r="JEA32" s="15"/>
      <c r="JEB32" s="15"/>
      <c r="JEC32" s="15"/>
      <c r="JED32" s="15"/>
      <c r="JEE32" s="15"/>
      <c r="JEF32" s="15"/>
      <c r="JEG32" s="15"/>
      <c r="JEH32" s="15"/>
      <c r="JEI32" s="15"/>
      <c r="JEJ32" s="15"/>
      <c r="JEK32" s="15"/>
      <c r="JEL32" s="15"/>
      <c r="JEM32" s="15"/>
      <c r="JEN32" s="15"/>
      <c r="JEO32" s="15"/>
      <c r="JEP32" s="15"/>
      <c r="JEQ32" s="15"/>
      <c r="JER32" s="15"/>
      <c r="JES32" s="15"/>
      <c r="JET32" s="15"/>
      <c r="JEU32" s="15"/>
      <c r="JEV32" s="15"/>
      <c r="JEW32" s="15"/>
      <c r="JEX32" s="15"/>
      <c r="JEY32" s="15"/>
      <c r="JEZ32" s="15"/>
      <c r="JFA32" s="15"/>
      <c r="JFB32" s="15"/>
      <c r="JFC32" s="15"/>
      <c r="JFD32" s="15"/>
      <c r="JFE32" s="15"/>
      <c r="JFF32" s="15"/>
      <c r="JFG32" s="15"/>
      <c r="JFH32" s="15"/>
      <c r="JFI32" s="15"/>
      <c r="JFJ32" s="15"/>
      <c r="JFK32" s="15"/>
      <c r="JFL32" s="15"/>
      <c r="JFM32" s="15"/>
      <c r="JFN32" s="15"/>
      <c r="JFO32" s="15"/>
      <c r="JFP32" s="15"/>
      <c r="JFQ32" s="15"/>
      <c r="JFR32" s="15"/>
      <c r="JFS32" s="15"/>
      <c r="JFT32" s="15"/>
      <c r="JFU32" s="15"/>
      <c r="JFV32" s="15"/>
      <c r="JFW32" s="15"/>
      <c r="JFX32" s="15"/>
      <c r="JFY32" s="15"/>
      <c r="JFZ32" s="15"/>
      <c r="JGA32" s="15"/>
      <c r="JGB32" s="15"/>
      <c r="JGC32" s="15"/>
      <c r="JGD32" s="15"/>
      <c r="JGE32" s="15"/>
      <c r="JGF32" s="15"/>
      <c r="JGG32" s="15"/>
      <c r="JGH32" s="15"/>
      <c r="JGI32" s="15"/>
      <c r="JGJ32" s="15"/>
      <c r="JGK32" s="15"/>
      <c r="JGL32" s="15"/>
      <c r="JGM32" s="15"/>
      <c r="JGN32" s="15"/>
      <c r="JGO32" s="15"/>
      <c r="JGP32" s="15"/>
      <c r="JGQ32" s="15"/>
      <c r="JGR32" s="15"/>
      <c r="JGS32" s="15"/>
      <c r="JGT32" s="15"/>
      <c r="JGU32" s="15"/>
      <c r="JGV32" s="15"/>
      <c r="JGW32" s="15"/>
      <c r="JGX32" s="15"/>
      <c r="JGY32" s="15"/>
      <c r="JGZ32" s="15"/>
      <c r="JHA32" s="15"/>
      <c r="JHB32" s="15"/>
      <c r="JHC32" s="15"/>
      <c r="JHD32" s="15"/>
      <c r="JHE32" s="15"/>
      <c r="JHF32" s="15"/>
      <c r="JHG32" s="15"/>
      <c r="JHH32" s="15"/>
      <c r="JHI32" s="15"/>
      <c r="JHJ32" s="15"/>
      <c r="JHK32" s="15"/>
      <c r="JHL32" s="15"/>
      <c r="JHM32" s="15"/>
      <c r="JHN32" s="15"/>
      <c r="JHO32" s="15"/>
      <c r="JHP32" s="15"/>
      <c r="JHQ32" s="15"/>
      <c r="JHR32" s="15"/>
      <c r="JHS32" s="15"/>
      <c r="JHT32" s="15"/>
      <c r="JHU32" s="15"/>
      <c r="JHV32" s="15"/>
      <c r="JHW32" s="15"/>
      <c r="JHX32" s="15"/>
      <c r="JHY32" s="15"/>
      <c r="JHZ32" s="15"/>
      <c r="JIA32" s="15"/>
      <c r="JIB32" s="15"/>
      <c r="JIC32" s="15"/>
      <c r="JID32" s="15"/>
      <c r="JIE32" s="15"/>
      <c r="JIF32" s="15"/>
      <c r="JIG32" s="15"/>
      <c r="JIH32" s="15"/>
      <c r="JII32" s="15"/>
      <c r="JIJ32" s="15"/>
      <c r="JIK32" s="15"/>
      <c r="JIL32" s="15"/>
      <c r="JIM32" s="15"/>
      <c r="JIN32" s="15"/>
      <c r="JIO32" s="15"/>
      <c r="JIP32" s="15"/>
      <c r="JIQ32" s="15"/>
      <c r="JIR32" s="15"/>
      <c r="JIS32" s="15"/>
      <c r="JIT32" s="15"/>
      <c r="JIU32" s="15"/>
      <c r="JIV32" s="15"/>
      <c r="JIW32" s="15"/>
      <c r="JIX32" s="15"/>
      <c r="JIY32" s="15"/>
      <c r="JIZ32" s="15"/>
      <c r="JJA32" s="15"/>
      <c r="JJB32" s="15"/>
      <c r="JJC32" s="15"/>
      <c r="JJD32" s="15"/>
      <c r="JJE32" s="15"/>
      <c r="JJF32" s="15"/>
      <c r="JJG32" s="15"/>
      <c r="JJH32" s="15"/>
      <c r="JJI32" s="15"/>
      <c r="JJJ32" s="15"/>
      <c r="JJK32" s="15"/>
      <c r="JJL32" s="15"/>
      <c r="JJM32" s="15"/>
      <c r="JJN32" s="15"/>
      <c r="JJO32" s="15"/>
      <c r="JJP32" s="15"/>
      <c r="JJQ32" s="15"/>
      <c r="JJR32" s="15"/>
      <c r="JJS32" s="15"/>
      <c r="JJT32" s="15"/>
      <c r="JJU32" s="15"/>
      <c r="JJV32" s="15"/>
      <c r="JJW32" s="15"/>
      <c r="JJX32" s="15"/>
      <c r="JJY32" s="15"/>
      <c r="JJZ32" s="15"/>
      <c r="JKA32" s="15"/>
      <c r="JKB32" s="15"/>
      <c r="JKC32" s="15"/>
      <c r="JKD32" s="15"/>
      <c r="JKE32" s="15"/>
      <c r="JKF32" s="15"/>
      <c r="JKG32" s="15"/>
      <c r="JKH32" s="15"/>
      <c r="JKI32" s="15"/>
      <c r="JKJ32" s="15"/>
      <c r="JKK32" s="15"/>
      <c r="JKL32" s="15"/>
      <c r="JKM32" s="15"/>
      <c r="JKN32" s="15"/>
      <c r="JKO32" s="15"/>
      <c r="JKP32" s="15"/>
      <c r="JKQ32" s="15"/>
      <c r="JKR32" s="15"/>
      <c r="JKS32" s="15"/>
      <c r="JKT32" s="15"/>
      <c r="JKU32" s="15"/>
      <c r="JKV32" s="15"/>
      <c r="JKW32" s="15"/>
      <c r="JKX32" s="15"/>
      <c r="JKY32" s="15"/>
      <c r="JKZ32" s="15"/>
      <c r="JLA32" s="15"/>
      <c r="JLB32" s="15"/>
      <c r="JLC32" s="15"/>
      <c r="JLD32" s="15"/>
      <c r="JLE32" s="15"/>
      <c r="JLF32" s="15"/>
      <c r="JLG32" s="15"/>
      <c r="JLH32" s="15"/>
      <c r="JLI32" s="15"/>
      <c r="JLJ32" s="15"/>
      <c r="JLK32" s="15"/>
      <c r="JLL32" s="15"/>
      <c r="JLM32" s="15"/>
      <c r="JLN32" s="15"/>
      <c r="JLO32" s="15"/>
      <c r="JLP32" s="15"/>
      <c r="JLQ32" s="15"/>
      <c r="JLR32" s="15"/>
      <c r="JLS32" s="15"/>
      <c r="JLT32" s="15"/>
      <c r="JLU32" s="15"/>
      <c r="JLV32" s="15"/>
      <c r="JLW32" s="15"/>
      <c r="JLX32" s="15"/>
      <c r="JLY32" s="15"/>
      <c r="JLZ32" s="15"/>
      <c r="JMA32" s="15"/>
      <c r="JMB32" s="15"/>
      <c r="JMC32" s="15"/>
      <c r="JMD32" s="15"/>
      <c r="JME32" s="15"/>
      <c r="JMF32" s="15"/>
      <c r="JMG32" s="15"/>
      <c r="JMH32" s="15"/>
      <c r="JMI32" s="15"/>
      <c r="JMJ32" s="15"/>
      <c r="JMK32" s="15"/>
      <c r="JML32" s="15"/>
      <c r="JMM32" s="15"/>
      <c r="JMN32" s="15"/>
      <c r="JMO32" s="15"/>
      <c r="JMP32" s="15"/>
      <c r="JMQ32" s="15"/>
      <c r="JMR32" s="15"/>
      <c r="JMS32" s="15"/>
      <c r="JMT32" s="15"/>
      <c r="JMU32" s="15"/>
      <c r="JMV32" s="15"/>
      <c r="JMW32" s="15"/>
      <c r="JMX32" s="15"/>
      <c r="JMY32" s="15"/>
      <c r="JMZ32" s="15"/>
      <c r="JNA32" s="15"/>
      <c r="JNB32" s="15"/>
      <c r="JNC32" s="15"/>
      <c r="JND32" s="15"/>
      <c r="JNE32" s="15"/>
      <c r="JNF32" s="15"/>
      <c r="JNG32" s="15"/>
      <c r="JNH32" s="15"/>
      <c r="JNI32" s="15"/>
      <c r="JNJ32" s="15"/>
      <c r="JNK32" s="15"/>
      <c r="JNL32" s="15"/>
      <c r="JNM32" s="15"/>
      <c r="JNN32" s="15"/>
      <c r="JNO32" s="15"/>
      <c r="JNP32" s="15"/>
      <c r="JNQ32" s="15"/>
      <c r="JNR32" s="15"/>
      <c r="JNS32" s="15"/>
      <c r="JNT32" s="15"/>
      <c r="JNU32" s="15"/>
      <c r="JNV32" s="15"/>
      <c r="JNW32" s="15"/>
      <c r="JNX32" s="15"/>
      <c r="JNY32" s="15"/>
      <c r="JNZ32" s="15"/>
      <c r="JOA32" s="15"/>
      <c r="JOB32" s="15"/>
      <c r="JOC32" s="15"/>
      <c r="JOD32" s="15"/>
      <c r="JOE32" s="15"/>
      <c r="JOF32" s="15"/>
      <c r="JOG32" s="15"/>
      <c r="JOH32" s="15"/>
      <c r="JOI32" s="15"/>
      <c r="JOJ32" s="15"/>
      <c r="JOK32" s="15"/>
      <c r="JOL32" s="15"/>
      <c r="JOM32" s="15"/>
      <c r="JON32" s="15"/>
      <c r="JOO32" s="15"/>
      <c r="JOP32" s="15"/>
      <c r="JOQ32" s="15"/>
      <c r="JOR32" s="15"/>
      <c r="JOS32" s="15"/>
      <c r="JOT32" s="15"/>
      <c r="JOU32" s="15"/>
      <c r="JOV32" s="15"/>
      <c r="JOW32" s="15"/>
      <c r="JOX32" s="15"/>
      <c r="JOY32" s="15"/>
      <c r="JOZ32" s="15"/>
      <c r="JPA32" s="15"/>
      <c r="JPB32" s="15"/>
      <c r="JPC32" s="15"/>
      <c r="JPD32" s="15"/>
      <c r="JPE32" s="15"/>
      <c r="JPF32" s="15"/>
      <c r="JPG32" s="15"/>
      <c r="JPH32" s="15"/>
      <c r="JPI32" s="15"/>
      <c r="JPJ32" s="15"/>
      <c r="JPK32" s="15"/>
      <c r="JPL32" s="15"/>
      <c r="JPM32" s="15"/>
      <c r="JPN32" s="15"/>
      <c r="JPO32" s="15"/>
      <c r="JPP32" s="15"/>
      <c r="JPQ32" s="15"/>
      <c r="JPR32" s="15"/>
      <c r="JPS32" s="15"/>
      <c r="JPT32" s="15"/>
      <c r="JPU32" s="15"/>
      <c r="JPV32" s="15"/>
      <c r="JPW32" s="15"/>
      <c r="JPX32" s="15"/>
      <c r="JPY32" s="15"/>
      <c r="JPZ32" s="15"/>
      <c r="JQA32" s="15"/>
      <c r="JQB32" s="15"/>
      <c r="JQC32" s="15"/>
      <c r="JQD32" s="15"/>
      <c r="JQE32" s="15"/>
      <c r="JQF32" s="15"/>
      <c r="JQG32" s="15"/>
      <c r="JQH32" s="15"/>
      <c r="JQI32" s="15"/>
      <c r="JQJ32" s="15"/>
      <c r="JQK32" s="15"/>
      <c r="JQL32" s="15"/>
      <c r="JQM32" s="15"/>
      <c r="JQN32" s="15"/>
      <c r="JQO32" s="15"/>
      <c r="JQP32" s="15"/>
      <c r="JQQ32" s="15"/>
      <c r="JQR32" s="15"/>
      <c r="JQS32" s="15"/>
      <c r="JQT32" s="15"/>
      <c r="JQU32" s="15"/>
      <c r="JQV32" s="15"/>
      <c r="JQW32" s="15"/>
      <c r="JQX32" s="15"/>
      <c r="JQY32" s="15"/>
      <c r="JQZ32" s="15"/>
      <c r="JRA32" s="15"/>
      <c r="JRB32" s="15"/>
      <c r="JRC32" s="15"/>
      <c r="JRD32" s="15"/>
      <c r="JRE32" s="15"/>
      <c r="JRF32" s="15"/>
      <c r="JRG32" s="15"/>
      <c r="JRH32" s="15"/>
      <c r="JRI32" s="15"/>
      <c r="JRJ32" s="15"/>
      <c r="JRK32" s="15"/>
      <c r="JRL32" s="15"/>
      <c r="JRM32" s="15"/>
      <c r="JRN32" s="15"/>
      <c r="JRO32" s="15"/>
      <c r="JRP32" s="15"/>
      <c r="JRQ32" s="15"/>
      <c r="JRR32" s="15"/>
      <c r="JRS32" s="15"/>
      <c r="JRT32" s="15"/>
      <c r="JRU32" s="15"/>
      <c r="JRV32" s="15"/>
      <c r="JRW32" s="15"/>
      <c r="JRX32" s="15"/>
      <c r="JRY32" s="15"/>
      <c r="JRZ32" s="15"/>
      <c r="JSA32" s="15"/>
      <c r="JSB32" s="15"/>
      <c r="JSC32" s="15"/>
      <c r="JSD32" s="15"/>
      <c r="JSE32" s="15"/>
      <c r="JSF32" s="15"/>
      <c r="JSG32" s="15"/>
      <c r="JSH32" s="15"/>
      <c r="JSI32" s="15"/>
      <c r="JSJ32" s="15"/>
      <c r="JSK32" s="15"/>
      <c r="JSL32" s="15"/>
      <c r="JSM32" s="15"/>
      <c r="JSN32" s="15"/>
      <c r="JSO32" s="15"/>
      <c r="JSP32" s="15"/>
      <c r="JSQ32" s="15"/>
      <c r="JSR32" s="15"/>
      <c r="JSS32" s="15"/>
      <c r="JST32" s="15"/>
      <c r="JSU32" s="15"/>
      <c r="JSV32" s="15"/>
      <c r="JSW32" s="15"/>
      <c r="JSX32" s="15"/>
      <c r="JSY32" s="15"/>
      <c r="JSZ32" s="15"/>
      <c r="JTA32" s="15"/>
      <c r="JTB32" s="15"/>
      <c r="JTC32" s="15"/>
      <c r="JTD32" s="15"/>
      <c r="JTE32" s="15"/>
      <c r="JTF32" s="15"/>
      <c r="JTG32" s="15"/>
      <c r="JTH32" s="15"/>
      <c r="JTI32" s="15"/>
      <c r="JTJ32" s="15"/>
      <c r="JTK32" s="15"/>
      <c r="JTL32" s="15"/>
      <c r="JTM32" s="15"/>
      <c r="JTN32" s="15"/>
      <c r="JTO32" s="15"/>
      <c r="JTP32" s="15"/>
      <c r="JTQ32" s="15"/>
      <c r="JTR32" s="15"/>
      <c r="JTS32" s="15"/>
      <c r="JTT32" s="15"/>
      <c r="JTU32" s="15"/>
      <c r="JTV32" s="15"/>
      <c r="JTW32" s="15"/>
      <c r="JTX32" s="15"/>
      <c r="JTY32" s="15"/>
      <c r="JTZ32" s="15"/>
      <c r="JUA32" s="15"/>
      <c r="JUB32" s="15"/>
      <c r="JUC32" s="15"/>
      <c r="JUD32" s="15"/>
      <c r="JUE32" s="15"/>
      <c r="JUF32" s="15"/>
      <c r="JUG32" s="15"/>
      <c r="JUH32" s="15"/>
      <c r="JUI32" s="15"/>
      <c r="JUJ32" s="15"/>
      <c r="JUK32" s="15"/>
      <c r="JUL32" s="15"/>
      <c r="JUM32" s="15"/>
      <c r="JUN32" s="15"/>
      <c r="JUO32" s="15"/>
      <c r="JUP32" s="15"/>
      <c r="JUQ32" s="15"/>
      <c r="JUR32" s="15"/>
      <c r="JUS32" s="15"/>
      <c r="JUT32" s="15"/>
      <c r="JUU32" s="15"/>
      <c r="JUV32" s="15"/>
      <c r="JUW32" s="15"/>
      <c r="JUX32" s="15"/>
      <c r="JUY32" s="15"/>
      <c r="JUZ32" s="15"/>
      <c r="JVA32" s="15"/>
      <c r="JVB32" s="15"/>
      <c r="JVC32" s="15"/>
      <c r="JVD32" s="15"/>
      <c r="JVE32" s="15"/>
      <c r="JVF32" s="15"/>
      <c r="JVG32" s="15"/>
      <c r="JVH32" s="15"/>
      <c r="JVI32" s="15"/>
      <c r="JVJ32" s="15"/>
      <c r="JVK32" s="15"/>
      <c r="JVL32" s="15"/>
      <c r="JVM32" s="15"/>
      <c r="JVN32" s="15"/>
      <c r="JVO32" s="15"/>
      <c r="JVP32" s="15"/>
      <c r="JVQ32" s="15"/>
      <c r="JVR32" s="15"/>
      <c r="JVS32" s="15"/>
      <c r="JVT32" s="15"/>
      <c r="JVU32" s="15"/>
      <c r="JVV32" s="15"/>
      <c r="JVW32" s="15"/>
      <c r="JVX32" s="15"/>
      <c r="JVY32" s="15"/>
      <c r="JVZ32" s="15"/>
      <c r="JWA32" s="15"/>
      <c r="JWB32" s="15"/>
      <c r="JWC32" s="15"/>
      <c r="JWD32" s="15"/>
      <c r="JWE32" s="15"/>
      <c r="JWF32" s="15"/>
      <c r="JWG32" s="15"/>
      <c r="JWH32" s="15"/>
      <c r="JWI32" s="15"/>
      <c r="JWJ32" s="15"/>
      <c r="JWK32" s="15"/>
      <c r="JWL32" s="15"/>
      <c r="JWM32" s="15"/>
      <c r="JWN32" s="15"/>
      <c r="JWO32" s="15"/>
      <c r="JWP32" s="15"/>
      <c r="JWQ32" s="15"/>
      <c r="JWR32" s="15"/>
      <c r="JWS32" s="15"/>
      <c r="JWT32" s="15"/>
      <c r="JWU32" s="15"/>
      <c r="JWV32" s="15"/>
      <c r="JWW32" s="15"/>
      <c r="JWX32" s="15"/>
      <c r="JWY32" s="15"/>
      <c r="JWZ32" s="15"/>
      <c r="JXA32" s="15"/>
      <c r="JXB32" s="15"/>
      <c r="JXC32" s="15"/>
      <c r="JXD32" s="15"/>
      <c r="JXE32" s="15"/>
      <c r="JXF32" s="15"/>
      <c r="JXG32" s="15"/>
      <c r="JXH32" s="15"/>
      <c r="JXI32" s="15"/>
      <c r="JXJ32" s="15"/>
      <c r="JXK32" s="15"/>
      <c r="JXL32" s="15"/>
      <c r="JXM32" s="15"/>
      <c r="JXN32" s="15"/>
      <c r="JXO32" s="15"/>
      <c r="JXP32" s="15"/>
      <c r="JXQ32" s="15"/>
      <c r="JXR32" s="15"/>
      <c r="JXS32" s="15"/>
      <c r="JXT32" s="15"/>
      <c r="JXU32" s="15"/>
      <c r="JXV32" s="15"/>
      <c r="JXW32" s="15"/>
      <c r="JXX32" s="15"/>
      <c r="JXY32" s="15"/>
      <c r="JXZ32" s="15"/>
      <c r="JYA32" s="15"/>
      <c r="JYB32" s="15"/>
      <c r="JYC32" s="15"/>
      <c r="JYD32" s="15"/>
      <c r="JYE32" s="15"/>
      <c r="JYF32" s="15"/>
      <c r="JYG32" s="15"/>
      <c r="JYH32" s="15"/>
      <c r="JYI32" s="15"/>
      <c r="JYJ32" s="15"/>
      <c r="JYK32" s="15"/>
      <c r="JYL32" s="15"/>
      <c r="JYM32" s="15"/>
      <c r="JYN32" s="15"/>
      <c r="JYO32" s="15"/>
      <c r="JYP32" s="15"/>
      <c r="JYQ32" s="15"/>
      <c r="JYR32" s="15"/>
      <c r="JYS32" s="15"/>
      <c r="JYT32" s="15"/>
      <c r="JYU32" s="15"/>
      <c r="JYV32" s="15"/>
      <c r="JYW32" s="15"/>
      <c r="JYX32" s="15"/>
      <c r="JYY32" s="15"/>
      <c r="JYZ32" s="15"/>
      <c r="JZA32" s="15"/>
      <c r="JZB32" s="15"/>
      <c r="JZC32" s="15"/>
      <c r="JZD32" s="15"/>
      <c r="JZE32" s="15"/>
      <c r="JZF32" s="15"/>
      <c r="JZG32" s="15"/>
      <c r="JZH32" s="15"/>
      <c r="JZI32" s="15"/>
      <c r="JZJ32" s="15"/>
      <c r="JZK32" s="15"/>
      <c r="JZL32" s="15"/>
      <c r="JZM32" s="15"/>
      <c r="JZN32" s="15"/>
      <c r="JZO32" s="15"/>
      <c r="JZP32" s="15"/>
      <c r="JZQ32" s="15"/>
      <c r="JZR32" s="15"/>
      <c r="JZS32" s="15"/>
      <c r="JZT32" s="15"/>
      <c r="JZU32" s="15"/>
      <c r="JZV32" s="15"/>
      <c r="JZW32" s="15"/>
      <c r="JZX32" s="15"/>
      <c r="JZY32" s="15"/>
      <c r="JZZ32" s="15"/>
      <c r="KAA32" s="15"/>
      <c r="KAB32" s="15"/>
      <c r="KAC32" s="15"/>
      <c r="KAD32" s="15"/>
      <c r="KAE32" s="15"/>
      <c r="KAF32" s="15"/>
      <c r="KAG32" s="15"/>
      <c r="KAH32" s="15"/>
      <c r="KAI32" s="15"/>
      <c r="KAJ32" s="15"/>
      <c r="KAK32" s="15"/>
      <c r="KAL32" s="15"/>
      <c r="KAM32" s="15"/>
      <c r="KAN32" s="15"/>
      <c r="KAO32" s="15"/>
      <c r="KAP32" s="15"/>
      <c r="KAQ32" s="15"/>
      <c r="KAR32" s="15"/>
      <c r="KAS32" s="15"/>
      <c r="KAT32" s="15"/>
      <c r="KAU32" s="15"/>
      <c r="KAV32" s="15"/>
      <c r="KAW32" s="15"/>
      <c r="KAX32" s="15"/>
      <c r="KAY32" s="15"/>
      <c r="KAZ32" s="15"/>
      <c r="KBA32" s="15"/>
      <c r="KBB32" s="15"/>
      <c r="KBC32" s="15"/>
      <c r="KBD32" s="15"/>
      <c r="KBE32" s="15"/>
      <c r="KBF32" s="15"/>
      <c r="KBG32" s="15"/>
      <c r="KBH32" s="15"/>
      <c r="KBI32" s="15"/>
      <c r="KBJ32" s="15"/>
      <c r="KBK32" s="15"/>
      <c r="KBL32" s="15"/>
      <c r="KBM32" s="15"/>
      <c r="KBN32" s="15"/>
      <c r="KBO32" s="15"/>
      <c r="KBP32" s="15"/>
      <c r="KBQ32" s="15"/>
      <c r="KBR32" s="15"/>
      <c r="KBS32" s="15"/>
      <c r="KBT32" s="15"/>
      <c r="KBU32" s="15"/>
      <c r="KBV32" s="15"/>
      <c r="KBW32" s="15"/>
      <c r="KBX32" s="15"/>
      <c r="KBY32" s="15"/>
      <c r="KBZ32" s="15"/>
      <c r="KCA32" s="15"/>
      <c r="KCB32" s="15"/>
      <c r="KCC32" s="15"/>
      <c r="KCD32" s="15"/>
      <c r="KCE32" s="15"/>
      <c r="KCF32" s="15"/>
      <c r="KCG32" s="15"/>
      <c r="KCH32" s="15"/>
      <c r="KCI32" s="15"/>
      <c r="KCJ32" s="15"/>
      <c r="KCK32" s="15"/>
      <c r="KCL32" s="15"/>
      <c r="KCM32" s="15"/>
      <c r="KCN32" s="15"/>
      <c r="KCO32" s="15"/>
      <c r="KCP32" s="15"/>
      <c r="KCQ32" s="15"/>
      <c r="KCR32" s="15"/>
      <c r="KCS32" s="15"/>
      <c r="KCT32" s="15"/>
      <c r="KCU32" s="15"/>
      <c r="KCV32" s="15"/>
      <c r="KCW32" s="15"/>
      <c r="KCX32" s="15"/>
      <c r="KCY32" s="15"/>
      <c r="KCZ32" s="15"/>
      <c r="KDA32" s="15"/>
      <c r="KDB32" s="15"/>
      <c r="KDC32" s="15"/>
      <c r="KDD32" s="15"/>
      <c r="KDE32" s="15"/>
      <c r="KDF32" s="15"/>
      <c r="KDG32" s="15"/>
      <c r="KDH32" s="15"/>
      <c r="KDI32" s="15"/>
      <c r="KDJ32" s="15"/>
      <c r="KDK32" s="15"/>
      <c r="KDL32" s="15"/>
      <c r="KDM32" s="15"/>
      <c r="KDN32" s="15"/>
      <c r="KDO32" s="15"/>
      <c r="KDP32" s="15"/>
      <c r="KDQ32" s="15"/>
      <c r="KDR32" s="15"/>
      <c r="KDS32" s="15"/>
      <c r="KDT32" s="15"/>
      <c r="KDU32" s="15"/>
      <c r="KDV32" s="15"/>
      <c r="KDW32" s="15"/>
      <c r="KDX32" s="15"/>
      <c r="KDY32" s="15"/>
      <c r="KDZ32" s="15"/>
      <c r="KEA32" s="15"/>
      <c r="KEB32" s="15"/>
      <c r="KEC32" s="15"/>
      <c r="KED32" s="15"/>
      <c r="KEE32" s="15"/>
      <c r="KEF32" s="15"/>
      <c r="KEG32" s="15"/>
      <c r="KEH32" s="15"/>
      <c r="KEI32" s="15"/>
      <c r="KEJ32" s="15"/>
      <c r="KEK32" s="15"/>
      <c r="KEL32" s="15"/>
      <c r="KEM32" s="15"/>
      <c r="KEN32" s="15"/>
      <c r="KEO32" s="15"/>
      <c r="KEP32" s="15"/>
      <c r="KEQ32" s="15"/>
      <c r="KER32" s="15"/>
      <c r="KES32" s="15"/>
      <c r="KET32" s="15"/>
      <c r="KEU32" s="15"/>
      <c r="KEV32" s="15"/>
      <c r="KEW32" s="15"/>
      <c r="KEX32" s="15"/>
      <c r="KEY32" s="15"/>
      <c r="KEZ32" s="15"/>
      <c r="KFA32" s="15"/>
      <c r="KFB32" s="15"/>
      <c r="KFC32" s="15"/>
      <c r="KFD32" s="15"/>
      <c r="KFE32" s="15"/>
      <c r="KFF32" s="15"/>
      <c r="KFG32" s="15"/>
      <c r="KFH32" s="15"/>
      <c r="KFI32" s="15"/>
      <c r="KFJ32" s="15"/>
      <c r="KFK32" s="15"/>
      <c r="KFL32" s="15"/>
      <c r="KFM32" s="15"/>
      <c r="KFN32" s="15"/>
      <c r="KFO32" s="15"/>
      <c r="KFP32" s="15"/>
      <c r="KFQ32" s="15"/>
      <c r="KFR32" s="15"/>
      <c r="KFS32" s="15"/>
      <c r="KFT32" s="15"/>
      <c r="KFU32" s="15"/>
      <c r="KFV32" s="15"/>
      <c r="KFW32" s="15"/>
      <c r="KFX32" s="15"/>
      <c r="KFY32" s="15"/>
      <c r="KFZ32" s="15"/>
      <c r="KGA32" s="15"/>
      <c r="KGB32" s="15"/>
      <c r="KGC32" s="15"/>
      <c r="KGD32" s="15"/>
      <c r="KGE32" s="15"/>
      <c r="KGF32" s="15"/>
      <c r="KGG32" s="15"/>
      <c r="KGH32" s="15"/>
      <c r="KGI32" s="15"/>
      <c r="KGJ32" s="15"/>
      <c r="KGK32" s="15"/>
      <c r="KGL32" s="15"/>
      <c r="KGM32" s="15"/>
      <c r="KGN32" s="15"/>
      <c r="KGO32" s="15"/>
      <c r="KGP32" s="15"/>
      <c r="KGQ32" s="15"/>
      <c r="KGR32" s="15"/>
      <c r="KGS32" s="15"/>
      <c r="KGT32" s="15"/>
      <c r="KGU32" s="15"/>
      <c r="KGV32" s="15"/>
      <c r="KGW32" s="15"/>
      <c r="KGX32" s="15"/>
      <c r="KGY32" s="15"/>
      <c r="KGZ32" s="15"/>
      <c r="KHA32" s="15"/>
      <c r="KHB32" s="15"/>
      <c r="KHC32" s="15"/>
      <c r="KHD32" s="15"/>
      <c r="KHE32" s="15"/>
      <c r="KHF32" s="15"/>
      <c r="KHG32" s="15"/>
      <c r="KHH32" s="15"/>
      <c r="KHI32" s="15"/>
      <c r="KHJ32" s="15"/>
      <c r="KHK32" s="15"/>
      <c r="KHL32" s="15"/>
      <c r="KHM32" s="15"/>
      <c r="KHN32" s="15"/>
      <c r="KHO32" s="15"/>
      <c r="KHP32" s="15"/>
      <c r="KHQ32" s="15"/>
      <c r="KHR32" s="15"/>
      <c r="KHS32" s="15"/>
      <c r="KHT32" s="15"/>
      <c r="KHU32" s="15"/>
      <c r="KHV32" s="15"/>
      <c r="KHW32" s="15"/>
      <c r="KHX32" s="15"/>
      <c r="KHY32" s="15"/>
      <c r="KHZ32" s="15"/>
      <c r="KIA32" s="15"/>
      <c r="KIB32" s="15"/>
      <c r="KIC32" s="15"/>
      <c r="KID32" s="15"/>
      <c r="KIE32" s="15"/>
      <c r="KIF32" s="15"/>
      <c r="KIG32" s="15"/>
      <c r="KIH32" s="15"/>
      <c r="KII32" s="15"/>
      <c r="KIJ32" s="15"/>
      <c r="KIK32" s="15"/>
      <c r="KIL32" s="15"/>
      <c r="KIM32" s="15"/>
      <c r="KIN32" s="15"/>
      <c r="KIO32" s="15"/>
      <c r="KIP32" s="15"/>
      <c r="KIQ32" s="15"/>
      <c r="KIR32" s="15"/>
      <c r="KIS32" s="15"/>
      <c r="KIT32" s="15"/>
      <c r="KIU32" s="15"/>
      <c r="KIV32" s="15"/>
      <c r="KIW32" s="15"/>
      <c r="KIX32" s="15"/>
      <c r="KIY32" s="15"/>
      <c r="KIZ32" s="15"/>
      <c r="KJA32" s="15"/>
      <c r="KJB32" s="15"/>
      <c r="KJC32" s="15"/>
      <c r="KJD32" s="15"/>
      <c r="KJE32" s="15"/>
      <c r="KJF32" s="15"/>
      <c r="KJG32" s="15"/>
      <c r="KJH32" s="15"/>
      <c r="KJI32" s="15"/>
      <c r="KJJ32" s="15"/>
      <c r="KJK32" s="15"/>
      <c r="KJL32" s="15"/>
      <c r="KJM32" s="15"/>
      <c r="KJN32" s="15"/>
      <c r="KJO32" s="15"/>
      <c r="KJP32" s="15"/>
      <c r="KJQ32" s="15"/>
      <c r="KJR32" s="15"/>
      <c r="KJS32" s="15"/>
      <c r="KJT32" s="15"/>
      <c r="KJU32" s="15"/>
      <c r="KJV32" s="15"/>
      <c r="KJW32" s="15"/>
      <c r="KJX32" s="15"/>
      <c r="KJY32" s="15"/>
      <c r="KJZ32" s="15"/>
      <c r="KKA32" s="15"/>
      <c r="KKB32" s="15"/>
      <c r="KKC32" s="15"/>
      <c r="KKD32" s="15"/>
      <c r="KKE32" s="15"/>
      <c r="KKF32" s="15"/>
      <c r="KKG32" s="15"/>
      <c r="KKH32" s="15"/>
      <c r="KKI32" s="15"/>
      <c r="KKJ32" s="15"/>
      <c r="KKK32" s="15"/>
      <c r="KKL32" s="15"/>
      <c r="KKM32" s="15"/>
      <c r="KKN32" s="15"/>
      <c r="KKO32" s="15"/>
      <c r="KKP32" s="15"/>
      <c r="KKQ32" s="15"/>
      <c r="KKR32" s="15"/>
      <c r="KKS32" s="15"/>
      <c r="KKT32" s="15"/>
      <c r="KKU32" s="15"/>
      <c r="KKV32" s="15"/>
      <c r="KKW32" s="15"/>
      <c r="KKX32" s="15"/>
      <c r="KKY32" s="15"/>
      <c r="KKZ32" s="15"/>
      <c r="KLA32" s="15"/>
      <c r="KLB32" s="15"/>
      <c r="KLC32" s="15"/>
      <c r="KLD32" s="15"/>
      <c r="KLE32" s="15"/>
      <c r="KLF32" s="15"/>
      <c r="KLG32" s="15"/>
      <c r="KLH32" s="15"/>
      <c r="KLI32" s="15"/>
      <c r="KLJ32" s="15"/>
      <c r="KLK32" s="15"/>
      <c r="KLL32" s="15"/>
      <c r="KLM32" s="15"/>
      <c r="KLN32" s="15"/>
      <c r="KLO32" s="15"/>
      <c r="KLP32" s="15"/>
      <c r="KLQ32" s="15"/>
      <c r="KLR32" s="15"/>
      <c r="KLS32" s="15"/>
      <c r="KLT32" s="15"/>
      <c r="KLU32" s="15"/>
      <c r="KLV32" s="15"/>
      <c r="KLW32" s="15"/>
      <c r="KLX32" s="15"/>
      <c r="KLY32" s="15"/>
      <c r="KLZ32" s="15"/>
      <c r="KMA32" s="15"/>
      <c r="KMB32" s="15"/>
      <c r="KMC32" s="15"/>
      <c r="KMD32" s="15"/>
      <c r="KME32" s="15"/>
      <c r="KMF32" s="15"/>
      <c r="KMG32" s="15"/>
      <c r="KMH32" s="15"/>
      <c r="KMI32" s="15"/>
      <c r="KMJ32" s="15"/>
      <c r="KMK32" s="15"/>
      <c r="KML32" s="15"/>
      <c r="KMM32" s="15"/>
      <c r="KMN32" s="15"/>
      <c r="KMO32" s="15"/>
      <c r="KMP32" s="15"/>
      <c r="KMQ32" s="15"/>
      <c r="KMR32" s="15"/>
      <c r="KMS32" s="15"/>
      <c r="KMT32" s="15"/>
      <c r="KMU32" s="15"/>
      <c r="KMV32" s="15"/>
      <c r="KMW32" s="15"/>
      <c r="KMX32" s="15"/>
      <c r="KMY32" s="15"/>
      <c r="KMZ32" s="15"/>
      <c r="KNA32" s="15"/>
      <c r="KNB32" s="15"/>
      <c r="KNC32" s="15"/>
      <c r="KND32" s="15"/>
      <c r="KNE32" s="15"/>
      <c r="KNF32" s="15"/>
      <c r="KNG32" s="15"/>
      <c r="KNH32" s="15"/>
      <c r="KNI32" s="15"/>
      <c r="KNJ32" s="15"/>
      <c r="KNK32" s="15"/>
      <c r="KNL32" s="15"/>
      <c r="KNM32" s="15"/>
      <c r="KNN32" s="15"/>
      <c r="KNO32" s="15"/>
      <c r="KNP32" s="15"/>
      <c r="KNQ32" s="15"/>
      <c r="KNR32" s="15"/>
      <c r="KNS32" s="15"/>
      <c r="KNT32" s="15"/>
      <c r="KNU32" s="15"/>
      <c r="KNV32" s="15"/>
      <c r="KNW32" s="15"/>
      <c r="KNX32" s="15"/>
      <c r="KNY32" s="15"/>
      <c r="KNZ32" s="15"/>
      <c r="KOA32" s="15"/>
      <c r="KOB32" s="15"/>
      <c r="KOC32" s="15"/>
      <c r="KOD32" s="15"/>
      <c r="KOE32" s="15"/>
      <c r="KOF32" s="15"/>
      <c r="KOG32" s="15"/>
      <c r="KOH32" s="15"/>
      <c r="KOI32" s="15"/>
      <c r="KOJ32" s="15"/>
      <c r="KOK32" s="15"/>
      <c r="KOL32" s="15"/>
      <c r="KOM32" s="15"/>
      <c r="KON32" s="15"/>
      <c r="KOO32" s="15"/>
      <c r="KOP32" s="15"/>
      <c r="KOQ32" s="15"/>
      <c r="KOR32" s="15"/>
      <c r="KOS32" s="15"/>
      <c r="KOT32" s="15"/>
      <c r="KOU32" s="15"/>
      <c r="KOV32" s="15"/>
      <c r="KOW32" s="15"/>
      <c r="KOX32" s="15"/>
      <c r="KOY32" s="15"/>
      <c r="KOZ32" s="15"/>
      <c r="KPA32" s="15"/>
      <c r="KPB32" s="15"/>
      <c r="KPC32" s="15"/>
      <c r="KPD32" s="15"/>
      <c r="KPE32" s="15"/>
      <c r="KPF32" s="15"/>
      <c r="KPG32" s="15"/>
      <c r="KPH32" s="15"/>
      <c r="KPI32" s="15"/>
      <c r="KPJ32" s="15"/>
      <c r="KPK32" s="15"/>
      <c r="KPL32" s="15"/>
      <c r="KPM32" s="15"/>
      <c r="KPN32" s="15"/>
      <c r="KPO32" s="15"/>
      <c r="KPP32" s="15"/>
      <c r="KPQ32" s="15"/>
      <c r="KPR32" s="15"/>
      <c r="KPS32" s="15"/>
      <c r="KPT32" s="15"/>
      <c r="KPU32" s="15"/>
      <c r="KPV32" s="15"/>
      <c r="KPW32" s="15"/>
      <c r="KPX32" s="15"/>
      <c r="KPY32" s="15"/>
      <c r="KPZ32" s="15"/>
      <c r="KQA32" s="15"/>
      <c r="KQB32" s="15"/>
      <c r="KQC32" s="15"/>
      <c r="KQD32" s="15"/>
      <c r="KQE32" s="15"/>
      <c r="KQF32" s="15"/>
      <c r="KQG32" s="15"/>
      <c r="KQH32" s="15"/>
      <c r="KQI32" s="15"/>
      <c r="KQJ32" s="15"/>
      <c r="KQK32" s="15"/>
      <c r="KQL32" s="15"/>
      <c r="KQM32" s="15"/>
      <c r="KQN32" s="15"/>
      <c r="KQO32" s="15"/>
      <c r="KQP32" s="15"/>
      <c r="KQQ32" s="15"/>
      <c r="KQR32" s="15"/>
      <c r="KQS32" s="15"/>
      <c r="KQT32" s="15"/>
      <c r="KQU32" s="15"/>
      <c r="KQV32" s="15"/>
      <c r="KQW32" s="15"/>
      <c r="KQX32" s="15"/>
      <c r="KQY32" s="15"/>
      <c r="KQZ32" s="15"/>
      <c r="KRA32" s="15"/>
      <c r="KRB32" s="15"/>
      <c r="KRC32" s="15"/>
      <c r="KRD32" s="15"/>
      <c r="KRE32" s="15"/>
      <c r="KRF32" s="15"/>
      <c r="KRG32" s="15"/>
      <c r="KRH32" s="15"/>
      <c r="KRI32" s="15"/>
      <c r="KRJ32" s="15"/>
      <c r="KRK32" s="15"/>
      <c r="KRL32" s="15"/>
      <c r="KRM32" s="15"/>
      <c r="KRN32" s="15"/>
      <c r="KRO32" s="15"/>
      <c r="KRP32" s="15"/>
      <c r="KRQ32" s="15"/>
      <c r="KRR32" s="15"/>
      <c r="KRS32" s="15"/>
      <c r="KRT32" s="15"/>
      <c r="KRU32" s="15"/>
      <c r="KRV32" s="15"/>
      <c r="KRW32" s="15"/>
      <c r="KRX32" s="15"/>
      <c r="KRY32" s="15"/>
      <c r="KRZ32" s="15"/>
      <c r="KSA32" s="15"/>
      <c r="KSB32" s="15"/>
      <c r="KSC32" s="15"/>
      <c r="KSD32" s="15"/>
      <c r="KSE32" s="15"/>
      <c r="KSF32" s="15"/>
      <c r="KSG32" s="15"/>
      <c r="KSH32" s="15"/>
      <c r="KSI32" s="15"/>
      <c r="KSJ32" s="15"/>
      <c r="KSK32" s="15"/>
      <c r="KSL32" s="15"/>
      <c r="KSM32" s="15"/>
      <c r="KSN32" s="15"/>
      <c r="KSO32" s="15"/>
      <c r="KSP32" s="15"/>
      <c r="KSQ32" s="15"/>
      <c r="KSR32" s="15"/>
      <c r="KSS32" s="15"/>
      <c r="KST32" s="15"/>
      <c r="KSU32" s="15"/>
      <c r="KSV32" s="15"/>
      <c r="KSW32" s="15"/>
      <c r="KSX32" s="15"/>
      <c r="KSY32" s="15"/>
      <c r="KSZ32" s="15"/>
      <c r="KTA32" s="15"/>
      <c r="KTB32" s="15"/>
      <c r="KTC32" s="15"/>
      <c r="KTD32" s="15"/>
      <c r="KTE32" s="15"/>
      <c r="KTF32" s="15"/>
      <c r="KTG32" s="15"/>
      <c r="KTH32" s="15"/>
      <c r="KTI32" s="15"/>
      <c r="KTJ32" s="15"/>
      <c r="KTK32" s="15"/>
      <c r="KTL32" s="15"/>
      <c r="KTM32" s="15"/>
      <c r="KTN32" s="15"/>
      <c r="KTO32" s="15"/>
      <c r="KTP32" s="15"/>
      <c r="KTQ32" s="15"/>
      <c r="KTR32" s="15"/>
      <c r="KTS32" s="15"/>
      <c r="KTT32" s="15"/>
      <c r="KTU32" s="15"/>
      <c r="KTV32" s="15"/>
      <c r="KTW32" s="15"/>
      <c r="KTX32" s="15"/>
      <c r="KTY32" s="15"/>
      <c r="KTZ32" s="15"/>
      <c r="KUA32" s="15"/>
      <c r="KUB32" s="15"/>
      <c r="KUC32" s="15"/>
      <c r="KUD32" s="15"/>
      <c r="KUE32" s="15"/>
      <c r="KUF32" s="15"/>
      <c r="KUG32" s="15"/>
      <c r="KUH32" s="15"/>
      <c r="KUI32" s="15"/>
      <c r="KUJ32" s="15"/>
      <c r="KUK32" s="15"/>
      <c r="KUL32" s="15"/>
      <c r="KUM32" s="15"/>
      <c r="KUN32" s="15"/>
      <c r="KUO32" s="15"/>
      <c r="KUP32" s="15"/>
      <c r="KUQ32" s="15"/>
      <c r="KUR32" s="15"/>
      <c r="KUS32" s="15"/>
      <c r="KUT32" s="15"/>
      <c r="KUU32" s="15"/>
      <c r="KUV32" s="15"/>
      <c r="KUW32" s="15"/>
      <c r="KUX32" s="15"/>
      <c r="KUY32" s="15"/>
      <c r="KUZ32" s="15"/>
      <c r="KVA32" s="15"/>
      <c r="KVB32" s="15"/>
      <c r="KVC32" s="15"/>
      <c r="KVD32" s="15"/>
      <c r="KVE32" s="15"/>
      <c r="KVF32" s="15"/>
      <c r="KVG32" s="15"/>
      <c r="KVH32" s="15"/>
      <c r="KVI32" s="15"/>
      <c r="KVJ32" s="15"/>
      <c r="KVK32" s="15"/>
      <c r="KVL32" s="15"/>
      <c r="KVM32" s="15"/>
      <c r="KVN32" s="15"/>
      <c r="KVO32" s="15"/>
      <c r="KVP32" s="15"/>
      <c r="KVQ32" s="15"/>
      <c r="KVR32" s="15"/>
      <c r="KVS32" s="15"/>
      <c r="KVT32" s="15"/>
      <c r="KVU32" s="15"/>
      <c r="KVV32" s="15"/>
      <c r="KVW32" s="15"/>
      <c r="KVX32" s="15"/>
      <c r="KVY32" s="15"/>
      <c r="KVZ32" s="15"/>
      <c r="KWA32" s="15"/>
      <c r="KWB32" s="15"/>
      <c r="KWC32" s="15"/>
      <c r="KWD32" s="15"/>
      <c r="KWE32" s="15"/>
      <c r="KWF32" s="15"/>
      <c r="KWG32" s="15"/>
      <c r="KWH32" s="15"/>
      <c r="KWI32" s="15"/>
      <c r="KWJ32" s="15"/>
      <c r="KWK32" s="15"/>
      <c r="KWL32" s="15"/>
      <c r="KWM32" s="15"/>
      <c r="KWN32" s="15"/>
      <c r="KWO32" s="15"/>
      <c r="KWP32" s="15"/>
      <c r="KWQ32" s="15"/>
      <c r="KWR32" s="15"/>
      <c r="KWS32" s="15"/>
      <c r="KWT32" s="15"/>
      <c r="KWU32" s="15"/>
      <c r="KWV32" s="15"/>
      <c r="KWW32" s="15"/>
      <c r="KWX32" s="15"/>
      <c r="KWY32" s="15"/>
      <c r="KWZ32" s="15"/>
      <c r="KXA32" s="15"/>
      <c r="KXB32" s="15"/>
      <c r="KXC32" s="15"/>
      <c r="KXD32" s="15"/>
      <c r="KXE32" s="15"/>
      <c r="KXF32" s="15"/>
      <c r="KXG32" s="15"/>
      <c r="KXH32" s="15"/>
      <c r="KXI32" s="15"/>
      <c r="KXJ32" s="15"/>
      <c r="KXK32" s="15"/>
      <c r="KXL32" s="15"/>
      <c r="KXM32" s="15"/>
      <c r="KXN32" s="15"/>
      <c r="KXO32" s="15"/>
      <c r="KXP32" s="15"/>
      <c r="KXQ32" s="15"/>
      <c r="KXR32" s="15"/>
      <c r="KXS32" s="15"/>
      <c r="KXT32" s="15"/>
      <c r="KXU32" s="15"/>
      <c r="KXV32" s="15"/>
      <c r="KXW32" s="15"/>
      <c r="KXX32" s="15"/>
      <c r="KXY32" s="15"/>
      <c r="KXZ32" s="15"/>
      <c r="KYA32" s="15"/>
      <c r="KYB32" s="15"/>
      <c r="KYC32" s="15"/>
      <c r="KYD32" s="15"/>
      <c r="KYE32" s="15"/>
      <c r="KYF32" s="15"/>
      <c r="KYG32" s="15"/>
      <c r="KYH32" s="15"/>
      <c r="KYI32" s="15"/>
      <c r="KYJ32" s="15"/>
      <c r="KYK32" s="15"/>
      <c r="KYL32" s="15"/>
      <c r="KYM32" s="15"/>
      <c r="KYN32" s="15"/>
      <c r="KYO32" s="15"/>
      <c r="KYP32" s="15"/>
      <c r="KYQ32" s="15"/>
      <c r="KYR32" s="15"/>
      <c r="KYS32" s="15"/>
      <c r="KYT32" s="15"/>
      <c r="KYU32" s="15"/>
      <c r="KYV32" s="15"/>
      <c r="KYW32" s="15"/>
      <c r="KYX32" s="15"/>
      <c r="KYY32" s="15"/>
      <c r="KYZ32" s="15"/>
      <c r="KZA32" s="15"/>
      <c r="KZB32" s="15"/>
      <c r="KZC32" s="15"/>
      <c r="KZD32" s="15"/>
      <c r="KZE32" s="15"/>
      <c r="KZF32" s="15"/>
      <c r="KZG32" s="15"/>
      <c r="KZH32" s="15"/>
      <c r="KZI32" s="15"/>
      <c r="KZJ32" s="15"/>
      <c r="KZK32" s="15"/>
      <c r="KZL32" s="15"/>
      <c r="KZM32" s="15"/>
      <c r="KZN32" s="15"/>
      <c r="KZO32" s="15"/>
      <c r="KZP32" s="15"/>
      <c r="KZQ32" s="15"/>
      <c r="KZR32" s="15"/>
      <c r="KZS32" s="15"/>
      <c r="KZT32" s="15"/>
      <c r="KZU32" s="15"/>
      <c r="KZV32" s="15"/>
      <c r="KZW32" s="15"/>
      <c r="KZX32" s="15"/>
      <c r="KZY32" s="15"/>
      <c r="KZZ32" s="15"/>
      <c r="LAA32" s="15"/>
      <c r="LAB32" s="15"/>
      <c r="LAC32" s="15"/>
      <c r="LAD32" s="15"/>
      <c r="LAE32" s="15"/>
      <c r="LAF32" s="15"/>
      <c r="LAG32" s="15"/>
      <c r="LAH32" s="15"/>
      <c r="LAI32" s="15"/>
      <c r="LAJ32" s="15"/>
      <c r="LAK32" s="15"/>
      <c r="LAL32" s="15"/>
      <c r="LAM32" s="15"/>
      <c r="LAN32" s="15"/>
      <c r="LAO32" s="15"/>
      <c r="LAP32" s="15"/>
      <c r="LAQ32" s="15"/>
      <c r="LAR32" s="15"/>
      <c r="LAS32" s="15"/>
      <c r="LAT32" s="15"/>
      <c r="LAU32" s="15"/>
      <c r="LAV32" s="15"/>
      <c r="LAW32" s="15"/>
      <c r="LAX32" s="15"/>
      <c r="LAY32" s="15"/>
      <c r="LAZ32" s="15"/>
      <c r="LBA32" s="15"/>
      <c r="LBB32" s="15"/>
      <c r="LBC32" s="15"/>
      <c r="LBD32" s="15"/>
      <c r="LBE32" s="15"/>
      <c r="LBF32" s="15"/>
      <c r="LBG32" s="15"/>
      <c r="LBH32" s="15"/>
      <c r="LBI32" s="15"/>
      <c r="LBJ32" s="15"/>
      <c r="LBK32" s="15"/>
      <c r="LBL32" s="15"/>
      <c r="LBM32" s="15"/>
      <c r="LBN32" s="15"/>
      <c r="LBO32" s="15"/>
      <c r="LBP32" s="15"/>
      <c r="LBQ32" s="15"/>
      <c r="LBR32" s="15"/>
      <c r="LBS32" s="15"/>
      <c r="LBT32" s="15"/>
      <c r="LBU32" s="15"/>
      <c r="LBV32" s="15"/>
      <c r="LBW32" s="15"/>
      <c r="LBX32" s="15"/>
      <c r="LBY32" s="15"/>
      <c r="LBZ32" s="15"/>
      <c r="LCA32" s="15"/>
      <c r="LCB32" s="15"/>
      <c r="LCC32" s="15"/>
      <c r="LCD32" s="15"/>
      <c r="LCE32" s="15"/>
      <c r="LCF32" s="15"/>
      <c r="LCG32" s="15"/>
      <c r="LCH32" s="15"/>
      <c r="LCI32" s="15"/>
      <c r="LCJ32" s="15"/>
      <c r="LCK32" s="15"/>
      <c r="LCL32" s="15"/>
      <c r="LCM32" s="15"/>
      <c r="LCN32" s="15"/>
      <c r="LCO32" s="15"/>
      <c r="LCP32" s="15"/>
      <c r="LCQ32" s="15"/>
      <c r="LCR32" s="15"/>
      <c r="LCS32" s="15"/>
      <c r="LCT32" s="15"/>
      <c r="LCU32" s="15"/>
      <c r="LCV32" s="15"/>
      <c r="LCW32" s="15"/>
      <c r="LCX32" s="15"/>
      <c r="LCY32" s="15"/>
      <c r="LCZ32" s="15"/>
      <c r="LDA32" s="15"/>
      <c r="LDB32" s="15"/>
      <c r="LDC32" s="15"/>
      <c r="LDD32" s="15"/>
      <c r="LDE32" s="15"/>
      <c r="LDF32" s="15"/>
      <c r="LDG32" s="15"/>
      <c r="LDH32" s="15"/>
      <c r="LDI32" s="15"/>
      <c r="LDJ32" s="15"/>
      <c r="LDK32" s="15"/>
      <c r="LDL32" s="15"/>
      <c r="LDM32" s="15"/>
      <c r="LDN32" s="15"/>
      <c r="LDO32" s="15"/>
      <c r="LDP32" s="15"/>
      <c r="LDQ32" s="15"/>
      <c r="LDR32" s="15"/>
      <c r="LDS32" s="15"/>
      <c r="LDT32" s="15"/>
      <c r="LDU32" s="15"/>
      <c r="LDV32" s="15"/>
      <c r="LDW32" s="15"/>
      <c r="LDX32" s="15"/>
      <c r="LDY32" s="15"/>
      <c r="LDZ32" s="15"/>
      <c r="LEA32" s="15"/>
      <c r="LEB32" s="15"/>
      <c r="LEC32" s="15"/>
      <c r="LED32" s="15"/>
      <c r="LEE32" s="15"/>
      <c r="LEF32" s="15"/>
      <c r="LEG32" s="15"/>
      <c r="LEH32" s="15"/>
      <c r="LEI32" s="15"/>
      <c r="LEJ32" s="15"/>
      <c r="LEK32" s="15"/>
      <c r="LEL32" s="15"/>
      <c r="LEM32" s="15"/>
      <c r="LEN32" s="15"/>
      <c r="LEO32" s="15"/>
      <c r="LEP32" s="15"/>
      <c r="LEQ32" s="15"/>
      <c r="LER32" s="15"/>
      <c r="LES32" s="15"/>
      <c r="LET32" s="15"/>
      <c r="LEU32" s="15"/>
      <c r="LEV32" s="15"/>
      <c r="LEW32" s="15"/>
      <c r="LEX32" s="15"/>
      <c r="LEY32" s="15"/>
      <c r="LEZ32" s="15"/>
      <c r="LFA32" s="15"/>
      <c r="LFB32" s="15"/>
      <c r="LFC32" s="15"/>
      <c r="LFD32" s="15"/>
      <c r="LFE32" s="15"/>
      <c r="LFF32" s="15"/>
      <c r="LFG32" s="15"/>
      <c r="LFH32" s="15"/>
      <c r="LFI32" s="15"/>
      <c r="LFJ32" s="15"/>
      <c r="LFK32" s="15"/>
      <c r="LFL32" s="15"/>
      <c r="LFM32" s="15"/>
      <c r="LFN32" s="15"/>
      <c r="LFO32" s="15"/>
      <c r="LFP32" s="15"/>
      <c r="LFQ32" s="15"/>
      <c r="LFR32" s="15"/>
      <c r="LFS32" s="15"/>
      <c r="LFT32" s="15"/>
      <c r="LFU32" s="15"/>
      <c r="LFV32" s="15"/>
      <c r="LFW32" s="15"/>
      <c r="LFX32" s="15"/>
      <c r="LFY32" s="15"/>
      <c r="LFZ32" s="15"/>
      <c r="LGA32" s="15"/>
      <c r="LGB32" s="15"/>
      <c r="LGC32" s="15"/>
      <c r="LGD32" s="15"/>
      <c r="LGE32" s="15"/>
      <c r="LGF32" s="15"/>
      <c r="LGG32" s="15"/>
      <c r="LGH32" s="15"/>
      <c r="LGI32" s="15"/>
      <c r="LGJ32" s="15"/>
      <c r="LGK32" s="15"/>
      <c r="LGL32" s="15"/>
      <c r="LGM32" s="15"/>
      <c r="LGN32" s="15"/>
      <c r="LGO32" s="15"/>
      <c r="LGP32" s="15"/>
      <c r="LGQ32" s="15"/>
      <c r="LGR32" s="15"/>
      <c r="LGS32" s="15"/>
      <c r="LGT32" s="15"/>
      <c r="LGU32" s="15"/>
      <c r="LGV32" s="15"/>
      <c r="LGW32" s="15"/>
      <c r="LGX32" s="15"/>
      <c r="LGY32" s="15"/>
      <c r="LGZ32" s="15"/>
      <c r="LHA32" s="15"/>
      <c r="LHB32" s="15"/>
      <c r="LHC32" s="15"/>
      <c r="LHD32" s="15"/>
      <c r="LHE32" s="15"/>
      <c r="LHF32" s="15"/>
      <c r="LHG32" s="15"/>
      <c r="LHH32" s="15"/>
      <c r="LHI32" s="15"/>
      <c r="LHJ32" s="15"/>
      <c r="LHK32" s="15"/>
      <c r="LHL32" s="15"/>
      <c r="LHM32" s="15"/>
      <c r="LHN32" s="15"/>
      <c r="LHO32" s="15"/>
      <c r="LHP32" s="15"/>
      <c r="LHQ32" s="15"/>
      <c r="LHR32" s="15"/>
      <c r="LHS32" s="15"/>
      <c r="LHT32" s="15"/>
      <c r="LHU32" s="15"/>
      <c r="LHV32" s="15"/>
      <c r="LHW32" s="15"/>
      <c r="LHX32" s="15"/>
      <c r="LHY32" s="15"/>
      <c r="LHZ32" s="15"/>
      <c r="LIA32" s="15"/>
      <c r="LIB32" s="15"/>
      <c r="LIC32" s="15"/>
      <c r="LID32" s="15"/>
      <c r="LIE32" s="15"/>
      <c r="LIF32" s="15"/>
      <c r="LIG32" s="15"/>
      <c r="LIH32" s="15"/>
      <c r="LII32" s="15"/>
      <c r="LIJ32" s="15"/>
      <c r="LIK32" s="15"/>
      <c r="LIL32" s="15"/>
      <c r="LIM32" s="15"/>
      <c r="LIN32" s="15"/>
      <c r="LIO32" s="15"/>
      <c r="LIP32" s="15"/>
      <c r="LIQ32" s="15"/>
      <c r="LIR32" s="15"/>
      <c r="LIS32" s="15"/>
      <c r="LIT32" s="15"/>
      <c r="LIU32" s="15"/>
      <c r="LIV32" s="15"/>
      <c r="LIW32" s="15"/>
      <c r="LIX32" s="15"/>
      <c r="LIY32" s="15"/>
      <c r="LIZ32" s="15"/>
      <c r="LJA32" s="15"/>
      <c r="LJB32" s="15"/>
      <c r="LJC32" s="15"/>
      <c r="LJD32" s="15"/>
      <c r="LJE32" s="15"/>
      <c r="LJF32" s="15"/>
      <c r="LJG32" s="15"/>
      <c r="LJH32" s="15"/>
      <c r="LJI32" s="15"/>
      <c r="LJJ32" s="15"/>
      <c r="LJK32" s="15"/>
      <c r="LJL32" s="15"/>
      <c r="LJM32" s="15"/>
      <c r="LJN32" s="15"/>
      <c r="LJO32" s="15"/>
      <c r="LJP32" s="15"/>
      <c r="LJQ32" s="15"/>
      <c r="LJR32" s="15"/>
      <c r="LJS32" s="15"/>
      <c r="LJT32" s="15"/>
      <c r="LJU32" s="15"/>
      <c r="LJV32" s="15"/>
      <c r="LJW32" s="15"/>
      <c r="LJX32" s="15"/>
      <c r="LJY32" s="15"/>
      <c r="LJZ32" s="15"/>
      <c r="LKA32" s="15"/>
      <c r="LKB32" s="15"/>
      <c r="LKC32" s="15"/>
      <c r="LKD32" s="15"/>
      <c r="LKE32" s="15"/>
      <c r="LKF32" s="15"/>
      <c r="LKG32" s="15"/>
      <c r="LKH32" s="15"/>
      <c r="LKI32" s="15"/>
      <c r="LKJ32" s="15"/>
      <c r="LKK32" s="15"/>
      <c r="LKL32" s="15"/>
      <c r="LKM32" s="15"/>
      <c r="LKN32" s="15"/>
      <c r="LKO32" s="15"/>
      <c r="LKP32" s="15"/>
      <c r="LKQ32" s="15"/>
      <c r="LKR32" s="15"/>
      <c r="LKS32" s="15"/>
      <c r="LKT32" s="15"/>
      <c r="LKU32" s="15"/>
      <c r="LKV32" s="15"/>
      <c r="LKW32" s="15"/>
      <c r="LKX32" s="15"/>
      <c r="LKY32" s="15"/>
      <c r="LKZ32" s="15"/>
      <c r="LLA32" s="15"/>
      <c r="LLB32" s="15"/>
      <c r="LLC32" s="15"/>
      <c r="LLD32" s="15"/>
      <c r="LLE32" s="15"/>
      <c r="LLF32" s="15"/>
      <c r="LLG32" s="15"/>
      <c r="LLH32" s="15"/>
      <c r="LLI32" s="15"/>
      <c r="LLJ32" s="15"/>
      <c r="LLK32" s="15"/>
      <c r="LLL32" s="15"/>
      <c r="LLM32" s="15"/>
      <c r="LLN32" s="15"/>
      <c r="LLO32" s="15"/>
      <c r="LLP32" s="15"/>
      <c r="LLQ32" s="15"/>
      <c r="LLR32" s="15"/>
      <c r="LLS32" s="15"/>
      <c r="LLT32" s="15"/>
      <c r="LLU32" s="15"/>
      <c r="LLV32" s="15"/>
      <c r="LLW32" s="15"/>
      <c r="LLX32" s="15"/>
      <c r="LLY32" s="15"/>
      <c r="LLZ32" s="15"/>
      <c r="LMA32" s="15"/>
      <c r="LMB32" s="15"/>
      <c r="LMC32" s="15"/>
      <c r="LMD32" s="15"/>
      <c r="LME32" s="15"/>
      <c r="LMF32" s="15"/>
      <c r="LMG32" s="15"/>
      <c r="LMH32" s="15"/>
      <c r="LMI32" s="15"/>
      <c r="LMJ32" s="15"/>
      <c r="LMK32" s="15"/>
      <c r="LML32" s="15"/>
      <c r="LMM32" s="15"/>
      <c r="LMN32" s="15"/>
      <c r="LMO32" s="15"/>
      <c r="LMP32" s="15"/>
      <c r="LMQ32" s="15"/>
      <c r="LMR32" s="15"/>
      <c r="LMS32" s="15"/>
      <c r="LMT32" s="15"/>
      <c r="LMU32" s="15"/>
      <c r="LMV32" s="15"/>
      <c r="LMW32" s="15"/>
      <c r="LMX32" s="15"/>
      <c r="LMY32" s="15"/>
      <c r="LMZ32" s="15"/>
      <c r="LNA32" s="15"/>
      <c r="LNB32" s="15"/>
      <c r="LNC32" s="15"/>
      <c r="LND32" s="15"/>
      <c r="LNE32" s="15"/>
      <c r="LNF32" s="15"/>
      <c r="LNG32" s="15"/>
      <c r="LNH32" s="15"/>
      <c r="LNI32" s="15"/>
      <c r="LNJ32" s="15"/>
      <c r="LNK32" s="15"/>
      <c r="LNL32" s="15"/>
      <c r="LNM32" s="15"/>
      <c r="LNN32" s="15"/>
      <c r="LNO32" s="15"/>
      <c r="LNP32" s="15"/>
      <c r="LNQ32" s="15"/>
      <c r="LNR32" s="15"/>
      <c r="LNS32" s="15"/>
      <c r="LNT32" s="15"/>
      <c r="LNU32" s="15"/>
      <c r="LNV32" s="15"/>
      <c r="LNW32" s="15"/>
      <c r="LNX32" s="15"/>
      <c r="LNY32" s="15"/>
      <c r="LNZ32" s="15"/>
      <c r="LOA32" s="15"/>
      <c r="LOB32" s="15"/>
      <c r="LOC32" s="15"/>
      <c r="LOD32" s="15"/>
      <c r="LOE32" s="15"/>
      <c r="LOF32" s="15"/>
      <c r="LOG32" s="15"/>
      <c r="LOH32" s="15"/>
      <c r="LOI32" s="15"/>
      <c r="LOJ32" s="15"/>
      <c r="LOK32" s="15"/>
      <c r="LOL32" s="15"/>
      <c r="LOM32" s="15"/>
      <c r="LON32" s="15"/>
      <c r="LOO32" s="15"/>
      <c r="LOP32" s="15"/>
      <c r="LOQ32" s="15"/>
      <c r="LOR32" s="15"/>
      <c r="LOS32" s="15"/>
      <c r="LOT32" s="15"/>
      <c r="LOU32" s="15"/>
      <c r="LOV32" s="15"/>
      <c r="LOW32" s="15"/>
      <c r="LOX32" s="15"/>
      <c r="LOY32" s="15"/>
      <c r="LOZ32" s="15"/>
      <c r="LPA32" s="15"/>
      <c r="LPB32" s="15"/>
      <c r="LPC32" s="15"/>
      <c r="LPD32" s="15"/>
      <c r="LPE32" s="15"/>
      <c r="LPF32" s="15"/>
      <c r="LPG32" s="15"/>
      <c r="LPH32" s="15"/>
      <c r="LPI32" s="15"/>
      <c r="LPJ32" s="15"/>
      <c r="LPK32" s="15"/>
      <c r="LPL32" s="15"/>
      <c r="LPM32" s="15"/>
      <c r="LPN32" s="15"/>
      <c r="LPO32" s="15"/>
      <c r="LPP32" s="15"/>
      <c r="LPQ32" s="15"/>
      <c r="LPR32" s="15"/>
      <c r="LPS32" s="15"/>
      <c r="LPT32" s="15"/>
      <c r="LPU32" s="15"/>
      <c r="LPV32" s="15"/>
      <c r="LPW32" s="15"/>
      <c r="LPX32" s="15"/>
      <c r="LPY32" s="15"/>
      <c r="LPZ32" s="15"/>
      <c r="LQA32" s="15"/>
      <c r="LQB32" s="15"/>
      <c r="LQC32" s="15"/>
      <c r="LQD32" s="15"/>
      <c r="LQE32" s="15"/>
      <c r="LQF32" s="15"/>
      <c r="LQG32" s="15"/>
      <c r="LQH32" s="15"/>
      <c r="LQI32" s="15"/>
      <c r="LQJ32" s="15"/>
      <c r="LQK32" s="15"/>
      <c r="LQL32" s="15"/>
      <c r="LQM32" s="15"/>
      <c r="LQN32" s="15"/>
      <c r="LQO32" s="15"/>
      <c r="LQP32" s="15"/>
      <c r="LQQ32" s="15"/>
      <c r="LQR32" s="15"/>
      <c r="LQS32" s="15"/>
      <c r="LQT32" s="15"/>
      <c r="LQU32" s="15"/>
      <c r="LQV32" s="15"/>
      <c r="LQW32" s="15"/>
      <c r="LQX32" s="15"/>
      <c r="LQY32" s="15"/>
      <c r="LQZ32" s="15"/>
      <c r="LRA32" s="15"/>
      <c r="LRB32" s="15"/>
      <c r="LRC32" s="15"/>
      <c r="LRD32" s="15"/>
      <c r="LRE32" s="15"/>
      <c r="LRF32" s="15"/>
      <c r="LRG32" s="15"/>
      <c r="LRH32" s="15"/>
      <c r="LRI32" s="15"/>
      <c r="LRJ32" s="15"/>
      <c r="LRK32" s="15"/>
      <c r="LRL32" s="15"/>
      <c r="LRM32" s="15"/>
      <c r="LRN32" s="15"/>
      <c r="LRO32" s="15"/>
      <c r="LRP32" s="15"/>
      <c r="LRQ32" s="15"/>
      <c r="LRR32" s="15"/>
      <c r="LRS32" s="15"/>
      <c r="LRT32" s="15"/>
      <c r="LRU32" s="15"/>
      <c r="LRV32" s="15"/>
      <c r="LRW32" s="15"/>
      <c r="LRX32" s="15"/>
      <c r="LRY32" s="15"/>
      <c r="LRZ32" s="15"/>
      <c r="LSA32" s="15"/>
      <c r="LSB32" s="15"/>
      <c r="LSC32" s="15"/>
      <c r="LSD32" s="15"/>
      <c r="LSE32" s="15"/>
      <c r="LSF32" s="15"/>
      <c r="LSG32" s="15"/>
      <c r="LSH32" s="15"/>
      <c r="LSI32" s="15"/>
      <c r="LSJ32" s="15"/>
      <c r="LSK32" s="15"/>
      <c r="LSL32" s="15"/>
      <c r="LSM32" s="15"/>
      <c r="LSN32" s="15"/>
      <c r="LSO32" s="15"/>
      <c r="LSP32" s="15"/>
      <c r="LSQ32" s="15"/>
      <c r="LSR32" s="15"/>
      <c r="LSS32" s="15"/>
      <c r="LST32" s="15"/>
      <c r="LSU32" s="15"/>
      <c r="LSV32" s="15"/>
      <c r="LSW32" s="15"/>
      <c r="LSX32" s="15"/>
      <c r="LSY32" s="15"/>
      <c r="LSZ32" s="15"/>
      <c r="LTA32" s="15"/>
      <c r="LTB32" s="15"/>
      <c r="LTC32" s="15"/>
      <c r="LTD32" s="15"/>
      <c r="LTE32" s="15"/>
      <c r="LTF32" s="15"/>
      <c r="LTG32" s="15"/>
      <c r="LTH32" s="15"/>
      <c r="LTI32" s="15"/>
      <c r="LTJ32" s="15"/>
      <c r="LTK32" s="15"/>
      <c r="LTL32" s="15"/>
      <c r="LTM32" s="15"/>
      <c r="LTN32" s="15"/>
      <c r="LTO32" s="15"/>
      <c r="LTP32" s="15"/>
      <c r="LTQ32" s="15"/>
      <c r="LTR32" s="15"/>
      <c r="LTS32" s="15"/>
      <c r="LTT32" s="15"/>
      <c r="LTU32" s="15"/>
      <c r="LTV32" s="15"/>
      <c r="LTW32" s="15"/>
      <c r="LTX32" s="15"/>
      <c r="LTY32" s="15"/>
      <c r="LTZ32" s="15"/>
      <c r="LUA32" s="15"/>
      <c r="LUB32" s="15"/>
      <c r="LUC32" s="15"/>
      <c r="LUD32" s="15"/>
      <c r="LUE32" s="15"/>
      <c r="LUF32" s="15"/>
      <c r="LUG32" s="15"/>
      <c r="LUH32" s="15"/>
      <c r="LUI32" s="15"/>
      <c r="LUJ32" s="15"/>
      <c r="LUK32" s="15"/>
      <c r="LUL32" s="15"/>
      <c r="LUM32" s="15"/>
      <c r="LUN32" s="15"/>
      <c r="LUO32" s="15"/>
      <c r="LUP32" s="15"/>
      <c r="LUQ32" s="15"/>
      <c r="LUR32" s="15"/>
      <c r="LUS32" s="15"/>
      <c r="LUT32" s="15"/>
      <c r="LUU32" s="15"/>
      <c r="LUV32" s="15"/>
      <c r="LUW32" s="15"/>
      <c r="LUX32" s="15"/>
      <c r="LUY32" s="15"/>
      <c r="LUZ32" s="15"/>
      <c r="LVA32" s="15"/>
      <c r="LVB32" s="15"/>
      <c r="LVC32" s="15"/>
      <c r="LVD32" s="15"/>
      <c r="LVE32" s="15"/>
      <c r="LVF32" s="15"/>
      <c r="LVG32" s="15"/>
      <c r="LVH32" s="15"/>
      <c r="LVI32" s="15"/>
      <c r="LVJ32" s="15"/>
      <c r="LVK32" s="15"/>
      <c r="LVL32" s="15"/>
      <c r="LVM32" s="15"/>
      <c r="LVN32" s="15"/>
      <c r="LVO32" s="15"/>
      <c r="LVP32" s="15"/>
      <c r="LVQ32" s="15"/>
      <c r="LVR32" s="15"/>
      <c r="LVS32" s="15"/>
      <c r="LVT32" s="15"/>
      <c r="LVU32" s="15"/>
      <c r="LVV32" s="15"/>
      <c r="LVW32" s="15"/>
      <c r="LVX32" s="15"/>
      <c r="LVY32" s="15"/>
      <c r="LVZ32" s="15"/>
      <c r="LWA32" s="15"/>
      <c r="LWB32" s="15"/>
      <c r="LWC32" s="15"/>
      <c r="LWD32" s="15"/>
      <c r="LWE32" s="15"/>
      <c r="LWF32" s="15"/>
      <c r="LWG32" s="15"/>
      <c r="LWH32" s="15"/>
      <c r="LWI32" s="15"/>
      <c r="LWJ32" s="15"/>
      <c r="LWK32" s="15"/>
      <c r="LWL32" s="15"/>
      <c r="LWM32" s="15"/>
      <c r="LWN32" s="15"/>
      <c r="LWO32" s="15"/>
      <c r="LWP32" s="15"/>
      <c r="LWQ32" s="15"/>
      <c r="LWR32" s="15"/>
      <c r="LWS32" s="15"/>
      <c r="LWT32" s="15"/>
      <c r="LWU32" s="15"/>
      <c r="LWV32" s="15"/>
      <c r="LWW32" s="15"/>
      <c r="LWX32" s="15"/>
      <c r="LWY32" s="15"/>
      <c r="LWZ32" s="15"/>
      <c r="LXA32" s="15"/>
      <c r="LXB32" s="15"/>
      <c r="LXC32" s="15"/>
      <c r="LXD32" s="15"/>
      <c r="LXE32" s="15"/>
      <c r="LXF32" s="15"/>
      <c r="LXG32" s="15"/>
      <c r="LXH32" s="15"/>
      <c r="LXI32" s="15"/>
      <c r="LXJ32" s="15"/>
      <c r="LXK32" s="15"/>
      <c r="LXL32" s="15"/>
      <c r="LXM32" s="15"/>
      <c r="LXN32" s="15"/>
      <c r="LXO32" s="15"/>
      <c r="LXP32" s="15"/>
      <c r="LXQ32" s="15"/>
      <c r="LXR32" s="15"/>
      <c r="LXS32" s="15"/>
      <c r="LXT32" s="15"/>
      <c r="LXU32" s="15"/>
      <c r="LXV32" s="15"/>
      <c r="LXW32" s="15"/>
      <c r="LXX32" s="15"/>
      <c r="LXY32" s="15"/>
      <c r="LXZ32" s="15"/>
      <c r="LYA32" s="15"/>
      <c r="LYB32" s="15"/>
      <c r="LYC32" s="15"/>
      <c r="LYD32" s="15"/>
      <c r="LYE32" s="15"/>
      <c r="LYF32" s="15"/>
      <c r="LYG32" s="15"/>
      <c r="LYH32" s="15"/>
      <c r="LYI32" s="15"/>
      <c r="LYJ32" s="15"/>
      <c r="LYK32" s="15"/>
      <c r="LYL32" s="15"/>
      <c r="LYM32" s="15"/>
      <c r="LYN32" s="15"/>
      <c r="LYO32" s="15"/>
      <c r="LYP32" s="15"/>
      <c r="LYQ32" s="15"/>
      <c r="LYR32" s="15"/>
      <c r="LYS32" s="15"/>
      <c r="LYT32" s="15"/>
      <c r="LYU32" s="15"/>
      <c r="LYV32" s="15"/>
      <c r="LYW32" s="15"/>
      <c r="LYX32" s="15"/>
      <c r="LYY32" s="15"/>
      <c r="LYZ32" s="15"/>
      <c r="LZA32" s="15"/>
      <c r="LZB32" s="15"/>
      <c r="LZC32" s="15"/>
      <c r="LZD32" s="15"/>
      <c r="LZE32" s="15"/>
      <c r="LZF32" s="15"/>
      <c r="LZG32" s="15"/>
      <c r="LZH32" s="15"/>
      <c r="LZI32" s="15"/>
      <c r="LZJ32" s="15"/>
      <c r="LZK32" s="15"/>
      <c r="LZL32" s="15"/>
      <c r="LZM32" s="15"/>
      <c r="LZN32" s="15"/>
      <c r="LZO32" s="15"/>
      <c r="LZP32" s="15"/>
      <c r="LZQ32" s="15"/>
      <c r="LZR32" s="15"/>
      <c r="LZS32" s="15"/>
      <c r="LZT32" s="15"/>
      <c r="LZU32" s="15"/>
      <c r="LZV32" s="15"/>
      <c r="LZW32" s="15"/>
      <c r="LZX32" s="15"/>
      <c r="LZY32" s="15"/>
      <c r="LZZ32" s="15"/>
      <c r="MAA32" s="15"/>
      <c r="MAB32" s="15"/>
      <c r="MAC32" s="15"/>
      <c r="MAD32" s="15"/>
      <c r="MAE32" s="15"/>
      <c r="MAF32" s="15"/>
      <c r="MAG32" s="15"/>
      <c r="MAH32" s="15"/>
      <c r="MAI32" s="15"/>
      <c r="MAJ32" s="15"/>
      <c r="MAK32" s="15"/>
      <c r="MAL32" s="15"/>
      <c r="MAM32" s="15"/>
      <c r="MAN32" s="15"/>
      <c r="MAO32" s="15"/>
      <c r="MAP32" s="15"/>
      <c r="MAQ32" s="15"/>
      <c r="MAR32" s="15"/>
      <c r="MAS32" s="15"/>
      <c r="MAT32" s="15"/>
      <c r="MAU32" s="15"/>
      <c r="MAV32" s="15"/>
      <c r="MAW32" s="15"/>
      <c r="MAX32" s="15"/>
      <c r="MAY32" s="15"/>
      <c r="MAZ32" s="15"/>
      <c r="MBA32" s="15"/>
      <c r="MBB32" s="15"/>
      <c r="MBC32" s="15"/>
      <c r="MBD32" s="15"/>
      <c r="MBE32" s="15"/>
      <c r="MBF32" s="15"/>
      <c r="MBG32" s="15"/>
      <c r="MBH32" s="15"/>
      <c r="MBI32" s="15"/>
      <c r="MBJ32" s="15"/>
      <c r="MBK32" s="15"/>
      <c r="MBL32" s="15"/>
      <c r="MBM32" s="15"/>
      <c r="MBN32" s="15"/>
      <c r="MBO32" s="15"/>
      <c r="MBP32" s="15"/>
      <c r="MBQ32" s="15"/>
      <c r="MBR32" s="15"/>
      <c r="MBS32" s="15"/>
      <c r="MBT32" s="15"/>
      <c r="MBU32" s="15"/>
      <c r="MBV32" s="15"/>
      <c r="MBW32" s="15"/>
      <c r="MBX32" s="15"/>
      <c r="MBY32" s="15"/>
      <c r="MBZ32" s="15"/>
      <c r="MCA32" s="15"/>
      <c r="MCB32" s="15"/>
      <c r="MCC32" s="15"/>
      <c r="MCD32" s="15"/>
      <c r="MCE32" s="15"/>
      <c r="MCF32" s="15"/>
      <c r="MCG32" s="15"/>
      <c r="MCH32" s="15"/>
      <c r="MCI32" s="15"/>
      <c r="MCJ32" s="15"/>
      <c r="MCK32" s="15"/>
      <c r="MCL32" s="15"/>
      <c r="MCM32" s="15"/>
      <c r="MCN32" s="15"/>
      <c r="MCO32" s="15"/>
      <c r="MCP32" s="15"/>
      <c r="MCQ32" s="15"/>
      <c r="MCR32" s="15"/>
      <c r="MCS32" s="15"/>
      <c r="MCT32" s="15"/>
      <c r="MCU32" s="15"/>
      <c r="MCV32" s="15"/>
      <c r="MCW32" s="15"/>
      <c r="MCX32" s="15"/>
      <c r="MCY32" s="15"/>
      <c r="MCZ32" s="15"/>
      <c r="MDA32" s="15"/>
      <c r="MDB32" s="15"/>
      <c r="MDC32" s="15"/>
      <c r="MDD32" s="15"/>
      <c r="MDE32" s="15"/>
      <c r="MDF32" s="15"/>
      <c r="MDG32" s="15"/>
      <c r="MDH32" s="15"/>
      <c r="MDI32" s="15"/>
      <c r="MDJ32" s="15"/>
      <c r="MDK32" s="15"/>
      <c r="MDL32" s="15"/>
      <c r="MDM32" s="15"/>
      <c r="MDN32" s="15"/>
      <c r="MDO32" s="15"/>
      <c r="MDP32" s="15"/>
      <c r="MDQ32" s="15"/>
      <c r="MDR32" s="15"/>
      <c r="MDS32" s="15"/>
      <c r="MDT32" s="15"/>
      <c r="MDU32" s="15"/>
      <c r="MDV32" s="15"/>
      <c r="MDW32" s="15"/>
      <c r="MDX32" s="15"/>
      <c r="MDY32" s="15"/>
      <c r="MDZ32" s="15"/>
      <c r="MEA32" s="15"/>
      <c r="MEB32" s="15"/>
      <c r="MEC32" s="15"/>
      <c r="MED32" s="15"/>
      <c r="MEE32" s="15"/>
      <c r="MEF32" s="15"/>
      <c r="MEG32" s="15"/>
      <c r="MEH32" s="15"/>
      <c r="MEI32" s="15"/>
      <c r="MEJ32" s="15"/>
      <c r="MEK32" s="15"/>
      <c r="MEL32" s="15"/>
      <c r="MEM32" s="15"/>
      <c r="MEN32" s="15"/>
      <c r="MEO32" s="15"/>
      <c r="MEP32" s="15"/>
      <c r="MEQ32" s="15"/>
      <c r="MER32" s="15"/>
      <c r="MES32" s="15"/>
      <c r="MET32" s="15"/>
      <c r="MEU32" s="15"/>
      <c r="MEV32" s="15"/>
      <c r="MEW32" s="15"/>
      <c r="MEX32" s="15"/>
      <c r="MEY32" s="15"/>
      <c r="MEZ32" s="15"/>
      <c r="MFA32" s="15"/>
      <c r="MFB32" s="15"/>
      <c r="MFC32" s="15"/>
      <c r="MFD32" s="15"/>
      <c r="MFE32" s="15"/>
      <c r="MFF32" s="15"/>
      <c r="MFG32" s="15"/>
      <c r="MFH32" s="15"/>
      <c r="MFI32" s="15"/>
      <c r="MFJ32" s="15"/>
      <c r="MFK32" s="15"/>
      <c r="MFL32" s="15"/>
      <c r="MFM32" s="15"/>
      <c r="MFN32" s="15"/>
      <c r="MFO32" s="15"/>
      <c r="MFP32" s="15"/>
      <c r="MFQ32" s="15"/>
      <c r="MFR32" s="15"/>
      <c r="MFS32" s="15"/>
      <c r="MFT32" s="15"/>
      <c r="MFU32" s="15"/>
      <c r="MFV32" s="15"/>
      <c r="MFW32" s="15"/>
      <c r="MFX32" s="15"/>
      <c r="MFY32" s="15"/>
      <c r="MFZ32" s="15"/>
      <c r="MGA32" s="15"/>
      <c r="MGB32" s="15"/>
      <c r="MGC32" s="15"/>
      <c r="MGD32" s="15"/>
      <c r="MGE32" s="15"/>
      <c r="MGF32" s="15"/>
      <c r="MGG32" s="15"/>
      <c r="MGH32" s="15"/>
      <c r="MGI32" s="15"/>
      <c r="MGJ32" s="15"/>
      <c r="MGK32" s="15"/>
      <c r="MGL32" s="15"/>
      <c r="MGM32" s="15"/>
      <c r="MGN32" s="15"/>
      <c r="MGO32" s="15"/>
      <c r="MGP32" s="15"/>
      <c r="MGQ32" s="15"/>
      <c r="MGR32" s="15"/>
      <c r="MGS32" s="15"/>
      <c r="MGT32" s="15"/>
      <c r="MGU32" s="15"/>
      <c r="MGV32" s="15"/>
      <c r="MGW32" s="15"/>
      <c r="MGX32" s="15"/>
      <c r="MGY32" s="15"/>
      <c r="MGZ32" s="15"/>
      <c r="MHA32" s="15"/>
      <c r="MHB32" s="15"/>
      <c r="MHC32" s="15"/>
      <c r="MHD32" s="15"/>
      <c r="MHE32" s="15"/>
      <c r="MHF32" s="15"/>
      <c r="MHG32" s="15"/>
      <c r="MHH32" s="15"/>
      <c r="MHI32" s="15"/>
      <c r="MHJ32" s="15"/>
      <c r="MHK32" s="15"/>
      <c r="MHL32" s="15"/>
      <c r="MHM32" s="15"/>
      <c r="MHN32" s="15"/>
      <c r="MHO32" s="15"/>
      <c r="MHP32" s="15"/>
      <c r="MHQ32" s="15"/>
      <c r="MHR32" s="15"/>
      <c r="MHS32" s="15"/>
      <c r="MHT32" s="15"/>
      <c r="MHU32" s="15"/>
      <c r="MHV32" s="15"/>
      <c r="MHW32" s="15"/>
      <c r="MHX32" s="15"/>
      <c r="MHY32" s="15"/>
      <c r="MHZ32" s="15"/>
      <c r="MIA32" s="15"/>
      <c r="MIB32" s="15"/>
      <c r="MIC32" s="15"/>
      <c r="MID32" s="15"/>
      <c r="MIE32" s="15"/>
      <c r="MIF32" s="15"/>
      <c r="MIG32" s="15"/>
      <c r="MIH32" s="15"/>
      <c r="MII32" s="15"/>
      <c r="MIJ32" s="15"/>
      <c r="MIK32" s="15"/>
      <c r="MIL32" s="15"/>
      <c r="MIM32" s="15"/>
      <c r="MIN32" s="15"/>
      <c r="MIO32" s="15"/>
      <c r="MIP32" s="15"/>
      <c r="MIQ32" s="15"/>
      <c r="MIR32" s="15"/>
      <c r="MIS32" s="15"/>
      <c r="MIT32" s="15"/>
      <c r="MIU32" s="15"/>
      <c r="MIV32" s="15"/>
      <c r="MIW32" s="15"/>
      <c r="MIX32" s="15"/>
      <c r="MIY32" s="15"/>
      <c r="MIZ32" s="15"/>
      <c r="MJA32" s="15"/>
      <c r="MJB32" s="15"/>
      <c r="MJC32" s="15"/>
      <c r="MJD32" s="15"/>
      <c r="MJE32" s="15"/>
      <c r="MJF32" s="15"/>
      <c r="MJG32" s="15"/>
      <c r="MJH32" s="15"/>
      <c r="MJI32" s="15"/>
      <c r="MJJ32" s="15"/>
      <c r="MJK32" s="15"/>
      <c r="MJL32" s="15"/>
      <c r="MJM32" s="15"/>
      <c r="MJN32" s="15"/>
      <c r="MJO32" s="15"/>
      <c r="MJP32" s="15"/>
      <c r="MJQ32" s="15"/>
      <c r="MJR32" s="15"/>
      <c r="MJS32" s="15"/>
      <c r="MJT32" s="15"/>
      <c r="MJU32" s="15"/>
      <c r="MJV32" s="15"/>
      <c r="MJW32" s="15"/>
      <c r="MJX32" s="15"/>
      <c r="MJY32" s="15"/>
      <c r="MJZ32" s="15"/>
      <c r="MKA32" s="15"/>
      <c r="MKB32" s="15"/>
      <c r="MKC32" s="15"/>
      <c r="MKD32" s="15"/>
      <c r="MKE32" s="15"/>
      <c r="MKF32" s="15"/>
      <c r="MKG32" s="15"/>
      <c r="MKH32" s="15"/>
      <c r="MKI32" s="15"/>
      <c r="MKJ32" s="15"/>
      <c r="MKK32" s="15"/>
      <c r="MKL32" s="15"/>
      <c r="MKM32" s="15"/>
      <c r="MKN32" s="15"/>
      <c r="MKO32" s="15"/>
      <c r="MKP32" s="15"/>
      <c r="MKQ32" s="15"/>
      <c r="MKR32" s="15"/>
      <c r="MKS32" s="15"/>
      <c r="MKT32" s="15"/>
      <c r="MKU32" s="15"/>
      <c r="MKV32" s="15"/>
      <c r="MKW32" s="15"/>
      <c r="MKX32" s="15"/>
      <c r="MKY32" s="15"/>
      <c r="MKZ32" s="15"/>
      <c r="MLA32" s="15"/>
      <c r="MLB32" s="15"/>
      <c r="MLC32" s="15"/>
      <c r="MLD32" s="15"/>
      <c r="MLE32" s="15"/>
      <c r="MLF32" s="15"/>
      <c r="MLG32" s="15"/>
      <c r="MLH32" s="15"/>
      <c r="MLI32" s="15"/>
      <c r="MLJ32" s="15"/>
      <c r="MLK32" s="15"/>
      <c r="MLL32" s="15"/>
      <c r="MLM32" s="15"/>
      <c r="MLN32" s="15"/>
      <c r="MLO32" s="15"/>
      <c r="MLP32" s="15"/>
      <c r="MLQ32" s="15"/>
      <c r="MLR32" s="15"/>
      <c r="MLS32" s="15"/>
      <c r="MLT32" s="15"/>
      <c r="MLU32" s="15"/>
      <c r="MLV32" s="15"/>
      <c r="MLW32" s="15"/>
      <c r="MLX32" s="15"/>
      <c r="MLY32" s="15"/>
      <c r="MLZ32" s="15"/>
      <c r="MMA32" s="15"/>
      <c r="MMB32" s="15"/>
      <c r="MMC32" s="15"/>
      <c r="MMD32" s="15"/>
      <c r="MME32" s="15"/>
      <c r="MMF32" s="15"/>
      <c r="MMG32" s="15"/>
      <c r="MMH32" s="15"/>
      <c r="MMI32" s="15"/>
      <c r="MMJ32" s="15"/>
      <c r="MMK32" s="15"/>
      <c r="MML32" s="15"/>
      <c r="MMM32" s="15"/>
      <c r="MMN32" s="15"/>
      <c r="MMO32" s="15"/>
      <c r="MMP32" s="15"/>
      <c r="MMQ32" s="15"/>
      <c r="MMR32" s="15"/>
      <c r="MMS32" s="15"/>
      <c r="MMT32" s="15"/>
      <c r="MMU32" s="15"/>
      <c r="MMV32" s="15"/>
      <c r="MMW32" s="15"/>
      <c r="MMX32" s="15"/>
      <c r="MMY32" s="15"/>
      <c r="MMZ32" s="15"/>
      <c r="MNA32" s="15"/>
      <c r="MNB32" s="15"/>
      <c r="MNC32" s="15"/>
      <c r="MND32" s="15"/>
      <c r="MNE32" s="15"/>
      <c r="MNF32" s="15"/>
      <c r="MNG32" s="15"/>
      <c r="MNH32" s="15"/>
      <c r="MNI32" s="15"/>
      <c r="MNJ32" s="15"/>
      <c r="MNK32" s="15"/>
      <c r="MNL32" s="15"/>
      <c r="MNM32" s="15"/>
      <c r="MNN32" s="15"/>
      <c r="MNO32" s="15"/>
      <c r="MNP32" s="15"/>
      <c r="MNQ32" s="15"/>
      <c r="MNR32" s="15"/>
      <c r="MNS32" s="15"/>
      <c r="MNT32" s="15"/>
      <c r="MNU32" s="15"/>
      <c r="MNV32" s="15"/>
      <c r="MNW32" s="15"/>
      <c r="MNX32" s="15"/>
      <c r="MNY32" s="15"/>
      <c r="MNZ32" s="15"/>
      <c r="MOA32" s="15"/>
      <c r="MOB32" s="15"/>
      <c r="MOC32" s="15"/>
      <c r="MOD32" s="15"/>
      <c r="MOE32" s="15"/>
      <c r="MOF32" s="15"/>
      <c r="MOG32" s="15"/>
      <c r="MOH32" s="15"/>
      <c r="MOI32" s="15"/>
      <c r="MOJ32" s="15"/>
      <c r="MOK32" s="15"/>
      <c r="MOL32" s="15"/>
      <c r="MOM32" s="15"/>
      <c r="MON32" s="15"/>
      <c r="MOO32" s="15"/>
      <c r="MOP32" s="15"/>
      <c r="MOQ32" s="15"/>
      <c r="MOR32" s="15"/>
      <c r="MOS32" s="15"/>
      <c r="MOT32" s="15"/>
      <c r="MOU32" s="15"/>
      <c r="MOV32" s="15"/>
      <c r="MOW32" s="15"/>
      <c r="MOX32" s="15"/>
      <c r="MOY32" s="15"/>
      <c r="MOZ32" s="15"/>
      <c r="MPA32" s="15"/>
      <c r="MPB32" s="15"/>
      <c r="MPC32" s="15"/>
      <c r="MPD32" s="15"/>
      <c r="MPE32" s="15"/>
      <c r="MPF32" s="15"/>
      <c r="MPG32" s="15"/>
      <c r="MPH32" s="15"/>
      <c r="MPI32" s="15"/>
      <c r="MPJ32" s="15"/>
      <c r="MPK32" s="15"/>
      <c r="MPL32" s="15"/>
      <c r="MPM32" s="15"/>
      <c r="MPN32" s="15"/>
      <c r="MPO32" s="15"/>
      <c r="MPP32" s="15"/>
      <c r="MPQ32" s="15"/>
      <c r="MPR32" s="15"/>
      <c r="MPS32" s="15"/>
      <c r="MPT32" s="15"/>
      <c r="MPU32" s="15"/>
      <c r="MPV32" s="15"/>
      <c r="MPW32" s="15"/>
      <c r="MPX32" s="15"/>
      <c r="MPY32" s="15"/>
      <c r="MPZ32" s="15"/>
      <c r="MQA32" s="15"/>
      <c r="MQB32" s="15"/>
      <c r="MQC32" s="15"/>
      <c r="MQD32" s="15"/>
      <c r="MQE32" s="15"/>
      <c r="MQF32" s="15"/>
      <c r="MQG32" s="15"/>
      <c r="MQH32" s="15"/>
      <c r="MQI32" s="15"/>
      <c r="MQJ32" s="15"/>
      <c r="MQK32" s="15"/>
      <c r="MQL32" s="15"/>
      <c r="MQM32" s="15"/>
      <c r="MQN32" s="15"/>
      <c r="MQO32" s="15"/>
      <c r="MQP32" s="15"/>
      <c r="MQQ32" s="15"/>
      <c r="MQR32" s="15"/>
      <c r="MQS32" s="15"/>
      <c r="MQT32" s="15"/>
      <c r="MQU32" s="15"/>
      <c r="MQV32" s="15"/>
      <c r="MQW32" s="15"/>
      <c r="MQX32" s="15"/>
      <c r="MQY32" s="15"/>
      <c r="MQZ32" s="15"/>
      <c r="MRA32" s="15"/>
      <c r="MRB32" s="15"/>
      <c r="MRC32" s="15"/>
      <c r="MRD32" s="15"/>
      <c r="MRE32" s="15"/>
      <c r="MRF32" s="15"/>
      <c r="MRG32" s="15"/>
      <c r="MRH32" s="15"/>
      <c r="MRI32" s="15"/>
      <c r="MRJ32" s="15"/>
      <c r="MRK32" s="15"/>
      <c r="MRL32" s="15"/>
      <c r="MRM32" s="15"/>
      <c r="MRN32" s="15"/>
      <c r="MRO32" s="15"/>
      <c r="MRP32" s="15"/>
      <c r="MRQ32" s="15"/>
      <c r="MRR32" s="15"/>
      <c r="MRS32" s="15"/>
      <c r="MRT32" s="15"/>
      <c r="MRU32" s="15"/>
      <c r="MRV32" s="15"/>
      <c r="MRW32" s="15"/>
      <c r="MRX32" s="15"/>
      <c r="MRY32" s="15"/>
      <c r="MRZ32" s="15"/>
      <c r="MSA32" s="15"/>
      <c r="MSB32" s="15"/>
      <c r="MSC32" s="15"/>
      <c r="MSD32" s="15"/>
      <c r="MSE32" s="15"/>
      <c r="MSF32" s="15"/>
      <c r="MSG32" s="15"/>
      <c r="MSH32" s="15"/>
      <c r="MSI32" s="15"/>
      <c r="MSJ32" s="15"/>
      <c r="MSK32" s="15"/>
      <c r="MSL32" s="15"/>
      <c r="MSM32" s="15"/>
      <c r="MSN32" s="15"/>
      <c r="MSO32" s="15"/>
      <c r="MSP32" s="15"/>
      <c r="MSQ32" s="15"/>
      <c r="MSR32" s="15"/>
      <c r="MSS32" s="15"/>
      <c r="MST32" s="15"/>
      <c r="MSU32" s="15"/>
      <c r="MSV32" s="15"/>
      <c r="MSW32" s="15"/>
      <c r="MSX32" s="15"/>
      <c r="MSY32" s="15"/>
      <c r="MSZ32" s="15"/>
      <c r="MTA32" s="15"/>
      <c r="MTB32" s="15"/>
      <c r="MTC32" s="15"/>
      <c r="MTD32" s="15"/>
      <c r="MTE32" s="15"/>
      <c r="MTF32" s="15"/>
      <c r="MTG32" s="15"/>
      <c r="MTH32" s="15"/>
      <c r="MTI32" s="15"/>
      <c r="MTJ32" s="15"/>
      <c r="MTK32" s="15"/>
      <c r="MTL32" s="15"/>
      <c r="MTM32" s="15"/>
      <c r="MTN32" s="15"/>
      <c r="MTO32" s="15"/>
      <c r="MTP32" s="15"/>
      <c r="MTQ32" s="15"/>
      <c r="MTR32" s="15"/>
      <c r="MTS32" s="15"/>
      <c r="MTT32" s="15"/>
      <c r="MTU32" s="15"/>
      <c r="MTV32" s="15"/>
      <c r="MTW32" s="15"/>
      <c r="MTX32" s="15"/>
      <c r="MTY32" s="15"/>
      <c r="MTZ32" s="15"/>
      <c r="MUA32" s="15"/>
      <c r="MUB32" s="15"/>
      <c r="MUC32" s="15"/>
      <c r="MUD32" s="15"/>
      <c r="MUE32" s="15"/>
      <c r="MUF32" s="15"/>
      <c r="MUG32" s="15"/>
      <c r="MUH32" s="15"/>
      <c r="MUI32" s="15"/>
      <c r="MUJ32" s="15"/>
      <c r="MUK32" s="15"/>
      <c r="MUL32" s="15"/>
      <c r="MUM32" s="15"/>
      <c r="MUN32" s="15"/>
      <c r="MUO32" s="15"/>
      <c r="MUP32" s="15"/>
      <c r="MUQ32" s="15"/>
      <c r="MUR32" s="15"/>
      <c r="MUS32" s="15"/>
      <c r="MUT32" s="15"/>
      <c r="MUU32" s="15"/>
      <c r="MUV32" s="15"/>
      <c r="MUW32" s="15"/>
      <c r="MUX32" s="15"/>
      <c r="MUY32" s="15"/>
      <c r="MUZ32" s="15"/>
      <c r="MVA32" s="15"/>
      <c r="MVB32" s="15"/>
      <c r="MVC32" s="15"/>
      <c r="MVD32" s="15"/>
      <c r="MVE32" s="15"/>
      <c r="MVF32" s="15"/>
      <c r="MVG32" s="15"/>
      <c r="MVH32" s="15"/>
      <c r="MVI32" s="15"/>
      <c r="MVJ32" s="15"/>
      <c r="MVK32" s="15"/>
      <c r="MVL32" s="15"/>
      <c r="MVM32" s="15"/>
      <c r="MVN32" s="15"/>
      <c r="MVO32" s="15"/>
      <c r="MVP32" s="15"/>
      <c r="MVQ32" s="15"/>
      <c r="MVR32" s="15"/>
      <c r="MVS32" s="15"/>
      <c r="MVT32" s="15"/>
      <c r="MVU32" s="15"/>
      <c r="MVV32" s="15"/>
      <c r="MVW32" s="15"/>
      <c r="MVX32" s="15"/>
      <c r="MVY32" s="15"/>
      <c r="MVZ32" s="15"/>
      <c r="MWA32" s="15"/>
      <c r="MWB32" s="15"/>
      <c r="MWC32" s="15"/>
      <c r="MWD32" s="15"/>
      <c r="MWE32" s="15"/>
      <c r="MWF32" s="15"/>
      <c r="MWG32" s="15"/>
      <c r="MWH32" s="15"/>
      <c r="MWI32" s="15"/>
      <c r="MWJ32" s="15"/>
      <c r="MWK32" s="15"/>
      <c r="MWL32" s="15"/>
      <c r="MWM32" s="15"/>
      <c r="MWN32" s="15"/>
      <c r="MWO32" s="15"/>
      <c r="MWP32" s="15"/>
      <c r="MWQ32" s="15"/>
      <c r="MWR32" s="15"/>
      <c r="MWS32" s="15"/>
      <c r="MWT32" s="15"/>
      <c r="MWU32" s="15"/>
      <c r="MWV32" s="15"/>
      <c r="MWW32" s="15"/>
      <c r="MWX32" s="15"/>
      <c r="MWY32" s="15"/>
      <c r="MWZ32" s="15"/>
      <c r="MXA32" s="15"/>
      <c r="MXB32" s="15"/>
      <c r="MXC32" s="15"/>
      <c r="MXD32" s="15"/>
      <c r="MXE32" s="15"/>
      <c r="MXF32" s="15"/>
      <c r="MXG32" s="15"/>
      <c r="MXH32" s="15"/>
      <c r="MXI32" s="15"/>
      <c r="MXJ32" s="15"/>
      <c r="MXK32" s="15"/>
      <c r="MXL32" s="15"/>
      <c r="MXM32" s="15"/>
      <c r="MXN32" s="15"/>
      <c r="MXO32" s="15"/>
      <c r="MXP32" s="15"/>
      <c r="MXQ32" s="15"/>
      <c r="MXR32" s="15"/>
      <c r="MXS32" s="15"/>
      <c r="MXT32" s="15"/>
      <c r="MXU32" s="15"/>
      <c r="MXV32" s="15"/>
      <c r="MXW32" s="15"/>
      <c r="MXX32" s="15"/>
      <c r="MXY32" s="15"/>
      <c r="MXZ32" s="15"/>
      <c r="MYA32" s="15"/>
      <c r="MYB32" s="15"/>
      <c r="MYC32" s="15"/>
      <c r="MYD32" s="15"/>
      <c r="MYE32" s="15"/>
      <c r="MYF32" s="15"/>
      <c r="MYG32" s="15"/>
      <c r="MYH32" s="15"/>
      <c r="MYI32" s="15"/>
      <c r="MYJ32" s="15"/>
      <c r="MYK32" s="15"/>
      <c r="MYL32" s="15"/>
      <c r="MYM32" s="15"/>
      <c r="MYN32" s="15"/>
      <c r="MYO32" s="15"/>
      <c r="MYP32" s="15"/>
      <c r="MYQ32" s="15"/>
      <c r="MYR32" s="15"/>
      <c r="MYS32" s="15"/>
      <c r="MYT32" s="15"/>
      <c r="MYU32" s="15"/>
      <c r="MYV32" s="15"/>
      <c r="MYW32" s="15"/>
      <c r="MYX32" s="15"/>
      <c r="MYY32" s="15"/>
      <c r="MYZ32" s="15"/>
      <c r="MZA32" s="15"/>
      <c r="MZB32" s="15"/>
      <c r="MZC32" s="15"/>
      <c r="MZD32" s="15"/>
      <c r="MZE32" s="15"/>
      <c r="MZF32" s="15"/>
      <c r="MZG32" s="15"/>
      <c r="MZH32" s="15"/>
      <c r="MZI32" s="15"/>
      <c r="MZJ32" s="15"/>
      <c r="MZK32" s="15"/>
      <c r="MZL32" s="15"/>
      <c r="MZM32" s="15"/>
      <c r="MZN32" s="15"/>
      <c r="MZO32" s="15"/>
      <c r="MZP32" s="15"/>
      <c r="MZQ32" s="15"/>
      <c r="MZR32" s="15"/>
      <c r="MZS32" s="15"/>
      <c r="MZT32" s="15"/>
      <c r="MZU32" s="15"/>
      <c r="MZV32" s="15"/>
      <c r="MZW32" s="15"/>
      <c r="MZX32" s="15"/>
      <c r="MZY32" s="15"/>
      <c r="MZZ32" s="15"/>
      <c r="NAA32" s="15"/>
      <c r="NAB32" s="15"/>
      <c r="NAC32" s="15"/>
      <c r="NAD32" s="15"/>
      <c r="NAE32" s="15"/>
      <c r="NAF32" s="15"/>
      <c r="NAG32" s="15"/>
      <c r="NAH32" s="15"/>
      <c r="NAI32" s="15"/>
      <c r="NAJ32" s="15"/>
      <c r="NAK32" s="15"/>
      <c r="NAL32" s="15"/>
      <c r="NAM32" s="15"/>
      <c r="NAN32" s="15"/>
      <c r="NAO32" s="15"/>
      <c r="NAP32" s="15"/>
      <c r="NAQ32" s="15"/>
      <c r="NAR32" s="15"/>
      <c r="NAS32" s="15"/>
      <c r="NAT32" s="15"/>
      <c r="NAU32" s="15"/>
      <c r="NAV32" s="15"/>
      <c r="NAW32" s="15"/>
      <c r="NAX32" s="15"/>
      <c r="NAY32" s="15"/>
      <c r="NAZ32" s="15"/>
      <c r="NBA32" s="15"/>
      <c r="NBB32" s="15"/>
      <c r="NBC32" s="15"/>
      <c r="NBD32" s="15"/>
      <c r="NBE32" s="15"/>
      <c r="NBF32" s="15"/>
      <c r="NBG32" s="15"/>
      <c r="NBH32" s="15"/>
      <c r="NBI32" s="15"/>
      <c r="NBJ32" s="15"/>
      <c r="NBK32" s="15"/>
      <c r="NBL32" s="15"/>
      <c r="NBM32" s="15"/>
      <c r="NBN32" s="15"/>
      <c r="NBO32" s="15"/>
      <c r="NBP32" s="15"/>
      <c r="NBQ32" s="15"/>
      <c r="NBR32" s="15"/>
      <c r="NBS32" s="15"/>
      <c r="NBT32" s="15"/>
      <c r="NBU32" s="15"/>
      <c r="NBV32" s="15"/>
      <c r="NBW32" s="15"/>
      <c r="NBX32" s="15"/>
      <c r="NBY32" s="15"/>
      <c r="NBZ32" s="15"/>
      <c r="NCA32" s="15"/>
      <c r="NCB32" s="15"/>
      <c r="NCC32" s="15"/>
      <c r="NCD32" s="15"/>
      <c r="NCE32" s="15"/>
      <c r="NCF32" s="15"/>
      <c r="NCG32" s="15"/>
      <c r="NCH32" s="15"/>
      <c r="NCI32" s="15"/>
      <c r="NCJ32" s="15"/>
      <c r="NCK32" s="15"/>
      <c r="NCL32" s="15"/>
      <c r="NCM32" s="15"/>
      <c r="NCN32" s="15"/>
      <c r="NCO32" s="15"/>
      <c r="NCP32" s="15"/>
      <c r="NCQ32" s="15"/>
      <c r="NCR32" s="15"/>
      <c r="NCS32" s="15"/>
      <c r="NCT32" s="15"/>
      <c r="NCU32" s="15"/>
      <c r="NCV32" s="15"/>
      <c r="NCW32" s="15"/>
      <c r="NCX32" s="15"/>
      <c r="NCY32" s="15"/>
      <c r="NCZ32" s="15"/>
      <c r="NDA32" s="15"/>
      <c r="NDB32" s="15"/>
      <c r="NDC32" s="15"/>
      <c r="NDD32" s="15"/>
      <c r="NDE32" s="15"/>
      <c r="NDF32" s="15"/>
      <c r="NDG32" s="15"/>
      <c r="NDH32" s="15"/>
      <c r="NDI32" s="15"/>
      <c r="NDJ32" s="15"/>
      <c r="NDK32" s="15"/>
      <c r="NDL32" s="15"/>
      <c r="NDM32" s="15"/>
      <c r="NDN32" s="15"/>
      <c r="NDO32" s="15"/>
      <c r="NDP32" s="15"/>
      <c r="NDQ32" s="15"/>
      <c r="NDR32" s="15"/>
      <c r="NDS32" s="15"/>
      <c r="NDT32" s="15"/>
      <c r="NDU32" s="15"/>
      <c r="NDV32" s="15"/>
      <c r="NDW32" s="15"/>
      <c r="NDX32" s="15"/>
      <c r="NDY32" s="15"/>
      <c r="NDZ32" s="15"/>
      <c r="NEA32" s="15"/>
      <c r="NEB32" s="15"/>
      <c r="NEC32" s="15"/>
      <c r="NED32" s="15"/>
      <c r="NEE32" s="15"/>
      <c r="NEF32" s="15"/>
      <c r="NEG32" s="15"/>
      <c r="NEH32" s="15"/>
      <c r="NEI32" s="15"/>
      <c r="NEJ32" s="15"/>
      <c r="NEK32" s="15"/>
      <c r="NEL32" s="15"/>
      <c r="NEM32" s="15"/>
      <c r="NEN32" s="15"/>
      <c r="NEO32" s="15"/>
      <c r="NEP32" s="15"/>
      <c r="NEQ32" s="15"/>
      <c r="NER32" s="15"/>
      <c r="NES32" s="15"/>
      <c r="NET32" s="15"/>
      <c r="NEU32" s="15"/>
      <c r="NEV32" s="15"/>
      <c r="NEW32" s="15"/>
      <c r="NEX32" s="15"/>
      <c r="NEY32" s="15"/>
      <c r="NEZ32" s="15"/>
      <c r="NFA32" s="15"/>
      <c r="NFB32" s="15"/>
      <c r="NFC32" s="15"/>
      <c r="NFD32" s="15"/>
      <c r="NFE32" s="15"/>
      <c r="NFF32" s="15"/>
      <c r="NFG32" s="15"/>
      <c r="NFH32" s="15"/>
      <c r="NFI32" s="15"/>
      <c r="NFJ32" s="15"/>
      <c r="NFK32" s="15"/>
      <c r="NFL32" s="15"/>
      <c r="NFM32" s="15"/>
      <c r="NFN32" s="15"/>
      <c r="NFO32" s="15"/>
      <c r="NFP32" s="15"/>
      <c r="NFQ32" s="15"/>
      <c r="NFR32" s="15"/>
      <c r="NFS32" s="15"/>
      <c r="NFT32" s="15"/>
      <c r="NFU32" s="15"/>
      <c r="NFV32" s="15"/>
      <c r="NFW32" s="15"/>
      <c r="NFX32" s="15"/>
      <c r="NFY32" s="15"/>
      <c r="NFZ32" s="15"/>
      <c r="NGA32" s="15"/>
      <c r="NGB32" s="15"/>
      <c r="NGC32" s="15"/>
      <c r="NGD32" s="15"/>
      <c r="NGE32" s="15"/>
      <c r="NGF32" s="15"/>
      <c r="NGG32" s="15"/>
      <c r="NGH32" s="15"/>
      <c r="NGI32" s="15"/>
      <c r="NGJ32" s="15"/>
      <c r="NGK32" s="15"/>
      <c r="NGL32" s="15"/>
      <c r="NGM32" s="15"/>
      <c r="NGN32" s="15"/>
      <c r="NGO32" s="15"/>
      <c r="NGP32" s="15"/>
      <c r="NGQ32" s="15"/>
      <c r="NGR32" s="15"/>
      <c r="NGS32" s="15"/>
      <c r="NGT32" s="15"/>
      <c r="NGU32" s="15"/>
      <c r="NGV32" s="15"/>
      <c r="NGW32" s="15"/>
      <c r="NGX32" s="15"/>
      <c r="NGY32" s="15"/>
      <c r="NGZ32" s="15"/>
      <c r="NHA32" s="15"/>
      <c r="NHB32" s="15"/>
      <c r="NHC32" s="15"/>
      <c r="NHD32" s="15"/>
      <c r="NHE32" s="15"/>
      <c r="NHF32" s="15"/>
      <c r="NHG32" s="15"/>
      <c r="NHH32" s="15"/>
      <c r="NHI32" s="15"/>
      <c r="NHJ32" s="15"/>
      <c r="NHK32" s="15"/>
      <c r="NHL32" s="15"/>
      <c r="NHM32" s="15"/>
      <c r="NHN32" s="15"/>
      <c r="NHO32" s="15"/>
      <c r="NHP32" s="15"/>
      <c r="NHQ32" s="15"/>
      <c r="NHR32" s="15"/>
      <c r="NHS32" s="15"/>
      <c r="NHT32" s="15"/>
      <c r="NHU32" s="15"/>
      <c r="NHV32" s="15"/>
      <c r="NHW32" s="15"/>
      <c r="NHX32" s="15"/>
      <c r="NHY32" s="15"/>
      <c r="NHZ32" s="15"/>
      <c r="NIA32" s="15"/>
      <c r="NIB32" s="15"/>
      <c r="NIC32" s="15"/>
      <c r="NID32" s="15"/>
      <c r="NIE32" s="15"/>
      <c r="NIF32" s="15"/>
      <c r="NIG32" s="15"/>
      <c r="NIH32" s="15"/>
      <c r="NII32" s="15"/>
      <c r="NIJ32" s="15"/>
      <c r="NIK32" s="15"/>
      <c r="NIL32" s="15"/>
      <c r="NIM32" s="15"/>
      <c r="NIN32" s="15"/>
      <c r="NIO32" s="15"/>
      <c r="NIP32" s="15"/>
      <c r="NIQ32" s="15"/>
      <c r="NIR32" s="15"/>
      <c r="NIS32" s="15"/>
      <c r="NIT32" s="15"/>
      <c r="NIU32" s="15"/>
      <c r="NIV32" s="15"/>
      <c r="NIW32" s="15"/>
      <c r="NIX32" s="15"/>
      <c r="NIY32" s="15"/>
      <c r="NIZ32" s="15"/>
      <c r="NJA32" s="15"/>
      <c r="NJB32" s="15"/>
      <c r="NJC32" s="15"/>
      <c r="NJD32" s="15"/>
      <c r="NJE32" s="15"/>
      <c r="NJF32" s="15"/>
      <c r="NJG32" s="15"/>
      <c r="NJH32" s="15"/>
      <c r="NJI32" s="15"/>
      <c r="NJJ32" s="15"/>
      <c r="NJK32" s="15"/>
      <c r="NJL32" s="15"/>
      <c r="NJM32" s="15"/>
      <c r="NJN32" s="15"/>
      <c r="NJO32" s="15"/>
      <c r="NJP32" s="15"/>
      <c r="NJQ32" s="15"/>
      <c r="NJR32" s="15"/>
      <c r="NJS32" s="15"/>
      <c r="NJT32" s="15"/>
      <c r="NJU32" s="15"/>
      <c r="NJV32" s="15"/>
      <c r="NJW32" s="15"/>
      <c r="NJX32" s="15"/>
      <c r="NJY32" s="15"/>
      <c r="NJZ32" s="15"/>
      <c r="NKA32" s="15"/>
      <c r="NKB32" s="15"/>
      <c r="NKC32" s="15"/>
      <c r="NKD32" s="15"/>
      <c r="NKE32" s="15"/>
      <c r="NKF32" s="15"/>
      <c r="NKG32" s="15"/>
      <c r="NKH32" s="15"/>
      <c r="NKI32" s="15"/>
      <c r="NKJ32" s="15"/>
      <c r="NKK32" s="15"/>
      <c r="NKL32" s="15"/>
      <c r="NKM32" s="15"/>
      <c r="NKN32" s="15"/>
      <c r="NKO32" s="15"/>
      <c r="NKP32" s="15"/>
      <c r="NKQ32" s="15"/>
      <c r="NKR32" s="15"/>
      <c r="NKS32" s="15"/>
      <c r="NKT32" s="15"/>
      <c r="NKU32" s="15"/>
      <c r="NKV32" s="15"/>
      <c r="NKW32" s="15"/>
      <c r="NKX32" s="15"/>
      <c r="NKY32" s="15"/>
      <c r="NKZ32" s="15"/>
      <c r="NLA32" s="15"/>
      <c r="NLB32" s="15"/>
      <c r="NLC32" s="15"/>
      <c r="NLD32" s="15"/>
      <c r="NLE32" s="15"/>
      <c r="NLF32" s="15"/>
      <c r="NLG32" s="15"/>
      <c r="NLH32" s="15"/>
      <c r="NLI32" s="15"/>
      <c r="NLJ32" s="15"/>
      <c r="NLK32" s="15"/>
      <c r="NLL32" s="15"/>
      <c r="NLM32" s="15"/>
      <c r="NLN32" s="15"/>
      <c r="NLO32" s="15"/>
      <c r="NLP32" s="15"/>
      <c r="NLQ32" s="15"/>
      <c r="NLR32" s="15"/>
      <c r="NLS32" s="15"/>
      <c r="NLT32" s="15"/>
      <c r="NLU32" s="15"/>
      <c r="NLV32" s="15"/>
      <c r="NLW32" s="15"/>
      <c r="NLX32" s="15"/>
      <c r="NLY32" s="15"/>
      <c r="NLZ32" s="15"/>
      <c r="NMA32" s="15"/>
      <c r="NMB32" s="15"/>
      <c r="NMC32" s="15"/>
      <c r="NMD32" s="15"/>
      <c r="NME32" s="15"/>
      <c r="NMF32" s="15"/>
      <c r="NMG32" s="15"/>
      <c r="NMH32" s="15"/>
      <c r="NMI32" s="15"/>
      <c r="NMJ32" s="15"/>
      <c r="NMK32" s="15"/>
      <c r="NML32" s="15"/>
      <c r="NMM32" s="15"/>
      <c r="NMN32" s="15"/>
      <c r="NMO32" s="15"/>
      <c r="NMP32" s="15"/>
      <c r="NMQ32" s="15"/>
      <c r="NMR32" s="15"/>
      <c r="NMS32" s="15"/>
      <c r="NMT32" s="15"/>
      <c r="NMU32" s="15"/>
      <c r="NMV32" s="15"/>
      <c r="NMW32" s="15"/>
      <c r="NMX32" s="15"/>
      <c r="NMY32" s="15"/>
      <c r="NMZ32" s="15"/>
      <c r="NNA32" s="15"/>
      <c r="NNB32" s="15"/>
      <c r="NNC32" s="15"/>
      <c r="NND32" s="15"/>
      <c r="NNE32" s="15"/>
      <c r="NNF32" s="15"/>
      <c r="NNG32" s="15"/>
      <c r="NNH32" s="15"/>
      <c r="NNI32" s="15"/>
      <c r="NNJ32" s="15"/>
      <c r="NNK32" s="15"/>
      <c r="NNL32" s="15"/>
      <c r="NNM32" s="15"/>
      <c r="NNN32" s="15"/>
      <c r="NNO32" s="15"/>
      <c r="NNP32" s="15"/>
      <c r="NNQ32" s="15"/>
      <c r="NNR32" s="15"/>
      <c r="NNS32" s="15"/>
      <c r="NNT32" s="15"/>
      <c r="NNU32" s="15"/>
      <c r="NNV32" s="15"/>
      <c r="NNW32" s="15"/>
      <c r="NNX32" s="15"/>
      <c r="NNY32" s="15"/>
      <c r="NNZ32" s="15"/>
      <c r="NOA32" s="15"/>
      <c r="NOB32" s="15"/>
      <c r="NOC32" s="15"/>
      <c r="NOD32" s="15"/>
      <c r="NOE32" s="15"/>
      <c r="NOF32" s="15"/>
      <c r="NOG32" s="15"/>
      <c r="NOH32" s="15"/>
      <c r="NOI32" s="15"/>
      <c r="NOJ32" s="15"/>
      <c r="NOK32" s="15"/>
      <c r="NOL32" s="15"/>
      <c r="NOM32" s="15"/>
      <c r="NON32" s="15"/>
      <c r="NOO32" s="15"/>
      <c r="NOP32" s="15"/>
      <c r="NOQ32" s="15"/>
      <c r="NOR32" s="15"/>
      <c r="NOS32" s="15"/>
      <c r="NOT32" s="15"/>
      <c r="NOU32" s="15"/>
      <c r="NOV32" s="15"/>
      <c r="NOW32" s="15"/>
      <c r="NOX32" s="15"/>
      <c r="NOY32" s="15"/>
      <c r="NOZ32" s="15"/>
      <c r="NPA32" s="15"/>
      <c r="NPB32" s="15"/>
      <c r="NPC32" s="15"/>
      <c r="NPD32" s="15"/>
      <c r="NPE32" s="15"/>
      <c r="NPF32" s="15"/>
      <c r="NPG32" s="15"/>
      <c r="NPH32" s="15"/>
      <c r="NPI32" s="15"/>
      <c r="NPJ32" s="15"/>
      <c r="NPK32" s="15"/>
      <c r="NPL32" s="15"/>
      <c r="NPM32" s="15"/>
      <c r="NPN32" s="15"/>
      <c r="NPO32" s="15"/>
      <c r="NPP32" s="15"/>
      <c r="NPQ32" s="15"/>
      <c r="NPR32" s="15"/>
      <c r="NPS32" s="15"/>
      <c r="NPT32" s="15"/>
      <c r="NPU32" s="15"/>
      <c r="NPV32" s="15"/>
      <c r="NPW32" s="15"/>
      <c r="NPX32" s="15"/>
      <c r="NPY32" s="15"/>
      <c r="NPZ32" s="15"/>
      <c r="NQA32" s="15"/>
      <c r="NQB32" s="15"/>
      <c r="NQC32" s="15"/>
      <c r="NQD32" s="15"/>
      <c r="NQE32" s="15"/>
      <c r="NQF32" s="15"/>
      <c r="NQG32" s="15"/>
      <c r="NQH32" s="15"/>
      <c r="NQI32" s="15"/>
      <c r="NQJ32" s="15"/>
      <c r="NQK32" s="15"/>
      <c r="NQL32" s="15"/>
      <c r="NQM32" s="15"/>
      <c r="NQN32" s="15"/>
      <c r="NQO32" s="15"/>
      <c r="NQP32" s="15"/>
      <c r="NQQ32" s="15"/>
      <c r="NQR32" s="15"/>
      <c r="NQS32" s="15"/>
      <c r="NQT32" s="15"/>
      <c r="NQU32" s="15"/>
      <c r="NQV32" s="15"/>
      <c r="NQW32" s="15"/>
      <c r="NQX32" s="15"/>
      <c r="NQY32" s="15"/>
      <c r="NQZ32" s="15"/>
      <c r="NRA32" s="15"/>
      <c r="NRB32" s="15"/>
      <c r="NRC32" s="15"/>
      <c r="NRD32" s="15"/>
      <c r="NRE32" s="15"/>
      <c r="NRF32" s="15"/>
      <c r="NRG32" s="15"/>
      <c r="NRH32" s="15"/>
      <c r="NRI32" s="15"/>
      <c r="NRJ32" s="15"/>
      <c r="NRK32" s="15"/>
      <c r="NRL32" s="15"/>
      <c r="NRM32" s="15"/>
      <c r="NRN32" s="15"/>
      <c r="NRO32" s="15"/>
      <c r="NRP32" s="15"/>
      <c r="NRQ32" s="15"/>
      <c r="NRR32" s="15"/>
      <c r="NRS32" s="15"/>
      <c r="NRT32" s="15"/>
      <c r="NRU32" s="15"/>
      <c r="NRV32" s="15"/>
      <c r="NRW32" s="15"/>
      <c r="NRX32" s="15"/>
      <c r="NRY32" s="15"/>
      <c r="NRZ32" s="15"/>
      <c r="NSA32" s="15"/>
      <c r="NSB32" s="15"/>
      <c r="NSC32" s="15"/>
      <c r="NSD32" s="15"/>
      <c r="NSE32" s="15"/>
      <c r="NSF32" s="15"/>
      <c r="NSG32" s="15"/>
      <c r="NSH32" s="15"/>
      <c r="NSI32" s="15"/>
      <c r="NSJ32" s="15"/>
      <c r="NSK32" s="15"/>
      <c r="NSL32" s="15"/>
      <c r="NSM32" s="15"/>
      <c r="NSN32" s="15"/>
      <c r="NSO32" s="15"/>
      <c r="NSP32" s="15"/>
      <c r="NSQ32" s="15"/>
      <c r="NSR32" s="15"/>
      <c r="NSS32" s="15"/>
      <c r="NST32" s="15"/>
      <c r="NSU32" s="15"/>
      <c r="NSV32" s="15"/>
      <c r="NSW32" s="15"/>
      <c r="NSX32" s="15"/>
      <c r="NSY32" s="15"/>
      <c r="NSZ32" s="15"/>
      <c r="NTA32" s="15"/>
      <c r="NTB32" s="15"/>
      <c r="NTC32" s="15"/>
      <c r="NTD32" s="15"/>
      <c r="NTE32" s="15"/>
      <c r="NTF32" s="15"/>
      <c r="NTG32" s="15"/>
      <c r="NTH32" s="15"/>
      <c r="NTI32" s="15"/>
      <c r="NTJ32" s="15"/>
      <c r="NTK32" s="15"/>
      <c r="NTL32" s="15"/>
      <c r="NTM32" s="15"/>
      <c r="NTN32" s="15"/>
      <c r="NTO32" s="15"/>
      <c r="NTP32" s="15"/>
      <c r="NTQ32" s="15"/>
      <c r="NTR32" s="15"/>
      <c r="NTS32" s="15"/>
      <c r="NTT32" s="15"/>
      <c r="NTU32" s="15"/>
      <c r="NTV32" s="15"/>
      <c r="NTW32" s="15"/>
      <c r="NTX32" s="15"/>
      <c r="NTY32" s="15"/>
      <c r="NTZ32" s="15"/>
      <c r="NUA32" s="15"/>
      <c r="NUB32" s="15"/>
      <c r="NUC32" s="15"/>
      <c r="NUD32" s="15"/>
      <c r="NUE32" s="15"/>
      <c r="NUF32" s="15"/>
      <c r="NUG32" s="15"/>
      <c r="NUH32" s="15"/>
      <c r="NUI32" s="15"/>
      <c r="NUJ32" s="15"/>
      <c r="NUK32" s="15"/>
      <c r="NUL32" s="15"/>
      <c r="NUM32" s="15"/>
      <c r="NUN32" s="15"/>
      <c r="NUO32" s="15"/>
      <c r="NUP32" s="15"/>
      <c r="NUQ32" s="15"/>
      <c r="NUR32" s="15"/>
      <c r="NUS32" s="15"/>
      <c r="NUT32" s="15"/>
      <c r="NUU32" s="15"/>
      <c r="NUV32" s="15"/>
      <c r="NUW32" s="15"/>
      <c r="NUX32" s="15"/>
      <c r="NUY32" s="15"/>
      <c r="NUZ32" s="15"/>
      <c r="NVA32" s="15"/>
      <c r="NVB32" s="15"/>
      <c r="NVC32" s="15"/>
      <c r="NVD32" s="15"/>
      <c r="NVE32" s="15"/>
      <c r="NVF32" s="15"/>
      <c r="NVG32" s="15"/>
      <c r="NVH32" s="15"/>
      <c r="NVI32" s="15"/>
      <c r="NVJ32" s="15"/>
      <c r="NVK32" s="15"/>
      <c r="NVL32" s="15"/>
      <c r="NVM32" s="15"/>
      <c r="NVN32" s="15"/>
      <c r="NVO32" s="15"/>
      <c r="NVP32" s="15"/>
      <c r="NVQ32" s="15"/>
      <c r="NVR32" s="15"/>
      <c r="NVS32" s="15"/>
      <c r="NVT32" s="15"/>
      <c r="NVU32" s="15"/>
      <c r="NVV32" s="15"/>
      <c r="NVW32" s="15"/>
      <c r="NVX32" s="15"/>
      <c r="NVY32" s="15"/>
      <c r="NVZ32" s="15"/>
      <c r="NWA32" s="15"/>
      <c r="NWB32" s="15"/>
      <c r="NWC32" s="15"/>
      <c r="NWD32" s="15"/>
      <c r="NWE32" s="15"/>
      <c r="NWF32" s="15"/>
      <c r="NWG32" s="15"/>
      <c r="NWH32" s="15"/>
      <c r="NWI32" s="15"/>
      <c r="NWJ32" s="15"/>
      <c r="NWK32" s="15"/>
      <c r="NWL32" s="15"/>
      <c r="NWM32" s="15"/>
      <c r="NWN32" s="15"/>
      <c r="NWO32" s="15"/>
      <c r="NWP32" s="15"/>
      <c r="NWQ32" s="15"/>
      <c r="NWR32" s="15"/>
      <c r="NWS32" s="15"/>
      <c r="NWT32" s="15"/>
      <c r="NWU32" s="15"/>
      <c r="NWV32" s="15"/>
      <c r="NWW32" s="15"/>
      <c r="NWX32" s="15"/>
      <c r="NWY32" s="15"/>
      <c r="NWZ32" s="15"/>
      <c r="NXA32" s="15"/>
      <c r="NXB32" s="15"/>
      <c r="NXC32" s="15"/>
      <c r="NXD32" s="15"/>
      <c r="NXE32" s="15"/>
      <c r="NXF32" s="15"/>
      <c r="NXG32" s="15"/>
      <c r="NXH32" s="15"/>
      <c r="NXI32" s="15"/>
      <c r="NXJ32" s="15"/>
      <c r="NXK32" s="15"/>
      <c r="NXL32" s="15"/>
      <c r="NXM32" s="15"/>
      <c r="NXN32" s="15"/>
      <c r="NXO32" s="15"/>
      <c r="NXP32" s="15"/>
      <c r="NXQ32" s="15"/>
      <c r="NXR32" s="15"/>
      <c r="NXS32" s="15"/>
      <c r="NXT32" s="15"/>
      <c r="NXU32" s="15"/>
      <c r="NXV32" s="15"/>
      <c r="NXW32" s="15"/>
      <c r="NXX32" s="15"/>
      <c r="NXY32" s="15"/>
      <c r="NXZ32" s="15"/>
      <c r="NYA32" s="15"/>
      <c r="NYB32" s="15"/>
      <c r="NYC32" s="15"/>
      <c r="NYD32" s="15"/>
      <c r="NYE32" s="15"/>
      <c r="NYF32" s="15"/>
      <c r="NYG32" s="15"/>
      <c r="NYH32" s="15"/>
      <c r="NYI32" s="15"/>
      <c r="NYJ32" s="15"/>
      <c r="NYK32" s="15"/>
      <c r="NYL32" s="15"/>
      <c r="NYM32" s="15"/>
      <c r="NYN32" s="15"/>
      <c r="NYO32" s="15"/>
      <c r="NYP32" s="15"/>
      <c r="NYQ32" s="15"/>
      <c r="NYR32" s="15"/>
      <c r="NYS32" s="15"/>
      <c r="NYT32" s="15"/>
      <c r="NYU32" s="15"/>
      <c r="NYV32" s="15"/>
      <c r="NYW32" s="15"/>
      <c r="NYX32" s="15"/>
      <c r="NYY32" s="15"/>
      <c r="NYZ32" s="15"/>
      <c r="NZA32" s="15"/>
      <c r="NZB32" s="15"/>
      <c r="NZC32" s="15"/>
      <c r="NZD32" s="15"/>
      <c r="NZE32" s="15"/>
      <c r="NZF32" s="15"/>
      <c r="NZG32" s="15"/>
      <c r="NZH32" s="15"/>
      <c r="NZI32" s="15"/>
      <c r="NZJ32" s="15"/>
      <c r="NZK32" s="15"/>
      <c r="NZL32" s="15"/>
      <c r="NZM32" s="15"/>
      <c r="NZN32" s="15"/>
      <c r="NZO32" s="15"/>
      <c r="NZP32" s="15"/>
      <c r="NZQ32" s="15"/>
      <c r="NZR32" s="15"/>
      <c r="NZS32" s="15"/>
      <c r="NZT32" s="15"/>
      <c r="NZU32" s="15"/>
      <c r="NZV32" s="15"/>
      <c r="NZW32" s="15"/>
      <c r="NZX32" s="15"/>
      <c r="NZY32" s="15"/>
      <c r="NZZ32" s="15"/>
      <c r="OAA32" s="15"/>
      <c r="OAB32" s="15"/>
      <c r="OAC32" s="15"/>
      <c r="OAD32" s="15"/>
      <c r="OAE32" s="15"/>
      <c r="OAF32" s="15"/>
      <c r="OAG32" s="15"/>
      <c r="OAH32" s="15"/>
      <c r="OAI32" s="15"/>
      <c r="OAJ32" s="15"/>
      <c r="OAK32" s="15"/>
      <c r="OAL32" s="15"/>
      <c r="OAM32" s="15"/>
      <c r="OAN32" s="15"/>
      <c r="OAO32" s="15"/>
      <c r="OAP32" s="15"/>
      <c r="OAQ32" s="15"/>
      <c r="OAR32" s="15"/>
      <c r="OAS32" s="15"/>
      <c r="OAT32" s="15"/>
      <c r="OAU32" s="15"/>
      <c r="OAV32" s="15"/>
      <c r="OAW32" s="15"/>
      <c r="OAX32" s="15"/>
      <c r="OAY32" s="15"/>
      <c r="OAZ32" s="15"/>
      <c r="OBA32" s="15"/>
      <c r="OBB32" s="15"/>
      <c r="OBC32" s="15"/>
      <c r="OBD32" s="15"/>
      <c r="OBE32" s="15"/>
      <c r="OBF32" s="15"/>
      <c r="OBG32" s="15"/>
      <c r="OBH32" s="15"/>
      <c r="OBI32" s="15"/>
      <c r="OBJ32" s="15"/>
      <c r="OBK32" s="15"/>
      <c r="OBL32" s="15"/>
      <c r="OBM32" s="15"/>
      <c r="OBN32" s="15"/>
      <c r="OBO32" s="15"/>
      <c r="OBP32" s="15"/>
      <c r="OBQ32" s="15"/>
      <c r="OBR32" s="15"/>
      <c r="OBS32" s="15"/>
      <c r="OBT32" s="15"/>
      <c r="OBU32" s="15"/>
      <c r="OBV32" s="15"/>
      <c r="OBW32" s="15"/>
      <c r="OBX32" s="15"/>
      <c r="OBY32" s="15"/>
      <c r="OBZ32" s="15"/>
      <c r="OCA32" s="15"/>
      <c r="OCB32" s="15"/>
      <c r="OCC32" s="15"/>
      <c r="OCD32" s="15"/>
      <c r="OCE32" s="15"/>
      <c r="OCF32" s="15"/>
      <c r="OCG32" s="15"/>
      <c r="OCH32" s="15"/>
      <c r="OCI32" s="15"/>
      <c r="OCJ32" s="15"/>
      <c r="OCK32" s="15"/>
      <c r="OCL32" s="15"/>
      <c r="OCM32" s="15"/>
      <c r="OCN32" s="15"/>
      <c r="OCO32" s="15"/>
      <c r="OCP32" s="15"/>
      <c r="OCQ32" s="15"/>
      <c r="OCR32" s="15"/>
      <c r="OCS32" s="15"/>
      <c r="OCT32" s="15"/>
      <c r="OCU32" s="15"/>
      <c r="OCV32" s="15"/>
      <c r="OCW32" s="15"/>
      <c r="OCX32" s="15"/>
      <c r="OCY32" s="15"/>
      <c r="OCZ32" s="15"/>
      <c r="ODA32" s="15"/>
      <c r="ODB32" s="15"/>
      <c r="ODC32" s="15"/>
      <c r="ODD32" s="15"/>
      <c r="ODE32" s="15"/>
      <c r="ODF32" s="15"/>
      <c r="ODG32" s="15"/>
      <c r="ODH32" s="15"/>
      <c r="ODI32" s="15"/>
      <c r="ODJ32" s="15"/>
      <c r="ODK32" s="15"/>
      <c r="ODL32" s="15"/>
      <c r="ODM32" s="15"/>
      <c r="ODN32" s="15"/>
      <c r="ODO32" s="15"/>
      <c r="ODP32" s="15"/>
      <c r="ODQ32" s="15"/>
      <c r="ODR32" s="15"/>
      <c r="ODS32" s="15"/>
      <c r="ODT32" s="15"/>
      <c r="ODU32" s="15"/>
      <c r="ODV32" s="15"/>
      <c r="ODW32" s="15"/>
      <c r="ODX32" s="15"/>
      <c r="ODY32" s="15"/>
      <c r="ODZ32" s="15"/>
      <c r="OEA32" s="15"/>
      <c r="OEB32" s="15"/>
      <c r="OEC32" s="15"/>
      <c r="OED32" s="15"/>
      <c r="OEE32" s="15"/>
      <c r="OEF32" s="15"/>
      <c r="OEG32" s="15"/>
      <c r="OEH32" s="15"/>
      <c r="OEI32" s="15"/>
      <c r="OEJ32" s="15"/>
      <c r="OEK32" s="15"/>
      <c r="OEL32" s="15"/>
      <c r="OEM32" s="15"/>
      <c r="OEN32" s="15"/>
      <c r="OEO32" s="15"/>
      <c r="OEP32" s="15"/>
      <c r="OEQ32" s="15"/>
      <c r="OER32" s="15"/>
      <c r="OES32" s="15"/>
      <c r="OET32" s="15"/>
      <c r="OEU32" s="15"/>
      <c r="OEV32" s="15"/>
      <c r="OEW32" s="15"/>
      <c r="OEX32" s="15"/>
      <c r="OEY32" s="15"/>
      <c r="OEZ32" s="15"/>
      <c r="OFA32" s="15"/>
      <c r="OFB32" s="15"/>
      <c r="OFC32" s="15"/>
      <c r="OFD32" s="15"/>
      <c r="OFE32" s="15"/>
      <c r="OFF32" s="15"/>
      <c r="OFG32" s="15"/>
      <c r="OFH32" s="15"/>
      <c r="OFI32" s="15"/>
      <c r="OFJ32" s="15"/>
      <c r="OFK32" s="15"/>
      <c r="OFL32" s="15"/>
      <c r="OFM32" s="15"/>
      <c r="OFN32" s="15"/>
      <c r="OFO32" s="15"/>
      <c r="OFP32" s="15"/>
      <c r="OFQ32" s="15"/>
      <c r="OFR32" s="15"/>
      <c r="OFS32" s="15"/>
      <c r="OFT32" s="15"/>
      <c r="OFU32" s="15"/>
      <c r="OFV32" s="15"/>
      <c r="OFW32" s="15"/>
      <c r="OFX32" s="15"/>
      <c r="OFY32" s="15"/>
      <c r="OFZ32" s="15"/>
      <c r="OGA32" s="15"/>
      <c r="OGB32" s="15"/>
      <c r="OGC32" s="15"/>
      <c r="OGD32" s="15"/>
      <c r="OGE32" s="15"/>
      <c r="OGF32" s="15"/>
      <c r="OGG32" s="15"/>
      <c r="OGH32" s="15"/>
      <c r="OGI32" s="15"/>
      <c r="OGJ32" s="15"/>
      <c r="OGK32" s="15"/>
      <c r="OGL32" s="15"/>
      <c r="OGM32" s="15"/>
      <c r="OGN32" s="15"/>
      <c r="OGO32" s="15"/>
      <c r="OGP32" s="15"/>
      <c r="OGQ32" s="15"/>
      <c r="OGR32" s="15"/>
      <c r="OGS32" s="15"/>
      <c r="OGT32" s="15"/>
      <c r="OGU32" s="15"/>
      <c r="OGV32" s="15"/>
      <c r="OGW32" s="15"/>
      <c r="OGX32" s="15"/>
      <c r="OGY32" s="15"/>
      <c r="OGZ32" s="15"/>
      <c r="OHA32" s="15"/>
      <c r="OHB32" s="15"/>
      <c r="OHC32" s="15"/>
      <c r="OHD32" s="15"/>
      <c r="OHE32" s="15"/>
      <c r="OHF32" s="15"/>
      <c r="OHG32" s="15"/>
      <c r="OHH32" s="15"/>
      <c r="OHI32" s="15"/>
      <c r="OHJ32" s="15"/>
      <c r="OHK32" s="15"/>
      <c r="OHL32" s="15"/>
      <c r="OHM32" s="15"/>
      <c r="OHN32" s="15"/>
      <c r="OHO32" s="15"/>
      <c r="OHP32" s="15"/>
      <c r="OHQ32" s="15"/>
      <c r="OHR32" s="15"/>
      <c r="OHS32" s="15"/>
      <c r="OHT32" s="15"/>
      <c r="OHU32" s="15"/>
      <c r="OHV32" s="15"/>
      <c r="OHW32" s="15"/>
      <c r="OHX32" s="15"/>
      <c r="OHY32" s="15"/>
      <c r="OHZ32" s="15"/>
      <c r="OIA32" s="15"/>
      <c r="OIB32" s="15"/>
      <c r="OIC32" s="15"/>
      <c r="OID32" s="15"/>
      <c r="OIE32" s="15"/>
      <c r="OIF32" s="15"/>
      <c r="OIG32" s="15"/>
      <c r="OIH32" s="15"/>
      <c r="OII32" s="15"/>
      <c r="OIJ32" s="15"/>
      <c r="OIK32" s="15"/>
      <c r="OIL32" s="15"/>
      <c r="OIM32" s="15"/>
      <c r="OIN32" s="15"/>
      <c r="OIO32" s="15"/>
      <c r="OIP32" s="15"/>
      <c r="OIQ32" s="15"/>
      <c r="OIR32" s="15"/>
      <c r="OIS32" s="15"/>
      <c r="OIT32" s="15"/>
      <c r="OIU32" s="15"/>
      <c r="OIV32" s="15"/>
      <c r="OIW32" s="15"/>
      <c r="OIX32" s="15"/>
      <c r="OIY32" s="15"/>
      <c r="OIZ32" s="15"/>
      <c r="OJA32" s="15"/>
      <c r="OJB32" s="15"/>
      <c r="OJC32" s="15"/>
      <c r="OJD32" s="15"/>
      <c r="OJE32" s="15"/>
      <c r="OJF32" s="15"/>
      <c r="OJG32" s="15"/>
      <c r="OJH32" s="15"/>
      <c r="OJI32" s="15"/>
      <c r="OJJ32" s="15"/>
      <c r="OJK32" s="15"/>
      <c r="OJL32" s="15"/>
      <c r="OJM32" s="15"/>
      <c r="OJN32" s="15"/>
      <c r="OJO32" s="15"/>
      <c r="OJP32" s="15"/>
      <c r="OJQ32" s="15"/>
      <c r="OJR32" s="15"/>
      <c r="OJS32" s="15"/>
      <c r="OJT32" s="15"/>
      <c r="OJU32" s="15"/>
      <c r="OJV32" s="15"/>
      <c r="OJW32" s="15"/>
      <c r="OJX32" s="15"/>
      <c r="OJY32" s="15"/>
      <c r="OJZ32" s="15"/>
      <c r="OKA32" s="15"/>
      <c r="OKB32" s="15"/>
      <c r="OKC32" s="15"/>
      <c r="OKD32" s="15"/>
      <c r="OKE32" s="15"/>
      <c r="OKF32" s="15"/>
      <c r="OKG32" s="15"/>
      <c r="OKH32" s="15"/>
      <c r="OKI32" s="15"/>
      <c r="OKJ32" s="15"/>
      <c r="OKK32" s="15"/>
      <c r="OKL32" s="15"/>
      <c r="OKM32" s="15"/>
      <c r="OKN32" s="15"/>
      <c r="OKO32" s="15"/>
      <c r="OKP32" s="15"/>
      <c r="OKQ32" s="15"/>
      <c r="OKR32" s="15"/>
      <c r="OKS32" s="15"/>
      <c r="OKT32" s="15"/>
      <c r="OKU32" s="15"/>
      <c r="OKV32" s="15"/>
      <c r="OKW32" s="15"/>
      <c r="OKX32" s="15"/>
      <c r="OKY32" s="15"/>
      <c r="OKZ32" s="15"/>
      <c r="OLA32" s="15"/>
      <c r="OLB32" s="15"/>
      <c r="OLC32" s="15"/>
      <c r="OLD32" s="15"/>
      <c r="OLE32" s="15"/>
      <c r="OLF32" s="15"/>
      <c r="OLG32" s="15"/>
      <c r="OLH32" s="15"/>
      <c r="OLI32" s="15"/>
      <c r="OLJ32" s="15"/>
      <c r="OLK32" s="15"/>
      <c r="OLL32" s="15"/>
      <c r="OLM32" s="15"/>
      <c r="OLN32" s="15"/>
      <c r="OLO32" s="15"/>
      <c r="OLP32" s="15"/>
      <c r="OLQ32" s="15"/>
      <c r="OLR32" s="15"/>
      <c r="OLS32" s="15"/>
      <c r="OLT32" s="15"/>
      <c r="OLU32" s="15"/>
      <c r="OLV32" s="15"/>
      <c r="OLW32" s="15"/>
      <c r="OLX32" s="15"/>
      <c r="OLY32" s="15"/>
      <c r="OLZ32" s="15"/>
      <c r="OMA32" s="15"/>
      <c r="OMB32" s="15"/>
      <c r="OMC32" s="15"/>
      <c r="OMD32" s="15"/>
      <c r="OME32" s="15"/>
      <c r="OMF32" s="15"/>
      <c r="OMG32" s="15"/>
      <c r="OMH32" s="15"/>
      <c r="OMI32" s="15"/>
      <c r="OMJ32" s="15"/>
      <c r="OMK32" s="15"/>
      <c r="OML32" s="15"/>
      <c r="OMM32" s="15"/>
      <c r="OMN32" s="15"/>
      <c r="OMO32" s="15"/>
      <c r="OMP32" s="15"/>
      <c r="OMQ32" s="15"/>
      <c r="OMR32" s="15"/>
      <c r="OMS32" s="15"/>
      <c r="OMT32" s="15"/>
      <c r="OMU32" s="15"/>
      <c r="OMV32" s="15"/>
      <c r="OMW32" s="15"/>
      <c r="OMX32" s="15"/>
      <c r="OMY32" s="15"/>
      <c r="OMZ32" s="15"/>
      <c r="ONA32" s="15"/>
      <c r="ONB32" s="15"/>
      <c r="ONC32" s="15"/>
      <c r="OND32" s="15"/>
      <c r="ONE32" s="15"/>
      <c r="ONF32" s="15"/>
      <c r="ONG32" s="15"/>
      <c r="ONH32" s="15"/>
      <c r="ONI32" s="15"/>
      <c r="ONJ32" s="15"/>
      <c r="ONK32" s="15"/>
      <c r="ONL32" s="15"/>
      <c r="ONM32" s="15"/>
      <c r="ONN32" s="15"/>
      <c r="ONO32" s="15"/>
      <c r="ONP32" s="15"/>
      <c r="ONQ32" s="15"/>
      <c r="ONR32" s="15"/>
      <c r="ONS32" s="15"/>
      <c r="ONT32" s="15"/>
      <c r="ONU32" s="15"/>
      <c r="ONV32" s="15"/>
      <c r="ONW32" s="15"/>
      <c r="ONX32" s="15"/>
      <c r="ONY32" s="15"/>
      <c r="ONZ32" s="15"/>
      <c r="OOA32" s="15"/>
      <c r="OOB32" s="15"/>
      <c r="OOC32" s="15"/>
      <c r="OOD32" s="15"/>
      <c r="OOE32" s="15"/>
      <c r="OOF32" s="15"/>
      <c r="OOG32" s="15"/>
      <c r="OOH32" s="15"/>
      <c r="OOI32" s="15"/>
      <c r="OOJ32" s="15"/>
      <c r="OOK32" s="15"/>
      <c r="OOL32" s="15"/>
      <c r="OOM32" s="15"/>
      <c r="OON32" s="15"/>
      <c r="OOO32" s="15"/>
      <c r="OOP32" s="15"/>
      <c r="OOQ32" s="15"/>
      <c r="OOR32" s="15"/>
      <c r="OOS32" s="15"/>
      <c r="OOT32" s="15"/>
      <c r="OOU32" s="15"/>
      <c r="OOV32" s="15"/>
      <c r="OOW32" s="15"/>
      <c r="OOX32" s="15"/>
      <c r="OOY32" s="15"/>
      <c r="OOZ32" s="15"/>
      <c r="OPA32" s="15"/>
      <c r="OPB32" s="15"/>
      <c r="OPC32" s="15"/>
      <c r="OPD32" s="15"/>
      <c r="OPE32" s="15"/>
      <c r="OPF32" s="15"/>
      <c r="OPG32" s="15"/>
      <c r="OPH32" s="15"/>
      <c r="OPI32" s="15"/>
      <c r="OPJ32" s="15"/>
      <c r="OPK32" s="15"/>
      <c r="OPL32" s="15"/>
      <c r="OPM32" s="15"/>
      <c r="OPN32" s="15"/>
      <c r="OPO32" s="15"/>
      <c r="OPP32" s="15"/>
      <c r="OPQ32" s="15"/>
      <c r="OPR32" s="15"/>
      <c r="OPS32" s="15"/>
      <c r="OPT32" s="15"/>
      <c r="OPU32" s="15"/>
      <c r="OPV32" s="15"/>
      <c r="OPW32" s="15"/>
      <c r="OPX32" s="15"/>
      <c r="OPY32" s="15"/>
      <c r="OPZ32" s="15"/>
      <c r="OQA32" s="15"/>
      <c r="OQB32" s="15"/>
      <c r="OQC32" s="15"/>
      <c r="OQD32" s="15"/>
      <c r="OQE32" s="15"/>
      <c r="OQF32" s="15"/>
      <c r="OQG32" s="15"/>
      <c r="OQH32" s="15"/>
      <c r="OQI32" s="15"/>
      <c r="OQJ32" s="15"/>
      <c r="OQK32" s="15"/>
      <c r="OQL32" s="15"/>
      <c r="OQM32" s="15"/>
      <c r="OQN32" s="15"/>
      <c r="OQO32" s="15"/>
      <c r="OQP32" s="15"/>
      <c r="OQQ32" s="15"/>
      <c r="OQR32" s="15"/>
      <c r="OQS32" s="15"/>
      <c r="OQT32" s="15"/>
      <c r="OQU32" s="15"/>
      <c r="OQV32" s="15"/>
      <c r="OQW32" s="15"/>
      <c r="OQX32" s="15"/>
      <c r="OQY32" s="15"/>
      <c r="OQZ32" s="15"/>
      <c r="ORA32" s="15"/>
      <c r="ORB32" s="15"/>
      <c r="ORC32" s="15"/>
      <c r="ORD32" s="15"/>
      <c r="ORE32" s="15"/>
      <c r="ORF32" s="15"/>
      <c r="ORG32" s="15"/>
      <c r="ORH32" s="15"/>
      <c r="ORI32" s="15"/>
      <c r="ORJ32" s="15"/>
      <c r="ORK32" s="15"/>
      <c r="ORL32" s="15"/>
      <c r="ORM32" s="15"/>
      <c r="ORN32" s="15"/>
      <c r="ORO32" s="15"/>
      <c r="ORP32" s="15"/>
      <c r="ORQ32" s="15"/>
      <c r="ORR32" s="15"/>
      <c r="ORS32" s="15"/>
      <c r="ORT32" s="15"/>
      <c r="ORU32" s="15"/>
      <c r="ORV32" s="15"/>
      <c r="ORW32" s="15"/>
      <c r="ORX32" s="15"/>
      <c r="ORY32" s="15"/>
      <c r="ORZ32" s="15"/>
      <c r="OSA32" s="15"/>
      <c r="OSB32" s="15"/>
      <c r="OSC32" s="15"/>
      <c r="OSD32" s="15"/>
      <c r="OSE32" s="15"/>
      <c r="OSF32" s="15"/>
      <c r="OSG32" s="15"/>
      <c r="OSH32" s="15"/>
      <c r="OSI32" s="15"/>
      <c r="OSJ32" s="15"/>
      <c r="OSK32" s="15"/>
      <c r="OSL32" s="15"/>
      <c r="OSM32" s="15"/>
      <c r="OSN32" s="15"/>
      <c r="OSO32" s="15"/>
      <c r="OSP32" s="15"/>
      <c r="OSQ32" s="15"/>
      <c r="OSR32" s="15"/>
      <c r="OSS32" s="15"/>
      <c r="OST32" s="15"/>
      <c r="OSU32" s="15"/>
      <c r="OSV32" s="15"/>
      <c r="OSW32" s="15"/>
      <c r="OSX32" s="15"/>
      <c r="OSY32" s="15"/>
      <c r="OSZ32" s="15"/>
      <c r="OTA32" s="15"/>
      <c r="OTB32" s="15"/>
      <c r="OTC32" s="15"/>
      <c r="OTD32" s="15"/>
      <c r="OTE32" s="15"/>
      <c r="OTF32" s="15"/>
      <c r="OTG32" s="15"/>
      <c r="OTH32" s="15"/>
      <c r="OTI32" s="15"/>
      <c r="OTJ32" s="15"/>
      <c r="OTK32" s="15"/>
      <c r="OTL32" s="15"/>
      <c r="OTM32" s="15"/>
      <c r="OTN32" s="15"/>
      <c r="OTO32" s="15"/>
      <c r="OTP32" s="15"/>
      <c r="OTQ32" s="15"/>
      <c r="OTR32" s="15"/>
      <c r="OTS32" s="15"/>
      <c r="OTT32" s="15"/>
      <c r="OTU32" s="15"/>
      <c r="OTV32" s="15"/>
      <c r="OTW32" s="15"/>
      <c r="OTX32" s="15"/>
      <c r="OTY32" s="15"/>
      <c r="OTZ32" s="15"/>
      <c r="OUA32" s="15"/>
      <c r="OUB32" s="15"/>
      <c r="OUC32" s="15"/>
      <c r="OUD32" s="15"/>
      <c r="OUE32" s="15"/>
      <c r="OUF32" s="15"/>
      <c r="OUG32" s="15"/>
      <c r="OUH32" s="15"/>
      <c r="OUI32" s="15"/>
      <c r="OUJ32" s="15"/>
      <c r="OUK32" s="15"/>
      <c r="OUL32" s="15"/>
      <c r="OUM32" s="15"/>
      <c r="OUN32" s="15"/>
      <c r="OUO32" s="15"/>
      <c r="OUP32" s="15"/>
      <c r="OUQ32" s="15"/>
      <c r="OUR32" s="15"/>
      <c r="OUS32" s="15"/>
      <c r="OUT32" s="15"/>
      <c r="OUU32" s="15"/>
      <c r="OUV32" s="15"/>
      <c r="OUW32" s="15"/>
      <c r="OUX32" s="15"/>
      <c r="OUY32" s="15"/>
      <c r="OUZ32" s="15"/>
      <c r="OVA32" s="15"/>
      <c r="OVB32" s="15"/>
      <c r="OVC32" s="15"/>
      <c r="OVD32" s="15"/>
      <c r="OVE32" s="15"/>
      <c r="OVF32" s="15"/>
      <c r="OVG32" s="15"/>
      <c r="OVH32" s="15"/>
      <c r="OVI32" s="15"/>
      <c r="OVJ32" s="15"/>
      <c r="OVK32" s="15"/>
      <c r="OVL32" s="15"/>
      <c r="OVM32" s="15"/>
      <c r="OVN32" s="15"/>
      <c r="OVO32" s="15"/>
      <c r="OVP32" s="15"/>
      <c r="OVQ32" s="15"/>
      <c r="OVR32" s="15"/>
      <c r="OVS32" s="15"/>
      <c r="OVT32" s="15"/>
      <c r="OVU32" s="15"/>
      <c r="OVV32" s="15"/>
      <c r="OVW32" s="15"/>
      <c r="OVX32" s="15"/>
      <c r="OVY32" s="15"/>
      <c r="OVZ32" s="15"/>
      <c r="OWA32" s="15"/>
      <c r="OWB32" s="15"/>
      <c r="OWC32" s="15"/>
      <c r="OWD32" s="15"/>
      <c r="OWE32" s="15"/>
      <c r="OWF32" s="15"/>
      <c r="OWG32" s="15"/>
      <c r="OWH32" s="15"/>
      <c r="OWI32" s="15"/>
      <c r="OWJ32" s="15"/>
      <c r="OWK32" s="15"/>
      <c r="OWL32" s="15"/>
      <c r="OWM32" s="15"/>
      <c r="OWN32" s="15"/>
      <c r="OWO32" s="15"/>
      <c r="OWP32" s="15"/>
      <c r="OWQ32" s="15"/>
      <c r="OWR32" s="15"/>
      <c r="OWS32" s="15"/>
      <c r="OWT32" s="15"/>
      <c r="OWU32" s="15"/>
      <c r="OWV32" s="15"/>
      <c r="OWW32" s="15"/>
      <c r="OWX32" s="15"/>
      <c r="OWY32" s="15"/>
      <c r="OWZ32" s="15"/>
      <c r="OXA32" s="15"/>
      <c r="OXB32" s="15"/>
      <c r="OXC32" s="15"/>
      <c r="OXD32" s="15"/>
      <c r="OXE32" s="15"/>
      <c r="OXF32" s="15"/>
      <c r="OXG32" s="15"/>
      <c r="OXH32" s="15"/>
      <c r="OXI32" s="15"/>
      <c r="OXJ32" s="15"/>
      <c r="OXK32" s="15"/>
      <c r="OXL32" s="15"/>
      <c r="OXM32" s="15"/>
      <c r="OXN32" s="15"/>
      <c r="OXO32" s="15"/>
      <c r="OXP32" s="15"/>
      <c r="OXQ32" s="15"/>
      <c r="OXR32" s="15"/>
      <c r="OXS32" s="15"/>
      <c r="OXT32" s="15"/>
      <c r="OXU32" s="15"/>
      <c r="OXV32" s="15"/>
      <c r="OXW32" s="15"/>
      <c r="OXX32" s="15"/>
      <c r="OXY32" s="15"/>
      <c r="OXZ32" s="15"/>
      <c r="OYA32" s="15"/>
      <c r="OYB32" s="15"/>
      <c r="OYC32" s="15"/>
      <c r="OYD32" s="15"/>
      <c r="OYE32" s="15"/>
      <c r="OYF32" s="15"/>
      <c r="OYG32" s="15"/>
      <c r="OYH32" s="15"/>
      <c r="OYI32" s="15"/>
      <c r="OYJ32" s="15"/>
      <c r="OYK32" s="15"/>
      <c r="OYL32" s="15"/>
      <c r="OYM32" s="15"/>
      <c r="OYN32" s="15"/>
      <c r="OYO32" s="15"/>
      <c r="OYP32" s="15"/>
      <c r="OYQ32" s="15"/>
      <c r="OYR32" s="15"/>
      <c r="OYS32" s="15"/>
      <c r="OYT32" s="15"/>
      <c r="OYU32" s="15"/>
      <c r="OYV32" s="15"/>
      <c r="OYW32" s="15"/>
      <c r="OYX32" s="15"/>
      <c r="OYY32" s="15"/>
      <c r="OYZ32" s="15"/>
      <c r="OZA32" s="15"/>
      <c r="OZB32" s="15"/>
      <c r="OZC32" s="15"/>
      <c r="OZD32" s="15"/>
      <c r="OZE32" s="15"/>
      <c r="OZF32" s="15"/>
      <c r="OZG32" s="15"/>
      <c r="OZH32" s="15"/>
      <c r="OZI32" s="15"/>
      <c r="OZJ32" s="15"/>
      <c r="OZK32" s="15"/>
      <c r="OZL32" s="15"/>
      <c r="OZM32" s="15"/>
      <c r="OZN32" s="15"/>
      <c r="OZO32" s="15"/>
      <c r="OZP32" s="15"/>
      <c r="OZQ32" s="15"/>
      <c r="OZR32" s="15"/>
      <c r="OZS32" s="15"/>
      <c r="OZT32" s="15"/>
      <c r="OZU32" s="15"/>
      <c r="OZV32" s="15"/>
      <c r="OZW32" s="15"/>
      <c r="OZX32" s="15"/>
      <c r="OZY32" s="15"/>
      <c r="OZZ32" s="15"/>
      <c r="PAA32" s="15"/>
      <c r="PAB32" s="15"/>
      <c r="PAC32" s="15"/>
      <c r="PAD32" s="15"/>
      <c r="PAE32" s="15"/>
      <c r="PAF32" s="15"/>
      <c r="PAG32" s="15"/>
      <c r="PAH32" s="15"/>
      <c r="PAI32" s="15"/>
      <c r="PAJ32" s="15"/>
      <c r="PAK32" s="15"/>
      <c r="PAL32" s="15"/>
      <c r="PAM32" s="15"/>
      <c r="PAN32" s="15"/>
      <c r="PAO32" s="15"/>
      <c r="PAP32" s="15"/>
      <c r="PAQ32" s="15"/>
      <c r="PAR32" s="15"/>
      <c r="PAS32" s="15"/>
      <c r="PAT32" s="15"/>
      <c r="PAU32" s="15"/>
      <c r="PAV32" s="15"/>
      <c r="PAW32" s="15"/>
      <c r="PAX32" s="15"/>
      <c r="PAY32" s="15"/>
      <c r="PAZ32" s="15"/>
      <c r="PBA32" s="15"/>
      <c r="PBB32" s="15"/>
      <c r="PBC32" s="15"/>
      <c r="PBD32" s="15"/>
      <c r="PBE32" s="15"/>
      <c r="PBF32" s="15"/>
      <c r="PBG32" s="15"/>
      <c r="PBH32" s="15"/>
      <c r="PBI32" s="15"/>
      <c r="PBJ32" s="15"/>
      <c r="PBK32" s="15"/>
      <c r="PBL32" s="15"/>
      <c r="PBM32" s="15"/>
      <c r="PBN32" s="15"/>
      <c r="PBO32" s="15"/>
      <c r="PBP32" s="15"/>
      <c r="PBQ32" s="15"/>
      <c r="PBR32" s="15"/>
      <c r="PBS32" s="15"/>
      <c r="PBT32" s="15"/>
      <c r="PBU32" s="15"/>
      <c r="PBV32" s="15"/>
      <c r="PBW32" s="15"/>
      <c r="PBX32" s="15"/>
      <c r="PBY32" s="15"/>
      <c r="PBZ32" s="15"/>
      <c r="PCA32" s="15"/>
      <c r="PCB32" s="15"/>
      <c r="PCC32" s="15"/>
      <c r="PCD32" s="15"/>
      <c r="PCE32" s="15"/>
      <c r="PCF32" s="15"/>
      <c r="PCG32" s="15"/>
      <c r="PCH32" s="15"/>
      <c r="PCI32" s="15"/>
      <c r="PCJ32" s="15"/>
      <c r="PCK32" s="15"/>
      <c r="PCL32" s="15"/>
      <c r="PCM32" s="15"/>
      <c r="PCN32" s="15"/>
      <c r="PCO32" s="15"/>
      <c r="PCP32" s="15"/>
      <c r="PCQ32" s="15"/>
      <c r="PCR32" s="15"/>
      <c r="PCS32" s="15"/>
      <c r="PCT32" s="15"/>
      <c r="PCU32" s="15"/>
      <c r="PCV32" s="15"/>
      <c r="PCW32" s="15"/>
      <c r="PCX32" s="15"/>
      <c r="PCY32" s="15"/>
      <c r="PCZ32" s="15"/>
      <c r="PDA32" s="15"/>
      <c r="PDB32" s="15"/>
      <c r="PDC32" s="15"/>
      <c r="PDD32" s="15"/>
      <c r="PDE32" s="15"/>
      <c r="PDF32" s="15"/>
      <c r="PDG32" s="15"/>
      <c r="PDH32" s="15"/>
      <c r="PDI32" s="15"/>
      <c r="PDJ32" s="15"/>
      <c r="PDK32" s="15"/>
      <c r="PDL32" s="15"/>
      <c r="PDM32" s="15"/>
      <c r="PDN32" s="15"/>
      <c r="PDO32" s="15"/>
      <c r="PDP32" s="15"/>
      <c r="PDQ32" s="15"/>
      <c r="PDR32" s="15"/>
      <c r="PDS32" s="15"/>
      <c r="PDT32" s="15"/>
      <c r="PDU32" s="15"/>
      <c r="PDV32" s="15"/>
      <c r="PDW32" s="15"/>
      <c r="PDX32" s="15"/>
      <c r="PDY32" s="15"/>
      <c r="PDZ32" s="15"/>
      <c r="PEA32" s="15"/>
      <c r="PEB32" s="15"/>
      <c r="PEC32" s="15"/>
      <c r="PED32" s="15"/>
      <c r="PEE32" s="15"/>
      <c r="PEF32" s="15"/>
      <c r="PEG32" s="15"/>
      <c r="PEH32" s="15"/>
      <c r="PEI32" s="15"/>
      <c r="PEJ32" s="15"/>
      <c r="PEK32" s="15"/>
      <c r="PEL32" s="15"/>
      <c r="PEM32" s="15"/>
      <c r="PEN32" s="15"/>
      <c r="PEO32" s="15"/>
      <c r="PEP32" s="15"/>
      <c r="PEQ32" s="15"/>
      <c r="PER32" s="15"/>
      <c r="PES32" s="15"/>
      <c r="PET32" s="15"/>
      <c r="PEU32" s="15"/>
      <c r="PEV32" s="15"/>
      <c r="PEW32" s="15"/>
      <c r="PEX32" s="15"/>
      <c r="PEY32" s="15"/>
      <c r="PEZ32" s="15"/>
      <c r="PFA32" s="15"/>
      <c r="PFB32" s="15"/>
      <c r="PFC32" s="15"/>
      <c r="PFD32" s="15"/>
      <c r="PFE32" s="15"/>
      <c r="PFF32" s="15"/>
      <c r="PFG32" s="15"/>
      <c r="PFH32" s="15"/>
      <c r="PFI32" s="15"/>
      <c r="PFJ32" s="15"/>
      <c r="PFK32" s="15"/>
      <c r="PFL32" s="15"/>
      <c r="PFM32" s="15"/>
      <c r="PFN32" s="15"/>
      <c r="PFO32" s="15"/>
      <c r="PFP32" s="15"/>
      <c r="PFQ32" s="15"/>
      <c r="PFR32" s="15"/>
      <c r="PFS32" s="15"/>
      <c r="PFT32" s="15"/>
      <c r="PFU32" s="15"/>
      <c r="PFV32" s="15"/>
      <c r="PFW32" s="15"/>
      <c r="PFX32" s="15"/>
      <c r="PFY32" s="15"/>
      <c r="PFZ32" s="15"/>
      <c r="PGA32" s="15"/>
      <c r="PGB32" s="15"/>
      <c r="PGC32" s="15"/>
      <c r="PGD32" s="15"/>
      <c r="PGE32" s="15"/>
      <c r="PGF32" s="15"/>
      <c r="PGG32" s="15"/>
      <c r="PGH32" s="15"/>
      <c r="PGI32" s="15"/>
      <c r="PGJ32" s="15"/>
      <c r="PGK32" s="15"/>
      <c r="PGL32" s="15"/>
      <c r="PGM32" s="15"/>
      <c r="PGN32" s="15"/>
      <c r="PGO32" s="15"/>
      <c r="PGP32" s="15"/>
      <c r="PGQ32" s="15"/>
      <c r="PGR32" s="15"/>
      <c r="PGS32" s="15"/>
      <c r="PGT32" s="15"/>
      <c r="PGU32" s="15"/>
      <c r="PGV32" s="15"/>
      <c r="PGW32" s="15"/>
      <c r="PGX32" s="15"/>
      <c r="PGY32" s="15"/>
      <c r="PGZ32" s="15"/>
      <c r="PHA32" s="15"/>
      <c r="PHB32" s="15"/>
      <c r="PHC32" s="15"/>
      <c r="PHD32" s="15"/>
      <c r="PHE32" s="15"/>
      <c r="PHF32" s="15"/>
      <c r="PHG32" s="15"/>
      <c r="PHH32" s="15"/>
      <c r="PHI32" s="15"/>
      <c r="PHJ32" s="15"/>
      <c r="PHK32" s="15"/>
      <c r="PHL32" s="15"/>
      <c r="PHM32" s="15"/>
      <c r="PHN32" s="15"/>
      <c r="PHO32" s="15"/>
      <c r="PHP32" s="15"/>
      <c r="PHQ32" s="15"/>
      <c r="PHR32" s="15"/>
      <c r="PHS32" s="15"/>
      <c r="PHT32" s="15"/>
      <c r="PHU32" s="15"/>
      <c r="PHV32" s="15"/>
      <c r="PHW32" s="15"/>
      <c r="PHX32" s="15"/>
      <c r="PHY32" s="15"/>
      <c r="PHZ32" s="15"/>
      <c r="PIA32" s="15"/>
      <c r="PIB32" s="15"/>
      <c r="PIC32" s="15"/>
      <c r="PID32" s="15"/>
      <c r="PIE32" s="15"/>
      <c r="PIF32" s="15"/>
      <c r="PIG32" s="15"/>
      <c r="PIH32" s="15"/>
      <c r="PII32" s="15"/>
      <c r="PIJ32" s="15"/>
      <c r="PIK32" s="15"/>
      <c r="PIL32" s="15"/>
      <c r="PIM32" s="15"/>
      <c r="PIN32" s="15"/>
      <c r="PIO32" s="15"/>
      <c r="PIP32" s="15"/>
      <c r="PIQ32" s="15"/>
      <c r="PIR32" s="15"/>
      <c r="PIS32" s="15"/>
      <c r="PIT32" s="15"/>
      <c r="PIU32" s="15"/>
      <c r="PIV32" s="15"/>
      <c r="PIW32" s="15"/>
      <c r="PIX32" s="15"/>
      <c r="PIY32" s="15"/>
      <c r="PIZ32" s="15"/>
      <c r="PJA32" s="15"/>
      <c r="PJB32" s="15"/>
      <c r="PJC32" s="15"/>
      <c r="PJD32" s="15"/>
      <c r="PJE32" s="15"/>
      <c r="PJF32" s="15"/>
      <c r="PJG32" s="15"/>
      <c r="PJH32" s="15"/>
      <c r="PJI32" s="15"/>
      <c r="PJJ32" s="15"/>
      <c r="PJK32" s="15"/>
      <c r="PJL32" s="15"/>
      <c r="PJM32" s="15"/>
      <c r="PJN32" s="15"/>
      <c r="PJO32" s="15"/>
      <c r="PJP32" s="15"/>
      <c r="PJQ32" s="15"/>
      <c r="PJR32" s="15"/>
      <c r="PJS32" s="15"/>
      <c r="PJT32" s="15"/>
      <c r="PJU32" s="15"/>
      <c r="PJV32" s="15"/>
      <c r="PJW32" s="15"/>
      <c r="PJX32" s="15"/>
      <c r="PJY32" s="15"/>
      <c r="PJZ32" s="15"/>
      <c r="PKA32" s="15"/>
      <c r="PKB32" s="15"/>
      <c r="PKC32" s="15"/>
      <c r="PKD32" s="15"/>
      <c r="PKE32" s="15"/>
      <c r="PKF32" s="15"/>
      <c r="PKG32" s="15"/>
      <c r="PKH32" s="15"/>
      <c r="PKI32" s="15"/>
      <c r="PKJ32" s="15"/>
      <c r="PKK32" s="15"/>
      <c r="PKL32" s="15"/>
      <c r="PKM32" s="15"/>
      <c r="PKN32" s="15"/>
      <c r="PKO32" s="15"/>
      <c r="PKP32" s="15"/>
      <c r="PKQ32" s="15"/>
      <c r="PKR32" s="15"/>
      <c r="PKS32" s="15"/>
      <c r="PKT32" s="15"/>
      <c r="PKU32" s="15"/>
      <c r="PKV32" s="15"/>
      <c r="PKW32" s="15"/>
      <c r="PKX32" s="15"/>
      <c r="PKY32" s="15"/>
      <c r="PKZ32" s="15"/>
      <c r="PLA32" s="15"/>
      <c r="PLB32" s="15"/>
      <c r="PLC32" s="15"/>
      <c r="PLD32" s="15"/>
      <c r="PLE32" s="15"/>
      <c r="PLF32" s="15"/>
      <c r="PLG32" s="15"/>
      <c r="PLH32" s="15"/>
      <c r="PLI32" s="15"/>
      <c r="PLJ32" s="15"/>
      <c r="PLK32" s="15"/>
      <c r="PLL32" s="15"/>
      <c r="PLM32" s="15"/>
      <c r="PLN32" s="15"/>
      <c r="PLO32" s="15"/>
      <c r="PLP32" s="15"/>
      <c r="PLQ32" s="15"/>
      <c r="PLR32" s="15"/>
      <c r="PLS32" s="15"/>
      <c r="PLT32" s="15"/>
      <c r="PLU32" s="15"/>
      <c r="PLV32" s="15"/>
      <c r="PLW32" s="15"/>
      <c r="PLX32" s="15"/>
      <c r="PLY32" s="15"/>
      <c r="PLZ32" s="15"/>
      <c r="PMA32" s="15"/>
      <c r="PMB32" s="15"/>
      <c r="PMC32" s="15"/>
      <c r="PMD32" s="15"/>
      <c r="PME32" s="15"/>
      <c r="PMF32" s="15"/>
      <c r="PMG32" s="15"/>
      <c r="PMH32" s="15"/>
      <c r="PMI32" s="15"/>
      <c r="PMJ32" s="15"/>
      <c r="PMK32" s="15"/>
      <c r="PML32" s="15"/>
      <c r="PMM32" s="15"/>
      <c r="PMN32" s="15"/>
      <c r="PMO32" s="15"/>
      <c r="PMP32" s="15"/>
      <c r="PMQ32" s="15"/>
      <c r="PMR32" s="15"/>
      <c r="PMS32" s="15"/>
      <c r="PMT32" s="15"/>
      <c r="PMU32" s="15"/>
      <c r="PMV32" s="15"/>
      <c r="PMW32" s="15"/>
      <c r="PMX32" s="15"/>
      <c r="PMY32" s="15"/>
      <c r="PMZ32" s="15"/>
      <c r="PNA32" s="15"/>
      <c r="PNB32" s="15"/>
      <c r="PNC32" s="15"/>
      <c r="PND32" s="15"/>
      <c r="PNE32" s="15"/>
      <c r="PNF32" s="15"/>
      <c r="PNG32" s="15"/>
      <c r="PNH32" s="15"/>
      <c r="PNI32" s="15"/>
      <c r="PNJ32" s="15"/>
      <c r="PNK32" s="15"/>
      <c r="PNL32" s="15"/>
      <c r="PNM32" s="15"/>
      <c r="PNN32" s="15"/>
      <c r="PNO32" s="15"/>
      <c r="PNP32" s="15"/>
      <c r="PNQ32" s="15"/>
      <c r="PNR32" s="15"/>
      <c r="PNS32" s="15"/>
      <c r="PNT32" s="15"/>
      <c r="PNU32" s="15"/>
      <c r="PNV32" s="15"/>
      <c r="PNW32" s="15"/>
      <c r="PNX32" s="15"/>
      <c r="PNY32" s="15"/>
      <c r="PNZ32" s="15"/>
      <c r="POA32" s="15"/>
      <c r="POB32" s="15"/>
      <c r="POC32" s="15"/>
      <c r="POD32" s="15"/>
      <c r="POE32" s="15"/>
      <c r="POF32" s="15"/>
      <c r="POG32" s="15"/>
      <c r="POH32" s="15"/>
      <c r="POI32" s="15"/>
      <c r="POJ32" s="15"/>
      <c r="POK32" s="15"/>
      <c r="POL32" s="15"/>
      <c r="POM32" s="15"/>
      <c r="PON32" s="15"/>
      <c r="POO32" s="15"/>
      <c r="POP32" s="15"/>
      <c r="POQ32" s="15"/>
      <c r="POR32" s="15"/>
      <c r="POS32" s="15"/>
      <c r="POT32" s="15"/>
      <c r="POU32" s="15"/>
      <c r="POV32" s="15"/>
      <c r="POW32" s="15"/>
      <c r="POX32" s="15"/>
      <c r="POY32" s="15"/>
      <c r="POZ32" s="15"/>
      <c r="PPA32" s="15"/>
      <c r="PPB32" s="15"/>
      <c r="PPC32" s="15"/>
      <c r="PPD32" s="15"/>
      <c r="PPE32" s="15"/>
      <c r="PPF32" s="15"/>
      <c r="PPG32" s="15"/>
      <c r="PPH32" s="15"/>
      <c r="PPI32" s="15"/>
      <c r="PPJ32" s="15"/>
      <c r="PPK32" s="15"/>
      <c r="PPL32" s="15"/>
      <c r="PPM32" s="15"/>
      <c r="PPN32" s="15"/>
      <c r="PPO32" s="15"/>
      <c r="PPP32" s="15"/>
      <c r="PPQ32" s="15"/>
      <c r="PPR32" s="15"/>
      <c r="PPS32" s="15"/>
      <c r="PPT32" s="15"/>
      <c r="PPU32" s="15"/>
      <c r="PPV32" s="15"/>
      <c r="PPW32" s="15"/>
      <c r="PPX32" s="15"/>
      <c r="PPY32" s="15"/>
      <c r="PPZ32" s="15"/>
      <c r="PQA32" s="15"/>
      <c r="PQB32" s="15"/>
      <c r="PQC32" s="15"/>
      <c r="PQD32" s="15"/>
      <c r="PQE32" s="15"/>
      <c r="PQF32" s="15"/>
      <c r="PQG32" s="15"/>
      <c r="PQH32" s="15"/>
      <c r="PQI32" s="15"/>
      <c r="PQJ32" s="15"/>
      <c r="PQK32" s="15"/>
      <c r="PQL32" s="15"/>
      <c r="PQM32" s="15"/>
      <c r="PQN32" s="15"/>
      <c r="PQO32" s="15"/>
      <c r="PQP32" s="15"/>
      <c r="PQQ32" s="15"/>
      <c r="PQR32" s="15"/>
      <c r="PQS32" s="15"/>
      <c r="PQT32" s="15"/>
      <c r="PQU32" s="15"/>
      <c r="PQV32" s="15"/>
      <c r="PQW32" s="15"/>
      <c r="PQX32" s="15"/>
      <c r="PQY32" s="15"/>
      <c r="PQZ32" s="15"/>
      <c r="PRA32" s="15"/>
      <c r="PRB32" s="15"/>
      <c r="PRC32" s="15"/>
      <c r="PRD32" s="15"/>
      <c r="PRE32" s="15"/>
      <c r="PRF32" s="15"/>
      <c r="PRG32" s="15"/>
      <c r="PRH32" s="15"/>
      <c r="PRI32" s="15"/>
      <c r="PRJ32" s="15"/>
      <c r="PRK32" s="15"/>
      <c r="PRL32" s="15"/>
      <c r="PRM32" s="15"/>
      <c r="PRN32" s="15"/>
      <c r="PRO32" s="15"/>
      <c r="PRP32" s="15"/>
      <c r="PRQ32" s="15"/>
      <c r="PRR32" s="15"/>
      <c r="PRS32" s="15"/>
      <c r="PRT32" s="15"/>
      <c r="PRU32" s="15"/>
      <c r="PRV32" s="15"/>
      <c r="PRW32" s="15"/>
      <c r="PRX32" s="15"/>
      <c r="PRY32" s="15"/>
      <c r="PRZ32" s="15"/>
      <c r="PSA32" s="15"/>
      <c r="PSB32" s="15"/>
      <c r="PSC32" s="15"/>
      <c r="PSD32" s="15"/>
      <c r="PSE32" s="15"/>
      <c r="PSF32" s="15"/>
      <c r="PSG32" s="15"/>
      <c r="PSH32" s="15"/>
      <c r="PSI32" s="15"/>
      <c r="PSJ32" s="15"/>
      <c r="PSK32" s="15"/>
      <c r="PSL32" s="15"/>
      <c r="PSM32" s="15"/>
      <c r="PSN32" s="15"/>
      <c r="PSO32" s="15"/>
      <c r="PSP32" s="15"/>
      <c r="PSQ32" s="15"/>
      <c r="PSR32" s="15"/>
      <c r="PSS32" s="15"/>
      <c r="PST32" s="15"/>
      <c r="PSU32" s="15"/>
      <c r="PSV32" s="15"/>
      <c r="PSW32" s="15"/>
      <c r="PSX32" s="15"/>
      <c r="PSY32" s="15"/>
      <c r="PSZ32" s="15"/>
      <c r="PTA32" s="15"/>
      <c r="PTB32" s="15"/>
      <c r="PTC32" s="15"/>
      <c r="PTD32" s="15"/>
      <c r="PTE32" s="15"/>
      <c r="PTF32" s="15"/>
      <c r="PTG32" s="15"/>
      <c r="PTH32" s="15"/>
      <c r="PTI32" s="15"/>
      <c r="PTJ32" s="15"/>
      <c r="PTK32" s="15"/>
      <c r="PTL32" s="15"/>
      <c r="PTM32" s="15"/>
      <c r="PTN32" s="15"/>
      <c r="PTO32" s="15"/>
      <c r="PTP32" s="15"/>
      <c r="PTQ32" s="15"/>
      <c r="PTR32" s="15"/>
      <c r="PTS32" s="15"/>
      <c r="PTT32" s="15"/>
      <c r="PTU32" s="15"/>
      <c r="PTV32" s="15"/>
      <c r="PTW32" s="15"/>
      <c r="PTX32" s="15"/>
      <c r="PTY32" s="15"/>
      <c r="PTZ32" s="15"/>
      <c r="PUA32" s="15"/>
      <c r="PUB32" s="15"/>
      <c r="PUC32" s="15"/>
      <c r="PUD32" s="15"/>
      <c r="PUE32" s="15"/>
      <c r="PUF32" s="15"/>
      <c r="PUG32" s="15"/>
      <c r="PUH32" s="15"/>
      <c r="PUI32" s="15"/>
      <c r="PUJ32" s="15"/>
      <c r="PUK32" s="15"/>
      <c r="PUL32" s="15"/>
      <c r="PUM32" s="15"/>
      <c r="PUN32" s="15"/>
      <c r="PUO32" s="15"/>
      <c r="PUP32" s="15"/>
      <c r="PUQ32" s="15"/>
      <c r="PUR32" s="15"/>
      <c r="PUS32" s="15"/>
      <c r="PUT32" s="15"/>
      <c r="PUU32" s="15"/>
      <c r="PUV32" s="15"/>
      <c r="PUW32" s="15"/>
      <c r="PUX32" s="15"/>
      <c r="PUY32" s="15"/>
      <c r="PUZ32" s="15"/>
      <c r="PVA32" s="15"/>
      <c r="PVB32" s="15"/>
      <c r="PVC32" s="15"/>
      <c r="PVD32" s="15"/>
      <c r="PVE32" s="15"/>
      <c r="PVF32" s="15"/>
      <c r="PVG32" s="15"/>
      <c r="PVH32" s="15"/>
      <c r="PVI32" s="15"/>
      <c r="PVJ32" s="15"/>
      <c r="PVK32" s="15"/>
      <c r="PVL32" s="15"/>
      <c r="PVM32" s="15"/>
      <c r="PVN32" s="15"/>
      <c r="PVO32" s="15"/>
      <c r="PVP32" s="15"/>
      <c r="PVQ32" s="15"/>
      <c r="PVR32" s="15"/>
      <c r="PVS32" s="15"/>
      <c r="PVT32" s="15"/>
      <c r="PVU32" s="15"/>
      <c r="PVV32" s="15"/>
      <c r="PVW32" s="15"/>
      <c r="PVX32" s="15"/>
      <c r="PVY32" s="15"/>
      <c r="PVZ32" s="15"/>
      <c r="PWA32" s="15"/>
      <c r="PWB32" s="15"/>
      <c r="PWC32" s="15"/>
      <c r="PWD32" s="15"/>
      <c r="PWE32" s="15"/>
      <c r="PWF32" s="15"/>
      <c r="PWG32" s="15"/>
      <c r="PWH32" s="15"/>
      <c r="PWI32" s="15"/>
      <c r="PWJ32" s="15"/>
      <c r="PWK32" s="15"/>
      <c r="PWL32" s="15"/>
      <c r="PWM32" s="15"/>
      <c r="PWN32" s="15"/>
      <c r="PWO32" s="15"/>
      <c r="PWP32" s="15"/>
      <c r="PWQ32" s="15"/>
      <c r="PWR32" s="15"/>
      <c r="PWS32" s="15"/>
      <c r="PWT32" s="15"/>
      <c r="PWU32" s="15"/>
      <c r="PWV32" s="15"/>
      <c r="PWW32" s="15"/>
      <c r="PWX32" s="15"/>
      <c r="PWY32" s="15"/>
      <c r="PWZ32" s="15"/>
      <c r="PXA32" s="15"/>
      <c r="PXB32" s="15"/>
      <c r="PXC32" s="15"/>
      <c r="PXD32" s="15"/>
      <c r="PXE32" s="15"/>
      <c r="PXF32" s="15"/>
      <c r="PXG32" s="15"/>
      <c r="PXH32" s="15"/>
      <c r="PXI32" s="15"/>
      <c r="PXJ32" s="15"/>
      <c r="PXK32" s="15"/>
      <c r="PXL32" s="15"/>
      <c r="PXM32" s="15"/>
      <c r="PXN32" s="15"/>
      <c r="PXO32" s="15"/>
      <c r="PXP32" s="15"/>
      <c r="PXQ32" s="15"/>
      <c r="PXR32" s="15"/>
      <c r="PXS32" s="15"/>
      <c r="PXT32" s="15"/>
      <c r="PXU32" s="15"/>
      <c r="PXV32" s="15"/>
      <c r="PXW32" s="15"/>
      <c r="PXX32" s="15"/>
      <c r="PXY32" s="15"/>
      <c r="PXZ32" s="15"/>
      <c r="PYA32" s="15"/>
      <c r="PYB32" s="15"/>
      <c r="PYC32" s="15"/>
      <c r="PYD32" s="15"/>
      <c r="PYE32" s="15"/>
      <c r="PYF32" s="15"/>
      <c r="PYG32" s="15"/>
      <c r="PYH32" s="15"/>
      <c r="PYI32" s="15"/>
      <c r="PYJ32" s="15"/>
      <c r="PYK32" s="15"/>
      <c r="PYL32" s="15"/>
      <c r="PYM32" s="15"/>
      <c r="PYN32" s="15"/>
      <c r="PYO32" s="15"/>
      <c r="PYP32" s="15"/>
      <c r="PYQ32" s="15"/>
      <c r="PYR32" s="15"/>
      <c r="PYS32" s="15"/>
      <c r="PYT32" s="15"/>
      <c r="PYU32" s="15"/>
      <c r="PYV32" s="15"/>
      <c r="PYW32" s="15"/>
      <c r="PYX32" s="15"/>
      <c r="PYY32" s="15"/>
      <c r="PYZ32" s="15"/>
      <c r="PZA32" s="15"/>
      <c r="PZB32" s="15"/>
      <c r="PZC32" s="15"/>
      <c r="PZD32" s="15"/>
      <c r="PZE32" s="15"/>
      <c r="PZF32" s="15"/>
      <c r="PZG32" s="15"/>
      <c r="PZH32" s="15"/>
      <c r="PZI32" s="15"/>
      <c r="PZJ32" s="15"/>
      <c r="PZK32" s="15"/>
      <c r="PZL32" s="15"/>
      <c r="PZM32" s="15"/>
      <c r="PZN32" s="15"/>
      <c r="PZO32" s="15"/>
      <c r="PZP32" s="15"/>
      <c r="PZQ32" s="15"/>
      <c r="PZR32" s="15"/>
      <c r="PZS32" s="15"/>
      <c r="PZT32" s="15"/>
      <c r="PZU32" s="15"/>
      <c r="PZV32" s="15"/>
      <c r="PZW32" s="15"/>
      <c r="PZX32" s="15"/>
      <c r="PZY32" s="15"/>
      <c r="PZZ32" s="15"/>
      <c r="QAA32" s="15"/>
      <c r="QAB32" s="15"/>
      <c r="QAC32" s="15"/>
      <c r="QAD32" s="15"/>
      <c r="QAE32" s="15"/>
      <c r="QAF32" s="15"/>
      <c r="QAG32" s="15"/>
      <c r="QAH32" s="15"/>
      <c r="QAI32" s="15"/>
      <c r="QAJ32" s="15"/>
      <c r="QAK32" s="15"/>
      <c r="QAL32" s="15"/>
      <c r="QAM32" s="15"/>
      <c r="QAN32" s="15"/>
      <c r="QAO32" s="15"/>
      <c r="QAP32" s="15"/>
      <c r="QAQ32" s="15"/>
      <c r="QAR32" s="15"/>
      <c r="QAS32" s="15"/>
      <c r="QAT32" s="15"/>
      <c r="QAU32" s="15"/>
      <c r="QAV32" s="15"/>
      <c r="QAW32" s="15"/>
      <c r="QAX32" s="15"/>
      <c r="QAY32" s="15"/>
      <c r="QAZ32" s="15"/>
      <c r="QBA32" s="15"/>
      <c r="QBB32" s="15"/>
      <c r="QBC32" s="15"/>
      <c r="QBD32" s="15"/>
      <c r="QBE32" s="15"/>
      <c r="QBF32" s="15"/>
      <c r="QBG32" s="15"/>
      <c r="QBH32" s="15"/>
      <c r="QBI32" s="15"/>
      <c r="QBJ32" s="15"/>
      <c r="QBK32" s="15"/>
      <c r="QBL32" s="15"/>
      <c r="QBM32" s="15"/>
      <c r="QBN32" s="15"/>
      <c r="QBO32" s="15"/>
      <c r="QBP32" s="15"/>
      <c r="QBQ32" s="15"/>
      <c r="QBR32" s="15"/>
      <c r="QBS32" s="15"/>
      <c r="QBT32" s="15"/>
      <c r="QBU32" s="15"/>
      <c r="QBV32" s="15"/>
      <c r="QBW32" s="15"/>
      <c r="QBX32" s="15"/>
      <c r="QBY32" s="15"/>
      <c r="QBZ32" s="15"/>
      <c r="QCA32" s="15"/>
      <c r="QCB32" s="15"/>
      <c r="QCC32" s="15"/>
      <c r="QCD32" s="15"/>
      <c r="QCE32" s="15"/>
      <c r="QCF32" s="15"/>
      <c r="QCG32" s="15"/>
      <c r="QCH32" s="15"/>
      <c r="QCI32" s="15"/>
      <c r="QCJ32" s="15"/>
      <c r="QCK32" s="15"/>
      <c r="QCL32" s="15"/>
      <c r="QCM32" s="15"/>
      <c r="QCN32" s="15"/>
      <c r="QCO32" s="15"/>
      <c r="QCP32" s="15"/>
      <c r="QCQ32" s="15"/>
      <c r="QCR32" s="15"/>
      <c r="QCS32" s="15"/>
      <c r="QCT32" s="15"/>
      <c r="QCU32" s="15"/>
      <c r="QCV32" s="15"/>
      <c r="QCW32" s="15"/>
      <c r="QCX32" s="15"/>
      <c r="QCY32" s="15"/>
      <c r="QCZ32" s="15"/>
      <c r="QDA32" s="15"/>
      <c r="QDB32" s="15"/>
      <c r="QDC32" s="15"/>
      <c r="QDD32" s="15"/>
      <c r="QDE32" s="15"/>
      <c r="QDF32" s="15"/>
      <c r="QDG32" s="15"/>
      <c r="QDH32" s="15"/>
      <c r="QDI32" s="15"/>
      <c r="QDJ32" s="15"/>
      <c r="QDK32" s="15"/>
      <c r="QDL32" s="15"/>
      <c r="QDM32" s="15"/>
      <c r="QDN32" s="15"/>
      <c r="QDO32" s="15"/>
      <c r="QDP32" s="15"/>
      <c r="QDQ32" s="15"/>
      <c r="QDR32" s="15"/>
      <c r="QDS32" s="15"/>
      <c r="QDT32" s="15"/>
      <c r="QDU32" s="15"/>
      <c r="QDV32" s="15"/>
      <c r="QDW32" s="15"/>
      <c r="QDX32" s="15"/>
      <c r="QDY32" s="15"/>
      <c r="QDZ32" s="15"/>
      <c r="QEA32" s="15"/>
      <c r="QEB32" s="15"/>
      <c r="QEC32" s="15"/>
      <c r="QED32" s="15"/>
      <c r="QEE32" s="15"/>
      <c r="QEF32" s="15"/>
      <c r="QEG32" s="15"/>
      <c r="QEH32" s="15"/>
      <c r="QEI32" s="15"/>
      <c r="QEJ32" s="15"/>
      <c r="QEK32" s="15"/>
      <c r="QEL32" s="15"/>
      <c r="QEM32" s="15"/>
      <c r="QEN32" s="15"/>
      <c r="QEO32" s="15"/>
      <c r="QEP32" s="15"/>
      <c r="QEQ32" s="15"/>
      <c r="QER32" s="15"/>
      <c r="QES32" s="15"/>
      <c r="QET32" s="15"/>
      <c r="QEU32" s="15"/>
      <c r="QEV32" s="15"/>
      <c r="QEW32" s="15"/>
      <c r="QEX32" s="15"/>
      <c r="QEY32" s="15"/>
      <c r="QEZ32" s="15"/>
      <c r="QFA32" s="15"/>
      <c r="QFB32" s="15"/>
      <c r="QFC32" s="15"/>
      <c r="QFD32" s="15"/>
      <c r="QFE32" s="15"/>
      <c r="QFF32" s="15"/>
      <c r="QFG32" s="15"/>
      <c r="QFH32" s="15"/>
      <c r="QFI32" s="15"/>
      <c r="QFJ32" s="15"/>
      <c r="QFK32" s="15"/>
      <c r="QFL32" s="15"/>
      <c r="QFM32" s="15"/>
      <c r="QFN32" s="15"/>
      <c r="QFO32" s="15"/>
      <c r="QFP32" s="15"/>
      <c r="QFQ32" s="15"/>
      <c r="QFR32" s="15"/>
      <c r="QFS32" s="15"/>
      <c r="QFT32" s="15"/>
      <c r="QFU32" s="15"/>
      <c r="QFV32" s="15"/>
      <c r="QFW32" s="15"/>
      <c r="QFX32" s="15"/>
      <c r="QFY32" s="15"/>
      <c r="QFZ32" s="15"/>
      <c r="QGA32" s="15"/>
      <c r="QGB32" s="15"/>
      <c r="QGC32" s="15"/>
      <c r="QGD32" s="15"/>
      <c r="QGE32" s="15"/>
      <c r="QGF32" s="15"/>
      <c r="QGG32" s="15"/>
      <c r="QGH32" s="15"/>
      <c r="QGI32" s="15"/>
      <c r="QGJ32" s="15"/>
      <c r="QGK32" s="15"/>
      <c r="QGL32" s="15"/>
      <c r="QGM32" s="15"/>
      <c r="QGN32" s="15"/>
      <c r="QGO32" s="15"/>
      <c r="QGP32" s="15"/>
      <c r="QGQ32" s="15"/>
      <c r="QGR32" s="15"/>
      <c r="QGS32" s="15"/>
      <c r="QGT32" s="15"/>
      <c r="QGU32" s="15"/>
      <c r="QGV32" s="15"/>
      <c r="QGW32" s="15"/>
      <c r="QGX32" s="15"/>
      <c r="QGY32" s="15"/>
      <c r="QGZ32" s="15"/>
      <c r="QHA32" s="15"/>
      <c r="QHB32" s="15"/>
      <c r="QHC32" s="15"/>
      <c r="QHD32" s="15"/>
      <c r="QHE32" s="15"/>
      <c r="QHF32" s="15"/>
      <c r="QHG32" s="15"/>
      <c r="QHH32" s="15"/>
      <c r="QHI32" s="15"/>
      <c r="QHJ32" s="15"/>
      <c r="QHK32" s="15"/>
      <c r="QHL32" s="15"/>
      <c r="QHM32" s="15"/>
      <c r="QHN32" s="15"/>
      <c r="QHO32" s="15"/>
      <c r="QHP32" s="15"/>
      <c r="QHQ32" s="15"/>
      <c r="QHR32" s="15"/>
      <c r="QHS32" s="15"/>
      <c r="QHT32" s="15"/>
      <c r="QHU32" s="15"/>
      <c r="QHV32" s="15"/>
      <c r="QHW32" s="15"/>
      <c r="QHX32" s="15"/>
      <c r="QHY32" s="15"/>
      <c r="QHZ32" s="15"/>
      <c r="QIA32" s="15"/>
      <c r="QIB32" s="15"/>
      <c r="QIC32" s="15"/>
      <c r="QID32" s="15"/>
      <c r="QIE32" s="15"/>
      <c r="QIF32" s="15"/>
      <c r="QIG32" s="15"/>
      <c r="QIH32" s="15"/>
      <c r="QII32" s="15"/>
      <c r="QIJ32" s="15"/>
      <c r="QIK32" s="15"/>
      <c r="QIL32" s="15"/>
      <c r="QIM32" s="15"/>
      <c r="QIN32" s="15"/>
      <c r="QIO32" s="15"/>
      <c r="QIP32" s="15"/>
      <c r="QIQ32" s="15"/>
      <c r="QIR32" s="15"/>
      <c r="QIS32" s="15"/>
      <c r="QIT32" s="15"/>
      <c r="QIU32" s="15"/>
      <c r="QIV32" s="15"/>
      <c r="QIW32" s="15"/>
      <c r="QIX32" s="15"/>
      <c r="QIY32" s="15"/>
      <c r="QIZ32" s="15"/>
      <c r="QJA32" s="15"/>
      <c r="QJB32" s="15"/>
      <c r="QJC32" s="15"/>
      <c r="QJD32" s="15"/>
      <c r="QJE32" s="15"/>
      <c r="QJF32" s="15"/>
      <c r="QJG32" s="15"/>
      <c r="QJH32" s="15"/>
      <c r="QJI32" s="15"/>
      <c r="QJJ32" s="15"/>
      <c r="QJK32" s="15"/>
      <c r="QJL32" s="15"/>
      <c r="QJM32" s="15"/>
      <c r="QJN32" s="15"/>
      <c r="QJO32" s="15"/>
      <c r="QJP32" s="15"/>
      <c r="QJQ32" s="15"/>
      <c r="QJR32" s="15"/>
      <c r="QJS32" s="15"/>
      <c r="QJT32" s="15"/>
      <c r="QJU32" s="15"/>
      <c r="QJV32" s="15"/>
      <c r="QJW32" s="15"/>
      <c r="QJX32" s="15"/>
      <c r="QJY32" s="15"/>
      <c r="QJZ32" s="15"/>
      <c r="QKA32" s="15"/>
      <c r="QKB32" s="15"/>
      <c r="QKC32" s="15"/>
      <c r="QKD32" s="15"/>
      <c r="QKE32" s="15"/>
      <c r="QKF32" s="15"/>
      <c r="QKG32" s="15"/>
      <c r="QKH32" s="15"/>
      <c r="QKI32" s="15"/>
      <c r="QKJ32" s="15"/>
      <c r="QKK32" s="15"/>
      <c r="QKL32" s="15"/>
      <c r="QKM32" s="15"/>
      <c r="QKN32" s="15"/>
      <c r="QKO32" s="15"/>
      <c r="QKP32" s="15"/>
      <c r="QKQ32" s="15"/>
      <c r="QKR32" s="15"/>
      <c r="QKS32" s="15"/>
      <c r="QKT32" s="15"/>
      <c r="QKU32" s="15"/>
      <c r="QKV32" s="15"/>
      <c r="QKW32" s="15"/>
      <c r="QKX32" s="15"/>
      <c r="QKY32" s="15"/>
      <c r="QKZ32" s="15"/>
      <c r="QLA32" s="15"/>
      <c r="QLB32" s="15"/>
      <c r="QLC32" s="15"/>
      <c r="QLD32" s="15"/>
      <c r="QLE32" s="15"/>
      <c r="QLF32" s="15"/>
      <c r="QLG32" s="15"/>
      <c r="QLH32" s="15"/>
      <c r="QLI32" s="15"/>
      <c r="QLJ32" s="15"/>
      <c r="QLK32" s="15"/>
      <c r="QLL32" s="15"/>
      <c r="QLM32" s="15"/>
      <c r="QLN32" s="15"/>
      <c r="QLO32" s="15"/>
      <c r="QLP32" s="15"/>
      <c r="QLQ32" s="15"/>
      <c r="QLR32" s="15"/>
      <c r="QLS32" s="15"/>
      <c r="QLT32" s="15"/>
      <c r="QLU32" s="15"/>
      <c r="QLV32" s="15"/>
      <c r="QLW32" s="15"/>
      <c r="QLX32" s="15"/>
      <c r="QLY32" s="15"/>
      <c r="QLZ32" s="15"/>
      <c r="QMA32" s="15"/>
      <c r="QMB32" s="15"/>
      <c r="QMC32" s="15"/>
      <c r="QMD32" s="15"/>
      <c r="QME32" s="15"/>
      <c r="QMF32" s="15"/>
      <c r="QMG32" s="15"/>
      <c r="QMH32" s="15"/>
      <c r="QMI32" s="15"/>
      <c r="QMJ32" s="15"/>
      <c r="QMK32" s="15"/>
      <c r="QML32" s="15"/>
      <c r="QMM32" s="15"/>
      <c r="QMN32" s="15"/>
      <c r="QMO32" s="15"/>
      <c r="QMP32" s="15"/>
      <c r="QMQ32" s="15"/>
      <c r="QMR32" s="15"/>
      <c r="QMS32" s="15"/>
      <c r="QMT32" s="15"/>
      <c r="QMU32" s="15"/>
      <c r="QMV32" s="15"/>
      <c r="QMW32" s="15"/>
      <c r="QMX32" s="15"/>
      <c r="QMY32" s="15"/>
      <c r="QMZ32" s="15"/>
      <c r="QNA32" s="15"/>
      <c r="QNB32" s="15"/>
      <c r="QNC32" s="15"/>
      <c r="QND32" s="15"/>
      <c r="QNE32" s="15"/>
      <c r="QNF32" s="15"/>
      <c r="QNG32" s="15"/>
      <c r="QNH32" s="15"/>
      <c r="QNI32" s="15"/>
      <c r="QNJ32" s="15"/>
      <c r="QNK32" s="15"/>
      <c r="QNL32" s="15"/>
      <c r="QNM32" s="15"/>
      <c r="QNN32" s="15"/>
      <c r="QNO32" s="15"/>
      <c r="QNP32" s="15"/>
      <c r="QNQ32" s="15"/>
      <c r="QNR32" s="15"/>
      <c r="QNS32" s="15"/>
      <c r="QNT32" s="15"/>
      <c r="QNU32" s="15"/>
      <c r="QNV32" s="15"/>
      <c r="QNW32" s="15"/>
      <c r="QNX32" s="15"/>
      <c r="QNY32" s="15"/>
      <c r="QNZ32" s="15"/>
      <c r="QOA32" s="15"/>
      <c r="QOB32" s="15"/>
      <c r="QOC32" s="15"/>
      <c r="QOD32" s="15"/>
      <c r="QOE32" s="15"/>
      <c r="QOF32" s="15"/>
      <c r="QOG32" s="15"/>
      <c r="QOH32" s="15"/>
      <c r="QOI32" s="15"/>
      <c r="QOJ32" s="15"/>
      <c r="QOK32" s="15"/>
      <c r="QOL32" s="15"/>
      <c r="QOM32" s="15"/>
      <c r="QON32" s="15"/>
      <c r="QOO32" s="15"/>
      <c r="QOP32" s="15"/>
      <c r="QOQ32" s="15"/>
      <c r="QOR32" s="15"/>
      <c r="QOS32" s="15"/>
      <c r="QOT32" s="15"/>
      <c r="QOU32" s="15"/>
      <c r="QOV32" s="15"/>
      <c r="QOW32" s="15"/>
      <c r="QOX32" s="15"/>
      <c r="QOY32" s="15"/>
      <c r="QOZ32" s="15"/>
      <c r="QPA32" s="15"/>
      <c r="QPB32" s="15"/>
      <c r="QPC32" s="15"/>
      <c r="QPD32" s="15"/>
      <c r="QPE32" s="15"/>
      <c r="QPF32" s="15"/>
      <c r="QPG32" s="15"/>
      <c r="QPH32" s="15"/>
      <c r="QPI32" s="15"/>
      <c r="QPJ32" s="15"/>
      <c r="QPK32" s="15"/>
      <c r="QPL32" s="15"/>
      <c r="QPM32" s="15"/>
      <c r="QPN32" s="15"/>
      <c r="QPO32" s="15"/>
      <c r="QPP32" s="15"/>
      <c r="QPQ32" s="15"/>
      <c r="QPR32" s="15"/>
      <c r="QPS32" s="15"/>
      <c r="QPT32" s="15"/>
      <c r="QPU32" s="15"/>
      <c r="QPV32" s="15"/>
      <c r="QPW32" s="15"/>
      <c r="QPX32" s="15"/>
      <c r="QPY32" s="15"/>
      <c r="QPZ32" s="15"/>
      <c r="QQA32" s="15"/>
      <c r="QQB32" s="15"/>
      <c r="QQC32" s="15"/>
      <c r="QQD32" s="15"/>
      <c r="QQE32" s="15"/>
      <c r="QQF32" s="15"/>
      <c r="QQG32" s="15"/>
      <c r="QQH32" s="15"/>
      <c r="QQI32" s="15"/>
      <c r="QQJ32" s="15"/>
      <c r="QQK32" s="15"/>
      <c r="QQL32" s="15"/>
      <c r="QQM32" s="15"/>
      <c r="QQN32" s="15"/>
      <c r="QQO32" s="15"/>
      <c r="QQP32" s="15"/>
      <c r="QQQ32" s="15"/>
      <c r="QQR32" s="15"/>
      <c r="QQS32" s="15"/>
      <c r="QQT32" s="15"/>
      <c r="QQU32" s="15"/>
      <c r="QQV32" s="15"/>
      <c r="QQW32" s="15"/>
      <c r="QQX32" s="15"/>
      <c r="QQY32" s="15"/>
      <c r="QQZ32" s="15"/>
      <c r="QRA32" s="15"/>
      <c r="QRB32" s="15"/>
      <c r="QRC32" s="15"/>
      <c r="QRD32" s="15"/>
      <c r="QRE32" s="15"/>
      <c r="QRF32" s="15"/>
      <c r="QRG32" s="15"/>
      <c r="QRH32" s="15"/>
      <c r="QRI32" s="15"/>
      <c r="QRJ32" s="15"/>
      <c r="QRK32" s="15"/>
      <c r="QRL32" s="15"/>
      <c r="QRM32" s="15"/>
      <c r="QRN32" s="15"/>
      <c r="QRO32" s="15"/>
      <c r="QRP32" s="15"/>
      <c r="QRQ32" s="15"/>
      <c r="QRR32" s="15"/>
      <c r="QRS32" s="15"/>
      <c r="QRT32" s="15"/>
      <c r="QRU32" s="15"/>
      <c r="QRV32" s="15"/>
      <c r="QRW32" s="15"/>
      <c r="QRX32" s="15"/>
      <c r="QRY32" s="15"/>
      <c r="QRZ32" s="15"/>
      <c r="QSA32" s="15"/>
      <c r="QSB32" s="15"/>
      <c r="QSC32" s="15"/>
      <c r="QSD32" s="15"/>
      <c r="QSE32" s="15"/>
      <c r="QSF32" s="15"/>
      <c r="QSG32" s="15"/>
      <c r="QSH32" s="15"/>
      <c r="QSI32" s="15"/>
      <c r="QSJ32" s="15"/>
      <c r="QSK32" s="15"/>
      <c r="QSL32" s="15"/>
      <c r="QSM32" s="15"/>
      <c r="QSN32" s="15"/>
      <c r="QSO32" s="15"/>
      <c r="QSP32" s="15"/>
      <c r="QSQ32" s="15"/>
      <c r="QSR32" s="15"/>
      <c r="QSS32" s="15"/>
      <c r="QST32" s="15"/>
      <c r="QSU32" s="15"/>
      <c r="QSV32" s="15"/>
      <c r="QSW32" s="15"/>
      <c r="QSX32" s="15"/>
      <c r="QSY32" s="15"/>
      <c r="QSZ32" s="15"/>
      <c r="QTA32" s="15"/>
      <c r="QTB32" s="15"/>
      <c r="QTC32" s="15"/>
      <c r="QTD32" s="15"/>
      <c r="QTE32" s="15"/>
      <c r="QTF32" s="15"/>
      <c r="QTG32" s="15"/>
      <c r="QTH32" s="15"/>
      <c r="QTI32" s="15"/>
      <c r="QTJ32" s="15"/>
      <c r="QTK32" s="15"/>
      <c r="QTL32" s="15"/>
      <c r="QTM32" s="15"/>
      <c r="QTN32" s="15"/>
      <c r="QTO32" s="15"/>
      <c r="QTP32" s="15"/>
      <c r="QTQ32" s="15"/>
      <c r="QTR32" s="15"/>
      <c r="QTS32" s="15"/>
      <c r="QTT32" s="15"/>
      <c r="QTU32" s="15"/>
      <c r="QTV32" s="15"/>
      <c r="QTW32" s="15"/>
      <c r="QTX32" s="15"/>
      <c r="QTY32" s="15"/>
      <c r="QTZ32" s="15"/>
      <c r="QUA32" s="15"/>
      <c r="QUB32" s="15"/>
      <c r="QUC32" s="15"/>
      <c r="QUD32" s="15"/>
      <c r="QUE32" s="15"/>
      <c r="QUF32" s="15"/>
      <c r="QUG32" s="15"/>
      <c r="QUH32" s="15"/>
      <c r="QUI32" s="15"/>
      <c r="QUJ32" s="15"/>
      <c r="QUK32" s="15"/>
      <c r="QUL32" s="15"/>
      <c r="QUM32" s="15"/>
      <c r="QUN32" s="15"/>
      <c r="QUO32" s="15"/>
      <c r="QUP32" s="15"/>
      <c r="QUQ32" s="15"/>
      <c r="QUR32" s="15"/>
      <c r="QUS32" s="15"/>
      <c r="QUT32" s="15"/>
      <c r="QUU32" s="15"/>
      <c r="QUV32" s="15"/>
      <c r="QUW32" s="15"/>
      <c r="QUX32" s="15"/>
      <c r="QUY32" s="15"/>
      <c r="QUZ32" s="15"/>
      <c r="QVA32" s="15"/>
      <c r="QVB32" s="15"/>
      <c r="QVC32" s="15"/>
      <c r="QVD32" s="15"/>
      <c r="QVE32" s="15"/>
      <c r="QVF32" s="15"/>
      <c r="QVG32" s="15"/>
      <c r="QVH32" s="15"/>
      <c r="QVI32" s="15"/>
      <c r="QVJ32" s="15"/>
      <c r="QVK32" s="15"/>
      <c r="QVL32" s="15"/>
      <c r="QVM32" s="15"/>
      <c r="QVN32" s="15"/>
      <c r="QVO32" s="15"/>
      <c r="QVP32" s="15"/>
      <c r="QVQ32" s="15"/>
      <c r="QVR32" s="15"/>
      <c r="QVS32" s="15"/>
      <c r="QVT32" s="15"/>
      <c r="QVU32" s="15"/>
      <c r="QVV32" s="15"/>
      <c r="QVW32" s="15"/>
      <c r="QVX32" s="15"/>
      <c r="QVY32" s="15"/>
      <c r="QVZ32" s="15"/>
      <c r="QWA32" s="15"/>
      <c r="QWB32" s="15"/>
      <c r="QWC32" s="15"/>
      <c r="QWD32" s="15"/>
      <c r="QWE32" s="15"/>
      <c r="QWF32" s="15"/>
      <c r="QWG32" s="15"/>
      <c r="QWH32" s="15"/>
      <c r="QWI32" s="15"/>
      <c r="QWJ32" s="15"/>
      <c r="QWK32" s="15"/>
      <c r="QWL32" s="15"/>
      <c r="QWM32" s="15"/>
      <c r="QWN32" s="15"/>
      <c r="QWO32" s="15"/>
      <c r="QWP32" s="15"/>
      <c r="QWQ32" s="15"/>
      <c r="QWR32" s="15"/>
      <c r="QWS32" s="15"/>
      <c r="QWT32" s="15"/>
      <c r="QWU32" s="15"/>
      <c r="QWV32" s="15"/>
      <c r="QWW32" s="15"/>
      <c r="QWX32" s="15"/>
      <c r="QWY32" s="15"/>
      <c r="QWZ32" s="15"/>
      <c r="QXA32" s="15"/>
      <c r="QXB32" s="15"/>
      <c r="QXC32" s="15"/>
      <c r="QXD32" s="15"/>
      <c r="QXE32" s="15"/>
      <c r="QXF32" s="15"/>
      <c r="QXG32" s="15"/>
      <c r="QXH32" s="15"/>
      <c r="QXI32" s="15"/>
      <c r="QXJ32" s="15"/>
      <c r="QXK32" s="15"/>
      <c r="QXL32" s="15"/>
      <c r="QXM32" s="15"/>
      <c r="QXN32" s="15"/>
      <c r="QXO32" s="15"/>
      <c r="QXP32" s="15"/>
      <c r="QXQ32" s="15"/>
      <c r="QXR32" s="15"/>
      <c r="QXS32" s="15"/>
      <c r="QXT32" s="15"/>
      <c r="QXU32" s="15"/>
      <c r="QXV32" s="15"/>
      <c r="QXW32" s="15"/>
      <c r="QXX32" s="15"/>
      <c r="QXY32" s="15"/>
      <c r="QXZ32" s="15"/>
      <c r="QYA32" s="15"/>
      <c r="QYB32" s="15"/>
      <c r="QYC32" s="15"/>
      <c r="QYD32" s="15"/>
      <c r="QYE32" s="15"/>
      <c r="QYF32" s="15"/>
      <c r="QYG32" s="15"/>
      <c r="QYH32" s="15"/>
      <c r="QYI32" s="15"/>
      <c r="QYJ32" s="15"/>
      <c r="QYK32" s="15"/>
      <c r="QYL32" s="15"/>
      <c r="QYM32" s="15"/>
      <c r="QYN32" s="15"/>
      <c r="QYO32" s="15"/>
      <c r="QYP32" s="15"/>
      <c r="QYQ32" s="15"/>
      <c r="QYR32" s="15"/>
      <c r="QYS32" s="15"/>
      <c r="QYT32" s="15"/>
      <c r="QYU32" s="15"/>
      <c r="QYV32" s="15"/>
      <c r="QYW32" s="15"/>
      <c r="QYX32" s="15"/>
      <c r="QYY32" s="15"/>
      <c r="QYZ32" s="15"/>
      <c r="QZA32" s="15"/>
      <c r="QZB32" s="15"/>
      <c r="QZC32" s="15"/>
      <c r="QZD32" s="15"/>
      <c r="QZE32" s="15"/>
      <c r="QZF32" s="15"/>
      <c r="QZG32" s="15"/>
      <c r="QZH32" s="15"/>
      <c r="QZI32" s="15"/>
      <c r="QZJ32" s="15"/>
      <c r="QZK32" s="15"/>
      <c r="QZL32" s="15"/>
      <c r="QZM32" s="15"/>
      <c r="QZN32" s="15"/>
      <c r="QZO32" s="15"/>
      <c r="QZP32" s="15"/>
      <c r="QZQ32" s="15"/>
      <c r="QZR32" s="15"/>
      <c r="QZS32" s="15"/>
      <c r="QZT32" s="15"/>
      <c r="QZU32" s="15"/>
      <c r="QZV32" s="15"/>
      <c r="QZW32" s="15"/>
      <c r="QZX32" s="15"/>
      <c r="QZY32" s="15"/>
      <c r="QZZ32" s="15"/>
      <c r="RAA32" s="15"/>
      <c r="RAB32" s="15"/>
      <c r="RAC32" s="15"/>
      <c r="RAD32" s="15"/>
      <c r="RAE32" s="15"/>
      <c r="RAF32" s="15"/>
      <c r="RAG32" s="15"/>
      <c r="RAH32" s="15"/>
      <c r="RAI32" s="15"/>
      <c r="RAJ32" s="15"/>
      <c r="RAK32" s="15"/>
      <c r="RAL32" s="15"/>
      <c r="RAM32" s="15"/>
      <c r="RAN32" s="15"/>
      <c r="RAO32" s="15"/>
      <c r="RAP32" s="15"/>
      <c r="RAQ32" s="15"/>
      <c r="RAR32" s="15"/>
      <c r="RAS32" s="15"/>
      <c r="RAT32" s="15"/>
      <c r="RAU32" s="15"/>
      <c r="RAV32" s="15"/>
      <c r="RAW32" s="15"/>
      <c r="RAX32" s="15"/>
      <c r="RAY32" s="15"/>
      <c r="RAZ32" s="15"/>
      <c r="RBA32" s="15"/>
      <c r="RBB32" s="15"/>
      <c r="RBC32" s="15"/>
      <c r="RBD32" s="15"/>
      <c r="RBE32" s="15"/>
      <c r="RBF32" s="15"/>
      <c r="RBG32" s="15"/>
      <c r="RBH32" s="15"/>
      <c r="RBI32" s="15"/>
      <c r="RBJ32" s="15"/>
      <c r="RBK32" s="15"/>
      <c r="RBL32" s="15"/>
      <c r="RBM32" s="15"/>
      <c r="RBN32" s="15"/>
      <c r="RBO32" s="15"/>
      <c r="RBP32" s="15"/>
      <c r="RBQ32" s="15"/>
      <c r="RBR32" s="15"/>
      <c r="RBS32" s="15"/>
      <c r="RBT32" s="15"/>
      <c r="RBU32" s="15"/>
      <c r="RBV32" s="15"/>
      <c r="RBW32" s="15"/>
      <c r="RBX32" s="15"/>
      <c r="RBY32" s="15"/>
      <c r="RBZ32" s="15"/>
      <c r="RCA32" s="15"/>
      <c r="RCB32" s="15"/>
      <c r="RCC32" s="15"/>
      <c r="RCD32" s="15"/>
      <c r="RCE32" s="15"/>
      <c r="RCF32" s="15"/>
      <c r="RCG32" s="15"/>
      <c r="RCH32" s="15"/>
      <c r="RCI32" s="15"/>
      <c r="RCJ32" s="15"/>
      <c r="RCK32" s="15"/>
      <c r="RCL32" s="15"/>
      <c r="RCM32" s="15"/>
      <c r="RCN32" s="15"/>
      <c r="RCO32" s="15"/>
      <c r="RCP32" s="15"/>
      <c r="RCQ32" s="15"/>
      <c r="RCR32" s="15"/>
      <c r="RCS32" s="15"/>
      <c r="RCT32" s="15"/>
      <c r="RCU32" s="15"/>
      <c r="RCV32" s="15"/>
      <c r="RCW32" s="15"/>
      <c r="RCX32" s="15"/>
      <c r="RCY32" s="15"/>
      <c r="RCZ32" s="15"/>
      <c r="RDA32" s="15"/>
      <c r="RDB32" s="15"/>
      <c r="RDC32" s="15"/>
      <c r="RDD32" s="15"/>
      <c r="RDE32" s="15"/>
      <c r="RDF32" s="15"/>
      <c r="RDG32" s="15"/>
      <c r="RDH32" s="15"/>
      <c r="RDI32" s="15"/>
      <c r="RDJ32" s="15"/>
      <c r="RDK32" s="15"/>
      <c r="RDL32" s="15"/>
      <c r="RDM32" s="15"/>
      <c r="RDN32" s="15"/>
      <c r="RDO32" s="15"/>
      <c r="RDP32" s="15"/>
      <c r="RDQ32" s="15"/>
      <c r="RDR32" s="15"/>
      <c r="RDS32" s="15"/>
      <c r="RDT32" s="15"/>
      <c r="RDU32" s="15"/>
      <c r="RDV32" s="15"/>
      <c r="RDW32" s="15"/>
      <c r="RDX32" s="15"/>
      <c r="RDY32" s="15"/>
      <c r="RDZ32" s="15"/>
      <c r="REA32" s="15"/>
      <c r="REB32" s="15"/>
      <c r="REC32" s="15"/>
      <c r="RED32" s="15"/>
      <c r="REE32" s="15"/>
      <c r="REF32" s="15"/>
      <c r="REG32" s="15"/>
      <c r="REH32" s="15"/>
      <c r="REI32" s="15"/>
      <c r="REJ32" s="15"/>
      <c r="REK32" s="15"/>
      <c r="REL32" s="15"/>
      <c r="REM32" s="15"/>
      <c r="REN32" s="15"/>
      <c r="REO32" s="15"/>
      <c r="REP32" s="15"/>
      <c r="REQ32" s="15"/>
      <c r="RER32" s="15"/>
      <c r="RES32" s="15"/>
      <c r="RET32" s="15"/>
      <c r="REU32" s="15"/>
      <c r="REV32" s="15"/>
      <c r="REW32" s="15"/>
      <c r="REX32" s="15"/>
      <c r="REY32" s="15"/>
      <c r="REZ32" s="15"/>
      <c r="RFA32" s="15"/>
      <c r="RFB32" s="15"/>
      <c r="RFC32" s="15"/>
      <c r="RFD32" s="15"/>
      <c r="RFE32" s="15"/>
      <c r="RFF32" s="15"/>
      <c r="RFG32" s="15"/>
      <c r="RFH32" s="15"/>
      <c r="RFI32" s="15"/>
      <c r="RFJ32" s="15"/>
      <c r="RFK32" s="15"/>
      <c r="RFL32" s="15"/>
      <c r="RFM32" s="15"/>
      <c r="RFN32" s="15"/>
      <c r="RFO32" s="15"/>
      <c r="RFP32" s="15"/>
      <c r="RFQ32" s="15"/>
      <c r="RFR32" s="15"/>
      <c r="RFS32" s="15"/>
      <c r="RFT32" s="15"/>
      <c r="RFU32" s="15"/>
      <c r="RFV32" s="15"/>
      <c r="RFW32" s="15"/>
      <c r="RFX32" s="15"/>
      <c r="RFY32" s="15"/>
      <c r="RFZ32" s="15"/>
      <c r="RGA32" s="15"/>
      <c r="RGB32" s="15"/>
      <c r="RGC32" s="15"/>
      <c r="RGD32" s="15"/>
      <c r="RGE32" s="15"/>
      <c r="RGF32" s="15"/>
      <c r="RGG32" s="15"/>
      <c r="RGH32" s="15"/>
      <c r="RGI32" s="15"/>
      <c r="RGJ32" s="15"/>
      <c r="RGK32" s="15"/>
      <c r="RGL32" s="15"/>
      <c r="RGM32" s="15"/>
      <c r="RGN32" s="15"/>
      <c r="RGO32" s="15"/>
      <c r="RGP32" s="15"/>
      <c r="RGQ32" s="15"/>
      <c r="RGR32" s="15"/>
      <c r="RGS32" s="15"/>
      <c r="RGT32" s="15"/>
      <c r="RGU32" s="15"/>
      <c r="RGV32" s="15"/>
      <c r="RGW32" s="15"/>
      <c r="RGX32" s="15"/>
      <c r="RGY32" s="15"/>
      <c r="RGZ32" s="15"/>
      <c r="RHA32" s="15"/>
      <c r="RHB32" s="15"/>
      <c r="RHC32" s="15"/>
      <c r="RHD32" s="15"/>
      <c r="RHE32" s="15"/>
      <c r="RHF32" s="15"/>
      <c r="RHG32" s="15"/>
      <c r="RHH32" s="15"/>
      <c r="RHI32" s="15"/>
      <c r="RHJ32" s="15"/>
      <c r="RHK32" s="15"/>
      <c r="RHL32" s="15"/>
      <c r="RHM32" s="15"/>
      <c r="RHN32" s="15"/>
      <c r="RHO32" s="15"/>
      <c r="RHP32" s="15"/>
      <c r="RHQ32" s="15"/>
      <c r="RHR32" s="15"/>
      <c r="RHS32" s="15"/>
      <c r="RHT32" s="15"/>
      <c r="RHU32" s="15"/>
      <c r="RHV32" s="15"/>
      <c r="RHW32" s="15"/>
      <c r="RHX32" s="15"/>
      <c r="RHY32" s="15"/>
      <c r="RHZ32" s="15"/>
      <c r="RIA32" s="15"/>
      <c r="RIB32" s="15"/>
      <c r="RIC32" s="15"/>
      <c r="RID32" s="15"/>
      <c r="RIE32" s="15"/>
      <c r="RIF32" s="15"/>
      <c r="RIG32" s="15"/>
      <c r="RIH32" s="15"/>
      <c r="RII32" s="15"/>
      <c r="RIJ32" s="15"/>
      <c r="RIK32" s="15"/>
      <c r="RIL32" s="15"/>
      <c r="RIM32" s="15"/>
      <c r="RIN32" s="15"/>
      <c r="RIO32" s="15"/>
      <c r="RIP32" s="15"/>
      <c r="RIQ32" s="15"/>
      <c r="RIR32" s="15"/>
      <c r="RIS32" s="15"/>
      <c r="RIT32" s="15"/>
      <c r="RIU32" s="15"/>
      <c r="RIV32" s="15"/>
      <c r="RIW32" s="15"/>
      <c r="RIX32" s="15"/>
      <c r="RIY32" s="15"/>
      <c r="RIZ32" s="15"/>
      <c r="RJA32" s="15"/>
      <c r="RJB32" s="15"/>
      <c r="RJC32" s="15"/>
      <c r="RJD32" s="15"/>
      <c r="RJE32" s="15"/>
      <c r="RJF32" s="15"/>
      <c r="RJG32" s="15"/>
      <c r="RJH32" s="15"/>
      <c r="RJI32" s="15"/>
      <c r="RJJ32" s="15"/>
      <c r="RJK32" s="15"/>
      <c r="RJL32" s="15"/>
      <c r="RJM32" s="15"/>
      <c r="RJN32" s="15"/>
      <c r="RJO32" s="15"/>
      <c r="RJP32" s="15"/>
      <c r="RJQ32" s="15"/>
      <c r="RJR32" s="15"/>
      <c r="RJS32" s="15"/>
      <c r="RJT32" s="15"/>
      <c r="RJU32" s="15"/>
      <c r="RJV32" s="15"/>
      <c r="RJW32" s="15"/>
      <c r="RJX32" s="15"/>
      <c r="RJY32" s="15"/>
      <c r="RJZ32" s="15"/>
      <c r="RKA32" s="15"/>
      <c r="RKB32" s="15"/>
      <c r="RKC32" s="15"/>
      <c r="RKD32" s="15"/>
      <c r="RKE32" s="15"/>
      <c r="RKF32" s="15"/>
      <c r="RKG32" s="15"/>
      <c r="RKH32" s="15"/>
      <c r="RKI32" s="15"/>
      <c r="RKJ32" s="15"/>
      <c r="RKK32" s="15"/>
      <c r="RKL32" s="15"/>
      <c r="RKM32" s="15"/>
      <c r="RKN32" s="15"/>
      <c r="RKO32" s="15"/>
      <c r="RKP32" s="15"/>
      <c r="RKQ32" s="15"/>
      <c r="RKR32" s="15"/>
      <c r="RKS32" s="15"/>
      <c r="RKT32" s="15"/>
      <c r="RKU32" s="15"/>
      <c r="RKV32" s="15"/>
      <c r="RKW32" s="15"/>
      <c r="RKX32" s="15"/>
      <c r="RKY32" s="15"/>
      <c r="RKZ32" s="15"/>
      <c r="RLA32" s="15"/>
      <c r="RLB32" s="15"/>
      <c r="RLC32" s="15"/>
      <c r="RLD32" s="15"/>
      <c r="RLE32" s="15"/>
      <c r="RLF32" s="15"/>
      <c r="RLG32" s="15"/>
      <c r="RLH32" s="15"/>
      <c r="RLI32" s="15"/>
      <c r="RLJ32" s="15"/>
      <c r="RLK32" s="15"/>
      <c r="RLL32" s="15"/>
      <c r="RLM32" s="15"/>
      <c r="RLN32" s="15"/>
      <c r="RLO32" s="15"/>
      <c r="RLP32" s="15"/>
      <c r="RLQ32" s="15"/>
      <c r="RLR32" s="15"/>
      <c r="RLS32" s="15"/>
      <c r="RLT32" s="15"/>
      <c r="RLU32" s="15"/>
      <c r="RLV32" s="15"/>
      <c r="RLW32" s="15"/>
      <c r="RLX32" s="15"/>
      <c r="RLY32" s="15"/>
      <c r="RLZ32" s="15"/>
      <c r="RMA32" s="15"/>
      <c r="RMB32" s="15"/>
      <c r="RMC32" s="15"/>
      <c r="RMD32" s="15"/>
      <c r="RME32" s="15"/>
      <c r="RMF32" s="15"/>
      <c r="RMG32" s="15"/>
      <c r="RMH32" s="15"/>
      <c r="RMI32" s="15"/>
      <c r="RMJ32" s="15"/>
      <c r="RMK32" s="15"/>
      <c r="RML32" s="15"/>
      <c r="RMM32" s="15"/>
      <c r="RMN32" s="15"/>
      <c r="RMO32" s="15"/>
      <c r="RMP32" s="15"/>
      <c r="RMQ32" s="15"/>
      <c r="RMR32" s="15"/>
      <c r="RMS32" s="15"/>
      <c r="RMT32" s="15"/>
      <c r="RMU32" s="15"/>
      <c r="RMV32" s="15"/>
      <c r="RMW32" s="15"/>
      <c r="RMX32" s="15"/>
      <c r="RMY32" s="15"/>
      <c r="RMZ32" s="15"/>
      <c r="RNA32" s="15"/>
      <c r="RNB32" s="15"/>
      <c r="RNC32" s="15"/>
      <c r="RND32" s="15"/>
      <c r="RNE32" s="15"/>
      <c r="RNF32" s="15"/>
      <c r="RNG32" s="15"/>
      <c r="RNH32" s="15"/>
      <c r="RNI32" s="15"/>
      <c r="RNJ32" s="15"/>
      <c r="RNK32" s="15"/>
      <c r="RNL32" s="15"/>
      <c r="RNM32" s="15"/>
      <c r="RNN32" s="15"/>
      <c r="RNO32" s="15"/>
      <c r="RNP32" s="15"/>
      <c r="RNQ32" s="15"/>
      <c r="RNR32" s="15"/>
      <c r="RNS32" s="15"/>
      <c r="RNT32" s="15"/>
      <c r="RNU32" s="15"/>
      <c r="RNV32" s="15"/>
      <c r="RNW32" s="15"/>
      <c r="RNX32" s="15"/>
      <c r="RNY32" s="15"/>
      <c r="RNZ32" s="15"/>
      <c r="ROA32" s="15"/>
      <c r="ROB32" s="15"/>
      <c r="ROC32" s="15"/>
      <c r="ROD32" s="15"/>
      <c r="ROE32" s="15"/>
      <c r="ROF32" s="15"/>
      <c r="ROG32" s="15"/>
      <c r="ROH32" s="15"/>
      <c r="ROI32" s="15"/>
      <c r="ROJ32" s="15"/>
      <c r="ROK32" s="15"/>
      <c r="ROL32" s="15"/>
      <c r="ROM32" s="15"/>
      <c r="RON32" s="15"/>
      <c r="ROO32" s="15"/>
      <c r="ROP32" s="15"/>
      <c r="ROQ32" s="15"/>
      <c r="ROR32" s="15"/>
      <c r="ROS32" s="15"/>
      <c r="ROT32" s="15"/>
      <c r="ROU32" s="15"/>
      <c r="ROV32" s="15"/>
      <c r="ROW32" s="15"/>
      <c r="ROX32" s="15"/>
      <c r="ROY32" s="15"/>
      <c r="ROZ32" s="15"/>
      <c r="RPA32" s="15"/>
      <c r="RPB32" s="15"/>
      <c r="RPC32" s="15"/>
      <c r="RPD32" s="15"/>
      <c r="RPE32" s="15"/>
      <c r="RPF32" s="15"/>
      <c r="RPG32" s="15"/>
      <c r="RPH32" s="15"/>
      <c r="RPI32" s="15"/>
      <c r="RPJ32" s="15"/>
      <c r="RPK32" s="15"/>
      <c r="RPL32" s="15"/>
      <c r="RPM32" s="15"/>
      <c r="RPN32" s="15"/>
      <c r="RPO32" s="15"/>
      <c r="RPP32" s="15"/>
      <c r="RPQ32" s="15"/>
      <c r="RPR32" s="15"/>
      <c r="RPS32" s="15"/>
      <c r="RPT32" s="15"/>
      <c r="RPU32" s="15"/>
      <c r="RPV32" s="15"/>
      <c r="RPW32" s="15"/>
      <c r="RPX32" s="15"/>
      <c r="RPY32" s="15"/>
      <c r="RPZ32" s="15"/>
      <c r="RQA32" s="15"/>
      <c r="RQB32" s="15"/>
      <c r="RQC32" s="15"/>
      <c r="RQD32" s="15"/>
      <c r="RQE32" s="15"/>
      <c r="RQF32" s="15"/>
      <c r="RQG32" s="15"/>
      <c r="RQH32" s="15"/>
      <c r="RQI32" s="15"/>
      <c r="RQJ32" s="15"/>
      <c r="RQK32" s="15"/>
      <c r="RQL32" s="15"/>
      <c r="RQM32" s="15"/>
      <c r="RQN32" s="15"/>
      <c r="RQO32" s="15"/>
      <c r="RQP32" s="15"/>
      <c r="RQQ32" s="15"/>
      <c r="RQR32" s="15"/>
      <c r="RQS32" s="15"/>
      <c r="RQT32" s="15"/>
      <c r="RQU32" s="15"/>
      <c r="RQV32" s="15"/>
      <c r="RQW32" s="15"/>
      <c r="RQX32" s="15"/>
      <c r="RQY32" s="15"/>
      <c r="RQZ32" s="15"/>
      <c r="RRA32" s="15"/>
      <c r="RRB32" s="15"/>
      <c r="RRC32" s="15"/>
      <c r="RRD32" s="15"/>
      <c r="RRE32" s="15"/>
      <c r="RRF32" s="15"/>
      <c r="RRG32" s="15"/>
      <c r="RRH32" s="15"/>
      <c r="RRI32" s="15"/>
      <c r="RRJ32" s="15"/>
      <c r="RRK32" s="15"/>
      <c r="RRL32" s="15"/>
      <c r="RRM32" s="15"/>
      <c r="RRN32" s="15"/>
      <c r="RRO32" s="15"/>
      <c r="RRP32" s="15"/>
      <c r="RRQ32" s="15"/>
      <c r="RRR32" s="15"/>
      <c r="RRS32" s="15"/>
      <c r="RRT32" s="15"/>
      <c r="RRU32" s="15"/>
      <c r="RRV32" s="15"/>
      <c r="RRW32" s="15"/>
      <c r="RRX32" s="15"/>
      <c r="RRY32" s="15"/>
      <c r="RRZ32" s="15"/>
      <c r="RSA32" s="15"/>
      <c r="RSB32" s="15"/>
      <c r="RSC32" s="15"/>
      <c r="RSD32" s="15"/>
      <c r="RSE32" s="15"/>
      <c r="RSF32" s="15"/>
      <c r="RSG32" s="15"/>
      <c r="RSH32" s="15"/>
      <c r="RSI32" s="15"/>
      <c r="RSJ32" s="15"/>
      <c r="RSK32" s="15"/>
      <c r="RSL32" s="15"/>
      <c r="RSM32" s="15"/>
      <c r="RSN32" s="15"/>
      <c r="RSO32" s="15"/>
      <c r="RSP32" s="15"/>
      <c r="RSQ32" s="15"/>
      <c r="RSR32" s="15"/>
      <c r="RSS32" s="15"/>
      <c r="RST32" s="15"/>
      <c r="RSU32" s="15"/>
      <c r="RSV32" s="15"/>
      <c r="RSW32" s="15"/>
      <c r="RSX32" s="15"/>
      <c r="RSY32" s="15"/>
      <c r="RSZ32" s="15"/>
      <c r="RTA32" s="15"/>
      <c r="RTB32" s="15"/>
      <c r="RTC32" s="15"/>
      <c r="RTD32" s="15"/>
      <c r="RTE32" s="15"/>
      <c r="RTF32" s="15"/>
      <c r="RTG32" s="15"/>
      <c r="RTH32" s="15"/>
      <c r="RTI32" s="15"/>
      <c r="RTJ32" s="15"/>
      <c r="RTK32" s="15"/>
      <c r="RTL32" s="15"/>
      <c r="RTM32" s="15"/>
      <c r="RTN32" s="15"/>
      <c r="RTO32" s="15"/>
      <c r="RTP32" s="15"/>
      <c r="RTQ32" s="15"/>
      <c r="RTR32" s="15"/>
      <c r="RTS32" s="15"/>
      <c r="RTT32" s="15"/>
      <c r="RTU32" s="15"/>
      <c r="RTV32" s="15"/>
      <c r="RTW32" s="15"/>
      <c r="RTX32" s="15"/>
      <c r="RTY32" s="15"/>
      <c r="RTZ32" s="15"/>
      <c r="RUA32" s="15"/>
      <c r="RUB32" s="15"/>
      <c r="RUC32" s="15"/>
      <c r="RUD32" s="15"/>
      <c r="RUE32" s="15"/>
      <c r="RUF32" s="15"/>
      <c r="RUG32" s="15"/>
      <c r="RUH32" s="15"/>
      <c r="RUI32" s="15"/>
      <c r="RUJ32" s="15"/>
      <c r="RUK32" s="15"/>
      <c r="RUL32" s="15"/>
      <c r="RUM32" s="15"/>
      <c r="RUN32" s="15"/>
      <c r="RUO32" s="15"/>
      <c r="RUP32" s="15"/>
      <c r="RUQ32" s="15"/>
      <c r="RUR32" s="15"/>
      <c r="RUS32" s="15"/>
      <c r="RUT32" s="15"/>
      <c r="RUU32" s="15"/>
      <c r="RUV32" s="15"/>
      <c r="RUW32" s="15"/>
      <c r="RUX32" s="15"/>
      <c r="RUY32" s="15"/>
      <c r="RUZ32" s="15"/>
      <c r="RVA32" s="15"/>
      <c r="RVB32" s="15"/>
      <c r="RVC32" s="15"/>
      <c r="RVD32" s="15"/>
      <c r="RVE32" s="15"/>
      <c r="RVF32" s="15"/>
      <c r="RVG32" s="15"/>
      <c r="RVH32" s="15"/>
      <c r="RVI32" s="15"/>
      <c r="RVJ32" s="15"/>
      <c r="RVK32" s="15"/>
      <c r="RVL32" s="15"/>
      <c r="RVM32" s="15"/>
      <c r="RVN32" s="15"/>
      <c r="RVO32" s="15"/>
      <c r="RVP32" s="15"/>
      <c r="RVQ32" s="15"/>
      <c r="RVR32" s="15"/>
      <c r="RVS32" s="15"/>
      <c r="RVT32" s="15"/>
      <c r="RVU32" s="15"/>
      <c r="RVV32" s="15"/>
      <c r="RVW32" s="15"/>
      <c r="RVX32" s="15"/>
      <c r="RVY32" s="15"/>
      <c r="RVZ32" s="15"/>
      <c r="RWA32" s="15"/>
      <c r="RWB32" s="15"/>
      <c r="RWC32" s="15"/>
      <c r="RWD32" s="15"/>
      <c r="RWE32" s="15"/>
      <c r="RWF32" s="15"/>
      <c r="RWG32" s="15"/>
      <c r="RWH32" s="15"/>
      <c r="RWI32" s="15"/>
      <c r="RWJ32" s="15"/>
      <c r="RWK32" s="15"/>
      <c r="RWL32" s="15"/>
      <c r="RWM32" s="15"/>
      <c r="RWN32" s="15"/>
      <c r="RWO32" s="15"/>
      <c r="RWP32" s="15"/>
      <c r="RWQ32" s="15"/>
      <c r="RWR32" s="15"/>
      <c r="RWS32" s="15"/>
      <c r="RWT32" s="15"/>
      <c r="RWU32" s="15"/>
      <c r="RWV32" s="15"/>
      <c r="RWW32" s="15"/>
      <c r="RWX32" s="15"/>
      <c r="RWY32" s="15"/>
      <c r="RWZ32" s="15"/>
      <c r="RXA32" s="15"/>
      <c r="RXB32" s="15"/>
      <c r="RXC32" s="15"/>
      <c r="RXD32" s="15"/>
      <c r="RXE32" s="15"/>
      <c r="RXF32" s="15"/>
      <c r="RXG32" s="15"/>
      <c r="RXH32" s="15"/>
      <c r="RXI32" s="15"/>
      <c r="RXJ32" s="15"/>
      <c r="RXK32" s="15"/>
      <c r="RXL32" s="15"/>
      <c r="RXM32" s="15"/>
      <c r="RXN32" s="15"/>
      <c r="RXO32" s="15"/>
      <c r="RXP32" s="15"/>
      <c r="RXQ32" s="15"/>
      <c r="RXR32" s="15"/>
      <c r="RXS32" s="15"/>
      <c r="RXT32" s="15"/>
      <c r="RXU32" s="15"/>
      <c r="RXV32" s="15"/>
      <c r="RXW32" s="15"/>
      <c r="RXX32" s="15"/>
      <c r="RXY32" s="15"/>
      <c r="RXZ32" s="15"/>
      <c r="RYA32" s="15"/>
      <c r="RYB32" s="15"/>
      <c r="RYC32" s="15"/>
      <c r="RYD32" s="15"/>
      <c r="RYE32" s="15"/>
      <c r="RYF32" s="15"/>
      <c r="RYG32" s="15"/>
      <c r="RYH32" s="15"/>
      <c r="RYI32" s="15"/>
      <c r="RYJ32" s="15"/>
      <c r="RYK32" s="15"/>
      <c r="RYL32" s="15"/>
      <c r="RYM32" s="15"/>
      <c r="RYN32" s="15"/>
      <c r="RYO32" s="15"/>
      <c r="RYP32" s="15"/>
      <c r="RYQ32" s="15"/>
      <c r="RYR32" s="15"/>
      <c r="RYS32" s="15"/>
      <c r="RYT32" s="15"/>
      <c r="RYU32" s="15"/>
      <c r="RYV32" s="15"/>
      <c r="RYW32" s="15"/>
      <c r="RYX32" s="15"/>
      <c r="RYY32" s="15"/>
      <c r="RYZ32" s="15"/>
      <c r="RZA32" s="15"/>
      <c r="RZB32" s="15"/>
      <c r="RZC32" s="15"/>
      <c r="RZD32" s="15"/>
      <c r="RZE32" s="15"/>
      <c r="RZF32" s="15"/>
      <c r="RZG32" s="15"/>
      <c r="RZH32" s="15"/>
      <c r="RZI32" s="15"/>
      <c r="RZJ32" s="15"/>
      <c r="RZK32" s="15"/>
      <c r="RZL32" s="15"/>
      <c r="RZM32" s="15"/>
      <c r="RZN32" s="15"/>
      <c r="RZO32" s="15"/>
      <c r="RZP32" s="15"/>
      <c r="RZQ32" s="15"/>
      <c r="RZR32" s="15"/>
      <c r="RZS32" s="15"/>
      <c r="RZT32" s="15"/>
      <c r="RZU32" s="15"/>
      <c r="RZV32" s="15"/>
      <c r="RZW32" s="15"/>
      <c r="RZX32" s="15"/>
      <c r="RZY32" s="15"/>
      <c r="RZZ32" s="15"/>
      <c r="SAA32" s="15"/>
      <c r="SAB32" s="15"/>
      <c r="SAC32" s="15"/>
      <c r="SAD32" s="15"/>
      <c r="SAE32" s="15"/>
      <c r="SAF32" s="15"/>
      <c r="SAG32" s="15"/>
      <c r="SAH32" s="15"/>
      <c r="SAI32" s="15"/>
      <c r="SAJ32" s="15"/>
      <c r="SAK32" s="15"/>
      <c r="SAL32" s="15"/>
      <c r="SAM32" s="15"/>
      <c r="SAN32" s="15"/>
      <c r="SAO32" s="15"/>
      <c r="SAP32" s="15"/>
      <c r="SAQ32" s="15"/>
      <c r="SAR32" s="15"/>
      <c r="SAS32" s="15"/>
      <c r="SAT32" s="15"/>
      <c r="SAU32" s="15"/>
      <c r="SAV32" s="15"/>
      <c r="SAW32" s="15"/>
      <c r="SAX32" s="15"/>
      <c r="SAY32" s="15"/>
      <c r="SAZ32" s="15"/>
      <c r="SBA32" s="15"/>
      <c r="SBB32" s="15"/>
      <c r="SBC32" s="15"/>
      <c r="SBD32" s="15"/>
      <c r="SBE32" s="15"/>
      <c r="SBF32" s="15"/>
      <c r="SBG32" s="15"/>
      <c r="SBH32" s="15"/>
      <c r="SBI32" s="15"/>
      <c r="SBJ32" s="15"/>
      <c r="SBK32" s="15"/>
      <c r="SBL32" s="15"/>
      <c r="SBM32" s="15"/>
      <c r="SBN32" s="15"/>
      <c r="SBO32" s="15"/>
      <c r="SBP32" s="15"/>
      <c r="SBQ32" s="15"/>
      <c r="SBR32" s="15"/>
      <c r="SBS32" s="15"/>
      <c r="SBT32" s="15"/>
      <c r="SBU32" s="15"/>
      <c r="SBV32" s="15"/>
      <c r="SBW32" s="15"/>
      <c r="SBX32" s="15"/>
      <c r="SBY32" s="15"/>
      <c r="SBZ32" s="15"/>
      <c r="SCA32" s="15"/>
      <c r="SCB32" s="15"/>
      <c r="SCC32" s="15"/>
      <c r="SCD32" s="15"/>
      <c r="SCE32" s="15"/>
      <c r="SCF32" s="15"/>
      <c r="SCG32" s="15"/>
      <c r="SCH32" s="15"/>
      <c r="SCI32" s="15"/>
      <c r="SCJ32" s="15"/>
      <c r="SCK32" s="15"/>
      <c r="SCL32" s="15"/>
      <c r="SCM32" s="15"/>
      <c r="SCN32" s="15"/>
      <c r="SCO32" s="15"/>
      <c r="SCP32" s="15"/>
      <c r="SCQ32" s="15"/>
      <c r="SCR32" s="15"/>
      <c r="SCS32" s="15"/>
      <c r="SCT32" s="15"/>
      <c r="SCU32" s="15"/>
      <c r="SCV32" s="15"/>
      <c r="SCW32" s="15"/>
      <c r="SCX32" s="15"/>
      <c r="SCY32" s="15"/>
      <c r="SCZ32" s="15"/>
      <c r="SDA32" s="15"/>
      <c r="SDB32" s="15"/>
      <c r="SDC32" s="15"/>
      <c r="SDD32" s="15"/>
      <c r="SDE32" s="15"/>
      <c r="SDF32" s="15"/>
      <c r="SDG32" s="15"/>
      <c r="SDH32" s="15"/>
      <c r="SDI32" s="15"/>
      <c r="SDJ32" s="15"/>
      <c r="SDK32" s="15"/>
      <c r="SDL32" s="15"/>
      <c r="SDM32" s="15"/>
      <c r="SDN32" s="15"/>
      <c r="SDO32" s="15"/>
      <c r="SDP32" s="15"/>
      <c r="SDQ32" s="15"/>
      <c r="SDR32" s="15"/>
      <c r="SDS32" s="15"/>
      <c r="SDT32" s="15"/>
      <c r="SDU32" s="15"/>
      <c r="SDV32" s="15"/>
      <c r="SDW32" s="15"/>
      <c r="SDX32" s="15"/>
      <c r="SDY32" s="15"/>
      <c r="SDZ32" s="15"/>
      <c r="SEA32" s="15"/>
      <c r="SEB32" s="15"/>
      <c r="SEC32" s="15"/>
      <c r="SED32" s="15"/>
      <c r="SEE32" s="15"/>
      <c r="SEF32" s="15"/>
      <c r="SEG32" s="15"/>
      <c r="SEH32" s="15"/>
      <c r="SEI32" s="15"/>
      <c r="SEJ32" s="15"/>
      <c r="SEK32" s="15"/>
      <c r="SEL32" s="15"/>
      <c r="SEM32" s="15"/>
      <c r="SEN32" s="15"/>
      <c r="SEO32" s="15"/>
      <c r="SEP32" s="15"/>
      <c r="SEQ32" s="15"/>
      <c r="SER32" s="15"/>
      <c r="SES32" s="15"/>
      <c r="SET32" s="15"/>
      <c r="SEU32" s="15"/>
      <c r="SEV32" s="15"/>
      <c r="SEW32" s="15"/>
      <c r="SEX32" s="15"/>
      <c r="SEY32" s="15"/>
      <c r="SEZ32" s="15"/>
      <c r="SFA32" s="15"/>
      <c r="SFB32" s="15"/>
      <c r="SFC32" s="15"/>
      <c r="SFD32" s="15"/>
      <c r="SFE32" s="15"/>
      <c r="SFF32" s="15"/>
      <c r="SFG32" s="15"/>
      <c r="SFH32" s="15"/>
      <c r="SFI32" s="15"/>
      <c r="SFJ32" s="15"/>
      <c r="SFK32" s="15"/>
      <c r="SFL32" s="15"/>
      <c r="SFM32" s="15"/>
      <c r="SFN32" s="15"/>
      <c r="SFO32" s="15"/>
      <c r="SFP32" s="15"/>
      <c r="SFQ32" s="15"/>
      <c r="SFR32" s="15"/>
      <c r="SFS32" s="15"/>
      <c r="SFT32" s="15"/>
      <c r="SFU32" s="15"/>
      <c r="SFV32" s="15"/>
      <c r="SFW32" s="15"/>
      <c r="SFX32" s="15"/>
      <c r="SFY32" s="15"/>
      <c r="SFZ32" s="15"/>
      <c r="SGA32" s="15"/>
      <c r="SGB32" s="15"/>
      <c r="SGC32" s="15"/>
      <c r="SGD32" s="15"/>
      <c r="SGE32" s="15"/>
      <c r="SGF32" s="15"/>
      <c r="SGG32" s="15"/>
      <c r="SGH32" s="15"/>
      <c r="SGI32" s="15"/>
      <c r="SGJ32" s="15"/>
      <c r="SGK32" s="15"/>
      <c r="SGL32" s="15"/>
      <c r="SGM32" s="15"/>
      <c r="SGN32" s="15"/>
      <c r="SGO32" s="15"/>
      <c r="SGP32" s="15"/>
      <c r="SGQ32" s="15"/>
      <c r="SGR32" s="15"/>
      <c r="SGS32" s="15"/>
      <c r="SGT32" s="15"/>
      <c r="SGU32" s="15"/>
      <c r="SGV32" s="15"/>
      <c r="SGW32" s="15"/>
      <c r="SGX32" s="15"/>
      <c r="SGY32" s="15"/>
      <c r="SGZ32" s="15"/>
      <c r="SHA32" s="15"/>
      <c r="SHB32" s="15"/>
      <c r="SHC32" s="15"/>
      <c r="SHD32" s="15"/>
      <c r="SHE32" s="15"/>
      <c r="SHF32" s="15"/>
      <c r="SHG32" s="15"/>
      <c r="SHH32" s="15"/>
      <c r="SHI32" s="15"/>
      <c r="SHJ32" s="15"/>
      <c r="SHK32" s="15"/>
      <c r="SHL32" s="15"/>
      <c r="SHM32" s="15"/>
      <c r="SHN32" s="15"/>
      <c r="SHO32" s="15"/>
      <c r="SHP32" s="15"/>
      <c r="SHQ32" s="15"/>
      <c r="SHR32" s="15"/>
      <c r="SHS32" s="15"/>
      <c r="SHT32" s="15"/>
      <c r="SHU32" s="15"/>
      <c r="SHV32" s="15"/>
      <c r="SHW32" s="15"/>
      <c r="SHX32" s="15"/>
      <c r="SHY32" s="15"/>
      <c r="SHZ32" s="15"/>
      <c r="SIA32" s="15"/>
      <c r="SIB32" s="15"/>
      <c r="SIC32" s="15"/>
      <c r="SID32" s="15"/>
      <c r="SIE32" s="15"/>
      <c r="SIF32" s="15"/>
      <c r="SIG32" s="15"/>
      <c r="SIH32" s="15"/>
      <c r="SII32" s="15"/>
      <c r="SIJ32" s="15"/>
      <c r="SIK32" s="15"/>
      <c r="SIL32" s="15"/>
      <c r="SIM32" s="15"/>
      <c r="SIN32" s="15"/>
      <c r="SIO32" s="15"/>
      <c r="SIP32" s="15"/>
      <c r="SIQ32" s="15"/>
      <c r="SIR32" s="15"/>
      <c r="SIS32" s="15"/>
      <c r="SIT32" s="15"/>
      <c r="SIU32" s="15"/>
      <c r="SIV32" s="15"/>
      <c r="SIW32" s="15"/>
      <c r="SIX32" s="15"/>
      <c r="SIY32" s="15"/>
      <c r="SIZ32" s="15"/>
      <c r="SJA32" s="15"/>
      <c r="SJB32" s="15"/>
      <c r="SJC32" s="15"/>
      <c r="SJD32" s="15"/>
      <c r="SJE32" s="15"/>
      <c r="SJF32" s="15"/>
      <c r="SJG32" s="15"/>
      <c r="SJH32" s="15"/>
      <c r="SJI32" s="15"/>
      <c r="SJJ32" s="15"/>
      <c r="SJK32" s="15"/>
      <c r="SJL32" s="15"/>
      <c r="SJM32" s="15"/>
      <c r="SJN32" s="15"/>
      <c r="SJO32" s="15"/>
      <c r="SJP32" s="15"/>
      <c r="SJQ32" s="15"/>
      <c r="SJR32" s="15"/>
      <c r="SJS32" s="15"/>
      <c r="SJT32" s="15"/>
      <c r="SJU32" s="15"/>
      <c r="SJV32" s="15"/>
      <c r="SJW32" s="15"/>
      <c r="SJX32" s="15"/>
      <c r="SJY32" s="15"/>
      <c r="SJZ32" s="15"/>
      <c r="SKA32" s="15"/>
      <c r="SKB32" s="15"/>
      <c r="SKC32" s="15"/>
      <c r="SKD32" s="15"/>
      <c r="SKE32" s="15"/>
      <c r="SKF32" s="15"/>
      <c r="SKG32" s="15"/>
      <c r="SKH32" s="15"/>
      <c r="SKI32" s="15"/>
      <c r="SKJ32" s="15"/>
      <c r="SKK32" s="15"/>
      <c r="SKL32" s="15"/>
      <c r="SKM32" s="15"/>
      <c r="SKN32" s="15"/>
      <c r="SKO32" s="15"/>
      <c r="SKP32" s="15"/>
      <c r="SKQ32" s="15"/>
      <c r="SKR32" s="15"/>
      <c r="SKS32" s="15"/>
      <c r="SKT32" s="15"/>
      <c r="SKU32" s="15"/>
      <c r="SKV32" s="15"/>
      <c r="SKW32" s="15"/>
      <c r="SKX32" s="15"/>
      <c r="SKY32" s="15"/>
      <c r="SKZ32" s="15"/>
      <c r="SLA32" s="15"/>
      <c r="SLB32" s="15"/>
      <c r="SLC32" s="15"/>
      <c r="SLD32" s="15"/>
      <c r="SLE32" s="15"/>
      <c r="SLF32" s="15"/>
      <c r="SLG32" s="15"/>
      <c r="SLH32" s="15"/>
      <c r="SLI32" s="15"/>
      <c r="SLJ32" s="15"/>
      <c r="SLK32" s="15"/>
      <c r="SLL32" s="15"/>
      <c r="SLM32" s="15"/>
      <c r="SLN32" s="15"/>
      <c r="SLO32" s="15"/>
      <c r="SLP32" s="15"/>
      <c r="SLQ32" s="15"/>
      <c r="SLR32" s="15"/>
      <c r="SLS32" s="15"/>
      <c r="SLT32" s="15"/>
      <c r="SLU32" s="15"/>
      <c r="SLV32" s="15"/>
      <c r="SLW32" s="15"/>
      <c r="SLX32" s="15"/>
      <c r="SLY32" s="15"/>
      <c r="SLZ32" s="15"/>
      <c r="SMA32" s="15"/>
      <c r="SMB32" s="15"/>
      <c r="SMC32" s="15"/>
      <c r="SMD32" s="15"/>
      <c r="SME32" s="15"/>
      <c r="SMF32" s="15"/>
      <c r="SMG32" s="15"/>
      <c r="SMH32" s="15"/>
      <c r="SMI32" s="15"/>
      <c r="SMJ32" s="15"/>
      <c r="SMK32" s="15"/>
      <c r="SML32" s="15"/>
      <c r="SMM32" s="15"/>
      <c r="SMN32" s="15"/>
      <c r="SMO32" s="15"/>
      <c r="SMP32" s="15"/>
      <c r="SMQ32" s="15"/>
      <c r="SMR32" s="15"/>
      <c r="SMS32" s="15"/>
      <c r="SMT32" s="15"/>
      <c r="SMU32" s="15"/>
      <c r="SMV32" s="15"/>
      <c r="SMW32" s="15"/>
      <c r="SMX32" s="15"/>
      <c r="SMY32" s="15"/>
      <c r="SMZ32" s="15"/>
      <c r="SNA32" s="15"/>
      <c r="SNB32" s="15"/>
      <c r="SNC32" s="15"/>
      <c r="SND32" s="15"/>
      <c r="SNE32" s="15"/>
      <c r="SNF32" s="15"/>
      <c r="SNG32" s="15"/>
      <c r="SNH32" s="15"/>
      <c r="SNI32" s="15"/>
      <c r="SNJ32" s="15"/>
      <c r="SNK32" s="15"/>
      <c r="SNL32" s="15"/>
      <c r="SNM32" s="15"/>
      <c r="SNN32" s="15"/>
      <c r="SNO32" s="15"/>
      <c r="SNP32" s="15"/>
      <c r="SNQ32" s="15"/>
      <c r="SNR32" s="15"/>
      <c r="SNS32" s="15"/>
      <c r="SNT32" s="15"/>
      <c r="SNU32" s="15"/>
      <c r="SNV32" s="15"/>
      <c r="SNW32" s="15"/>
      <c r="SNX32" s="15"/>
      <c r="SNY32" s="15"/>
      <c r="SNZ32" s="15"/>
      <c r="SOA32" s="15"/>
      <c r="SOB32" s="15"/>
      <c r="SOC32" s="15"/>
      <c r="SOD32" s="15"/>
      <c r="SOE32" s="15"/>
      <c r="SOF32" s="15"/>
      <c r="SOG32" s="15"/>
      <c r="SOH32" s="15"/>
      <c r="SOI32" s="15"/>
      <c r="SOJ32" s="15"/>
      <c r="SOK32" s="15"/>
      <c r="SOL32" s="15"/>
      <c r="SOM32" s="15"/>
      <c r="SON32" s="15"/>
      <c r="SOO32" s="15"/>
      <c r="SOP32" s="15"/>
      <c r="SOQ32" s="15"/>
      <c r="SOR32" s="15"/>
      <c r="SOS32" s="15"/>
      <c r="SOT32" s="15"/>
      <c r="SOU32" s="15"/>
      <c r="SOV32" s="15"/>
      <c r="SOW32" s="15"/>
      <c r="SOX32" s="15"/>
      <c r="SOY32" s="15"/>
      <c r="SOZ32" s="15"/>
      <c r="SPA32" s="15"/>
      <c r="SPB32" s="15"/>
      <c r="SPC32" s="15"/>
      <c r="SPD32" s="15"/>
      <c r="SPE32" s="15"/>
      <c r="SPF32" s="15"/>
      <c r="SPG32" s="15"/>
      <c r="SPH32" s="15"/>
      <c r="SPI32" s="15"/>
      <c r="SPJ32" s="15"/>
      <c r="SPK32" s="15"/>
      <c r="SPL32" s="15"/>
      <c r="SPM32" s="15"/>
      <c r="SPN32" s="15"/>
      <c r="SPO32" s="15"/>
      <c r="SPP32" s="15"/>
      <c r="SPQ32" s="15"/>
      <c r="SPR32" s="15"/>
      <c r="SPS32" s="15"/>
      <c r="SPT32" s="15"/>
      <c r="SPU32" s="15"/>
      <c r="SPV32" s="15"/>
      <c r="SPW32" s="15"/>
      <c r="SPX32" s="15"/>
      <c r="SPY32" s="15"/>
      <c r="SPZ32" s="15"/>
      <c r="SQA32" s="15"/>
      <c r="SQB32" s="15"/>
      <c r="SQC32" s="15"/>
      <c r="SQD32" s="15"/>
      <c r="SQE32" s="15"/>
      <c r="SQF32" s="15"/>
      <c r="SQG32" s="15"/>
      <c r="SQH32" s="15"/>
      <c r="SQI32" s="15"/>
      <c r="SQJ32" s="15"/>
      <c r="SQK32" s="15"/>
      <c r="SQL32" s="15"/>
      <c r="SQM32" s="15"/>
      <c r="SQN32" s="15"/>
      <c r="SQO32" s="15"/>
      <c r="SQP32" s="15"/>
      <c r="SQQ32" s="15"/>
      <c r="SQR32" s="15"/>
      <c r="SQS32" s="15"/>
      <c r="SQT32" s="15"/>
      <c r="SQU32" s="15"/>
      <c r="SQV32" s="15"/>
      <c r="SQW32" s="15"/>
      <c r="SQX32" s="15"/>
      <c r="SQY32" s="15"/>
      <c r="SQZ32" s="15"/>
      <c r="SRA32" s="15"/>
      <c r="SRB32" s="15"/>
      <c r="SRC32" s="15"/>
      <c r="SRD32" s="15"/>
      <c r="SRE32" s="15"/>
      <c r="SRF32" s="15"/>
      <c r="SRG32" s="15"/>
      <c r="SRH32" s="15"/>
      <c r="SRI32" s="15"/>
      <c r="SRJ32" s="15"/>
      <c r="SRK32" s="15"/>
      <c r="SRL32" s="15"/>
      <c r="SRM32" s="15"/>
      <c r="SRN32" s="15"/>
      <c r="SRO32" s="15"/>
      <c r="SRP32" s="15"/>
      <c r="SRQ32" s="15"/>
      <c r="SRR32" s="15"/>
      <c r="SRS32" s="15"/>
      <c r="SRT32" s="15"/>
      <c r="SRU32" s="15"/>
      <c r="SRV32" s="15"/>
      <c r="SRW32" s="15"/>
      <c r="SRX32" s="15"/>
      <c r="SRY32" s="15"/>
      <c r="SRZ32" s="15"/>
      <c r="SSA32" s="15"/>
      <c r="SSB32" s="15"/>
      <c r="SSC32" s="15"/>
      <c r="SSD32" s="15"/>
      <c r="SSE32" s="15"/>
      <c r="SSF32" s="15"/>
      <c r="SSG32" s="15"/>
      <c r="SSH32" s="15"/>
      <c r="SSI32" s="15"/>
      <c r="SSJ32" s="15"/>
      <c r="SSK32" s="15"/>
      <c r="SSL32" s="15"/>
      <c r="SSM32" s="15"/>
      <c r="SSN32" s="15"/>
      <c r="SSO32" s="15"/>
      <c r="SSP32" s="15"/>
      <c r="SSQ32" s="15"/>
      <c r="SSR32" s="15"/>
      <c r="SSS32" s="15"/>
      <c r="SST32" s="15"/>
      <c r="SSU32" s="15"/>
      <c r="SSV32" s="15"/>
      <c r="SSW32" s="15"/>
      <c r="SSX32" s="15"/>
      <c r="SSY32" s="15"/>
      <c r="SSZ32" s="15"/>
      <c r="STA32" s="15"/>
      <c r="STB32" s="15"/>
      <c r="STC32" s="15"/>
      <c r="STD32" s="15"/>
      <c r="STE32" s="15"/>
      <c r="STF32" s="15"/>
      <c r="STG32" s="15"/>
      <c r="STH32" s="15"/>
      <c r="STI32" s="15"/>
      <c r="STJ32" s="15"/>
      <c r="STK32" s="15"/>
      <c r="STL32" s="15"/>
      <c r="STM32" s="15"/>
      <c r="STN32" s="15"/>
      <c r="STO32" s="15"/>
      <c r="STP32" s="15"/>
      <c r="STQ32" s="15"/>
      <c r="STR32" s="15"/>
      <c r="STS32" s="15"/>
      <c r="STT32" s="15"/>
      <c r="STU32" s="15"/>
      <c r="STV32" s="15"/>
      <c r="STW32" s="15"/>
      <c r="STX32" s="15"/>
      <c r="STY32" s="15"/>
      <c r="STZ32" s="15"/>
      <c r="SUA32" s="15"/>
      <c r="SUB32" s="15"/>
      <c r="SUC32" s="15"/>
      <c r="SUD32" s="15"/>
      <c r="SUE32" s="15"/>
      <c r="SUF32" s="15"/>
      <c r="SUG32" s="15"/>
      <c r="SUH32" s="15"/>
      <c r="SUI32" s="15"/>
      <c r="SUJ32" s="15"/>
      <c r="SUK32" s="15"/>
      <c r="SUL32" s="15"/>
      <c r="SUM32" s="15"/>
      <c r="SUN32" s="15"/>
      <c r="SUO32" s="15"/>
      <c r="SUP32" s="15"/>
      <c r="SUQ32" s="15"/>
      <c r="SUR32" s="15"/>
      <c r="SUS32" s="15"/>
      <c r="SUT32" s="15"/>
      <c r="SUU32" s="15"/>
      <c r="SUV32" s="15"/>
      <c r="SUW32" s="15"/>
      <c r="SUX32" s="15"/>
      <c r="SUY32" s="15"/>
      <c r="SUZ32" s="15"/>
      <c r="SVA32" s="15"/>
      <c r="SVB32" s="15"/>
      <c r="SVC32" s="15"/>
      <c r="SVD32" s="15"/>
      <c r="SVE32" s="15"/>
      <c r="SVF32" s="15"/>
      <c r="SVG32" s="15"/>
      <c r="SVH32" s="15"/>
      <c r="SVI32" s="15"/>
      <c r="SVJ32" s="15"/>
      <c r="SVK32" s="15"/>
      <c r="SVL32" s="15"/>
      <c r="SVM32" s="15"/>
      <c r="SVN32" s="15"/>
      <c r="SVO32" s="15"/>
      <c r="SVP32" s="15"/>
      <c r="SVQ32" s="15"/>
      <c r="SVR32" s="15"/>
      <c r="SVS32" s="15"/>
      <c r="SVT32" s="15"/>
      <c r="SVU32" s="15"/>
      <c r="SVV32" s="15"/>
      <c r="SVW32" s="15"/>
      <c r="SVX32" s="15"/>
      <c r="SVY32" s="15"/>
      <c r="SVZ32" s="15"/>
      <c r="SWA32" s="15"/>
      <c r="SWB32" s="15"/>
      <c r="SWC32" s="15"/>
      <c r="SWD32" s="15"/>
      <c r="SWE32" s="15"/>
      <c r="SWF32" s="15"/>
      <c r="SWG32" s="15"/>
      <c r="SWH32" s="15"/>
      <c r="SWI32" s="15"/>
      <c r="SWJ32" s="15"/>
      <c r="SWK32" s="15"/>
      <c r="SWL32" s="15"/>
      <c r="SWM32" s="15"/>
      <c r="SWN32" s="15"/>
      <c r="SWO32" s="15"/>
      <c r="SWP32" s="15"/>
      <c r="SWQ32" s="15"/>
      <c r="SWR32" s="15"/>
      <c r="SWS32" s="15"/>
      <c r="SWT32" s="15"/>
      <c r="SWU32" s="15"/>
      <c r="SWV32" s="15"/>
      <c r="SWW32" s="15"/>
      <c r="SWX32" s="15"/>
      <c r="SWY32" s="15"/>
      <c r="SWZ32" s="15"/>
      <c r="SXA32" s="15"/>
      <c r="SXB32" s="15"/>
      <c r="SXC32" s="15"/>
      <c r="SXD32" s="15"/>
      <c r="SXE32" s="15"/>
      <c r="SXF32" s="15"/>
      <c r="SXG32" s="15"/>
      <c r="SXH32" s="15"/>
      <c r="SXI32" s="15"/>
      <c r="SXJ32" s="15"/>
      <c r="SXK32" s="15"/>
      <c r="SXL32" s="15"/>
      <c r="SXM32" s="15"/>
      <c r="SXN32" s="15"/>
      <c r="SXO32" s="15"/>
      <c r="SXP32" s="15"/>
      <c r="SXQ32" s="15"/>
      <c r="SXR32" s="15"/>
      <c r="SXS32" s="15"/>
      <c r="SXT32" s="15"/>
      <c r="SXU32" s="15"/>
      <c r="SXV32" s="15"/>
      <c r="SXW32" s="15"/>
      <c r="SXX32" s="15"/>
      <c r="SXY32" s="15"/>
      <c r="SXZ32" s="15"/>
      <c r="SYA32" s="15"/>
      <c r="SYB32" s="15"/>
      <c r="SYC32" s="15"/>
      <c r="SYD32" s="15"/>
      <c r="SYE32" s="15"/>
      <c r="SYF32" s="15"/>
      <c r="SYG32" s="15"/>
      <c r="SYH32" s="15"/>
      <c r="SYI32" s="15"/>
      <c r="SYJ32" s="15"/>
      <c r="SYK32" s="15"/>
      <c r="SYL32" s="15"/>
      <c r="SYM32" s="15"/>
      <c r="SYN32" s="15"/>
      <c r="SYO32" s="15"/>
      <c r="SYP32" s="15"/>
      <c r="SYQ32" s="15"/>
      <c r="SYR32" s="15"/>
      <c r="SYS32" s="15"/>
      <c r="SYT32" s="15"/>
      <c r="SYU32" s="15"/>
      <c r="SYV32" s="15"/>
      <c r="SYW32" s="15"/>
      <c r="SYX32" s="15"/>
      <c r="SYY32" s="15"/>
      <c r="SYZ32" s="15"/>
      <c r="SZA32" s="15"/>
      <c r="SZB32" s="15"/>
      <c r="SZC32" s="15"/>
      <c r="SZD32" s="15"/>
      <c r="SZE32" s="15"/>
      <c r="SZF32" s="15"/>
      <c r="SZG32" s="15"/>
      <c r="SZH32" s="15"/>
      <c r="SZI32" s="15"/>
      <c r="SZJ32" s="15"/>
      <c r="SZK32" s="15"/>
      <c r="SZL32" s="15"/>
      <c r="SZM32" s="15"/>
      <c r="SZN32" s="15"/>
      <c r="SZO32" s="15"/>
      <c r="SZP32" s="15"/>
      <c r="SZQ32" s="15"/>
      <c r="SZR32" s="15"/>
      <c r="SZS32" s="15"/>
      <c r="SZT32" s="15"/>
      <c r="SZU32" s="15"/>
      <c r="SZV32" s="15"/>
      <c r="SZW32" s="15"/>
      <c r="SZX32" s="15"/>
      <c r="SZY32" s="15"/>
      <c r="SZZ32" s="15"/>
      <c r="TAA32" s="15"/>
      <c r="TAB32" s="15"/>
      <c r="TAC32" s="15"/>
      <c r="TAD32" s="15"/>
      <c r="TAE32" s="15"/>
      <c r="TAF32" s="15"/>
      <c r="TAG32" s="15"/>
      <c r="TAH32" s="15"/>
      <c r="TAI32" s="15"/>
      <c r="TAJ32" s="15"/>
      <c r="TAK32" s="15"/>
      <c r="TAL32" s="15"/>
      <c r="TAM32" s="15"/>
      <c r="TAN32" s="15"/>
      <c r="TAO32" s="15"/>
      <c r="TAP32" s="15"/>
      <c r="TAQ32" s="15"/>
      <c r="TAR32" s="15"/>
      <c r="TAS32" s="15"/>
      <c r="TAT32" s="15"/>
      <c r="TAU32" s="15"/>
      <c r="TAV32" s="15"/>
      <c r="TAW32" s="15"/>
      <c r="TAX32" s="15"/>
      <c r="TAY32" s="15"/>
      <c r="TAZ32" s="15"/>
      <c r="TBA32" s="15"/>
      <c r="TBB32" s="15"/>
      <c r="TBC32" s="15"/>
      <c r="TBD32" s="15"/>
      <c r="TBE32" s="15"/>
      <c r="TBF32" s="15"/>
      <c r="TBG32" s="15"/>
      <c r="TBH32" s="15"/>
      <c r="TBI32" s="15"/>
      <c r="TBJ32" s="15"/>
      <c r="TBK32" s="15"/>
      <c r="TBL32" s="15"/>
      <c r="TBM32" s="15"/>
      <c r="TBN32" s="15"/>
      <c r="TBO32" s="15"/>
      <c r="TBP32" s="15"/>
      <c r="TBQ32" s="15"/>
      <c r="TBR32" s="15"/>
      <c r="TBS32" s="15"/>
      <c r="TBT32" s="15"/>
      <c r="TBU32" s="15"/>
      <c r="TBV32" s="15"/>
      <c r="TBW32" s="15"/>
      <c r="TBX32" s="15"/>
      <c r="TBY32" s="15"/>
      <c r="TBZ32" s="15"/>
      <c r="TCA32" s="15"/>
      <c r="TCB32" s="15"/>
      <c r="TCC32" s="15"/>
      <c r="TCD32" s="15"/>
      <c r="TCE32" s="15"/>
      <c r="TCF32" s="15"/>
      <c r="TCG32" s="15"/>
      <c r="TCH32" s="15"/>
      <c r="TCI32" s="15"/>
      <c r="TCJ32" s="15"/>
      <c r="TCK32" s="15"/>
      <c r="TCL32" s="15"/>
      <c r="TCM32" s="15"/>
      <c r="TCN32" s="15"/>
      <c r="TCO32" s="15"/>
      <c r="TCP32" s="15"/>
      <c r="TCQ32" s="15"/>
      <c r="TCR32" s="15"/>
      <c r="TCS32" s="15"/>
      <c r="TCT32" s="15"/>
      <c r="TCU32" s="15"/>
      <c r="TCV32" s="15"/>
      <c r="TCW32" s="15"/>
      <c r="TCX32" s="15"/>
      <c r="TCY32" s="15"/>
      <c r="TCZ32" s="15"/>
      <c r="TDA32" s="15"/>
      <c r="TDB32" s="15"/>
      <c r="TDC32" s="15"/>
      <c r="TDD32" s="15"/>
      <c r="TDE32" s="15"/>
      <c r="TDF32" s="15"/>
      <c r="TDG32" s="15"/>
      <c r="TDH32" s="15"/>
      <c r="TDI32" s="15"/>
      <c r="TDJ32" s="15"/>
      <c r="TDK32" s="15"/>
      <c r="TDL32" s="15"/>
      <c r="TDM32" s="15"/>
      <c r="TDN32" s="15"/>
      <c r="TDO32" s="15"/>
      <c r="TDP32" s="15"/>
      <c r="TDQ32" s="15"/>
      <c r="TDR32" s="15"/>
      <c r="TDS32" s="15"/>
      <c r="TDT32" s="15"/>
      <c r="TDU32" s="15"/>
      <c r="TDV32" s="15"/>
      <c r="TDW32" s="15"/>
      <c r="TDX32" s="15"/>
      <c r="TDY32" s="15"/>
      <c r="TDZ32" s="15"/>
      <c r="TEA32" s="15"/>
      <c r="TEB32" s="15"/>
      <c r="TEC32" s="15"/>
      <c r="TED32" s="15"/>
      <c r="TEE32" s="15"/>
      <c r="TEF32" s="15"/>
      <c r="TEG32" s="15"/>
      <c r="TEH32" s="15"/>
      <c r="TEI32" s="15"/>
      <c r="TEJ32" s="15"/>
      <c r="TEK32" s="15"/>
      <c r="TEL32" s="15"/>
      <c r="TEM32" s="15"/>
      <c r="TEN32" s="15"/>
      <c r="TEO32" s="15"/>
      <c r="TEP32" s="15"/>
      <c r="TEQ32" s="15"/>
      <c r="TER32" s="15"/>
      <c r="TES32" s="15"/>
      <c r="TET32" s="15"/>
      <c r="TEU32" s="15"/>
      <c r="TEV32" s="15"/>
      <c r="TEW32" s="15"/>
      <c r="TEX32" s="15"/>
      <c r="TEY32" s="15"/>
      <c r="TEZ32" s="15"/>
      <c r="TFA32" s="15"/>
      <c r="TFB32" s="15"/>
      <c r="TFC32" s="15"/>
      <c r="TFD32" s="15"/>
      <c r="TFE32" s="15"/>
      <c r="TFF32" s="15"/>
      <c r="TFG32" s="15"/>
      <c r="TFH32" s="15"/>
      <c r="TFI32" s="15"/>
      <c r="TFJ32" s="15"/>
      <c r="TFK32" s="15"/>
      <c r="TFL32" s="15"/>
      <c r="TFM32" s="15"/>
      <c r="TFN32" s="15"/>
      <c r="TFO32" s="15"/>
      <c r="TFP32" s="15"/>
      <c r="TFQ32" s="15"/>
      <c r="TFR32" s="15"/>
      <c r="TFS32" s="15"/>
      <c r="TFT32" s="15"/>
      <c r="TFU32" s="15"/>
      <c r="TFV32" s="15"/>
      <c r="TFW32" s="15"/>
      <c r="TFX32" s="15"/>
      <c r="TFY32" s="15"/>
      <c r="TFZ32" s="15"/>
      <c r="TGA32" s="15"/>
      <c r="TGB32" s="15"/>
      <c r="TGC32" s="15"/>
      <c r="TGD32" s="15"/>
      <c r="TGE32" s="15"/>
      <c r="TGF32" s="15"/>
      <c r="TGG32" s="15"/>
      <c r="TGH32" s="15"/>
      <c r="TGI32" s="15"/>
      <c r="TGJ32" s="15"/>
      <c r="TGK32" s="15"/>
      <c r="TGL32" s="15"/>
      <c r="TGM32" s="15"/>
      <c r="TGN32" s="15"/>
      <c r="TGO32" s="15"/>
      <c r="TGP32" s="15"/>
      <c r="TGQ32" s="15"/>
      <c r="TGR32" s="15"/>
      <c r="TGS32" s="15"/>
      <c r="TGT32" s="15"/>
      <c r="TGU32" s="15"/>
      <c r="TGV32" s="15"/>
      <c r="TGW32" s="15"/>
      <c r="TGX32" s="15"/>
      <c r="TGY32" s="15"/>
      <c r="TGZ32" s="15"/>
      <c r="THA32" s="15"/>
      <c r="THB32" s="15"/>
      <c r="THC32" s="15"/>
      <c r="THD32" s="15"/>
      <c r="THE32" s="15"/>
      <c r="THF32" s="15"/>
      <c r="THG32" s="15"/>
      <c r="THH32" s="15"/>
      <c r="THI32" s="15"/>
      <c r="THJ32" s="15"/>
      <c r="THK32" s="15"/>
      <c r="THL32" s="15"/>
      <c r="THM32" s="15"/>
      <c r="THN32" s="15"/>
      <c r="THO32" s="15"/>
      <c r="THP32" s="15"/>
      <c r="THQ32" s="15"/>
      <c r="THR32" s="15"/>
      <c r="THS32" s="15"/>
      <c r="THT32" s="15"/>
      <c r="THU32" s="15"/>
      <c r="THV32" s="15"/>
      <c r="THW32" s="15"/>
      <c r="THX32" s="15"/>
      <c r="THY32" s="15"/>
      <c r="THZ32" s="15"/>
      <c r="TIA32" s="15"/>
      <c r="TIB32" s="15"/>
      <c r="TIC32" s="15"/>
      <c r="TID32" s="15"/>
      <c r="TIE32" s="15"/>
      <c r="TIF32" s="15"/>
      <c r="TIG32" s="15"/>
      <c r="TIH32" s="15"/>
      <c r="TII32" s="15"/>
      <c r="TIJ32" s="15"/>
      <c r="TIK32" s="15"/>
      <c r="TIL32" s="15"/>
      <c r="TIM32" s="15"/>
      <c r="TIN32" s="15"/>
      <c r="TIO32" s="15"/>
      <c r="TIP32" s="15"/>
      <c r="TIQ32" s="15"/>
      <c r="TIR32" s="15"/>
      <c r="TIS32" s="15"/>
      <c r="TIT32" s="15"/>
      <c r="TIU32" s="15"/>
      <c r="TIV32" s="15"/>
      <c r="TIW32" s="15"/>
      <c r="TIX32" s="15"/>
      <c r="TIY32" s="15"/>
      <c r="TIZ32" s="15"/>
      <c r="TJA32" s="15"/>
      <c r="TJB32" s="15"/>
      <c r="TJC32" s="15"/>
      <c r="TJD32" s="15"/>
      <c r="TJE32" s="15"/>
      <c r="TJF32" s="15"/>
      <c r="TJG32" s="15"/>
      <c r="TJH32" s="15"/>
      <c r="TJI32" s="15"/>
      <c r="TJJ32" s="15"/>
      <c r="TJK32" s="15"/>
      <c r="TJL32" s="15"/>
      <c r="TJM32" s="15"/>
      <c r="TJN32" s="15"/>
      <c r="TJO32" s="15"/>
      <c r="TJP32" s="15"/>
      <c r="TJQ32" s="15"/>
      <c r="TJR32" s="15"/>
      <c r="TJS32" s="15"/>
      <c r="TJT32" s="15"/>
      <c r="TJU32" s="15"/>
      <c r="TJV32" s="15"/>
      <c r="TJW32" s="15"/>
      <c r="TJX32" s="15"/>
      <c r="TJY32" s="15"/>
      <c r="TJZ32" s="15"/>
      <c r="TKA32" s="15"/>
      <c r="TKB32" s="15"/>
      <c r="TKC32" s="15"/>
      <c r="TKD32" s="15"/>
      <c r="TKE32" s="15"/>
      <c r="TKF32" s="15"/>
      <c r="TKG32" s="15"/>
      <c r="TKH32" s="15"/>
      <c r="TKI32" s="15"/>
      <c r="TKJ32" s="15"/>
      <c r="TKK32" s="15"/>
      <c r="TKL32" s="15"/>
      <c r="TKM32" s="15"/>
      <c r="TKN32" s="15"/>
      <c r="TKO32" s="15"/>
      <c r="TKP32" s="15"/>
      <c r="TKQ32" s="15"/>
      <c r="TKR32" s="15"/>
      <c r="TKS32" s="15"/>
      <c r="TKT32" s="15"/>
      <c r="TKU32" s="15"/>
      <c r="TKV32" s="15"/>
      <c r="TKW32" s="15"/>
      <c r="TKX32" s="15"/>
      <c r="TKY32" s="15"/>
      <c r="TKZ32" s="15"/>
      <c r="TLA32" s="15"/>
      <c r="TLB32" s="15"/>
      <c r="TLC32" s="15"/>
      <c r="TLD32" s="15"/>
      <c r="TLE32" s="15"/>
      <c r="TLF32" s="15"/>
      <c r="TLG32" s="15"/>
      <c r="TLH32" s="15"/>
      <c r="TLI32" s="15"/>
      <c r="TLJ32" s="15"/>
      <c r="TLK32" s="15"/>
      <c r="TLL32" s="15"/>
      <c r="TLM32" s="15"/>
      <c r="TLN32" s="15"/>
      <c r="TLO32" s="15"/>
      <c r="TLP32" s="15"/>
      <c r="TLQ32" s="15"/>
      <c r="TLR32" s="15"/>
      <c r="TLS32" s="15"/>
      <c r="TLT32" s="15"/>
      <c r="TLU32" s="15"/>
      <c r="TLV32" s="15"/>
      <c r="TLW32" s="15"/>
      <c r="TLX32" s="15"/>
      <c r="TLY32" s="15"/>
      <c r="TLZ32" s="15"/>
      <c r="TMA32" s="15"/>
      <c r="TMB32" s="15"/>
      <c r="TMC32" s="15"/>
      <c r="TMD32" s="15"/>
      <c r="TME32" s="15"/>
      <c r="TMF32" s="15"/>
      <c r="TMG32" s="15"/>
      <c r="TMH32" s="15"/>
      <c r="TMI32" s="15"/>
      <c r="TMJ32" s="15"/>
      <c r="TMK32" s="15"/>
      <c r="TML32" s="15"/>
      <c r="TMM32" s="15"/>
      <c r="TMN32" s="15"/>
      <c r="TMO32" s="15"/>
      <c r="TMP32" s="15"/>
      <c r="TMQ32" s="15"/>
      <c r="TMR32" s="15"/>
      <c r="TMS32" s="15"/>
      <c r="TMT32" s="15"/>
      <c r="TMU32" s="15"/>
      <c r="TMV32" s="15"/>
      <c r="TMW32" s="15"/>
      <c r="TMX32" s="15"/>
      <c r="TMY32" s="15"/>
      <c r="TMZ32" s="15"/>
      <c r="TNA32" s="15"/>
      <c r="TNB32" s="15"/>
      <c r="TNC32" s="15"/>
      <c r="TND32" s="15"/>
      <c r="TNE32" s="15"/>
      <c r="TNF32" s="15"/>
      <c r="TNG32" s="15"/>
      <c r="TNH32" s="15"/>
      <c r="TNI32" s="15"/>
      <c r="TNJ32" s="15"/>
      <c r="TNK32" s="15"/>
      <c r="TNL32" s="15"/>
      <c r="TNM32" s="15"/>
      <c r="TNN32" s="15"/>
      <c r="TNO32" s="15"/>
      <c r="TNP32" s="15"/>
      <c r="TNQ32" s="15"/>
      <c r="TNR32" s="15"/>
      <c r="TNS32" s="15"/>
      <c r="TNT32" s="15"/>
      <c r="TNU32" s="15"/>
      <c r="TNV32" s="15"/>
      <c r="TNW32" s="15"/>
      <c r="TNX32" s="15"/>
      <c r="TNY32" s="15"/>
      <c r="TNZ32" s="15"/>
      <c r="TOA32" s="15"/>
      <c r="TOB32" s="15"/>
      <c r="TOC32" s="15"/>
      <c r="TOD32" s="15"/>
      <c r="TOE32" s="15"/>
      <c r="TOF32" s="15"/>
      <c r="TOG32" s="15"/>
      <c r="TOH32" s="15"/>
      <c r="TOI32" s="15"/>
      <c r="TOJ32" s="15"/>
      <c r="TOK32" s="15"/>
      <c r="TOL32" s="15"/>
      <c r="TOM32" s="15"/>
      <c r="TON32" s="15"/>
      <c r="TOO32" s="15"/>
      <c r="TOP32" s="15"/>
      <c r="TOQ32" s="15"/>
      <c r="TOR32" s="15"/>
      <c r="TOS32" s="15"/>
      <c r="TOT32" s="15"/>
      <c r="TOU32" s="15"/>
      <c r="TOV32" s="15"/>
      <c r="TOW32" s="15"/>
      <c r="TOX32" s="15"/>
      <c r="TOY32" s="15"/>
      <c r="TOZ32" s="15"/>
      <c r="TPA32" s="15"/>
      <c r="TPB32" s="15"/>
      <c r="TPC32" s="15"/>
      <c r="TPD32" s="15"/>
      <c r="TPE32" s="15"/>
      <c r="TPF32" s="15"/>
      <c r="TPG32" s="15"/>
      <c r="TPH32" s="15"/>
      <c r="TPI32" s="15"/>
      <c r="TPJ32" s="15"/>
      <c r="TPK32" s="15"/>
      <c r="TPL32" s="15"/>
      <c r="TPM32" s="15"/>
      <c r="TPN32" s="15"/>
      <c r="TPO32" s="15"/>
      <c r="TPP32" s="15"/>
      <c r="TPQ32" s="15"/>
      <c r="TPR32" s="15"/>
      <c r="TPS32" s="15"/>
      <c r="TPT32" s="15"/>
      <c r="TPU32" s="15"/>
      <c r="TPV32" s="15"/>
      <c r="TPW32" s="15"/>
      <c r="TPX32" s="15"/>
      <c r="TPY32" s="15"/>
      <c r="TPZ32" s="15"/>
      <c r="TQA32" s="15"/>
      <c r="TQB32" s="15"/>
      <c r="TQC32" s="15"/>
      <c r="TQD32" s="15"/>
      <c r="TQE32" s="15"/>
      <c r="TQF32" s="15"/>
      <c r="TQG32" s="15"/>
      <c r="TQH32" s="15"/>
      <c r="TQI32" s="15"/>
      <c r="TQJ32" s="15"/>
      <c r="TQK32" s="15"/>
      <c r="TQL32" s="15"/>
      <c r="TQM32" s="15"/>
      <c r="TQN32" s="15"/>
      <c r="TQO32" s="15"/>
      <c r="TQP32" s="15"/>
      <c r="TQQ32" s="15"/>
      <c r="TQR32" s="15"/>
      <c r="TQS32" s="15"/>
      <c r="TQT32" s="15"/>
      <c r="TQU32" s="15"/>
      <c r="TQV32" s="15"/>
      <c r="TQW32" s="15"/>
      <c r="TQX32" s="15"/>
      <c r="TQY32" s="15"/>
      <c r="TQZ32" s="15"/>
      <c r="TRA32" s="15"/>
      <c r="TRB32" s="15"/>
      <c r="TRC32" s="15"/>
      <c r="TRD32" s="15"/>
      <c r="TRE32" s="15"/>
      <c r="TRF32" s="15"/>
      <c r="TRG32" s="15"/>
      <c r="TRH32" s="15"/>
      <c r="TRI32" s="15"/>
      <c r="TRJ32" s="15"/>
      <c r="TRK32" s="15"/>
      <c r="TRL32" s="15"/>
      <c r="TRM32" s="15"/>
      <c r="TRN32" s="15"/>
      <c r="TRO32" s="15"/>
      <c r="TRP32" s="15"/>
      <c r="TRQ32" s="15"/>
      <c r="TRR32" s="15"/>
      <c r="TRS32" s="15"/>
      <c r="TRT32" s="15"/>
      <c r="TRU32" s="15"/>
      <c r="TRV32" s="15"/>
      <c r="TRW32" s="15"/>
      <c r="TRX32" s="15"/>
      <c r="TRY32" s="15"/>
      <c r="TRZ32" s="15"/>
      <c r="TSA32" s="15"/>
      <c r="TSB32" s="15"/>
      <c r="TSC32" s="15"/>
      <c r="TSD32" s="15"/>
      <c r="TSE32" s="15"/>
      <c r="TSF32" s="15"/>
      <c r="TSG32" s="15"/>
      <c r="TSH32" s="15"/>
      <c r="TSI32" s="15"/>
      <c r="TSJ32" s="15"/>
      <c r="TSK32" s="15"/>
      <c r="TSL32" s="15"/>
      <c r="TSM32" s="15"/>
      <c r="TSN32" s="15"/>
      <c r="TSO32" s="15"/>
      <c r="TSP32" s="15"/>
      <c r="TSQ32" s="15"/>
      <c r="TSR32" s="15"/>
      <c r="TSS32" s="15"/>
      <c r="TST32" s="15"/>
      <c r="TSU32" s="15"/>
      <c r="TSV32" s="15"/>
      <c r="TSW32" s="15"/>
      <c r="TSX32" s="15"/>
      <c r="TSY32" s="15"/>
      <c r="TSZ32" s="15"/>
      <c r="TTA32" s="15"/>
      <c r="TTB32" s="15"/>
      <c r="TTC32" s="15"/>
      <c r="TTD32" s="15"/>
      <c r="TTE32" s="15"/>
      <c r="TTF32" s="15"/>
      <c r="TTG32" s="15"/>
      <c r="TTH32" s="15"/>
      <c r="TTI32" s="15"/>
      <c r="TTJ32" s="15"/>
      <c r="TTK32" s="15"/>
      <c r="TTL32" s="15"/>
      <c r="TTM32" s="15"/>
      <c r="TTN32" s="15"/>
      <c r="TTO32" s="15"/>
      <c r="TTP32" s="15"/>
      <c r="TTQ32" s="15"/>
      <c r="TTR32" s="15"/>
      <c r="TTS32" s="15"/>
      <c r="TTT32" s="15"/>
      <c r="TTU32" s="15"/>
      <c r="TTV32" s="15"/>
      <c r="TTW32" s="15"/>
      <c r="TTX32" s="15"/>
      <c r="TTY32" s="15"/>
      <c r="TTZ32" s="15"/>
      <c r="TUA32" s="15"/>
      <c r="TUB32" s="15"/>
      <c r="TUC32" s="15"/>
      <c r="TUD32" s="15"/>
      <c r="TUE32" s="15"/>
      <c r="TUF32" s="15"/>
      <c r="TUG32" s="15"/>
      <c r="TUH32" s="15"/>
      <c r="TUI32" s="15"/>
      <c r="TUJ32" s="15"/>
      <c r="TUK32" s="15"/>
      <c r="TUL32" s="15"/>
      <c r="TUM32" s="15"/>
      <c r="TUN32" s="15"/>
      <c r="TUO32" s="15"/>
      <c r="TUP32" s="15"/>
      <c r="TUQ32" s="15"/>
      <c r="TUR32" s="15"/>
      <c r="TUS32" s="15"/>
      <c r="TUT32" s="15"/>
      <c r="TUU32" s="15"/>
      <c r="TUV32" s="15"/>
      <c r="TUW32" s="15"/>
      <c r="TUX32" s="15"/>
      <c r="TUY32" s="15"/>
      <c r="TUZ32" s="15"/>
      <c r="TVA32" s="15"/>
      <c r="TVB32" s="15"/>
      <c r="TVC32" s="15"/>
      <c r="TVD32" s="15"/>
      <c r="TVE32" s="15"/>
      <c r="TVF32" s="15"/>
      <c r="TVG32" s="15"/>
      <c r="TVH32" s="15"/>
      <c r="TVI32" s="15"/>
      <c r="TVJ32" s="15"/>
      <c r="TVK32" s="15"/>
      <c r="TVL32" s="15"/>
      <c r="TVM32" s="15"/>
      <c r="TVN32" s="15"/>
      <c r="TVO32" s="15"/>
      <c r="TVP32" s="15"/>
      <c r="TVQ32" s="15"/>
      <c r="TVR32" s="15"/>
      <c r="TVS32" s="15"/>
      <c r="TVT32" s="15"/>
      <c r="TVU32" s="15"/>
      <c r="TVV32" s="15"/>
      <c r="TVW32" s="15"/>
      <c r="TVX32" s="15"/>
      <c r="TVY32" s="15"/>
      <c r="TVZ32" s="15"/>
      <c r="TWA32" s="15"/>
      <c r="TWB32" s="15"/>
      <c r="TWC32" s="15"/>
      <c r="TWD32" s="15"/>
      <c r="TWE32" s="15"/>
      <c r="TWF32" s="15"/>
      <c r="TWG32" s="15"/>
      <c r="TWH32" s="15"/>
      <c r="TWI32" s="15"/>
      <c r="TWJ32" s="15"/>
      <c r="TWK32" s="15"/>
      <c r="TWL32" s="15"/>
      <c r="TWM32" s="15"/>
      <c r="TWN32" s="15"/>
      <c r="TWO32" s="15"/>
      <c r="TWP32" s="15"/>
      <c r="TWQ32" s="15"/>
      <c r="TWR32" s="15"/>
      <c r="TWS32" s="15"/>
      <c r="TWT32" s="15"/>
      <c r="TWU32" s="15"/>
      <c r="TWV32" s="15"/>
      <c r="TWW32" s="15"/>
      <c r="TWX32" s="15"/>
      <c r="TWY32" s="15"/>
      <c r="TWZ32" s="15"/>
      <c r="TXA32" s="15"/>
      <c r="TXB32" s="15"/>
      <c r="TXC32" s="15"/>
      <c r="TXD32" s="15"/>
      <c r="TXE32" s="15"/>
      <c r="TXF32" s="15"/>
      <c r="TXG32" s="15"/>
      <c r="TXH32" s="15"/>
      <c r="TXI32" s="15"/>
      <c r="TXJ32" s="15"/>
      <c r="TXK32" s="15"/>
      <c r="TXL32" s="15"/>
      <c r="TXM32" s="15"/>
      <c r="TXN32" s="15"/>
      <c r="TXO32" s="15"/>
      <c r="TXP32" s="15"/>
      <c r="TXQ32" s="15"/>
      <c r="TXR32" s="15"/>
      <c r="TXS32" s="15"/>
      <c r="TXT32" s="15"/>
      <c r="TXU32" s="15"/>
      <c r="TXV32" s="15"/>
      <c r="TXW32" s="15"/>
      <c r="TXX32" s="15"/>
      <c r="TXY32" s="15"/>
      <c r="TXZ32" s="15"/>
      <c r="TYA32" s="15"/>
      <c r="TYB32" s="15"/>
      <c r="TYC32" s="15"/>
      <c r="TYD32" s="15"/>
      <c r="TYE32" s="15"/>
      <c r="TYF32" s="15"/>
      <c r="TYG32" s="15"/>
      <c r="TYH32" s="15"/>
      <c r="TYI32" s="15"/>
      <c r="TYJ32" s="15"/>
      <c r="TYK32" s="15"/>
      <c r="TYL32" s="15"/>
      <c r="TYM32" s="15"/>
      <c r="TYN32" s="15"/>
      <c r="TYO32" s="15"/>
      <c r="TYP32" s="15"/>
      <c r="TYQ32" s="15"/>
      <c r="TYR32" s="15"/>
      <c r="TYS32" s="15"/>
      <c r="TYT32" s="15"/>
      <c r="TYU32" s="15"/>
      <c r="TYV32" s="15"/>
      <c r="TYW32" s="15"/>
      <c r="TYX32" s="15"/>
      <c r="TYY32" s="15"/>
      <c r="TYZ32" s="15"/>
      <c r="TZA32" s="15"/>
      <c r="TZB32" s="15"/>
      <c r="TZC32" s="15"/>
      <c r="TZD32" s="15"/>
      <c r="TZE32" s="15"/>
      <c r="TZF32" s="15"/>
      <c r="TZG32" s="15"/>
      <c r="TZH32" s="15"/>
      <c r="TZI32" s="15"/>
      <c r="TZJ32" s="15"/>
      <c r="TZK32" s="15"/>
      <c r="TZL32" s="15"/>
      <c r="TZM32" s="15"/>
      <c r="TZN32" s="15"/>
      <c r="TZO32" s="15"/>
      <c r="TZP32" s="15"/>
      <c r="TZQ32" s="15"/>
      <c r="TZR32" s="15"/>
      <c r="TZS32" s="15"/>
      <c r="TZT32" s="15"/>
      <c r="TZU32" s="15"/>
      <c r="TZV32" s="15"/>
      <c r="TZW32" s="15"/>
      <c r="TZX32" s="15"/>
      <c r="TZY32" s="15"/>
      <c r="TZZ32" s="15"/>
      <c r="UAA32" s="15"/>
      <c r="UAB32" s="15"/>
      <c r="UAC32" s="15"/>
      <c r="UAD32" s="15"/>
      <c r="UAE32" s="15"/>
      <c r="UAF32" s="15"/>
      <c r="UAG32" s="15"/>
      <c r="UAH32" s="15"/>
      <c r="UAI32" s="15"/>
      <c r="UAJ32" s="15"/>
      <c r="UAK32" s="15"/>
      <c r="UAL32" s="15"/>
      <c r="UAM32" s="15"/>
      <c r="UAN32" s="15"/>
      <c r="UAO32" s="15"/>
      <c r="UAP32" s="15"/>
      <c r="UAQ32" s="15"/>
      <c r="UAR32" s="15"/>
      <c r="UAS32" s="15"/>
      <c r="UAT32" s="15"/>
      <c r="UAU32" s="15"/>
      <c r="UAV32" s="15"/>
      <c r="UAW32" s="15"/>
      <c r="UAX32" s="15"/>
      <c r="UAY32" s="15"/>
      <c r="UAZ32" s="15"/>
      <c r="UBA32" s="15"/>
      <c r="UBB32" s="15"/>
      <c r="UBC32" s="15"/>
      <c r="UBD32" s="15"/>
      <c r="UBE32" s="15"/>
      <c r="UBF32" s="15"/>
      <c r="UBG32" s="15"/>
      <c r="UBH32" s="15"/>
      <c r="UBI32" s="15"/>
      <c r="UBJ32" s="15"/>
      <c r="UBK32" s="15"/>
      <c r="UBL32" s="15"/>
      <c r="UBM32" s="15"/>
      <c r="UBN32" s="15"/>
      <c r="UBO32" s="15"/>
      <c r="UBP32" s="15"/>
      <c r="UBQ32" s="15"/>
      <c r="UBR32" s="15"/>
      <c r="UBS32" s="15"/>
      <c r="UBT32" s="15"/>
      <c r="UBU32" s="15"/>
      <c r="UBV32" s="15"/>
      <c r="UBW32" s="15"/>
      <c r="UBX32" s="15"/>
      <c r="UBY32" s="15"/>
      <c r="UBZ32" s="15"/>
      <c r="UCA32" s="15"/>
      <c r="UCB32" s="15"/>
      <c r="UCC32" s="15"/>
      <c r="UCD32" s="15"/>
      <c r="UCE32" s="15"/>
      <c r="UCF32" s="15"/>
      <c r="UCG32" s="15"/>
      <c r="UCH32" s="15"/>
      <c r="UCI32" s="15"/>
      <c r="UCJ32" s="15"/>
      <c r="UCK32" s="15"/>
      <c r="UCL32" s="15"/>
      <c r="UCM32" s="15"/>
      <c r="UCN32" s="15"/>
      <c r="UCO32" s="15"/>
      <c r="UCP32" s="15"/>
      <c r="UCQ32" s="15"/>
      <c r="UCR32" s="15"/>
      <c r="UCS32" s="15"/>
      <c r="UCT32" s="15"/>
      <c r="UCU32" s="15"/>
      <c r="UCV32" s="15"/>
      <c r="UCW32" s="15"/>
      <c r="UCX32" s="15"/>
      <c r="UCY32" s="15"/>
      <c r="UCZ32" s="15"/>
      <c r="UDA32" s="15"/>
      <c r="UDB32" s="15"/>
      <c r="UDC32" s="15"/>
      <c r="UDD32" s="15"/>
      <c r="UDE32" s="15"/>
      <c r="UDF32" s="15"/>
      <c r="UDG32" s="15"/>
      <c r="UDH32" s="15"/>
      <c r="UDI32" s="15"/>
      <c r="UDJ32" s="15"/>
      <c r="UDK32" s="15"/>
      <c r="UDL32" s="15"/>
      <c r="UDM32" s="15"/>
      <c r="UDN32" s="15"/>
      <c r="UDO32" s="15"/>
      <c r="UDP32" s="15"/>
      <c r="UDQ32" s="15"/>
      <c r="UDR32" s="15"/>
      <c r="UDS32" s="15"/>
      <c r="UDT32" s="15"/>
      <c r="UDU32" s="15"/>
      <c r="UDV32" s="15"/>
      <c r="UDW32" s="15"/>
      <c r="UDX32" s="15"/>
      <c r="UDY32" s="15"/>
      <c r="UDZ32" s="15"/>
      <c r="UEA32" s="15"/>
      <c r="UEB32" s="15"/>
      <c r="UEC32" s="15"/>
      <c r="UED32" s="15"/>
      <c r="UEE32" s="15"/>
      <c r="UEF32" s="15"/>
      <c r="UEG32" s="15"/>
      <c r="UEH32" s="15"/>
      <c r="UEI32" s="15"/>
      <c r="UEJ32" s="15"/>
      <c r="UEK32" s="15"/>
      <c r="UEL32" s="15"/>
      <c r="UEM32" s="15"/>
      <c r="UEN32" s="15"/>
      <c r="UEO32" s="15"/>
      <c r="UEP32" s="15"/>
      <c r="UEQ32" s="15"/>
      <c r="UER32" s="15"/>
      <c r="UES32" s="15"/>
      <c r="UET32" s="15"/>
      <c r="UEU32" s="15"/>
      <c r="UEV32" s="15"/>
      <c r="UEW32" s="15"/>
      <c r="UEX32" s="15"/>
      <c r="UEY32" s="15"/>
      <c r="UEZ32" s="15"/>
      <c r="UFA32" s="15"/>
      <c r="UFB32" s="15"/>
      <c r="UFC32" s="15"/>
      <c r="UFD32" s="15"/>
      <c r="UFE32" s="15"/>
      <c r="UFF32" s="15"/>
      <c r="UFG32" s="15"/>
      <c r="UFH32" s="15"/>
      <c r="UFI32" s="15"/>
      <c r="UFJ32" s="15"/>
      <c r="UFK32" s="15"/>
      <c r="UFL32" s="15"/>
      <c r="UFM32" s="15"/>
      <c r="UFN32" s="15"/>
      <c r="UFO32" s="15"/>
      <c r="UFP32" s="15"/>
      <c r="UFQ32" s="15"/>
      <c r="UFR32" s="15"/>
      <c r="UFS32" s="15"/>
      <c r="UFT32" s="15"/>
      <c r="UFU32" s="15"/>
      <c r="UFV32" s="15"/>
      <c r="UFW32" s="15"/>
      <c r="UFX32" s="15"/>
      <c r="UFY32" s="15"/>
      <c r="UFZ32" s="15"/>
      <c r="UGA32" s="15"/>
      <c r="UGB32" s="15"/>
      <c r="UGC32" s="15"/>
      <c r="UGD32" s="15"/>
      <c r="UGE32" s="15"/>
      <c r="UGF32" s="15"/>
      <c r="UGG32" s="15"/>
      <c r="UGH32" s="15"/>
      <c r="UGI32" s="15"/>
      <c r="UGJ32" s="15"/>
      <c r="UGK32" s="15"/>
      <c r="UGL32" s="15"/>
      <c r="UGM32" s="15"/>
      <c r="UGN32" s="15"/>
      <c r="UGO32" s="15"/>
      <c r="UGP32" s="15"/>
      <c r="UGQ32" s="15"/>
      <c r="UGR32" s="15"/>
      <c r="UGS32" s="15"/>
      <c r="UGT32" s="15"/>
      <c r="UGU32" s="15"/>
      <c r="UGV32" s="15"/>
      <c r="UGW32" s="15"/>
      <c r="UGX32" s="15"/>
      <c r="UGY32" s="15"/>
      <c r="UGZ32" s="15"/>
      <c r="UHA32" s="15"/>
      <c r="UHB32" s="15"/>
      <c r="UHC32" s="15"/>
      <c r="UHD32" s="15"/>
      <c r="UHE32" s="15"/>
      <c r="UHF32" s="15"/>
      <c r="UHG32" s="15"/>
      <c r="UHH32" s="15"/>
      <c r="UHI32" s="15"/>
      <c r="UHJ32" s="15"/>
      <c r="UHK32" s="15"/>
      <c r="UHL32" s="15"/>
      <c r="UHM32" s="15"/>
      <c r="UHN32" s="15"/>
      <c r="UHO32" s="15"/>
      <c r="UHP32" s="15"/>
      <c r="UHQ32" s="15"/>
      <c r="UHR32" s="15"/>
      <c r="UHS32" s="15"/>
      <c r="UHT32" s="15"/>
      <c r="UHU32" s="15"/>
      <c r="UHV32" s="15"/>
      <c r="UHW32" s="15"/>
      <c r="UHX32" s="15"/>
      <c r="UHY32" s="15"/>
      <c r="UHZ32" s="15"/>
      <c r="UIA32" s="15"/>
      <c r="UIB32" s="15"/>
      <c r="UIC32" s="15"/>
      <c r="UID32" s="15"/>
      <c r="UIE32" s="15"/>
      <c r="UIF32" s="15"/>
      <c r="UIG32" s="15"/>
      <c r="UIH32" s="15"/>
      <c r="UII32" s="15"/>
      <c r="UIJ32" s="15"/>
      <c r="UIK32" s="15"/>
      <c r="UIL32" s="15"/>
      <c r="UIM32" s="15"/>
      <c r="UIN32" s="15"/>
      <c r="UIO32" s="15"/>
      <c r="UIP32" s="15"/>
      <c r="UIQ32" s="15"/>
      <c r="UIR32" s="15"/>
      <c r="UIS32" s="15"/>
      <c r="UIT32" s="15"/>
      <c r="UIU32" s="15"/>
      <c r="UIV32" s="15"/>
      <c r="UIW32" s="15"/>
      <c r="UIX32" s="15"/>
      <c r="UIY32" s="15"/>
      <c r="UIZ32" s="15"/>
      <c r="UJA32" s="15"/>
      <c r="UJB32" s="15"/>
      <c r="UJC32" s="15"/>
      <c r="UJD32" s="15"/>
      <c r="UJE32" s="15"/>
      <c r="UJF32" s="15"/>
      <c r="UJG32" s="15"/>
      <c r="UJH32" s="15"/>
      <c r="UJI32" s="15"/>
      <c r="UJJ32" s="15"/>
      <c r="UJK32" s="15"/>
      <c r="UJL32" s="15"/>
      <c r="UJM32" s="15"/>
      <c r="UJN32" s="15"/>
      <c r="UJO32" s="15"/>
      <c r="UJP32" s="15"/>
      <c r="UJQ32" s="15"/>
      <c r="UJR32" s="15"/>
      <c r="UJS32" s="15"/>
      <c r="UJT32" s="15"/>
      <c r="UJU32" s="15"/>
      <c r="UJV32" s="15"/>
      <c r="UJW32" s="15"/>
      <c r="UJX32" s="15"/>
      <c r="UJY32" s="15"/>
      <c r="UJZ32" s="15"/>
      <c r="UKA32" s="15"/>
      <c r="UKB32" s="15"/>
      <c r="UKC32" s="15"/>
      <c r="UKD32" s="15"/>
      <c r="UKE32" s="15"/>
      <c r="UKF32" s="15"/>
      <c r="UKG32" s="15"/>
      <c r="UKH32" s="15"/>
      <c r="UKI32" s="15"/>
      <c r="UKJ32" s="15"/>
      <c r="UKK32" s="15"/>
      <c r="UKL32" s="15"/>
      <c r="UKM32" s="15"/>
      <c r="UKN32" s="15"/>
      <c r="UKO32" s="15"/>
      <c r="UKP32" s="15"/>
      <c r="UKQ32" s="15"/>
      <c r="UKR32" s="15"/>
      <c r="UKS32" s="15"/>
      <c r="UKT32" s="15"/>
      <c r="UKU32" s="15"/>
      <c r="UKV32" s="15"/>
      <c r="UKW32" s="15"/>
      <c r="UKX32" s="15"/>
      <c r="UKY32" s="15"/>
      <c r="UKZ32" s="15"/>
      <c r="ULA32" s="15"/>
      <c r="ULB32" s="15"/>
      <c r="ULC32" s="15"/>
      <c r="ULD32" s="15"/>
      <c r="ULE32" s="15"/>
      <c r="ULF32" s="15"/>
      <c r="ULG32" s="15"/>
      <c r="ULH32" s="15"/>
      <c r="ULI32" s="15"/>
      <c r="ULJ32" s="15"/>
      <c r="ULK32" s="15"/>
      <c r="ULL32" s="15"/>
      <c r="ULM32" s="15"/>
      <c r="ULN32" s="15"/>
      <c r="ULO32" s="15"/>
      <c r="ULP32" s="15"/>
      <c r="ULQ32" s="15"/>
      <c r="ULR32" s="15"/>
      <c r="ULS32" s="15"/>
      <c r="ULT32" s="15"/>
      <c r="ULU32" s="15"/>
      <c r="ULV32" s="15"/>
      <c r="ULW32" s="15"/>
      <c r="ULX32" s="15"/>
      <c r="ULY32" s="15"/>
      <c r="ULZ32" s="15"/>
      <c r="UMA32" s="15"/>
      <c r="UMB32" s="15"/>
      <c r="UMC32" s="15"/>
      <c r="UMD32" s="15"/>
      <c r="UME32" s="15"/>
      <c r="UMF32" s="15"/>
      <c r="UMG32" s="15"/>
      <c r="UMH32" s="15"/>
      <c r="UMI32" s="15"/>
      <c r="UMJ32" s="15"/>
      <c r="UMK32" s="15"/>
      <c r="UML32" s="15"/>
      <c r="UMM32" s="15"/>
      <c r="UMN32" s="15"/>
      <c r="UMO32" s="15"/>
      <c r="UMP32" s="15"/>
      <c r="UMQ32" s="15"/>
      <c r="UMR32" s="15"/>
      <c r="UMS32" s="15"/>
      <c r="UMT32" s="15"/>
      <c r="UMU32" s="15"/>
      <c r="UMV32" s="15"/>
      <c r="UMW32" s="15"/>
      <c r="UMX32" s="15"/>
      <c r="UMY32" s="15"/>
      <c r="UMZ32" s="15"/>
      <c r="UNA32" s="15"/>
      <c r="UNB32" s="15"/>
      <c r="UNC32" s="15"/>
      <c r="UND32" s="15"/>
      <c r="UNE32" s="15"/>
      <c r="UNF32" s="15"/>
      <c r="UNG32" s="15"/>
      <c r="UNH32" s="15"/>
      <c r="UNI32" s="15"/>
      <c r="UNJ32" s="15"/>
      <c r="UNK32" s="15"/>
      <c r="UNL32" s="15"/>
      <c r="UNM32" s="15"/>
      <c r="UNN32" s="15"/>
      <c r="UNO32" s="15"/>
      <c r="UNP32" s="15"/>
      <c r="UNQ32" s="15"/>
      <c r="UNR32" s="15"/>
      <c r="UNS32" s="15"/>
      <c r="UNT32" s="15"/>
      <c r="UNU32" s="15"/>
      <c r="UNV32" s="15"/>
      <c r="UNW32" s="15"/>
      <c r="UNX32" s="15"/>
      <c r="UNY32" s="15"/>
      <c r="UNZ32" s="15"/>
      <c r="UOA32" s="15"/>
      <c r="UOB32" s="15"/>
      <c r="UOC32" s="15"/>
      <c r="UOD32" s="15"/>
      <c r="UOE32" s="15"/>
      <c r="UOF32" s="15"/>
      <c r="UOG32" s="15"/>
      <c r="UOH32" s="15"/>
      <c r="UOI32" s="15"/>
      <c r="UOJ32" s="15"/>
      <c r="UOK32" s="15"/>
      <c r="UOL32" s="15"/>
      <c r="UOM32" s="15"/>
      <c r="UON32" s="15"/>
      <c r="UOO32" s="15"/>
      <c r="UOP32" s="15"/>
      <c r="UOQ32" s="15"/>
      <c r="UOR32" s="15"/>
      <c r="UOS32" s="15"/>
      <c r="UOT32" s="15"/>
      <c r="UOU32" s="15"/>
      <c r="UOV32" s="15"/>
      <c r="UOW32" s="15"/>
      <c r="UOX32" s="15"/>
      <c r="UOY32" s="15"/>
      <c r="UOZ32" s="15"/>
      <c r="UPA32" s="15"/>
      <c r="UPB32" s="15"/>
      <c r="UPC32" s="15"/>
      <c r="UPD32" s="15"/>
      <c r="UPE32" s="15"/>
      <c r="UPF32" s="15"/>
      <c r="UPG32" s="15"/>
      <c r="UPH32" s="15"/>
      <c r="UPI32" s="15"/>
      <c r="UPJ32" s="15"/>
      <c r="UPK32" s="15"/>
      <c r="UPL32" s="15"/>
      <c r="UPM32" s="15"/>
      <c r="UPN32" s="15"/>
      <c r="UPO32" s="15"/>
      <c r="UPP32" s="15"/>
      <c r="UPQ32" s="15"/>
      <c r="UPR32" s="15"/>
      <c r="UPS32" s="15"/>
      <c r="UPT32" s="15"/>
      <c r="UPU32" s="15"/>
      <c r="UPV32" s="15"/>
      <c r="UPW32" s="15"/>
      <c r="UPX32" s="15"/>
      <c r="UPY32" s="15"/>
      <c r="UPZ32" s="15"/>
      <c r="UQA32" s="15"/>
      <c r="UQB32" s="15"/>
      <c r="UQC32" s="15"/>
      <c r="UQD32" s="15"/>
      <c r="UQE32" s="15"/>
      <c r="UQF32" s="15"/>
      <c r="UQG32" s="15"/>
      <c r="UQH32" s="15"/>
      <c r="UQI32" s="15"/>
      <c r="UQJ32" s="15"/>
      <c r="UQK32" s="15"/>
      <c r="UQL32" s="15"/>
      <c r="UQM32" s="15"/>
      <c r="UQN32" s="15"/>
      <c r="UQO32" s="15"/>
      <c r="UQP32" s="15"/>
      <c r="UQQ32" s="15"/>
      <c r="UQR32" s="15"/>
      <c r="UQS32" s="15"/>
      <c r="UQT32" s="15"/>
      <c r="UQU32" s="15"/>
      <c r="UQV32" s="15"/>
      <c r="UQW32" s="15"/>
      <c r="UQX32" s="15"/>
      <c r="UQY32" s="15"/>
      <c r="UQZ32" s="15"/>
      <c r="URA32" s="15"/>
      <c r="URB32" s="15"/>
      <c r="URC32" s="15"/>
      <c r="URD32" s="15"/>
      <c r="URE32" s="15"/>
      <c r="URF32" s="15"/>
      <c r="URG32" s="15"/>
      <c r="URH32" s="15"/>
      <c r="URI32" s="15"/>
      <c r="URJ32" s="15"/>
      <c r="URK32" s="15"/>
      <c r="URL32" s="15"/>
      <c r="URM32" s="15"/>
      <c r="URN32" s="15"/>
      <c r="URO32" s="15"/>
      <c r="URP32" s="15"/>
      <c r="URQ32" s="15"/>
      <c r="URR32" s="15"/>
      <c r="URS32" s="15"/>
      <c r="URT32" s="15"/>
      <c r="URU32" s="15"/>
      <c r="URV32" s="15"/>
      <c r="URW32" s="15"/>
      <c r="URX32" s="15"/>
      <c r="URY32" s="15"/>
      <c r="URZ32" s="15"/>
      <c r="USA32" s="15"/>
      <c r="USB32" s="15"/>
      <c r="USC32" s="15"/>
      <c r="USD32" s="15"/>
      <c r="USE32" s="15"/>
      <c r="USF32" s="15"/>
      <c r="USG32" s="15"/>
      <c r="USH32" s="15"/>
      <c r="USI32" s="15"/>
      <c r="USJ32" s="15"/>
      <c r="USK32" s="15"/>
      <c r="USL32" s="15"/>
      <c r="USM32" s="15"/>
      <c r="USN32" s="15"/>
      <c r="USO32" s="15"/>
      <c r="USP32" s="15"/>
      <c r="USQ32" s="15"/>
      <c r="USR32" s="15"/>
      <c r="USS32" s="15"/>
      <c r="UST32" s="15"/>
      <c r="USU32" s="15"/>
      <c r="USV32" s="15"/>
      <c r="USW32" s="15"/>
      <c r="USX32" s="15"/>
      <c r="USY32" s="15"/>
      <c r="USZ32" s="15"/>
      <c r="UTA32" s="15"/>
      <c r="UTB32" s="15"/>
      <c r="UTC32" s="15"/>
      <c r="UTD32" s="15"/>
      <c r="UTE32" s="15"/>
      <c r="UTF32" s="15"/>
      <c r="UTG32" s="15"/>
      <c r="UTH32" s="15"/>
      <c r="UTI32" s="15"/>
      <c r="UTJ32" s="15"/>
      <c r="UTK32" s="15"/>
      <c r="UTL32" s="15"/>
      <c r="UTM32" s="15"/>
      <c r="UTN32" s="15"/>
      <c r="UTO32" s="15"/>
      <c r="UTP32" s="15"/>
      <c r="UTQ32" s="15"/>
      <c r="UTR32" s="15"/>
      <c r="UTS32" s="15"/>
      <c r="UTT32" s="15"/>
      <c r="UTU32" s="15"/>
      <c r="UTV32" s="15"/>
      <c r="UTW32" s="15"/>
      <c r="UTX32" s="15"/>
      <c r="UTY32" s="15"/>
      <c r="UTZ32" s="15"/>
      <c r="UUA32" s="15"/>
      <c r="UUB32" s="15"/>
      <c r="UUC32" s="15"/>
      <c r="UUD32" s="15"/>
      <c r="UUE32" s="15"/>
      <c r="UUF32" s="15"/>
      <c r="UUG32" s="15"/>
      <c r="UUH32" s="15"/>
      <c r="UUI32" s="15"/>
      <c r="UUJ32" s="15"/>
      <c r="UUK32" s="15"/>
      <c r="UUL32" s="15"/>
      <c r="UUM32" s="15"/>
      <c r="UUN32" s="15"/>
      <c r="UUO32" s="15"/>
      <c r="UUP32" s="15"/>
      <c r="UUQ32" s="15"/>
      <c r="UUR32" s="15"/>
      <c r="UUS32" s="15"/>
      <c r="UUT32" s="15"/>
      <c r="UUU32" s="15"/>
      <c r="UUV32" s="15"/>
      <c r="UUW32" s="15"/>
      <c r="UUX32" s="15"/>
      <c r="UUY32" s="15"/>
      <c r="UUZ32" s="15"/>
      <c r="UVA32" s="15"/>
      <c r="UVB32" s="15"/>
      <c r="UVC32" s="15"/>
      <c r="UVD32" s="15"/>
      <c r="UVE32" s="15"/>
      <c r="UVF32" s="15"/>
      <c r="UVG32" s="15"/>
      <c r="UVH32" s="15"/>
      <c r="UVI32" s="15"/>
      <c r="UVJ32" s="15"/>
      <c r="UVK32" s="15"/>
      <c r="UVL32" s="15"/>
      <c r="UVM32" s="15"/>
      <c r="UVN32" s="15"/>
      <c r="UVO32" s="15"/>
      <c r="UVP32" s="15"/>
      <c r="UVQ32" s="15"/>
      <c r="UVR32" s="15"/>
      <c r="UVS32" s="15"/>
      <c r="UVT32" s="15"/>
      <c r="UVU32" s="15"/>
      <c r="UVV32" s="15"/>
      <c r="UVW32" s="15"/>
      <c r="UVX32" s="15"/>
      <c r="UVY32" s="15"/>
      <c r="UVZ32" s="15"/>
      <c r="UWA32" s="15"/>
      <c r="UWB32" s="15"/>
      <c r="UWC32" s="15"/>
      <c r="UWD32" s="15"/>
      <c r="UWE32" s="15"/>
      <c r="UWF32" s="15"/>
      <c r="UWG32" s="15"/>
      <c r="UWH32" s="15"/>
      <c r="UWI32" s="15"/>
      <c r="UWJ32" s="15"/>
      <c r="UWK32" s="15"/>
      <c r="UWL32" s="15"/>
      <c r="UWM32" s="15"/>
      <c r="UWN32" s="15"/>
      <c r="UWO32" s="15"/>
      <c r="UWP32" s="15"/>
      <c r="UWQ32" s="15"/>
      <c r="UWR32" s="15"/>
      <c r="UWS32" s="15"/>
      <c r="UWT32" s="15"/>
      <c r="UWU32" s="15"/>
      <c r="UWV32" s="15"/>
      <c r="UWW32" s="15"/>
      <c r="UWX32" s="15"/>
      <c r="UWY32" s="15"/>
      <c r="UWZ32" s="15"/>
      <c r="UXA32" s="15"/>
      <c r="UXB32" s="15"/>
      <c r="UXC32" s="15"/>
      <c r="UXD32" s="15"/>
      <c r="UXE32" s="15"/>
      <c r="UXF32" s="15"/>
      <c r="UXG32" s="15"/>
      <c r="UXH32" s="15"/>
      <c r="UXI32" s="15"/>
      <c r="UXJ32" s="15"/>
      <c r="UXK32" s="15"/>
      <c r="UXL32" s="15"/>
      <c r="UXM32" s="15"/>
      <c r="UXN32" s="15"/>
      <c r="UXO32" s="15"/>
      <c r="UXP32" s="15"/>
      <c r="UXQ32" s="15"/>
      <c r="UXR32" s="15"/>
      <c r="UXS32" s="15"/>
      <c r="UXT32" s="15"/>
      <c r="UXU32" s="15"/>
      <c r="UXV32" s="15"/>
      <c r="UXW32" s="15"/>
      <c r="UXX32" s="15"/>
      <c r="UXY32" s="15"/>
      <c r="UXZ32" s="15"/>
      <c r="UYA32" s="15"/>
      <c r="UYB32" s="15"/>
      <c r="UYC32" s="15"/>
      <c r="UYD32" s="15"/>
      <c r="UYE32" s="15"/>
      <c r="UYF32" s="15"/>
      <c r="UYG32" s="15"/>
      <c r="UYH32" s="15"/>
      <c r="UYI32" s="15"/>
      <c r="UYJ32" s="15"/>
      <c r="UYK32" s="15"/>
      <c r="UYL32" s="15"/>
      <c r="UYM32" s="15"/>
      <c r="UYN32" s="15"/>
      <c r="UYO32" s="15"/>
      <c r="UYP32" s="15"/>
      <c r="UYQ32" s="15"/>
      <c r="UYR32" s="15"/>
      <c r="UYS32" s="15"/>
      <c r="UYT32" s="15"/>
      <c r="UYU32" s="15"/>
      <c r="UYV32" s="15"/>
      <c r="UYW32" s="15"/>
      <c r="UYX32" s="15"/>
      <c r="UYY32" s="15"/>
      <c r="UYZ32" s="15"/>
      <c r="UZA32" s="15"/>
      <c r="UZB32" s="15"/>
      <c r="UZC32" s="15"/>
      <c r="UZD32" s="15"/>
      <c r="UZE32" s="15"/>
      <c r="UZF32" s="15"/>
      <c r="UZG32" s="15"/>
      <c r="UZH32" s="15"/>
      <c r="UZI32" s="15"/>
      <c r="UZJ32" s="15"/>
      <c r="UZK32" s="15"/>
      <c r="UZL32" s="15"/>
      <c r="UZM32" s="15"/>
      <c r="UZN32" s="15"/>
      <c r="UZO32" s="15"/>
      <c r="UZP32" s="15"/>
      <c r="UZQ32" s="15"/>
      <c r="UZR32" s="15"/>
      <c r="UZS32" s="15"/>
      <c r="UZT32" s="15"/>
      <c r="UZU32" s="15"/>
      <c r="UZV32" s="15"/>
      <c r="UZW32" s="15"/>
      <c r="UZX32" s="15"/>
      <c r="UZY32" s="15"/>
      <c r="UZZ32" s="15"/>
      <c r="VAA32" s="15"/>
      <c r="VAB32" s="15"/>
      <c r="VAC32" s="15"/>
      <c r="VAD32" s="15"/>
      <c r="VAE32" s="15"/>
      <c r="VAF32" s="15"/>
      <c r="VAG32" s="15"/>
      <c r="VAH32" s="15"/>
      <c r="VAI32" s="15"/>
      <c r="VAJ32" s="15"/>
      <c r="VAK32" s="15"/>
      <c r="VAL32" s="15"/>
      <c r="VAM32" s="15"/>
      <c r="VAN32" s="15"/>
      <c r="VAO32" s="15"/>
      <c r="VAP32" s="15"/>
      <c r="VAQ32" s="15"/>
      <c r="VAR32" s="15"/>
      <c r="VAS32" s="15"/>
      <c r="VAT32" s="15"/>
      <c r="VAU32" s="15"/>
      <c r="VAV32" s="15"/>
      <c r="VAW32" s="15"/>
      <c r="VAX32" s="15"/>
      <c r="VAY32" s="15"/>
      <c r="VAZ32" s="15"/>
      <c r="VBA32" s="15"/>
      <c r="VBB32" s="15"/>
      <c r="VBC32" s="15"/>
      <c r="VBD32" s="15"/>
      <c r="VBE32" s="15"/>
      <c r="VBF32" s="15"/>
      <c r="VBG32" s="15"/>
      <c r="VBH32" s="15"/>
      <c r="VBI32" s="15"/>
      <c r="VBJ32" s="15"/>
      <c r="VBK32" s="15"/>
      <c r="VBL32" s="15"/>
      <c r="VBM32" s="15"/>
      <c r="VBN32" s="15"/>
      <c r="VBO32" s="15"/>
      <c r="VBP32" s="15"/>
      <c r="VBQ32" s="15"/>
      <c r="VBR32" s="15"/>
      <c r="VBS32" s="15"/>
      <c r="VBT32" s="15"/>
      <c r="VBU32" s="15"/>
      <c r="VBV32" s="15"/>
      <c r="VBW32" s="15"/>
      <c r="VBX32" s="15"/>
      <c r="VBY32" s="15"/>
      <c r="VBZ32" s="15"/>
      <c r="VCA32" s="15"/>
      <c r="VCB32" s="15"/>
      <c r="VCC32" s="15"/>
      <c r="VCD32" s="15"/>
      <c r="VCE32" s="15"/>
      <c r="VCF32" s="15"/>
      <c r="VCG32" s="15"/>
      <c r="VCH32" s="15"/>
      <c r="VCI32" s="15"/>
      <c r="VCJ32" s="15"/>
      <c r="VCK32" s="15"/>
      <c r="VCL32" s="15"/>
      <c r="VCM32" s="15"/>
      <c r="VCN32" s="15"/>
      <c r="VCO32" s="15"/>
      <c r="VCP32" s="15"/>
      <c r="VCQ32" s="15"/>
      <c r="VCR32" s="15"/>
      <c r="VCS32" s="15"/>
      <c r="VCT32" s="15"/>
      <c r="VCU32" s="15"/>
      <c r="VCV32" s="15"/>
      <c r="VCW32" s="15"/>
      <c r="VCX32" s="15"/>
      <c r="VCY32" s="15"/>
      <c r="VCZ32" s="15"/>
      <c r="VDA32" s="15"/>
      <c r="VDB32" s="15"/>
      <c r="VDC32" s="15"/>
      <c r="VDD32" s="15"/>
      <c r="VDE32" s="15"/>
      <c r="VDF32" s="15"/>
      <c r="VDG32" s="15"/>
      <c r="VDH32" s="15"/>
      <c r="VDI32" s="15"/>
      <c r="VDJ32" s="15"/>
      <c r="VDK32" s="15"/>
      <c r="VDL32" s="15"/>
      <c r="VDM32" s="15"/>
      <c r="VDN32" s="15"/>
      <c r="VDO32" s="15"/>
      <c r="VDP32" s="15"/>
      <c r="VDQ32" s="15"/>
      <c r="VDR32" s="15"/>
      <c r="VDS32" s="15"/>
      <c r="VDT32" s="15"/>
      <c r="VDU32" s="15"/>
      <c r="VDV32" s="15"/>
      <c r="VDW32" s="15"/>
      <c r="VDX32" s="15"/>
      <c r="VDY32" s="15"/>
      <c r="VDZ32" s="15"/>
      <c r="VEA32" s="15"/>
      <c r="VEB32" s="15"/>
      <c r="VEC32" s="15"/>
      <c r="VED32" s="15"/>
      <c r="VEE32" s="15"/>
      <c r="VEF32" s="15"/>
      <c r="VEG32" s="15"/>
      <c r="VEH32" s="15"/>
      <c r="VEI32" s="15"/>
      <c r="VEJ32" s="15"/>
      <c r="VEK32" s="15"/>
      <c r="VEL32" s="15"/>
      <c r="VEM32" s="15"/>
      <c r="VEN32" s="15"/>
      <c r="VEO32" s="15"/>
      <c r="VEP32" s="15"/>
      <c r="VEQ32" s="15"/>
      <c r="VER32" s="15"/>
      <c r="VES32" s="15"/>
      <c r="VET32" s="15"/>
      <c r="VEU32" s="15"/>
      <c r="VEV32" s="15"/>
      <c r="VEW32" s="15"/>
      <c r="VEX32" s="15"/>
      <c r="VEY32" s="15"/>
      <c r="VEZ32" s="15"/>
      <c r="VFA32" s="15"/>
      <c r="VFB32" s="15"/>
      <c r="VFC32" s="15"/>
      <c r="VFD32" s="15"/>
      <c r="VFE32" s="15"/>
      <c r="VFF32" s="15"/>
      <c r="VFG32" s="15"/>
      <c r="VFH32" s="15"/>
      <c r="VFI32" s="15"/>
      <c r="VFJ32" s="15"/>
      <c r="VFK32" s="15"/>
      <c r="VFL32" s="15"/>
      <c r="VFM32" s="15"/>
      <c r="VFN32" s="15"/>
      <c r="VFO32" s="15"/>
      <c r="VFP32" s="15"/>
      <c r="VFQ32" s="15"/>
      <c r="VFR32" s="15"/>
      <c r="VFS32" s="15"/>
      <c r="VFT32" s="15"/>
      <c r="VFU32" s="15"/>
      <c r="VFV32" s="15"/>
      <c r="VFW32" s="15"/>
      <c r="VFX32" s="15"/>
      <c r="VFY32" s="15"/>
      <c r="VFZ32" s="15"/>
      <c r="VGA32" s="15"/>
      <c r="VGB32" s="15"/>
      <c r="VGC32" s="15"/>
      <c r="VGD32" s="15"/>
      <c r="VGE32" s="15"/>
      <c r="VGF32" s="15"/>
      <c r="VGG32" s="15"/>
      <c r="VGH32" s="15"/>
      <c r="VGI32" s="15"/>
      <c r="VGJ32" s="15"/>
      <c r="VGK32" s="15"/>
      <c r="VGL32" s="15"/>
      <c r="VGM32" s="15"/>
      <c r="VGN32" s="15"/>
      <c r="VGO32" s="15"/>
      <c r="VGP32" s="15"/>
      <c r="VGQ32" s="15"/>
      <c r="VGR32" s="15"/>
      <c r="VGS32" s="15"/>
      <c r="VGT32" s="15"/>
      <c r="VGU32" s="15"/>
      <c r="VGV32" s="15"/>
      <c r="VGW32" s="15"/>
      <c r="VGX32" s="15"/>
      <c r="VGY32" s="15"/>
      <c r="VGZ32" s="15"/>
      <c r="VHA32" s="15"/>
      <c r="VHB32" s="15"/>
      <c r="VHC32" s="15"/>
      <c r="VHD32" s="15"/>
      <c r="VHE32" s="15"/>
      <c r="VHF32" s="15"/>
      <c r="VHG32" s="15"/>
      <c r="VHH32" s="15"/>
      <c r="VHI32" s="15"/>
      <c r="VHJ32" s="15"/>
      <c r="VHK32" s="15"/>
      <c r="VHL32" s="15"/>
      <c r="VHM32" s="15"/>
      <c r="VHN32" s="15"/>
      <c r="VHO32" s="15"/>
      <c r="VHP32" s="15"/>
      <c r="VHQ32" s="15"/>
      <c r="VHR32" s="15"/>
      <c r="VHS32" s="15"/>
      <c r="VHT32" s="15"/>
      <c r="VHU32" s="15"/>
      <c r="VHV32" s="15"/>
      <c r="VHW32" s="15"/>
      <c r="VHX32" s="15"/>
      <c r="VHY32" s="15"/>
      <c r="VHZ32" s="15"/>
      <c r="VIA32" s="15"/>
      <c r="VIB32" s="15"/>
      <c r="VIC32" s="15"/>
      <c r="VID32" s="15"/>
      <c r="VIE32" s="15"/>
      <c r="VIF32" s="15"/>
      <c r="VIG32" s="15"/>
      <c r="VIH32" s="15"/>
      <c r="VII32" s="15"/>
      <c r="VIJ32" s="15"/>
      <c r="VIK32" s="15"/>
      <c r="VIL32" s="15"/>
      <c r="VIM32" s="15"/>
      <c r="VIN32" s="15"/>
      <c r="VIO32" s="15"/>
      <c r="VIP32" s="15"/>
      <c r="VIQ32" s="15"/>
      <c r="VIR32" s="15"/>
      <c r="VIS32" s="15"/>
      <c r="VIT32" s="15"/>
      <c r="VIU32" s="15"/>
      <c r="VIV32" s="15"/>
      <c r="VIW32" s="15"/>
      <c r="VIX32" s="15"/>
      <c r="VIY32" s="15"/>
      <c r="VIZ32" s="15"/>
      <c r="VJA32" s="15"/>
      <c r="VJB32" s="15"/>
      <c r="VJC32" s="15"/>
      <c r="VJD32" s="15"/>
      <c r="VJE32" s="15"/>
      <c r="VJF32" s="15"/>
      <c r="VJG32" s="15"/>
      <c r="VJH32" s="15"/>
      <c r="VJI32" s="15"/>
      <c r="VJJ32" s="15"/>
      <c r="VJK32" s="15"/>
      <c r="VJL32" s="15"/>
      <c r="VJM32" s="15"/>
      <c r="VJN32" s="15"/>
      <c r="VJO32" s="15"/>
      <c r="VJP32" s="15"/>
      <c r="VJQ32" s="15"/>
      <c r="VJR32" s="15"/>
      <c r="VJS32" s="15"/>
      <c r="VJT32" s="15"/>
      <c r="VJU32" s="15"/>
      <c r="VJV32" s="15"/>
      <c r="VJW32" s="15"/>
      <c r="VJX32" s="15"/>
      <c r="VJY32" s="15"/>
      <c r="VJZ32" s="15"/>
      <c r="VKA32" s="15"/>
      <c r="VKB32" s="15"/>
      <c r="VKC32" s="15"/>
      <c r="VKD32" s="15"/>
      <c r="VKE32" s="15"/>
      <c r="VKF32" s="15"/>
      <c r="VKG32" s="15"/>
      <c r="VKH32" s="15"/>
      <c r="VKI32" s="15"/>
      <c r="VKJ32" s="15"/>
      <c r="VKK32" s="15"/>
      <c r="VKL32" s="15"/>
      <c r="VKM32" s="15"/>
      <c r="VKN32" s="15"/>
      <c r="VKO32" s="15"/>
      <c r="VKP32" s="15"/>
      <c r="VKQ32" s="15"/>
      <c r="VKR32" s="15"/>
      <c r="VKS32" s="15"/>
      <c r="VKT32" s="15"/>
      <c r="VKU32" s="15"/>
      <c r="VKV32" s="15"/>
      <c r="VKW32" s="15"/>
      <c r="VKX32" s="15"/>
      <c r="VKY32" s="15"/>
      <c r="VKZ32" s="15"/>
      <c r="VLA32" s="15"/>
      <c r="VLB32" s="15"/>
      <c r="VLC32" s="15"/>
      <c r="VLD32" s="15"/>
      <c r="VLE32" s="15"/>
      <c r="VLF32" s="15"/>
      <c r="VLG32" s="15"/>
      <c r="VLH32" s="15"/>
      <c r="VLI32" s="15"/>
      <c r="VLJ32" s="15"/>
      <c r="VLK32" s="15"/>
      <c r="VLL32" s="15"/>
      <c r="VLM32" s="15"/>
      <c r="VLN32" s="15"/>
      <c r="VLO32" s="15"/>
      <c r="VLP32" s="15"/>
      <c r="VLQ32" s="15"/>
      <c r="VLR32" s="15"/>
      <c r="VLS32" s="15"/>
      <c r="VLT32" s="15"/>
      <c r="VLU32" s="15"/>
      <c r="VLV32" s="15"/>
      <c r="VLW32" s="15"/>
      <c r="VLX32" s="15"/>
      <c r="VLY32" s="15"/>
      <c r="VLZ32" s="15"/>
      <c r="VMA32" s="15"/>
      <c r="VMB32" s="15"/>
      <c r="VMC32" s="15"/>
      <c r="VMD32" s="15"/>
      <c r="VME32" s="15"/>
      <c r="VMF32" s="15"/>
      <c r="VMG32" s="15"/>
      <c r="VMH32" s="15"/>
      <c r="VMI32" s="15"/>
      <c r="VMJ32" s="15"/>
      <c r="VMK32" s="15"/>
      <c r="VML32" s="15"/>
      <c r="VMM32" s="15"/>
      <c r="VMN32" s="15"/>
      <c r="VMO32" s="15"/>
      <c r="VMP32" s="15"/>
      <c r="VMQ32" s="15"/>
      <c r="VMR32" s="15"/>
      <c r="VMS32" s="15"/>
      <c r="VMT32" s="15"/>
      <c r="VMU32" s="15"/>
      <c r="VMV32" s="15"/>
      <c r="VMW32" s="15"/>
      <c r="VMX32" s="15"/>
      <c r="VMY32" s="15"/>
      <c r="VMZ32" s="15"/>
      <c r="VNA32" s="15"/>
      <c r="VNB32" s="15"/>
      <c r="VNC32" s="15"/>
      <c r="VND32" s="15"/>
      <c r="VNE32" s="15"/>
      <c r="VNF32" s="15"/>
      <c r="VNG32" s="15"/>
      <c r="VNH32" s="15"/>
      <c r="VNI32" s="15"/>
      <c r="VNJ32" s="15"/>
      <c r="VNK32" s="15"/>
      <c r="VNL32" s="15"/>
      <c r="VNM32" s="15"/>
      <c r="VNN32" s="15"/>
      <c r="VNO32" s="15"/>
      <c r="VNP32" s="15"/>
      <c r="VNQ32" s="15"/>
      <c r="VNR32" s="15"/>
      <c r="VNS32" s="15"/>
      <c r="VNT32" s="15"/>
      <c r="VNU32" s="15"/>
      <c r="VNV32" s="15"/>
      <c r="VNW32" s="15"/>
      <c r="VNX32" s="15"/>
      <c r="VNY32" s="15"/>
      <c r="VNZ32" s="15"/>
      <c r="VOA32" s="15"/>
      <c r="VOB32" s="15"/>
      <c r="VOC32" s="15"/>
      <c r="VOD32" s="15"/>
      <c r="VOE32" s="15"/>
      <c r="VOF32" s="15"/>
      <c r="VOG32" s="15"/>
      <c r="VOH32" s="15"/>
      <c r="VOI32" s="15"/>
      <c r="VOJ32" s="15"/>
      <c r="VOK32" s="15"/>
      <c r="VOL32" s="15"/>
      <c r="VOM32" s="15"/>
      <c r="VON32" s="15"/>
      <c r="VOO32" s="15"/>
      <c r="VOP32" s="15"/>
      <c r="VOQ32" s="15"/>
      <c r="VOR32" s="15"/>
      <c r="VOS32" s="15"/>
      <c r="VOT32" s="15"/>
      <c r="VOU32" s="15"/>
      <c r="VOV32" s="15"/>
      <c r="VOW32" s="15"/>
      <c r="VOX32" s="15"/>
      <c r="VOY32" s="15"/>
      <c r="VOZ32" s="15"/>
      <c r="VPA32" s="15"/>
      <c r="VPB32" s="15"/>
      <c r="VPC32" s="15"/>
      <c r="VPD32" s="15"/>
      <c r="VPE32" s="15"/>
      <c r="VPF32" s="15"/>
      <c r="VPG32" s="15"/>
      <c r="VPH32" s="15"/>
      <c r="VPI32" s="15"/>
      <c r="VPJ32" s="15"/>
      <c r="VPK32" s="15"/>
      <c r="VPL32" s="15"/>
      <c r="VPM32" s="15"/>
      <c r="VPN32" s="15"/>
      <c r="VPO32" s="15"/>
      <c r="VPP32" s="15"/>
      <c r="VPQ32" s="15"/>
      <c r="VPR32" s="15"/>
      <c r="VPS32" s="15"/>
      <c r="VPT32" s="15"/>
      <c r="VPU32" s="15"/>
      <c r="VPV32" s="15"/>
      <c r="VPW32" s="15"/>
      <c r="VPX32" s="15"/>
      <c r="VPY32" s="15"/>
      <c r="VPZ32" s="15"/>
      <c r="VQA32" s="15"/>
      <c r="VQB32" s="15"/>
      <c r="VQC32" s="15"/>
      <c r="VQD32" s="15"/>
      <c r="VQE32" s="15"/>
      <c r="VQF32" s="15"/>
      <c r="VQG32" s="15"/>
      <c r="VQH32" s="15"/>
      <c r="VQI32" s="15"/>
      <c r="VQJ32" s="15"/>
      <c r="VQK32" s="15"/>
      <c r="VQL32" s="15"/>
      <c r="VQM32" s="15"/>
      <c r="VQN32" s="15"/>
      <c r="VQO32" s="15"/>
      <c r="VQP32" s="15"/>
      <c r="VQQ32" s="15"/>
      <c r="VQR32" s="15"/>
      <c r="VQS32" s="15"/>
      <c r="VQT32" s="15"/>
      <c r="VQU32" s="15"/>
      <c r="VQV32" s="15"/>
      <c r="VQW32" s="15"/>
      <c r="VQX32" s="15"/>
      <c r="VQY32" s="15"/>
      <c r="VQZ32" s="15"/>
      <c r="VRA32" s="15"/>
      <c r="VRB32" s="15"/>
      <c r="VRC32" s="15"/>
      <c r="VRD32" s="15"/>
      <c r="VRE32" s="15"/>
      <c r="VRF32" s="15"/>
      <c r="VRG32" s="15"/>
      <c r="VRH32" s="15"/>
      <c r="VRI32" s="15"/>
      <c r="VRJ32" s="15"/>
      <c r="VRK32" s="15"/>
      <c r="VRL32" s="15"/>
      <c r="VRM32" s="15"/>
      <c r="VRN32" s="15"/>
      <c r="VRO32" s="15"/>
      <c r="VRP32" s="15"/>
      <c r="VRQ32" s="15"/>
      <c r="VRR32" s="15"/>
      <c r="VRS32" s="15"/>
      <c r="VRT32" s="15"/>
      <c r="VRU32" s="15"/>
      <c r="VRV32" s="15"/>
      <c r="VRW32" s="15"/>
      <c r="VRX32" s="15"/>
      <c r="VRY32" s="15"/>
      <c r="VRZ32" s="15"/>
      <c r="VSA32" s="15"/>
      <c r="VSB32" s="15"/>
      <c r="VSC32" s="15"/>
      <c r="VSD32" s="15"/>
      <c r="VSE32" s="15"/>
      <c r="VSF32" s="15"/>
      <c r="VSG32" s="15"/>
      <c r="VSH32" s="15"/>
      <c r="VSI32" s="15"/>
      <c r="VSJ32" s="15"/>
      <c r="VSK32" s="15"/>
      <c r="VSL32" s="15"/>
      <c r="VSM32" s="15"/>
      <c r="VSN32" s="15"/>
      <c r="VSO32" s="15"/>
      <c r="VSP32" s="15"/>
      <c r="VSQ32" s="15"/>
      <c r="VSR32" s="15"/>
      <c r="VSS32" s="15"/>
      <c r="VST32" s="15"/>
      <c r="VSU32" s="15"/>
      <c r="VSV32" s="15"/>
      <c r="VSW32" s="15"/>
      <c r="VSX32" s="15"/>
      <c r="VSY32" s="15"/>
      <c r="VSZ32" s="15"/>
      <c r="VTA32" s="15"/>
      <c r="VTB32" s="15"/>
      <c r="VTC32" s="15"/>
      <c r="VTD32" s="15"/>
      <c r="VTE32" s="15"/>
      <c r="VTF32" s="15"/>
      <c r="VTG32" s="15"/>
      <c r="VTH32" s="15"/>
      <c r="VTI32" s="15"/>
      <c r="VTJ32" s="15"/>
      <c r="VTK32" s="15"/>
      <c r="VTL32" s="15"/>
      <c r="VTM32" s="15"/>
      <c r="VTN32" s="15"/>
      <c r="VTO32" s="15"/>
      <c r="VTP32" s="15"/>
      <c r="VTQ32" s="15"/>
      <c r="VTR32" s="15"/>
      <c r="VTS32" s="15"/>
      <c r="VTT32" s="15"/>
      <c r="VTU32" s="15"/>
      <c r="VTV32" s="15"/>
      <c r="VTW32" s="15"/>
      <c r="VTX32" s="15"/>
      <c r="VTY32" s="15"/>
      <c r="VTZ32" s="15"/>
      <c r="VUA32" s="15"/>
      <c r="VUB32" s="15"/>
      <c r="VUC32" s="15"/>
      <c r="VUD32" s="15"/>
      <c r="VUE32" s="15"/>
      <c r="VUF32" s="15"/>
      <c r="VUG32" s="15"/>
      <c r="VUH32" s="15"/>
      <c r="VUI32" s="15"/>
      <c r="VUJ32" s="15"/>
      <c r="VUK32" s="15"/>
      <c r="VUL32" s="15"/>
      <c r="VUM32" s="15"/>
      <c r="VUN32" s="15"/>
      <c r="VUO32" s="15"/>
      <c r="VUP32" s="15"/>
      <c r="VUQ32" s="15"/>
      <c r="VUR32" s="15"/>
      <c r="VUS32" s="15"/>
      <c r="VUT32" s="15"/>
      <c r="VUU32" s="15"/>
      <c r="VUV32" s="15"/>
      <c r="VUW32" s="15"/>
      <c r="VUX32" s="15"/>
      <c r="VUY32" s="15"/>
      <c r="VUZ32" s="15"/>
      <c r="VVA32" s="15"/>
      <c r="VVB32" s="15"/>
      <c r="VVC32" s="15"/>
      <c r="VVD32" s="15"/>
      <c r="VVE32" s="15"/>
      <c r="VVF32" s="15"/>
      <c r="VVG32" s="15"/>
      <c r="VVH32" s="15"/>
      <c r="VVI32" s="15"/>
      <c r="VVJ32" s="15"/>
      <c r="VVK32" s="15"/>
      <c r="VVL32" s="15"/>
      <c r="VVM32" s="15"/>
      <c r="VVN32" s="15"/>
      <c r="VVO32" s="15"/>
      <c r="VVP32" s="15"/>
      <c r="VVQ32" s="15"/>
      <c r="VVR32" s="15"/>
      <c r="VVS32" s="15"/>
      <c r="VVT32" s="15"/>
      <c r="VVU32" s="15"/>
      <c r="VVV32" s="15"/>
      <c r="VVW32" s="15"/>
      <c r="VVX32" s="15"/>
      <c r="VVY32" s="15"/>
      <c r="VVZ32" s="15"/>
      <c r="VWA32" s="15"/>
      <c r="VWB32" s="15"/>
      <c r="VWC32" s="15"/>
      <c r="VWD32" s="15"/>
      <c r="VWE32" s="15"/>
      <c r="VWF32" s="15"/>
      <c r="VWG32" s="15"/>
      <c r="VWH32" s="15"/>
      <c r="VWI32" s="15"/>
      <c r="VWJ32" s="15"/>
      <c r="VWK32" s="15"/>
      <c r="VWL32" s="15"/>
      <c r="VWM32" s="15"/>
      <c r="VWN32" s="15"/>
      <c r="VWO32" s="15"/>
      <c r="VWP32" s="15"/>
      <c r="VWQ32" s="15"/>
      <c r="VWR32" s="15"/>
      <c r="VWS32" s="15"/>
      <c r="VWT32" s="15"/>
      <c r="VWU32" s="15"/>
      <c r="VWV32" s="15"/>
      <c r="VWW32" s="15"/>
      <c r="VWX32" s="15"/>
      <c r="VWY32" s="15"/>
      <c r="VWZ32" s="15"/>
      <c r="VXA32" s="15"/>
      <c r="VXB32" s="15"/>
      <c r="VXC32" s="15"/>
      <c r="VXD32" s="15"/>
      <c r="VXE32" s="15"/>
      <c r="VXF32" s="15"/>
      <c r="VXG32" s="15"/>
      <c r="VXH32" s="15"/>
      <c r="VXI32" s="15"/>
      <c r="VXJ32" s="15"/>
      <c r="VXK32" s="15"/>
      <c r="VXL32" s="15"/>
      <c r="VXM32" s="15"/>
      <c r="VXN32" s="15"/>
      <c r="VXO32" s="15"/>
      <c r="VXP32" s="15"/>
      <c r="VXQ32" s="15"/>
      <c r="VXR32" s="15"/>
      <c r="VXS32" s="15"/>
      <c r="VXT32" s="15"/>
      <c r="VXU32" s="15"/>
      <c r="VXV32" s="15"/>
      <c r="VXW32" s="15"/>
      <c r="VXX32" s="15"/>
      <c r="VXY32" s="15"/>
      <c r="VXZ32" s="15"/>
      <c r="VYA32" s="15"/>
      <c r="VYB32" s="15"/>
      <c r="VYC32" s="15"/>
      <c r="VYD32" s="15"/>
      <c r="VYE32" s="15"/>
      <c r="VYF32" s="15"/>
      <c r="VYG32" s="15"/>
      <c r="VYH32" s="15"/>
      <c r="VYI32" s="15"/>
      <c r="VYJ32" s="15"/>
      <c r="VYK32" s="15"/>
      <c r="VYL32" s="15"/>
      <c r="VYM32" s="15"/>
      <c r="VYN32" s="15"/>
      <c r="VYO32" s="15"/>
      <c r="VYP32" s="15"/>
      <c r="VYQ32" s="15"/>
      <c r="VYR32" s="15"/>
      <c r="VYS32" s="15"/>
      <c r="VYT32" s="15"/>
      <c r="VYU32" s="15"/>
      <c r="VYV32" s="15"/>
      <c r="VYW32" s="15"/>
      <c r="VYX32" s="15"/>
      <c r="VYY32" s="15"/>
      <c r="VYZ32" s="15"/>
      <c r="VZA32" s="15"/>
      <c r="VZB32" s="15"/>
      <c r="VZC32" s="15"/>
      <c r="VZD32" s="15"/>
      <c r="VZE32" s="15"/>
      <c r="VZF32" s="15"/>
      <c r="VZG32" s="15"/>
      <c r="VZH32" s="15"/>
      <c r="VZI32" s="15"/>
      <c r="VZJ32" s="15"/>
      <c r="VZK32" s="15"/>
      <c r="VZL32" s="15"/>
      <c r="VZM32" s="15"/>
      <c r="VZN32" s="15"/>
      <c r="VZO32" s="15"/>
      <c r="VZP32" s="15"/>
      <c r="VZQ32" s="15"/>
      <c r="VZR32" s="15"/>
      <c r="VZS32" s="15"/>
      <c r="VZT32" s="15"/>
      <c r="VZU32" s="15"/>
      <c r="VZV32" s="15"/>
      <c r="VZW32" s="15"/>
      <c r="VZX32" s="15"/>
      <c r="VZY32" s="15"/>
      <c r="VZZ32" s="15"/>
      <c r="WAA32" s="15"/>
      <c r="WAB32" s="15"/>
      <c r="WAC32" s="15"/>
      <c r="WAD32" s="15"/>
      <c r="WAE32" s="15"/>
      <c r="WAF32" s="15"/>
      <c r="WAG32" s="15"/>
      <c r="WAH32" s="15"/>
      <c r="WAI32" s="15"/>
      <c r="WAJ32" s="15"/>
      <c r="WAK32" s="15"/>
      <c r="WAL32" s="15"/>
      <c r="WAM32" s="15"/>
      <c r="WAN32" s="15"/>
      <c r="WAO32" s="15"/>
      <c r="WAP32" s="15"/>
      <c r="WAQ32" s="15"/>
      <c r="WAR32" s="15"/>
      <c r="WAS32" s="15"/>
      <c r="WAT32" s="15"/>
      <c r="WAU32" s="15"/>
      <c r="WAV32" s="15"/>
      <c r="WAW32" s="15"/>
      <c r="WAX32" s="15"/>
      <c r="WAY32" s="15"/>
      <c r="WAZ32" s="15"/>
      <c r="WBA32" s="15"/>
      <c r="WBB32" s="15"/>
      <c r="WBC32" s="15"/>
      <c r="WBD32" s="15"/>
      <c r="WBE32" s="15"/>
      <c r="WBF32" s="15"/>
      <c r="WBG32" s="15"/>
      <c r="WBH32" s="15"/>
      <c r="WBI32" s="15"/>
      <c r="WBJ32" s="15"/>
      <c r="WBK32" s="15"/>
      <c r="WBL32" s="15"/>
      <c r="WBM32" s="15"/>
      <c r="WBN32" s="15"/>
      <c r="WBO32" s="15"/>
      <c r="WBP32" s="15"/>
      <c r="WBQ32" s="15"/>
      <c r="WBR32" s="15"/>
      <c r="WBS32" s="15"/>
      <c r="WBT32" s="15"/>
      <c r="WBU32" s="15"/>
      <c r="WBV32" s="15"/>
      <c r="WBW32" s="15"/>
      <c r="WBX32" s="15"/>
      <c r="WBY32" s="15"/>
      <c r="WBZ32" s="15"/>
      <c r="WCA32" s="15"/>
      <c r="WCB32" s="15"/>
      <c r="WCC32" s="15"/>
      <c r="WCD32" s="15"/>
      <c r="WCE32" s="15"/>
      <c r="WCF32" s="15"/>
      <c r="WCG32" s="15"/>
      <c r="WCH32" s="15"/>
      <c r="WCI32" s="15"/>
      <c r="WCJ32" s="15"/>
      <c r="WCK32" s="15"/>
      <c r="WCL32" s="15"/>
      <c r="WCM32" s="15"/>
      <c r="WCN32" s="15"/>
      <c r="WCO32" s="15"/>
      <c r="WCP32" s="15"/>
      <c r="WCQ32" s="15"/>
      <c r="WCR32" s="15"/>
      <c r="WCS32" s="15"/>
      <c r="WCT32" s="15"/>
      <c r="WCU32" s="15"/>
      <c r="WCV32" s="15"/>
      <c r="WCW32" s="15"/>
      <c r="WCX32" s="15"/>
      <c r="WCY32" s="15"/>
      <c r="WCZ32" s="15"/>
      <c r="WDA32" s="15"/>
      <c r="WDB32" s="15"/>
      <c r="WDC32" s="15"/>
      <c r="WDD32" s="15"/>
      <c r="WDE32" s="15"/>
      <c r="WDF32" s="15"/>
      <c r="WDG32" s="15"/>
      <c r="WDH32" s="15"/>
      <c r="WDI32" s="15"/>
      <c r="WDJ32" s="15"/>
      <c r="WDK32" s="15"/>
      <c r="WDL32" s="15"/>
      <c r="WDM32" s="15"/>
      <c r="WDN32" s="15"/>
      <c r="WDO32" s="15"/>
      <c r="WDP32" s="15"/>
      <c r="WDQ32" s="15"/>
      <c r="WDR32" s="15"/>
      <c r="WDS32" s="15"/>
      <c r="WDT32" s="15"/>
      <c r="WDU32" s="15"/>
      <c r="WDV32" s="15"/>
      <c r="WDW32" s="15"/>
      <c r="WDX32" s="15"/>
      <c r="WDY32" s="15"/>
      <c r="WDZ32" s="15"/>
      <c r="WEA32" s="15"/>
      <c r="WEB32" s="15"/>
      <c r="WEC32" s="15"/>
      <c r="WED32" s="15"/>
      <c r="WEE32" s="15"/>
      <c r="WEF32" s="15"/>
      <c r="WEG32" s="15"/>
      <c r="WEH32" s="15"/>
      <c r="WEI32" s="15"/>
      <c r="WEJ32" s="15"/>
      <c r="WEK32" s="15"/>
      <c r="WEL32" s="15"/>
      <c r="WEM32" s="15"/>
      <c r="WEN32" s="15"/>
      <c r="WEO32" s="15"/>
      <c r="WEP32" s="15"/>
      <c r="WEQ32" s="15"/>
      <c r="WER32" s="15"/>
      <c r="WES32" s="15"/>
      <c r="WET32" s="15"/>
      <c r="WEU32" s="15"/>
      <c r="WEV32" s="15"/>
      <c r="WEW32" s="15"/>
      <c r="WEX32" s="15"/>
      <c r="WEY32" s="15"/>
      <c r="WEZ32" s="15"/>
      <c r="WFA32" s="15"/>
      <c r="WFB32" s="15"/>
      <c r="WFC32" s="15"/>
      <c r="WFD32" s="15"/>
      <c r="WFE32" s="15"/>
      <c r="WFF32" s="15"/>
      <c r="WFG32" s="15"/>
      <c r="WFH32" s="15"/>
      <c r="WFI32" s="15"/>
      <c r="WFJ32" s="15"/>
      <c r="WFK32" s="15"/>
      <c r="WFL32" s="15"/>
      <c r="WFM32" s="15"/>
      <c r="WFN32" s="15"/>
      <c r="WFO32" s="15"/>
      <c r="WFP32" s="15"/>
      <c r="WFQ32" s="15"/>
      <c r="WFR32" s="15"/>
      <c r="WFS32" s="15"/>
      <c r="WFT32" s="15"/>
      <c r="WFU32" s="15"/>
      <c r="WFV32" s="15"/>
      <c r="WFW32" s="15"/>
      <c r="WFX32" s="15"/>
      <c r="WFY32" s="15"/>
      <c r="WFZ32" s="15"/>
      <c r="WGA32" s="15"/>
      <c r="WGB32" s="15"/>
      <c r="WGC32" s="15"/>
      <c r="WGD32" s="15"/>
      <c r="WGE32" s="15"/>
      <c r="WGF32" s="15"/>
      <c r="WGG32" s="15"/>
      <c r="WGH32" s="15"/>
      <c r="WGI32" s="15"/>
      <c r="WGJ32" s="15"/>
      <c r="WGK32" s="15"/>
      <c r="WGL32" s="15"/>
      <c r="WGM32" s="15"/>
      <c r="WGN32" s="15"/>
      <c r="WGO32" s="15"/>
      <c r="WGP32" s="15"/>
      <c r="WGQ32" s="15"/>
      <c r="WGR32" s="15"/>
      <c r="WGS32" s="15"/>
      <c r="WGT32" s="15"/>
      <c r="WGU32" s="15"/>
      <c r="WGV32" s="15"/>
      <c r="WGW32" s="15"/>
      <c r="WGX32" s="15"/>
      <c r="WGY32" s="15"/>
      <c r="WGZ32" s="15"/>
      <c r="WHA32" s="15"/>
      <c r="WHB32" s="15"/>
      <c r="WHC32" s="15"/>
      <c r="WHD32" s="15"/>
      <c r="WHE32" s="15"/>
      <c r="WHF32" s="15"/>
      <c r="WHG32" s="15"/>
      <c r="WHH32" s="15"/>
      <c r="WHI32" s="15"/>
      <c r="WHJ32" s="15"/>
      <c r="WHK32" s="15"/>
      <c r="WHL32" s="15"/>
      <c r="WHM32" s="15"/>
      <c r="WHN32" s="15"/>
      <c r="WHO32" s="15"/>
      <c r="WHP32" s="15"/>
      <c r="WHQ32" s="15"/>
      <c r="WHR32" s="15"/>
      <c r="WHS32" s="15"/>
      <c r="WHT32" s="15"/>
      <c r="WHU32" s="15"/>
      <c r="WHV32" s="15"/>
      <c r="WHW32" s="15"/>
      <c r="WHX32" s="15"/>
      <c r="WHY32" s="15"/>
      <c r="WHZ32" s="15"/>
      <c r="WIA32" s="15"/>
      <c r="WIB32" s="15"/>
      <c r="WIC32" s="15"/>
      <c r="WID32" s="15"/>
      <c r="WIE32" s="15"/>
      <c r="WIF32" s="15"/>
      <c r="WIG32" s="15"/>
      <c r="WIH32" s="15"/>
      <c r="WII32" s="15"/>
      <c r="WIJ32" s="15"/>
      <c r="WIK32" s="15"/>
      <c r="WIL32" s="15"/>
      <c r="WIM32" s="15"/>
      <c r="WIN32" s="15"/>
      <c r="WIO32" s="15"/>
      <c r="WIP32" s="15"/>
      <c r="WIQ32" s="15"/>
      <c r="WIR32" s="15"/>
      <c r="WIS32" s="15"/>
      <c r="WIT32" s="15"/>
      <c r="WIU32" s="15"/>
      <c r="WIV32" s="15"/>
      <c r="WIW32" s="15"/>
      <c r="WIX32" s="15"/>
      <c r="WIY32" s="15"/>
      <c r="WIZ32" s="15"/>
      <c r="WJA32" s="15"/>
      <c r="WJB32" s="15"/>
      <c r="WJC32" s="15"/>
      <c r="WJD32" s="15"/>
      <c r="WJE32" s="15"/>
      <c r="WJF32" s="15"/>
      <c r="WJG32" s="15"/>
      <c r="WJH32" s="15"/>
      <c r="WJI32" s="15"/>
      <c r="WJJ32" s="15"/>
      <c r="WJK32" s="15"/>
      <c r="WJL32" s="15"/>
      <c r="WJM32" s="15"/>
      <c r="WJN32" s="15"/>
      <c r="WJO32" s="15"/>
      <c r="WJP32" s="15"/>
      <c r="WJQ32" s="15"/>
      <c r="WJR32" s="15"/>
      <c r="WJS32" s="15"/>
      <c r="WJT32" s="15"/>
      <c r="WJU32" s="15"/>
      <c r="WJV32" s="15"/>
      <c r="WJW32" s="15"/>
      <c r="WJX32" s="15"/>
      <c r="WJY32" s="15"/>
      <c r="WJZ32" s="15"/>
      <c r="WKA32" s="15"/>
      <c r="WKB32" s="15"/>
      <c r="WKC32" s="15"/>
      <c r="WKD32" s="15"/>
      <c r="WKE32" s="15"/>
      <c r="WKF32" s="15"/>
      <c r="WKG32" s="15"/>
      <c r="WKH32" s="15"/>
      <c r="WKI32" s="15"/>
      <c r="WKJ32" s="15"/>
      <c r="WKK32" s="15"/>
      <c r="WKL32" s="15"/>
      <c r="WKM32" s="15"/>
      <c r="WKN32" s="15"/>
      <c r="WKO32" s="15"/>
      <c r="WKP32" s="15"/>
      <c r="WKQ32" s="15"/>
      <c r="WKR32" s="15"/>
      <c r="WKS32" s="15"/>
      <c r="WKT32" s="15"/>
      <c r="WKU32" s="15"/>
      <c r="WKV32" s="15"/>
      <c r="WKW32" s="15"/>
      <c r="WKX32" s="15"/>
      <c r="WKY32" s="15"/>
      <c r="WKZ32" s="15"/>
      <c r="WLA32" s="15"/>
      <c r="WLB32" s="15"/>
      <c r="WLC32" s="15"/>
      <c r="WLD32" s="15"/>
      <c r="WLE32" s="15"/>
      <c r="WLF32" s="15"/>
      <c r="WLG32" s="15"/>
      <c r="WLH32" s="15"/>
      <c r="WLI32" s="15"/>
      <c r="WLJ32" s="15"/>
      <c r="WLK32" s="15"/>
      <c r="WLL32" s="15"/>
      <c r="WLM32" s="15"/>
      <c r="WLN32" s="15"/>
      <c r="WLO32" s="15"/>
      <c r="WLP32" s="15"/>
      <c r="WLQ32" s="15"/>
      <c r="WLR32" s="15"/>
      <c r="WLS32" s="15"/>
      <c r="WLT32" s="15"/>
      <c r="WLU32" s="15"/>
      <c r="WLV32" s="15"/>
      <c r="WLW32" s="15"/>
      <c r="WLX32" s="15"/>
      <c r="WLY32" s="15"/>
      <c r="WLZ32" s="15"/>
      <c r="WMA32" s="15"/>
      <c r="WMB32" s="15"/>
      <c r="WMC32" s="15"/>
      <c r="WMD32" s="15"/>
      <c r="WME32" s="15"/>
      <c r="WMF32" s="15"/>
      <c r="WMG32" s="15"/>
      <c r="WMH32" s="15"/>
      <c r="WMI32" s="15"/>
      <c r="WMJ32" s="15"/>
      <c r="WMK32" s="15"/>
      <c r="WML32" s="15"/>
      <c r="WMM32" s="15"/>
      <c r="WMN32" s="15"/>
      <c r="WMO32" s="15"/>
      <c r="WMP32" s="15"/>
      <c r="WMQ32" s="15"/>
      <c r="WMR32" s="15"/>
      <c r="WMS32" s="15"/>
      <c r="WMT32" s="15"/>
      <c r="WMU32" s="15"/>
      <c r="WMV32" s="15"/>
      <c r="WMW32" s="15"/>
      <c r="WMX32" s="15"/>
      <c r="WMY32" s="15"/>
      <c r="WMZ32" s="15"/>
      <c r="WNA32" s="15"/>
      <c r="WNB32" s="15"/>
      <c r="WNC32" s="15"/>
      <c r="WND32" s="15"/>
      <c r="WNE32" s="15"/>
      <c r="WNF32" s="15"/>
      <c r="WNG32" s="15"/>
      <c r="WNH32" s="15"/>
      <c r="WNI32" s="15"/>
      <c r="WNJ32" s="15"/>
      <c r="WNK32" s="15"/>
      <c r="WNL32" s="15"/>
      <c r="WNM32" s="15"/>
      <c r="WNN32" s="15"/>
      <c r="WNO32" s="15"/>
      <c r="WNP32" s="15"/>
      <c r="WNQ32" s="15"/>
      <c r="WNR32" s="15"/>
      <c r="WNS32" s="15"/>
      <c r="WNT32" s="15"/>
      <c r="WNU32" s="15"/>
      <c r="WNV32" s="15"/>
      <c r="WNW32" s="15"/>
      <c r="WNX32" s="15"/>
      <c r="WNY32" s="15"/>
      <c r="WNZ32" s="15"/>
      <c r="WOA32" s="15"/>
      <c r="WOB32" s="15"/>
      <c r="WOC32" s="15"/>
      <c r="WOD32" s="15"/>
      <c r="WOE32" s="15"/>
      <c r="WOF32" s="15"/>
      <c r="WOG32" s="15"/>
      <c r="WOH32" s="15"/>
      <c r="WOI32" s="15"/>
      <c r="WOJ32" s="15"/>
      <c r="WOK32" s="15"/>
      <c r="WOL32" s="15"/>
      <c r="WOM32" s="15"/>
      <c r="WON32" s="15"/>
      <c r="WOO32" s="15"/>
      <c r="WOP32" s="15"/>
      <c r="WOQ32" s="15"/>
      <c r="WOR32" s="15"/>
      <c r="WOS32" s="15"/>
      <c r="WOT32" s="15"/>
      <c r="WOU32" s="15"/>
      <c r="WOV32" s="15"/>
      <c r="WOW32" s="15"/>
      <c r="WOX32" s="15"/>
      <c r="WOY32" s="15"/>
      <c r="WOZ32" s="15"/>
      <c r="WPA32" s="15"/>
      <c r="WPB32" s="15"/>
      <c r="WPC32" s="15"/>
      <c r="WPD32" s="15"/>
      <c r="WPE32" s="15"/>
      <c r="WPF32" s="15"/>
      <c r="WPG32" s="15"/>
      <c r="WPH32" s="15"/>
      <c r="WPI32" s="15"/>
      <c r="WPJ32" s="15"/>
      <c r="WPK32" s="15"/>
      <c r="WPL32" s="15"/>
      <c r="WPM32" s="15"/>
      <c r="WPN32" s="15"/>
      <c r="WPO32" s="15"/>
      <c r="WPP32" s="15"/>
      <c r="WPQ32" s="15"/>
      <c r="WPR32" s="15"/>
      <c r="WPS32" s="15"/>
      <c r="WPT32" s="15"/>
      <c r="WPU32" s="15"/>
      <c r="WPV32" s="15"/>
      <c r="WPW32" s="15"/>
      <c r="WPX32" s="15"/>
      <c r="WPY32" s="15"/>
      <c r="WPZ32" s="15"/>
      <c r="WQA32" s="15"/>
      <c r="WQB32" s="15"/>
      <c r="WQC32" s="15"/>
      <c r="WQD32" s="15"/>
      <c r="WQE32" s="15"/>
      <c r="WQF32" s="15"/>
      <c r="WQG32" s="15"/>
      <c r="WQH32" s="15"/>
      <c r="WQI32" s="15"/>
      <c r="WQJ32" s="15"/>
      <c r="WQK32" s="15"/>
      <c r="WQL32" s="15"/>
      <c r="WQM32" s="15"/>
      <c r="WQN32" s="15"/>
      <c r="WQO32" s="15"/>
      <c r="WQP32" s="15"/>
      <c r="WQQ32" s="15"/>
      <c r="WQR32" s="15"/>
      <c r="WQS32" s="15"/>
      <c r="WQT32" s="15"/>
      <c r="WQU32" s="15"/>
      <c r="WQV32" s="15"/>
      <c r="WQW32" s="15"/>
      <c r="WQX32" s="15"/>
      <c r="WQY32" s="15"/>
      <c r="WQZ32" s="15"/>
      <c r="WRA32" s="15"/>
      <c r="WRB32" s="15"/>
      <c r="WRC32" s="15"/>
      <c r="WRD32" s="15"/>
      <c r="WRE32" s="15"/>
      <c r="WRF32" s="15"/>
      <c r="WRG32" s="15"/>
      <c r="WRH32" s="15"/>
      <c r="WRI32" s="15"/>
      <c r="WRJ32" s="15"/>
      <c r="WRK32" s="15"/>
      <c r="WRL32" s="15"/>
      <c r="WRM32" s="15"/>
      <c r="WRN32" s="15"/>
      <c r="WRO32" s="15"/>
      <c r="WRP32" s="15"/>
      <c r="WRQ32" s="15"/>
      <c r="WRR32" s="15"/>
      <c r="WRS32" s="15"/>
      <c r="WRT32" s="15"/>
      <c r="WRU32" s="15"/>
      <c r="WRV32" s="15"/>
      <c r="WRW32" s="15"/>
      <c r="WRX32" s="15"/>
      <c r="WRY32" s="15"/>
      <c r="WRZ32" s="15"/>
      <c r="WSA32" s="15"/>
      <c r="WSB32" s="15"/>
      <c r="WSC32" s="15"/>
      <c r="WSD32" s="15"/>
      <c r="WSE32" s="15"/>
      <c r="WSF32" s="15"/>
      <c r="WSG32" s="15"/>
      <c r="WSH32" s="15"/>
      <c r="WSI32" s="15"/>
      <c r="WSJ32" s="15"/>
      <c r="WSK32" s="15"/>
      <c r="WSL32" s="15"/>
      <c r="WSM32" s="15"/>
      <c r="WSN32" s="15"/>
      <c r="WSO32" s="15"/>
      <c r="WSP32" s="15"/>
      <c r="WSQ32" s="15"/>
      <c r="WSR32" s="15"/>
      <c r="WSS32" s="15"/>
      <c r="WST32" s="15"/>
      <c r="WSU32" s="15"/>
      <c r="WSV32" s="15"/>
      <c r="WSW32" s="15"/>
      <c r="WSX32" s="15"/>
      <c r="WSY32" s="15"/>
      <c r="WSZ32" s="15"/>
      <c r="WTA32" s="15"/>
      <c r="WTB32" s="15"/>
      <c r="WTC32" s="15"/>
      <c r="WTD32" s="15"/>
      <c r="WTE32" s="15"/>
      <c r="WTF32" s="15"/>
      <c r="WTG32" s="15"/>
      <c r="WTH32" s="15"/>
      <c r="WTI32" s="15"/>
      <c r="WTJ32" s="15"/>
      <c r="WTK32" s="15"/>
      <c r="WTL32" s="15"/>
      <c r="WTM32" s="15"/>
      <c r="WTN32" s="15"/>
      <c r="WTO32" s="15"/>
      <c r="WTP32" s="15"/>
      <c r="WTQ32" s="15"/>
      <c r="WTR32" s="15"/>
      <c r="WTS32" s="15"/>
      <c r="WTT32" s="15"/>
      <c r="WTU32" s="15"/>
      <c r="WTV32" s="15"/>
      <c r="WTW32" s="15"/>
      <c r="WTX32" s="15"/>
      <c r="WTY32" s="15"/>
      <c r="WTZ32" s="15"/>
      <c r="WUA32" s="15"/>
      <c r="WUB32" s="15"/>
      <c r="WUC32" s="15"/>
      <c r="WUD32" s="15"/>
      <c r="WUE32" s="15"/>
      <c r="WUF32" s="15"/>
      <c r="WUG32" s="15"/>
      <c r="WUH32" s="15"/>
      <c r="WUI32" s="15"/>
      <c r="WUJ32" s="15"/>
      <c r="WUK32" s="15"/>
      <c r="WUL32" s="15"/>
      <c r="WUM32" s="15"/>
      <c r="WUN32" s="15"/>
      <c r="WUO32" s="15"/>
      <c r="WUP32" s="15"/>
      <c r="WUQ32" s="15"/>
      <c r="WUR32" s="15"/>
      <c r="WUS32" s="15"/>
      <c r="WUT32" s="15"/>
      <c r="WUU32" s="15"/>
      <c r="WUV32" s="15"/>
      <c r="WUW32" s="15"/>
      <c r="WUX32" s="15"/>
      <c r="WUY32" s="15"/>
      <c r="WUZ32" s="15"/>
      <c r="WVA32" s="15"/>
      <c r="WVB32" s="15"/>
      <c r="WVC32" s="15"/>
      <c r="WVD32" s="15"/>
      <c r="WVE32" s="15"/>
      <c r="WVF32" s="15"/>
      <c r="WVG32" s="15"/>
      <c r="WVH32" s="15"/>
      <c r="WVI32" s="15"/>
      <c r="WVJ32" s="15"/>
      <c r="WVK32" s="15"/>
      <c r="WVL32" s="15"/>
      <c r="WVM32" s="15"/>
      <c r="WVN32" s="15"/>
      <c r="WVO32" s="15"/>
      <c r="WVP32" s="15"/>
      <c r="WVQ32" s="15"/>
      <c r="WVR32" s="15"/>
      <c r="WVS32" s="15"/>
      <c r="WVT32" s="15"/>
      <c r="WVU32" s="15"/>
      <c r="WVV32" s="15"/>
      <c r="WVW32" s="15"/>
      <c r="WVX32" s="15"/>
      <c r="WVY32" s="15"/>
      <c r="WVZ32" s="15"/>
      <c r="WWA32" s="15"/>
      <c r="WWB32" s="15"/>
      <c r="WWC32" s="15"/>
      <c r="WWD32" s="15"/>
      <c r="WWE32" s="15"/>
      <c r="WWF32" s="15"/>
      <c r="WWG32" s="15"/>
      <c r="WWH32" s="15"/>
      <c r="WWI32" s="15"/>
      <c r="WWJ32" s="15"/>
      <c r="WWK32" s="15"/>
      <c r="WWL32" s="15"/>
      <c r="WWM32" s="15"/>
      <c r="WWN32" s="15"/>
      <c r="WWO32" s="15"/>
      <c r="WWP32" s="15"/>
      <c r="WWQ32" s="15"/>
      <c r="WWR32" s="15"/>
      <c r="WWS32" s="15"/>
      <c r="WWT32" s="15"/>
      <c r="WWU32" s="15"/>
      <c r="WWV32" s="15"/>
      <c r="WWW32" s="15"/>
      <c r="WWX32" s="15"/>
      <c r="WWY32" s="15"/>
      <c r="WWZ32" s="15"/>
      <c r="WXA32" s="15"/>
      <c r="WXB32" s="15"/>
      <c r="WXC32" s="15"/>
      <c r="WXD32" s="15"/>
      <c r="WXE32" s="15"/>
      <c r="WXF32" s="15"/>
      <c r="WXG32" s="15"/>
      <c r="WXH32" s="15"/>
      <c r="WXI32" s="15"/>
      <c r="WXJ32" s="15"/>
      <c r="WXK32" s="15"/>
      <c r="WXL32" s="15"/>
      <c r="WXM32" s="15"/>
      <c r="WXN32" s="15"/>
      <c r="WXO32" s="15"/>
      <c r="WXP32" s="15"/>
      <c r="WXQ32" s="15"/>
      <c r="WXR32" s="15"/>
      <c r="WXS32" s="15"/>
      <c r="WXT32" s="15"/>
      <c r="WXU32" s="15"/>
      <c r="WXV32" s="15"/>
      <c r="WXW32" s="15"/>
      <c r="WXX32" s="15"/>
      <c r="WXY32" s="15"/>
      <c r="WXZ32" s="15"/>
      <c r="WYA32" s="15"/>
      <c r="WYB32" s="15"/>
      <c r="WYC32" s="15"/>
      <c r="WYD32" s="15"/>
      <c r="WYE32" s="15"/>
      <c r="WYF32" s="15"/>
      <c r="WYG32" s="15"/>
      <c r="WYH32" s="15"/>
      <c r="WYI32" s="15"/>
      <c r="WYJ32" s="15"/>
      <c r="WYK32" s="15"/>
      <c r="WYL32" s="15"/>
      <c r="WYM32" s="15"/>
      <c r="WYN32" s="15"/>
      <c r="WYO32" s="15"/>
      <c r="WYP32" s="15"/>
      <c r="WYQ32" s="15"/>
      <c r="WYR32" s="15"/>
      <c r="WYS32" s="15"/>
      <c r="WYT32" s="15"/>
      <c r="WYU32" s="15"/>
      <c r="WYV32" s="15"/>
      <c r="WYW32" s="15"/>
      <c r="WYX32" s="15"/>
      <c r="WYY32" s="15"/>
      <c r="WYZ32" s="15"/>
      <c r="WZA32" s="15"/>
      <c r="WZB32" s="15"/>
      <c r="WZC32" s="15"/>
      <c r="WZD32" s="15"/>
      <c r="WZE32" s="15"/>
      <c r="WZF32" s="15"/>
      <c r="WZG32" s="15"/>
      <c r="WZH32" s="15"/>
      <c r="WZI32" s="15"/>
      <c r="WZJ32" s="15"/>
      <c r="WZK32" s="15"/>
      <c r="WZL32" s="15"/>
      <c r="WZM32" s="15"/>
      <c r="WZN32" s="15"/>
      <c r="WZO32" s="15"/>
      <c r="WZP32" s="15"/>
      <c r="WZQ32" s="15"/>
      <c r="WZR32" s="15"/>
      <c r="WZS32" s="15"/>
      <c r="WZT32" s="15"/>
      <c r="WZU32" s="15"/>
      <c r="WZV32" s="15"/>
      <c r="WZW32" s="15"/>
      <c r="WZX32" s="15"/>
      <c r="WZY32" s="15"/>
      <c r="WZZ32" s="15"/>
      <c r="XAA32" s="15"/>
      <c r="XAB32" s="15"/>
      <c r="XAC32" s="15"/>
      <c r="XAD32" s="15"/>
      <c r="XAE32" s="15"/>
      <c r="XAF32" s="15"/>
      <c r="XAG32" s="15"/>
      <c r="XAH32" s="15"/>
      <c r="XAI32" s="15"/>
      <c r="XAJ32" s="15"/>
      <c r="XAK32" s="15"/>
      <c r="XAL32" s="15"/>
      <c r="XAM32" s="15"/>
      <c r="XAN32" s="15"/>
      <c r="XAO32" s="15"/>
      <c r="XAP32" s="15"/>
      <c r="XAQ32" s="15"/>
      <c r="XAR32" s="15"/>
      <c r="XAS32" s="15"/>
      <c r="XAT32" s="15"/>
      <c r="XAU32" s="15"/>
      <c r="XAV32" s="15"/>
      <c r="XAW32" s="15"/>
      <c r="XAX32" s="15"/>
      <c r="XAY32" s="15"/>
      <c r="XAZ32" s="15"/>
      <c r="XBA32" s="15"/>
      <c r="XBB32" s="15"/>
      <c r="XBC32" s="15"/>
      <c r="XBD32" s="15"/>
      <c r="XBE32" s="15"/>
      <c r="XBF32" s="15"/>
      <c r="XBG32" s="15"/>
      <c r="XBH32" s="15"/>
      <c r="XBI32" s="15"/>
      <c r="XBJ32" s="15"/>
      <c r="XBK32" s="15"/>
      <c r="XBL32" s="15"/>
      <c r="XBM32" s="15"/>
      <c r="XBN32" s="15"/>
      <c r="XBO32" s="15"/>
      <c r="XBP32" s="15"/>
      <c r="XBQ32" s="15"/>
      <c r="XBR32" s="15"/>
      <c r="XBS32" s="15"/>
      <c r="XBT32" s="15"/>
      <c r="XBU32" s="15"/>
      <c r="XBV32" s="15"/>
      <c r="XBW32" s="15"/>
      <c r="XBX32" s="15"/>
      <c r="XBY32" s="15"/>
      <c r="XBZ32" s="15"/>
      <c r="XCA32" s="15"/>
      <c r="XCB32" s="15"/>
      <c r="XCC32" s="15"/>
      <c r="XCD32" s="15"/>
      <c r="XCE32" s="15"/>
      <c r="XCF32" s="15"/>
      <c r="XCG32" s="15"/>
      <c r="XCH32" s="15"/>
      <c r="XCI32" s="15"/>
      <c r="XCJ32" s="15"/>
      <c r="XCK32" s="15"/>
      <c r="XCL32" s="15"/>
      <c r="XCM32" s="15"/>
      <c r="XCN32" s="15"/>
      <c r="XCO32" s="15"/>
      <c r="XCP32" s="15"/>
      <c r="XCQ32" s="15"/>
      <c r="XCR32" s="15"/>
      <c r="XCS32" s="15"/>
      <c r="XCT32" s="15"/>
      <c r="XCU32" s="15"/>
      <c r="XCV32" s="15"/>
      <c r="XCW32" s="15"/>
      <c r="XCX32" s="15"/>
      <c r="XCY32" s="15"/>
      <c r="XCZ32" s="15"/>
      <c r="XDA32" s="15"/>
      <c r="XDB32" s="15"/>
      <c r="XDC32" s="15"/>
      <c r="XDD32" s="15"/>
      <c r="XDE32" s="15"/>
      <c r="XDF32" s="15"/>
      <c r="XDG32" s="15"/>
      <c r="XDH32" s="15"/>
      <c r="XDI32" s="15"/>
      <c r="XDJ32" s="15"/>
      <c r="XDK32" s="15"/>
      <c r="XDL32" s="15"/>
      <c r="XDM32" s="15"/>
      <c r="XDN32" s="15"/>
      <c r="XDO32" s="15"/>
      <c r="XDP32" s="15"/>
      <c r="XDQ32" s="15"/>
      <c r="XDR32" s="15"/>
      <c r="XDS32" s="15"/>
      <c r="XDT32" s="15"/>
      <c r="XDU32" s="15"/>
      <c r="XDV32" s="15"/>
      <c r="XDW32" s="15"/>
      <c r="XDX32" s="15"/>
      <c r="XDY32" s="15"/>
      <c r="XDZ32" s="15"/>
      <c r="XEA32" s="15"/>
      <c r="XEB32" s="15"/>
      <c r="XEC32" s="15"/>
      <c r="XED32" s="15"/>
      <c r="XEE32" s="15"/>
      <c r="XEF32" s="15"/>
      <c r="XEG32" s="15"/>
      <c r="XEH32" s="15"/>
      <c r="XEI32" s="15"/>
      <c r="XEJ32" s="15"/>
      <c r="XEK32" s="15"/>
      <c r="XEL32" s="15"/>
      <c r="XEM32" s="15"/>
      <c r="XEN32" s="15"/>
      <c r="XEO32" s="15"/>
      <c r="XEP32" s="15"/>
      <c r="XEQ32" s="15"/>
      <c r="XER32" s="15"/>
      <c r="XES32" s="15"/>
      <c r="XET32" s="15"/>
      <c r="XEU32" s="15"/>
      <c r="XEV32" s="15"/>
      <c r="XEW32" s="15"/>
      <c r="XEX32" s="15"/>
      <c r="XEY32" s="15"/>
      <c r="XEZ32" s="15"/>
    </row>
    <row r="33" spans="1:57" s="15" customFormat="1" outlineLevel="1" x14ac:dyDescent="0.25">
      <c r="A33" s="10"/>
      <c r="B33" s="10" t="s">
        <v>87</v>
      </c>
      <c r="C33" s="17">
        <v>0.32700000000000001</v>
      </c>
      <c r="D33" s="17">
        <v>0.40899999999999997</v>
      </c>
      <c r="E33" s="17">
        <v>0.23400000000000001</v>
      </c>
      <c r="F33" s="17">
        <f>1.162-SUM(C33:E33)</f>
        <v>0.19199999999999995</v>
      </c>
      <c r="G33" s="17">
        <v>0.158</v>
      </c>
      <c r="H33" s="17">
        <v>0.14000000000000001</v>
      </c>
      <c r="I33" s="17">
        <v>7.2999999999999995E-2</v>
      </c>
      <c r="J33" s="17">
        <f>0.455-SUM(G33:I33)</f>
        <v>8.3999999999999964E-2</v>
      </c>
      <c r="K33" s="17">
        <v>7.6999999999999999E-2</v>
      </c>
      <c r="L33" s="17">
        <v>6.6000000000000003E-2</v>
      </c>
      <c r="M33" s="17">
        <v>7.2999999999999995E-2</v>
      </c>
      <c r="N33" s="17">
        <f>0.306-SUM(K33:M33)</f>
        <v>8.9999999999999969E-2</v>
      </c>
      <c r="O33" s="17">
        <v>7.8E-2</v>
      </c>
      <c r="P33" s="17">
        <v>8.7999999999999995E-2</v>
      </c>
      <c r="Q33" s="17">
        <v>9.7000000000000003E-2</v>
      </c>
      <c r="R33" s="17">
        <f>0.389-SUM(O33:Q33)</f>
        <v>0.126</v>
      </c>
      <c r="S33" s="17">
        <v>0.111</v>
      </c>
    </row>
    <row r="34" spans="1:57" s="15" customFormat="1" outlineLevel="1" x14ac:dyDescent="0.25">
      <c r="A34" s="10"/>
      <c r="B34" s="8" t="s">
        <v>76</v>
      </c>
      <c r="C34" s="21">
        <f t="shared" ref="C34:J34" si="22">SUM(C29:C33)</f>
        <v>5.6609999999999996</v>
      </c>
      <c r="D34" s="21">
        <f t="shared" si="22"/>
        <v>6.5069999999999997</v>
      </c>
      <c r="E34" s="21">
        <f t="shared" si="22"/>
        <v>7.1029999999999998</v>
      </c>
      <c r="F34" s="21">
        <f t="shared" si="22"/>
        <v>7.6430000000000007</v>
      </c>
      <c r="G34" s="21">
        <f t="shared" si="22"/>
        <v>8.2880000000000003</v>
      </c>
      <c r="H34" s="21">
        <f t="shared" si="22"/>
        <v>6.7039999999999988</v>
      </c>
      <c r="I34" s="21">
        <f t="shared" si="22"/>
        <v>5.9310000000000009</v>
      </c>
      <c r="J34" s="21">
        <f t="shared" si="22"/>
        <v>6.0510000000000019</v>
      </c>
      <c r="K34" s="21">
        <f>SUM(K29:K33)</f>
        <v>7.1920000000000011</v>
      </c>
      <c r="L34" s="21">
        <f t="shared" ref="L34:AP34" si="23">SUM(L29:L33)</f>
        <v>13.507000000000001</v>
      </c>
      <c r="M34" s="21">
        <f t="shared" si="23"/>
        <v>18.119999999999997</v>
      </c>
      <c r="N34" s="21">
        <f t="shared" si="23"/>
        <v>22.102999999999998</v>
      </c>
      <c r="O34" s="21">
        <f t="shared" si="23"/>
        <v>26.043999999999997</v>
      </c>
      <c r="P34" s="21">
        <f t="shared" si="23"/>
        <v>30.04</v>
      </c>
      <c r="Q34" s="21">
        <f t="shared" si="23"/>
        <v>35.081999999999994</v>
      </c>
      <c r="R34" s="21">
        <f t="shared" si="23"/>
        <v>39.33100000000001</v>
      </c>
      <c r="S34" s="21">
        <f t="shared" si="23"/>
        <v>44.061999999999998</v>
      </c>
      <c r="T34" s="21">
        <f t="shared" si="23"/>
        <v>0</v>
      </c>
      <c r="U34" s="21">
        <f t="shared" si="23"/>
        <v>0</v>
      </c>
      <c r="V34" s="21">
        <f t="shared" si="23"/>
        <v>0</v>
      </c>
      <c r="W34" s="21">
        <f t="shared" si="23"/>
        <v>0</v>
      </c>
      <c r="X34" s="21">
        <f t="shared" si="23"/>
        <v>0</v>
      </c>
      <c r="Y34" s="21">
        <f t="shared" si="23"/>
        <v>0</v>
      </c>
      <c r="Z34" s="21">
        <f t="shared" si="23"/>
        <v>0</v>
      </c>
      <c r="AA34" s="21">
        <f t="shared" si="23"/>
        <v>0</v>
      </c>
      <c r="AB34" s="21">
        <f t="shared" si="23"/>
        <v>0</v>
      </c>
      <c r="AC34" s="21">
        <f t="shared" si="23"/>
        <v>0</v>
      </c>
      <c r="AD34" s="21">
        <f t="shared" si="23"/>
        <v>0</v>
      </c>
      <c r="AE34" s="21">
        <f t="shared" si="23"/>
        <v>0</v>
      </c>
      <c r="AF34" s="21">
        <f t="shared" si="23"/>
        <v>0</v>
      </c>
      <c r="AG34" s="21">
        <f t="shared" si="23"/>
        <v>0</v>
      </c>
      <c r="AH34" s="21">
        <f t="shared" si="23"/>
        <v>0</v>
      </c>
      <c r="AI34" s="21">
        <f t="shared" si="23"/>
        <v>0</v>
      </c>
      <c r="AJ34" s="21">
        <f t="shared" si="23"/>
        <v>0</v>
      </c>
      <c r="AK34" s="21">
        <f t="shared" si="23"/>
        <v>0</v>
      </c>
      <c r="AL34" s="21">
        <f t="shared" si="23"/>
        <v>0</v>
      </c>
      <c r="AM34" s="21">
        <f t="shared" si="23"/>
        <v>0</v>
      </c>
      <c r="AN34" s="21">
        <f t="shared" si="23"/>
        <v>0</v>
      </c>
      <c r="AO34" s="21">
        <f t="shared" si="23"/>
        <v>0</v>
      </c>
      <c r="AP34" s="21">
        <f t="shared" si="23"/>
        <v>0</v>
      </c>
      <c r="BC34" s="21">
        <v>0</v>
      </c>
      <c r="BD34" s="21">
        <f>S34-BC34</f>
        <v>44.061999999999998</v>
      </c>
      <c r="BE34" s="39" t="e">
        <f>BD34/BC34</f>
        <v>#DIV/0!</v>
      </c>
    </row>
    <row r="35" spans="1:57" x14ac:dyDescent="0.25"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BC35" s="18"/>
      <c r="BD35" s="18"/>
    </row>
    <row r="36" spans="1:57" x14ac:dyDescent="0.25">
      <c r="B36" s="10" t="s">
        <v>16</v>
      </c>
      <c r="C36" s="17">
        <v>2.032</v>
      </c>
      <c r="D36" s="17">
        <v>2.2919999999999998</v>
      </c>
      <c r="E36" s="17">
        <v>2.472</v>
      </c>
      <c r="F36" s="17">
        <f>9.439-SUM(C36:E36)</f>
        <v>2.6430000000000007</v>
      </c>
      <c r="G36" s="17">
        <v>2.8570000000000002</v>
      </c>
      <c r="H36" s="17">
        <v>3.7890000000000001</v>
      </c>
      <c r="I36" s="17">
        <v>2.754</v>
      </c>
      <c r="J36" s="17">
        <f>11.618-SUM(G36:I36)</f>
        <v>2.218</v>
      </c>
      <c r="K36" s="17">
        <v>2.544</v>
      </c>
      <c r="L36" s="17">
        <v>4.0449999999999999</v>
      </c>
      <c r="M36" s="17">
        <v>4.72</v>
      </c>
      <c r="N36" s="17">
        <f>16.621-SUM(K36:M36)</f>
        <v>5.3119999999999976</v>
      </c>
      <c r="O36" s="17">
        <v>5.6379999999999999</v>
      </c>
      <c r="P36" s="17">
        <v>7.4660000000000002</v>
      </c>
      <c r="Q36" s="17">
        <v>8.9260000000000002</v>
      </c>
      <c r="R36" s="17">
        <f>32.639-SUM(O36:Q36)</f>
        <v>10.609000000000002</v>
      </c>
      <c r="S36" s="17">
        <v>17.393999999999998</v>
      </c>
      <c r="T36" s="10">
        <f t="shared" ref="T36:AP36" si="24">T14-T39</f>
        <v>19.901369851572781</v>
      </c>
      <c r="U36" s="10">
        <f t="shared" si="24"/>
        <v>22.664900717171257</v>
      </c>
      <c r="V36" s="10">
        <f t="shared" si="24"/>
        <v>24.968158914711076</v>
      </c>
      <c r="W36" s="10">
        <f t="shared" si="24"/>
        <v>26.218290983160088</v>
      </c>
      <c r="X36" s="10">
        <f t="shared" si="24"/>
        <v>30.153697299827513</v>
      </c>
      <c r="Y36" s="10">
        <f t="shared" si="24"/>
        <v>33.308555663042974</v>
      </c>
      <c r="Z36" s="10">
        <f t="shared" si="24"/>
        <v>35.717678646736388</v>
      </c>
      <c r="AA36" s="10">
        <f t="shared" si="24"/>
        <v>35.721243840383991</v>
      </c>
      <c r="AB36" s="10">
        <f t="shared" si="24"/>
        <v>41.664514419965037</v>
      </c>
      <c r="AC36" s="10">
        <f t="shared" si="24"/>
        <v>46.012062056817655</v>
      </c>
      <c r="AD36" s="10">
        <f t="shared" si="24"/>
        <v>49.49990018046725</v>
      </c>
      <c r="AE36" s="10">
        <f t="shared" si="24"/>
        <v>47.513801634489454</v>
      </c>
      <c r="AF36" s="10">
        <f t="shared" si="24"/>
        <v>55.691843818827707</v>
      </c>
      <c r="AG36" s="10">
        <f t="shared" si="24"/>
        <v>61.491201939665956</v>
      </c>
      <c r="AH36" s="10">
        <f t="shared" si="24"/>
        <v>66.315808235959068</v>
      </c>
      <c r="AI36" s="10">
        <f t="shared" si="24"/>
        <v>63.60838453383893</v>
      </c>
      <c r="AJ36" s="10">
        <f t="shared" si="24"/>
        <v>74.532831577161616</v>
      </c>
      <c r="AK36" s="10">
        <f t="shared" si="24"/>
        <v>82.280072100568276</v>
      </c>
      <c r="AL36" s="10">
        <f t="shared" si="24"/>
        <v>88.929356082275177</v>
      </c>
      <c r="AM36" s="10">
        <f t="shared" si="24"/>
        <v>85.698392949495513</v>
      </c>
      <c r="AN36" s="10">
        <f t="shared" si="24"/>
        <v>99.935607171999607</v>
      </c>
      <c r="AO36" s="10">
        <f t="shared" si="24"/>
        <v>110.30839429188734</v>
      </c>
      <c r="AP36" s="10">
        <f t="shared" si="24"/>
        <v>119.42779642298845</v>
      </c>
      <c r="AR36" s="10">
        <f>SUM(C36:F36)</f>
        <v>9.4390000000000001</v>
      </c>
      <c r="AS36" s="10">
        <f>SUM(G36:J36)</f>
        <v>11.618</v>
      </c>
      <c r="AT36" s="10">
        <f>SUM(K36:N36)</f>
        <v>16.620999999999999</v>
      </c>
      <c r="AU36" s="10">
        <f>SUM(O36:R36)</f>
        <v>32.639000000000003</v>
      </c>
      <c r="AV36" s="10">
        <f>SUM(S36:V36)</f>
        <v>84.928429483455119</v>
      </c>
      <c r="AW36" s="10">
        <f>SUM(W36:Z36)</f>
        <v>125.39822259276697</v>
      </c>
      <c r="AX36" s="10">
        <f>SUM(AA36:AD36)</f>
        <v>172.89772049763394</v>
      </c>
      <c r="AY36" s="10">
        <f>SUM(AE36:AH36)</f>
        <v>231.01265562894218</v>
      </c>
      <c r="AZ36" s="10">
        <f>SUM(AI36:AL36)</f>
        <v>309.35064429384397</v>
      </c>
      <c r="BA36" s="10">
        <f>SUM(AM36:AP36)</f>
        <v>415.37019083637085</v>
      </c>
      <c r="BC36" s="10">
        <v>12.791998800000002</v>
      </c>
      <c r="BD36" s="10">
        <f t="shared" ref="BD36:BD37" si="25">S36-BC36</f>
        <v>4.6020011999999966</v>
      </c>
      <c r="BE36" s="39">
        <f t="shared" ref="BE36:BE37" si="26">BD36/BC36</f>
        <v>0.35975622511784444</v>
      </c>
    </row>
    <row r="37" spans="1:57" x14ac:dyDescent="0.25">
      <c r="B37" s="20" t="s">
        <v>4</v>
      </c>
      <c r="C37" s="6"/>
      <c r="D37" s="6"/>
      <c r="E37" s="6"/>
      <c r="F37" s="6"/>
      <c r="G37" s="6">
        <f t="shared" ref="G37:W37" si="27">G36/C36-1</f>
        <v>0.40600393700787407</v>
      </c>
      <c r="H37" s="6">
        <f t="shared" si="27"/>
        <v>0.65314136125654465</v>
      </c>
      <c r="I37" s="6">
        <f t="shared" si="27"/>
        <v>0.11407766990291268</v>
      </c>
      <c r="J37" s="6">
        <f t="shared" si="27"/>
        <v>-0.16080211880438922</v>
      </c>
      <c r="K37" s="6">
        <f t="shared" si="27"/>
        <v>-0.10955547777388874</v>
      </c>
      <c r="L37" s="6">
        <f t="shared" si="27"/>
        <v>6.7564001055687495E-2</v>
      </c>
      <c r="M37" s="6">
        <f t="shared" si="27"/>
        <v>0.71387073347857655</v>
      </c>
      <c r="N37" s="6">
        <f t="shared" si="27"/>
        <v>1.3949504057709636</v>
      </c>
      <c r="O37" s="6">
        <f t="shared" si="27"/>
        <v>1.216194968553459</v>
      </c>
      <c r="P37" s="6">
        <f t="shared" si="27"/>
        <v>0.84573547589616815</v>
      </c>
      <c r="Q37" s="6">
        <f t="shared" si="27"/>
        <v>0.89110169491525437</v>
      </c>
      <c r="R37" s="6">
        <f t="shared" si="27"/>
        <v>0.99717620481927827</v>
      </c>
      <c r="S37" s="6">
        <f t="shared" si="27"/>
        <v>2.0851365732529263</v>
      </c>
      <c r="T37" s="6">
        <f t="shared" si="27"/>
        <v>1.6656000336957915</v>
      </c>
      <c r="U37" s="6">
        <f t="shared" si="27"/>
        <v>1.5392001699721325</v>
      </c>
      <c r="V37" s="6">
        <f t="shared" si="27"/>
        <v>1.3534884451608136</v>
      </c>
      <c r="W37" s="6">
        <f t="shared" si="27"/>
        <v>0.50731809722663512</v>
      </c>
      <c r="X37" s="6">
        <f t="shared" ref="X37:AP37" si="28">X36/T36-1</f>
        <v>0.5151568723519051</v>
      </c>
      <c r="Y37" s="6">
        <f t="shared" si="28"/>
        <v>0.46960959938412294</v>
      </c>
      <c r="Z37" s="6">
        <f t="shared" si="28"/>
        <v>0.43052912987075564</v>
      </c>
      <c r="AA37" s="6">
        <f t="shared" si="28"/>
        <v>0.36245508386979197</v>
      </c>
      <c r="AB37" s="6">
        <f t="shared" si="28"/>
        <v>0.38173816649022907</v>
      </c>
      <c r="AC37" s="6">
        <f t="shared" si="28"/>
        <v>0.3813886895092744</v>
      </c>
      <c r="AD37" s="6">
        <f t="shared" si="28"/>
        <v>0.38586554490405489</v>
      </c>
      <c r="AE37" s="6">
        <f t="shared" si="28"/>
        <v>0.33012730034819238</v>
      </c>
      <c r="AF37" s="6">
        <f t="shared" si="28"/>
        <v>0.33667329606848773</v>
      </c>
      <c r="AG37" s="6">
        <f t="shared" si="28"/>
        <v>0.33641482669770384</v>
      </c>
      <c r="AH37" s="6">
        <f t="shared" si="28"/>
        <v>0.33971599930877039</v>
      </c>
      <c r="AI37" s="6">
        <f t="shared" si="28"/>
        <v>0.3387349011380032</v>
      </c>
      <c r="AJ37" s="6">
        <f t="shared" si="28"/>
        <v>0.33830784665032665</v>
      </c>
      <c r="AK37" s="6">
        <f t="shared" si="28"/>
        <v>0.33807877395696351</v>
      </c>
      <c r="AL37" s="6">
        <f t="shared" si="28"/>
        <v>0.34099784723809101</v>
      </c>
      <c r="AM37" s="6">
        <f t="shared" si="28"/>
        <v>0.34728139344436504</v>
      </c>
      <c r="AN37" s="6">
        <f t="shared" si="28"/>
        <v>0.340826653936249</v>
      </c>
      <c r="AO37" s="6">
        <f t="shared" si="28"/>
        <v>0.34064532851965601</v>
      </c>
      <c r="AP37" s="6">
        <f t="shared" si="28"/>
        <v>0.34295132321094157</v>
      </c>
      <c r="AS37" s="6">
        <f t="shared" ref="AS37:BA37" si="29">AS36/AR36-1</f>
        <v>0.23085072571246967</v>
      </c>
      <c r="AT37" s="6">
        <f t="shared" si="29"/>
        <v>0.43062489240833179</v>
      </c>
      <c r="AU37" s="6">
        <f t="shared" si="29"/>
        <v>0.96372059442873503</v>
      </c>
      <c r="AV37" s="6">
        <f t="shared" si="29"/>
        <v>1.6020536622891361</v>
      </c>
      <c r="AW37" s="6">
        <f t="shared" si="29"/>
        <v>0.47651644279134775</v>
      </c>
      <c r="AX37" s="6">
        <f t="shared" si="29"/>
        <v>0.37878924376083423</v>
      </c>
      <c r="AY37" s="6">
        <f t="shared" si="29"/>
        <v>0.33612320025991038</v>
      </c>
      <c r="AZ37" s="6">
        <f t="shared" si="29"/>
        <v>0.33910691365208168</v>
      </c>
      <c r="BA37" s="6">
        <f t="shared" si="29"/>
        <v>0.34271642389670198</v>
      </c>
      <c r="BC37" s="18">
        <v>1.2688894643490602</v>
      </c>
      <c r="BD37" s="18">
        <f t="shared" si="25"/>
        <v>0.81624710890386609</v>
      </c>
      <c r="BE37" s="39">
        <f t="shared" si="26"/>
        <v>0.6432767643181595</v>
      </c>
    </row>
    <row r="39" spans="1:57" x14ac:dyDescent="0.25">
      <c r="B39" s="8" t="s">
        <v>6</v>
      </c>
      <c r="C39" s="8">
        <f t="shared" ref="C39:S39" si="30">C14-C36</f>
        <v>3.6289999999999996</v>
      </c>
      <c r="D39" s="8">
        <f t="shared" si="30"/>
        <v>4.2149999999999999</v>
      </c>
      <c r="E39" s="8">
        <f t="shared" si="30"/>
        <v>4.6310000000000002</v>
      </c>
      <c r="F39" s="8">
        <f t="shared" si="30"/>
        <v>4.9999999999999982</v>
      </c>
      <c r="G39" s="8">
        <f t="shared" si="30"/>
        <v>5.431</v>
      </c>
      <c r="H39" s="8">
        <f t="shared" si="30"/>
        <v>2.9150000000000005</v>
      </c>
      <c r="I39" s="8">
        <f t="shared" si="30"/>
        <v>3.177</v>
      </c>
      <c r="J39" s="8">
        <f t="shared" si="30"/>
        <v>3.8330000000000002</v>
      </c>
      <c r="K39" s="8">
        <f t="shared" si="30"/>
        <v>4.6479999999999997</v>
      </c>
      <c r="L39" s="8">
        <f t="shared" si="30"/>
        <v>9.4619999999999997</v>
      </c>
      <c r="M39" s="8">
        <f t="shared" si="30"/>
        <v>13.400000000000002</v>
      </c>
      <c r="N39" s="8">
        <f t="shared" si="30"/>
        <v>16.791000000000004</v>
      </c>
      <c r="O39" s="8">
        <f t="shared" si="30"/>
        <v>20.405999999999999</v>
      </c>
      <c r="P39" s="8">
        <f t="shared" si="30"/>
        <v>22.574000000000002</v>
      </c>
      <c r="Q39" s="8">
        <f t="shared" si="30"/>
        <v>26.155999999999999</v>
      </c>
      <c r="R39" s="8">
        <f t="shared" si="30"/>
        <v>28.721999999999987</v>
      </c>
      <c r="S39" s="8">
        <f t="shared" si="30"/>
        <v>26.667999999999999</v>
      </c>
      <c r="T39" s="8">
        <f t="shared" ref="T39:AP39" si="31">T$14*T40</f>
        <v>30.512230148427221</v>
      </c>
      <c r="U39" s="8">
        <f t="shared" si="31"/>
        <v>34.749199282828748</v>
      </c>
      <c r="V39" s="8">
        <f t="shared" si="31"/>
        <v>38.280491085288901</v>
      </c>
      <c r="W39" s="8">
        <f t="shared" si="31"/>
        <v>40.197159016839905</v>
      </c>
      <c r="X39" s="8">
        <f t="shared" si="31"/>
        <v>46.230815200172486</v>
      </c>
      <c r="Y39" s="8">
        <f t="shared" si="31"/>
        <v>51.06775683695701</v>
      </c>
      <c r="Z39" s="8">
        <f t="shared" si="31"/>
        <v>54.761357603263562</v>
      </c>
      <c r="AA39" s="8">
        <f t="shared" si="31"/>
        <v>54.766823659615994</v>
      </c>
      <c r="AB39" s="8">
        <f t="shared" si="31"/>
        <v>63.878881830034949</v>
      </c>
      <c r="AC39" s="8">
        <f t="shared" si="31"/>
        <v>70.544421693182329</v>
      </c>
      <c r="AD39" s="8">
        <f t="shared" si="31"/>
        <v>75.891878694532664</v>
      </c>
      <c r="AE39" s="8">
        <f t="shared" si="31"/>
        <v>72.846847303010534</v>
      </c>
      <c r="AF39" s="8">
        <f t="shared" si="31"/>
        <v>85.385195524922253</v>
      </c>
      <c r="AG39" s="8">
        <f t="shared" si="31"/>
        <v>94.276611091584016</v>
      </c>
      <c r="AH39" s="8">
        <f t="shared" si="31"/>
        <v>101.6735641046658</v>
      </c>
      <c r="AI39" s="8">
        <f t="shared" si="31"/>
        <v>97.522616922411018</v>
      </c>
      <c r="AJ39" s="8">
        <f t="shared" si="31"/>
        <v>114.27167715877583</v>
      </c>
      <c r="AK39" s="8">
        <f t="shared" si="31"/>
        <v>126.14953218224417</v>
      </c>
      <c r="AL39" s="8">
        <f t="shared" si="31"/>
        <v>136.34403058538089</v>
      </c>
      <c r="AM39" s="8">
        <f t="shared" si="31"/>
        <v>131.3904072195669</v>
      </c>
      <c r="AN39" s="8">
        <f t="shared" si="31"/>
        <v>153.21851052448469</v>
      </c>
      <c r="AO39" s="8">
        <f t="shared" si="31"/>
        <v>169.12178101506566</v>
      </c>
      <c r="AP39" s="8">
        <f t="shared" si="31"/>
        <v>183.10339628655035</v>
      </c>
      <c r="AR39" s="8">
        <f t="shared" ref="AR39:BA39" si="32">AR14-AR36</f>
        <v>17.475000000000001</v>
      </c>
      <c r="AS39" s="8">
        <f t="shared" si="32"/>
        <v>15.356</v>
      </c>
      <c r="AT39" s="8">
        <f t="shared" si="32"/>
        <v>44.301000000000002</v>
      </c>
      <c r="AU39" s="8">
        <f t="shared" si="32"/>
        <v>97.857999999999976</v>
      </c>
      <c r="AV39" s="8">
        <f t="shared" si="32"/>
        <v>130.20992051654486</v>
      </c>
      <c r="AW39" s="8">
        <f t="shared" si="32"/>
        <v>192.25708865723294</v>
      </c>
      <c r="AX39" s="8">
        <f t="shared" si="32"/>
        <v>265.08200587736593</v>
      </c>
      <c r="AY39" s="8">
        <f t="shared" si="32"/>
        <v>354.18221802418259</v>
      </c>
      <c r="AZ39" s="8">
        <f t="shared" si="32"/>
        <v>474.28785684881188</v>
      </c>
      <c r="BA39" s="8">
        <f t="shared" si="32"/>
        <v>636.8340950456676</v>
      </c>
      <c r="BC39" s="8">
        <v>30.718201200000003</v>
      </c>
      <c r="BD39" s="8">
        <f t="shared" ref="BD39:BD45" si="33">S39-BC39</f>
        <v>-4.0502012000000036</v>
      </c>
      <c r="BE39" s="39">
        <f t="shared" ref="BE39:BE45" si="34">BD39/BC39</f>
        <v>-0.13185020742685946</v>
      </c>
    </row>
    <row r="40" spans="1:57" x14ac:dyDescent="0.25">
      <c r="B40" s="20" t="s">
        <v>7</v>
      </c>
      <c r="C40" s="29">
        <f t="shared" ref="C40:S40" si="35">C39/C$14</f>
        <v>0.6410528175234057</v>
      </c>
      <c r="D40" s="29">
        <f t="shared" si="35"/>
        <v>0.64776394651913327</v>
      </c>
      <c r="E40" s="29">
        <f t="shared" si="35"/>
        <v>0.65197803744896532</v>
      </c>
      <c r="F40" s="29">
        <f t="shared" si="35"/>
        <v>0.65419337956299872</v>
      </c>
      <c r="G40" s="29">
        <f t="shared" si="35"/>
        <v>0.65528474903474898</v>
      </c>
      <c r="H40" s="29">
        <f t="shared" si="35"/>
        <v>0.43481503579952269</v>
      </c>
      <c r="I40" s="29">
        <f t="shared" si="35"/>
        <v>0.53566009104704093</v>
      </c>
      <c r="J40" s="29">
        <f t="shared" si="35"/>
        <v>0.63344901669145592</v>
      </c>
      <c r="K40" s="29">
        <f t="shared" si="35"/>
        <v>0.64627363737486088</v>
      </c>
      <c r="L40" s="29">
        <f t="shared" si="35"/>
        <v>0.7005256533649219</v>
      </c>
      <c r="M40" s="29">
        <f t="shared" si="35"/>
        <v>0.73951434878587208</v>
      </c>
      <c r="N40" s="29">
        <f t="shared" si="35"/>
        <v>0.7596706329457541</v>
      </c>
      <c r="O40" s="29">
        <f t="shared" si="35"/>
        <v>0.78352019659038541</v>
      </c>
      <c r="P40" s="29">
        <f t="shared" si="35"/>
        <v>0.75146471371504664</v>
      </c>
      <c r="Q40" s="29">
        <f t="shared" si="35"/>
        <v>0.74556752750698363</v>
      </c>
      <c r="R40" s="29">
        <f t="shared" si="35"/>
        <v>0.73026365970862661</v>
      </c>
      <c r="S40" s="29">
        <f t="shared" si="35"/>
        <v>0.60523807362353055</v>
      </c>
      <c r="T40" s="31">
        <f>S40</f>
        <v>0.60523807362353055</v>
      </c>
      <c r="U40" s="31">
        <f t="shared" ref="U40:AP42" si="36">T40</f>
        <v>0.60523807362353055</v>
      </c>
      <c r="V40" s="31">
        <f t="shared" si="36"/>
        <v>0.60523807362353055</v>
      </c>
      <c r="W40" s="31">
        <f t="shared" si="36"/>
        <v>0.60523807362353055</v>
      </c>
      <c r="X40" s="31">
        <f t="shared" si="36"/>
        <v>0.60523807362353055</v>
      </c>
      <c r="Y40" s="31">
        <f t="shared" si="36"/>
        <v>0.60523807362353055</v>
      </c>
      <c r="Z40" s="31">
        <f t="shared" si="36"/>
        <v>0.60523807362353055</v>
      </c>
      <c r="AA40" s="31">
        <f t="shared" si="36"/>
        <v>0.60523807362353055</v>
      </c>
      <c r="AB40" s="31">
        <f t="shared" si="36"/>
        <v>0.60523807362353055</v>
      </c>
      <c r="AC40" s="31">
        <f t="shared" si="36"/>
        <v>0.60523807362353055</v>
      </c>
      <c r="AD40" s="31">
        <f t="shared" si="36"/>
        <v>0.60523807362353055</v>
      </c>
      <c r="AE40" s="31">
        <f t="shared" si="36"/>
        <v>0.60523807362353055</v>
      </c>
      <c r="AF40" s="31">
        <f t="shared" si="36"/>
        <v>0.60523807362353055</v>
      </c>
      <c r="AG40" s="31">
        <f t="shared" si="36"/>
        <v>0.60523807362353055</v>
      </c>
      <c r="AH40" s="31">
        <f t="shared" si="36"/>
        <v>0.60523807362353055</v>
      </c>
      <c r="AI40" s="31">
        <f t="shared" si="36"/>
        <v>0.60523807362353055</v>
      </c>
      <c r="AJ40" s="31">
        <f t="shared" si="36"/>
        <v>0.60523807362353055</v>
      </c>
      <c r="AK40" s="31">
        <f t="shared" si="36"/>
        <v>0.60523807362353055</v>
      </c>
      <c r="AL40" s="31">
        <f t="shared" si="36"/>
        <v>0.60523807362353055</v>
      </c>
      <c r="AM40" s="31">
        <f t="shared" si="36"/>
        <v>0.60523807362353055</v>
      </c>
      <c r="AN40" s="31">
        <f t="shared" si="36"/>
        <v>0.60523807362353055</v>
      </c>
      <c r="AO40" s="31">
        <f t="shared" si="36"/>
        <v>0.60523807362353055</v>
      </c>
      <c r="AP40" s="31">
        <f t="shared" si="36"/>
        <v>0.60523807362353055</v>
      </c>
      <c r="AR40" s="29">
        <f t="shared" ref="AR40:BA40" si="37">AR39/AR$14</f>
        <v>0.64929033216913135</v>
      </c>
      <c r="AS40" s="29">
        <f t="shared" si="37"/>
        <v>0.56928894490991322</v>
      </c>
      <c r="AT40" s="29">
        <f t="shared" si="37"/>
        <v>0.72717573290436954</v>
      </c>
      <c r="AU40" s="29">
        <f t="shared" si="37"/>
        <v>0.74988697058169906</v>
      </c>
      <c r="AV40" s="29">
        <f t="shared" si="37"/>
        <v>0.60523807362353044</v>
      </c>
      <c r="AW40" s="29">
        <f t="shared" si="37"/>
        <v>0.60523807362353055</v>
      </c>
      <c r="AX40" s="29">
        <f t="shared" si="37"/>
        <v>0.60523807362353055</v>
      </c>
      <c r="AY40" s="29">
        <f t="shared" si="37"/>
        <v>0.60523807362353055</v>
      </c>
      <c r="AZ40" s="29">
        <f t="shared" si="37"/>
        <v>0.60523807362353055</v>
      </c>
      <c r="BA40" s="29">
        <f t="shared" si="37"/>
        <v>0.60523807362353055</v>
      </c>
      <c r="BC40" s="31">
        <v>0.70599999999999996</v>
      </c>
      <c r="BD40" s="31">
        <f t="shared" si="33"/>
        <v>-0.10076192637646941</v>
      </c>
      <c r="BE40" s="39">
        <f t="shared" si="34"/>
        <v>-0.14272227532077822</v>
      </c>
    </row>
    <row r="41" spans="1:57" x14ac:dyDescent="0.25">
      <c r="B41" s="22" t="s">
        <v>90</v>
      </c>
      <c r="C41" s="17"/>
      <c r="D41" s="17"/>
      <c r="E41" s="17"/>
      <c r="F41" s="17"/>
      <c r="G41" s="17"/>
      <c r="H41" s="17"/>
      <c r="I41" s="17"/>
      <c r="J41" s="17">
        <v>-0.12</v>
      </c>
      <c r="K41" s="17">
        <v>-0.11899999999999999</v>
      </c>
      <c r="L41" s="17">
        <v>-0.11899999999999999</v>
      </c>
      <c r="M41" s="17">
        <v>-0.11899999999999999</v>
      </c>
      <c r="N41" s="17">
        <v>-0.11899999999999999</v>
      </c>
      <c r="O41" s="17">
        <v>-0.11899999999999999</v>
      </c>
      <c r="P41" s="17">
        <v>-0.11799999999999999</v>
      </c>
      <c r="Q41" s="17">
        <v>-0.11600000000000001</v>
      </c>
      <c r="R41" s="17">
        <v>-0.11799999999999999</v>
      </c>
      <c r="S41" s="14">
        <f>R41</f>
        <v>-0.11799999999999999</v>
      </c>
      <c r="T41" s="14">
        <f>S41</f>
        <v>-0.11799999999999999</v>
      </c>
      <c r="U41" s="14">
        <f t="shared" si="36"/>
        <v>-0.11799999999999999</v>
      </c>
      <c r="V41" s="14">
        <f t="shared" si="36"/>
        <v>-0.11799999999999999</v>
      </c>
      <c r="W41" s="14">
        <f t="shared" si="36"/>
        <v>-0.11799999999999999</v>
      </c>
      <c r="X41" s="14">
        <f t="shared" si="36"/>
        <v>-0.11799999999999999</v>
      </c>
      <c r="Y41" s="14">
        <f t="shared" si="36"/>
        <v>-0.11799999999999999</v>
      </c>
      <c r="Z41" s="14">
        <f t="shared" si="36"/>
        <v>-0.11799999999999999</v>
      </c>
      <c r="AA41" s="14">
        <f t="shared" si="36"/>
        <v>-0.11799999999999999</v>
      </c>
      <c r="AB41" s="14">
        <f t="shared" si="36"/>
        <v>-0.11799999999999999</v>
      </c>
      <c r="AC41" s="14">
        <f t="shared" si="36"/>
        <v>-0.11799999999999999</v>
      </c>
      <c r="AD41" s="14">
        <f t="shared" si="36"/>
        <v>-0.11799999999999999</v>
      </c>
      <c r="AE41" s="14">
        <f t="shared" si="36"/>
        <v>-0.11799999999999999</v>
      </c>
      <c r="AF41" s="14">
        <f t="shared" si="36"/>
        <v>-0.11799999999999999</v>
      </c>
      <c r="AG41" s="14">
        <f t="shared" si="36"/>
        <v>-0.11799999999999999</v>
      </c>
      <c r="AH41" s="14">
        <f t="shared" si="36"/>
        <v>-0.11799999999999999</v>
      </c>
      <c r="AI41" s="14">
        <f t="shared" si="36"/>
        <v>-0.11799999999999999</v>
      </c>
      <c r="AJ41" s="14">
        <f t="shared" si="36"/>
        <v>-0.11799999999999999</v>
      </c>
      <c r="AK41" s="14">
        <f t="shared" si="36"/>
        <v>-0.11799999999999999</v>
      </c>
      <c r="AL41" s="14">
        <f t="shared" si="36"/>
        <v>-0.11799999999999999</v>
      </c>
      <c r="AM41" s="14">
        <f t="shared" si="36"/>
        <v>-0.11799999999999999</v>
      </c>
      <c r="AN41" s="14">
        <f t="shared" si="36"/>
        <v>-0.11799999999999999</v>
      </c>
      <c r="AO41" s="14">
        <f t="shared" si="36"/>
        <v>-0.11799999999999999</v>
      </c>
      <c r="AP41" s="14">
        <f t="shared" si="36"/>
        <v>-0.11799999999999999</v>
      </c>
      <c r="AR41" s="10">
        <f>SUM(C41:F41)</f>
        <v>0</v>
      </c>
      <c r="AS41" s="10">
        <f>SUM(G41:J41)</f>
        <v>-0.12</v>
      </c>
      <c r="AT41" s="10">
        <f>SUM(K41:N41)</f>
        <v>-0.47599999999999998</v>
      </c>
      <c r="AU41" s="10">
        <f>SUM(O41:R41)</f>
        <v>-0.47099999999999997</v>
      </c>
      <c r="AV41" s="10">
        <f>SUM(S41:V41)</f>
        <v>-0.47199999999999998</v>
      </c>
      <c r="AW41" s="10">
        <f>SUM(W41:Z41)</f>
        <v>-0.47199999999999998</v>
      </c>
      <c r="AX41" s="10">
        <f>SUM(AA41:AD41)</f>
        <v>-0.47199999999999998</v>
      </c>
      <c r="AY41" s="10">
        <f>SUM(AE41:AH41)</f>
        <v>-0.47199999999999998</v>
      </c>
      <c r="AZ41" s="10">
        <f>SUM(AI41:AL41)</f>
        <v>-0.47199999999999998</v>
      </c>
      <c r="BA41" s="10">
        <f>SUM(AM41:AP41)</f>
        <v>-0.47199999999999998</v>
      </c>
      <c r="BC41" s="14">
        <v>-0.11799999999999999</v>
      </c>
      <c r="BD41" s="14">
        <f t="shared" si="33"/>
        <v>0</v>
      </c>
      <c r="BE41" s="39">
        <f t="shared" si="34"/>
        <v>0</v>
      </c>
    </row>
    <row r="42" spans="1:57" x14ac:dyDescent="0.25">
      <c r="B42" s="22" t="s">
        <v>91</v>
      </c>
      <c r="C42" s="17"/>
      <c r="D42" s="17"/>
      <c r="E42" s="17"/>
      <c r="F42" s="17"/>
      <c r="G42" s="17"/>
      <c r="H42" s="17"/>
      <c r="I42" s="17"/>
      <c r="J42" s="17">
        <v>-0.03</v>
      </c>
      <c r="K42" s="17">
        <v>-2.7E-2</v>
      </c>
      <c r="L42" s="17">
        <v>-3.1E-2</v>
      </c>
      <c r="M42" s="17">
        <v>-3.7999999999999999E-2</v>
      </c>
      <c r="N42" s="17">
        <v>-4.4999999999999998E-2</v>
      </c>
      <c r="O42" s="17">
        <v>-3.5999999999999997E-2</v>
      </c>
      <c r="P42" s="17">
        <v>-0.04</v>
      </c>
      <c r="Q42" s="17">
        <v>-0.05</v>
      </c>
      <c r="R42" s="17">
        <v>-5.2999999999999999E-2</v>
      </c>
      <c r="S42" s="14">
        <f>R42</f>
        <v>-5.2999999999999999E-2</v>
      </c>
      <c r="T42" s="14">
        <f t="shared" ref="T42:AG42" si="38">S42</f>
        <v>-5.2999999999999999E-2</v>
      </c>
      <c r="U42" s="14">
        <f t="shared" si="38"/>
        <v>-5.2999999999999999E-2</v>
      </c>
      <c r="V42" s="14">
        <f t="shared" si="38"/>
        <v>-5.2999999999999999E-2</v>
      </c>
      <c r="W42" s="14">
        <f t="shared" si="38"/>
        <v>-5.2999999999999999E-2</v>
      </c>
      <c r="X42" s="14">
        <f t="shared" si="38"/>
        <v>-5.2999999999999999E-2</v>
      </c>
      <c r="Y42" s="14">
        <f t="shared" si="38"/>
        <v>-5.2999999999999999E-2</v>
      </c>
      <c r="Z42" s="14">
        <f t="shared" si="38"/>
        <v>-5.2999999999999999E-2</v>
      </c>
      <c r="AA42" s="14">
        <f t="shared" si="38"/>
        <v>-5.2999999999999999E-2</v>
      </c>
      <c r="AB42" s="14">
        <f t="shared" si="38"/>
        <v>-5.2999999999999999E-2</v>
      </c>
      <c r="AC42" s="14">
        <f t="shared" si="38"/>
        <v>-5.2999999999999999E-2</v>
      </c>
      <c r="AD42" s="14">
        <f t="shared" si="38"/>
        <v>-5.2999999999999999E-2</v>
      </c>
      <c r="AE42" s="14">
        <f t="shared" si="38"/>
        <v>-5.2999999999999999E-2</v>
      </c>
      <c r="AF42" s="14">
        <f t="shared" si="38"/>
        <v>-5.2999999999999999E-2</v>
      </c>
      <c r="AG42" s="14">
        <f t="shared" si="38"/>
        <v>-5.2999999999999999E-2</v>
      </c>
      <c r="AH42" s="14">
        <f t="shared" si="36"/>
        <v>-5.2999999999999999E-2</v>
      </c>
      <c r="AI42" s="14">
        <f t="shared" si="36"/>
        <v>-5.2999999999999999E-2</v>
      </c>
      <c r="AJ42" s="14">
        <f t="shared" si="36"/>
        <v>-5.2999999999999999E-2</v>
      </c>
      <c r="AK42" s="14">
        <f t="shared" si="36"/>
        <v>-5.2999999999999999E-2</v>
      </c>
      <c r="AL42" s="14">
        <f t="shared" si="36"/>
        <v>-5.2999999999999999E-2</v>
      </c>
      <c r="AM42" s="14">
        <f t="shared" si="36"/>
        <v>-5.2999999999999999E-2</v>
      </c>
      <c r="AN42" s="14">
        <f t="shared" si="36"/>
        <v>-5.2999999999999999E-2</v>
      </c>
      <c r="AO42" s="14">
        <f t="shared" si="36"/>
        <v>-5.2999999999999999E-2</v>
      </c>
      <c r="AP42" s="14">
        <f t="shared" si="36"/>
        <v>-5.2999999999999999E-2</v>
      </c>
      <c r="AR42" s="10">
        <f>SUM(C42:F42)</f>
        <v>0</v>
      </c>
      <c r="AS42" s="10">
        <f>SUM(G42:J42)</f>
        <v>-0.03</v>
      </c>
      <c r="AT42" s="10">
        <f>SUM(K42:N42)</f>
        <v>-0.14100000000000001</v>
      </c>
      <c r="AU42" s="10">
        <f>SUM(O42:R42)</f>
        <v>-0.17899999999999999</v>
      </c>
      <c r="AV42" s="10">
        <f>SUM(S42:V42)</f>
        <v>-0.21199999999999999</v>
      </c>
      <c r="AW42" s="10">
        <f>SUM(W42:Z42)</f>
        <v>-0.21199999999999999</v>
      </c>
      <c r="AX42" s="10">
        <f>SUM(AA42:AD42)</f>
        <v>-0.21199999999999999</v>
      </c>
      <c r="AY42" s="10">
        <f>SUM(AE42:AH42)</f>
        <v>-0.21199999999999999</v>
      </c>
      <c r="AZ42" s="10">
        <f>SUM(AI42:AL42)</f>
        <v>-0.21199999999999999</v>
      </c>
      <c r="BA42" s="10">
        <f>SUM(AM42:AP42)</f>
        <v>-0.21199999999999999</v>
      </c>
      <c r="BC42" s="14">
        <v>-5.2999999999999999E-2</v>
      </c>
      <c r="BD42" s="14">
        <f t="shared" si="33"/>
        <v>0</v>
      </c>
      <c r="BE42" s="39">
        <f t="shared" si="34"/>
        <v>0</v>
      </c>
    </row>
    <row r="43" spans="1:57" x14ac:dyDescent="0.25">
      <c r="B43" s="22" t="s">
        <v>53</v>
      </c>
      <c r="C43" s="17"/>
      <c r="D43" s="17"/>
      <c r="E43" s="17"/>
      <c r="F43" s="17"/>
      <c r="G43" s="17"/>
      <c r="H43" s="17"/>
      <c r="I43" s="17"/>
      <c r="J43" s="17">
        <v>-1.6E-2</v>
      </c>
      <c r="K43" s="17">
        <v>-8.0000000000000002E-3</v>
      </c>
      <c r="L43" s="17">
        <v>-2E-3</v>
      </c>
      <c r="M43" s="17">
        <v>-2.5999999999999999E-2</v>
      </c>
      <c r="N43" s="17">
        <v>-4.0000000000000001E-3</v>
      </c>
      <c r="O43" s="17">
        <v>1E-3</v>
      </c>
      <c r="P43" s="17">
        <v>3.0000000000000001E-3</v>
      </c>
      <c r="Q43" s="17">
        <v>0</v>
      </c>
      <c r="R43" s="17">
        <v>0</v>
      </c>
      <c r="S43" s="14">
        <f>R43</f>
        <v>0</v>
      </c>
      <c r="T43" s="14">
        <f t="shared" ref="T43:AP43" si="39">S43</f>
        <v>0</v>
      </c>
      <c r="U43" s="14">
        <f t="shared" si="39"/>
        <v>0</v>
      </c>
      <c r="V43" s="14">
        <f t="shared" si="39"/>
        <v>0</v>
      </c>
      <c r="W43" s="14">
        <f t="shared" si="39"/>
        <v>0</v>
      </c>
      <c r="X43" s="14">
        <f t="shared" si="39"/>
        <v>0</v>
      </c>
      <c r="Y43" s="14">
        <f t="shared" si="39"/>
        <v>0</v>
      </c>
      <c r="Z43" s="14">
        <f t="shared" si="39"/>
        <v>0</v>
      </c>
      <c r="AA43" s="14">
        <f t="shared" si="39"/>
        <v>0</v>
      </c>
      <c r="AB43" s="14">
        <f t="shared" si="39"/>
        <v>0</v>
      </c>
      <c r="AC43" s="14">
        <f t="shared" si="39"/>
        <v>0</v>
      </c>
      <c r="AD43" s="14">
        <f t="shared" si="39"/>
        <v>0</v>
      </c>
      <c r="AE43" s="14">
        <f t="shared" si="39"/>
        <v>0</v>
      </c>
      <c r="AF43" s="14">
        <f t="shared" si="39"/>
        <v>0</v>
      </c>
      <c r="AG43" s="14">
        <f t="shared" si="39"/>
        <v>0</v>
      </c>
      <c r="AH43" s="14">
        <f t="shared" si="39"/>
        <v>0</v>
      </c>
      <c r="AI43" s="14">
        <f t="shared" si="39"/>
        <v>0</v>
      </c>
      <c r="AJ43" s="14">
        <f t="shared" si="39"/>
        <v>0</v>
      </c>
      <c r="AK43" s="14">
        <f t="shared" si="39"/>
        <v>0</v>
      </c>
      <c r="AL43" s="14">
        <f t="shared" si="39"/>
        <v>0</v>
      </c>
      <c r="AM43" s="14">
        <f t="shared" si="39"/>
        <v>0</v>
      </c>
      <c r="AN43" s="14">
        <f t="shared" si="39"/>
        <v>0</v>
      </c>
      <c r="AO43" s="14">
        <f t="shared" si="39"/>
        <v>0</v>
      </c>
      <c r="AP43" s="14">
        <f t="shared" si="39"/>
        <v>0</v>
      </c>
      <c r="AR43" s="10">
        <f>SUM(C43:F43)</f>
        <v>0</v>
      </c>
      <c r="AS43" s="10">
        <f>SUM(G43:J43)</f>
        <v>-1.6E-2</v>
      </c>
      <c r="AT43" s="10">
        <f>SUM(K43:N43)</f>
        <v>-3.9999999999999994E-2</v>
      </c>
      <c r="AU43" s="10">
        <f>SUM(O43:R43)</f>
        <v>4.0000000000000001E-3</v>
      </c>
      <c r="AV43" s="10">
        <f>SUM(S43:V43)</f>
        <v>0</v>
      </c>
      <c r="AW43" s="10">
        <f>SUM(W43:Z43)</f>
        <v>0</v>
      </c>
      <c r="AX43" s="10">
        <f>SUM(AA43:AD43)</f>
        <v>0</v>
      </c>
      <c r="AY43" s="10">
        <f>SUM(AE43:AH43)</f>
        <v>0</v>
      </c>
      <c r="AZ43" s="10">
        <f>SUM(AI43:AL43)</f>
        <v>0</v>
      </c>
      <c r="BA43" s="10">
        <f>SUM(AM43:AP43)</f>
        <v>0</v>
      </c>
      <c r="BC43" s="14">
        <v>0</v>
      </c>
      <c r="BD43" s="14">
        <f t="shared" si="33"/>
        <v>0</v>
      </c>
      <c r="BE43" s="39" t="e">
        <f t="shared" si="34"/>
        <v>#DIV/0!</v>
      </c>
    </row>
    <row r="44" spans="1:57" x14ac:dyDescent="0.25">
      <c r="B44" s="8" t="s">
        <v>94</v>
      </c>
      <c r="C44" s="8">
        <f>C39-SUM(C41:C43)</f>
        <v>3.6289999999999996</v>
      </c>
      <c r="D44" s="8">
        <f t="shared" ref="D44:Q44" si="40">D39-SUM(D41:D43)</f>
        <v>4.2149999999999999</v>
      </c>
      <c r="E44" s="8">
        <f t="shared" si="40"/>
        <v>4.6310000000000002</v>
      </c>
      <c r="F44" s="8">
        <f t="shared" si="40"/>
        <v>4.9999999999999982</v>
      </c>
      <c r="G44" s="8">
        <f t="shared" si="40"/>
        <v>5.431</v>
      </c>
      <c r="H44" s="8">
        <f t="shared" si="40"/>
        <v>2.9150000000000005</v>
      </c>
      <c r="I44" s="8">
        <f t="shared" si="40"/>
        <v>3.177</v>
      </c>
      <c r="J44" s="8">
        <f t="shared" si="40"/>
        <v>3.9990000000000001</v>
      </c>
      <c r="K44" s="8">
        <f t="shared" si="40"/>
        <v>4.8019999999999996</v>
      </c>
      <c r="L44" s="8">
        <f t="shared" si="40"/>
        <v>9.613999999999999</v>
      </c>
      <c r="M44" s="8">
        <f t="shared" si="40"/>
        <v>13.583000000000002</v>
      </c>
      <c r="N44" s="8">
        <f t="shared" si="40"/>
        <v>16.959000000000003</v>
      </c>
      <c r="O44" s="8">
        <f t="shared" si="40"/>
        <v>20.56</v>
      </c>
      <c r="P44" s="8">
        <f t="shared" si="40"/>
        <v>22.729000000000003</v>
      </c>
      <c r="Q44" s="8">
        <f t="shared" si="40"/>
        <v>26.321999999999999</v>
      </c>
      <c r="R44" s="8">
        <f t="shared" ref="R44:AP44" si="41">R39-SUM(R41:R43)</f>
        <v>28.892999999999986</v>
      </c>
      <c r="S44" s="8">
        <f t="shared" si="41"/>
        <v>26.838999999999999</v>
      </c>
      <c r="T44" s="8">
        <f t="shared" si="41"/>
        <v>30.683230148427221</v>
      </c>
      <c r="U44" s="8">
        <f t="shared" si="41"/>
        <v>34.920199282828747</v>
      </c>
      <c r="V44" s="8">
        <f t="shared" si="41"/>
        <v>38.4514910852889</v>
      </c>
      <c r="W44" s="8">
        <f t="shared" si="41"/>
        <v>40.368159016839904</v>
      </c>
      <c r="X44" s="8">
        <f t="shared" si="41"/>
        <v>46.401815200172486</v>
      </c>
      <c r="Y44" s="8">
        <f t="shared" si="41"/>
        <v>51.238756836957009</v>
      </c>
      <c r="Z44" s="8">
        <f t="shared" si="41"/>
        <v>54.932357603263561</v>
      </c>
      <c r="AA44" s="8">
        <f t="shared" si="41"/>
        <v>54.937823659615994</v>
      </c>
      <c r="AB44" s="8">
        <f t="shared" si="41"/>
        <v>64.049881830034948</v>
      </c>
      <c r="AC44" s="8">
        <f t="shared" si="41"/>
        <v>70.715421693182336</v>
      </c>
      <c r="AD44" s="8">
        <f t="shared" si="41"/>
        <v>76.062878694532671</v>
      </c>
      <c r="AE44" s="8">
        <f t="shared" si="41"/>
        <v>73.017847303010541</v>
      </c>
      <c r="AF44" s="8">
        <f t="shared" si="41"/>
        <v>85.556195524922259</v>
      </c>
      <c r="AG44" s="8">
        <f t="shared" si="41"/>
        <v>94.447611091584022</v>
      </c>
      <c r="AH44" s="8">
        <f t="shared" si="41"/>
        <v>101.84456410466581</v>
      </c>
      <c r="AI44" s="8">
        <f t="shared" si="41"/>
        <v>97.693616922411024</v>
      </c>
      <c r="AJ44" s="8">
        <f t="shared" si="41"/>
        <v>114.44267715877584</v>
      </c>
      <c r="AK44" s="8">
        <f t="shared" si="41"/>
        <v>126.32053218224418</v>
      </c>
      <c r="AL44" s="8">
        <f t="shared" si="41"/>
        <v>136.51503058538088</v>
      </c>
      <c r="AM44" s="8">
        <f t="shared" si="41"/>
        <v>131.56140721956689</v>
      </c>
      <c r="AN44" s="8">
        <f t="shared" si="41"/>
        <v>153.38951052448468</v>
      </c>
      <c r="AO44" s="8">
        <f t="shared" si="41"/>
        <v>169.29278101506566</v>
      </c>
      <c r="AP44" s="8">
        <f t="shared" si="41"/>
        <v>183.27439628655034</v>
      </c>
      <c r="AR44" s="8">
        <f t="shared" ref="AR44:BA44" si="42">AR39-SUM(AR41:AR43)</f>
        <v>17.475000000000001</v>
      </c>
      <c r="AS44" s="8">
        <f t="shared" si="42"/>
        <v>15.522</v>
      </c>
      <c r="AT44" s="8">
        <f t="shared" si="42"/>
        <v>44.957999999999998</v>
      </c>
      <c r="AU44" s="8">
        <f t="shared" si="42"/>
        <v>98.503999999999976</v>
      </c>
      <c r="AV44" s="8">
        <f t="shared" si="42"/>
        <v>130.89392051654485</v>
      </c>
      <c r="AW44" s="8">
        <f t="shared" si="42"/>
        <v>192.94108865723294</v>
      </c>
      <c r="AX44" s="8">
        <f t="shared" si="42"/>
        <v>265.76600587736596</v>
      </c>
      <c r="AY44" s="8">
        <f t="shared" si="42"/>
        <v>354.86621802418261</v>
      </c>
      <c r="AZ44" s="8">
        <f t="shared" si="42"/>
        <v>474.97185684881191</v>
      </c>
      <c r="BA44" s="8">
        <f t="shared" si="42"/>
        <v>637.51809504566756</v>
      </c>
      <c r="BC44" s="8">
        <v>30.889201200000002</v>
      </c>
      <c r="BD44" s="8">
        <f t="shared" si="33"/>
        <v>-4.0502012000000036</v>
      </c>
      <c r="BE44" s="39">
        <f t="shared" si="34"/>
        <v>-0.1311202958527786</v>
      </c>
    </row>
    <row r="45" spans="1:57" x14ac:dyDescent="0.25">
      <c r="B45" s="20" t="s">
        <v>7</v>
      </c>
      <c r="C45" s="29">
        <f t="shared" ref="C45:BA45" si="43">C44/C$14</f>
        <v>0.6410528175234057</v>
      </c>
      <c r="D45" s="29">
        <f t="shared" si="43"/>
        <v>0.64776394651913327</v>
      </c>
      <c r="E45" s="29">
        <f t="shared" si="43"/>
        <v>0.65197803744896532</v>
      </c>
      <c r="F45" s="29">
        <f t="shared" si="43"/>
        <v>0.65419337956299872</v>
      </c>
      <c r="G45" s="29">
        <f t="shared" si="43"/>
        <v>0.65528474903474898</v>
      </c>
      <c r="H45" s="29">
        <f t="shared" si="43"/>
        <v>0.43481503579952269</v>
      </c>
      <c r="I45" s="29">
        <f t="shared" si="43"/>
        <v>0.53566009104704093</v>
      </c>
      <c r="J45" s="29">
        <f t="shared" si="43"/>
        <v>0.6608824987605354</v>
      </c>
      <c r="K45" s="29">
        <f t="shared" si="43"/>
        <v>0.6676863181312569</v>
      </c>
      <c r="L45" s="29">
        <f t="shared" si="43"/>
        <v>0.7117790775153624</v>
      </c>
      <c r="M45" s="29">
        <f t="shared" si="43"/>
        <v>0.74961368653421645</v>
      </c>
      <c r="N45" s="29">
        <f t="shared" si="43"/>
        <v>0.76727141112066244</v>
      </c>
      <c r="O45" s="29">
        <f t="shared" si="43"/>
        <v>0.78943326677929648</v>
      </c>
      <c r="P45" s="29">
        <f t="shared" si="43"/>
        <v>0.75662450066577902</v>
      </c>
      <c r="Q45" s="29">
        <f t="shared" si="43"/>
        <v>0.75029929878570201</v>
      </c>
      <c r="R45" s="29">
        <f t="shared" si="43"/>
        <v>0.73461137525107412</v>
      </c>
      <c r="S45" s="29">
        <f t="shared" si="43"/>
        <v>0.60911896872588622</v>
      </c>
      <c r="T45" s="29">
        <f t="shared" si="43"/>
        <v>0.60863001548048978</v>
      </c>
      <c r="U45" s="29">
        <f t="shared" si="43"/>
        <v>0.60821643608153297</v>
      </c>
      <c r="V45" s="29">
        <f t="shared" si="43"/>
        <v>0.60794168864140052</v>
      </c>
      <c r="W45" s="29">
        <f t="shared" si="43"/>
        <v>0.60781277574479897</v>
      </c>
      <c r="X45" s="29">
        <f t="shared" si="43"/>
        <v>0.60747674733372792</v>
      </c>
      <c r="Y45" s="29">
        <f t="shared" si="43"/>
        <v>0.60726470876476168</v>
      </c>
      <c r="Z45" s="29">
        <f t="shared" si="43"/>
        <v>0.60712801417868323</v>
      </c>
      <c r="AA45" s="29">
        <f t="shared" si="43"/>
        <v>0.60712782555131928</v>
      </c>
      <c r="AB45" s="29">
        <f t="shared" si="43"/>
        <v>0.60685826025837175</v>
      </c>
      <c r="AC45" s="29">
        <f t="shared" si="43"/>
        <v>0.60670517347502206</v>
      </c>
      <c r="AD45" s="29">
        <f t="shared" si="43"/>
        <v>0.60660179939195169</v>
      </c>
      <c r="AE45" s="29">
        <f t="shared" si="43"/>
        <v>0.60665880375010872</v>
      </c>
      <c r="AF45" s="29">
        <f t="shared" si="43"/>
        <v>0.60645017731379403</v>
      </c>
      <c r="AG45" s="29">
        <f t="shared" si="43"/>
        <v>0.60633586139285423</v>
      </c>
      <c r="AH45" s="29">
        <f t="shared" si="43"/>
        <v>0.60625599515997919</v>
      </c>
      <c r="AI45" s="29">
        <f t="shared" si="43"/>
        <v>0.60629932191501124</v>
      </c>
      <c r="AJ45" s="29">
        <f t="shared" si="43"/>
        <v>0.60614377233350769</v>
      </c>
      <c r="AK45" s="29">
        <f t="shared" si="43"/>
        <v>0.60605849450658311</v>
      </c>
      <c r="AL45" s="29">
        <f t="shared" si="43"/>
        <v>0.60599715130478493</v>
      </c>
      <c r="AM45" s="29">
        <f t="shared" si="43"/>
        <v>0.60602576971778699</v>
      </c>
      <c r="AN45" s="29">
        <f t="shared" si="43"/>
        <v>0.6059135514769266</v>
      </c>
      <c r="AO45" s="29">
        <f t="shared" si="43"/>
        <v>0.60585003330115716</v>
      </c>
      <c r="AP45" s="29">
        <f t="shared" si="43"/>
        <v>0.60580330459514864</v>
      </c>
      <c r="AR45" s="29">
        <f t="shared" si="43"/>
        <v>0.64929033216913135</v>
      </c>
      <c r="AS45" s="29">
        <f t="shared" si="43"/>
        <v>0.57544301920367757</v>
      </c>
      <c r="AT45" s="29">
        <f t="shared" si="43"/>
        <v>0.73796001444469983</v>
      </c>
      <c r="AU45" s="29">
        <f t="shared" si="43"/>
        <v>0.75483727595270378</v>
      </c>
      <c r="AV45" s="29">
        <f t="shared" si="43"/>
        <v>0.60841742309795011</v>
      </c>
      <c r="AW45" s="29">
        <f t="shared" si="43"/>
        <v>0.60739135101501629</v>
      </c>
      <c r="AX45" s="29">
        <f t="shared" si="43"/>
        <v>0.60679978974601234</v>
      </c>
      <c r="AY45" s="29">
        <f t="shared" si="43"/>
        <v>0.6064069150314022</v>
      </c>
      <c r="AZ45" s="29">
        <f t="shared" si="43"/>
        <v>0.60611092507098074</v>
      </c>
      <c r="BA45" s="29">
        <f t="shared" si="43"/>
        <v>0.6058881375029288</v>
      </c>
      <c r="BC45" s="29">
        <v>0.70993011293903496</v>
      </c>
      <c r="BD45" s="29">
        <f t="shared" si="33"/>
        <v>-0.10081114421314874</v>
      </c>
      <c r="BE45" s="39">
        <f t="shared" si="34"/>
        <v>-0.14200150462106947</v>
      </c>
    </row>
    <row r="46" spans="1:57" x14ac:dyDescent="0.25"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BC46" s="19"/>
      <c r="BD46" s="19"/>
    </row>
    <row r="47" spans="1:57" x14ac:dyDescent="0.25">
      <c r="B47" s="8" t="s">
        <v>8</v>
      </c>
    </row>
    <row r="48" spans="1:57" x14ac:dyDescent="0.25">
      <c r="B48" s="10" t="s">
        <v>9</v>
      </c>
      <c r="C48" s="17">
        <v>1.153</v>
      </c>
      <c r="D48" s="17">
        <v>1.2450000000000001</v>
      </c>
      <c r="E48" s="17">
        <v>1.403</v>
      </c>
      <c r="F48" s="17">
        <f>5.268-SUM(C48:E48)</f>
        <v>1.4669999999999996</v>
      </c>
      <c r="G48" s="17">
        <v>1.6180000000000001</v>
      </c>
      <c r="H48" s="17">
        <v>1.8240000000000001</v>
      </c>
      <c r="I48" s="17">
        <v>1.9450000000000001</v>
      </c>
      <c r="J48" s="17">
        <f>7.339-SUM(G48:I48)</f>
        <v>1.952</v>
      </c>
      <c r="K48" s="17">
        <v>1.875</v>
      </c>
      <c r="L48" s="17">
        <v>2.04</v>
      </c>
      <c r="M48" s="17">
        <v>2.294</v>
      </c>
      <c r="N48" s="17">
        <f>8.675-SUM(K48:M48)</f>
        <v>2.4660000000000011</v>
      </c>
      <c r="O48" s="17">
        <v>2.72</v>
      </c>
      <c r="P48" s="17">
        <v>3.09</v>
      </c>
      <c r="Q48" s="17">
        <v>3.39</v>
      </c>
      <c r="R48" s="17">
        <f>12.914-SUM(O48:Q48)</f>
        <v>3.7139999999999986</v>
      </c>
      <c r="S48" s="17">
        <v>3.9889999999999999</v>
      </c>
      <c r="T48" s="15">
        <f t="shared" ref="T48:AP48" si="44">T$39*T49</f>
        <v>4.5640200263265402</v>
      </c>
      <c r="U48" s="15">
        <f t="shared" si="44"/>
        <v>5.1977859584222239</v>
      </c>
      <c r="V48" s="15">
        <f t="shared" si="44"/>
        <v>5.7259966603876338</v>
      </c>
      <c r="W48" s="15">
        <f t="shared" si="44"/>
        <v>6.0126918898370469</v>
      </c>
      <c r="X48" s="15">
        <f t="shared" si="44"/>
        <v>6.9152063084403794</v>
      </c>
      <c r="Y48" s="15">
        <f t="shared" si="44"/>
        <v>7.6387161400413044</v>
      </c>
      <c r="Z48" s="15">
        <f t="shared" si="44"/>
        <v>8.1912050202271764</v>
      </c>
      <c r="AA48" s="15">
        <f t="shared" si="44"/>
        <v>8.1920226330511543</v>
      </c>
      <c r="AB48" s="15">
        <f t="shared" si="44"/>
        <v>9.5550044855260765</v>
      </c>
      <c r="AC48" s="15">
        <f t="shared" si="44"/>
        <v>10.552036078224999</v>
      </c>
      <c r="AD48" s="15">
        <f t="shared" si="44"/>
        <v>11.351908808777965</v>
      </c>
      <c r="AE48" s="15">
        <f t="shared" si="44"/>
        <v>10.896432949291622</v>
      </c>
      <c r="AF48" s="15">
        <f t="shared" si="44"/>
        <v>12.771919339617325</v>
      </c>
      <c r="AG48" s="15">
        <f t="shared" si="44"/>
        <v>14.101897466788984</v>
      </c>
      <c r="AH48" s="15">
        <f t="shared" si="44"/>
        <v>15.208333853814004</v>
      </c>
      <c r="AI48" s="15">
        <f t="shared" si="44"/>
        <v>14.587435087126801</v>
      </c>
      <c r="AJ48" s="15">
        <f t="shared" si="44"/>
        <v>17.092759868994928</v>
      </c>
      <c r="AK48" s="15">
        <f t="shared" si="44"/>
        <v>18.869449672827809</v>
      </c>
      <c r="AL48" s="15">
        <f t="shared" si="44"/>
        <v>20.39434295804276</v>
      </c>
      <c r="AM48" s="15">
        <f t="shared" si="44"/>
        <v>19.653379870963413</v>
      </c>
      <c r="AN48" s="15">
        <f t="shared" si="44"/>
        <v>22.918428021680267</v>
      </c>
      <c r="AO48" s="15">
        <f t="shared" si="44"/>
        <v>25.297239555613352</v>
      </c>
      <c r="AP48" s="15">
        <f t="shared" si="44"/>
        <v>27.388609861521271</v>
      </c>
      <c r="AR48" s="10">
        <f>SUM(C48:F48)</f>
        <v>5.2679999999999998</v>
      </c>
      <c r="AS48" s="10">
        <f>SUM(G48:J48)</f>
        <v>7.3390000000000004</v>
      </c>
      <c r="AT48" s="10">
        <f>SUM(K48:N48)</f>
        <v>8.6750000000000007</v>
      </c>
      <c r="AU48" s="10">
        <f>SUM(O48:R48)</f>
        <v>12.914</v>
      </c>
      <c r="AV48" s="10">
        <f>SUM(S48:V48)</f>
        <v>19.476802645136395</v>
      </c>
      <c r="AW48" s="10">
        <f>SUM(W48:Z48)</f>
        <v>28.757819358545905</v>
      </c>
      <c r="AX48" s="10">
        <f>SUM(AA48:AD48)</f>
        <v>39.650972005580194</v>
      </c>
      <c r="AY48" s="10">
        <f>SUM(AE48:AH48)</f>
        <v>52.978583609511936</v>
      </c>
      <c r="AZ48" s="10">
        <f>SUM(AI48:AL48)</f>
        <v>70.943987586992293</v>
      </c>
      <c r="BA48" s="10">
        <f>SUM(AM48:AP48)</f>
        <v>95.257657309778295</v>
      </c>
      <c r="BC48" s="15">
        <v>3.7783387476000003</v>
      </c>
      <c r="BD48" s="15">
        <f t="shared" ref="BD48:BD59" si="45">S48-BC48</f>
        <v>0.21066125239999955</v>
      </c>
      <c r="BE48" s="39">
        <f t="shared" ref="BE48:BE59" si="46">BD48/BC48</f>
        <v>5.575499352296337E-2</v>
      </c>
    </row>
    <row r="49" spans="2:57" x14ac:dyDescent="0.25">
      <c r="B49" s="20" t="s">
        <v>7</v>
      </c>
      <c r="C49" s="29">
        <f>C48/C$39</f>
        <v>0.31771837971893085</v>
      </c>
      <c r="D49" s="29">
        <f>D48/D$39</f>
        <v>0.29537366548042709</v>
      </c>
      <c r="E49" s="29">
        <f>E48/E$39</f>
        <v>0.30295832433599651</v>
      </c>
      <c r="F49" s="29">
        <f>F48/F$39</f>
        <v>0.29340000000000005</v>
      </c>
      <c r="G49" s="29">
        <f>G48/G$39</f>
        <v>0.29791935186890078</v>
      </c>
      <c r="H49" s="29">
        <f t="shared" ref="H49:S49" si="47">H48/H$39</f>
        <v>0.62572898799313881</v>
      </c>
      <c r="I49" s="29">
        <f t="shared" si="47"/>
        <v>0.61221277935158958</v>
      </c>
      <c r="J49" s="29">
        <f t="shared" si="47"/>
        <v>0.50926167492825458</v>
      </c>
      <c r="K49" s="29">
        <f t="shared" si="47"/>
        <v>0.40339931153184166</v>
      </c>
      <c r="L49" s="29">
        <f t="shared" si="47"/>
        <v>0.21559923906150921</v>
      </c>
      <c r="M49" s="29">
        <f t="shared" si="47"/>
        <v>0.17119402985074625</v>
      </c>
      <c r="N49" s="29">
        <f t="shared" si="47"/>
        <v>0.14686439163837772</v>
      </c>
      <c r="O49" s="29">
        <f t="shared" si="47"/>
        <v>0.13329412917769284</v>
      </c>
      <c r="P49" s="29">
        <f t="shared" si="47"/>
        <v>0.13688313989545492</v>
      </c>
      <c r="Q49" s="29">
        <f t="shared" si="47"/>
        <v>0.12960697354335526</v>
      </c>
      <c r="R49" s="29">
        <f t="shared" si="47"/>
        <v>0.12930854397326091</v>
      </c>
      <c r="S49" s="29">
        <f t="shared" si="47"/>
        <v>0.14958002099895004</v>
      </c>
      <c r="T49" s="31">
        <f>S49</f>
        <v>0.14958002099895004</v>
      </c>
      <c r="U49" s="31">
        <f t="shared" ref="U49:AP49" si="48">T49</f>
        <v>0.14958002099895004</v>
      </c>
      <c r="V49" s="31">
        <f t="shared" si="48"/>
        <v>0.14958002099895004</v>
      </c>
      <c r="W49" s="31">
        <f t="shared" si="48"/>
        <v>0.14958002099895004</v>
      </c>
      <c r="X49" s="31">
        <f t="shared" si="48"/>
        <v>0.14958002099895004</v>
      </c>
      <c r="Y49" s="31">
        <f t="shared" si="48"/>
        <v>0.14958002099895004</v>
      </c>
      <c r="Z49" s="31">
        <f t="shared" si="48"/>
        <v>0.14958002099895004</v>
      </c>
      <c r="AA49" s="31">
        <f t="shared" si="48"/>
        <v>0.14958002099895004</v>
      </c>
      <c r="AB49" s="31">
        <f t="shared" si="48"/>
        <v>0.14958002099895004</v>
      </c>
      <c r="AC49" s="31">
        <f t="shared" si="48"/>
        <v>0.14958002099895004</v>
      </c>
      <c r="AD49" s="31">
        <f t="shared" si="48"/>
        <v>0.14958002099895004</v>
      </c>
      <c r="AE49" s="31">
        <f t="shared" si="48"/>
        <v>0.14958002099895004</v>
      </c>
      <c r="AF49" s="31">
        <f t="shared" si="48"/>
        <v>0.14958002099895004</v>
      </c>
      <c r="AG49" s="31">
        <f t="shared" si="48"/>
        <v>0.14958002099895004</v>
      </c>
      <c r="AH49" s="31">
        <f t="shared" si="48"/>
        <v>0.14958002099895004</v>
      </c>
      <c r="AI49" s="31">
        <f t="shared" si="48"/>
        <v>0.14958002099895004</v>
      </c>
      <c r="AJ49" s="31">
        <f t="shared" si="48"/>
        <v>0.14958002099895004</v>
      </c>
      <c r="AK49" s="31">
        <f t="shared" si="48"/>
        <v>0.14958002099895004</v>
      </c>
      <c r="AL49" s="31">
        <f t="shared" si="48"/>
        <v>0.14958002099895004</v>
      </c>
      <c r="AM49" s="31">
        <f t="shared" si="48"/>
        <v>0.14958002099895004</v>
      </c>
      <c r="AN49" s="31">
        <f t="shared" si="48"/>
        <v>0.14958002099895004</v>
      </c>
      <c r="AO49" s="31">
        <f t="shared" si="48"/>
        <v>0.14958002099895004</v>
      </c>
      <c r="AP49" s="31">
        <f t="shared" si="48"/>
        <v>0.14958002099895004</v>
      </c>
      <c r="AR49" s="29">
        <f t="shared" ref="AR49:BA49" si="49">AR48/AR$39</f>
        <v>0.30145922746781112</v>
      </c>
      <c r="AS49" s="29">
        <f t="shared" si="49"/>
        <v>0.47792393852565773</v>
      </c>
      <c r="AT49" s="29">
        <f t="shared" si="49"/>
        <v>0.19581950746032822</v>
      </c>
      <c r="AU49" s="29">
        <f t="shared" si="49"/>
        <v>0.13196672729873901</v>
      </c>
      <c r="AV49" s="29">
        <f t="shared" si="49"/>
        <v>0.14958002099895004</v>
      </c>
      <c r="AW49" s="29">
        <f t="shared" si="49"/>
        <v>0.14958002099895004</v>
      </c>
      <c r="AX49" s="29">
        <f t="shared" si="49"/>
        <v>0.14958002099895004</v>
      </c>
      <c r="AY49" s="29">
        <f t="shared" si="49"/>
        <v>0.14958002099895004</v>
      </c>
      <c r="AZ49" s="29">
        <f t="shared" si="49"/>
        <v>0.14958002099895004</v>
      </c>
      <c r="BA49" s="29">
        <f t="shared" si="49"/>
        <v>0.14958002099895001</v>
      </c>
      <c r="BC49" s="31">
        <v>0.123</v>
      </c>
      <c r="BD49" s="31">
        <f t="shared" si="45"/>
        <v>2.6580020998950044E-2</v>
      </c>
      <c r="BE49" s="39">
        <f t="shared" si="46"/>
        <v>0.21609773169878085</v>
      </c>
    </row>
    <row r="50" spans="2:57" x14ac:dyDescent="0.25">
      <c r="B50" s="20" t="s">
        <v>4</v>
      </c>
      <c r="C50" s="6"/>
      <c r="D50" s="6"/>
      <c r="E50" s="6"/>
      <c r="F50" s="6" t="s">
        <v>17</v>
      </c>
      <c r="G50" s="6">
        <f t="shared" ref="G50:Q50" si="50">G48/C48-1</f>
        <v>0.40329575021682573</v>
      </c>
      <c r="H50" s="6">
        <f t="shared" si="50"/>
        <v>0.46506024096385534</v>
      </c>
      <c r="I50" s="6">
        <f t="shared" si="50"/>
        <v>0.38631503920171073</v>
      </c>
      <c r="J50" s="6">
        <f t="shared" si="50"/>
        <v>0.33060668029993212</v>
      </c>
      <c r="K50" s="6">
        <f t="shared" si="50"/>
        <v>0.15883807169344855</v>
      </c>
      <c r="L50" s="6">
        <f t="shared" si="50"/>
        <v>0.11842105263157898</v>
      </c>
      <c r="M50" s="6">
        <f t="shared" si="50"/>
        <v>0.17943444730077118</v>
      </c>
      <c r="N50" s="6">
        <f t="shared" si="50"/>
        <v>0.26331967213114815</v>
      </c>
      <c r="O50" s="6">
        <f t="shared" si="50"/>
        <v>0.45066666666666677</v>
      </c>
      <c r="P50" s="6">
        <f t="shared" si="50"/>
        <v>0.51470588235294112</v>
      </c>
      <c r="Q50" s="6">
        <f t="shared" si="50"/>
        <v>0.47776809067131643</v>
      </c>
      <c r="R50" s="6">
        <f t="shared" ref="R50:W50" si="51">R48/N48-1</f>
        <v>0.50608272506082597</v>
      </c>
      <c r="S50" s="6">
        <f t="shared" si="51"/>
        <v>0.46654411764705861</v>
      </c>
      <c r="T50" s="6">
        <f t="shared" si="51"/>
        <v>0.47702913473350828</v>
      </c>
      <c r="U50" s="6">
        <f t="shared" si="51"/>
        <v>0.53327019422484478</v>
      </c>
      <c r="V50" s="6">
        <f t="shared" si="51"/>
        <v>0.54173308034131273</v>
      </c>
      <c r="W50" s="6">
        <f t="shared" si="51"/>
        <v>0.50731809722663512</v>
      </c>
      <c r="X50" s="6">
        <f t="shared" ref="X50:AP50" si="52">X48/T48-1</f>
        <v>0.51515687235190488</v>
      </c>
      <c r="Y50" s="6">
        <f t="shared" si="52"/>
        <v>0.46960959938412294</v>
      </c>
      <c r="Z50" s="6">
        <f t="shared" si="52"/>
        <v>0.43052912987075609</v>
      </c>
      <c r="AA50" s="6">
        <f t="shared" si="52"/>
        <v>0.36245508386979242</v>
      </c>
      <c r="AB50" s="6">
        <f t="shared" si="52"/>
        <v>0.38173816649022929</v>
      </c>
      <c r="AC50" s="6">
        <f t="shared" si="52"/>
        <v>0.38138868950927418</v>
      </c>
      <c r="AD50" s="6">
        <f t="shared" si="52"/>
        <v>0.38586554490405489</v>
      </c>
      <c r="AE50" s="6">
        <f t="shared" si="52"/>
        <v>0.33012730034819238</v>
      </c>
      <c r="AF50" s="6">
        <f t="shared" si="52"/>
        <v>0.33667329606848773</v>
      </c>
      <c r="AG50" s="6">
        <f t="shared" si="52"/>
        <v>0.33641482669770406</v>
      </c>
      <c r="AH50" s="6">
        <f t="shared" si="52"/>
        <v>0.33971599930877039</v>
      </c>
      <c r="AI50" s="6">
        <f t="shared" si="52"/>
        <v>0.3387349011380032</v>
      </c>
      <c r="AJ50" s="6">
        <f t="shared" si="52"/>
        <v>0.33830784665032709</v>
      </c>
      <c r="AK50" s="6">
        <f t="shared" si="52"/>
        <v>0.33807877395696329</v>
      </c>
      <c r="AL50" s="6">
        <f t="shared" si="52"/>
        <v>0.34099784723809101</v>
      </c>
      <c r="AM50" s="6">
        <f t="shared" si="52"/>
        <v>0.34728139344436459</v>
      </c>
      <c r="AN50" s="6">
        <f t="shared" si="52"/>
        <v>0.340826653936249</v>
      </c>
      <c r="AO50" s="6">
        <f t="shared" si="52"/>
        <v>0.34064532851965601</v>
      </c>
      <c r="AP50" s="6">
        <f t="shared" si="52"/>
        <v>0.34295132321094157</v>
      </c>
      <c r="AR50" s="6"/>
      <c r="AS50" s="6">
        <f>AS48/AR48-1</f>
        <v>0.39312832194381175</v>
      </c>
      <c r="AT50" s="6">
        <f t="shared" ref="AT50:BA50" si="53">AT48/AS48-1</f>
        <v>0.18204115002043886</v>
      </c>
      <c r="AU50" s="6">
        <f t="shared" si="53"/>
        <v>0.48864553314121029</v>
      </c>
      <c r="AV50" s="6">
        <f t="shared" si="53"/>
        <v>0.50819286395666685</v>
      </c>
      <c r="AW50" s="6">
        <f t="shared" si="53"/>
        <v>0.47651644279134797</v>
      </c>
      <c r="AX50" s="6">
        <f t="shared" si="53"/>
        <v>0.37878924376083445</v>
      </c>
      <c r="AY50" s="6">
        <f t="shared" si="53"/>
        <v>0.3361232002599106</v>
      </c>
      <c r="AZ50" s="6">
        <f t="shared" si="53"/>
        <v>0.33910691365208168</v>
      </c>
      <c r="BA50" s="6">
        <f t="shared" si="53"/>
        <v>0.34271642389670176</v>
      </c>
      <c r="BC50" s="6">
        <v>0.3890951277941177</v>
      </c>
      <c r="BD50" s="6">
        <f t="shared" si="45"/>
        <v>7.7448989852940908E-2</v>
      </c>
      <c r="BE50" s="39">
        <f t="shared" si="46"/>
        <v>0.19904898396446016</v>
      </c>
    </row>
    <row r="51" spans="2:57" x14ac:dyDescent="0.25">
      <c r="B51" s="10" t="s">
        <v>68</v>
      </c>
      <c r="C51" s="17">
        <v>0.52</v>
      </c>
      <c r="D51" s="17">
        <v>0.52600000000000002</v>
      </c>
      <c r="E51" s="17">
        <v>0.55700000000000005</v>
      </c>
      <c r="F51" s="17">
        <f>2.166-SUM(C51:E51)</f>
        <v>0.56299999999999972</v>
      </c>
      <c r="G51" s="17">
        <v>0.59199999999999997</v>
      </c>
      <c r="H51" s="17">
        <v>0.59199999999999997</v>
      </c>
      <c r="I51" s="17">
        <v>0.63100000000000001</v>
      </c>
      <c r="J51" s="17">
        <f>2.44-SUM(G51:I51)</f>
        <v>0.625</v>
      </c>
      <c r="K51" s="17">
        <v>0.63300000000000001</v>
      </c>
      <c r="L51" s="17">
        <v>0.622</v>
      </c>
      <c r="M51" s="17">
        <v>0.68899999999999995</v>
      </c>
      <c r="N51" s="17">
        <f>2.654-SUM(K51:M51)</f>
        <v>0.71</v>
      </c>
      <c r="O51" s="17">
        <v>0.77700000000000002</v>
      </c>
      <c r="P51" s="17">
        <v>0.84199999999999997</v>
      </c>
      <c r="Q51" s="17">
        <v>0.89700000000000002</v>
      </c>
      <c r="R51" s="17">
        <f>3.491-SUM(O51:Q51)</f>
        <v>0.97500000000000009</v>
      </c>
      <c r="S51" s="17">
        <v>1.0409999999999999</v>
      </c>
      <c r="T51" s="15">
        <f t="shared" ref="T51:AP51" si="54">T$14*T52</f>
        <v>1.9679225138743062</v>
      </c>
      <c r="U51" s="15">
        <f t="shared" si="54"/>
        <v>2.2411908692065396</v>
      </c>
      <c r="V51" s="15">
        <f t="shared" si="54"/>
        <v>2.4689457270886446</v>
      </c>
      <c r="W51" s="15">
        <f t="shared" si="54"/>
        <v>2.5925635011999395</v>
      </c>
      <c r="X51" s="15">
        <f t="shared" si="54"/>
        <v>2.9817113211526922</v>
      </c>
      <c r="Y51" s="15">
        <f t="shared" si="54"/>
        <v>3.2936756154379774</v>
      </c>
      <c r="Z51" s="15">
        <f t="shared" si="54"/>
        <v>3.5318987826702393</v>
      </c>
      <c r="AA51" s="15">
        <f t="shared" si="54"/>
        <v>3.5322513224651257</v>
      </c>
      <c r="AB51" s="15">
        <f t="shared" si="54"/>
        <v>4.1199443338926791</v>
      </c>
      <c r="AC51" s="15">
        <f t="shared" si="54"/>
        <v>4.5498462420785204</v>
      </c>
      <c r="AD51" s="15">
        <f t="shared" si="54"/>
        <v>4.8947368309912589</v>
      </c>
      <c r="AE51" s="15">
        <f t="shared" si="54"/>
        <v>4.6983439157018703</v>
      </c>
      <c r="AF51" s="15">
        <f t="shared" si="54"/>
        <v>5.507019572403018</v>
      </c>
      <c r="AG51" s="15">
        <f t="shared" si="54"/>
        <v>6.0804819771085645</v>
      </c>
      <c r="AH51" s="15">
        <f t="shared" si="54"/>
        <v>6.5575572448848982</v>
      </c>
      <c r="AI51" s="15">
        <f t="shared" si="54"/>
        <v>6.2898369774994816</v>
      </c>
      <c r="AJ51" s="15">
        <f t="shared" si="54"/>
        <v>7.3700875054038875</v>
      </c>
      <c r="AK51" s="15">
        <f t="shared" si="54"/>
        <v>8.1361638689968405</v>
      </c>
      <c r="AL51" s="15">
        <f t="shared" si="54"/>
        <v>8.7936701485311968</v>
      </c>
      <c r="AM51" s="15">
        <f t="shared" si="54"/>
        <v>8.4741803275833938</v>
      </c>
      <c r="AN51" s="15">
        <f t="shared" si="54"/>
        <v>9.8820097690880502</v>
      </c>
      <c r="AO51" s="15">
        <f t="shared" si="54"/>
        <v>10.907710083041025</v>
      </c>
      <c r="AP51" s="15">
        <f t="shared" si="54"/>
        <v>11.809470961850527</v>
      </c>
      <c r="AR51" s="10">
        <f>SUM(C51:F51)</f>
        <v>2.1659999999999999</v>
      </c>
      <c r="AS51" s="10">
        <f>SUM(G51:J51)</f>
        <v>2.44</v>
      </c>
      <c r="AT51" s="10">
        <f>SUM(K51:N51)</f>
        <v>2.6539999999999999</v>
      </c>
      <c r="AU51" s="10">
        <f>SUM(O51:R51)</f>
        <v>3.4910000000000001</v>
      </c>
      <c r="AV51" s="10">
        <f>SUM(S51:V51)</f>
        <v>7.719059110169491</v>
      </c>
      <c r="AW51" s="10">
        <f>SUM(W51:Z51)</f>
        <v>12.399849220460847</v>
      </c>
      <c r="AX51" s="10">
        <f>SUM(AA51:AD51)</f>
        <v>17.096778729427584</v>
      </c>
      <c r="AY51" s="10">
        <f>SUM(AE51:AH51)</f>
        <v>22.843402710098349</v>
      </c>
      <c r="AZ51" s="10">
        <f>SUM(AI51:AL51)</f>
        <v>30.589758500431408</v>
      </c>
      <c r="BA51" s="10">
        <f>SUM(AM51:AP51)</f>
        <v>41.073371141562994</v>
      </c>
      <c r="BC51" s="15">
        <v>1.4140815000000002</v>
      </c>
      <c r="BD51" s="15">
        <f t="shared" si="45"/>
        <v>-0.37308150000000029</v>
      </c>
      <c r="BE51" s="39">
        <f t="shared" si="46"/>
        <v>-0.26383309590005966</v>
      </c>
    </row>
    <row r="52" spans="2:57" x14ac:dyDescent="0.25">
      <c r="B52" s="20" t="s">
        <v>7</v>
      </c>
      <c r="C52" s="29">
        <f t="shared" ref="C52:S52" si="55">C51/C$39</f>
        <v>0.14329016257922295</v>
      </c>
      <c r="D52" s="29">
        <f t="shared" si="55"/>
        <v>0.12479240806642942</v>
      </c>
      <c r="E52" s="29">
        <f t="shared" si="55"/>
        <v>0.1202763981861369</v>
      </c>
      <c r="F52" s="29">
        <f t="shared" si="55"/>
        <v>0.11259999999999998</v>
      </c>
      <c r="G52" s="29">
        <f t="shared" si="55"/>
        <v>0.10900386669121707</v>
      </c>
      <c r="H52" s="29">
        <f t="shared" si="55"/>
        <v>0.20308747855917664</v>
      </c>
      <c r="I52" s="29">
        <f t="shared" si="55"/>
        <v>0.19861504564054139</v>
      </c>
      <c r="J52" s="29">
        <f t="shared" si="55"/>
        <v>0.16305765718758153</v>
      </c>
      <c r="K52" s="29">
        <f t="shared" si="55"/>
        <v>0.13618760757314977</v>
      </c>
      <c r="L52" s="29">
        <f t="shared" si="55"/>
        <v>6.5736630733460158E-2</v>
      </c>
      <c r="M52" s="29">
        <f t="shared" si="55"/>
        <v>5.141791044776118E-2</v>
      </c>
      <c r="N52" s="29">
        <f t="shared" si="55"/>
        <v>4.2284557203263642E-2</v>
      </c>
      <c r="O52" s="29">
        <f t="shared" si="55"/>
        <v>3.8077036165833585E-2</v>
      </c>
      <c r="P52" s="29">
        <f t="shared" si="55"/>
        <v>3.7299548152742092E-2</v>
      </c>
      <c r="Q52" s="29">
        <f t="shared" si="55"/>
        <v>3.4294234592445329E-2</v>
      </c>
      <c r="R52" s="29">
        <f t="shared" si="55"/>
        <v>3.3946104031752682E-2</v>
      </c>
      <c r="S52" s="29">
        <f t="shared" si="55"/>
        <v>3.9035548222588867E-2</v>
      </c>
      <c r="T52" s="31">
        <f>S52</f>
        <v>3.9035548222588867E-2</v>
      </c>
      <c r="U52" s="31">
        <f t="shared" ref="U52:AP52" si="56">T52</f>
        <v>3.9035548222588867E-2</v>
      </c>
      <c r="V52" s="31">
        <f t="shared" si="56"/>
        <v>3.9035548222588867E-2</v>
      </c>
      <c r="W52" s="31">
        <f t="shared" si="56"/>
        <v>3.9035548222588867E-2</v>
      </c>
      <c r="X52" s="31">
        <f t="shared" si="56"/>
        <v>3.9035548222588867E-2</v>
      </c>
      <c r="Y52" s="31">
        <f t="shared" si="56"/>
        <v>3.9035548222588867E-2</v>
      </c>
      <c r="Z52" s="31">
        <f t="shared" si="56"/>
        <v>3.9035548222588867E-2</v>
      </c>
      <c r="AA52" s="31">
        <f t="shared" si="56"/>
        <v>3.9035548222588867E-2</v>
      </c>
      <c r="AB52" s="31">
        <f t="shared" si="56"/>
        <v>3.9035548222588867E-2</v>
      </c>
      <c r="AC52" s="31">
        <f t="shared" si="56"/>
        <v>3.9035548222588867E-2</v>
      </c>
      <c r="AD52" s="31">
        <f t="shared" si="56"/>
        <v>3.9035548222588867E-2</v>
      </c>
      <c r="AE52" s="31">
        <f t="shared" si="56"/>
        <v>3.9035548222588867E-2</v>
      </c>
      <c r="AF52" s="31">
        <f t="shared" si="56"/>
        <v>3.9035548222588867E-2</v>
      </c>
      <c r="AG52" s="31">
        <f t="shared" si="56"/>
        <v>3.9035548222588867E-2</v>
      </c>
      <c r="AH52" s="31">
        <f t="shared" si="56"/>
        <v>3.9035548222588867E-2</v>
      </c>
      <c r="AI52" s="31">
        <f t="shared" si="56"/>
        <v>3.9035548222588867E-2</v>
      </c>
      <c r="AJ52" s="31">
        <f t="shared" si="56"/>
        <v>3.9035548222588867E-2</v>
      </c>
      <c r="AK52" s="31">
        <f t="shared" si="56"/>
        <v>3.9035548222588867E-2</v>
      </c>
      <c r="AL52" s="31">
        <f t="shared" si="56"/>
        <v>3.9035548222588867E-2</v>
      </c>
      <c r="AM52" s="31">
        <f t="shared" si="56"/>
        <v>3.9035548222588867E-2</v>
      </c>
      <c r="AN52" s="31">
        <f t="shared" si="56"/>
        <v>3.9035548222588867E-2</v>
      </c>
      <c r="AO52" s="31">
        <f t="shared" si="56"/>
        <v>3.9035548222588867E-2</v>
      </c>
      <c r="AP52" s="31">
        <f t="shared" si="56"/>
        <v>3.9035548222588867E-2</v>
      </c>
      <c r="AS52" s="29">
        <f t="shared" ref="AS52:BA52" si="57">AS51/AS$39</f>
        <v>0.15889554571502995</v>
      </c>
      <c r="AT52" s="29">
        <f t="shared" si="57"/>
        <v>5.9908354213223172E-2</v>
      </c>
      <c r="AU52" s="29">
        <f t="shared" si="57"/>
        <v>3.5674140080524851E-2</v>
      </c>
      <c r="AV52" s="29">
        <f t="shared" si="57"/>
        <v>5.9281651348436888E-2</v>
      </c>
      <c r="AW52" s="29">
        <f t="shared" si="57"/>
        <v>6.4496187407518779E-2</v>
      </c>
      <c r="AX52" s="29">
        <f t="shared" si="57"/>
        <v>6.4496187407518765E-2</v>
      </c>
      <c r="AY52" s="29">
        <f t="shared" si="57"/>
        <v>6.4496187407518765E-2</v>
      </c>
      <c r="AZ52" s="29">
        <f t="shared" si="57"/>
        <v>6.4496187407518779E-2</v>
      </c>
      <c r="BA52" s="29">
        <f t="shared" si="57"/>
        <v>6.4496187407518765E-2</v>
      </c>
      <c r="BC52" s="31">
        <v>3.2500000000000001E-2</v>
      </c>
      <c r="BD52" s="31">
        <f t="shared" si="45"/>
        <v>6.5355482225888661E-3</v>
      </c>
      <c r="BE52" s="39">
        <f t="shared" si="46"/>
        <v>0.20109379146427281</v>
      </c>
    </row>
    <row r="53" spans="2:57" x14ac:dyDescent="0.25">
      <c r="B53" s="20" t="s">
        <v>4</v>
      </c>
      <c r="C53" s="6"/>
      <c r="D53" s="6"/>
      <c r="E53" s="6"/>
      <c r="F53" s="6"/>
      <c r="G53" s="6">
        <f t="shared" ref="G53:AP53" si="58">G51/C51-1</f>
        <v>0.13846153846153841</v>
      </c>
      <c r="H53" s="6">
        <f t="shared" si="58"/>
        <v>0.12547528517110251</v>
      </c>
      <c r="I53" s="6">
        <f t="shared" si="58"/>
        <v>0.1328545780969479</v>
      </c>
      <c r="J53" s="6">
        <f t="shared" si="58"/>
        <v>0.11012433392540011</v>
      </c>
      <c r="K53" s="6">
        <f t="shared" si="58"/>
        <v>6.9256756756756799E-2</v>
      </c>
      <c r="L53" s="6">
        <f t="shared" si="58"/>
        <v>5.0675675675675658E-2</v>
      </c>
      <c r="M53" s="6">
        <f t="shared" si="58"/>
        <v>9.1917591125197928E-2</v>
      </c>
      <c r="N53" s="6">
        <f t="shared" si="58"/>
        <v>0.1359999999999999</v>
      </c>
      <c r="O53" s="6">
        <f t="shared" si="58"/>
        <v>0.2274881516587679</v>
      </c>
      <c r="P53" s="6">
        <f t="shared" si="58"/>
        <v>0.3536977491961415</v>
      </c>
      <c r="Q53" s="6">
        <f t="shared" si="58"/>
        <v>0.30188679245283034</v>
      </c>
      <c r="R53" s="6">
        <f t="shared" si="58"/>
        <v>0.37323943661971848</v>
      </c>
      <c r="S53" s="6">
        <f t="shared" si="58"/>
        <v>0.33976833976833953</v>
      </c>
      <c r="T53" s="6">
        <f t="shared" si="58"/>
        <v>1.3372001352426439</v>
      </c>
      <c r="U53" s="6">
        <f t="shared" si="58"/>
        <v>1.4985405453807576</v>
      </c>
      <c r="V53" s="6">
        <f t="shared" si="58"/>
        <v>1.5322520277832248</v>
      </c>
      <c r="W53" s="6">
        <f t="shared" si="58"/>
        <v>1.4904548522573866</v>
      </c>
      <c r="X53" s="6">
        <f t="shared" si="58"/>
        <v>0.5151568723519051</v>
      </c>
      <c r="Y53" s="6">
        <f t="shared" si="58"/>
        <v>0.46960959938412317</v>
      </c>
      <c r="Z53" s="6">
        <f t="shared" si="58"/>
        <v>0.43052912987075587</v>
      </c>
      <c r="AA53" s="6">
        <f t="shared" si="58"/>
        <v>0.36245508386979219</v>
      </c>
      <c r="AB53" s="6">
        <f t="shared" si="58"/>
        <v>0.38173816649022885</v>
      </c>
      <c r="AC53" s="6">
        <f t="shared" si="58"/>
        <v>0.3813886895092744</v>
      </c>
      <c r="AD53" s="6">
        <f t="shared" si="58"/>
        <v>0.38586554490405467</v>
      </c>
      <c r="AE53" s="6">
        <f t="shared" si="58"/>
        <v>0.33012730034819238</v>
      </c>
      <c r="AF53" s="6">
        <f t="shared" si="58"/>
        <v>0.33667329606848795</v>
      </c>
      <c r="AG53" s="6">
        <f t="shared" si="58"/>
        <v>0.33641482669770384</v>
      </c>
      <c r="AH53" s="6">
        <f t="shared" si="58"/>
        <v>0.33971599930877039</v>
      </c>
      <c r="AI53" s="6">
        <f t="shared" si="58"/>
        <v>0.33873490113800298</v>
      </c>
      <c r="AJ53" s="6">
        <f t="shared" si="58"/>
        <v>0.33830784665032709</v>
      </c>
      <c r="AK53" s="6">
        <f t="shared" si="58"/>
        <v>0.33807877395696329</v>
      </c>
      <c r="AL53" s="6">
        <f t="shared" si="58"/>
        <v>0.34099784723809123</v>
      </c>
      <c r="AM53" s="6">
        <f t="shared" si="58"/>
        <v>0.34728139344436482</v>
      </c>
      <c r="AN53" s="6">
        <f t="shared" si="58"/>
        <v>0.340826653936249</v>
      </c>
      <c r="AO53" s="6">
        <f t="shared" si="58"/>
        <v>0.34064532851965601</v>
      </c>
      <c r="AP53" s="6">
        <f t="shared" si="58"/>
        <v>0.34295132321094157</v>
      </c>
      <c r="AS53" s="6">
        <f>AS51/AR51-1</f>
        <v>0.12650046168051721</v>
      </c>
      <c r="AT53" s="6">
        <f t="shared" ref="AT53:BA53" si="59">AT51/AS51-1</f>
        <v>8.7704918032786905E-2</v>
      </c>
      <c r="AU53" s="6">
        <f t="shared" si="59"/>
        <v>0.31537302185380556</v>
      </c>
      <c r="AV53" s="6">
        <f t="shared" si="59"/>
        <v>1.2111312260582903</v>
      </c>
      <c r="AW53" s="6">
        <f t="shared" si="59"/>
        <v>0.60639386789053606</v>
      </c>
      <c r="AX53" s="6">
        <f t="shared" si="59"/>
        <v>0.37878924376083445</v>
      </c>
      <c r="AY53" s="6">
        <f t="shared" si="59"/>
        <v>0.33612320025991038</v>
      </c>
      <c r="AZ53" s="6">
        <f t="shared" si="59"/>
        <v>0.33910691365208212</v>
      </c>
      <c r="BA53" s="6">
        <f t="shared" si="59"/>
        <v>0.34271642389670176</v>
      </c>
      <c r="BC53" s="6">
        <v>0.81992471042471071</v>
      </c>
      <c r="BD53" s="6">
        <f t="shared" si="45"/>
        <v>-0.48015637065637118</v>
      </c>
      <c r="BE53" s="39">
        <f t="shared" si="46"/>
        <v>-0.58561031830307464</v>
      </c>
    </row>
    <row r="54" spans="2:57" x14ac:dyDescent="0.25">
      <c r="B54" s="10" t="s">
        <v>99</v>
      </c>
      <c r="C54" s="15">
        <v>0</v>
      </c>
      <c r="D54" s="15">
        <v>0</v>
      </c>
      <c r="E54" s="15">
        <v>0</v>
      </c>
      <c r="F54" s="15">
        <v>0</v>
      </c>
      <c r="G54" s="15">
        <v>1.353</v>
      </c>
      <c r="H54" s="15">
        <v>0</v>
      </c>
      <c r="I54" s="15">
        <v>0</v>
      </c>
      <c r="J54" s="15">
        <f>1.353-SUM(G54:I54)</f>
        <v>0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BC54" s="15"/>
      <c r="BD54" s="15">
        <f t="shared" si="45"/>
        <v>0</v>
      </c>
      <c r="BE54" s="39" t="e">
        <f t="shared" si="46"/>
        <v>#DIV/0!</v>
      </c>
    </row>
    <row r="55" spans="2:57" x14ac:dyDescent="0.25">
      <c r="B55" s="20" t="s">
        <v>7</v>
      </c>
      <c r="C55" s="30">
        <f t="shared" ref="C55:J55" si="60">C54/C$39</f>
        <v>0</v>
      </c>
      <c r="D55" s="30">
        <f t="shared" si="60"/>
        <v>0</v>
      </c>
      <c r="E55" s="30">
        <f t="shared" si="60"/>
        <v>0</v>
      </c>
      <c r="F55" s="30">
        <f t="shared" si="60"/>
        <v>0</v>
      </c>
      <c r="G55" s="30">
        <f t="shared" si="60"/>
        <v>0.24912539127232552</v>
      </c>
      <c r="H55" s="30">
        <f t="shared" si="60"/>
        <v>0</v>
      </c>
      <c r="I55" s="30">
        <f t="shared" si="60"/>
        <v>0</v>
      </c>
      <c r="J55" s="30">
        <f t="shared" si="60"/>
        <v>0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BC55" s="30"/>
      <c r="BD55" s="30">
        <f t="shared" si="45"/>
        <v>0</v>
      </c>
      <c r="BE55" s="39" t="e">
        <f t="shared" si="46"/>
        <v>#DIV/0!</v>
      </c>
    </row>
    <row r="56" spans="2:57" x14ac:dyDescent="0.25">
      <c r="B56" s="20" t="s">
        <v>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BC56" s="6"/>
      <c r="BD56" s="6">
        <f t="shared" si="45"/>
        <v>0</v>
      </c>
      <c r="BE56" s="39" t="e">
        <f t="shared" si="46"/>
        <v>#DIV/0!</v>
      </c>
    </row>
    <row r="57" spans="2:57" x14ac:dyDescent="0.25">
      <c r="B57" s="8" t="s">
        <v>10</v>
      </c>
      <c r="C57" s="8">
        <f t="shared" ref="C57:I57" si="61">C48+C51+C54</f>
        <v>1.673</v>
      </c>
      <c r="D57" s="8">
        <f t="shared" si="61"/>
        <v>1.7710000000000001</v>
      </c>
      <c r="E57" s="8">
        <f t="shared" si="61"/>
        <v>1.96</v>
      </c>
      <c r="F57" s="8">
        <f t="shared" si="61"/>
        <v>2.0299999999999994</v>
      </c>
      <c r="G57" s="8">
        <f t="shared" si="61"/>
        <v>3.5629999999999997</v>
      </c>
      <c r="H57" s="8">
        <f t="shared" si="61"/>
        <v>2.4159999999999999</v>
      </c>
      <c r="I57" s="8">
        <f t="shared" si="61"/>
        <v>2.5760000000000001</v>
      </c>
      <c r="J57" s="8">
        <f>J48+J51+J54</f>
        <v>2.577</v>
      </c>
      <c r="K57" s="8">
        <f t="shared" ref="K57:BA57" si="62">K48+K51</f>
        <v>2.508</v>
      </c>
      <c r="L57" s="8">
        <f t="shared" si="62"/>
        <v>2.6619999999999999</v>
      </c>
      <c r="M57" s="8">
        <f t="shared" si="62"/>
        <v>2.9830000000000001</v>
      </c>
      <c r="N57" s="8">
        <f t="shared" si="62"/>
        <v>3.176000000000001</v>
      </c>
      <c r="O57" s="8">
        <f t="shared" si="62"/>
        <v>3.4970000000000003</v>
      </c>
      <c r="P57" s="8">
        <f t="shared" si="62"/>
        <v>3.9319999999999999</v>
      </c>
      <c r="Q57" s="8">
        <f t="shared" si="62"/>
        <v>4.2869999999999999</v>
      </c>
      <c r="R57" s="8">
        <f t="shared" si="62"/>
        <v>4.6889999999999983</v>
      </c>
      <c r="S57" s="8">
        <f t="shared" si="62"/>
        <v>5.0299999999999994</v>
      </c>
      <c r="T57" s="8">
        <f t="shared" si="62"/>
        <v>6.5319425402008466</v>
      </c>
      <c r="U57" s="8">
        <f t="shared" si="62"/>
        <v>7.438976827628764</v>
      </c>
      <c r="V57" s="8">
        <f t="shared" si="62"/>
        <v>8.1949423874762779</v>
      </c>
      <c r="W57" s="8">
        <f t="shared" si="62"/>
        <v>8.6052553910369873</v>
      </c>
      <c r="X57" s="8">
        <f t="shared" si="62"/>
        <v>9.8969176295930712</v>
      </c>
      <c r="Y57" s="8">
        <f t="shared" si="62"/>
        <v>10.932391755479282</v>
      </c>
      <c r="Z57" s="8">
        <f t="shared" si="62"/>
        <v>11.723103802897416</v>
      </c>
      <c r="AA57" s="8">
        <f t="shared" si="62"/>
        <v>11.72427395551628</v>
      </c>
      <c r="AB57" s="8">
        <f t="shared" si="62"/>
        <v>13.674948819418756</v>
      </c>
      <c r="AC57" s="8">
        <f t="shared" si="62"/>
        <v>15.10188232030352</v>
      </c>
      <c r="AD57" s="8">
        <f t="shared" si="62"/>
        <v>16.246645639769223</v>
      </c>
      <c r="AE57" s="8">
        <f t="shared" si="62"/>
        <v>15.594776864993491</v>
      </c>
      <c r="AF57" s="8">
        <f t="shared" si="62"/>
        <v>18.278938912020344</v>
      </c>
      <c r="AG57" s="8">
        <f t="shared" si="62"/>
        <v>20.182379443897549</v>
      </c>
      <c r="AH57" s="8">
        <f t="shared" si="62"/>
        <v>21.765891098698901</v>
      </c>
      <c r="AI57" s="8">
        <f t="shared" si="62"/>
        <v>20.877272064626283</v>
      </c>
      <c r="AJ57" s="8">
        <f t="shared" si="62"/>
        <v>24.462847374398816</v>
      </c>
      <c r="AK57" s="8">
        <f t="shared" si="62"/>
        <v>27.005613541824651</v>
      </c>
      <c r="AL57" s="8">
        <f t="shared" si="62"/>
        <v>29.188013106573955</v>
      </c>
      <c r="AM57" s="8">
        <f t="shared" si="62"/>
        <v>28.127560198546806</v>
      </c>
      <c r="AN57" s="8">
        <f t="shared" si="62"/>
        <v>32.800437790768314</v>
      </c>
      <c r="AO57" s="8">
        <f t="shared" si="62"/>
        <v>36.204949638654377</v>
      </c>
      <c r="AP57" s="8">
        <f t="shared" si="62"/>
        <v>39.198080823371797</v>
      </c>
      <c r="AR57" s="8">
        <f t="shared" si="62"/>
        <v>7.4339999999999993</v>
      </c>
      <c r="AS57" s="8">
        <f t="shared" si="62"/>
        <v>9.7789999999999999</v>
      </c>
      <c r="AT57" s="8">
        <f t="shared" si="62"/>
        <v>11.329000000000001</v>
      </c>
      <c r="AU57" s="8">
        <f t="shared" si="62"/>
        <v>16.405000000000001</v>
      </c>
      <c r="AV57" s="8">
        <f t="shared" si="62"/>
        <v>27.195861755305884</v>
      </c>
      <c r="AW57" s="8">
        <f t="shared" si="62"/>
        <v>41.157668579006753</v>
      </c>
      <c r="AX57" s="8">
        <f t="shared" si="62"/>
        <v>56.747750735007777</v>
      </c>
      <c r="AY57" s="8">
        <f t="shared" si="62"/>
        <v>75.821986319610289</v>
      </c>
      <c r="AZ57" s="8">
        <f t="shared" si="62"/>
        <v>101.53374608742371</v>
      </c>
      <c r="BA57" s="8">
        <f t="shared" si="62"/>
        <v>136.3310284513413</v>
      </c>
      <c r="BC57" s="8">
        <v>5.1924202476000003</v>
      </c>
      <c r="BD57" s="8">
        <f t="shared" si="45"/>
        <v>-0.16242024760000096</v>
      </c>
      <c r="BE57" s="39">
        <f t="shared" si="46"/>
        <v>-3.1280258502780774E-2</v>
      </c>
    </row>
    <row r="58" spans="2:57" x14ac:dyDescent="0.25">
      <c r="B58" s="20" t="s">
        <v>7</v>
      </c>
      <c r="C58" s="29">
        <f t="shared" ref="C58:R58" si="63">C57/C$39</f>
        <v>0.46100854229815386</v>
      </c>
      <c r="D58" s="29">
        <f t="shared" si="63"/>
        <v>0.42016607354685653</v>
      </c>
      <c r="E58" s="29">
        <f t="shared" si="63"/>
        <v>0.4232347225221334</v>
      </c>
      <c r="F58" s="29">
        <f t="shared" si="63"/>
        <v>0.40600000000000003</v>
      </c>
      <c r="G58" s="29">
        <f t="shared" si="63"/>
        <v>0.65604860983244329</v>
      </c>
      <c r="H58" s="29">
        <f t="shared" si="63"/>
        <v>0.82881646655231545</v>
      </c>
      <c r="I58" s="29">
        <f t="shared" si="63"/>
        <v>0.81082782499213091</v>
      </c>
      <c r="J58" s="29">
        <f t="shared" si="63"/>
        <v>0.67231933211583617</v>
      </c>
      <c r="K58" s="29">
        <f t="shared" si="63"/>
        <v>0.53958691910499146</v>
      </c>
      <c r="L58" s="29">
        <f t="shared" si="63"/>
        <v>0.28133586979496933</v>
      </c>
      <c r="M58" s="29">
        <f t="shared" si="63"/>
        <v>0.22261194029850742</v>
      </c>
      <c r="N58" s="29">
        <f t="shared" si="63"/>
        <v>0.18914894884164138</v>
      </c>
      <c r="O58" s="29">
        <f t="shared" si="63"/>
        <v>0.17137116534352645</v>
      </c>
      <c r="P58" s="29">
        <f t="shared" si="63"/>
        <v>0.17418268804819703</v>
      </c>
      <c r="Q58" s="29">
        <f t="shared" si="63"/>
        <v>0.16390120813580059</v>
      </c>
      <c r="R58" s="29">
        <f t="shared" si="63"/>
        <v>0.1632546480050136</v>
      </c>
      <c r="S58" s="29">
        <f t="shared" ref="S58:AP58" si="64">S57/S$39</f>
        <v>0.18861556922153891</v>
      </c>
      <c r="T58" s="29">
        <f t="shared" si="64"/>
        <v>0.21407620840646882</v>
      </c>
      <c r="U58" s="29">
        <f t="shared" si="64"/>
        <v>0.21407620840646882</v>
      </c>
      <c r="V58" s="29">
        <f t="shared" si="64"/>
        <v>0.21407620840646879</v>
      </c>
      <c r="W58" s="29">
        <f t="shared" si="64"/>
        <v>0.21407620840646885</v>
      </c>
      <c r="X58" s="29">
        <f t="shared" si="64"/>
        <v>0.21407620840646882</v>
      </c>
      <c r="Y58" s="29">
        <f t="shared" si="64"/>
        <v>0.21407620840646882</v>
      </c>
      <c r="Z58" s="29">
        <f t="shared" si="64"/>
        <v>0.21407620840646882</v>
      </c>
      <c r="AA58" s="29">
        <f t="shared" si="64"/>
        <v>0.21407620840646879</v>
      </c>
      <c r="AB58" s="29">
        <f t="shared" si="64"/>
        <v>0.21407620840646882</v>
      </c>
      <c r="AC58" s="29">
        <f t="shared" si="64"/>
        <v>0.21407620840646882</v>
      </c>
      <c r="AD58" s="29">
        <f t="shared" si="64"/>
        <v>0.21407620840646879</v>
      </c>
      <c r="AE58" s="29">
        <f t="shared" si="64"/>
        <v>0.21407620840646879</v>
      </c>
      <c r="AF58" s="29">
        <f t="shared" si="64"/>
        <v>0.21407620840646879</v>
      </c>
      <c r="AG58" s="29">
        <f t="shared" si="64"/>
        <v>0.21407620840646882</v>
      </c>
      <c r="AH58" s="29">
        <f t="shared" si="64"/>
        <v>0.21407620840646879</v>
      </c>
      <c r="AI58" s="29">
        <f t="shared" si="64"/>
        <v>0.21407620840646879</v>
      </c>
      <c r="AJ58" s="29">
        <f t="shared" si="64"/>
        <v>0.21407620840646882</v>
      </c>
      <c r="AK58" s="29">
        <f t="shared" si="64"/>
        <v>0.21407620840646885</v>
      </c>
      <c r="AL58" s="29">
        <f t="shared" si="64"/>
        <v>0.21407620840646879</v>
      </c>
      <c r="AM58" s="29">
        <f t="shared" si="64"/>
        <v>0.21407620840646879</v>
      </c>
      <c r="AN58" s="29">
        <f t="shared" si="64"/>
        <v>0.21407620840646879</v>
      </c>
      <c r="AO58" s="29">
        <f t="shared" si="64"/>
        <v>0.21407620840646879</v>
      </c>
      <c r="AP58" s="29">
        <f t="shared" si="64"/>
        <v>0.21407620840646879</v>
      </c>
      <c r="AS58" s="29">
        <f t="shared" ref="AS58:BA58" si="65">AS57/AS$39</f>
        <v>0.63681948424068768</v>
      </c>
      <c r="AT58" s="29">
        <f t="shared" si="65"/>
        <v>0.25572786167355138</v>
      </c>
      <c r="AU58" s="29">
        <f t="shared" si="65"/>
        <v>0.1676408673792639</v>
      </c>
      <c r="AV58" s="29">
        <f t="shared" si="65"/>
        <v>0.20886167234738692</v>
      </c>
      <c r="AW58" s="29">
        <f t="shared" si="65"/>
        <v>0.21407620840646882</v>
      </c>
      <c r="AX58" s="29">
        <f t="shared" si="65"/>
        <v>0.21407620840646879</v>
      </c>
      <c r="AY58" s="29">
        <f t="shared" si="65"/>
        <v>0.21407620840646882</v>
      </c>
      <c r="AZ58" s="29">
        <f t="shared" si="65"/>
        <v>0.21407620840646882</v>
      </c>
      <c r="BA58" s="29">
        <f t="shared" si="65"/>
        <v>0.21407620840646879</v>
      </c>
      <c r="BC58" s="29">
        <v>0.16903399433427763</v>
      </c>
      <c r="BD58" s="29">
        <f t="shared" si="45"/>
        <v>1.9581574887261283E-2</v>
      </c>
      <c r="BE58" s="39">
        <f t="shared" si="46"/>
        <v>0.11584400501438322</v>
      </c>
    </row>
    <row r="59" spans="2:57" x14ac:dyDescent="0.25">
      <c r="B59" s="20" t="s">
        <v>4</v>
      </c>
      <c r="C59" s="6"/>
      <c r="D59" s="6"/>
      <c r="E59" s="6"/>
      <c r="F59" s="6"/>
      <c r="G59" s="6">
        <f t="shared" ref="G59:AP59" si="66">G57/C57-1</f>
        <v>1.1297071129707112</v>
      </c>
      <c r="H59" s="6">
        <f t="shared" si="66"/>
        <v>0.36420101637492919</v>
      </c>
      <c r="I59" s="6">
        <f t="shared" si="66"/>
        <v>0.31428571428571428</v>
      </c>
      <c r="J59" s="6">
        <f t="shared" si="66"/>
        <v>0.26945812807881819</v>
      </c>
      <c r="K59" s="6">
        <f t="shared" si="66"/>
        <v>-0.29609879315183829</v>
      </c>
      <c r="L59" s="6">
        <f t="shared" si="66"/>
        <v>0.10182119205298013</v>
      </c>
      <c r="M59" s="6">
        <f t="shared" si="66"/>
        <v>0.15799689440993792</v>
      </c>
      <c r="N59" s="6">
        <f t="shared" si="66"/>
        <v>0.23244082266201049</v>
      </c>
      <c r="O59" s="6">
        <f t="shared" si="66"/>
        <v>0.39433811802232865</v>
      </c>
      <c r="P59" s="6">
        <f t="shared" si="66"/>
        <v>0.4770848985725018</v>
      </c>
      <c r="Q59" s="6">
        <f t="shared" si="66"/>
        <v>0.4371438149513911</v>
      </c>
      <c r="R59" s="6">
        <f t="shared" si="66"/>
        <v>0.47638539042821049</v>
      </c>
      <c r="S59" s="6">
        <f t="shared" si="66"/>
        <v>0.43837575064340828</v>
      </c>
      <c r="T59" s="6">
        <f t="shared" si="66"/>
        <v>0.66122648530031713</v>
      </c>
      <c r="U59" s="6">
        <f t="shared" si="66"/>
        <v>0.73524068757377292</v>
      </c>
      <c r="V59" s="6">
        <f t="shared" si="66"/>
        <v>0.74769511355860119</v>
      </c>
      <c r="W59" s="6">
        <f t="shared" si="66"/>
        <v>0.71078636004711493</v>
      </c>
      <c r="X59" s="6">
        <f t="shared" si="66"/>
        <v>0.51515687235190488</v>
      </c>
      <c r="Y59" s="6">
        <f t="shared" si="66"/>
        <v>0.46960959938412294</v>
      </c>
      <c r="Z59" s="6">
        <f t="shared" si="66"/>
        <v>0.43052912987075609</v>
      </c>
      <c r="AA59" s="6">
        <f t="shared" si="66"/>
        <v>0.36245508386979219</v>
      </c>
      <c r="AB59" s="6">
        <f t="shared" si="66"/>
        <v>0.38173816649022929</v>
      </c>
      <c r="AC59" s="6">
        <f t="shared" si="66"/>
        <v>0.3813886895092744</v>
      </c>
      <c r="AD59" s="6">
        <f t="shared" si="66"/>
        <v>0.38586554490405467</v>
      </c>
      <c r="AE59" s="6">
        <f t="shared" si="66"/>
        <v>0.33012730034819238</v>
      </c>
      <c r="AF59" s="6">
        <f t="shared" si="66"/>
        <v>0.33667329606848773</v>
      </c>
      <c r="AG59" s="6">
        <f t="shared" si="66"/>
        <v>0.33641482669770406</v>
      </c>
      <c r="AH59" s="6">
        <f t="shared" si="66"/>
        <v>0.33971599930877039</v>
      </c>
      <c r="AI59" s="6">
        <f t="shared" si="66"/>
        <v>0.3387349011380032</v>
      </c>
      <c r="AJ59" s="6">
        <f t="shared" si="66"/>
        <v>0.33830784665032687</v>
      </c>
      <c r="AK59" s="6">
        <f t="shared" si="66"/>
        <v>0.33807877395696329</v>
      </c>
      <c r="AL59" s="6">
        <f t="shared" si="66"/>
        <v>0.34099784723809101</v>
      </c>
      <c r="AM59" s="6">
        <f t="shared" si="66"/>
        <v>0.34728139344436459</v>
      </c>
      <c r="AN59" s="6">
        <f t="shared" si="66"/>
        <v>0.34082665393624878</v>
      </c>
      <c r="AO59" s="6">
        <f t="shared" si="66"/>
        <v>0.34064532851965579</v>
      </c>
      <c r="AP59" s="6">
        <f t="shared" si="66"/>
        <v>0.34295132321094157</v>
      </c>
      <c r="AS59" s="6">
        <f t="shared" ref="AS59:BA59" si="67">AS57/AR57-1</f>
        <v>0.31544256120527314</v>
      </c>
      <c r="AT59" s="6">
        <f t="shared" si="67"/>
        <v>0.15850291440842623</v>
      </c>
      <c r="AU59" s="6">
        <f t="shared" si="67"/>
        <v>0.44805366757878007</v>
      </c>
      <c r="AV59" s="6">
        <f t="shared" si="67"/>
        <v>0.65777883299639628</v>
      </c>
      <c r="AW59" s="6">
        <f t="shared" si="67"/>
        <v>0.51337982775916036</v>
      </c>
      <c r="AX59" s="6">
        <f t="shared" si="67"/>
        <v>0.37878924376083445</v>
      </c>
      <c r="AY59" s="6">
        <f t="shared" si="67"/>
        <v>0.3361232002599106</v>
      </c>
      <c r="AZ59" s="6">
        <f t="shared" si="67"/>
        <v>0.3391069136520819</v>
      </c>
      <c r="BA59" s="6">
        <f t="shared" si="67"/>
        <v>0.34271642389670176</v>
      </c>
      <c r="BC59" s="6">
        <v>0.48482134618244199</v>
      </c>
      <c r="BD59" s="6">
        <f t="shared" si="45"/>
        <v>-4.6445595539033713E-2</v>
      </c>
      <c r="BE59" s="39">
        <f t="shared" si="46"/>
        <v>-9.5799403027019114E-2</v>
      </c>
    </row>
    <row r="60" spans="2:57" x14ac:dyDescent="0.25">
      <c r="B60" s="20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BC60" s="18"/>
      <c r="BD60" s="18"/>
    </row>
    <row r="61" spans="2:57" x14ac:dyDescent="0.25">
      <c r="B61" s="10" t="s">
        <v>78</v>
      </c>
      <c r="C61" s="17">
        <v>1.786</v>
      </c>
      <c r="D61" s="17">
        <v>2.1269999999999998</v>
      </c>
      <c r="E61" s="17">
        <v>1.3320000000000001</v>
      </c>
      <c r="F61" s="17">
        <v>4.5979999999999999</v>
      </c>
      <c r="G61" s="17">
        <v>1.6060000000000001</v>
      </c>
      <c r="H61" s="17">
        <v>0.81599999999999995</v>
      </c>
      <c r="I61" s="17">
        <v>1.0860000000000001</v>
      </c>
      <c r="J61" s="17">
        <f>5.083-SUM(G61:I61)</f>
        <v>1.5750000000000002</v>
      </c>
      <c r="K61" s="17">
        <v>2.16</v>
      </c>
      <c r="L61" s="17">
        <v>6.7279999999999998</v>
      </c>
      <c r="M61" s="17">
        <v>10.262</v>
      </c>
      <c r="N61" s="17">
        <f>32.016-SUM(K61:M61)</f>
        <v>12.866</v>
      </c>
      <c r="O61" s="17">
        <v>17.047000000000001</v>
      </c>
      <c r="P61" s="17">
        <v>18.847999999999999</v>
      </c>
      <c r="Q61" s="17">
        <v>22.081</v>
      </c>
      <c r="R61" s="17">
        <f>82.875-SUM(O61:Q61)</f>
        <v>24.899000000000001</v>
      </c>
      <c r="S61" s="10">
        <f t="shared" ref="S61:AP61" si="68">S10*S62</f>
        <v>27.024355866355879</v>
      </c>
      <c r="T61" s="10">
        <f t="shared" si="68"/>
        <v>31.977416181041196</v>
      </c>
      <c r="U61" s="10">
        <f t="shared" si="68"/>
        <v>36.455242501942514</v>
      </c>
      <c r="V61" s="10">
        <f t="shared" si="68"/>
        <v>41.083349999999996</v>
      </c>
      <c r="W61" s="10">
        <f t="shared" si="68"/>
        <v>43.238969386169401</v>
      </c>
      <c r="X61" s="10">
        <f t="shared" si="68"/>
        <v>49.564995080613848</v>
      </c>
      <c r="Y61" s="10">
        <f t="shared" si="68"/>
        <v>54.682863752913768</v>
      </c>
      <c r="Z61" s="10">
        <f t="shared" si="68"/>
        <v>59.570857499999988</v>
      </c>
      <c r="AA61" s="10">
        <f t="shared" si="68"/>
        <v>60.534557140637162</v>
      </c>
      <c r="AB61" s="10">
        <f t="shared" si="68"/>
        <v>69.390993112859377</v>
      </c>
      <c r="AC61" s="10">
        <f t="shared" si="68"/>
        <v>76.556009254079271</v>
      </c>
      <c r="AD61" s="10">
        <f t="shared" si="68"/>
        <v>83.399200499999978</v>
      </c>
      <c r="AE61" s="10">
        <f t="shared" si="68"/>
        <v>81.721652139860154</v>
      </c>
      <c r="AF61" s="10">
        <f t="shared" si="68"/>
        <v>93.677840702360143</v>
      </c>
      <c r="AG61" s="10">
        <f t="shared" si="68"/>
        <v>103.35061249300701</v>
      </c>
      <c r="AH61" s="10">
        <f t="shared" si="68"/>
        <v>112.58892067499995</v>
      </c>
      <c r="AI61" s="10">
        <f t="shared" si="68"/>
        <v>110.3242303888112</v>
      </c>
      <c r="AJ61" s="10">
        <f t="shared" si="68"/>
        <v>126.4650849481862</v>
      </c>
      <c r="AK61" s="10">
        <f t="shared" si="68"/>
        <v>139.52332686555945</v>
      </c>
      <c r="AL61" s="10">
        <f t="shared" si="68"/>
        <v>151.99504291124993</v>
      </c>
      <c r="AM61" s="10">
        <f t="shared" si="68"/>
        <v>148.93771102489509</v>
      </c>
      <c r="AN61" s="10">
        <f t="shared" si="68"/>
        <v>170.72786468005134</v>
      </c>
      <c r="AO61" s="10">
        <f t="shared" si="68"/>
        <v>188.35649126850524</v>
      </c>
      <c r="AP61" s="10">
        <f t="shared" si="68"/>
        <v>205.19330793018739</v>
      </c>
      <c r="AR61" s="10">
        <f>SUM(C61:F61)</f>
        <v>9.843</v>
      </c>
      <c r="AS61" s="10">
        <f>SUM(G61:J61)</f>
        <v>5.0830000000000002</v>
      </c>
      <c r="AT61" s="10">
        <f>SUM(K61:N61)</f>
        <v>32.015999999999998</v>
      </c>
      <c r="AU61" s="10">
        <f>SUM(O61:R61)</f>
        <v>82.875</v>
      </c>
      <c r="AV61" s="10">
        <f>SUM(S61:V61)</f>
        <v>136.54036454933959</v>
      </c>
      <c r="AW61" s="10">
        <f>SUM(W61:Z61)</f>
        <v>207.05768571969699</v>
      </c>
      <c r="AX61" s="10">
        <f>SUM(AA61:AD61)</f>
        <v>289.88076000757576</v>
      </c>
      <c r="AY61" s="10">
        <f>SUM(AE61:AH61)</f>
        <v>391.33902601022726</v>
      </c>
      <c r="AZ61" s="10">
        <f>SUM(AI61:AL61)</f>
        <v>528.30768511380677</v>
      </c>
      <c r="BA61" s="10">
        <f>SUM(AM61:AP61)</f>
        <v>713.21537490363903</v>
      </c>
      <c r="BC61" s="10">
        <v>28.201040209790225</v>
      </c>
      <c r="BD61" s="10">
        <f t="shared" ref="BD61:BD94" si="69">S61-BC61</f>
        <v>-1.1766843434343457</v>
      </c>
      <c r="BE61" s="39">
        <f t="shared" ref="BE61:BE94" si="70">BD61/BC61</f>
        <v>-4.1724856057821939E-2</v>
      </c>
    </row>
    <row r="62" spans="2:57" x14ac:dyDescent="0.25">
      <c r="B62" s="20" t="s">
        <v>7</v>
      </c>
      <c r="C62" s="6">
        <f t="shared" ref="C62:R62" si="71">C61/C10</f>
        <v>0.51753115039119091</v>
      </c>
      <c r="D62" s="6">
        <f t="shared" si="71"/>
        <v>0.54440747376503706</v>
      </c>
      <c r="E62" s="6">
        <f t="shared" si="71"/>
        <v>0.44237794752573895</v>
      </c>
      <c r="F62" s="6">
        <f t="shared" si="71"/>
        <v>6.7917282127031058</v>
      </c>
      <c r="G62" s="6">
        <f t="shared" si="71"/>
        <v>0.43736383442265797</v>
      </c>
      <c r="H62" s="6">
        <f t="shared" si="71"/>
        <v>0.20885589966726387</v>
      </c>
      <c r="I62" s="6">
        <f t="shared" si="71"/>
        <v>0.28459119496855351</v>
      </c>
      <c r="J62" s="6">
        <f t="shared" si="71"/>
        <v>0.42880479172338692</v>
      </c>
      <c r="K62" s="6">
        <f t="shared" si="71"/>
        <v>0.48430493273542602</v>
      </c>
      <c r="L62" s="6">
        <f t="shared" si="71"/>
        <v>0.64679869255912326</v>
      </c>
      <c r="M62" s="6">
        <f t="shared" si="71"/>
        <v>0.70071696824854901</v>
      </c>
      <c r="N62" s="6">
        <f t="shared" si="71"/>
        <v>0.71885126829813373</v>
      </c>
      <c r="O62" s="6">
        <f t="shared" si="71"/>
        <v>0.75179713340683574</v>
      </c>
      <c r="P62" s="6">
        <f t="shared" si="71"/>
        <v>0.71269757241170684</v>
      </c>
      <c r="Q62" s="6">
        <f t="shared" si="71"/>
        <v>0.71146410619925249</v>
      </c>
      <c r="R62" s="6">
        <f t="shared" si="71"/>
        <v>0.69094794094794121</v>
      </c>
      <c r="S62" s="31">
        <f>R62</f>
        <v>0.69094794094794121</v>
      </c>
      <c r="T62" s="31">
        <f t="shared" ref="T62:AP64" si="72">S62</f>
        <v>0.69094794094794121</v>
      </c>
      <c r="U62" s="31">
        <f t="shared" si="72"/>
        <v>0.69094794094794121</v>
      </c>
      <c r="V62" s="31">
        <f t="shared" si="72"/>
        <v>0.69094794094794121</v>
      </c>
      <c r="W62" s="31">
        <f t="shared" si="72"/>
        <v>0.69094794094794121</v>
      </c>
      <c r="X62" s="31">
        <f t="shared" si="72"/>
        <v>0.69094794094794121</v>
      </c>
      <c r="Y62" s="31">
        <f t="shared" si="72"/>
        <v>0.69094794094794121</v>
      </c>
      <c r="Z62" s="31">
        <f t="shared" si="72"/>
        <v>0.69094794094794121</v>
      </c>
      <c r="AA62" s="31">
        <f t="shared" si="72"/>
        <v>0.69094794094794121</v>
      </c>
      <c r="AB62" s="31">
        <f t="shared" si="72"/>
        <v>0.69094794094794121</v>
      </c>
      <c r="AC62" s="31">
        <f t="shared" si="72"/>
        <v>0.69094794094794121</v>
      </c>
      <c r="AD62" s="31">
        <f t="shared" si="72"/>
        <v>0.69094794094794121</v>
      </c>
      <c r="AE62" s="31">
        <f t="shared" si="72"/>
        <v>0.69094794094794121</v>
      </c>
      <c r="AF62" s="31">
        <f t="shared" si="72"/>
        <v>0.69094794094794121</v>
      </c>
      <c r="AG62" s="31">
        <f t="shared" si="72"/>
        <v>0.69094794094794121</v>
      </c>
      <c r="AH62" s="31">
        <f t="shared" si="72"/>
        <v>0.69094794094794121</v>
      </c>
      <c r="AI62" s="31">
        <f t="shared" si="72"/>
        <v>0.69094794094794121</v>
      </c>
      <c r="AJ62" s="31">
        <f t="shared" si="72"/>
        <v>0.69094794094794121</v>
      </c>
      <c r="AK62" s="31">
        <f t="shared" si="72"/>
        <v>0.69094794094794121</v>
      </c>
      <c r="AL62" s="31">
        <f t="shared" si="72"/>
        <v>0.69094794094794121</v>
      </c>
      <c r="AM62" s="31">
        <f t="shared" si="72"/>
        <v>0.69094794094794121</v>
      </c>
      <c r="AN62" s="31">
        <f t="shared" si="72"/>
        <v>0.69094794094794121</v>
      </c>
      <c r="AO62" s="31">
        <f t="shared" si="72"/>
        <v>0.69094794094794121</v>
      </c>
      <c r="AP62" s="31">
        <f t="shared" si="72"/>
        <v>0.69094794094794121</v>
      </c>
      <c r="AR62" s="6">
        <f t="shared" ref="AR62:BA62" si="73">AR61/AR10</f>
        <v>0.89109179793590443</v>
      </c>
      <c r="AS62" s="6">
        <f t="shared" si="73"/>
        <v>0.33733740376957794</v>
      </c>
      <c r="AT62" s="6">
        <f t="shared" si="73"/>
        <v>0.67537179622402699</v>
      </c>
      <c r="AU62" s="6">
        <f t="shared" si="73"/>
        <v>0.71325294983346677</v>
      </c>
      <c r="AV62" s="6">
        <f t="shared" si="73"/>
        <v>0.69094794094794121</v>
      </c>
      <c r="AW62" s="6">
        <f t="shared" si="73"/>
        <v>0.69094794094794121</v>
      </c>
      <c r="AX62" s="6">
        <f t="shared" si="73"/>
        <v>0.69094794094794121</v>
      </c>
      <c r="AY62" s="6">
        <f t="shared" si="73"/>
        <v>0.69094794094794121</v>
      </c>
      <c r="AZ62" s="6">
        <f t="shared" si="73"/>
        <v>0.69094794094794121</v>
      </c>
      <c r="BA62" s="6">
        <f t="shared" si="73"/>
        <v>0.69094794094794121</v>
      </c>
      <c r="BC62" s="31">
        <v>0.69094794094794121</v>
      </c>
      <c r="BD62" s="31">
        <f t="shared" si="69"/>
        <v>0</v>
      </c>
      <c r="BE62" s="39">
        <f t="shared" si="70"/>
        <v>0</v>
      </c>
    </row>
    <row r="63" spans="2:57" x14ac:dyDescent="0.25">
      <c r="B63" s="10" t="s">
        <v>79</v>
      </c>
      <c r="C63" s="17">
        <v>0.86099999999999999</v>
      </c>
      <c r="D63" s="17">
        <v>1.034</v>
      </c>
      <c r="E63" s="17">
        <v>2.16</v>
      </c>
      <c r="F63" s="17">
        <v>8.4920000000000009</v>
      </c>
      <c r="G63" s="17">
        <v>2.476</v>
      </c>
      <c r="H63" s="17">
        <v>0.65700000000000003</v>
      </c>
      <c r="I63" s="17">
        <v>0.60599999999999998</v>
      </c>
      <c r="J63" s="17">
        <f>4.552-SUM(G63:I63)</f>
        <v>0.81299999999999972</v>
      </c>
      <c r="K63" s="17">
        <v>1.046</v>
      </c>
      <c r="L63" s="17">
        <v>1.2110000000000001</v>
      </c>
      <c r="M63" s="17">
        <v>1.4930000000000001</v>
      </c>
      <c r="N63" s="17">
        <f>5.846-SUM(K63:M63)</f>
        <v>2.0960000000000001</v>
      </c>
      <c r="O63" s="17">
        <v>1.2410000000000001</v>
      </c>
      <c r="P63" s="17">
        <v>1.369</v>
      </c>
      <c r="Q63" s="17">
        <v>1.502</v>
      </c>
      <c r="R63" s="17">
        <f>5.085-SUM(O63:Q63)</f>
        <v>0.97299999999999986</v>
      </c>
      <c r="S63" s="10">
        <f t="shared" ref="S63:AP63" si="74">S12*S64</f>
        <v>1.4617147192716222</v>
      </c>
      <c r="T63" s="10">
        <f t="shared" si="74"/>
        <v>1.2204874962063732</v>
      </c>
      <c r="U63" s="10">
        <f t="shared" si="74"/>
        <v>1.3739823065250378</v>
      </c>
      <c r="V63" s="10">
        <f t="shared" si="74"/>
        <v>1.1189499999999997</v>
      </c>
      <c r="W63" s="10">
        <f t="shared" si="74"/>
        <v>1.1328289074355071</v>
      </c>
      <c r="X63" s="10">
        <f t="shared" si="74"/>
        <v>1.3730484332321697</v>
      </c>
      <c r="Y63" s="10">
        <f t="shared" si="74"/>
        <v>1.5457300948406676</v>
      </c>
      <c r="Z63" s="10">
        <f t="shared" si="74"/>
        <v>1.2588187499999997</v>
      </c>
      <c r="AA63" s="10">
        <f t="shared" si="74"/>
        <v>0.84962168057663046</v>
      </c>
      <c r="AB63" s="10">
        <f t="shared" si="74"/>
        <v>1.5103532765553869</v>
      </c>
      <c r="AC63" s="10">
        <f t="shared" si="74"/>
        <v>1.7003031043247345</v>
      </c>
      <c r="AD63" s="10">
        <f t="shared" si="74"/>
        <v>1.3847006249999998</v>
      </c>
      <c r="AE63" s="10">
        <f t="shared" si="74"/>
        <v>0.61597571841805709</v>
      </c>
      <c r="AF63" s="10">
        <f t="shared" si="74"/>
        <v>1.6236297722970408</v>
      </c>
      <c r="AG63" s="10">
        <f t="shared" si="74"/>
        <v>1.8278258371490894</v>
      </c>
      <c r="AH63" s="10">
        <f t="shared" si="74"/>
        <v>1.4885531718749996</v>
      </c>
      <c r="AI63" s="10">
        <f t="shared" si="74"/>
        <v>0.43118300289263989</v>
      </c>
      <c r="AJ63" s="10">
        <f t="shared" si="74"/>
        <v>1.7048112609118931</v>
      </c>
      <c r="AK63" s="10">
        <f t="shared" si="74"/>
        <v>1.9192171290065441</v>
      </c>
      <c r="AL63" s="10">
        <f t="shared" si="74"/>
        <v>1.5629808304687496</v>
      </c>
      <c r="AM63" s="10">
        <f t="shared" si="74"/>
        <v>0.45274215303727189</v>
      </c>
      <c r="AN63" s="10">
        <f t="shared" si="74"/>
        <v>1.7900518239574879</v>
      </c>
      <c r="AO63" s="10">
        <f t="shared" si="74"/>
        <v>2.0151779854568712</v>
      </c>
      <c r="AP63" s="10">
        <f t="shared" si="74"/>
        <v>1.6411298719921872</v>
      </c>
      <c r="AR63" s="10">
        <f>SUM(C63:F63)</f>
        <v>12.547000000000001</v>
      </c>
      <c r="AS63" s="10">
        <f>SUM(G63:J63)</f>
        <v>4.5519999999999996</v>
      </c>
      <c r="AT63" s="10">
        <f>SUM(K63:N63)</f>
        <v>5.8460000000000001</v>
      </c>
      <c r="AU63" s="10">
        <f>SUM(O63:R63)</f>
        <v>5.085</v>
      </c>
      <c r="AV63" s="10">
        <f>SUM(S63:V63)</f>
        <v>5.1751345220030336</v>
      </c>
      <c r="AW63" s="10">
        <f>SUM(W63:Z63)</f>
        <v>5.3104261855083443</v>
      </c>
      <c r="AX63" s="10">
        <f>SUM(AA63:AD63)</f>
        <v>5.4449786864567518</v>
      </c>
      <c r="AY63" s="10">
        <f>SUM(AE63:AH63)</f>
        <v>5.5559844997391874</v>
      </c>
      <c r="AZ63" s="10">
        <f>SUM(AI63:AL63)</f>
        <v>5.6181922232798263</v>
      </c>
      <c r="BA63" s="10">
        <f>SUM(AM63:AP63)</f>
        <v>5.899101834443818</v>
      </c>
      <c r="BC63" s="10">
        <v>0.79588151745068281</v>
      </c>
      <c r="BD63" s="10">
        <f t="shared" si="69"/>
        <v>0.66583320182093941</v>
      </c>
      <c r="BE63" s="39">
        <f t="shared" si="70"/>
        <v>0.836598397150488</v>
      </c>
    </row>
    <row r="64" spans="2:57" x14ac:dyDescent="0.25">
      <c r="B64" s="20" t="s">
        <v>7</v>
      </c>
      <c r="C64" s="6">
        <f t="shared" ref="C64:R64" si="75">C63/C12</f>
        <v>0.38959276018099548</v>
      </c>
      <c r="D64" s="6">
        <f t="shared" si="75"/>
        <v>0.39769230769230768</v>
      </c>
      <c r="E64" s="6">
        <f t="shared" si="75"/>
        <v>0.52785923753665698</v>
      </c>
      <c r="F64" s="6">
        <f t="shared" si="75"/>
        <v>1.219064025265576</v>
      </c>
      <c r="G64" s="6">
        <f t="shared" si="75"/>
        <v>0.53639514731369153</v>
      </c>
      <c r="H64" s="6">
        <f t="shared" si="75"/>
        <v>0.23489452985341436</v>
      </c>
      <c r="I64" s="6">
        <f t="shared" si="75"/>
        <v>0.28652482269503543</v>
      </c>
      <c r="J64" s="6">
        <f t="shared" si="75"/>
        <v>0.34188393608073997</v>
      </c>
      <c r="K64" s="6">
        <f t="shared" si="75"/>
        <v>0.3828696925329429</v>
      </c>
      <c r="L64" s="6">
        <f t="shared" si="75"/>
        <v>0.39001610305958134</v>
      </c>
      <c r="M64" s="6">
        <f t="shared" si="75"/>
        <v>0.42964028776978419</v>
      </c>
      <c r="N64" s="6">
        <f t="shared" si="75"/>
        <v>0.49845422116527943</v>
      </c>
      <c r="O64" s="6">
        <f t="shared" si="75"/>
        <v>0.36835856337192047</v>
      </c>
      <c r="P64" s="6">
        <f t="shared" si="75"/>
        <v>0.38091263216471899</v>
      </c>
      <c r="Q64" s="6">
        <f t="shared" si="75"/>
        <v>0.37123084527928818</v>
      </c>
      <c r="R64" s="6">
        <f t="shared" si="75"/>
        <v>0.29529590288315627</v>
      </c>
      <c r="S64" s="31">
        <f>R64</f>
        <v>0.29529590288315627</v>
      </c>
      <c r="T64" s="31">
        <f t="shared" si="72"/>
        <v>0.29529590288315627</v>
      </c>
      <c r="U64" s="31">
        <f t="shared" si="72"/>
        <v>0.29529590288315627</v>
      </c>
      <c r="V64" s="31">
        <f t="shared" si="72"/>
        <v>0.29529590288315627</v>
      </c>
      <c r="W64" s="31">
        <f t="shared" si="72"/>
        <v>0.29529590288315627</v>
      </c>
      <c r="X64" s="31">
        <f t="shared" si="72"/>
        <v>0.29529590288315627</v>
      </c>
      <c r="Y64" s="31">
        <f t="shared" si="72"/>
        <v>0.29529590288315627</v>
      </c>
      <c r="Z64" s="31">
        <f t="shared" si="72"/>
        <v>0.29529590288315627</v>
      </c>
      <c r="AA64" s="31">
        <f t="shared" si="72"/>
        <v>0.29529590288315627</v>
      </c>
      <c r="AB64" s="31">
        <f t="shared" si="72"/>
        <v>0.29529590288315627</v>
      </c>
      <c r="AC64" s="31">
        <f t="shared" si="72"/>
        <v>0.29529590288315627</v>
      </c>
      <c r="AD64" s="31">
        <f t="shared" si="72"/>
        <v>0.29529590288315627</v>
      </c>
      <c r="AE64" s="31">
        <f t="shared" si="72"/>
        <v>0.29529590288315627</v>
      </c>
      <c r="AF64" s="31">
        <f t="shared" si="72"/>
        <v>0.29529590288315627</v>
      </c>
      <c r="AG64" s="31">
        <f t="shared" si="72"/>
        <v>0.29529590288315627</v>
      </c>
      <c r="AH64" s="31">
        <f t="shared" si="72"/>
        <v>0.29529590288315627</v>
      </c>
      <c r="AI64" s="31">
        <f t="shared" si="72"/>
        <v>0.29529590288315627</v>
      </c>
      <c r="AJ64" s="31">
        <f t="shared" si="72"/>
        <v>0.29529590288315627</v>
      </c>
      <c r="AK64" s="31">
        <f t="shared" si="72"/>
        <v>0.29529590288315627</v>
      </c>
      <c r="AL64" s="31">
        <f t="shared" si="72"/>
        <v>0.29529590288315627</v>
      </c>
      <c r="AM64" s="31">
        <f t="shared" si="72"/>
        <v>0.29529590288315627</v>
      </c>
      <c r="AN64" s="31">
        <f t="shared" si="72"/>
        <v>0.29529590288315627</v>
      </c>
      <c r="AO64" s="31">
        <f t="shared" si="72"/>
        <v>0.29529590288315627</v>
      </c>
      <c r="AP64" s="31">
        <f t="shared" si="72"/>
        <v>0.29529590288315627</v>
      </c>
      <c r="AR64" s="6">
        <f t="shared" ref="AR64:BA64" si="76">AR63/AR12</f>
        <v>0.79071086463322415</v>
      </c>
      <c r="AS64" s="6">
        <f t="shared" si="76"/>
        <v>0.38232823786326214</v>
      </c>
      <c r="AT64" s="6">
        <f t="shared" si="76"/>
        <v>0.43249241695642526</v>
      </c>
      <c r="AU64" s="6">
        <f t="shared" si="76"/>
        <v>0.35549496644295303</v>
      </c>
      <c r="AV64" s="6">
        <f t="shared" si="76"/>
        <v>0.29529590288315632</v>
      </c>
      <c r="AW64" s="6">
        <f t="shared" si="76"/>
        <v>0.29529590288315621</v>
      </c>
      <c r="AX64" s="6">
        <f t="shared" si="76"/>
        <v>0.29529590288315627</v>
      </c>
      <c r="AY64" s="6">
        <f t="shared" si="76"/>
        <v>0.29529590288315627</v>
      </c>
      <c r="AZ64" s="6">
        <f t="shared" si="76"/>
        <v>0.29529590288315627</v>
      </c>
      <c r="BA64" s="6">
        <f t="shared" si="76"/>
        <v>0.29529590288315627</v>
      </c>
      <c r="BC64" s="31">
        <v>0.29529590288315627</v>
      </c>
      <c r="BD64" s="31">
        <f t="shared" si="69"/>
        <v>0</v>
      </c>
      <c r="BE64" s="39">
        <f t="shared" si="70"/>
        <v>0</v>
      </c>
    </row>
    <row r="65" spans="2:57" x14ac:dyDescent="0.25">
      <c r="B65" s="22" t="s">
        <v>100</v>
      </c>
      <c r="C65" s="17">
        <v>-0.42899999999999999</v>
      </c>
      <c r="D65" s="17">
        <v>-0.46500000000000002</v>
      </c>
      <c r="E65" s="17">
        <v>-0.55900000000000005</v>
      </c>
      <c r="F65" s="17">
        <f>-2.004-SUM(C65:E65)</f>
        <v>-0.55099999999999993</v>
      </c>
      <c r="G65" s="17">
        <v>-0.57799999999999996</v>
      </c>
      <c r="H65" s="17">
        <v>-0.64900000000000002</v>
      </c>
      <c r="I65" s="17">
        <v>-0.745</v>
      </c>
      <c r="J65" s="17">
        <f>-2.71-SUM(G65:I65)</f>
        <v>-0.73799999999999999</v>
      </c>
      <c r="K65" s="17">
        <v>-0.73499999999999999</v>
      </c>
      <c r="L65" s="17">
        <v>-0.84199999999999997</v>
      </c>
      <c r="M65" s="17">
        <v>-0.97899999999999998</v>
      </c>
      <c r="N65" s="17">
        <f>-3.549-SUM(K65:M65)</f>
        <v>-0.99299999999999988</v>
      </c>
      <c r="O65" s="17">
        <v>-1.0109999999999999</v>
      </c>
      <c r="P65" s="17">
        <v>-1.1539999999999999</v>
      </c>
      <c r="Q65" s="17">
        <v>-1.252</v>
      </c>
      <c r="R65" s="17">
        <f>-4.737-SUM(O65:Q65)</f>
        <v>-1.3200000000000003</v>
      </c>
      <c r="S65" s="14">
        <v>-1.2</v>
      </c>
      <c r="T65" s="14">
        <f t="shared" ref="T65:AP70" si="77">S65</f>
        <v>-1.2</v>
      </c>
      <c r="U65" s="14">
        <f t="shared" si="77"/>
        <v>-1.2</v>
      </c>
      <c r="V65" s="14">
        <f t="shared" si="77"/>
        <v>-1.2</v>
      </c>
      <c r="W65" s="14">
        <f t="shared" si="77"/>
        <v>-1.2</v>
      </c>
      <c r="X65" s="14">
        <f t="shared" si="77"/>
        <v>-1.2</v>
      </c>
      <c r="Y65" s="14">
        <f t="shared" si="77"/>
        <v>-1.2</v>
      </c>
      <c r="Z65" s="14">
        <f t="shared" si="77"/>
        <v>-1.2</v>
      </c>
      <c r="AA65" s="14">
        <f t="shared" si="77"/>
        <v>-1.2</v>
      </c>
      <c r="AB65" s="14">
        <f t="shared" si="77"/>
        <v>-1.2</v>
      </c>
      <c r="AC65" s="14">
        <f t="shared" si="77"/>
        <v>-1.2</v>
      </c>
      <c r="AD65" s="14">
        <f t="shared" si="77"/>
        <v>-1.2</v>
      </c>
      <c r="AE65" s="14">
        <f t="shared" si="77"/>
        <v>-1.2</v>
      </c>
      <c r="AF65" s="14">
        <f t="shared" si="77"/>
        <v>-1.2</v>
      </c>
      <c r="AG65" s="14">
        <f t="shared" si="77"/>
        <v>-1.2</v>
      </c>
      <c r="AH65" s="14">
        <f t="shared" si="77"/>
        <v>-1.2</v>
      </c>
      <c r="AI65" s="14">
        <f t="shared" si="77"/>
        <v>-1.2</v>
      </c>
      <c r="AJ65" s="14">
        <f t="shared" si="77"/>
        <v>-1.2</v>
      </c>
      <c r="AK65" s="14">
        <f t="shared" si="77"/>
        <v>-1.2</v>
      </c>
      <c r="AL65" s="14">
        <f t="shared" si="77"/>
        <v>-1.2</v>
      </c>
      <c r="AM65" s="14">
        <f t="shared" si="77"/>
        <v>-1.2</v>
      </c>
      <c r="AN65" s="14">
        <f t="shared" si="77"/>
        <v>-1.2</v>
      </c>
      <c r="AO65" s="14">
        <f t="shared" si="77"/>
        <v>-1.2</v>
      </c>
      <c r="AP65" s="14">
        <f t="shared" si="77"/>
        <v>-1.2</v>
      </c>
      <c r="AR65" s="10">
        <f t="shared" ref="AR65:AR71" si="78">SUM(C65:F65)</f>
        <v>-2.004</v>
      </c>
      <c r="AS65" s="10">
        <f t="shared" ref="AS65:AS71" si="79">SUM(G65:J65)</f>
        <v>-2.71</v>
      </c>
      <c r="AT65" s="10">
        <f t="shared" ref="AT65:AT71" si="80">SUM(K65:N65)</f>
        <v>-3.5489999999999999</v>
      </c>
      <c r="AU65" s="10">
        <f t="shared" ref="AU65:AU71" si="81">SUM(O65:R65)</f>
        <v>-4.7370000000000001</v>
      </c>
      <c r="AV65" s="10">
        <f t="shared" ref="AV65:AV71" si="82">SUM(S65:V65)</f>
        <v>-4.8</v>
      </c>
      <c r="AW65" s="10">
        <f t="shared" ref="AW65:AW71" si="83">SUM(W65:Z65)</f>
        <v>-4.8</v>
      </c>
      <c r="AX65" s="10">
        <f t="shared" ref="AX65:AX71" si="84">SUM(AA65:AD65)</f>
        <v>-4.8</v>
      </c>
      <c r="AY65" s="10">
        <f t="shared" ref="AY65:AY71" si="85">SUM(AE65:AH65)</f>
        <v>-4.8</v>
      </c>
      <c r="AZ65" s="10">
        <f t="shared" ref="AZ65:AZ71" si="86">SUM(AI65:AL65)</f>
        <v>-4.8</v>
      </c>
      <c r="BA65" s="10">
        <f t="shared" ref="BA65:BA71" si="87">SUM(AM65:AP65)</f>
        <v>-4.8</v>
      </c>
      <c r="BC65" s="14">
        <v>-1.2</v>
      </c>
      <c r="BD65" s="14">
        <f t="shared" si="69"/>
        <v>0</v>
      </c>
      <c r="BE65" s="39">
        <f t="shared" si="70"/>
        <v>0</v>
      </c>
    </row>
    <row r="66" spans="2:57" x14ac:dyDescent="0.25">
      <c r="B66" s="22" t="s">
        <v>70</v>
      </c>
      <c r="C66" s="17">
        <v>-0.09</v>
      </c>
      <c r="D66" s="17">
        <v>-0.09</v>
      </c>
      <c r="E66" s="17">
        <v>-0.106</v>
      </c>
      <c r="F66" s="17">
        <f>-0.399-SUM(C66:E66)</f>
        <v>-0.11300000000000004</v>
      </c>
      <c r="G66" s="17">
        <v>-0.127</v>
      </c>
      <c r="H66" s="17">
        <v>-0.14799999999999999</v>
      </c>
      <c r="I66" s="17">
        <v>-0.156</v>
      </c>
      <c r="J66" s="17">
        <f>-0.595-SUM(G66:I66)</f>
        <v>-0.16399999999999992</v>
      </c>
      <c r="K66" s="17">
        <v>-0.154</v>
      </c>
      <c r="L66" s="17">
        <v>-0.16300000000000001</v>
      </c>
      <c r="M66" s="17">
        <v>-0.19800000000000001</v>
      </c>
      <c r="N66" s="17">
        <f>-0.728-SUM(K66:M66)</f>
        <v>-0.21299999999999997</v>
      </c>
      <c r="O66" s="17">
        <v>-0.22900000000000001</v>
      </c>
      <c r="P66" s="17">
        <v>-0.28000000000000003</v>
      </c>
      <c r="Q66" s="17">
        <v>-0.307</v>
      </c>
      <c r="R66" s="17">
        <f>-1.171-SUM(O66:Q66)</f>
        <v>-0.35499999999999998</v>
      </c>
      <c r="S66" s="14">
        <v>-0.3</v>
      </c>
      <c r="T66" s="14">
        <f t="shared" ref="T66:AG66" si="88">S66</f>
        <v>-0.3</v>
      </c>
      <c r="U66" s="14">
        <f t="shared" si="88"/>
        <v>-0.3</v>
      </c>
      <c r="V66" s="14">
        <f t="shared" si="88"/>
        <v>-0.3</v>
      </c>
      <c r="W66" s="14">
        <f t="shared" si="88"/>
        <v>-0.3</v>
      </c>
      <c r="X66" s="14">
        <f t="shared" si="88"/>
        <v>-0.3</v>
      </c>
      <c r="Y66" s="14">
        <f t="shared" si="88"/>
        <v>-0.3</v>
      </c>
      <c r="Z66" s="14">
        <f t="shared" si="88"/>
        <v>-0.3</v>
      </c>
      <c r="AA66" s="14">
        <f t="shared" si="88"/>
        <v>-0.3</v>
      </c>
      <c r="AB66" s="14">
        <f t="shared" si="88"/>
        <v>-0.3</v>
      </c>
      <c r="AC66" s="14">
        <f t="shared" si="88"/>
        <v>-0.3</v>
      </c>
      <c r="AD66" s="14">
        <f t="shared" si="88"/>
        <v>-0.3</v>
      </c>
      <c r="AE66" s="14">
        <f t="shared" si="88"/>
        <v>-0.3</v>
      </c>
      <c r="AF66" s="14">
        <f t="shared" si="88"/>
        <v>-0.3</v>
      </c>
      <c r="AG66" s="14">
        <f t="shared" si="88"/>
        <v>-0.3</v>
      </c>
      <c r="AH66" s="14">
        <f t="shared" si="77"/>
        <v>-0.3</v>
      </c>
      <c r="AI66" s="14">
        <f t="shared" si="77"/>
        <v>-0.3</v>
      </c>
      <c r="AJ66" s="14">
        <f t="shared" si="77"/>
        <v>-0.3</v>
      </c>
      <c r="AK66" s="14">
        <f t="shared" si="77"/>
        <v>-0.3</v>
      </c>
      <c r="AL66" s="14">
        <f t="shared" si="77"/>
        <v>-0.3</v>
      </c>
      <c r="AM66" s="14">
        <f t="shared" si="77"/>
        <v>-0.3</v>
      </c>
      <c r="AN66" s="14">
        <f t="shared" si="77"/>
        <v>-0.3</v>
      </c>
      <c r="AO66" s="14">
        <f t="shared" si="77"/>
        <v>-0.3</v>
      </c>
      <c r="AP66" s="14">
        <f t="shared" si="77"/>
        <v>-0.3</v>
      </c>
      <c r="AR66" s="10">
        <f t="shared" si="78"/>
        <v>-0.39900000000000002</v>
      </c>
      <c r="AS66" s="10">
        <f t="shared" si="79"/>
        <v>-0.59499999999999997</v>
      </c>
      <c r="AT66" s="10">
        <f t="shared" si="80"/>
        <v>-0.72799999999999998</v>
      </c>
      <c r="AU66" s="10">
        <f t="shared" si="81"/>
        <v>-1.171</v>
      </c>
      <c r="AV66" s="10">
        <f t="shared" si="82"/>
        <v>-1.2</v>
      </c>
      <c r="AW66" s="10">
        <f t="shared" si="83"/>
        <v>-1.2</v>
      </c>
      <c r="AX66" s="10">
        <f t="shared" si="84"/>
        <v>-1.2</v>
      </c>
      <c r="AY66" s="10">
        <f t="shared" si="85"/>
        <v>-1.2</v>
      </c>
      <c r="AZ66" s="10">
        <f t="shared" si="86"/>
        <v>-1.2</v>
      </c>
      <c r="BA66" s="10">
        <f t="shared" si="87"/>
        <v>-1.2</v>
      </c>
      <c r="BC66" s="14">
        <v>-0.3</v>
      </c>
      <c r="BD66" s="14">
        <f t="shared" si="69"/>
        <v>0</v>
      </c>
      <c r="BE66" s="39">
        <f t="shared" si="70"/>
        <v>0</v>
      </c>
    </row>
    <row r="67" spans="2:57" x14ac:dyDescent="0.25">
      <c r="B67" s="22" t="s">
        <v>69</v>
      </c>
      <c r="C67" s="17">
        <v>-0.16700000000000001</v>
      </c>
      <c r="D67" s="17">
        <v>-0.158</v>
      </c>
      <c r="E67" s="17">
        <v>-0.156</v>
      </c>
      <c r="F67" s="17">
        <f>-0.636-SUM(C67:E67)</f>
        <v>-0.15500000000000003</v>
      </c>
      <c r="G67" s="17">
        <v>-0.14899999999999999</v>
      </c>
      <c r="H67" s="17">
        <v>-0.17499999999999999</v>
      </c>
      <c r="I67" s="17">
        <v>-0.17399999999999999</v>
      </c>
      <c r="J67" s="17">
        <f>-0.674-SUM(G67:I67)</f>
        <v>-0.1760000000000001</v>
      </c>
      <c r="K67" s="17">
        <v>-0.17299999999999999</v>
      </c>
      <c r="L67" s="17">
        <v>-0.13700000000000001</v>
      </c>
      <c r="M67" s="17">
        <v>-0.13500000000000001</v>
      </c>
      <c r="N67" s="17">
        <f>-0.583-SUM(K67:M67)</f>
        <v>-0.13799999999999996</v>
      </c>
      <c r="O67" s="17">
        <v>-0.14000000000000001</v>
      </c>
      <c r="P67" s="17">
        <v>-0.14399999999999999</v>
      </c>
      <c r="Q67" s="17">
        <v>-0.155</v>
      </c>
      <c r="R67" s="17">
        <f>-0.602-SUM(O67:Q67)</f>
        <v>-0.16299999999999992</v>
      </c>
      <c r="S67" s="14">
        <v>-0.15</v>
      </c>
      <c r="T67" s="14">
        <f t="shared" si="77"/>
        <v>-0.15</v>
      </c>
      <c r="U67" s="14">
        <f t="shared" si="77"/>
        <v>-0.15</v>
      </c>
      <c r="V67" s="14">
        <f t="shared" si="77"/>
        <v>-0.15</v>
      </c>
      <c r="W67" s="14">
        <f t="shared" si="77"/>
        <v>-0.15</v>
      </c>
      <c r="X67" s="14">
        <f t="shared" si="77"/>
        <v>-0.15</v>
      </c>
      <c r="Y67" s="14">
        <f t="shared" si="77"/>
        <v>-0.15</v>
      </c>
      <c r="Z67" s="14">
        <f t="shared" si="77"/>
        <v>-0.15</v>
      </c>
      <c r="AA67" s="14">
        <f t="shared" si="77"/>
        <v>-0.15</v>
      </c>
      <c r="AB67" s="14">
        <f t="shared" si="77"/>
        <v>-0.15</v>
      </c>
      <c r="AC67" s="14">
        <f t="shared" si="77"/>
        <v>-0.15</v>
      </c>
      <c r="AD67" s="14">
        <f t="shared" si="77"/>
        <v>-0.15</v>
      </c>
      <c r="AE67" s="14">
        <f t="shared" si="77"/>
        <v>-0.15</v>
      </c>
      <c r="AF67" s="14">
        <f t="shared" si="77"/>
        <v>-0.15</v>
      </c>
      <c r="AG67" s="14">
        <f t="shared" si="77"/>
        <v>-0.15</v>
      </c>
      <c r="AH67" s="14">
        <f t="shared" si="77"/>
        <v>-0.15</v>
      </c>
      <c r="AI67" s="14">
        <f t="shared" si="77"/>
        <v>-0.15</v>
      </c>
      <c r="AJ67" s="14">
        <f t="shared" si="77"/>
        <v>-0.15</v>
      </c>
      <c r="AK67" s="14">
        <f t="shared" si="77"/>
        <v>-0.15</v>
      </c>
      <c r="AL67" s="14">
        <f t="shared" si="77"/>
        <v>-0.15</v>
      </c>
      <c r="AM67" s="14">
        <f t="shared" si="77"/>
        <v>-0.15</v>
      </c>
      <c r="AN67" s="14">
        <f t="shared" si="77"/>
        <v>-0.15</v>
      </c>
      <c r="AO67" s="14">
        <f t="shared" si="77"/>
        <v>-0.15</v>
      </c>
      <c r="AP67" s="14">
        <f t="shared" si="77"/>
        <v>-0.15</v>
      </c>
      <c r="AR67" s="10">
        <f t="shared" si="78"/>
        <v>-0.63600000000000001</v>
      </c>
      <c r="AS67" s="10">
        <f t="shared" si="79"/>
        <v>-0.67400000000000004</v>
      </c>
      <c r="AT67" s="10">
        <f t="shared" si="80"/>
        <v>-0.58299999999999996</v>
      </c>
      <c r="AU67" s="10">
        <f t="shared" si="81"/>
        <v>-0.60199999999999998</v>
      </c>
      <c r="AV67" s="10">
        <f t="shared" si="82"/>
        <v>-0.6</v>
      </c>
      <c r="AW67" s="10">
        <f t="shared" si="83"/>
        <v>-0.6</v>
      </c>
      <c r="AX67" s="10">
        <f t="shared" si="84"/>
        <v>-0.6</v>
      </c>
      <c r="AY67" s="10">
        <f t="shared" si="85"/>
        <v>-0.6</v>
      </c>
      <c r="AZ67" s="10">
        <f t="shared" si="86"/>
        <v>-0.6</v>
      </c>
      <c r="BA67" s="10">
        <f t="shared" si="87"/>
        <v>-0.6</v>
      </c>
      <c r="BC67" s="14">
        <v>-0.15</v>
      </c>
      <c r="BD67" s="14">
        <f t="shared" si="69"/>
        <v>0</v>
      </c>
      <c r="BE67" s="39">
        <f t="shared" si="70"/>
        <v>0</v>
      </c>
    </row>
    <row r="68" spans="2:57" x14ac:dyDescent="0.25">
      <c r="B68" s="22" t="s">
        <v>101</v>
      </c>
      <c r="C68" s="17">
        <v>-5.0000000000000001E-3</v>
      </c>
      <c r="D68" s="17">
        <v>-4.0000000000000001E-3</v>
      </c>
      <c r="E68" s="17">
        <v>0</v>
      </c>
      <c r="F68" s="17">
        <f>-0.01-SUM(C68:E68)</f>
        <v>-9.9999999999999915E-4</v>
      </c>
      <c r="G68" s="17">
        <v>-7.0000000000000001E-3</v>
      </c>
      <c r="H68" s="17">
        <v>0</v>
      </c>
      <c r="I68" s="17">
        <v>0</v>
      </c>
      <c r="J68" s="17">
        <f>-0.023-SUM(G68:I68)</f>
        <v>-1.6E-2</v>
      </c>
      <c r="K68" s="17">
        <v>-8.0000000000000002E-3</v>
      </c>
      <c r="L68" s="17">
        <v>-2E-3</v>
      </c>
      <c r="M68" s="17">
        <v>-2.5999999999999999E-2</v>
      </c>
      <c r="N68" s="17">
        <f>-0.04-SUM(K68:M68)</f>
        <v>-4.0000000000000036E-3</v>
      </c>
      <c r="O68" s="17">
        <v>0</v>
      </c>
      <c r="P68" s="17">
        <v>0</v>
      </c>
      <c r="Q68" s="17">
        <v>0</v>
      </c>
      <c r="R68" s="17">
        <v>0</v>
      </c>
      <c r="S68" s="14">
        <f>R68</f>
        <v>0</v>
      </c>
      <c r="T68" s="14">
        <f t="shared" si="77"/>
        <v>0</v>
      </c>
      <c r="U68" s="14">
        <f t="shared" si="77"/>
        <v>0</v>
      </c>
      <c r="V68" s="14">
        <f t="shared" si="77"/>
        <v>0</v>
      </c>
      <c r="W68" s="14">
        <f t="shared" si="77"/>
        <v>0</v>
      </c>
      <c r="X68" s="14">
        <f t="shared" si="77"/>
        <v>0</v>
      </c>
      <c r="Y68" s="14">
        <f t="shared" si="77"/>
        <v>0</v>
      </c>
      <c r="Z68" s="14">
        <f t="shared" si="77"/>
        <v>0</v>
      </c>
      <c r="AA68" s="14">
        <f t="shared" si="77"/>
        <v>0</v>
      </c>
      <c r="AB68" s="14">
        <f t="shared" si="77"/>
        <v>0</v>
      </c>
      <c r="AC68" s="14">
        <f t="shared" si="77"/>
        <v>0</v>
      </c>
      <c r="AD68" s="14">
        <f t="shared" si="77"/>
        <v>0</v>
      </c>
      <c r="AE68" s="14">
        <f t="shared" si="77"/>
        <v>0</v>
      </c>
      <c r="AF68" s="14">
        <f t="shared" si="77"/>
        <v>0</v>
      </c>
      <c r="AG68" s="14">
        <f t="shared" si="77"/>
        <v>0</v>
      </c>
      <c r="AH68" s="14">
        <f t="shared" si="77"/>
        <v>0</v>
      </c>
      <c r="AI68" s="14">
        <f t="shared" si="77"/>
        <v>0</v>
      </c>
      <c r="AJ68" s="14">
        <f t="shared" si="77"/>
        <v>0</v>
      </c>
      <c r="AK68" s="14">
        <f t="shared" si="77"/>
        <v>0</v>
      </c>
      <c r="AL68" s="14">
        <f t="shared" si="77"/>
        <v>0</v>
      </c>
      <c r="AM68" s="14">
        <f t="shared" si="77"/>
        <v>0</v>
      </c>
      <c r="AN68" s="14">
        <f t="shared" si="77"/>
        <v>0</v>
      </c>
      <c r="AO68" s="14">
        <f t="shared" si="77"/>
        <v>0</v>
      </c>
      <c r="AP68" s="14">
        <f t="shared" si="77"/>
        <v>0</v>
      </c>
      <c r="AR68" s="10">
        <f t="shared" si="78"/>
        <v>-0.01</v>
      </c>
      <c r="AS68" s="10">
        <f t="shared" si="79"/>
        <v>-2.3E-2</v>
      </c>
      <c r="AT68" s="10">
        <f t="shared" si="80"/>
        <v>-0.04</v>
      </c>
      <c r="AU68" s="10">
        <f t="shared" si="81"/>
        <v>0</v>
      </c>
      <c r="AV68" s="10">
        <f t="shared" si="82"/>
        <v>0</v>
      </c>
      <c r="AW68" s="10">
        <f t="shared" si="83"/>
        <v>0</v>
      </c>
      <c r="AX68" s="10">
        <f t="shared" si="84"/>
        <v>0</v>
      </c>
      <c r="AY68" s="10">
        <f t="shared" si="85"/>
        <v>0</v>
      </c>
      <c r="AZ68" s="10">
        <f t="shared" si="86"/>
        <v>0</v>
      </c>
      <c r="BA68" s="10">
        <f t="shared" si="87"/>
        <v>0</v>
      </c>
      <c r="BC68" s="14">
        <v>0</v>
      </c>
      <c r="BD68" s="14">
        <f t="shared" si="69"/>
        <v>0</v>
      </c>
      <c r="BE68" s="39" t="e">
        <f t="shared" si="70"/>
        <v>#DIV/0!</v>
      </c>
    </row>
    <row r="69" spans="2:57" x14ac:dyDescent="0.25">
      <c r="B69" s="22" t="s">
        <v>99</v>
      </c>
      <c r="C69" s="17">
        <v>0</v>
      </c>
      <c r="D69" s="17">
        <v>0</v>
      </c>
      <c r="E69" s="17">
        <v>0</v>
      </c>
      <c r="F69" s="17">
        <v>0</v>
      </c>
      <c r="G69" s="17">
        <v>-1.353</v>
      </c>
      <c r="H69" s="17">
        <v>0</v>
      </c>
      <c r="I69" s="17">
        <v>0</v>
      </c>
      <c r="J69" s="17">
        <f>-1.353-SUM(G69:I69)</f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4">
        <f>R69</f>
        <v>0</v>
      </c>
      <c r="T69" s="14">
        <f t="shared" si="77"/>
        <v>0</v>
      </c>
      <c r="U69" s="14">
        <f t="shared" si="77"/>
        <v>0</v>
      </c>
      <c r="V69" s="14">
        <f t="shared" si="77"/>
        <v>0</v>
      </c>
      <c r="W69" s="14">
        <f t="shared" si="77"/>
        <v>0</v>
      </c>
      <c r="X69" s="14">
        <f t="shared" si="77"/>
        <v>0</v>
      </c>
      <c r="Y69" s="14">
        <f t="shared" si="77"/>
        <v>0</v>
      </c>
      <c r="Z69" s="14">
        <f t="shared" si="77"/>
        <v>0</v>
      </c>
      <c r="AA69" s="14">
        <f t="shared" si="77"/>
        <v>0</v>
      </c>
      <c r="AB69" s="14">
        <f t="shared" si="77"/>
        <v>0</v>
      </c>
      <c r="AC69" s="14">
        <f t="shared" si="77"/>
        <v>0</v>
      </c>
      <c r="AD69" s="14">
        <f t="shared" si="77"/>
        <v>0</v>
      </c>
      <c r="AE69" s="14">
        <f t="shared" si="77"/>
        <v>0</v>
      </c>
      <c r="AF69" s="14">
        <f t="shared" si="77"/>
        <v>0</v>
      </c>
      <c r="AG69" s="14">
        <f t="shared" si="77"/>
        <v>0</v>
      </c>
      <c r="AH69" s="14">
        <f t="shared" si="77"/>
        <v>0</v>
      </c>
      <c r="AI69" s="14">
        <f t="shared" si="77"/>
        <v>0</v>
      </c>
      <c r="AJ69" s="14">
        <f t="shared" si="77"/>
        <v>0</v>
      </c>
      <c r="AK69" s="14">
        <f t="shared" si="77"/>
        <v>0</v>
      </c>
      <c r="AL69" s="14">
        <f t="shared" si="77"/>
        <v>0</v>
      </c>
      <c r="AM69" s="14">
        <f t="shared" si="77"/>
        <v>0</v>
      </c>
      <c r="AN69" s="14">
        <f t="shared" si="77"/>
        <v>0</v>
      </c>
      <c r="AO69" s="14">
        <f t="shared" si="77"/>
        <v>0</v>
      </c>
      <c r="AP69" s="14">
        <f t="shared" si="77"/>
        <v>0</v>
      </c>
      <c r="AR69" s="10">
        <f t="shared" si="78"/>
        <v>0</v>
      </c>
      <c r="AS69" s="10">
        <f t="shared" si="79"/>
        <v>-1.353</v>
      </c>
      <c r="AT69" s="10">
        <f t="shared" si="80"/>
        <v>0</v>
      </c>
      <c r="AU69" s="10">
        <f t="shared" si="81"/>
        <v>0</v>
      </c>
      <c r="AV69" s="10">
        <f t="shared" si="82"/>
        <v>0</v>
      </c>
      <c r="AW69" s="10">
        <f t="shared" si="83"/>
        <v>0</v>
      </c>
      <c r="AX69" s="10">
        <f t="shared" si="84"/>
        <v>0</v>
      </c>
      <c r="AY69" s="10">
        <f t="shared" si="85"/>
        <v>0</v>
      </c>
      <c r="AZ69" s="10">
        <f t="shared" si="86"/>
        <v>0</v>
      </c>
      <c r="BA69" s="10">
        <f t="shared" si="87"/>
        <v>0</v>
      </c>
      <c r="BC69" s="14">
        <v>0</v>
      </c>
      <c r="BD69" s="14">
        <f t="shared" si="69"/>
        <v>0</v>
      </c>
      <c r="BE69" s="39" t="e">
        <f t="shared" si="70"/>
        <v>#DIV/0!</v>
      </c>
    </row>
    <row r="70" spans="2:57" ht="15" customHeight="1" x14ac:dyDescent="0.25">
      <c r="B70" s="22" t="s">
        <v>53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-2E-3</v>
      </c>
      <c r="I70" s="17">
        <v>-1.6E-2</v>
      </c>
      <c r="J70" s="17">
        <f>-0.002-0.054-SUM(G70:I70)</f>
        <v>-3.7999999999999999E-2</v>
      </c>
      <c r="K70" s="17">
        <v>4.0000000000000001E-3</v>
      </c>
      <c r="L70" s="17">
        <v>5.0000000000000001E-3</v>
      </c>
      <c r="M70" s="17">
        <v>0</v>
      </c>
      <c r="N70" s="17">
        <f>0.01-SUM(K70:M70)</f>
        <v>9.9999999999999915E-4</v>
      </c>
      <c r="O70" s="17">
        <v>1E-3</v>
      </c>
      <c r="P70" s="17">
        <v>3.0000000000000001E-3</v>
      </c>
      <c r="Q70" s="17">
        <v>0</v>
      </c>
      <c r="R70" s="17">
        <f>0.003-SUM(O70:Q70)</f>
        <v>-1E-3</v>
      </c>
      <c r="S70" s="14">
        <f>R70</f>
        <v>-1E-3</v>
      </c>
      <c r="T70" s="14">
        <f t="shared" si="77"/>
        <v>-1E-3</v>
      </c>
      <c r="U70" s="14">
        <f t="shared" si="77"/>
        <v>-1E-3</v>
      </c>
      <c r="V70" s="14">
        <f t="shared" si="77"/>
        <v>-1E-3</v>
      </c>
      <c r="W70" s="14">
        <f t="shared" si="77"/>
        <v>-1E-3</v>
      </c>
      <c r="X70" s="14">
        <f t="shared" si="77"/>
        <v>-1E-3</v>
      </c>
      <c r="Y70" s="14">
        <f t="shared" si="77"/>
        <v>-1E-3</v>
      </c>
      <c r="Z70" s="14">
        <f t="shared" si="77"/>
        <v>-1E-3</v>
      </c>
      <c r="AA70" s="14">
        <f t="shared" si="77"/>
        <v>-1E-3</v>
      </c>
      <c r="AB70" s="14">
        <f t="shared" si="77"/>
        <v>-1E-3</v>
      </c>
      <c r="AC70" s="14">
        <f t="shared" si="77"/>
        <v>-1E-3</v>
      </c>
      <c r="AD70" s="14">
        <f t="shared" si="77"/>
        <v>-1E-3</v>
      </c>
      <c r="AE70" s="14">
        <f t="shared" si="77"/>
        <v>-1E-3</v>
      </c>
      <c r="AF70" s="14">
        <f t="shared" si="77"/>
        <v>-1E-3</v>
      </c>
      <c r="AG70" s="14">
        <f t="shared" si="77"/>
        <v>-1E-3</v>
      </c>
      <c r="AH70" s="14">
        <f t="shared" si="77"/>
        <v>-1E-3</v>
      </c>
      <c r="AI70" s="14">
        <f t="shared" si="77"/>
        <v>-1E-3</v>
      </c>
      <c r="AJ70" s="14">
        <f t="shared" si="77"/>
        <v>-1E-3</v>
      </c>
      <c r="AK70" s="14">
        <f t="shared" si="77"/>
        <v>-1E-3</v>
      </c>
      <c r="AL70" s="14">
        <f t="shared" si="77"/>
        <v>-1E-3</v>
      </c>
      <c r="AM70" s="14">
        <f t="shared" si="77"/>
        <v>-1E-3</v>
      </c>
      <c r="AN70" s="14">
        <f t="shared" si="77"/>
        <v>-1E-3</v>
      </c>
      <c r="AO70" s="14">
        <f t="shared" si="77"/>
        <v>-1E-3</v>
      </c>
      <c r="AP70" s="14">
        <f t="shared" si="77"/>
        <v>-1E-3</v>
      </c>
      <c r="AR70" s="10">
        <f t="shared" si="78"/>
        <v>0</v>
      </c>
      <c r="AS70" s="10">
        <f t="shared" si="79"/>
        <v>-5.6000000000000001E-2</v>
      </c>
      <c r="AT70" s="10">
        <f t="shared" si="80"/>
        <v>0.01</v>
      </c>
      <c r="AU70" s="10">
        <f t="shared" si="81"/>
        <v>3.0000000000000001E-3</v>
      </c>
      <c r="AV70" s="10">
        <f t="shared" si="82"/>
        <v>-4.0000000000000001E-3</v>
      </c>
      <c r="AW70" s="10">
        <f t="shared" si="83"/>
        <v>-4.0000000000000001E-3</v>
      </c>
      <c r="AX70" s="10">
        <f t="shared" si="84"/>
        <v>-4.0000000000000001E-3</v>
      </c>
      <c r="AY70" s="10">
        <f t="shared" si="85"/>
        <v>-4.0000000000000001E-3</v>
      </c>
      <c r="AZ70" s="10">
        <f t="shared" si="86"/>
        <v>-4.0000000000000001E-3</v>
      </c>
      <c r="BA70" s="10">
        <f t="shared" si="87"/>
        <v>-4.0000000000000001E-3</v>
      </c>
      <c r="BC70" s="14">
        <v>-1E-3</v>
      </c>
      <c r="BD70" s="14">
        <f t="shared" si="69"/>
        <v>0</v>
      </c>
      <c r="BE70" s="39">
        <f t="shared" si="70"/>
        <v>0</v>
      </c>
    </row>
    <row r="71" spans="2:57" ht="15" customHeight="1" x14ac:dyDescent="0.25">
      <c r="B71" s="10" t="s">
        <v>80</v>
      </c>
      <c r="C71" s="15">
        <f t="shared" ref="C71:AP71" si="89">SUM(C65:C70)</f>
        <v>-0.69100000000000006</v>
      </c>
      <c r="D71" s="15">
        <f t="shared" si="89"/>
        <v>-0.71700000000000008</v>
      </c>
      <c r="E71" s="15">
        <f t="shared" si="89"/>
        <v>-0.82100000000000006</v>
      </c>
      <c r="F71" s="15">
        <f t="shared" si="89"/>
        <v>-0.82</v>
      </c>
      <c r="G71" s="15">
        <f t="shared" si="89"/>
        <v>-2.214</v>
      </c>
      <c r="H71" s="15">
        <f t="shared" si="89"/>
        <v>-0.97399999999999998</v>
      </c>
      <c r="I71" s="15">
        <f t="shared" si="89"/>
        <v>-1.091</v>
      </c>
      <c r="J71" s="15">
        <f t="shared" si="89"/>
        <v>-1.1320000000000001</v>
      </c>
      <c r="K71" s="15">
        <f t="shared" si="89"/>
        <v>-1.0660000000000001</v>
      </c>
      <c r="L71" s="15">
        <f t="shared" si="89"/>
        <v>-1.139</v>
      </c>
      <c r="M71" s="15">
        <f t="shared" si="89"/>
        <v>-1.3380000000000001</v>
      </c>
      <c r="N71" s="15">
        <f t="shared" si="89"/>
        <v>-1.347</v>
      </c>
      <c r="O71" s="15">
        <f t="shared" si="89"/>
        <v>-1.379</v>
      </c>
      <c r="P71" s="15">
        <f t="shared" si="89"/>
        <v>-1.575</v>
      </c>
      <c r="Q71" s="15">
        <f t="shared" si="89"/>
        <v>-1.714</v>
      </c>
      <c r="R71" s="15">
        <f t="shared" si="89"/>
        <v>-1.839</v>
      </c>
      <c r="S71" s="15">
        <f t="shared" si="89"/>
        <v>-1.6509999999999998</v>
      </c>
      <c r="T71" s="15">
        <f t="shared" si="89"/>
        <v>-1.6509999999999998</v>
      </c>
      <c r="U71" s="15">
        <f t="shared" si="89"/>
        <v>-1.6509999999999998</v>
      </c>
      <c r="V71" s="15">
        <f t="shared" si="89"/>
        <v>-1.6509999999999998</v>
      </c>
      <c r="W71" s="15">
        <f t="shared" si="89"/>
        <v>-1.6509999999999998</v>
      </c>
      <c r="X71" s="15">
        <f t="shared" si="89"/>
        <v>-1.6509999999999998</v>
      </c>
      <c r="Y71" s="15">
        <f t="shared" si="89"/>
        <v>-1.6509999999999998</v>
      </c>
      <c r="Z71" s="15">
        <f t="shared" si="89"/>
        <v>-1.6509999999999998</v>
      </c>
      <c r="AA71" s="15">
        <f t="shared" si="89"/>
        <v>-1.6509999999999998</v>
      </c>
      <c r="AB71" s="15">
        <f t="shared" si="89"/>
        <v>-1.6509999999999998</v>
      </c>
      <c r="AC71" s="15">
        <f t="shared" si="89"/>
        <v>-1.6509999999999998</v>
      </c>
      <c r="AD71" s="15">
        <f t="shared" si="89"/>
        <v>-1.6509999999999998</v>
      </c>
      <c r="AE71" s="15">
        <f t="shared" si="89"/>
        <v>-1.6509999999999998</v>
      </c>
      <c r="AF71" s="15">
        <f t="shared" si="89"/>
        <v>-1.6509999999999998</v>
      </c>
      <c r="AG71" s="15">
        <f t="shared" si="89"/>
        <v>-1.6509999999999998</v>
      </c>
      <c r="AH71" s="15">
        <f t="shared" si="89"/>
        <v>-1.6509999999999998</v>
      </c>
      <c r="AI71" s="15">
        <f t="shared" si="89"/>
        <v>-1.6509999999999998</v>
      </c>
      <c r="AJ71" s="15">
        <f t="shared" si="89"/>
        <v>-1.6509999999999998</v>
      </c>
      <c r="AK71" s="15">
        <f t="shared" si="89"/>
        <v>-1.6509999999999998</v>
      </c>
      <c r="AL71" s="15">
        <f t="shared" si="89"/>
        <v>-1.6509999999999998</v>
      </c>
      <c r="AM71" s="15">
        <f t="shared" si="89"/>
        <v>-1.6509999999999998</v>
      </c>
      <c r="AN71" s="15">
        <f t="shared" si="89"/>
        <v>-1.6509999999999998</v>
      </c>
      <c r="AO71" s="15">
        <f t="shared" si="89"/>
        <v>-1.6509999999999998</v>
      </c>
      <c r="AP71" s="15">
        <f t="shared" si="89"/>
        <v>-1.6509999999999998</v>
      </c>
      <c r="AR71" s="10">
        <f t="shared" si="78"/>
        <v>-3.0489999999999999</v>
      </c>
      <c r="AS71" s="10">
        <f t="shared" si="79"/>
        <v>-5.4109999999999996</v>
      </c>
      <c r="AT71" s="10">
        <f t="shared" si="80"/>
        <v>-4.8900000000000006</v>
      </c>
      <c r="AU71" s="10">
        <f t="shared" si="81"/>
        <v>-6.5069999999999997</v>
      </c>
      <c r="AV71" s="10">
        <f t="shared" si="82"/>
        <v>-6.6039999999999992</v>
      </c>
      <c r="AW71" s="10">
        <f t="shared" si="83"/>
        <v>-6.6039999999999992</v>
      </c>
      <c r="AX71" s="10">
        <f t="shared" si="84"/>
        <v>-6.6039999999999992</v>
      </c>
      <c r="AY71" s="10">
        <f t="shared" si="85"/>
        <v>-6.6039999999999992</v>
      </c>
      <c r="AZ71" s="10">
        <f t="shared" si="86"/>
        <v>-6.6039999999999992</v>
      </c>
      <c r="BA71" s="10">
        <f t="shared" si="87"/>
        <v>-6.6039999999999992</v>
      </c>
      <c r="BC71" s="15">
        <v>-1.6509999999999998</v>
      </c>
      <c r="BD71" s="15">
        <f t="shared" si="69"/>
        <v>0</v>
      </c>
      <c r="BE71" s="39">
        <f t="shared" si="70"/>
        <v>0</v>
      </c>
    </row>
    <row r="72" spans="2:57" ht="15" customHeight="1" x14ac:dyDescent="0.25">
      <c r="B72" s="20" t="s">
        <v>7</v>
      </c>
      <c r="C72" s="6">
        <f t="shared" ref="C72:AP72" si="90">C71/C14</f>
        <v>-0.12206323971029855</v>
      </c>
      <c r="D72" s="6">
        <f t="shared" si="90"/>
        <v>-0.11018902720147536</v>
      </c>
      <c r="E72" s="6">
        <f t="shared" si="90"/>
        <v>-0.11558496409967621</v>
      </c>
      <c r="F72" s="6">
        <f t="shared" si="90"/>
        <v>-0.10728771424833182</v>
      </c>
      <c r="G72" s="6">
        <f t="shared" si="90"/>
        <v>-0.26713320463320461</v>
      </c>
      <c r="H72" s="6">
        <f t="shared" si="90"/>
        <v>-0.14528639618138423</v>
      </c>
      <c r="I72" s="6">
        <f t="shared" si="90"/>
        <v>-0.18394874388804586</v>
      </c>
      <c r="J72" s="6">
        <f t="shared" si="90"/>
        <v>-0.18707651627830113</v>
      </c>
      <c r="K72" s="6">
        <f t="shared" si="90"/>
        <v>-0.14822024471635151</v>
      </c>
      <c r="L72" s="6">
        <f t="shared" si="90"/>
        <v>-8.4326645443103573E-2</v>
      </c>
      <c r="M72" s="6">
        <f t="shared" si="90"/>
        <v>-7.3841059602649001E-2</v>
      </c>
      <c r="N72" s="6">
        <f t="shared" si="90"/>
        <v>-6.0941953580961855E-2</v>
      </c>
      <c r="O72" s="6">
        <f t="shared" si="90"/>
        <v>-5.2948855782521884E-2</v>
      </c>
      <c r="P72" s="6">
        <f t="shared" si="90"/>
        <v>-5.243009320905459E-2</v>
      </c>
      <c r="Q72" s="6">
        <f t="shared" si="90"/>
        <v>-4.8856963685080669E-2</v>
      </c>
      <c r="R72" s="6">
        <f t="shared" si="90"/>
        <v>-4.6757011009127672E-2</v>
      </c>
      <c r="S72" s="6">
        <f t="shared" si="90"/>
        <v>-3.7469928736779991E-2</v>
      </c>
      <c r="T72" s="6">
        <f t="shared" si="90"/>
        <v>-3.2749099449354932E-2</v>
      </c>
      <c r="U72" s="6">
        <f t="shared" si="90"/>
        <v>-2.8756002445392326E-2</v>
      </c>
      <c r="V72" s="6">
        <f t="shared" si="90"/>
        <v>-2.6103323944463644E-2</v>
      </c>
      <c r="W72" s="6">
        <f t="shared" si="90"/>
        <v>-2.4858673697159321E-2</v>
      </c>
      <c r="X72" s="6">
        <f t="shared" si="90"/>
        <v>-2.1614329213660948E-2</v>
      </c>
      <c r="Y72" s="6">
        <f t="shared" si="90"/>
        <v>-1.956710303024916E-2</v>
      </c>
      <c r="Z72" s="6">
        <f t="shared" si="90"/>
        <v>-1.8247320798578916E-2</v>
      </c>
      <c r="AA72" s="6">
        <f t="shared" si="90"/>
        <v>-1.8245499606895685E-2</v>
      </c>
      <c r="AB72" s="6">
        <f t="shared" si="90"/>
        <v>-1.564285458551368E-2</v>
      </c>
      <c r="AC72" s="6">
        <f t="shared" si="90"/>
        <v>-1.4164806168494252E-2</v>
      </c>
      <c r="AD72" s="6">
        <f t="shared" si="90"/>
        <v>-1.3166732419083411E-2</v>
      </c>
      <c r="AE72" s="6">
        <f t="shared" si="90"/>
        <v>-1.3717107830295259E-2</v>
      </c>
      <c r="AF72" s="6">
        <f t="shared" si="90"/>
        <v>-1.1702825687865152E-2</v>
      </c>
      <c r="AG72" s="6">
        <f t="shared" si="90"/>
        <v>-1.0599108813762302E-2</v>
      </c>
      <c r="AH72" s="6">
        <f t="shared" si="90"/>
        <v>-9.8280026706233405E-3</v>
      </c>
      <c r="AI72" s="6">
        <f t="shared" si="90"/>
        <v>-1.0246321223593195E-2</v>
      </c>
      <c r="AJ72" s="6">
        <f t="shared" si="90"/>
        <v>-8.7444945624105472E-3</v>
      </c>
      <c r="AK72" s="6">
        <f t="shared" si="90"/>
        <v>-7.9211396369577268E-3</v>
      </c>
      <c r="AL72" s="6">
        <f t="shared" si="90"/>
        <v>-7.3288728172569541E-3</v>
      </c>
      <c r="AM72" s="6">
        <f t="shared" si="90"/>
        <v>-7.6051827579969545E-3</v>
      </c>
      <c r="AN72" s="6">
        <f t="shared" si="90"/>
        <v>-6.5217189237247323E-3</v>
      </c>
      <c r="AO72" s="6">
        <f t="shared" si="90"/>
        <v>-5.9084527939274366E-3</v>
      </c>
      <c r="AP72" s="6">
        <f t="shared" si="90"/>
        <v>-5.4572885037515138E-3</v>
      </c>
      <c r="AR72" s="6">
        <f t="shared" ref="AR72:BA72" si="91">AR71/AR14</f>
        <v>-0.11328676525228505</v>
      </c>
      <c r="AS72" s="6">
        <f t="shared" si="91"/>
        <v>-0.20060057833469266</v>
      </c>
      <c r="AT72" s="6">
        <f t="shared" si="91"/>
        <v>-8.0266570368668147E-2</v>
      </c>
      <c r="AU72" s="6">
        <f t="shared" si="91"/>
        <v>-4.9863215246327502E-2</v>
      </c>
      <c r="AV72" s="6">
        <f t="shared" si="91"/>
        <v>-3.0696526212086316E-2</v>
      </c>
      <c r="AW72" s="6">
        <f t="shared" si="91"/>
        <v>-2.0789830253467867E-2</v>
      </c>
      <c r="AX72" s="6">
        <f t="shared" si="91"/>
        <v>-1.5078323498347569E-2</v>
      </c>
      <c r="AY72" s="6">
        <f t="shared" si="91"/>
        <v>-1.1285129616351581E-2</v>
      </c>
      <c r="AZ72" s="6">
        <f t="shared" si="91"/>
        <v>-8.4273552031586402E-3</v>
      </c>
      <c r="BA72" s="6">
        <f t="shared" si="91"/>
        <v>-6.2763477478748522E-3</v>
      </c>
      <c r="BC72" s="6">
        <v>-3.794512551079976E-2</v>
      </c>
      <c r="BD72" s="6">
        <f t="shared" si="69"/>
        <v>4.7519677401976906E-4</v>
      </c>
      <c r="BE72" s="39">
        <f t="shared" si="70"/>
        <v>-1.2523262675320994E-2</v>
      </c>
    </row>
    <row r="73" spans="2:57" ht="15" customHeight="1" x14ac:dyDescent="0.25">
      <c r="B73" s="8" t="s">
        <v>11</v>
      </c>
      <c r="C73" s="8">
        <f t="shared" ref="C73:R73" si="92">C39-C57</f>
        <v>1.9559999999999995</v>
      </c>
      <c r="D73" s="8">
        <f t="shared" si="92"/>
        <v>2.444</v>
      </c>
      <c r="E73" s="8">
        <f t="shared" si="92"/>
        <v>2.6710000000000003</v>
      </c>
      <c r="F73" s="8">
        <f t="shared" si="92"/>
        <v>2.9699999999999989</v>
      </c>
      <c r="G73" s="8">
        <f t="shared" si="92"/>
        <v>1.8680000000000003</v>
      </c>
      <c r="H73" s="8">
        <f t="shared" si="92"/>
        <v>0.49900000000000055</v>
      </c>
      <c r="I73" s="8">
        <f t="shared" si="92"/>
        <v>0.60099999999999998</v>
      </c>
      <c r="J73" s="8">
        <f t="shared" si="92"/>
        <v>1.2560000000000002</v>
      </c>
      <c r="K73" s="8">
        <f t="shared" si="92"/>
        <v>2.1399999999999997</v>
      </c>
      <c r="L73" s="8">
        <f t="shared" si="92"/>
        <v>6.8</v>
      </c>
      <c r="M73" s="8">
        <f t="shared" si="92"/>
        <v>10.417000000000002</v>
      </c>
      <c r="N73" s="8">
        <f t="shared" si="92"/>
        <v>13.615000000000002</v>
      </c>
      <c r="O73" s="8">
        <f t="shared" si="92"/>
        <v>16.908999999999999</v>
      </c>
      <c r="P73" s="8">
        <f t="shared" si="92"/>
        <v>18.642000000000003</v>
      </c>
      <c r="Q73" s="8">
        <f t="shared" si="92"/>
        <v>21.869</v>
      </c>
      <c r="R73" s="8">
        <f t="shared" si="92"/>
        <v>24.032999999999987</v>
      </c>
      <c r="S73" s="8">
        <f t="shared" ref="S73:AP73" si="93">S39-S57</f>
        <v>21.637999999999998</v>
      </c>
      <c r="T73" s="8">
        <f t="shared" si="93"/>
        <v>23.980287608226377</v>
      </c>
      <c r="U73" s="8">
        <f t="shared" si="93"/>
        <v>27.310222455199984</v>
      </c>
      <c r="V73" s="8">
        <f t="shared" si="93"/>
        <v>30.085548697812623</v>
      </c>
      <c r="W73" s="8">
        <f t="shared" si="93"/>
        <v>31.591903625802917</v>
      </c>
      <c r="X73" s="8">
        <f t="shared" si="93"/>
        <v>36.333897570579417</v>
      </c>
      <c r="Y73" s="8">
        <f t="shared" si="93"/>
        <v>40.13536508147773</v>
      </c>
      <c r="Z73" s="8">
        <f t="shared" si="93"/>
        <v>43.038253800366149</v>
      </c>
      <c r="AA73" s="8">
        <f t="shared" si="93"/>
        <v>43.042549704099713</v>
      </c>
      <c r="AB73" s="8">
        <f t="shared" si="93"/>
        <v>50.203933010616197</v>
      </c>
      <c r="AC73" s="8">
        <f t="shared" si="93"/>
        <v>55.442539372878812</v>
      </c>
      <c r="AD73" s="8">
        <f t="shared" si="93"/>
        <v>59.645233054763438</v>
      </c>
      <c r="AE73" s="8">
        <f t="shared" si="93"/>
        <v>57.252070438017043</v>
      </c>
      <c r="AF73" s="8">
        <f t="shared" si="93"/>
        <v>67.106256612901916</v>
      </c>
      <c r="AG73" s="8">
        <f t="shared" si="93"/>
        <v>74.09423164768647</v>
      </c>
      <c r="AH73" s="8">
        <f t="shared" si="93"/>
        <v>79.907673005966899</v>
      </c>
      <c r="AI73" s="8">
        <f t="shared" si="93"/>
        <v>76.645344857784735</v>
      </c>
      <c r="AJ73" s="8">
        <f t="shared" si="93"/>
        <v>89.808829784377011</v>
      </c>
      <c r="AK73" s="8">
        <f t="shared" si="93"/>
        <v>99.143918640419514</v>
      </c>
      <c r="AL73" s="8">
        <f t="shared" si="93"/>
        <v>107.15601747880694</v>
      </c>
      <c r="AM73" s="8">
        <f t="shared" si="93"/>
        <v>103.26284702102009</v>
      </c>
      <c r="AN73" s="8">
        <f t="shared" si="93"/>
        <v>120.41807273371637</v>
      </c>
      <c r="AO73" s="8">
        <f t="shared" si="93"/>
        <v>132.9168313764113</v>
      </c>
      <c r="AP73" s="8">
        <f t="shared" si="93"/>
        <v>143.90531546317857</v>
      </c>
      <c r="AR73" s="8">
        <f t="shared" ref="AR73:BA73" si="94">AR39-AR57</f>
        <v>10.041000000000002</v>
      </c>
      <c r="AS73" s="8">
        <f t="shared" si="94"/>
        <v>5.577</v>
      </c>
      <c r="AT73" s="8">
        <f t="shared" si="94"/>
        <v>32.972000000000001</v>
      </c>
      <c r="AU73" s="8">
        <f t="shared" si="94"/>
        <v>81.452999999999975</v>
      </c>
      <c r="AV73" s="8">
        <f t="shared" si="94"/>
        <v>103.01405876123897</v>
      </c>
      <c r="AW73" s="8">
        <f t="shared" si="94"/>
        <v>151.09942007822619</v>
      </c>
      <c r="AX73" s="8">
        <f t="shared" si="94"/>
        <v>208.33425514235816</v>
      </c>
      <c r="AY73" s="8">
        <f t="shared" si="94"/>
        <v>278.3602317045723</v>
      </c>
      <c r="AZ73" s="8">
        <f t="shared" si="94"/>
        <v>372.75411076138818</v>
      </c>
      <c r="BA73" s="8">
        <f t="shared" si="94"/>
        <v>500.5030665943263</v>
      </c>
      <c r="BC73" s="8">
        <v>25.525780952400002</v>
      </c>
      <c r="BD73" s="8">
        <f t="shared" si="69"/>
        <v>-3.8877809524000035</v>
      </c>
      <c r="BE73" s="39">
        <f t="shared" si="70"/>
        <v>-0.15230801203104674</v>
      </c>
    </row>
    <row r="74" spans="2:57" ht="15" customHeight="1" x14ac:dyDescent="0.25">
      <c r="B74" s="20" t="s">
        <v>7</v>
      </c>
      <c r="C74" s="6">
        <f>C73/C$14</f>
        <v>0.34552199258081606</v>
      </c>
      <c r="D74" s="6">
        <f t="shared" ref="D74:BA74" si="95">D73/D$14</f>
        <v>0.37559551252497314</v>
      </c>
      <c r="E74" s="6">
        <f t="shared" si="95"/>
        <v>0.37603829367872738</v>
      </c>
      <c r="F74" s="6">
        <f t="shared" si="95"/>
        <v>0.38859086746042121</v>
      </c>
      <c r="G74" s="6">
        <f t="shared" si="95"/>
        <v>0.22538610038610041</v>
      </c>
      <c r="H74" s="6">
        <f t="shared" si="95"/>
        <v>7.4433174224343757E-2</v>
      </c>
      <c r="I74" s="6">
        <f t="shared" si="95"/>
        <v>0.1013319844882819</v>
      </c>
      <c r="J74" s="6">
        <f t="shared" si="95"/>
        <v>0.20756899686002317</v>
      </c>
      <c r="K74" s="6">
        <f t="shared" si="95"/>
        <v>0.29755283648498326</v>
      </c>
      <c r="L74" s="6">
        <f t="shared" si="95"/>
        <v>0.50344265936181243</v>
      </c>
      <c r="M74" s="6">
        <f t="shared" si="95"/>
        <v>0.57488962472406191</v>
      </c>
      <c r="N74" s="6">
        <f t="shared" si="95"/>
        <v>0.61597973125820027</v>
      </c>
      <c r="O74" s="6">
        <f t="shared" si="95"/>
        <v>0.64924742743050212</v>
      </c>
      <c r="P74" s="6">
        <f t="shared" si="95"/>
        <v>0.62057256990679099</v>
      </c>
      <c r="Q74" s="6">
        <f t="shared" si="95"/>
        <v>0.62336810900176731</v>
      </c>
      <c r="R74" s="6">
        <f t="shared" si="95"/>
        <v>0.61104472299204171</v>
      </c>
      <c r="S74" s="6">
        <f t="shared" si="95"/>
        <v>0.49108074985248057</v>
      </c>
      <c r="T74" s="6">
        <f t="shared" si="95"/>
        <v>0.47567100163896997</v>
      </c>
      <c r="U74" s="6">
        <f t="shared" si="95"/>
        <v>0.47567100163896991</v>
      </c>
      <c r="V74" s="6">
        <f t="shared" si="95"/>
        <v>0.47567100163896991</v>
      </c>
      <c r="W74" s="6">
        <f t="shared" si="95"/>
        <v>0.47567100163896986</v>
      </c>
      <c r="X74" s="6">
        <f t="shared" si="95"/>
        <v>0.47567100163896991</v>
      </c>
      <c r="Y74" s="6">
        <f t="shared" si="95"/>
        <v>0.47567100163896991</v>
      </c>
      <c r="Z74" s="6">
        <f t="shared" si="95"/>
        <v>0.47567100163896997</v>
      </c>
      <c r="AA74" s="6">
        <f t="shared" si="95"/>
        <v>0.47567100163896991</v>
      </c>
      <c r="AB74" s="6">
        <f t="shared" si="95"/>
        <v>0.47567100163896991</v>
      </c>
      <c r="AC74" s="6">
        <f t="shared" si="95"/>
        <v>0.47567100163896991</v>
      </c>
      <c r="AD74" s="6">
        <f t="shared" si="95"/>
        <v>0.47567100163896991</v>
      </c>
      <c r="AE74" s="6">
        <f t="shared" si="95"/>
        <v>0.47567100163896997</v>
      </c>
      <c r="AF74" s="6">
        <f t="shared" si="95"/>
        <v>0.47567100163896997</v>
      </c>
      <c r="AG74" s="6">
        <f t="shared" si="95"/>
        <v>0.47567100163896997</v>
      </c>
      <c r="AH74" s="6">
        <f t="shared" si="95"/>
        <v>0.47567100163896991</v>
      </c>
      <c r="AI74" s="6">
        <f t="shared" si="95"/>
        <v>0.47567100163896991</v>
      </c>
      <c r="AJ74" s="6">
        <f t="shared" si="95"/>
        <v>0.47567100163896991</v>
      </c>
      <c r="AK74" s="6">
        <f t="shared" si="95"/>
        <v>0.47567100163896986</v>
      </c>
      <c r="AL74" s="6">
        <f t="shared" si="95"/>
        <v>0.47567100163896997</v>
      </c>
      <c r="AM74" s="6">
        <f t="shared" si="95"/>
        <v>0.47567100163896991</v>
      </c>
      <c r="AN74" s="6">
        <f t="shared" si="95"/>
        <v>0.47567100163896997</v>
      </c>
      <c r="AO74" s="6">
        <f t="shared" si="95"/>
        <v>0.47567100163896991</v>
      </c>
      <c r="AP74" s="6">
        <f t="shared" si="95"/>
        <v>0.47567100163896997</v>
      </c>
      <c r="AR74" s="6">
        <f t="shared" si="95"/>
        <v>0.37307720888756785</v>
      </c>
      <c r="AS74" s="6">
        <f t="shared" si="95"/>
        <v>0.20675465262845702</v>
      </c>
      <c r="AT74" s="6">
        <f t="shared" si="95"/>
        <v>0.54121663766783756</v>
      </c>
      <c r="AU74" s="6">
        <f t="shared" si="95"/>
        <v>0.62417526839697457</v>
      </c>
      <c r="AV74" s="6">
        <f t="shared" si="95"/>
        <v>0.47882703739820903</v>
      </c>
      <c r="AW74" s="6">
        <f t="shared" si="95"/>
        <v>0.47567100163896986</v>
      </c>
      <c r="AX74" s="6">
        <f t="shared" si="95"/>
        <v>0.47567100163896991</v>
      </c>
      <c r="AY74" s="6">
        <f t="shared" si="95"/>
        <v>0.47567100163896991</v>
      </c>
      <c r="AZ74" s="6">
        <f t="shared" si="95"/>
        <v>0.47567100163896991</v>
      </c>
      <c r="BA74" s="6">
        <f t="shared" si="95"/>
        <v>0.47567100163896991</v>
      </c>
      <c r="BC74" s="6">
        <v>0.58666200000000002</v>
      </c>
      <c r="BD74" s="6">
        <f t="shared" si="69"/>
        <v>-9.5581250147519448E-2</v>
      </c>
      <c r="BE74" s="39">
        <f t="shared" si="70"/>
        <v>-0.16292388146414707</v>
      </c>
    </row>
    <row r="75" spans="2:57" ht="15" customHeight="1" x14ac:dyDescent="0.25">
      <c r="B75" s="22" t="s">
        <v>91</v>
      </c>
      <c r="C75" s="15">
        <f t="shared" ref="C75:H75" si="96">C65</f>
        <v>-0.42899999999999999</v>
      </c>
      <c r="D75" s="15">
        <f t="shared" si="96"/>
        <v>-0.46500000000000002</v>
      </c>
      <c r="E75" s="15">
        <f t="shared" si="96"/>
        <v>-0.55900000000000005</v>
      </c>
      <c r="F75" s="15">
        <f t="shared" si="96"/>
        <v>-0.55099999999999993</v>
      </c>
      <c r="G75" s="15">
        <f t="shared" si="96"/>
        <v>-0.57799999999999996</v>
      </c>
      <c r="H75" s="15">
        <f t="shared" si="96"/>
        <v>-0.64900000000000002</v>
      </c>
      <c r="I75" s="15">
        <f>I65</f>
        <v>-0.745</v>
      </c>
      <c r="J75" s="15">
        <f>J65</f>
        <v>-0.73799999999999999</v>
      </c>
      <c r="K75" s="15">
        <f t="shared" ref="K75:AP75" si="97">K65</f>
        <v>-0.73499999999999999</v>
      </c>
      <c r="L75" s="15">
        <f t="shared" si="97"/>
        <v>-0.84199999999999997</v>
      </c>
      <c r="M75" s="15">
        <f t="shared" si="97"/>
        <v>-0.97899999999999998</v>
      </c>
      <c r="N75" s="15">
        <f t="shared" si="97"/>
        <v>-0.99299999999999988</v>
      </c>
      <c r="O75" s="15">
        <f t="shared" si="97"/>
        <v>-1.0109999999999999</v>
      </c>
      <c r="P75" s="15">
        <f t="shared" si="97"/>
        <v>-1.1539999999999999</v>
      </c>
      <c r="Q75" s="15">
        <f t="shared" si="97"/>
        <v>-1.252</v>
      </c>
      <c r="R75" s="15">
        <f t="shared" si="97"/>
        <v>-1.3200000000000003</v>
      </c>
      <c r="S75" s="15">
        <f t="shared" si="97"/>
        <v>-1.2</v>
      </c>
      <c r="T75" s="15">
        <f t="shared" si="97"/>
        <v>-1.2</v>
      </c>
      <c r="U75" s="15">
        <f t="shared" si="97"/>
        <v>-1.2</v>
      </c>
      <c r="V75" s="15">
        <f t="shared" si="97"/>
        <v>-1.2</v>
      </c>
      <c r="W75" s="15">
        <f t="shared" si="97"/>
        <v>-1.2</v>
      </c>
      <c r="X75" s="15">
        <f t="shared" si="97"/>
        <v>-1.2</v>
      </c>
      <c r="Y75" s="15">
        <f t="shared" si="97"/>
        <v>-1.2</v>
      </c>
      <c r="Z75" s="15">
        <f t="shared" si="97"/>
        <v>-1.2</v>
      </c>
      <c r="AA75" s="15">
        <f t="shared" si="97"/>
        <v>-1.2</v>
      </c>
      <c r="AB75" s="15">
        <f t="shared" si="97"/>
        <v>-1.2</v>
      </c>
      <c r="AC75" s="15">
        <f t="shared" si="97"/>
        <v>-1.2</v>
      </c>
      <c r="AD75" s="15">
        <f t="shared" si="97"/>
        <v>-1.2</v>
      </c>
      <c r="AE75" s="15">
        <f t="shared" si="97"/>
        <v>-1.2</v>
      </c>
      <c r="AF75" s="15">
        <f t="shared" si="97"/>
        <v>-1.2</v>
      </c>
      <c r="AG75" s="15">
        <f t="shared" si="97"/>
        <v>-1.2</v>
      </c>
      <c r="AH75" s="15">
        <f t="shared" si="97"/>
        <v>-1.2</v>
      </c>
      <c r="AI75" s="15">
        <f t="shared" si="97"/>
        <v>-1.2</v>
      </c>
      <c r="AJ75" s="15">
        <f t="shared" si="97"/>
        <v>-1.2</v>
      </c>
      <c r="AK75" s="15">
        <f t="shared" si="97"/>
        <v>-1.2</v>
      </c>
      <c r="AL75" s="15">
        <f t="shared" si="97"/>
        <v>-1.2</v>
      </c>
      <c r="AM75" s="15">
        <f t="shared" si="97"/>
        <v>-1.2</v>
      </c>
      <c r="AN75" s="15">
        <f t="shared" si="97"/>
        <v>-1.2</v>
      </c>
      <c r="AO75" s="15">
        <f t="shared" si="97"/>
        <v>-1.2</v>
      </c>
      <c r="AP75" s="15">
        <f t="shared" si="97"/>
        <v>-1.2</v>
      </c>
      <c r="AR75" s="10">
        <f>SUM(C75:F75)</f>
        <v>-2.004</v>
      </c>
      <c r="AS75" s="10">
        <f>SUM(G75:J75)</f>
        <v>-2.71</v>
      </c>
      <c r="AT75" s="10">
        <f>SUM(K75:N75)</f>
        <v>-3.5489999999999999</v>
      </c>
      <c r="AU75" s="10">
        <f>SUM(O75:R75)</f>
        <v>-4.7370000000000001</v>
      </c>
      <c r="AV75" s="10">
        <f>SUM(S75:V75)</f>
        <v>-4.8</v>
      </c>
      <c r="AW75" s="10">
        <f>SUM(W75:Z75)</f>
        <v>-4.8</v>
      </c>
      <c r="AX75" s="10">
        <f>SUM(AA75:AD75)</f>
        <v>-4.8</v>
      </c>
      <c r="AY75" s="10">
        <f>SUM(AE75:AH75)</f>
        <v>-4.8</v>
      </c>
      <c r="AZ75" s="10">
        <f>SUM(AI75:AL75)</f>
        <v>-4.8</v>
      </c>
      <c r="BA75" s="10">
        <f>SUM(AM75:AP75)</f>
        <v>-4.8</v>
      </c>
      <c r="BC75" s="15">
        <v>-1.2</v>
      </c>
      <c r="BD75" s="15">
        <f t="shared" si="69"/>
        <v>0</v>
      </c>
      <c r="BE75" s="39">
        <f t="shared" si="70"/>
        <v>0</v>
      </c>
    </row>
    <row r="76" spans="2:57" ht="15" customHeight="1" x14ac:dyDescent="0.25">
      <c r="B76" s="22" t="s">
        <v>90</v>
      </c>
      <c r="C76" s="15">
        <f t="shared" ref="C76:H76" si="98">C67</f>
        <v>-0.16700000000000001</v>
      </c>
      <c r="D76" s="15">
        <f t="shared" si="98"/>
        <v>-0.158</v>
      </c>
      <c r="E76" s="15">
        <f t="shared" si="98"/>
        <v>-0.156</v>
      </c>
      <c r="F76" s="15">
        <f t="shared" si="98"/>
        <v>-0.15500000000000003</v>
      </c>
      <c r="G76" s="15">
        <f t="shared" si="98"/>
        <v>-0.14899999999999999</v>
      </c>
      <c r="H76" s="15">
        <f t="shared" si="98"/>
        <v>-0.17499999999999999</v>
      </c>
      <c r="I76" s="15">
        <f>I67</f>
        <v>-0.17399999999999999</v>
      </c>
      <c r="J76" s="15">
        <f>J67</f>
        <v>-0.1760000000000001</v>
      </c>
      <c r="K76" s="15">
        <f t="shared" ref="K76:Q76" si="99">K67</f>
        <v>-0.17299999999999999</v>
      </c>
      <c r="L76" s="15">
        <f t="shared" si="99"/>
        <v>-0.13700000000000001</v>
      </c>
      <c r="M76" s="15">
        <f t="shared" si="99"/>
        <v>-0.13500000000000001</v>
      </c>
      <c r="N76" s="15">
        <f t="shared" si="99"/>
        <v>-0.13799999999999996</v>
      </c>
      <c r="O76" s="15">
        <f t="shared" si="99"/>
        <v>-0.14000000000000001</v>
      </c>
      <c r="P76" s="15">
        <f t="shared" si="99"/>
        <v>-0.14399999999999999</v>
      </c>
      <c r="Q76" s="15">
        <f t="shared" si="99"/>
        <v>-0.155</v>
      </c>
      <c r="R76" s="15">
        <f t="shared" ref="R76:AP76" si="100">R67</f>
        <v>-0.16299999999999992</v>
      </c>
      <c r="S76" s="15">
        <f t="shared" si="100"/>
        <v>-0.15</v>
      </c>
      <c r="T76" s="15">
        <f t="shared" si="100"/>
        <v>-0.15</v>
      </c>
      <c r="U76" s="15">
        <f t="shared" si="100"/>
        <v>-0.15</v>
      </c>
      <c r="V76" s="15">
        <f t="shared" si="100"/>
        <v>-0.15</v>
      </c>
      <c r="W76" s="15">
        <f t="shared" si="100"/>
        <v>-0.15</v>
      </c>
      <c r="X76" s="15">
        <f t="shared" si="100"/>
        <v>-0.15</v>
      </c>
      <c r="Y76" s="15">
        <f t="shared" si="100"/>
        <v>-0.15</v>
      </c>
      <c r="Z76" s="15">
        <f t="shared" si="100"/>
        <v>-0.15</v>
      </c>
      <c r="AA76" s="15">
        <f t="shared" si="100"/>
        <v>-0.15</v>
      </c>
      <c r="AB76" s="15">
        <f t="shared" si="100"/>
        <v>-0.15</v>
      </c>
      <c r="AC76" s="15">
        <f t="shared" si="100"/>
        <v>-0.15</v>
      </c>
      <c r="AD76" s="15">
        <f t="shared" si="100"/>
        <v>-0.15</v>
      </c>
      <c r="AE76" s="15">
        <f t="shared" si="100"/>
        <v>-0.15</v>
      </c>
      <c r="AF76" s="15">
        <f t="shared" si="100"/>
        <v>-0.15</v>
      </c>
      <c r="AG76" s="15">
        <f t="shared" si="100"/>
        <v>-0.15</v>
      </c>
      <c r="AH76" s="15">
        <f t="shared" si="100"/>
        <v>-0.15</v>
      </c>
      <c r="AI76" s="15">
        <f t="shared" si="100"/>
        <v>-0.15</v>
      </c>
      <c r="AJ76" s="15">
        <f t="shared" si="100"/>
        <v>-0.15</v>
      </c>
      <c r="AK76" s="15">
        <f t="shared" si="100"/>
        <v>-0.15</v>
      </c>
      <c r="AL76" s="15">
        <f t="shared" si="100"/>
        <v>-0.15</v>
      </c>
      <c r="AM76" s="15">
        <f t="shared" si="100"/>
        <v>-0.15</v>
      </c>
      <c r="AN76" s="15">
        <f t="shared" si="100"/>
        <v>-0.15</v>
      </c>
      <c r="AO76" s="15">
        <f t="shared" si="100"/>
        <v>-0.15</v>
      </c>
      <c r="AP76" s="15">
        <f t="shared" si="100"/>
        <v>-0.15</v>
      </c>
      <c r="AR76" s="10">
        <f>SUM(C76:F76)</f>
        <v>-0.63600000000000001</v>
      </c>
      <c r="AS76" s="10">
        <f>SUM(G76:J76)</f>
        <v>-0.67400000000000004</v>
      </c>
      <c r="AT76" s="10">
        <f>SUM(K76:N76)</f>
        <v>-0.58299999999999996</v>
      </c>
      <c r="AU76" s="10">
        <f>SUM(O76:R76)</f>
        <v>-0.60199999999999998</v>
      </c>
      <c r="AV76" s="10">
        <f>SUM(S76:V76)</f>
        <v>-0.6</v>
      </c>
      <c r="AW76" s="10">
        <f>SUM(W76:Z76)</f>
        <v>-0.6</v>
      </c>
      <c r="AX76" s="10">
        <f>SUM(AA76:AD76)</f>
        <v>-0.6</v>
      </c>
      <c r="AY76" s="10">
        <f>SUM(AE76:AH76)</f>
        <v>-0.6</v>
      </c>
      <c r="AZ76" s="10">
        <f>SUM(AI76:AL76)</f>
        <v>-0.6</v>
      </c>
      <c r="BA76" s="10">
        <f>SUM(AM76:AP76)</f>
        <v>-0.6</v>
      </c>
      <c r="BC76" s="15">
        <v>-0.15</v>
      </c>
      <c r="BD76" s="15">
        <f t="shared" si="69"/>
        <v>0</v>
      </c>
      <c r="BE76" s="39">
        <f t="shared" si="70"/>
        <v>0</v>
      </c>
    </row>
    <row r="77" spans="2:57" x14ac:dyDescent="0.25">
      <c r="B77" s="22" t="s">
        <v>101</v>
      </c>
      <c r="C77" s="10">
        <f t="shared" ref="C77:H77" si="101">C68</f>
        <v>-5.0000000000000001E-3</v>
      </c>
      <c r="D77" s="10">
        <f t="shared" si="101"/>
        <v>-4.0000000000000001E-3</v>
      </c>
      <c r="E77" s="10">
        <f t="shared" si="101"/>
        <v>0</v>
      </c>
      <c r="F77" s="10">
        <f t="shared" si="101"/>
        <v>-9.9999999999999915E-4</v>
      </c>
      <c r="G77" s="10">
        <f t="shared" si="101"/>
        <v>-7.0000000000000001E-3</v>
      </c>
      <c r="H77" s="10">
        <f t="shared" si="101"/>
        <v>0</v>
      </c>
      <c r="I77" s="10">
        <f>I68</f>
        <v>0</v>
      </c>
      <c r="J77" s="10">
        <f>J68</f>
        <v>-1.6E-2</v>
      </c>
      <c r="K77" s="10">
        <f t="shared" ref="K77:Q77" si="102">K68</f>
        <v>-8.0000000000000002E-3</v>
      </c>
      <c r="L77" s="10">
        <f t="shared" si="102"/>
        <v>-2E-3</v>
      </c>
      <c r="M77" s="10">
        <f t="shared" si="102"/>
        <v>-2.5999999999999999E-2</v>
      </c>
      <c r="N77" s="10">
        <f t="shared" si="102"/>
        <v>-4.0000000000000036E-3</v>
      </c>
      <c r="O77" s="10">
        <f t="shared" si="102"/>
        <v>0</v>
      </c>
      <c r="P77" s="10">
        <f t="shared" si="102"/>
        <v>0</v>
      </c>
      <c r="Q77" s="10">
        <f t="shared" si="102"/>
        <v>0</v>
      </c>
      <c r="R77" s="10">
        <f t="shared" ref="R77:AP77" si="103">R68</f>
        <v>0</v>
      </c>
      <c r="S77" s="10">
        <f t="shared" si="103"/>
        <v>0</v>
      </c>
      <c r="T77" s="10">
        <f t="shared" si="103"/>
        <v>0</v>
      </c>
      <c r="U77" s="10">
        <f t="shared" si="103"/>
        <v>0</v>
      </c>
      <c r="V77" s="10">
        <f t="shared" si="103"/>
        <v>0</v>
      </c>
      <c r="W77" s="10">
        <f t="shared" si="103"/>
        <v>0</v>
      </c>
      <c r="X77" s="10">
        <f t="shared" si="103"/>
        <v>0</v>
      </c>
      <c r="Y77" s="10">
        <f t="shared" si="103"/>
        <v>0</v>
      </c>
      <c r="Z77" s="10">
        <f t="shared" si="103"/>
        <v>0</v>
      </c>
      <c r="AA77" s="10">
        <f t="shared" si="103"/>
        <v>0</v>
      </c>
      <c r="AB77" s="10">
        <f t="shared" si="103"/>
        <v>0</v>
      </c>
      <c r="AC77" s="10">
        <f t="shared" si="103"/>
        <v>0</v>
      </c>
      <c r="AD77" s="10">
        <f t="shared" si="103"/>
        <v>0</v>
      </c>
      <c r="AE77" s="10">
        <f t="shared" si="103"/>
        <v>0</v>
      </c>
      <c r="AF77" s="10">
        <f t="shared" si="103"/>
        <v>0</v>
      </c>
      <c r="AG77" s="10">
        <f t="shared" si="103"/>
        <v>0</v>
      </c>
      <c r="AH77" s="10">
        <f t="shared" si="103"/>
        <v>0</v>
      </c>
      <c r="AI77" s="10">
        <f t="shared" si="103"/>
        <v>0</v>
      </c>
      <c r="AJ77" s="10">
        <f t="shared" si="103"/>
        <v>0</v>
      </c>
      <c r="AK77" s="10">
        <f t="shared" si="103"/>
        <v>0</v>
      </c>
      <c r="AL77" s="10">
        <f t="shared" si="103"/>
        <v>0</v>
      </c>
      <c r="AM77" s="10">
        <f t="shared" si="103"/>
        <v>0</v>
      </c>
      <c r="AN77" s="10">
        <f t="shared" si="103"/>
        <v>0</v>
      </c>
      <c r="AO77" s="10">
        <f t="shared" si="103"/>
        <v>0</v>
      </c>
      <c r="AP77" s="10">
        <f t="shared" si="103"/>
        <v>0</v>
      </c>
      <c r="AR77" s="10">
        <f>SUM(C77:F77)</f>
        <v>-0.01</v>
      </c>
      <c r="AS77" s="10">
        <f>SUM(G77:J77)</f>
        <v>-2.3E-2</v>
      </c>
      <c r="AT77" s="10">
        <f>SUM(K77:N77)</f>
        <v>-0.04</v>
      </c>
      <c r="AU77" s="10">
        <f>SUM(O77:R77)</f>
        <v>0</v>
      </c>
      <c r="AV77" s="10">
        <f>SUM(S77:V77)</f>
        <v>0</v>
      </c>
      <c r="AW77" s="10">
        <f>SUM(W77:Z77)</f>
        <v>0</v>
      </c>
      <c r="AX77" s="10">
        <f>SUM(AA77:AD77)</f>
        <v>0</v>
      </c>
      <c r="AY77" s="10">
        <f>SUM(AE77:AH77)</f>
        <v>0</v>
      </c>
      <c r="AZ77" s="10">
        <f>SUM(AI77:AL77)</f>
        <v>0</v>
      </c>
      <c r="BA77" s="10">
        <f>SUM(AM77:AP77)</f>
        <v>0</v>
      </c>
      <c r="BC77" s="10">
        <v>0</v>
      </c>
      <c r="BD77" s="10">
        <f t="shared" si="69"/>
        <v>0</v>
      </c>
      <c r="BE77" s="39" t="e">
        <f t="shared" si="70"/>
        <v>#DIV/0!</v>
      </c>
    </row>
    <row r="78" spans="2:57" ht="15" customHeight="1" x14ac:dyDescent="0.25">
      <c r="B78" s="22" t="s">
        <v>53</v>
      </c>
      <c r="C78" s="15">
        <f>C69+C70</f>
        <v>0</v>
      </c>
      <c r="D78" s="15">
        <f t="shared" ref="D78:Q78" si="104">D69+D70</f>
        <v>0</v>
      </c>
      <c r="E78" s="15">
        <f t="shared" si="104"/>
        <v>0</v>
      </c>
      <c r="F78" s="15">
        <f t="shared" si="104"/>
        <v>0</v>
      </c>
      <c r="G78" s="15">
        <f t="shared" si="104"/>
        <v>-1.353</v>
      </c>
      <c r="H78" s="15">
        <f t="shared" si="104"/>
        <v>-2E-3</v>
      </c>
      <c r="I78" s="15">
        <f t="shared" si="104"/>
        <v>-1.6E-2</v>
      </c>
      <c r="J78" s="15">
        <f t="shared" si="104"/>
        <v>-3.7999999999999999E-2</v>
      </c>
      <c r="K78" s="15">
        <f t="shared" si="104"/>
        <v>4.0000000000000001E-3</v>
      </c>
      <c r="L78" s="15">
        <f t="shared" si="104"/>
        <v>5.0000000000000001E-3</v>
      </c>
      <c r="M78" s="15">
        <f t="shared" si="104"/>
        <v>0</v>
      </c>
      <c r="N78" s="15">
        <f t="shared" si="104"/>
        <v>9.9999999999999915E-4</v>
      </c>
      <c r="O78" s="15">
        <f t="shared" si="104"/>
        <v>1E-3</v>
      </c>
      <c r="P78" s="15">
        <f t="shared" si="104"/>
        <v>3.0000000000000001E-3</v>
      </c>
      <c r="Q78" s="15">
        <f t="shared" si="104"/>
        <v>0</v>
      </c>
      <c r="R78" s="15">
        <f t="shared" ref="R78:AP78" si="105">R70</f>
        <v>-1E-3</v>
      </c>
      <c r="S78" s="15">
        <f t="shared" si="105"/>
        <v>-1E-3</v>
      </c>
      <c r="T78" s="15">
        <f t="shared" si="105"/>
        <v>-1E-3</v>
      </c>
      <c r="U78" s="15">
        <f t="shared" si="105"/>
        <v>-1E-3</v>
      </c>
      <c r="V78" s="15">
        <f t="shared" si="105"/>
        <v>-1E-3</v>
      </c>
      <c r="W78" s="15">
        <f t="shared" si="105"/>
        <v>-1E-3</v>
      </c>
      <c r="X78" s="15">
        <f t="shared" si="105"/>
        <v>-1E-3</v>
      </c>
      <c r="Y78" s="15">
        <f t="shared" si="105"/>
        <v>-1E-3</v>
      </c>
      <c r="Z78" s="15">
        <f t="shared" si="105"/>
        <v>-1E-3</v>
      </c>
      <c r="AA78" s="15">
        <f t="shared" si="105"/>
        <v>-1E-3</v>
      </c>
      <c r="AB78" s="15">
        <f t="shared" si="105"/>
        <v>-1E-3</v>
      </c>
      <c r="AC78" s="15">
        <f t="shared" si="105"/>
        <v>-1E-3</v>
      </c>
      <c r="AD78" s="15">
        <f t="shared" si="105"/>
        <v>-1E-3</v>
      </c>
      <c r="AE78" s="15">
        <f t="shared" si="105"/>
        <v>-1E-3</v>
      </c>
      <c r="AF78" s="15">
        <f t="shared" si="105"/>
        <v>-1E-3</v>
      </c>
      <c r="AG78" s="15">
        <f t="shared" si="105"/>
        <v>-1E-3</v>
      </c>
      <c r="AH78" s="15">
        <f t="shared" si="105"/>
        <v>-1E-3</v>
      </c>
      <c r="AI78" s="15">
        <f t="shared" si="105"/>
        <v>-1E-3</v>
      </c>
      <c r="AJ78" s="15">
        <f t="shared" si="105"/>
        <v>-1E-3</v>
      </c>
      <c r="AK78" s="15">
        <f t="shared" si="105"/>
        <v>-1E-3</v>
      </c>
      <c r="AL78" s="15">
        <f t="shared" si="105"/>
        <v>-1E-3</v>
      </c>
      <c r="AM78" s="15">
        <f t="shared" si="105"/>
        <v>-1E-3</v>
      </c>
      <c r="AN78" s="15">
        <f t="shared" si="105"/>
        <v>-1E-3</v>
      </c>
      <c r="AO78" s="15">
        <f t="shared" si="105"/>
        <v>-1E-3</v>
      </c>
      <c r="AP78" s="15">
        <f t="shared" si="105"/>
        <v>-1E-3</v>
      </c>
      <c r="AR78" s="10">
        <f>SUM(C78:F78)</f>
        <v>0</v>
      </c>
      <c r="AS78" s="10">
        <f>SUM(G78:J78)</f>
        <v>-1.409</v>
      </c>
      <c r="AT78" s="10">
        <f>SUM(K78:N78)</f>
        <v>0.01</v>
      </c>
      <c r="AU78" s="10">
        <f>SUM(O78:R78)</f>
        <v>3.0000000000000001E-3</v>
      </c>
      <c r="AV78" s="10">
        <f>SUM(S78:V78)</f>
        <v>-4.0000000000000001E-3</v>
      </c>
      <c r="AW78" s="10">
        <f>SUM(W78:Z78)</f>
        <v>-4.0000000000000001E-3</v>
      </c>
      <c r="AX78" s="10">
        <f>SUM(AA78:AD78)</f>
        <v>-4.0000000000000001E-3</v>
      </c>
      <c r="AY78" s="10">
        <f>SUM(AE78:AH78)</f>
        <v>-4.0000000000000001E-3</v>
      </c>
      <c r="AZ78" s="10">
        <f>SUM(AI78:AL78)</f>
        <v>-4.0000000000000001E-3</v>
      </c>
      <c r="BA78" s="10">
        <f>SUM(AM78:AP78)</f>
        <v>-4.0000000000000001E-3</v>
      </c>
      <c r="BC78" s="15">
        <v>-1E-3</v>
      </c>
      <c r="BD78" s="15">
        <f t="shared" si="69"/>
        <v>0</v>
      </c>
      <c r="BE78" s="39">
        <f t="shared" si="70"/>
        <v>0</v>
      </c>
    </row>
    <row r="79" spans="2:57" ht="15" customHeight="1" x14ac:dyDescent="0.25">
      <c r="B79" s="8" t="s">
        <v>95</v>
      </c>
      <c r="C79" s="8">
        <f>C73-SUM(C75:C78)</f>
        <v>2.5569999999999995</v>
      </c>
      <c r="D79" s="8">
        <f t="shared" ref="D79:AP79" si="106">D73-SUM(D75:D78)</f>
        <v>3.0709999999999997</v>
      </c>
      <c r="E79" s="8">
        <f t="shared" si="106"/>
        <v>3.3860000000000001</v>
      </c>
      <c r="F79" s="8">
        <f t="shared" si="106"/>
        <v>3.6769999999999987</v>
      </c>
      <c r="G79" s="8">
        <f t="shared" si="106"/>
        <v>3.9550000000000001</v>
      </c>
      <c r="H79" s="8">
        <f t="shared" si="106"/>
        <v>1.3250000000000006</v>
      </c>
      <c r="I79" s="8">
        <f t="shared" si="106"/>
        <v>1.536</v>
      </c>
      <c r="J79" s="8">
        <f t="shared" si="106"/>
        <v>2.2240000000000002</v>
      </c>
      <c r="K79" s="8">
        <f t="shared" si="106"/>
        <v>3.0519999999999996</v>
      </c>
      <c r="L79" s="8">
        <f t="shared" si="106"/>
        <v>7.7759999999999998</v>
      </c>
      <c r="M79" s="8">
        <f t="shared" si="106"/>
        <v>11.557000000000002</v>
      </c>
      <c r="N79" s="8">
        <f t="shared" si="106"/>
        <v>14.749000000000002</v>
      </c>
      <c r="O79" s="8">
        <f t="shared" si="106"/>
        <v>18.058999999999997</v>
      </c>
      <c r="P79" s="8">
        <f t="shared" si="106"/>
        <v>19.937000000000005</v>
      </c>
      <c r="Q79" s="8">
        <f t="shared" si="106"/>
        <v>23.276</v>
      </c>
      <c r="R79" s="8">
        <f t="shared" si="106"/>
        <v>25.516999999999989</v>
      </c>
      <c r="S79" s="8">
        <f t="shared" si="106"/>
        <v>22.988999999999997</v>
      </c>
      <c r="T79" s="8">
        <f t="shared" si="106"/>
        <v>25.331287608226376</v>
      </c>
      <c r="U79" s="8">
        <f t="shared" si="106"/>
        <v>28.661222455199983</v>
      </c>
      <c r="V79" s="8">
        <f t="shared" si="106"/>
        <v>31.436548697812622</v>
      </c>
      <c r="W79" s="8">
        <f t="shared" si="106"/>
        <v>32.94290362580292</v>
      </c>
      <c r="X79" s="8">
        <f t="shared" si="106"/>
        <v>37.684897570579416</v>
      </c>
      <c r="Y79" s="8">
        <f t="shared" si="106"/>
        <v>41.486365081477729</v>
      </c>
      <c r="Z79" s="8">
        <f t="shared" si="106"/>
        <v>44.389253800366149</v>
      </c>
      <c r="AA79" s="8">
        <f t="shared" si="106"/>
        <v>44.393549704099712</v>
      </c>
      <c r="AB79" s="8">
        <f t="shared" si="106"/>
        <v>51.554933010616196</v>
      </c>
      <c r="AC79" s="8">
        <f t="shared" si="106"/>
        <v>56.793539372878811</v>
      </c>
      <c r="AD79" s="8">
        <f t="shared" si="106"/>
        <v>60.996233054763437</v>
      </c>
      <c r="AE79" s="8">
        <f t="shared" si="106"/>
        <v>58.603070438017042</v>
      </c>
      <c r="AF79" s="8">
        <f t="shared" si="106"/>
        <v>68.457256612901915</v>
      </c>
      <c r="AG79" s="8">
        <f t="shared" si="106"/>
        <v>75.44523164768647</v>
      </c>
      <c r="AH79" s="8">
        <f t="shared" si="106"/>
        <v>81.258673005966898</v>
      </c>
      <c r="AI79" s="8">
        <f t="shared" si="106"/>
        <v>77.996344857784734</v>
      </c>
      <c r="AJ79" s="8">
        <f t="shared" si="106"/>
        <v>91.15982978437701</v>
      </c>
      <c r="AK79" s="8">
        <f t="shared" si="106"/>
        <v>100.49491864041951</v>
      </c>
      <c r="AL79" s="8">
        <f t="shared" si="106"/>
        <v>108.50701747880694</v>
      </c>
      <c r="AM79" s="8">
        <f t="shared" si="106"/>
        <v>104.61384702102009</v>
      </c>
      <c r="AN79" s="8">
        <f t="shared" si="106"/>
        <v>121.76907273371637</v>
      </c>
      <c r="AO79" s="8">
        <f t="shared" si="106"/>
        <v>134.26783137641129</v>
      </c>
      <c r="AP79" s="8">
        <f t="shared" si="106"/>
        <v>145.25631546317857</v>
      </c>
      <c r="AR79" s="8">
        <f t="shared" ref="AR79:BA79" si="107">AR73-SUM(AR75:AR78)</f>
        <v>12.691000000000003</v>
      </c>
      <c r="AS79" s="8">
        <f t="shared" si="107"/>
        <v>10.393000000000001</v>
      </c>
      <c r="AT79" s="8">
        <f t="shared" si="107"/>
        <v>37.134</v>
      </c>
      <c r="AU79" s="8">
        <f t="shared" si="107"/>
        <v>86.788999999999973</v>
      </c>
      <c r="AV79" s="8">
        <f t="shared" si="107"/>
        <v>108.41805876123897</v>
      </c>
      <c r="AW79" s="8">
        <f t="shared" si="107"/>
        <v>156.50342007822618</v>
      </c>
      <c r="AX79" s="8">
        <f t="shared" si="107"/>
        <v>213.73825514235816</v>
      </c>
      <c r="AY79" s="8">
        <f t="shared" si="107"/>
        <v>283.7642317045723</v>
      </c>
      <c r="AZ79" s="8">
        <f t="shared" si="107"/>
        <v>378.15811076138817</v>
      </c>
      <c r="BA79" s="8">
        <f t="shared" si="107"/>
        <v>505.9070665943263</v>
      </c>
      <c r="BC79" s="8">
        <v>26.876780952400001</v>
      </c>
      <c r="BD79" s="8">
        <f t="shared" si="69"/>
        <v>-3.8877809524000035</v>
      </c>
      <c r="BE79" s="39">
        <f t="shared" si="70"/>
        <v>-0.14465203103323424</v>
      </c>
    </row>
    <row r="80" spans="2:57" ht="15" customHeight="1" x14ac:dyDescent="0.25">
      <c r="B80" s="20" t="s">
        <v>7</v>
      </c>
      <c r="C80" s="6">
        <f t="shared" ref="C80:AP80" si="108">C79/C$14</f>
        <v>0.45168698109874572</v>
      </c>
      <c r="D80" s="6">
        <f t="shared" si="108"/>
        <v>0.47195328108191176</v>
      </c>
      <c r="E80" s="6">
        <f t="shared" si="108"/>
        <v>0.47669998592144169</v>
      </c>
      <c r="F80" s="6">
        <f t="shared" si="108"/>
        <v>0.48109381133062923</v>
      </c>
      <c r="G80" s="6">
        <f t="shared" si="108"/>
        <v>0.47719594594594594</v>
      </c>
      <c r="H80" s="6">
        <f t="shared" si="108"/>
        <v>0.1976431980906922</v>
      </c>
      <c r="I80" s="6">
        <f t="shared" si="108"/>
        <v>0.25897824987354578</v>
      </c>
      <c r="J80" s="6">
        <f t="shared" si="108"/>
        <v>0.36754255494959515</v>
      </c>
      <c r="K80" s="6">
        <f t="shared" si="108"/>
        <v>0.42436040044493878</v>
      </c>
      <c r="L80" s="6">
        <f t="shared" si="108"/>
        <v>0.57570148811727251</v>
      </c>
      <c r="M80" s="6">
        <f t="shared" si="108"/>
        <v>0.63780353200883011</v>
      </c>
      <c r="N80" s="6">
        <f t="shared" si="108"/>
        <v>0.66728498393883184</v>
      </c>
      <c r="O80" s="6">
        <f t="shared" si="108"/>
        <v>0.69340347104899391</v>
      </c>
      <c r="P80" s="6">
        <f t="shared" si="108"/>
        <v>0.6636817576564582</v>
      </c>
      <c r="Q80" s="6">
        <f t="shared" si="108"/>
        <v>0.66347414628584456</v>
      </c>
      <c r="R80" s="6">
        <f t="shared" si="108"/>
        <v>0.64877577483410021</v>
      </c>
      <c r="S80" s="6">
        <f t="shared" si="108"/>
        <v>0.52174209069039079</v>
      </c>
      <c r="T80" s="6">
        <f t="shared" si="108"/>
        <v>0.50246932590067706</v>
      </c>
      <c r="U80" s="6">
        <f t="shared" si="108"/>
        <v>0.49920180678962101</v>
      </c>
      <c r="V80" s="6">
        <f t="shared" si="108"/>
        <v>0.49703114134155646</v>
      </c>
      <c r="W80" s="6">
        <f t="shared" si="108"/>
        <v>0.49601265407074596</v>
      </c>
      <c r="X80" s="6">
        <f t="shared" si="108"/>
        <v>0.49335783311544229</v>
      </c>
      <c r="Y80" s="6">
        <f t="shared" si="108"/>
        <v>0.49168260442144512</v>
      </c>
      <c r="Z80" s="6">
        <f t="shared" si="108"/>
        <v>0.49060263725307057</v>
      </c>
      <c r="AA80" s="6">
        <f t="shared" si="108"/>
        <v>0.49060114698658713</v>
      </c>
      <c r="AB80" s="6">
        <f t="shared" si="108"/>
        <v>0.48847142353177975</v>
      </c>
      <c r="AC80" s="6">
        <f t="shared" si="108"/>
        <v>0.48726194841888254</v>
      </c>
      <c r="AD80" s="6">
        <f t="shared" si="108"/>
        <v>0.48644523270994611</v>
      </c>
      <c r="AE80" s="6">
        <f t="shared" si="108"/>
        <v>0.48689560047526848</v>
      </c>
      <c r="AF80" s="6">
        <f t="shared" si="108"/>
        <v>0.48524732962461853</v>
      </c>
      <c r="AG80" s="6">
        <f t="shared" si="108"/>
        <v>0.48434416699777849</v>
      </c>
      <c r="AH80" s="6">
        <f t="shared" si="108"/>
        <v>0.48371317705266592</v>
      </c>
      <c r="AI80" s="6">
        <f t="shared" si="108"/>
        <v>0.48405548375470248</v>
      </c>
      <c r="AJ80" s="6">
        <f t="shared" si="108"/>
        <v>0.48282655109615746</v>
      </c>
      <c r="AK80" s="6">
        <f t="shared" si="108"/>
        <v>0.48215280639337921</v>
      </c>
      <c r="AL80" s="6">
        <f t="shared" si="108"/>
        <v>0.48166815922595613</v>
      </c>
      <c r="AM80" s="6">
        <f t="shared" si="108"/>
        <v>0.48189426142458702</v>
      </c>
      <c r="AN80" s="6">
        <f t="shared" si="108"/>
        <v>0.48100767169708752</v>
      </c>
      <c r="AO80" s="6">
        <f t="shared" si="108"/>
        <v>0.48050584096337695</v>
      </c>
      <c r="AP80" s="6">
        <f t="shared" si="108"/>
        <v>0.48013665685918094</v>
      </c>
      <c r="AR80" s="6">
        <f t="shared" ref="AR80:BA80" si="109">AR79/AR$14</f>
        <v>0.47153897599762212</v>
      </c>
      <c r="AS80" s="6">
        <f t="shared" si="109"/>
        <v>0.38529695262104252</v>
      </c>
      <c r="AT80" s="6">
        <f t="shared" si="109"/>
        <v>0.60953350185483079</v>
      </c>
      <c r="AU80" s="6">
        <f t="shared" si="109"/>
        <v>0.66506509728192975</v>
      </c>
      <c r="AV80" s="6">
        <f t="shared" si="109"/>
        <v>0.5039457575148224</v>
      </c>
      <c r="AW80" s="6">
        <f t="shared" si="109"/>
        <v>0.49268315225825215</v>
      </c>
      <c r="AX80" s="6">
        <f t="shared" si="109"/>
        <v>0.48800947229085823</v>
      </c>
      <c r="AY80" s="6">
        <f t="shared" si="109"/>
        <v>0.48490553229414313</v>
      </c>
      <c r="AZ80" s="6">
        <f t="shared" si="109"/>
        <v>0.48256703851326871</v>
      </c>
      <c r="BA80" s="6">
        <f t="shared" si="109"/>
        <v>0.48080688644053199</v>
      </c>
      <c r="BC80" s="6">
        <v>0.61771219053003656</v>
      </c>
      <c r="BD80" s="6">
        <f t="shared" si="69"/>
        <v>-9.5970099839645773E-2</v>
      </c>
      <c r="BE80" s="39">
        <f t="shared" si="70"/>
        <v>-0.15536377832740728</v>
      </c>
    </row>
    <row r="81" spans="1:57" ht="15" customHeight="1" x14ac:dyDescent="0.25">
      <c r="B81" s="23" t="s">
        <v>77</v>
      </c>
      <c r="C81" s="17">
        <v>6.0000000000000001E-3</v>
      </c>
      <c r="D81" s="17">
        <v>6.0000000000000001E-3</v>
      </c>
      <c r="E81" s="17">
        <v>7.0000000000000001E-3</v>
      </c>
      <c r="F81" s="17">
        <f>0.029-SUM(C81:E81)</f>
        <v>1.0000000000000002E-2</v>
      </c>
      <c r="G81" s="17">
        <v>1.7999999999999999E-2</v>
      </c>
      <c r="H81" s="17">
        <v>4.5999999999999999E-2</v>
      </c>
      <c r="I81" s="17">
        <v>8.7999999999999995E-2</v>
      </c>
      <c r="J81" s="17">
        <v>0.26700000000000002</v>
      </c>
      <c r="K81" s="17">
        <v>0.15</v>
      </c>
      <c r="L81" s="17">
        <v>0.187</v>
      </c>
      <c r="M81" s="17">
        <v>0.23400000000000001</v>
      </c>
      <c r="N81" s="17">
        <f>0.866-SUM(K81:M81)</f>
        <v>0.29500000000000004</v>
      </c>
      <c r="O81" s="17">
        <v>0.35899999999999999</v>
      </c>
      <c r="P81" s="17">
        <v>0.44400000000000001</v>
      </c>
      <c r="Q81" s="17">
        <v>0.47199999999999998</v>
      </c>
      <c r="R81" s="17">
        <f>1.786-SUM(O81:Q81)</f>
        <v>0.51100000000000012</v>
      </c>
      <c r="S81" s="17">
        <v>0.51500000000000001</v>
      </c>
      <c r="T81" s="14">
        <f t="shared" ref="T81:AP81" si="110">S81</f>
        <v>0.51500000000000001</v>
      </c>
      <c r="U81" s="14">
        <f t="shared" si="110"/>
        <v>0.51500000000000001</v>
      </c>
      <c r="V81" s="14">
        <f t="shared" si="110"/>
        <v>0.51500000000000001</v>
      </c>
      <c r="W81" s="14">
        <f t="shared" si="110"/>
        <v>0.51500000000000001</v>
      </c>
      <c r="X81" s="14">
        <f t="shared" si="110"/>
        <v>0.51500000000000001</v>
      </c>
      <c r="Y81" s="14">
        <f t="shared" si="110"/>
        <v>0.51500000000000001</v>
      </c>
      <c r="Z81" s="14">
        <f t="shared" si="110"/>
        <v>0.51500000000000001</v>
      </c>
      <c r="AA81" s="14">
        <f t="shared" si="110"/>
        <v>0.51500000000000001</v>
      </c>
      <c r="AB81" s="14">
        <f t="shared" si="110"/>
        <v>0.51500000000000001</v>
      </c>
      <c r="AC81" s="14">
        <f t="shared" si="110"/>
        <v>0.51500000000000001</v>
      </c>
      <c r="AD81" s="14">
        <f t="shared" si="110"/>
        <v>0.51500000000000001</v>
      </c>
      <c r="AE81" s="14">
        <f t="shared" si="110"/>
        <v>0.51500000000000001</v>
      </c>
      <c r="AF81" s="14">
        <f t="shared" si="110"/>
        <v>0.51500000000000001</v>
      </c>
      <c r="AG81" s="14">
        <f t="shared" si="110"/>
        <v>0.51500000000000001</v>
      </c>
      <c r="AH81" s="14">
        <f t="shared" si="110"/>
        <v>0.51500000000000001</v>
      </c>
      <c r="AI81" s="14">
        <f t="shared" si="110"/>
        <v>0.51500000000000001</v>
      </c>
      <c r="AJ81" s="14">
        <f t="shared" si="110"/>
        <v>0.51500000000000001</v>
      </c>
      <c r="AK81" s="14">
        <f t="shared" si="110"/>
        <v>0.51500000000000001</v>
      </c>
      <c r="AL81" s="14">
        <f t="shared" si="110"/>
        <v>0.51500000000000001</v>
      </c>
      <c r="AM81" s="14">
        <f t="shared" si="110"/>
        <v>0.51500000000000001</v>
      </c>
      <c r="AN81" s="14">
        <f t="shared" si="110"/>
        <v>0.51500000000000001</v>
      </c>
      <c r="AO81" s="14">
        <f t="shared" si="110"/>
        <v>0.51500000000000001</v>
      </c>
      <c r="AP81" s="14">
        <f t="shared" si="110"/>
        <v>0.51500000000000001</v>
      </c>
      <c r="AR81" s="10">
        <f>SUM(C81:F81)</f>
        <v>2.9000000000000001E-2</v>
      </c>
      <c r="AS81" s="10">
        <f>SUM(G81:J81)</f>
        <v>0.41900000000000004</v>
      </c>
      <c r="AT81" s="10">
        <f>SUM(K81:N81)</f>
        <v>0.86599999999999999</v>
      </c>
      <c r="AU81" s="10">
        <f>SUM(O81:R81)</f>
        <v>1.786</v>
      </c>
      <c r="AV81" s="10">
        <f>SUM(S81:V81)</f>
        <v>2.06</v>
      </c>
      <c r="AW81" s="10">
        <f>SUM(W81:Z81)</f>
        <v>2.06</v>
      </c>
      <c r="AX81" s="10">
        <f>SUM(AA81:AD81)</f>
        <v>2.06</v>
      </c>
      <c r="AY81" s="10">
        <f>SUM(AE81:AH81)</f>
        <v>2.06</v>
      </c>
      <c r="AZ81" s="10">
        <f>SUM(AI81:AL81)</f>
        <v>2.06</v>
      </c>
      <c r="BA81" s="10">
        <f>SUM(AM81:AP81)</f>
        <v>2.06</v>
      </c>
      <c r="BC81" s="14">
        <v>0.51100000000000012</v>
      </c>
      <c r="BD81" s="14">
        <f t="shared" si="69"/>
        <v>3.9999999999998925E-3</v>
      </c>
      <c r="BE81" s="39">
        <f t="shared" si="70"/>
        <v>7.8277886497062459E-3</v>
      </c>
    </row>
    <row r="82" spans="1:57" ht="15" customHeight="1" x14ac:dyDescent="0.25">
      <c r="B82" s="10" t="s">
        <v>12</v>
      </c>
      <c r="C82" s="17">
        <v>-5.2999999999999999E-2</v>
      </c>
      <c r="D82" s="17">
        <v>-0.06</v>
      </c>
      <c r="E82" s="17">
        <v>-6.2E-2</v>
      </c>
      <c r="F82" s="17">
        <f>-0.236-SUM(C82:E82)</f>
        <v>-6.0999999999999999E-2</v>
      </c>
      <c r="G82" s="17">
        <v>-6.8000000000000005E-2</v>
      </c>
      <c r="H82" s="17">
        <v>-6.5000000000000002E-2</v>
      </c>
      <c r="I82" s="17">
        <v>-6.5000000000000002E-2</v>
      </c>
      <c r="J82" s="17">
        <v>-0.26200000000000001</v>
      </c>
      <c r="K82" s="17">
        <v>-6.6000000000000003E-2</v>
      </c>
      <c r="L82" s="17">
        <v>-6.5000000000000002E-2</v>
      </c>
      <c r="M82" s="17">
        <v>-6.3E-2</v>
      </c>
      <c r="N82" s="17">
        <f>-0.257-SUM(K82:M82)</f>
        <v>-6.3E-2</v>
      </c>
      <c r="O82" s="17">
        <v>-6.4000000000000001E-2</v>
      </c>
      <c r="P82" s="17">
        <v>-6.0999999999999999E-2</v>
      </c>
      <c r="Q82" s="17">
        <v>-6.0999999999999999E-2</v>
      </c>
      <c r="R82" s="17">
        <f>-0.247-SUM(O82:Q82)</f>
        <v>-6.0999999999999999E-2</v>
      </c>
      <c r="S82" s="17">
        <v>-6.3E-2</v>
      </c>
      <c r="T82" s="14">
        <f t="shared" ref="T82:AP82" si="111">S82</f>
        <v>-6.3E-2</v>
      </c>
      <c r="U82" s="14">
        <f t="shared" si="111"/>
        <v>-6.3E-2</v>
      </c>
      <c r="V82" s="14">
        <f t="shared" si="111"/>
        <v>-6.3E-2</v>
      </c>
      <c r="W82" s="14">
        <f t="shared" si="111"/>
        <v>-6.3E-2</v>
      </c>
      <c r="X82" s="14">
        <f t="shared" si="111"/>
        <v>-6.3E-2</v>
      </c>
      <c r="Y82" s="14">
        <f t="shared" si="111"/>
        <v>-6.3E-2</v>
      </c>
      <c r="Z82" s="14">
        <f t="shared" si="111"/>
        <v>-6.3E-2</v>
      </c>
      <c r="AA82" s="14">
        <f t="shared" si="111"/>
        <v>-6.3E-2</v>
      </c>
      <c r="AB82" s="14">
        <f t="shared" si="111"/>
        <v>-6.3E-2</v>
      </c>
      <c r="AC82" s="14">
        <f t="shared" si="111"/>
        <v>-6.3E-2</v>
      </c>
      <c r="AD82" s="14">
        <f t="shared" si="111"/>
        <v>-6.3E-2</v>
      </c>
      <c r="AE82" s="14">
        <f t="shared" si="111"/>
        <v>-6.3E-2</v>
      </c>
      <c r="AF82" s="14">
        <f t="shared" si="111"/>
        <v>-6.3E-2</v>
      </c>
      <c r="AG82" s="14">
        <f t="shared" si="111"/>
        <v>-6.3E-2</v>
      </c>
      <c r="AH82" s="14">
        <f t="shared" si="111"/>
        <v>-6.3E-2</v>
      </c>
      <c r="AI82" s="14">
        <f t="shared" si="111"/>
        <v>-6.3E-2</v>
      </c>
      <c r="AJ82" s="14">
        <f t="shared" si="111"/>
        <v>-6.3E-2</v>
      </c>
      <c r="AK82" s="14">
        <f t="shared" si="111"/>
        <v>-6.3E-2</v>
      </c>
      <c r="AL82" s="14">
        <f t="shared" si="111"/>
        <v>-6.3E-2</v>
      </c>
      <c r="AM82" s="14">
        <f t="shared" si="111"/>
        <v>-6.3E-2</v>
      </c>
      <c r="AN82" s="14">
        <f t="shared" si="111"/>
        <v>-6.3E-2</v>
      </c>
      <c r="AO82" s="14">
        <f t="shared" si="111"/>
        <v>-6.3E-2</v>
      </c>
      <c r="AP82" s="14">
        <f t="shared" si="111"/>
        <v>-6.3E-2</v>
      </c>
      <c r="AR82" s="10">
        <f>SUM(C82:F82)</f>
        <v>-0.23599999999999999</v>
      </c>
      <c r="AS82" s="10">
        <f>SUM(G82:J82)</f>
        <v>-0.46</v>
      </c>
      <c r="AT82" s="10">
        <f>SUM(K82:N82)</f>
        <v>-0.25700000000000001</v>
      </c>
      <c r="AU82" s="10">
        <f>SUM(O82:R82)</f>
        <v>-0.247</v>
      </c>
      <c r="AV82" s="10">
        <f>SUM(S82:V82)</f>
        <v>-0.252</v>
      </c>
      <c r="AW82" s="10">
        <f>SUM(W82:Z82)</f>
        <v>-0.252</v>
      </c>
      <c r="AX82" s="10">
        <f>SUM(AA82:AD82)</f>
        <v>-0.252</v>
      </c>
      <c r="AY82" s="10">
        <f>SUM(AE82:AH82)</f>
        <v>-0.252</v>
      </c>
      <c r="AZ82" s="10">
        <f>SUM(AI82:AL82)</f>
        <v>-0.252</v>
      </c>
      <c r="BA82" s="10">
        <f>SUM(AM82:AP82)</f>
        <v>-0.252</v>
      </c>
      <c r="BC82" s="14">
        <v>-6.0999999999999999E-2</v>
      </c>
      <c r="BD82" s="14">
        <f t="shared" si="69"/>
        <v>-2.0000000000000018E-3</v>
      </c>
      <c r="BE82" s="39">
        <f t="shared" si="70"/>
        <v>3.2786885245901669E-2</v>
      </c>
    </row>
    <row r="83" spans="1:57" ht="15" customHeight="1" x14ac:dyDescent="0.25">
      <c r="B83" s="10" t="s">
        <v>13</v>
      </c>
      <c r="C83" s="17">
        <v>0.13500000000000001</v>
      </c>
      <c r="D83" s="17">
        <v>4.0000000000000001E-3</v>
      </c>
      <c r="E83" s="17">
        <v>2.1999999999999999E-2</v>
      </c>
      <c r="F83" s="17">
        <f>0.107-SUM(C83:E83)</f>
        <v>-5.4000000000000006E-2</v>
      </c>
      <c r="G83" s="17">
        <v>-1.2999999999999999E-2</v>
      </c>
      <c r="H83" s="17">
        <v>-5.0000000000000001E-3</v>
      </c>
      <c r="I83" s="17">
        <v>-1.0999999999999999E-2</v>
      </c>
      <c r="J83" s="17">
        <v>-4.8000000000000001E-2</v>
      </c>
      <c r="K83" s="17">
        <v>-1.4999999999999999E-2</v>
      </c>
      <c r="L83" s="17">
        <v>5.8999999999999997E-2</v>
      </c>
      <c r="M83" s="17">
        <v>-6.6000000000000003E-2</v>
      </c>
      <c r="N83" s="17">
        <f>0.237-SUM(K83:M83)</f>
        <v>0.25900000000000001</v>
      </c>
      <c r="O83" s="17">
        <v>7.4999999999999997E-2</v>
      </c>
      <c r="P83" s="17">
        <v>0.189</v>
      </c>
      <c r="Q83" s="17">
        <v>3.5999999999999997E-2</v>
      </c>
      <c r="R83" s="17">
        <f>1.034-SUM(O83:Q83)</f>
        <v>0.73399999999999999</v>
      </c>
      <c r="S83" s="17">
        <v>-0.18</v>
      </c>
      <c r="T83" s="14">
        <f t="shared" ref="T83:AP83" si="112">S83</f>
        <v>-0.18</v>
      </c>
      <c r="U83" s="14">
        <f t="shared" si="112"/>
        <v>-0.18</v>
      </c>
      <c r="V83" s="14">
        <f t="shared" si="112"/>
        <v>-0.18</v>
      </c>
      <c r="W83" s="14">
        <f t="shared" si="112"/>
        <v>-0.18</v>
      </c>
      <c r="X83" s="14">
        <f t="shared" si="112"/>
        <v>-0.18</v>
      </c>
      <c r="Y83" s="14">
        <f t="shared" si="112"/>
        <v>-0.18</v>
      </c>
      <c r="Z83" s="14">
        <f t="shared" si="112"/>
        <v>-0.18</v>
      </c>
      <c r="AA83" s="14">
        <f t="shared" si="112"/>
        <v>-0.18</v>
      </c>
      <c r="AB83" s="14">
        <f t="shared" si="112"/>
        <v>-0.18</v>
      </c>
      <c r="AC83" s="14">
        <f t="shared" si="112"/>
        <v>-0.18</v>
      </c>
      <c r="AD83" s="14">
        <f t="shared" si="112"/>
        <v>-0.18</v>
      </c>
      <c r="AE83" s="14">
        <f t="shared" si="112"/>
        <v>-0.18</v>
      </c>
      <c r="AF83" s="14">
        <f t="shared" si="112"/>
        <v>-0.18</v>
      </c>
      <c r="AG83" s="14">
        <f t="shared" si="112"/>
        <v>-0.18</v>
      </c>
      <c r="AH83" s="14">
        <f t="shared" si="112"/>
        <v>-0.18</v>
      </c>
      <c r="AI83" s="14">
        <f t="shared" si="112"/>
        <v>-0.18</v>
      </c>
      <c r="AJ83" s="14">
        <f t="shared" si="112"/>
        <v>-0.18</v>
      </c>
      <c r="AK83" s="14">
        <f t="shared" si="112"/>
        <v>-0.18</v>
      </c>
      <c r="AL83" s="14">
        <f t="shared" si="112"/>
        <v>-0.18</v>
      </c>
      <c r="AM83" s="14">
        <f t="shared" si="112"/>
        <v>-0.18</v>
      </c>
      <c r="AN83" s="14">
        <f t="shared" si="112"/>
        <v>-0.18</v>
      </c>
      <c r="AO83" s="14">
        <f t="shared" si="112"/>
        <v>-0.18</v>
      </c>
      <c r="AP83" s="14">
        <f t="shared" si="112"/>
        <v>-0.18</v>
      </c>
      <c r="AR83" s="10">
        <f>SUM(C83:F83)</f>
        <v>0.107</v>
      </c>
      <c r="AS83" s="10">
        <f>SUM(G83:J83)</f>
        <v>-7.6999999999999999E-2</v>
      </c>
      <c r="AT83" s="10">
        <f>SUM(K83:N83)</f>
        <v>0.23699999999999999</v>
      </c>
      <c r="AU83" s="10">
        <f>SUM(O83:R83)</f>
        <v>1.034</v>
      </c>
      <c r="AV83" s="10">
        <f>SUM(S83:V83)</f>
        <v>-0.72</v>
      </c>
      <c r="AW83" s="10">
        <f>SUM(W83:Z83)</f>
        <v>-0.72</v>
      </c>
      <c r="AX83" s="10">
        <f>SUM(AA83:AD83)</f>
        <v>-0.72</v>
      </c>
      <c r="AY83" s="10">
        <f>SUM(AE83:AH83)</f>
        <v>-0.72</v>
      </c>
      <c r="AZ83" s="10">
        <f>SUM(AI83:AL83)</f>
        <v>-0.72</v>
      </c>
      <c r="BA83" s="10">
        <f>SUM(AM83:AP83)</f>
        <v>-0.72</v>
      </c>
      <c r="BC83" s="14">
        <v>0.4</v>
      </c>
      <c r="BD83" s="14">
        <f t="shared" si="69"/>
        <v>-0.58000000000000007</v>
      </c>
      <c r="BE83" s="39">
        <f t="shared" si="70"/>
        <v>-1.4500000000000002</v>
      </c>
    </row>
    <row r="84" spans="1:57" ht="15" customHeight="1" x14ac:dyDescent="0.25">
      <c r="B84" s="8" t="s">
        <v>14</v>
      </c>
      <c r="C84" s="8">
        <f t="shared" ref="C84:AP84" si="113">C73+C81+C82+C83</f>
        <v>2.0439999999999996</v>
      </c>
      <c r="D84" s="8">
        <f t="shared" si="113"/>
        <v>2.3939999999999997</v>
      </c>
      <c r="E84" s="8">
        <f t="shared" si="113"/>
        <v>2.6380000000000003</v>
      </c>
      <c r="F84" s="8">
        <f t="shared" si="113"/>
        <v>2.8649999999999989</v>
      </c>
      <c r="G84" s="8">
        <f t="shared" si="113"/>
        <v>1.8050000000000004</v>
      </c>
      <c r="H84" s="8">
        <f t="shared" si="113"/>
        <v>0.47500000000000059</v>
      </c>
      <c r="I84" s="8">
        <f t="shared" si="113"/>
        <v>0.61299999999999988</v>
      </c>
      <c r="J84" s="8">
        <f t="shared" si="113"/>
        <v>1.2130000000000001</v>
      </c>
      <c r="K84" s="8">
        <f t="shared" si="113"/>
        <v>2.2089999999999996</v>
      </c>
      <c r="L84" s="8">
        <f t="shared" si="113"/>
        <v>6.9809999999999999</v>
      </c>
      <c r="M84" s="8">
        <f t="shared" si="113"/>
        <v>10.522</v>
      </c>
      <c r="N84" s="8">
        <f t="shared" si="113"/>
        <v>14.106000000000002</v>
      </c>
      <c r="O84" s="8">
        <f t="shared" si="113"/>
        <v>17.279</v>
      </c>
      <c r="P84" s="8">
        <f t="shared" si="113"/>
        <v>19.214000000000002</v>
      </c>
      <c r="Q84" s="8">
        <f t="shared" si="113"/>
        <v>22.316000000000003</v>
      </c>
      <c r="R84" s="8">
        <f t="shared" si="113"/>
        <v>25.216999999999985</v>
      </c>
      <c r="S84" s="8">
        <f t="shared" si="113"/>
        <v>21.91</v>
      </c>
      <c r="T84" s="8">
        <f t="shared" si="113"/>
        <v>24.252287608226379</v>
      </c>
      <c r="U84" s="8">
        <f t="shared" si="113"/>
        <v>27.582222455199986</v>
      </c>
      <c r="V84" s="8">
        <f t="shared" si="113"/>
        <v>30.357548697812625</v>
      </c>
      <c r="W84" s="8">
        <f t="shared" si="113"/>
        <v>31.863903625802912</v>
      </c>
      <c r="X84" s="8">
        <f t="shared" si="113"/>
        <v>36.605897570579415</v>
      </c>
      <c r="Y84" s="8">
        <f t="shared" si="113"/>
        <v>40.407365081477728</v>
      </c>
      <c r="Z84" s="8">
        <f t="shared" si="113"/>
        <v>43.310253800366148</v>
      </c>
      <c r="AA84" s="8">
        <f t="shared" si="113"/>
        <v>43.314549704099711</v>
      </c>
      <c r="AB84" s="8">
        <f t="shared" si="113"/>
        <v>50.475933010616195</v>
      </c>
      <c r="AC84" s="8">
        <f t="shared" si="113"/>
        <v>55.714539372878811</v>
      </c>
      <c r="AD84" s="8">
        <f t="shared" si="113"/>
        <v>59.917233054763436</v>
      </c>
      <c r="AE84" s="8">
        <f t="shared" si="113"/>
        <v>57.524070438017041</v>
      </c>
      <c r="AF84" s="8">
        <f t="shared" si="113"/>
        <v>67.378256612901907</v>
      </c>
      <c r="AG84" s="8">
        <f t="shared" si="113"/>
        <v>74.366231647686462</v>
      </c>
      <c r="AH84" s="8">
        <f t="shared" si="113"/>
        <v>80.17967300596689</v>
      </c>
      <c r="AI84" s="8">
        <f t="shared" si="113"/>
        <v>76.917344857784727</v>
      </c>
      <c r="AJ84" s="8">
        <f t="shared" si="113"/>
        <v>90.080829784377002</v>
      </c>
      <c r="AK84" s="8">
        <f t="shared" si="113"/>
        <v>99.415918640419505</v>
      </c>
      <c r="AL84" s="8">
        <f t="shared" si="113"/>
        <v>107.42801747880694</v>
      </c>
      <c r="AM84" s="8">
        <f t="shared" si="113"/>
        <v>103.53484702102008</v>
      </c>
      <c r="AN84" s="8">
        <f t="shared" si="113"/>
        <v>120.69007273371636</v>
      </c>
      <c r="AO84" s="8">
        <f t="shared" si="113"/>
        <v>133.18883137641129</v>
      </c>
      <c r="AP84" s="8">
        <f t="shared" si="113"/>
        <v>144.17731546317856</v>
      </c>
      <c r="AR84" s="8">
        <f t="shared" ref="AR84:BA84" si="114">AR73+AR81+AR82+AR83</f>
        <v>9.9410000000000007</v>
      </c>
      <c r="AS84" s="8">
        <f t="shared" si="114"/>
        <v>5.4590000000000005</v>
      </c>
      <c r="AT84" s="8">
        <f t="shared" si="114"/>
        <v>33.818000000000005</v>
      </c>
      <c r="AU84" s="8">
        <f t="shared" si="114"/>
        <v>84.025999999999982</v>
      </c>
      <c r="AV84" s="8">
        <f t="shared" si="114"/>
        <v>104.10205876123898</v>
      </c>
      <c r="AW84" s="8">
        <f t="shared" si="114"/>
        <v>152.18742007822618</v>
      </c>
      <c r="AX84" s="8">
        <f t="shared" si="114"/>
        <v>209.42225514235815</v>
      </c>
      <c r="AY84" s="8">
        <f t="shared" si="114"/>
        <v>279.44823170457227</v>
      </c>
      <c r="AZ84" s="8">
        <f t="shared" si="114"/>
        <v>373.84211076138814</v>
      </c>
      <c r="BA84" s="8">
        <f t="shared" si="114"/>
        <v>501.59106659432626</v>
      </c>
      <c r="BC84" s="8">
        <v>26.3757809524</v>
      </c>
      <c r="BD84" s="8">
        <f t="shared" si="69"/>
        <v>-4.4657809523999994</v>
      </c>
      <c r="BE84" s="39">
        <f t="shared" si="70"/>
        <v>-0.16931369579006331</v>
      </c>
    </row>
    <row r="85" spans="1:57" ht="15" customHeight="1" x14ac:dyDescent="0.25">
      <c r="B85" s="10" t="s">
        <v>98</v>
      </c>
      <c r="C85" s="17">
        <v>0.13200000000000001</v>
      </c>
      <c r="D85" s="17">
        <v>0.02</v>
      </c>
      <c r="E85" s="17">
        <v>0.17399999999999999</v>
      </c>
      <c r="F85" s="17">
        <f>0.189-SUM(C85:E85)</f>
        <v>-0.13699999999999996</v>
      </c>
      <c r="G85" s="17">
        <v>0.187</v>
      </c>
      <c r="H85" s="17">
        <v>-0.18099999999999999</v>
      </c>
      <c r="I85" s="17">
        <v>-6.7000000000000004E-2</v>
      </c>
      <c r="J85" s="17">
        <v>-0.187</v>
      </c>
      <c r="K85" s="17">
        <v>0.16600000000000001</v>
      </c>
      <c r="L85" s="17">
        <v>0.79300000000000004</v>
      </c>
      <c r="M85" s="17">
        <v>1.2789999999999999</v>
      </c>
      <c r="N85" s="17">
        <f>4.058-SUM(K85:M85)</f>
        <v>1.8199999999999998</v>
      </c>
      <c r="O85" s="17">
        <v>2.3980000000000001</v>
      </c>
      <c r="P85" s="17">
        <v>2.6150000000000002</v>
      </c>
      <c r="Q85" s="17">
        <v>3.0070000000000001</v>
      </c>
      <c r="R85" s="17">
        <f>11.146-SUM(O85:Q85)</f>
        <v>3.1260000000000012</v>
      </c>
      <c r="S85" s="17">
        <v>3.1349999999999998</v>
      </c>
      <c r="T85" s="15">
        <f t="shared" ref="T85:AP85" si="115">T84*T86</f>
        <v>4.0016274553573528</v>
      </c>
      <c r="U85" s="15">
        <f t="shared" si="115"/>
        <v>3.7236000314519981</v>
      </c>
      <c r="V85" s="15">
        <f t="shared" si="115"/>
        <v>4.0982690742047048</v>
      </c>
      <c r="W85" s="15">
        <f t="shared" si="115"/>
        <v>4.3016269894833936</v>
      </c>
      <c r="X85" s="15">
        <f t="shared" si="115"/>
        <v>4.9417961720282211</v>
      </c>
      <c r="Y85" s="15">
        <f t="shared" si="115"/>
        <v>5.4549942859994935</v>
      </c>
      <c r="Z85" s="15">
        <f t="shared" si="115"/>
        <v>5.8468842630494304</v>
      </c>
      <c r="AA85" s="15">
        <f t="shared" si="115"/>
        <v>5.8474642100534613</v>
      </c>
      <c r="AB85" s="15">
        <f t="shared" si="115"/>
        <v>6.8142509564331872</v>
      </c>
      <c r="AC85" s="15">
        <f t="shared" si="115"/>
        <v>7.5214628153386398</v>
      </c>
      <c r="AD85" s="15">
        <f t="shared" si="115"/>
        <v>8.0888264623930652</v>
      </c>
      <c r="AE85" s="15">
        <f t="shared" si="115"/>
        <v>7.7657495091323012</v>
      </c>
      <c r="AF85" s="15">
        <f t="shared" si="115"/>
        <v>9.0960646427417586</v>
      </c>
      <c r="AG85" s="15">
        <f t="shared" si="115"/>
        <v>10.039441272437672</v>
      </c>
      <c r="AH85" s="15">
        <f t="shared" si="115"/>
        <v>10.82425585580553</v>
      </c>
      <c r="AI85" s="15">
        <f t="shared" si="115"/>
        <v>10.383841555800938</v>
      </c>
      <c r="AJ85" s="15">
        <f t="shared" si="115"/>
        <v>12.160912020890896</v>
      </c>
      <c r="AK85" s="15">
        <f t="shared" si="115"/>
        <v>13.421149016456635</v>
      </c>
      <c r="AL85" s="15">
        <f t="shared" si="115"/>
        <v>14.502782359638937</v>
      </c>
      <c r="AM85" s="15">
        <f t="shared" si="115"/>
        <v>13.977204347837713</v>
      </c>
      <c r="AN85" s="15">
        <f t="shared" si="115"/>
        <v>16.293159819051709</v>
      </c>
      <c r="AO85" s="15">
        <f t="shared" si="115"/>
        <v>17.980492235815525</v>
      </c>
      <c r="AP85" s="15">
        <f t="shared" si="115"/>
        <v>19.463937587529106</v>
      </c>
      <c r="AR85" s="10">
        <f>SUM(C85:F85)</f>
        <v>0.189</v>
      </c>
      <c r="AS85" s="10">
        <f>SUM(G85:J85)</f>
        <v>-0.248</v>
      </c>
      <c r="AT85" s="10">
        <f>SUM(K85:N85)</f>
        <v>4.0579999999999998</v>
      </c>
      <c r="AU85" s="10">
        <f>SUM(O85:R85)</f>
        <v>11.146000000000001</v>
      </c>
      <c r="AV85" s="10">
        <f>SUM(S85:V85)</f>
        <v>14.958496561014055</v>
      </c>
      <c r="AW85" s="10">
        <f>SUM(W85:Z85)</f>
        <v>20.545301710560537</v>
      </c>
      <c r="AX85" s="10">
        <f>SUM(AA85:AD85)</f>
        <v>28.272004444218354</v>
      </c>
      <c r="AY85" s="10">
        <f>SUM(AE85:AH85)</f>
        <v>37.725511280117267</v>
      </c>
      <c r="AZ85" s="10">
        <f>SUM(AI85:AL85)</f>
        <v>50.468684952787406</v>
      </c>
      <c r="BA85" s="10">
        <f>SUM(AM85:AP85)</f>
        <v>67.714793990234057</v>
      </c>
      <c r="BC85" s="15">
        <v>3.5607304285740002</v>
      </c>
      <c r="BD85" s="15">
        <f t="shared" si="69"/>
        <v>-0.42573042857400045</v>
      </c>
      <c r="BE85" s="39">
        <f t="shared" si="70"/>
        <v>-0.11956266758011692</v>
      </c>
    </row>
    <row r="86" spans="1:57" x14ac:dyDescent="0.25">
      <c r="B86" s="22" t="s">
        <v>22</v>
      </c>
      <c r="C86" s="6">
        <f>C85/C84</f>
        <v>6.4579256360078288E-2</v>
      </c>
      <c r="D86" s="6">
        <f t="shared" ref="D86:S86" si="116">D85/D84</f>
        <v>8.3542188805346713E-3</v>
      </c>
      <c r="E86" s="6">
        <f t="shared" si="116"/>
        <v>6.5959059893858973E-2</v>
      </c>
      <c r="F86" s="6">
        <f t="shared" si="116"/>
        <v>-4.7818499127399654E-2</v>
      </c>
      <c r="G86" s="6">
        <f t="shared" si="116"/>
        <v>0.10360110803324098</v>
      </c>
      <c r="H86" s="6">
        <f t="shared" si="116"/>
        <v>-0.38105263157894687</v>
      </c>
      <c r="I86" s="6">
        <f t="shared" si="116"/>
        <v>-0.10929853181076675</v>
      </c>
      <c r="J86" s="6">
        <f t="shared" si="116"/>
        <v>-0.15416323165704862</v>
      </c>
      <c r="K86" s="6">
        <f t="shared" si="116"/>
        <v>7.5147125396106851E-2</v>
      </c>
      <c r="L86" s="6">
        <f t="shared" si="116"/>
        <v>0.11359404096834265</v>
      </c>
      <c r="M86" s="6">
        <f t="shared" si="116"/>
        <v>0.12155483748336816</v>
      </c>
      <c r="N86" s="6">
        <f t="shared" si="116"/>
        <v>0.12902311073302139</v>
      </c>
      <c r="O86" s="6">
        <f t="shared" si="116"/>
        <v>0.13878117946640431</v>
      </c>
      <c r="P86" s="6">
        <f t="shared" si="116"/>
        <v>0.1360986780472572</v>
      </c>
      <c r="Q86" s="6">
        <f t="shared" si="116"/>
        <v>0.13474637031726114</v>
      </c>
      <c r="R86" s="6">
        <f t="shared" si="116"/>
        <v>0.12396399254471202</v>
      </c>
      <c r="S86" s="6">
        <f t="shared" si="116"/>
        <v>0.1430853491556367</v>
      </c>
      <c r="T86" s="32">
        <v>0.16500000000000001</v>
      </c>
      <c r="U86" s="32">
        <v>0.13500000000000001</v>
      </c>
      <c r="V86" s="32">
        <v>0.13500000000000001</v>
      </c>
      <c r="W86" s="32">
        <v>0.13500000000000001</v>
      </c>
      <c r="X86" s="32">
        <v>0.13500000000000001</v>
      </c>
      <c r="Y86" s="32">
        <v>0.13500000000000001</v>
      </c>
      <c r="Z86" s="32">
        <v>0.13500000000000001</v>
      </c>
      <c r="AA86" s="32">
        <v>0.13500000000000001</v>
      </c>
      <c r="AB86" s="32">
        <v>0.13500000000000001</v>
      </c>
      <c r="AC86" s="32">
        <v>0.13500000000000001</v>
      </c>
      <c r="AD86" s="32">
        <v>0.13500000000000001</v>
      </c>
      <c r="AE86" s="32">
        <v>0.13500000000000001</v>
      </c>
      <c r="AF86" s="32">
        <v>0.13500000000000001</v>
      </c>
      <c r="AG86" s="32">
        <v>0.13500000000000001</v>
      </c>
      <c r="AH86" s="32">
        <v>0.13500000000000001</v>
      </c>
      <c r="AI86" s="32">
        <v>0.13500000000000001</v>
      </c>
      <c r="AJ86" s="32">
        <v>0.13500000000000001</v>
      </c>
      <c r="AK86" s="32">
        <v>0.13500000000000001</v>
      </c>
      <c r="AL86" s="32">
        <v>0.13500000000000001</v>
      </c>
      <c r="AM86" s="32">
        <v>0.13500000000000001</v>
      </c>
      <c r="AN86" s="32">
        <v>0.13500000000000001</v>
      </c>
      <c r="AO86" s="32">
        <v>0.13500000000000001</v>
      </c>
      <c r="AP86" s="32">
        <v>0.13500000000000001</v>
      </c>
      <c r="AR86" s="6">
        <f t="shared" ref="AR86:BA86" si="117">AR85/AR84</f>
        <v>1.9012171813700834E-2</v>
      </c>
      <c r="AS86" s="6">
        <f t="shared" si="117"/>
        <v>-4.5429565854552108E-2</v>
      </c>
      <c r="AT86" s="6">
        <f t="shared" si="117"/>
        <v>0.11999526879176768</v>
      </c>
      <c r="AU86" s="6">
        <f t="shared" si="117"/>
        <v>0.1326494180372742</v>
      </c>
      <c r="AV86" s="6">
        <f t="shared" si="117"/>
        <v>0.14369068910848143</v>
      </c>
      <c r="AW86" s="6">
        <f t="shared" si="117"/>
        <v>0.13500000000000001</v>
      </c>
      <c r="AX86" s="6">
        <f t="shared" si="117"/>
        <v>0.13500000000000001</v>
      </c>
      <c r="AY86" s="6">
        <f t="shared" si="117"/>
        <v>0.13500000000000004</v>
      </c>
      <c r="AZ86" s="6">
        <f t="shared" si="117"/>
        <v>0.13500000000000001</v>
      </c>
      <c r="BA86" s="6">
        <f t="shared" si="117"/>
        <v>0.13500000000000001</v>
      </c>
      <c r="BC86" s="32">
        <v>0.13500000000000001</v>
      </c>
      <c r="BD86" s="32">
        <f t="shared" si="69"/>
        <v>8.0853491556366897E-3</v>
      </c>
      <c r="BE86" s="39">
        <f t="shared" si="70"/>
        <v>5.989147522693844E-2</v>
      </c>
    </row>
    <row r="87" spans="1:57" x14ac:dyDescent="0.25">
      <c r="B87" s="8" t="s">
        <v>15</v>
      </c>
      <c r="C87" s="8">
        <f t="shared" ref="C87:N87" si="118">C84-C85</f>
        <v>1.9119999999999995</v>
      </c>
      <c r="D87" s="8">
        <f t="shared" si="118"/>
        <v>2.3739999999999997</v>
      </c>
      <c r="E87" s="8">
        <f t="shared" si="118"/>
        <v>2.4640000000000004</v>
      </c>
      <c r="F87" s="8">
        <f t="shared" si="118"/>
        <v>3.0019999999999989</v>
      </c>
      <c r="G87" s="8">
        <f t="shared" si="118"/>
        <v>1.6180000000000003</v>
      </c>
      <c r="H87" s="8">
        <f t="shared" si="118"/>
        <v>0.65600000000000058</v>
      </c>
      <c r="I87" s="8">
        <f t="shared" si="118"/>
        <v>0.67999999999999994</v>
      </c>
      <c r="J87" s="8">
        <f t="shared" si="118"/>
        <v>1.4000000000000001</v>
      </c>
      <c r="K87" s="8">
        <f t="shared" si="118"/>
        <v>2.0429999999999997</v>
      </c>
      <c r="L87" s="8">
        <f t="shared" si="118"/>
        <v>6.1879999999999997</v>
      </c>
      <c r="M87" s="8">
        <f t="shared" si="118"/>
        <v>9.2430000000000003</v>
      </c>
      <c r="N87" s="8">
        <f t="shared" si="118"/>
        <v>12.286000000000001</v>
      </c>
      <c r="O87" s="8">
        <f>O84-O85</f>
        <v>14.881</v>
      </c>
      <c r="P87" s="8">
        <f t="shared" ref="P87:AP87" si="119">P84-P85</f>
        <v>16.599000000000004</v>
      </c>
      <c r="Q87" s="8">
        <f t="shared" si="119"/>
        <v>19.309000000000001</v>
      </c>
      <c r="R87" s="8">
        <f t="shared" si="119"/>
        <v>22.090999999999983</v>
      </c>
      <c r="S87" s="8">
        <f t="shared" si="119"/>
        <v>18.774999999999999</v>
      </c>
      <c r="T87" s="8">
        <f t="shared" si="119"/>
        <v>20.250660152869024</v>
      </c>
      <c r="U87" s="8">
        <f t="shared" si="119"/>
        <v>23.858622423747988</v>
      </c>
      <c r="V87" s="8">
        <f t="shared" si="119"/>
        <v>26.25927962360792</v>
      </c>
      <c r="W87" s="8">
        <f t="shared" si="119"/>
        <v>27.562276636319517</v>
      </c>
      <c r="X87" s="8">
        <f t="shared" si="119"/>
        <v>31.664101398551196</v>
      </c>
      <c r="Y87" s="8">
        <f t="shared" si="119"/>
        <v>34.952370795478231</v>
      </c>
      <c r="Z87" s="8">
        <f t="shared" si="119"/>
        <v>37.463369537316716</v>
      </c>
      <c r="AA87" s="8">
        <f t="shared" si="119"/>
        <v>37.467085494046252</v>
      </c>
      <c r="AB87" s="8">
        <f t="shared" si="119"/>
        <v>43.661682054183011</v>
      </c>
      <c r="AC87" s="8">
        <f t="shared" si="119"/>
        <v>48.193076557540174</v>
      </c>
      <c r="AD87" s="8">
        <f t="shared" si="119"/>
        <v>51.828406592370371</v>
      </c>
      <c r="AE87" s="8">
        <f t="shared" si="119"/>
        <v>49.758320928884743</v>
      </c>
      <c r="AF87" s="8">
        <f t="shared" si="119"/>
        <v>58.282191970160149</v>
      </c>
      <c r="AG87" s="8">
        <f t="shared" si="119"/>
        <v>64.326790375248791</v>
      </c>
      <c r="AH87" s="8">
        <f t="shared" si="119"/>
        <v>69.355417150161358</v>
      </c>
      <c r="AI87" s="8">
        <f t="shared" si="119"/>
        <v>66.533503301983785</v>
      </c>
      <c r="AJ87" s="8">
        <f t="shared" si="119"/>
        <v>77.919917763486112</v>
      </c>
      <c r="AK87" s="8">
        <f t="shared" si="119"/>
        <v>85.994769623962867</v>
      </c>
      <c r="AL87" s="8">
        <f t="shared" si="119"/>
        <v>92.925235119167994</v>
      </c>
      <c r="AM87" s="8">
        <f t="shared" si="119"/>
        <v>89.557642673182372</v>
      </c>
      <c r="AN87" s="8">
        <f t="shared" si="119"/>
        <v>104.39691291466465</v>
      </c>
      <c r="AO87" s="8">
        <f t="shared" si="119"/>
        <v>115.20833914059577</v>
      </c>
      <c r="AP87" s="8">
        <f t="shared" si="119"/>
        <v>124.71337787564946</v>
      </c>
      <c r="AR87" s="8">
        <f t="shared" ref="AR87:BA87" si="120">AR84-AR85</f>
        <v>9.7520000000000007</v>
      </c>
      <c r="AS87" s="8">
        <f t="shared" si="120"/>
        <v>5.7070000000000007</v>
      </c>
      <c r="AT87" s="8">
        <f t="shared" si="120"/>
        <v>29.760000000000005</v>
      </c>
      <c r="AU87" s="8">
        <f t="shared" si="120"/>
        <v>72.879999999999981</v>
      </c>
      <c r="AV87" s="8">
        <f t="shared" si="120"/>
        <v>89.14356220022492</v>
      </c>
      <c r="AW87" s="8">
        <f t="shared" si="120"/>
        <v>131.64211836766566</v>
      </c>
      <c r="AX87" s="8">
        <f t="shared" si="120"/>
        <v>181.15025069813981</v>
      </c>
      <c r="AY87" s="8">
        <f t="shared" si="120"/>
        <v>241.72272042445499</v>
      </c>
      <c r="AZ87" s="8">
        <f t="shared" si="120"/>
        <v>323.37342580860076</v>
      </c>
      <c r="BA87" s="8">
        <f t="shared" si="120"/>
        <v>433.87627260409221</v>
      </c>
      <c r="BC87" s="8">
        <v>22.815050523825999</v>
      </c>
      <c r="BD87" s="8">
        <f t="shared" si="69"/>
        <v>-4.0400505238260003</v>
      </c>
      <c r="BE87" s="39">
        <f t="shared" si="70"/>
        <v>-0.17707830712918793</v>
      </c>
    </row>
    <row r="88" spans="1:57" x14ac:dyDescent="0.25">
      <c r="B88" s="22" t="s">
        <v>91</v>
      </c>
      <c r="C88" s="10">
        <f>C75</f>
        <v>-0.42899999999999999</v>
      </c>
      <c r="D88" s="10">
        <f t="shared" ref="D88:Q88" si="121">D75</f>
        <v>-0.46500000000000002</v>
      </c>
      <c r="E88" s="10">
        <f t="shared" si="121"/>
        <v>-0.55900000000000005</v>
      </c>
      <c r="F88" s="10">
        <f t="shared" si="121"/>
        <v>-0.55099999999999993</v>
      </c>
      <c r="G88" s="10">
        <f t="shared" si="121"/>
        <v>-0.57799999999999996</v>
      </c>
      <c r="H88" s="10">
        <f t="shared" si="121"/>
        <v>-0.64900000000000002</v>
      </c>
      <c r="I88" s="10">
        <f t="shared" si="121"/>
        <v>-0.745</v>
      </c>
      <c r="J88" s="10">
        <f t="shared" si="121"/>
        <v>-0.73799999999999999</v>
      </c>
      <c r="K88" s="10">
        <f t="shared" si="121"/>
        <v>-0.73499999999999999</v>
      </c>
      <c r="L88" s="10">
        <f t="shared" si="121"/>
        <v>-0.84199999999999997</v>
      </c>
      <c r="M88" s="10">
        <f t="shared" si="121"/>
        <v>-0.97899999999999998</v>
      </c>
      <c r="N88" s="10">
        <f t="shared" si="121"/>
        <v>-0.99299999999999988</v>
      </c>
      <c r="O88" s="10">
        <f t="shared" si="121"/>
        <v>-1.0109999999999999</v>
      </c>
      <c r="P88" s="10">
        <f t="shared" si="121"/>
        <v>-1.1539999999999999</v>
      </c>
      <c r="Q88" s="10">
        <f t="shared" si="121"/>
        <v>-1.252</v>
      </c>
      <c r="R88" s="10">
        <f t="shared" ref="R88:AP88" si="122">R75</f>
        <v>-1.3200000000000003</v>
      </c>
      <c r="S88" s="10">
        <f t="shared" si="122"/>
        <v>-1.2</v>
      </c>
      <c r="T88" s="10">
        <f t="shared" si="122"/>
        <v>-1.2</v>
      </c>
      <c r="U88" s="10">
        <f t="shared" si="122"/>
        <v>-1.2</v>
      </c>
      <c r="V88" s="10">
        <f t="shared" si="122"/>
        <v>-1.2</v>
      </c>
      <c r="W88" s="10">
        <f t="shared" si="122"/>
        <v>-1.2</v>
      </c>
      <c r="X88" s="10">
        <f t="shared" si="122"/>
        <v>-1.2</v>
      </c>
      <c r="Y88" s="10">
        <f t="shared" si="122"/>
        <v>-1.2</v>
      </c>
      <c r="Z88" s="10">
        <f t="shared" si="122"/>
        <v>-1.2</v>
      </c>
      <c r="AA88" s="10">
        <f t="shared" si="122"/>
        <v>-1.2</v>
      </c>
      <c r="AB88" s="10">
        <f t="shared" si="122"/>
        <v>-1.2</v>
      </c>
      <c r="AC88" s="10">
        <f t="shared" si="122"/>
        <v>-1.2</v>
      </c>
      <c r="AD88" s="10">
        <f t="shared" si="122"/>
        <v>-1.2</v>
      </c>
      <c r="AE88" s="10">
        <f t="shared" si="122"/>
        <v>-1.2</v>
      </c>
      <c r="AF88" s="10">
        <f t="shared" si="122"/>
        <v>-1.2</v>
      </c>
      <c r="AG88" s="10">
        <f t="shared" si="122"/>
        <v>-1.2</v>
      </c>
      <c r="AH88" s="10">
        <f t="shared" si="122"/>
        <v>-1.2</v>
      </c>
      <c r="AI88" s="10">
        <f t="shared" si="122"/>
        <v>-1.2</v>
      </c>
      <c r="AJ88" s="10">
        <f t="shared" si="122"/>
        <v>-1.2</v>
      </c>
      <c r="AK88" s="10">
        <f t="shared" si="122"/>
        <v>-1.2</v>
      </c>
      <c r="AL88" s="10">
        <f t="shared" si="122"/>
        <v>-1.2</v>
      </c>
      <c r="AM88" s="10">
        <f t="shared" si="122"/>
        <v>-1.2</v>
      </c>
      <c r="AN88" s="10">
        <f t="shared" si="122"/>
        <v>-1.2</v>
      </c>
      <c r="AO88" s="10">
        <f t="shared" si="122"/>
        <v>-1.2</v>
      </c>
      <c r="AP88" s="10">
        <f t="shared" si="122"/>
        <v>-1.2</v>
      </c>
      <c r="AR88" s="10">
        <f>SUM(C88:F88)</f>
        <v>-2.004</v>
      </c>
      <c r="AS88" s="10">
        <f>SUM(G88:J88)</f>
        <v>-2.71</v>
      </c>
      <c r="AT88" s="10">
        <f>SUM(K88:N88)</f>
        <v>-3.5489999999999999</v>
      </c>
      <c r="AU88" s="10">
        <f>SUM(O88:R88)</f>
        <v>-4.7370000000000001</v>
      </c>
      <c r="AV88" s="10">
        <f>SUM(S88:V88)</f>
        <v>-4.8</v>
      </c>
      <c r="AW88" s="10">
        <f>SUM(W88:Z88)</f>
        <v>-4.8</v>
      </c>
      <c r="AX88" s="10">
        <f>SUM(AA88:AD88)</f>
        <v>-4.8</v>
      </c>
      <c r="AY88" s="10">
        <f>SUM(AE88:AH88)</f>
        <v>-4.8</v>
      </c>
      <c r="AZ88" s="10">
        <f>SUM(AI88:AL88)</f>
        <v>-4.8</v>
      </c>
      <c r="BA88" s="10">
        <f>SUM(AM88:AP88)</f>
        <v>-4.8</v>
      </c>
      <c r="BC88" s="10">
        <v>-1.2</v>
      </c>
      <c r="BD88" s="10">
        <f t="shared" si="69"/>
        <v>0</v>
      </c>
      <c r="BE88" s="39">
        <f t="shared" si="70"/>
        <v>0</v>
      </c>
    </row>
    <row r="89" spans="1:57" x14ac:dyDescent="0.25">
      <c r="B89" s="22" t="s">
        <v>90</v>
      </c>
      <c r="C89" s="10">
        <f t="shared" ref="C89:Q89" si="123">C76</f>
        <v>-0.16700000000000001</v>
      </c>
      <c r="D89" s="10">
        <f t="shared" si="123"/>
        <v>-0.158</v>
      </c>
      <c r="E89" s="10">
        <f t="shared" si="123"/>
        <v>-0.156</v>
      </c>
      <c r="F89" s="10">
        <f t="shared" si="123"/>
        <v>-0.15500000000000003</v>
      </c>
      <c r="G89" s="10">
        <f t="shared" si="123"/>
        <v>-0.14899999999999999</v>
      </c>
      <c r="H89" s="10">
        <f t="shared" si="123"/>
        <v>-0.17499999999999999</v>
      </c>
      <c r="I89" s="10">
        <f t="shared" si="123"/>
        <v>-0.17399999999999999</v>
      </c>
      <c r="J89" s="10">
        <f t="shared" si="123"/>
        <v>-0.1760000000000001</v>
      </c>
      <c r="K89" s="10">
        <f t="shared" si="123"/>
        <v>-0.17299999999999999</v>
      </c>
      <c r="L89" s="10">
        <f t="shared" si="123"/>
        <v>-0.13700000000000001</v>
      </c>
      <c r="M89" s="10">
        <f t="shared" si="123"/>
        <v>-0.13500000000000001</v>
      </c>
      <c r="N89" s="10">
        <f t="shared" si="123"/>
        <v>-0.13799999999999996</v>
      </c>
      <c r="O89" s="10">
        <f t="shared" si="123"/>
        <v>-0.14000000000000001</v>
      </c>
      <c r="P89" s="10">
        <f t="shared" si="123"/>
        <v>-0.14399999999999999</v>
      </c>
      <c r="Q89" s="10">
        <f t="shared" si="123"/>
        <v>-0.155</v>
      </c>
      <c r="R89" s="10">
        <f t="shared" ref="R89:AP89" si="124">R76</f>
        <v>-0.16299999999999992</v>
      </c>
      <c r="S89" s="10">
        <f t="shared" si="124"/>
        <v>-0.15</v>
      </c>
      <c r="T89" s="10">
        <f t="shared" si="124"/>
        <v>-0.15</v>
      </c>
      <c r="U89" s="10">
        <f t="shared" si="124"/>
        <v>-0.15</v>
      </c>
      <c r="V89" s="10">
        <f t="shared" si="124"/>
        <v>-0.15</v>
      </c>
      <c r="W89" s="10">
        <f t="shared" si="124"/>
        <v>-0.15</v>
      </c>
      <c r="X89" s="10">
        <f t="shared" si="124"/>
        <v>-0.15</v>
      </c>
      <c r="Y89" s="10">
        <f t="shared" si="124"/>
        <v>-0.15</v>
      </c>
      <c r="Z89" s="10">
        <f t="shared" si="124"/>
        <v>-0.15</v>
      </c>
      <c r="AA89" s="10">
        <f t="shared" si="124"/>
        <v>-0.15</v>
      </c>
      <c r="AB89" s="10">
        <f t="shared" si="124"/>
        <v>-0.15</v>
      </c>
      <c r="AC89" s="10">
        <f t="shared" si="124"/>
        <v>-0.15</v>
      </c>
      <c r="AD89" s="10">
        <f t="shared" si="124"/>
        <v>-0.15</v>
      </c>
      <c r="AE89" s="10">
        <f t="shared" si="124"/>
        <v>-0.15</v>
      </c>
      <c r="AF89" s="10">
        <f t="shared" si="124"/>
        <v>-0.15</v>
      </c>
      <c r="AG89" s="10">
        <f t="shared" si="124"/>
        <v>-0.15</v>
      </c>
      <c r="AH89" s="10">
        <f t="shared" si="124"/>
        <v>-0.15</v>
      </c>
      <c r="AI89" s="10">
        <f t="shared" si="124"/>
        <v>-0.15</v>
      </c>
      <c r="AJ89" s="10">
        <f t="shared" si="124"/>
        <v>-0.15</v>
      </c>
      <c r="AK89" s="10">
        <f t="shared" si="124"/>
        <v>-0.15</v>
      </c>
      <c r="AL89" s="10">
        <f t="shared" si="124"/>
        <v>-0.15</v>
      </c>
      <c r="AM89" s="10">
        <f t="shared" si="124"/>
        <v>-0.15</v>
      </c>
      <c r="AN89" s="10">
        <f t="shared" si="124"/>
        <v>-0.15</v>
      </c>
      <c r="AO89" s="10">
        <f t="shared" si="124"/>
        <v>-0.15</v>
      </c>
      <c r="AP89" s="10">
        <f t="shared" si="124"/>
        <v>-0.15</v>
      </c>
      <c r="AR89" s="10">
        <f>SUM(C89:F89)</f>
        <v>-0.63600000000000001</v>
      </c>
      <c r="AS89" s="10">
        <f>SUM(G89:J89)</f>
        <v>-0.67400000000000004</v>
      </c>
      <c r="AT89" s="10">
        <f>SUM(K89:N89)</f>
        <v>-0.58299999999999996</v>
      </c>
      <c r="AU89" s="10">
        <f>SUM(O89:R89)</f>
        <v>-0.60199999999999998</v>
      </c>
      <c r="AV89" s="10">
        <f>SUM(S89:V89)</f>
        <v>-0.6</v>
      </c>
      <c r="AW89" s="10">
        <f>SUM(W89:Z89)</f>
        <v>-0.6</v>
      </c>
      <c r="AX89" s="10">
        <f>SUM(AA89:AD89)</f>
        <v>-0.6</v>
      </c>
      <c r="AY89" s="10">
        <f>SUM(AE89:AH89)</f>
        <v>-0.6</v>
      </c>
      <c r="AZ89" s="10">
        <f>SUM(AI89:AL89)</f>
        <v>-0.6</v>
      </c>
      <c r="BA89" s="10">
        <f>SUM(AM89:AP89)</f>
        <v>-0.6</v>
      </c>
      <c r="BC89" s="10">
        <v>-0.15</v>
      </c>
      <c r="BD89" s="10">
        <f t="shared" si="69"/>
        <v>0</v>
      </c>
      <c r="BE89" s="39">
        <f t="shared" si="70"/>
        <v>0</v>
      </c>
    </row>
    <row r="90" spans="1:57" x14ac:dyDescent="0.25">
      <c r="B90" s="22" t="s">
        <v>53</v>
      </c>
      <c r="C90" s="17">
        <f>0.128</f>
        <v>0.128</v>
      </c>
      <c r="D90" s="17">
        <f>0.252-0.001</f>
        <v>0.251</v>
      </c>
      <c r="E90" s="17">
        <v>1.9E-2</v>
      </c>
      <c r="F90" s="17">
        <f>-0.053-0.007</f>
        <v>-0.06</v>
      </c>
      <c r="G90" s="17">
        <f>-0.025-1.353</f>
        <v>-1.3779999999999999</v>
      </c>
      <c r="H90" s="17">
        <v>-8.9999999999999993E-3</v>
      </c>
      <c r="I90" s="17">
        <v>-2.8000000000000001E-2</v>
      </c>
      <c r="J90" s="17">
        <f t="shared" ref="J90:Q90" si="125">J78</f>
        <v>-3.7999999999999999E-2</v>
      </c>
      <c r="K90" s="17">
        <f t="shared" si="125"/>
        <v>4.0000000000000001E-3</v>
      </c>
      <c r="L90" s="17">
        <f t="shared" si="125"/>
        <v>5.0000000000000001E-3</v>
      </c>
      <c r="M90" s="17">
        <f t="shared" si="125"/>
        <v>0</v>
      </c>
      <c r="N90" s="17">
        <f t="shared" si="125"/>
        <v>9.9999999999999915E-4</v>
      </c>
      <c r="O90" s="17">
        <f t="shared" si="125"/>
        <v>1E-3</v>
      </c>
      <c r="P90" s="17">
        <f t="shared" si="125"/>
        <v>3.0000000000000001E-3</v>
      </c>
      <c r="Q90" s="17">
        <f t="shared" si="125"/>
        <v>0</v>
      </c>
      <c r="R90" s="17">
        <v>0.72699999999998699</v>
      </c>
      <c r="S90" s="10">
        <f t="shared" ref="S90:AP90" si="126">S78</f>
        <v>-1E-3</v>
      </c>
      <c r="T90" s="10">
        <f t="shared" si="126"/>
        <v>-1E-3</v>
      </c>
      <c r="U90" s="10">
        <f t="shared" si="126"/>
        <v>-1E-3</v>
      </c>
      <c r="V90" s="10">
        <f t="shared" si="126"/>
        <v>-1E-3</v>
      </c>
      <c r="W90" s="10">
        <f t="shared" si="126"/>
        <v>-1E-3</v>
      </c>
      <c r="X90" s="10">
        <f t="shared" si="126"/>
        <v>-1E-3</v>
      </c>
      <c r="Y90" s="10">
        <f t="shared" si="126"/>
        <v>-1E-3</v>
      </c>
      <c r="Z90" s="10">
        <f t="shared" si="126"/>
        <v>-1E-3</v>
      </c>
      <c r="AA90" s="10">
        <f t="shared" si="126"/>
        <v>-1E-3</v>
      </c>
      <c r="AB90" s="10">
        <f t="shared" si="126"/>
        <v>-1E-3</v>
      </c>
      <c r="AC90" s="10">
        <f t="shared" si="126"/>
        <v>-1E-3</v>
      </c>
      <c r="AD90" s="10">
        <f t="shared" si="126"/>
        <v>-1E-3</v>
      </c>
      <c r="AE90" s="10">
        <f t="shared" si="126"/>
        <v>-1E-3</v>
      </c>
      <c r="AF90" s="10">
        <f t="shared" si="126"/>
        <v>-1E-3</v>
      </c>
      <c r="AG90" s="10">
        <f t="shared" si="126"/>
        <v>-1E-3</v>
      </c>
      <c r="AH90" s="10">
        <f t="shared" si="126"/>
        <v>-1E-3</v>
      </c>
      <c r="AI90" s="10">
        <f t="shared" si="126"/>
        <v>-1E-3</v>
      </c>
      <c r="AJ90" s="10">
        <f t="shared" si="126"/>
        <v>-1E-3</v>
      </c>
      <c r="AK90" s="10">
        <f t="shared" si="126"/>
        <v>-1E-3</v>
      </c>
      <c r="AL90" s="10">
        <f t="shared" si="126"/>
        <v>-1E-3</v>
      </c>
      <c r="AM90" s="10">
        <f t="shared" si="126"/>
        <v>-1E-3</v>
      </c>
      <c r="AN90" s="10">
        <f t="shared" si="126"/>
        <v>-1E-3</v>
      </c>
      <c r="AO90" s="10">
        <f t="shared" si="126"/>
        <v>-1E-3</v>
      </c>
      <c r="AP90" s="10">
        <f t="shared" si="126"/>
        <v>-1E-3</v>
      </c>
      <c r="AR90" s="10">
        <f>SUM(C90:F90)</f>
        <v>0.33800000000000002</v>
      </c>
      <c r="AS90" s="10">
        <f>SUM(G90:J90)</f>
        <v>-1.4529999999999998</v>
      </c>
      <c r="AT90" s="10">
        <f>SUM(K90:N90)</f>
        <v>0.01</v>
      </c>
      <c r="AU90" s="10">
        <f>SUM(O90:R90)</f>
        <v>0.73099999999998699</v>
      </c>
      <c r="AV90" s="10">
        <f>SUM(S90:V90)</f>
        <v>-4.0000000000000001E-3</v>
      </c>
      <c r="AW90" s="10">
        <f>SUM(W90:Z90)</f>
        <v>-4.0000000000000001E-3</v>
      </c>
      <c r="AX90" s="10">
        <f>SUM(AA90:AD90)</f>
        <v>-4.0000000000000001E-3</v>
      </c>
      <c r="AY90" s="10">
        <f>SUM(AE90:AH90)</f>
        <v>-4.0000000000000001E-3</v>
      </c>
      <c r="AZ90" s="10">
        <f>SUM(AI90:AL90)</f>
        <v>-4.0000000000000001E-3</v>
      </c>
      <c r="BA90" s="10">
        <f>SUM(AM90:AP90)</f>
        <v>-4.0000000000000001E-3</v>
      </c>
      <c r="BC90" s="10">
        <v>-1E-3</v>
      </c>
      <c r="BD90" s="10">
        <f t="shared" si="69"/>
        <v>0</v>
      </c>
      <c r="BE90" s="39">
        <f t="shared" si="70"/>
        <v>0</v>
      </c>
    </row>
    <row r="91" spans="1:57" x14ac:dyDescent="0.25">
      <c r="B91" s="22" t="s">
        <v>92</v>
      </c>
      <c r="C91" s="17">
        <v>6.7000000000000004E-2</v>
      </c>
      <c r="D91" s="17">
        <v>0.127</v>
      </c>
      <c r="E91" s="17">
        <v>0.187</v>
      </c>
      <c r="F91" s="17">
        <v>0.33</v>
      </c>
      <c r="G91" s="17">
        <v>0.28000000000000003</v>
      </c>
      <c r="H91" s="17">
        <v>0.19700000000000001</v>
      </c>
      <c r="I91" s="17">
        <v>0.17100000000000001</v>
      </c>
      <c r="J91" s="17">
        <v>0.218</v>
      </c>
      <c r="K91" s="17">
        <v>0.25700000000000001</v>
      </c>
      <c r="L91" s="17">
        <v>0.36299999999999999</v>
      </c>
      <c r="M91" s="17">
        <v>0.433</v>
      </c>
      <c r="N91" s="17">
        <v>0.32100000000000001</v>
      </c>
      <c r="O91" s="17">
        <v>0.72499999999999998</v>
      </c>
      <c r="P91" s="17">
        <v>0.75</v>
      </c>
      <c r="Q91" s="17">
        <v>0.67</v>
      </c>
      <c r="R91" s="17">
        <v>0.78100000000000003</v>
      </c>
      <c r="S91" s="14">
        <f>R91</f>
        <v>0.78100000000000003</v>
      </c>
      <c r="T91" s="14">
        <f>S91</f>
        <v>0.78100000000000003</v>
      </c>
      <c r="U91" s="14">
        <f t="shared" ref="U91:AP91" si="127">T91</f>
        <v>0.78100000000000003</v>
      </c>
      <c r="V91" s="14">
        <f t="shared" si="127"/>
        <v>0.78100000000000003</v>
      </c>
      <c r="W91" s="14">
        <f t="shared" si="127"/>
        <v>0.78100000000000003</v>
      </c>
      <c r="X91" s="14">
        <f t="shared" si="127"/>
        <v>0.78100000000000003</v>
      </c>
      <c r="Y91" s="14">
        <f t="shared" si="127"/>
        <v>0.78100000000000003</v>
      </c>
      <c r="Z91" s="14">
        <f t="shared" si="127"/>
        <v>0.78100000000000003</v>
      </c>
      <c r="AA91" s="14">
        <f t="shared" si="127"/>
        <v>0.78100000000000003</v>
      </c>
      <c r="AB91" s="14">
        <f t="shared" si="127"/>
        <v>0.78100000000000003</v>
      </c>
      <c r="AC91" s="14">
        <f t="shared" si="127"/>
        <v>0.78100000000000003</v>
      </c>
      <c r="AD91" s="14">
        <f t="shared" si="127"/>
        <v>0.78100000000000003</v>
      </c>
      <c r="AE91" s="14">
        <f t="shared" si="127"/>
        <v>0.78100000000000003</v>
      </c>
      <c r="AF91" s="14">
        <f t="shared" si="127"/>
        <v>0.78100000000000003</v>
      </c>
      <c r="AG91" s="14">
        <f t="shared" si="127"/>
        <v>0.78100000000000003</v>
      </c>
      <c r="AH91" s="14">
        <f t="shared" si="127"/>
        <v>0.78100000000000003</v>
      </c>
      <c r="AI91" s="14">
        <f t="shared" si="127"/>
        <v>0.78100000000000003</v>
      </c>
      <c r="AJ91" s="14">
        <f t="shared" si="127"/>
        <v>0.78100000000000003</v>
      </c>
      <c r="AK91" s="14">
        <f t="shared" si="127"/>
        <v>0.78100000000000003</v>
      </c>
      <c r="AL91" s="14">
        <f t="shared" si="127"/>
        <v>0.78100000000000003</v>
      </c>
      <c r="AM91" s="14">
        <f t="shared" si="127"/>
        <v>0.78100000000000003</v>
      </c>
      <c r="AN91" s="14">
        <f t="shared" si="127"/>
        <v>0.78100000000000003</v>
      </c>
      <c r="AO91" s="14">
        <f t="shared" si="127"/>
        <v>0.78100000000000003</v>
      </c>
      <c r="AP91" s="14">
        <f t="shared" si="127"/>
        <v>0.78100000000000003</v>
      </c>
      <c r="AR91" s="10">
        <f>SUM(C91:F91)</f>
        <v>0.71100000000000008</v>
      </c>
      <c r="AS91" s="10">
        <f>SUM(G91:J91)</f>
        <v>0.86599999999999999</v>
      </c>
      <c r="AT91" s="10">
        <f>SUM(K91:N91)</f>
        <v>1.3739999999999999</v>
      </c>
      <c r="AU91" s="10">
        <f>SUM(O91:R91)</f>
        <v>2.9260000000000002</v>
      </c>
      <c r="AV91" s="10">
        <f>SUM(S91:V91)</f>
        <v>3.1240000000000001</v>
      </c>
      <c r="AW91" s="10">
        <f>SUM(W91:Z91)</f>
        <v>3.1240000000000001</v>
      </c>
      <c r="AX91" s="10">
        <f>SUM(AA91:AD91)</f>
        <v>3.1240000000000001</v>
      </c>
      <c r="AY91" s="10">
        <f>SUM(AE91:AH91)</f>
        <v>3.1240000000000001</v>
      </c>
      <c r="AZ91" s="10">
        <f>SUM(AI91:AL91)</f>
        <v>3.1240000000000001</v>
      </c>
      <c r="BA91" s="10">
        <f>SUM(AM91:AP91)</f>
        <v>3.1240000000000001</v>
      </c>
      <c r="BC91" s="14">
        <v>0.78100000000000003</v>
      </c>
      <c r="BD91" s="14">
        <f t="shared" si="69"/>
        <v>0</v>
      </c>
      <c r="BE91" s="39">
        <f t="shared" si="70"/>
        <v>0</v>
      </c>
    </row>
    <row r="92" spans="1:57" x14ac:dyDescent="0.25">
      <c r="B92" s="8" t="s">
        <v>93</v>
      </c>
      <c r="C92" s="8">
        <f t="shared" ref="C92:R92" si="128">C87-SUM(C88:C91)</f>
        <v>2.3129999999999993</v>
      </c>
      <c r="D92" s="8">
        <f t="shared" si="128"/>
        <v>2.6189999999999998</v>
      </c>
      <c r="E92" s="8">
        <f t="shared" si="128"/>
        <v>2.9730000000000008</v>
      </c>
      <c r="F92" s="8">
        <f t="shared" si="128"/>
        <v>3.4379999999999988</v>
      </c>
      <c r="G92" s="8">
        <f t="shared" si="128"/>
        <v>3.4430000000000005</v>
      </c>
      <c r="H92" s="8">
        <f t="shared" si="128"/>
        <v>1.2920000000000007</v>
      </c>
      <c r="I92" s="8">
        <f t="shared" si="128"/>
        <v>1.456</v>
      </c>
      <c r="J92" s="8">
        <f t="shared" si="128"/>
        <v>2.1340000000000003</v>
      </c>
      <c r="K92" s="8">
        <f t="shared" si="128"/>
        <v>2.6899999999999995</v>
      </c>
      <c r="L92" s="8">
        <f t="shared" si="128"/>
        <v>6.7989999999999995</v>
      </c>
      <c r="M92" s="8">
        <f t="shared" si="128"/>
        <v>9.9239999999999995</v>
      </c>
      <c r="N92" s="8">
        <f t="shared" si="128"/>
        <v>13.095000000000001</v>
      </c>
      <c r="O92" s="8">
        <f t="shared" si="128"/>
        <v>15.306000000000001</v>
      </c>
      <c r="P92" s="8">
        <f t="shared" si="128"/>
        <v>17.144000000000005</v>
      </c>
      <c r="Q92" s="8">
        <f t="shared" si="128"/>
        <v>20.045999999999999</v>
      </c>
      <c r="R92" s="8">
        <f t="shared" si="128"/>
        <v>22.065999999999995</v>
      </c>
      <c r="S92" s="8">
        <f t="shared" ref="S92:AP92" si="129">S87-SUM(S88:S91)</f>
        <v>19.344999999999999</v>
      </c>
      <c r="T92" s="8">
        <f t="shared" si="129"/>
        <v>20.820660152869024</v>
      </c>
      <c r="U92" s="8">
        <f t="shared" si="129"/>
        <v>24.428622423747989</v>
      </c>
      <c r="V92" s="8">
        <f t="shared" si="129"/>
        <v>26.829279623607921</v>
      </c>
      <c r="W92" s="8">
        <f t="shared" si="129"/>
        <v>28.132276636319517</v>
      </c>
      <c r="X92" s="8">
        <f t="shared" si="129"/>
        <v>32.234101398551196</v>
      </c>
      <c r="Y92" s="8">
        <f t="shared" si="129"/>
        <v>35.522370795478231</v>
      </c>
      <c r="Z92" s="8">
        <f t="shared" si="129"/>
        <v>38.033369537316716</v>
      </c>
      <c r="AA92" s="8">
        <f t="shared" si="129"/>
        <v>38.037085494046252</v>
      </c>
      <c r="AB92" s="8">
        <f t="shared" si="129"/>
        <v>44.231682054183011</v>
      </c>
      <c r="AC92" s="8">
        <f t="shared" si="129"/>
        <v>48.763076557540174</v>
      </c>
      <c r="AD92" s="8">
        <f t="shared" si="129"/>
        <v>52.398406592370371</v>
      </c>
      <c r="AE92" s="8">
        <f t="shared" si="129"/>
        <v>50.328320928884743</v>
      </c>
      <c r="AF92" s="8">
        <f t="shared" si="129"/>
        <v>58.852191970160149</v>
      </c>
      <c r="AG92" s="8">
        <f t="shared" si="129"/>
        <v>64.896790375248784</v>
      </c>
      <c r="AH92" s="8">
        <f t="shared" si="129"/>
        <v>69.925417150161351</v>
      </c>
      <c r="AI92" s="8">
        <f t="shared" si="129"/>
        <v>67.103503301983778</v>
      </c>
      <c r="AJ92" s="8">
        <f t="shared" si="129"/>
        <v>78.489917763486105</v>
      </c>
      <c r="AK92" s="8">
        <f t="shared" si="129"/>
        <v>86.56476962396286</v>
      </c>
      <c r="AL92" s="8">
        <f t="shared" si="129"/>
        <v>93.495235119167987</v>
      </c>
      <c r="AM92" s="8">
        <f t="shared" si="129"/>
        <v>90.127642673182365</v>
      </c>
      <c r="AN92" s="8">
        <f t="shared" si="129"/>
        <v>104.96691291466465</v>
      </c>
      <c r="AO92" s="8">
        <f t="shared" si="129"/>
        <v>115.77833914059576</v>
      </c>
      <c r="AP92" s="8">
        <f t="shared" si="129"/>
        <v>125.28337787564945</v>
      </c>
      <c r="AR92" s="8">
        <f t="shared" ref="AR92:BA92" si="130">AR87-SUM(AR88:AR91)</f>
        <v>11.343</v>
      </c>
      <c r="AS92" s="8">
        <f t="shared" si="130"/>
        <v>9.6780000000000008</v>
      </c>
      <c r="AT92" s="8">
        <f t="shared" si="130"/>
        <v>32.508000000000003</v>
      </c>
      <c r="AU92" s="8">
        <f t="shared" si="130"/>
        <v>74.561999999999998</v>
      </c>
      <c r="AV92" s="8">
        <f t="shared" si="130"/>
        <v>91.423562200224922</v>
      </c>
      <c r="AW92" s="8">
        <f t="shared" si="130"/>
        <v>133.92211836766566</v>
      </c>
      <c r="AX92" s="8">
        <f t="shared" si="130"/>
        <v>183.43025069813982</v>
      </c>
      <c r="AY92" s="8">
        <f t="shared" si="130"/>
        <v>244.00272042445499</v>
      </c>
      <c r="AZ92" s="8">
        <f t="shared" si="130"/>
        <v>325.65342580860073</v>
      </c>
      <c r="BA92" s="8">
        <f t="shared" si="130"/>
        <v>436.15627260409218</v>
      </c>
      <c r="BC92" s="8">
        <v>23.385050523825999</v>
      </c>
      <c r="BD92" s="8">
        <f t="shared" si="69"/>
        <v>-4.0400505238260003</v>
      </c>
      <c r="BE92" s="39">
        <f t="shared" si="70"/>
        <v>-0.17276210370851114</v>
      </c>
    </row>
    <row r="93" spans="1:57" x14ac:dyDescent="0.25">
      <c r="B93" s="20" t="s">
        <v>7</v>
      </c>
      <c r="C93" s="29">
        <f t="shared" ref="C93:AP93" si="131">C92/C$14</f>
        <v>0.40858505564387909</v>
      </c>
      <c r="D93" s="29">
        <f t="shared" si="131"/>
        <v>0.40248962655601656</v>
      </c>
      <c r="E93" s="29">
        <f t="shared" si="131"/>
        <v>0.41855553991271305</v>
      </c>
      <c r="F93" s="29">
        <f t="shared" si="131"/>
        <v>0.44982336778751791</v>
      </c>
      <c r="G93" s="29">
        <f t="shared" si="131"/>
        <v>0.41541988416988423</v>
      </c>
      <c r="H93" s="29">
        <f t="shared" si="131"/>
        <v>0.19272076372315045</v>
      </c>
      <c r="I93" s="29">
        <f t="shared" si="131"/>
        <v>0.2454897993592986</v>
      </c>
      <c r="J93" s="29">
        <f t="shared" si="131"/>
        <v>0.35266898033382915</v>
      </c>
      <c r="K93" s="29">
        <f t="shared" si="131"/>
        <v>0.37402669632925467</v>
      </c>
      <c r="L93" s="29">
        <f t="shared" si="131"/>
        <v>0.50336862367661206</v>
      </c>
      <c r="M93" s="29">
        <f t="shared" si="131"/>
        <v>0.54768211920529797</v>
      </c>
      <c r="N93" s="29">
        <f t="shared" si="131"/>
        <v>0.5924535130977695</v>
      </c>
      <c r="O93" s="29">
        <f t="shared" si="131"/>
        <v>0.58769774228229155</v>
      </c>
      <c r="P93" s="29">
        <f t="shared" si="131"/>
        <v>0.57070572569906808</v>
      </c>
      <c r="Q93" s="29">
        <f t="shared" si="131"/>
        <v>0.57140413887463659</v>
      </c>
      <c r="R93" s="29">
        <f t="shared" si="131"/>
        <v>0.56103328163535127</v>
      </c>
      <c r="S93" s="29">
        <f t="shared" si="131"/>
        <v>0.43904044301211931</v>
      </c>
      <c r="T93" s="29">
        <f t="shared" si="131"/>
        <v>0.41299689276046592</v>
      </c>
      <c r="U93" s="29">
        <f t="shared" si="131"/>
        <v>0.42548123934273963</v>
      </c>
      <c r="V93" s="29">
        <f t="shared" si="131"/>
        <v>0.42418738777203829</v>
      </c>
      <c r="W93" s="29">
        <f t="shared" si="131"/>
        <v>0.42358030603300167</v>
      </c>
      <c r="X93" s="29">
        <f t="shared" si="131"/>
        <v>0.42199786767705294</v>
      </c>
      <c r="Y93" s="29">
        <f t="shared" si="131"/>
        <v>0.42099932721613353</v>
      </c>
      <c r="Z93" s="29">
        <f t="shared" si="131"/>
        <v>0.42035559963556463</v>
      </c>
      <c r="AA93" s="29">
        <f t="shared" si="131"/>
        <v>0.42035471134408148</v>
      </c>
      <c r="AB93" s="29">
        <f t="shared" si="131"/>
        <v>0.41908526374697758</v>
      </c>
      <c r="AC93" s="29">
        <f t="shared" si="131"/>
        <v>0.41836434137916573</v>
      </c>
      <c r="AD93" s="29">
        <f t="shared" si="131"/>
        <v>0.41787752803638822</v>
      </c>
      <c r="AE93" s="29">
        <f t="shared" si="131"/>
        <v>0.41814597522666125</v>
      </c>
      <c r="AF93" s="29">
        <f t="shared" si="131"/>
        <v>0.41716350331651214</v>
      </c>
      <c r="AG93" s="29">
        <f t="shared" si="131"/>
        <v>0.41662516223572621</v>
      </c>
      <c r="AH93" s="29">
        <f t="shared" si="131"/>
        <v>0.41624905299590365</v>
      </c>
      <c r="AI93" s="29">
        <f t="shared" si="131"/>
        <v>0.41645308907363565</v>
      </c>
      <c r="AJ93" s="29">
        <f t="shared" si="131"/>
        <v>0.41572056879882219</v>
      </c>
      <c r="AK93" s="29">
        <f t="shared" si="131"/>
        <v>0.4153189750651039</v>
      </c>
      <c r="AL93" s="29">
        <f t="shared" si="131"/>
        <v>0.41503009521981715</v>
      </c>
      <c r="AM93" s="29">
        <f t="shared" si="131"/>
        <v>0.41516486618836895</v>
      </c>
      <c r="AN93" s="29">
        <f t="shared" si="131"/>
        <v>0.41463640358602938</v>
      </c>
      <c r="AO93" s="29">
        <f t="shared" si="131"/>
        <v>0.41433728126682701</v>
      </c>
      <c r="AP93" s="29">
        <f t="shared" si="131"/>
        <v>0.41411722458627409</v>
      </c>
      <c r="AR93" s="29">
        <f t="shared" ref="AR93:BA93" si="132">AR92/AR$14</f>
        <v>0.42145351861484726</v>
      </c>
      <c r="AS93" s="29">
        <f t="shared" si="132"/>
        <v>0.35878994587380442</v>
      </c>
      <c r="AT93" s="29">
        <f t="shared" si="132"/>
        <v>0.53360034142017665</v>
      </c>
      <c r="AU93" s="29">
        <f t="shared" si="132"/>
        <v>0.57136945676912121</v>
      </c>
      <c r="AV93" s="29">
        <f t="shared" si="132"/>
        <v>0.42495241875855666</v>
      </c>
      <c r="AW93" s="29">
        <f t="shared" si="132"/>
        <v>0.42159571593709882</v>
      </c>
      <c r="AX93" s="29">
        <f t="shared" si="132"/>
        <v>0.41880991208503143</v>
      </c>
      <c r="AY93" s="29">
        <f t="shared" si="132"/>
        <v>0.41695977085590125</v>
      </c>
      <c r="AZ93" s="29">
        <f t="shared" si="132"/>
        <v>0.41556588316392307</v>
      </c>
      <c r="BA93" s="29">
        <f t="shared" si="132"/>
        <v>0.4145167230890649</v>
      </c>
      <c r="BC93" s="29">
        <v>0.53746134294547021</v>
      </c>
      <c r="BD93" s="29">
        <f t="shared" si="69"/>
        <v>-9.8420899933350903E-2</v>
      </c>
      <c r="BE93" s="39">
        <f t="shared" si="70"/>
        <v>-0.18312182117874939</v>
      </c>
    </row>
    <row r="94" spans="1:57" x14ac:dyDescent="0.25">
      <c r="B94" s="20" t="s">
        <v>4</v>
      </c>
      <c r="C94" s="6"/>
      <c r="D94" s="6"/>
      <c r="E94" s="6"/>
      <c r="F94" s="6"/>
      <c r="G94" s="6">
        <f>G92/C92-1</f>
        <v>0.48854301772589781</v>
      </c>
      <c r="H94" s="6">
        <f t="shared" ref="H94:AP94" si="133">H92/D92-1</f>
        <v>-0.50668193967163</v>
      </c>
      <c r="I94" s="6">
        <f t="shared" si="133"/>
        <v>-0.51025899764547611</v>
      </c>
      <c r="J94" s="6">
        <f t="shared" si="133"/>
        <v>-0.37929028504944706</v>
      </c>
      <c r="K94" s="6">
        <f t="shared" si="133"/>
        <v>-0.21870461806564068</v>
      </c>
      <c r="L94" s="6">
        <f t="shared" si="133"/>
        <v>4.2623839009287892</v>
      </c>
      <c r="M94" s="6">
        <f t="shared" si="133"/>
        <v>5.8159340659340657</v>
      </c>
      <c r="N94" s="6">
        <f t="shared" si="133"/>
        <v>5.1363636363636358</v>
      </c>
      <c r="O94" s="6">
        <f t="shared" si="133"/>
        <v>4.6899628252788119</v>
      </c>
      <c r="P94" s="6">
        <f t="shared" si="133"/>
        <v>1.5215472863656432</v>
      </c>
      <c r="Q94" s="6">
        <f t="shared" si="133"/>
        <v>1.0199516324062876</v>
      </c>
      <c r="R94" s="6">
        <f>R92/N92-1</f>
        <v>0.68507063764795673</v>
      </c>
      <c r="S94" s="6">
        <f>S92/O92-1</f>
        <v>0.2638834444008884</v>
      </c>
      <c r="T94" s="6">
        <f>T92/P92-1</f>
        <v>0.21445754508102066</v>
      </c>
      <c r="U94" s="6">
        <f>U92/Q92-1</f>
        <v>0.21862827615224933</v>
      </c>
      <c r="V94" s="6">
        <f>V92/R92-1</f>
        <v>0.21586511481953807</v>
      </c>
      <c r="W94" s="6">
        <f t="shared" si="133"/>
        <v>0.45424019831064966</v>
      </c>
      <c r="X94" s="6">
        <f t="shared" si="133"/>
        <v>0.54817864380296477</v>
      </c>
      <c r="Y94" s="6">
        <f t="shared" si="133"/>
        <v>0.45412910230032422</v>
      </c>
      <c r="Z94" s="6">
        <f t="shared" si="133"/>
        <v>0.41760681132302802</v>
      </c>
      <c r="AA94" s="6">
        <f t="shared" si="133"/>
        <v>0.35207988979247284</v>
      </c>
      <c r="AB94" s="6">
        <f t="shared" si="133"/>
        <v>0.37220149267666769</v>
      </c>
      <c r="AC94" s="6">
        <f t="shared" si="133"/>
        <v>0.3727427383238564</v>
      </c>
      <c r="AD94" s="6">
        <f t="shared" si="133"/>
        <v>0.37769561913149174</v>
      </c>
      <c r="AE94" s="6">
        <f t="shared" si="133"/>
        <v>0.323138202498779</v>
      </c>
      <c r="AF94" s="6">
        <f t="shared" si="133"/>
        <v>0.33054383728991543</v>
      </c>
      <c r="AG94" s="6">
        <f t="shared" si="133"/>
        <v>0.33085922703566317</v>
      </c>
      <c r="AH94" s="6">
        <f t="shared" si="133"/>
        <v>0.33449510581764619</v>
      </c>
      <c r="AI94" s="6">
        <f t="shared" si="133"/>
        <v>0.3333149619039113</v>
      </c>
      <c r="AJ94" s="6">
        <f t="shared" si="133"/>
        <v>0.33367874901384953</v>
      </c>
      <c r="AK94" s="6">
        <f t="shared" si="133"/>
        <v>0.33388368089430354</v>
      </c>
      <c r="AL94" s="6">
        <f t="shared" si="133"/>
        <v>0.33707082388070164</v>
      </c>
      <c r="AM94" s="6">
        <f t="shared" si="133"/>
        <v>0.34311382026633952</v>
      </c>
      <c r="AN94" s="6">
        <f t="shared" si="133"/>
        <v>0.33732988778204298</v>
      </c>
      <c r="AO94" s="6">
        <f t="shared" si="133"/>
        <v>0.3374764311571159</v>
      </c>
      <c r="AP94" s="6">
        <f t="shared" si="133"/>
        <v>0.33999746314306445</v>
      </c>
      <c r="AR94" s="6"/>
      <c r="AS94" s="6">
        <f>AS92/AR92-1</f>
        <v>-0.14678656440095206</v>
      </c>
      <c r="AT94" s="6">
        <f t="shared" ref="AT94:BA94" si="134">AT92/AS92-1</f>
        <v>2.3589584624922506</v>
      </c>
      <c r="AU94" s="6">
        <f t="shared" si="134"/>
        <v>1.2936507936507935</v>
      </c>
      <c r="AV94" s="6">
        <f t="shared" si="134"/>
        <v>0.22614149567105124</v>
      </c>
      <c r="AW94" s="6">
        <f t="shared" si="134"/>
        <v>0.46485342667315344</v>
      </c>
      <c r="AX94" s="6">
        <f t="shared" si="134"/>
        <v>0.36967853356796554</v>
      </c>
      <c r="AY94" s="6">
        <f t="shared" si="134"/>
        <v>0.33022072147737314</v>
      </c>
      <c r="AZ94" s="6">
        <f t="shared" si="134"/>
        <v>0.33463030757243284</v>
      </c>
      <c r="BA94" s="6">
        <f t="shared" si="134"/>
        <v>0.33932652948794195</v>
      </c>
      <c r="BC94" s="6">
        <v>0.52783552357415386</v>
      </c>
      <c r="BD94" s="6">
        <f t="shared" si="69"/>
        <v>-0.26395207917326546</v>
      </c>
      <c r="BE94" s="39">
        <f t="shared" si="70"/>
        <v>-0.50006501530241121</v>
      </c>
    </row>
    <row r="96" spans="1:57" s="14" customFormat="1" x14ac:dyDescent="0.25">
      <c r="A96" s="10"/>
      <c r="B96" s="10" t="s">
        <v>18</v>
      </c>
      <c r="C96" s="17">
        <v>2.484</v>
      </c>
      <c r="D96" s="17">
        <v>2.4929999999999999</v>
      </c>
      <c r="E96" s="17">
        <v>2.4990000000000001</v>
      </c>
      <c r="F96" s="17">
        <v>2.496</v>
      </c>
      <c r="G96" s="17">
        <v>2.5059999999999998</v>
      </c>
      <c r="H96" s="17">
        <v>2.4950000000000001</v>
      </c>
      <c r="I96" s="17">
        <v>2.4830000000000001</v>
      </c>
      <c r="J96" s="17">
        <v>2.4870000000000001</v>
      </c>
      <c r="K96" s="17">
        <v>2.4620000000000002</v>
      </c>
      <c r="L96" s="17">
        <v>24.577999999999999</v>
      </c>
      <c r="M96" s="17">
        <v>24.68</v>
      </c>
      <c r="N96" s="17">
        <v>24.69</v>
      </c>
      <c r="O96" s="17">
        <v>2.4620000000000002</v>
      </c>
      <c r="P96" s="17">
        <v>24.577999999999999</v>
      </c>
      <c r="Q96" s="17">
        <v>24.533000000000001</v>
      </c>
      <c r="R96" s="17">
        <v>24.555</v>
      </c>
      <c r="S96" s="17">
        <v>24.440999999999999</v>
      </c>
      <c r="T96" s="15">
        <f>S96-(R96-S96)</f>
        <v>24.326999999999998</v>
      </c>
      <c r="U96" s="15">
        <f t="shared" ref="U96:AP96" si="135">T96-(S96-T96)</f>
        <v>24.212999999999997</v>
      </c>
      <c r="V96" s="15">
        <f t="shared" si="135"/>
        <v>24.098999999999997</v>
      </c>
      <c r="W96" s="15">
        <f t="shared" si="135"/>
        <v>23.984999999999996</v>
      </c>
      <c r="X96" s="15">
        <f t="shared" si="135"/>
        <v>23.870999999999995</v>
      </c>
      <c r="Y96" s="15">
        <f t="shared" si="135"/>
        <v>23.756999999999994</v>
      </c>
      <c r="Z96" s="15">
        <f t="shared" si="135"/>
        <v>23.642999999999994</v>
      </c>
      <c r="AA96" s="15">
        <f t="shared" si="135"/>
        <v>23.528999999999993</v>
      </c>
      <c r="AB96" s="15">
        <f t="shared" si="135"/>
        <v>23.414999999999992</v>
      </c>
      <c r="AC96" s="15">
        <f t="shared" si="135"/>
        <v>23.300999999999991</v>
      </c>
      <c r="AD96" s="15">
        <f t="shared" si="135"/>
        <v>23.186999999999991</v>
      </c>
      <c r="AE96" s="15">
        <f t="shared" si="135"/>
        <v>23.07299999999999</v>
      </c>
      <c r="AF96" s="15">
        <f t="shared" si="135"/>
        <v>22.958999999999989</v>
      </c>
      <c r="AG96" s="15">
        <f t="shared" si="135"/>
        <v>22.844999999999988</v>
      </c>
      <c r="AH96" s="15">
        <f t="shared" si="135"/>
        <v>22.730999999999987</v>
      </c>
      <c r="AI96" s="15">
        <f t="shared" si="135"/>
        <v>22.616999999999987</v>
      </c>
      <c r="AJ96" s="15">
        <f t="shared" si="135"/>
        <v>22.502999999999986</v>
      </c>
      <c r="AK96" s="15">
        <f t="shared" si="135"/>
        <v>22.388999999999985</v>
      </c>
      <c r="AL96" s="15">
        <f t="shared" si="135"/>
        <v>22.274999999999984</v>
      </c>
      <c r="AM96" s="15">
        <f t="shared" si="135"/>
        <v>22.160999999999984</v>
      </c>
      <c r="AN96" s="15">
        <f t="shared" si="135"/>
        <v>22.046999999999983</v>
      </c>
      <c r="AO96" s="15">
        <f t="shared" si="135"/>
        <v>21.932999999999982</v>
      </c>
      <c r="AP96" s="15">
        <f t="shared" si="135"/>
        <v>21.818999999999981</v>
      </c>
      <c r="AR96" s="10">
        <f>AVERAGE(C96:F96)</f>
        <v>2.4930000000000003</v>
      </c>
      <c r="AS96" s="10">
        <f>AVERAGE(G96:J96)</f>
        <v>2.49275</v>
      </c>
      <c r="AT96" s="10">
        <f>AVERAGE(K96:N96)</f>
        <v>19.102499999999999</v>
      </c>
      <c r="AU96" s="10">
        <f>AVERAGE(O96:R96)</f>
        <v>19.032</v>
      </c>
      <c r="AV96" s="10">
        <f>AVERAGE(S96:V96)</f>
        <v>24.269999999999996</v>
      </c>
      <c r="AW96" s="10">
        <f>AVERAGE(W96:Z96)</f>
        <v>23.813999999999993</v>
      </c>
      <c r="AX96" s="10">
        <f>AVERAGE(AA96:AD96)</f>
        <v>23.35799999999999</v>
      </c>
      <c r="AY96" s="10">
        <f>AVERAGE(AE96:AH96)</f>
        <v>22.901999999999987</v>
      </c>
      <c r="AZ96" s="10">
        <f>AVERAGE(AI96:AL96)</f>
        <v>22.445999999999984</v>
      </c>
      <c r="BA96" s="10">
        <f>AVERAGE(AM96:AP96)</f>
        <v>21.989999999999981</v>
      </c>
      <c r="BC96" s="15">
        <v>24.576999999999998</v>
      </c>
      <c r="BD96" s="15">
        <f t="shared" ref="BD96:BD97" si="136">S96-BC96</f>
        <v>-0.13599999999999923</v>
      </c>
      <c r="BE96" s="39">
        <f t="shared" ref="BE96:BE97" si="137">BD96/BC96</f>
        <v>-5.5336290027260954E-3</v>
      </c>
    </row>
    <row r="97" spans="1:57" s="14" customFormat="1" x14ac:dyDescent="0.25">
      <c r="A97" s="10"/>
      <c r="B97" s="10" t="s">
        <v>19</v>
      </c>
      <c r="C97" s="17">
        <v>2.528</v>
      </c>
      <c r="D97" s="17">
        <v>2.532</v>
      </c>
      <c r="E97" s="17">
        <v>2.5379999999999998</v>
      </c>
      <c r="F97" s="17">
        <v>2.5350000000000001</v>
      </c>
      <c r="G97" s="17">
        <v>2.5369999999999999</v>
      </c>
      <c r="H97" s="17">
        <v>2.516</v>
      </c>
      <c r="I97" s="17">
        <v>2.4990000000000001</v>
      </c>
      <c r="J97" s="17">
        <v>2.5070000000000001</v>
      </c>
      <c r="K97" s="17">
        <v>2.4889999999999999</v>
      </c>
      <c r="L97" s="17">
        <v>24.847999999999999</v>
      </c>
      <c r="M97" s="17">
        <v>24.94</v>
      </c>
      <c r="N97" s="17">
        <v>24.94</v>
      </c>
      <c r="O97" s="17">
        <v>2.4889999999999999</v>
      </c>
      <c r="P97" s="17">
        <v>24.847999999999999</v>
      </c>
      <c r="Q97" s="17">
        <v>24.774000000000001</v>
      </c>
      <c r="R97" s="17">
        <v>24.803999999999998</v>
      </c>
      <c r="S97" s="17">
        <v>24.611000000000001</v>
      </c>
      <c r="T97" s="15">
        <f>S97-(R97-S97)</f>
        <v>24.418000000000003</v>
      </c>
      <c r="U97" s="15">
        <f t="shared" ref="U97:AP97" si="138">T97-(S97-T97)</f>
        <v>24.225000000000005</v>
      </c>
      <c r="V97" s="15">
        <f t="shared" si="138"/>
        <v>24.032000000000007</v>
      </c>
      <c r="W97" s="15">
        <f t="shared" si="138"/>
        <v>23.839000000000009</v>
      </c>
      <c r="X97" s="15">
        <f t="shared" si="138"/>
        <v>23.646000000000011</v>
      </c>
      <c r="Y97" s="15">
        <f t="shared" si="138"/>
        <v>23.453000000000014</v>
      </c>
      <c r="Z97" s="15">
        <f t="shared" si="138"/>
        <v>23.260000000000016</v>
      </c>
      <c r="AA97" s="15">
        <f t="shared" si="138"/>
        <v>23.067000000000018</v>
      </c>
      <c r="AB97" s="15">
        <f t="shared" si="138"/>
        <v>22.87400000000002</v>
      </c>
      <c r="AC97" s="15">
        <f t="shared" si="138"/>
        <v>22.681000000000022</v>
      </c>
      <c r="AD97" s="15">
        <f t="shared" si="138"/>
        <v>22.488000000000024</v>
      </c>
      <c r="AE97" s="15">
        <f t="shared" si="138"/>
        <v>22.295000000000027</v>
      </c>
      <c r="AF97" s="15">
        <f t="shared" si="138"/>
        <v>22.102000000000029</v>
      </c>
      <c r="AG97" s="15">
        <f t="shared" si="138"/>
        <v>21.909000000000031</v>
      </c>
      <c r="AH97" s="15">
        <f t="shared" si="138"/>
        <v>21.716000000000033</v>
      </c>
      <c r="AI97" s="15">
        <f t="shared" si="138"/>
        <v>21.523000000000035</v>
      </c>
      <c r="AJ97" s="15">
        <f t="shared" si="138"/>
        <v>21.330000000000037</v>
      </c>
      <c r="AK97" s="15">
        <f t="shared" si="138"/>
        <v>21.13700000000004</v>
      </c>
      <c r="AL97" s="15">
        <f t="shared" si="138"/>
        <v>20.944000000000042</v>
      </c>
      <c r="AM97" s="15">
        <f t="shared" si="138"/>
        <v>20.751000000000044</v>
      </c>
      <c r="AN97" s="15">
        <f t="shared" si="138"/>
        <v>20.558000000000046</v>
      </c>
      <c r="AO97" s="15">
        <f t="shared" si="138"/>
        <v>20.365000000000048</v>
      </c>
      <c r="AP97" s="15">
        <f t="shared" si="138"/>
        <v>20.17200000000005</v>
      </c>
      <c r="AR97" s="10">
        <f>AVERAGE(C97:F97)</f>
        <v>2.5332500000000002</v>
      </c>
      <c r="AS97" s="10">
        <f>AVERAGE(G97:J97)</f>
        <v>2.5147499999999998</v>
      </c>
      <c r="AT97" s="10">
        <f>AVERAGE(K97:N97)</f>
        <v>19.30425</v>
      </c>
      <c r="AU97" s="10">
        <f>AVERAGE(O97:R97)</f>
        <v>19.228750000000002</v>
      </c>
      <c r="AV97" s="10">
        <f>AVERAGE(S97:V97)</f>
        <v>24.321500000000004</v>
      </c>
      <c r="AW97" s="10">
        <f>AVERAGE(W97:Z97)</f>
        <v>23.549500000000013</v>
      </c>
      <c r="AX97" s="10">
        <f>AVERAGE(AA97:AD97)</f>
        <v>22.777500000000021</v>
      </c>
      <c r="AY97" s="10">
        <f>AVERAGE(AE97:AH97)</f>
        <v>22.00550000000003</v>
      </c>
      <c r="AZ97" s="10">
        <f>AVERAGE(AI97:AL97)</f>
        <v>21.233500000000038</v>
      </c>
      <c r="BA97" s="10">
        <f>AVERAGE(AM97:AP97)</f>
        <v>20.461500000000047</v>
      </c>
      <c r="BC97" s="15">
        <v>24.833999999999996</v>
      </c>
      <c r="BD97" s="15">
        <f t="shared" si="136"/>
        <v>-0.22299999999999542</v>
      </c>
      <c r="BE97" s="39">
        <f t="shared" si="137"/>
        <v>-8.979624708061346E-3</v>
      </c>
    </row>
    <row r="99" spans="1:57" x14ac:dyDescent="0.25">
      <c r="B99" s="8" t="s">
        <v>20</v>
      </c>
      <c r="C99" s="7">
        <f t="shared" ref="C99:E100" si="139">C$87/C96</f>
        <v>0.76972624798711731</v>
      </c>
      <c r="D99" s="7">
        <f t="shared" si="139"/>
        <v>0.95226634576815072</v>
      </c>
      <c r="E99" s="7">
        <f t="shared" si="139"/>
        <v>0.9859943977591038</v>
      </c>
      <c r="F99" s="7">
        <f t="shared" ref="F99:Q99" si="140">F$87/F96</f>
        <v>1.2027243589743586</v>
      </c>
      <c r="G99" s="7">
        <f t="shared" si="140"/>
        <v>0.64565043894652852</v>
      </c>
      <c r="H99" s="7">
        <f t="shared" si="140"/>
        <v>0.26292585170340704</v>
      </c>
      <c r="I99" s="7">
        <f t="shared" si="140"/>
        <v>0.27386226339105918</v>
      </c>
      <c r="J99" s="7">
        <f t="shared" si="140"/>
        <v>0.56292722155207076</v>
      </c>
      <c r="K99" s="7">
        <f t="shared" si="140"/>
        <v>0.82981316003249372</v>
      </c>
      <c r="L99" s="7">
        <f t="shared" si="140"/>
        <v>0.25176987549841323</v>
      </c>
      <c r="M99" s="7">
        <f t="shared" si="140"/>
        <v>0.37451377633711508</v>
      </c>
      <c r="N99" s="7">
        <f t="shared" si="140"/>
        <v>0.49761036857027141</v>
      </c>
      <c r="O99" s="7">
        <f t="shared" si="140"/>
        <v>6.0442729488220959</v>
      </c>
      <c r="P99" s="7">
        <f t="shared" si="140"/>
        <v>0.67536007811864285</v>
      </c>
      <c r="Q99" s="7">
        <f t="shared" si="140"/>
        <v>0.78706232421636169</v>
      </c>
      <c r="R99" s="7">
        <f t="shared" ref="R99:AP99" si="141">R$87/R96</f>
        <v>0.8996538383221333</v>
      </c>
      <c r="S99" s="7">
        <f t="shared" si="141"/>
        <v>0.76817642485986659</v>
      </c>
      <c r="T99" s="7">
        <f t="shared" si="141"/>
        <v>0.83243557170506122</v>
      </c>
      <c r="U99" s="7">
        <f t="shared" si="141"/>
        <v>0.98536416072969024</v>
      </c>
      <c r="V99" s="7">
        <f t="shared" si="141"/>
        <v>1.0896418782359403</v>
      </c>
      <c r="W99" s="7">
        <f t="shared" si="141"/>
        <v>1.1491464096860338</v>
      </c>
      <c r="X99" s="7">
        <f t="shared" si="141"/>
        <v>1.3264673201186044</v>
      </c>
      <c r="Y99" s="7">
        <f t="shared" si="141"/>
        <v>1.4712451401893438</v>
      </c>
      <c r="Z99" s="7">
        <f t="shared" si="141"/>
        <v>1.5845438200446951</v>
      </c>
      <c r="AA99" s="7">
        <f t="shared" si="141"/>
        <v>1.5923790001294684</v>
      </c>
      <c r="AB99" s="7">
        <f t="shared" si="141"/>
        <v>1.8646885353057026</v>
      </c>
      <c r="AC99" s="7">
        <f t="shared" si="141"/>
        <v>2.0682836169065788</v>
      </c>
      <c r="AD99" s="7">
        <f t="shared" si="141"/>
        <v>2.2352355454509163</v>
      </c>
      <c r="AE99" s="7">
        <f t="shared" si="141"/>
        <v>2.1565605222071151</v>
      </c>
      <c r="AF99" s="7">
        <f t="shared" si="141"/>
        <v>2.5385335585243336</v>
      </c>
      <c r="AG99" s="7">
        <f t="shared" si="141"/>
        <v>2.815792968931881</v>
      </c>
      <c r="AH99" s="7">
        <f t="shared" si="141"/>
        <v>3.0511379679803525</v>
      </c>
      <c r="AI99" s="7">
        <f t="shared" si="141"/>
        <v>2.9417475041775578</v>
      </c>
      <c r="AJ99" s="7">
        <f t="shared" si="141"/>
        <v>3.462645770052267</v>
      </c>
      <c r="AK99" s="7">
        <f t="shared" si="141"/>
        <v>3.8409383904579446</v>
      </c>
      <c r="AL99" s="7">
        <f t="shared" si="141"/>
        <v>4.1717277270109117</v>
      </c>
      <c r="AM99" s="7">
        <f t="shared" si="141"/>
        <v>4.041227502061389</v>
      </c>
      <c r="AN99" s="7">
        <f t="shared" si="141"/>
        <v>4.7351981183228888</v>
      </c>
      <c r="AO99" s="7">
        <f t="shared" si="141"/>
        <v>5.2527396681072291</v>
      </c>
      <c r="AP99" s="7">
        <f t="shared" si="141"/>
        <v>5.7158154762202464</v>
      </c>
      <c r="AR99" s="7">
        <f>SUM(C99:F99)</f>
        <v>3.9107113504887305</v>
      </c>
      <c r="AS99" s="7">
        <f>SUM(G99:J99)</f>
        <v>1.7453657755930654</v>
      </c>
      <c r="AT99" s="7">
        <f>SUM(K99:N99)</f>
        <v>1.9537071804382933</v>
      </c>
      <c r="AU99" s="7">
        <f>SUM(O99:R99)</f>
        <v>8.4063491894792328</v>
      </c>
      <c r="AV99" s="7">
        <f>SUM(S99:V99)</f>
        <v>3.6756180355305581</v>
      </c>
      <c r="AW99" s="7">
        <f>SUM(W99:Z99)</f>
        <v>5.5314026900386768</v>
      </c>
      <c r="AX99" s="7">
        <f>SUM(AA99:AD99)</f>
        <v>7.7605866977926663</v>
      </c>
      <c r="AY99" s="7">
        <f>SUM(AE99:AH99)</f>
        <v>10.562025017643682</v>
      </c>
      <c r="AZ99" s="7">
        <f>SUM(AI99:AL99)</f>
        <v>14.417059391698682</v>
      </c>
      <c r="BA99" s="7">
        <f>SUM(AM99:AP99)</f>
        <v>19.744980764711752</v>
      </c>
      <c r="BC99" s="7">
        <v>0.92830900939195182</v>
      </c>
      <c r="BD99" s="7">
        <f t="shared" ref="BD99:BD101" si="142">S99-BC99</f>
        <v>-0.16013258453208523</v>
      </c>
      <c r="BE99" s="39">
        <f t="shared" ref="BE99:BE100" si="143">BD99/BC99</f>
        <v>-0.17249922483998412</v>
      </c>
    </row>
    <row r="100" spans="1:57" x14ac:dyDescent="0.25">
      <c r="B100" s="8" t="s">
        <v>21</v>
      </c>
      <c r="C100" s="7">
        <f t="shared" si="139"/>
        <v>0.75632911392405044</v>
      </c>
      <c r="D100" s="7">
        <f t="shared" si="139"/>
        <v>0.93759873617693512</v>
      </c>
      <c r="E100" s="7">
        <f t="shared" si="139"/>
        <v>0.97084318360914124</v>
      </c>
      <c r="F100" s="7">
        <f t="shared" ref="F100:Q100" si="144">F$87/F97</f>
        <v>1.1842209072978298</v>
      </c>
      <c r="G100" s="7">
        <f t="shared" si="144"/>
        <v>0.6377611351990542</v>
      </c>
      <c r="H100" s="7">
        <f t="shared" si="144"/>
        <v>0.26073131955484918</v>
      </c>
      <c r="I100" s="7">
        <f t="shared" si="144"/>
        <v>0.27210884353741494</v>
      </c>
      <c r="J100" s="7">
        <f t="shared" si="144"/>
        <v>0.55843637814120461</v>
      </c>
      <c r="K100" s="7">
        <f t="shared" si="144"/>
        <v>0.82081157091201273</v>
      </c>
      <c r="L100" s="7">
        <f t="shared" si="144"/>
        <v>0.24903412749517065</v>
      </c>
      <c r="M100" s="7">
        <f t="shared" si="144"/>
        <v>0.37060946271050521</v>
      </c>
      <c r="N100" s="7">
        <f t="shared" si="144"/>
        <v>0.49262229350441061</v>
      </c>
      <c r="O100" s="7">
        <f t="shared" si="144"/>
        <v>5.9787063077541189</v>
      </c>
      <c r="P100" s="7">
        <f t="shared" si="144"/>
        <v>0.66802157115260807</v>
      </c>
      <c r="Q100" s="7">
        <f t="shared" si="144"/>
        <v>0.77940582869136998</v>
      </c>
      <c r="R100" s="7">
        <f t="shared" ref="R100:AP100" si="145">R$87/R97</f>
        <v>0.89062248024512114</v>
      </c>
      <c r="S100" s="7">
        <f t="shared" si="145"/>
        <v>0.76287026126528779</v>
      </c>
      <c r="T100" s="7">
        <f t="shared" si="145"/>
        <v>0.82933328498931203</v>
      </c>
      <c r="U100" s="7">
        <f t="shared" si="145"/>
        <v>0.98487605464387962</v>
      </c>
      <c r="V100" s="7">
        <f t="shared" si="145"/>
        <v>1.092679744657453</v>
      </c>
      <c r="W100" s="7">
        <f t="shared" si="145"/>
        <v>1.1561842626083101</v>
      </c>
      <c r="X100" s="7">
        <f t="shared" si="145"/>
        <v>1.3390891228347788</v>
      </c>
      <c r="Y100" s="7">
        <f t="shared" si="145"/>
        <v>1.4903155585843266</v>
      </c>
      <c r="Z100" s="7">
        <f t="shared" si="145"/>
        <v>1.610634975808972</v>
      </c>
      <c r="AA100" s="7">
        <f t="shared" si="145"/>
        <v>1.6242721417629611</v>
      </c>
      <c r="AB100" s="7">
        <f t="shared" si="145"/>
        <v>1.9087908566137524</v>
      </c>
      <c r="AC100" s="7">
        <f t="shared" si="145"/>
        <v>2.1248215051161821</v>
      </c>
      <c r="AD100" s="7">
        <f t="shared" si="145"/>
        <v>2.3047139181950516</v>
      </c>
      <c r="AE100" s="7">
        <f t="shared" si="145"/>
        <v>2.2318152468663235</v>
      </c>
      <c r="AF100" s="7">
        <f t="shared" si="145"/>
        <v>2.6369646172364525</v>
      </c>
      <c r="AG100" s="7">
        <f t="shared" si="145"/>
        <v>2.9360897519397828</v>
      </c>
      <c r="AH100" s="7">
        <f t="shared" si="145"/>
        <v>3.1937473360729993</v>
      </c>
      <c r="AI100" s="7">
        <f t="shared" si="145"/>
        <v>3.0912746040042594</v>
      </c>
      <c r="AJ100" s="7">
        <f t="shared" si="145"/>
        <v>3.6530669368722912</v>
      </c>
      <c r="AK100" s="7">
        <f t="shared" si="145"/>
        <v>4.0684472547647585</v>
      </c>
      <c r="AL100" s="7">
        <f t="shared" si="145"/>
        <v>4.4368427768892191</v>
      </c>
      <c r="AM100" s="7">
        <f t="shared" si="145"/>
        <v>4.3158229807325998</v>
      </c>
      <c r="AN100" s="7">
        <f t="shared" si="145"/>
        <v>5.0781648465154401</v>
      </c>
      <c r="AO100" s="7">
        <f t="shared" si="145"/>
        <v>5.6571735399261227</v>
      </c>
      <c r="AP100" s="7">
        <f t="shared" si="145"/>
        <v>6.1824993989514745</v>
      </c>
      <c r="AR100" s="7">
        <f>SUM(C100:F100)</f>
        <v>3.8489919410079567</v>
      </c>
      <c r="AS100" s="7">
        <f>SUM(G100:J100)</f>
        <v>1.7290376764325228</v>
      </c>
      <c r="AT100" s="7">
        <f>SUM(K100:N100)</f>
        <v>1.9330774546220992</v>
      </c>
      <c r="AU100" s="7">
        <f>SUM(O100:R100)</f>
        <v>8.3167561878432181</v>
      </c>
      <c r="AV100" s="7">
        <f>SUM(S100:V100)</f>
        <v>3.6697593455559323</v>
      </c>
      <c r="AW100" s="7">
        <f>SUM(W100:Z100)</f>
        <v>5.5962239198363877</v>
      </c>
      <c r="AX100" s="7">
        <f>SUM(AA100:AD100)</f>
        <v>7.9625984216879466</v>
      </c>
      <c r="AY100" s="7">
        <f>SUM(AE100:AH100)</f>
        <v>10.998616952115558</v>
      </c>
      <c r="AZ100" s="7">
        <f>SUM(AI100:AL100)</f>
        <v>15.249631572530529</v>
      </c>
      <c r="BA100" s="7">
        <f>SUM(AM100:AP100)</f>
        <v>21.233660766125638</v>
      </c>
      <c r="BC100" s="7">
        <v>0.91870220358484345</v>
      </c>
      <c r="BD100" s="7">
        <f t="shared" si="142"/>
        <v>-0.15583194231955566</v>
      </c>
      <c r="BE100" s="39">
        <f t="shared" si="143"/>
        <v>-0.16962182273155324</v>
      </c>
    </row>
    <row r="101" spans="1:57" x14ac:dyDescent="0.25">
      <c r="B101" s="24" t="s">
        <v>97</v>
      </c>
      <c r="C101" s="9">
        <f t="shared" ref="C101:N101" si="146">C92/C97</f>
        <v>0.91495253164556933</v>
      </c>
      <c r="D101" s="9">
        <f t="shared" si="146"/>
        <v>1.0343601895734595</v>
      </c>
      <c r="E101" s="9">
        <f t="shared" si="146"/>
        <v>1.1713947990543738</v>
      </c>
      <c r="F101" s="9">
        <f t="shared" si="146"/>
        <v>1.3562130177514788</v>
      </c>
      <c r="G101" s="9">
        <f t="shared" si="146"/>
        <v>1.357114702404415</v>
      </c>
      <c r="H101" s="9">
        <f t="shared" si="146"/>
        <v>0.51351351351351382</v>
      </c>
      <c r="I101" s="9">
        <f t="shared" si="146"/>
        <v>0.58263305322128844</v>
      </c>
      <c r="J101" s="9">
        <f t="shared" si="146"/>
        <v>0.85121659353809342</v>
      </c>
      <c r="K101" s="9">
        <f t="shared" si="146"/>
        <v>1.0807553234230614</v>
      </c>
      <c r="L101" s="9">
        <f t="shared" si="146"/>
        <v>0.27362363168061815</v>
      </c>
      <c r="M101" s="9">
        <f t="shared" si="146"/>
        <v>0.39791499599037689</v>
      </c>
      <c r="N101" s="9">
        <f t="shared" si="146"/>
        <v>0.52506014434643145</v>
      </c>
      <c r="O101" s="9">
        <f>O92/O97</f>
        <v>6.1494576134993979</v>
      </c>
      <c r="P101" s="9">
        <f t="shared" ref="P101:AP101" si="147">P92/P97</f>
        <v>0.68995492594977492</v>
      </c>
      <c r="Q101" s="9">
        <f t="shared" si="147"/>
        <v>0.80915475902155476</v>
      </c>
      <c r="R101" s="9">
        <f t="shared" si="147"/>
        <v>0.8896145782938234</v>
      </c>
      <c r="S101" s="9">
        <f t="shared" si="147"/>
        <v>0.78603063670716344</v>
      </c>
      <c r="T101" s="9">
        <f t="shared" si="147"/>
        <v>0.85267672016008766</v>
      </c>
      <c r="U101" s="9">
        <f t="shared" si="147"/>
        <v>1.0084054664085855</v>
      </c>
      <c r="V101" s="9">
        <f t="shared" si="147"/>
        <v>1.1163981201567874</v>
      </c>
      <c r="W101" s="9">
        <f t="shared" si="147"/>
        <v>1.1800946615344396</v>
      </c>
      <c r="X101" s="9">
        <f t="shared" si="147"/>
        <v>1.3631946798000161</v>
      </c>
      <c r="Y101" s="9">
        <f t="shared" si="147"/>
        <v>1.5146194855872686</v>
      </c>
      <c r="Z101" s="9">
        <f t="shared" si="147"/>
        <v>1.6351405648029531</v>
      </c>
      <c r="AA101" s="9">
        <f t="shared" si="147"/>
        <v>1.6489827673319557</v>
      </c>
      <c r="AB101" s="9">
        <f t="shared" si="147"/>
        <v>1.9337099787611687</v>
      </c>
      <c r="AC101" s="9">
        <f t="shared" si="147"/>
        <v>2.1499526721723083</v>
      </c>
      <c r="AD101" s="9">
        <f t="shared" si="147"/>
        <v>2.330060769849267</v>
      </c>
      <c r="AE101" s="9">
        <f t="shared" si="147"/>
        <v>2.2573815173305531</v>
      </c>
      <c r="AF101" s="9">
        <f t="shared" si="147"/>
        <v>2.6627541385467413</v>
      </c>
      <c r="AG101" s="9">
        <f t="shared" si="147"/>
        <v>2.9621064574032907</v>
      </c>
      <c r="AH101" s="9">
        <f t="shared" si="147"/>
        <v>3.219995263868173</v>
      </c>
      <c r="AI101" s="9">
        <f t="shared" si="147"/>
        <v>3.1177579009424181</v>
      </c>
      <c r="AJ101" s="9">
        <f t="shared" si="147"/>
        <v>3.6797898623293936</v>
      </c>
      <c r="AK101" s="9">
        <f t="shared" si="147"/>
        <v>4.0954141847926717</v>
      </c>
      <c r="AL101" s="9">
        <f t="shared" si="147"/>
        <v>4.4640582085164153</v>
      </c>
      <c r="AM101" s="9">
        <f t="shared" si="147"/>
        <v>4.3432915364648537</v>
      </c>
      <c r="AN101" s="9">
        <f t="shared" si="147"/>
        <v>5.1058912790477873</v>
      </c>
      <c r="AO101" s="9">
        <f t="shared" si="147"/>
        <v>5.685162737078099</v>
      </c>
      <c r="AP101" s="9">
        <f t="shared" si="147"/>
        <v>6.2107563888384458</v>
      </c>
      <c r="AR101" s="9">
        <f>SUM(C101:F101)</f>
        <v>4.4769205380248813</v>
      </c>
      <c r="AS101" s="9">
        <f>SUM(G101:J101)</f>
        <v>3.3044778626773104</v>
      </c>
      <c r="AT101" s="9">
        <f>SUM(K101:N101)</f>
        <v>2.2773540954404878</v>
      </c>
      <c r="AU101" s="9">
        <f>SUM(O101:R101)</f>
        <v>8.5381818767645505</v>
      </c>
      <c r="AV101" s="9">
        <f>SUM(S101:V101)</f>
        <v>3.7635109434326242</v>
      </c>
      <c r="AW101" s="9">
        <f>SUM(W101:Z101)</f>
        <v>5.6930493917246778</v>
      </c>
      <c r="AX101" s="9">
        <f>SUM(AA101:AD101)</f>
        <v>8.0627061881146993</v>
      </c>
      <c r="AY101" s="9">
        <f>SUM(AE101:AH101)</f>
        <v>11.102237377148757</v>
      </c>
      <c r="AZ101" s="9">
        <f>SUM(AI101:AL101)</f>
        <v>15.357020156580898</v>
      </c>
      <c r="BA101" s="9">
        <f>SUM(AM101:AP101)</f>
        <v>21.345101941429185</v>
      </c>
      <c r="BC101" s="9">
        <v>0.94165460754715324</v>
      </c>
      <c r="BD101" s="9">
        <f t="shared" si="142"/>
        <v>-0.1556239708399898</v>
      </c>
      <c r="BE101" s="40">
        <f>BD101/BC101</f>
        <v>-0.16526651023920885</v>
      </c>
    </row>
    <row r="102" spans="1:57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BC102" s="8"/>
      <c r="BD102" s="8"/>
    </row>
    <row r="103" spans="1:57" x14ac:dyDescent="0.25">
      <c r="B103" s="8" t="s">
        <v>1</v>
      </c>
    </row>
    <row r="104" spans="1:57" x14ac:dyDescent="0.25">
      <c r="B104" s="8"/>
    </row>
    <row r="105" spans="1:57" x14ac:dyDescent="0.25">
      <c r="B105" s="8" t="s">
        <v>26</v>
      </c>
    </row>
    <row r="106" spans="1:57" x14ac:dyDescent="0.25">
      <c r="B106" s="23" t="s">
        <v>37</v>
      </c>
    </row>
    <row r="107" spans="1:57" x14ac:dyDescent="0.25">
      <c r="B107" s="22" t="s">
        <v>23</v>
      </c>
      <c r="C107" s="17">
        <v>0.97799999999999998</v>
      </c>
      <c r="D107" s="17">
        <v>5.6280000000000001</v>
      </c>
      <c r="E107" s="17">
        <v>1.288</v>
      </c>
      <c r="F107" s="17">
        <v>1.99</v>
      </c>
      <c r="G107" s="17">
        <v>3.887</v>
      </c>
      <c r="H107" s="17">
        <v>3.0129999999999999</v>
      </c>
      <c r="I107" s="17">
        <v>2.8</v>
      </c>
      <c r="J107" s="17">
        <v>3.3889999999999998</v>
      </c>
      <c r="K107" s="17">
        <v>5.0789999999999997</v>
      </c>
      <c r="L107" s="17">
        <v>5.7830000000000004</v>
      </c>
      <c r="M107" s="17">
        <v>5.5190000000000001</v>
      </c>
      <c r="N107" s="17">
        <v>7.28</v>
      </c>
      <c r="O107" s="17">
        <v>7.5869999999999997</v>
      </c>
      <c r="P107" s="17">
        <v>8.5630000000000006</v>
      </c>
      <c r="Q107" s="17">
        <v>9.1069999999999993</v>
      </c>
      <c r="R107" s="17">
        <v>8.5890000000000004</v>
      </c>
      <c r="S107" s="15">
        <f>R107+S186</f>
        <v>19.373999999999995</v>
      </c>
      <c r="T107" s="15">
        <f t="shared" ref="T107:AP107" si="148">S107+T186</f>
        <v>30.906660152869016</v>
      </c>
      <c r="U107" s="15">
        <f t="shared" si="148"/>
        <v>46.047282576617</v>
      </c>
      <c r="V107" s="15">
        <f t="shared" si="148"/>
        <v>63.588562200224914</v>
      </c>
      <c r="W107" s="15">
        <f t="shared" si="148"/>
        <v>82.43283883654442</v>
      </c>
      <c r="X107" s="15">
        <f t="shared" si="148"/>
        <v>105.37894023509561</v>
      </c>
      <c r="Y107" s="15">
        <f t="shared" si="148"/>
        <v>131.61331103057384</v>
      </c>
      <c r="Z107" s="15">
        <f t="shared" si="148"/>
        <v>160.35868056789056</v>
      </c>
      <c r="AA107" s="15">
        <f t="shared" si="148"/>
        <v>189.10776606193681</v>
      </c>
      <c r="AB107" s="15">
        <f t="shared" si="148"/>
        <v>224.05144811611984</v>
      </c>
      <c r="AC107" s="15">
        <f t="shared" si="148"/>
        <v>263.52652467365999</v>
      </c>
      <c r="AD107" s="15">
        <f t="shared" si="148"/>
        <v>306.63693126603039</v>
      </c>
      <c r="AE107" s="15">
        <f t="shared" si="148"/>
        <v>347.67725219491513</v>
      </c>
      <c r="AF107" s="15">
        <f t="shared" si="148"/>
        <v>397.24144416507528</v>
      </c>
      <c r="AG107" s="15">
        <f t="shared" si="148"/>
        <v>452.8502345403241</v>
      </c>
      <c r="AH107" s="15">
        <f t="shared" si="148"/>
        <v>513.48765169048545</v>
      </c>
      <c r="AI107" s="15">
        <f t="shared" si="148"/>
        <v>571.30315499246922</v>
      </c>
      <c r="AJ107" s="15">
        <f t="shared" si="148"/>
        <v>640.50507275595533</v>
      </c>
      <c r="AK107" s="15">
        <f t="shared" si="148"/>
        <v>717.7818423799182</v>
      </c>
      <c r="AL107" s="15">
        <f t="shared" si="148"/>
        <v>801.98907749908619</v>
      </c>
      <c r="AM107" s="15">
        <f t="shared" si="148"/>
        <v>882.8287201722685</v>
      </c>
      <c r="AN107" s="15">
        <f t="shared" si="148"/>
        <v>978.5076330869332</v>
      </c>
      <c r="AO107" s="15">
        <f t="shared" si="148"/>
        <v>1084.9979722275289</v>
      </c>
      <c r="AP107" s="15">
        <f t="shared" si="148"/>
        <v>1200.9933501031783</v>
      </c>
      <c r="AR107" s="10">
        <f>F107</f>
        <v>1.99</v>
      </c>
      <c r="AS107" s="10">
        <f>J107</f>
        <v>3.3889999999999998</v>
      </c>
      <c r="AT107" s="10">
        <f>N107</f>
        <v>7.28</v>
      </c>
      <c r="AU107" s="10">
        <f>R107</f>
        <v>8.5890000000000004</v>
      </c>
      <c r="AV107" s="10">
        <f>V107</f>
        <v>63.588562200224914</v>
      </c>
      <c r="AW107" s="10">
        <f>Z107</f>
        <v>160.35868056789056</v>
      </c>
      <c r="AX107" s="10">
        <f>AD107</f>
        <v>306.63693126603039</v>
      </c>
      <c r="AY107" s="10">
        <f>AH107</f>
        <v>513.48765169048545</v>
      </c>
      <c r="AZ107" s="10">
        <f>AL107</f>
        <v>801.98907749908619</v>
      </c>
      <c r="BA107" s="10">
        <f>AP107</f>
        <v>1200.9933501031783</v>
      </c>
      <c r="BC107" s="15">
        <v>23.414050523825999</v>
      </c>
      <c r="BD107" s="15"/>
    </row>
    <row r="108" spans="1:57" x14ac:dyDescent="0.25">
      <c r="B108" s="22" t="s">
        <v>102</v>
      </c>
      <c r="C108" s="17">
        <v>11.689</v>
      </c>
      <c r="D108" s="17">
        <v>14.026</v>
      </c>
      <c r="E108" s="17">
        <v>18.010000000000002</v>
      </c>
      <c r="F108" s="17">
        <v>19.218</v>
      </c>
      <c r="G108" s="17">
        <v>16.451000000000001</v>
      </c>
      <c r="H108" s="17">
        <v>14.023999999999999</v>
      </c>
      <c r="I108" s="17">
        <v>10.343</v>
      </c>
      <c r="J108" s="17">
        <v>9.907</v>
      </c>
      <c r="K108" s="17">
        <v>10.241</v>
      </c>
      <c r="L108" s="17">
        <v>10.24</v>
      </c>
      <c r="M108" s="17">
        <v>12.762</v>
      </c>
      <c r="N108" s="17">
        <v>18.704000000000001</v>
      </c>
      <c r="O108" s="17">
        <v>23.850999999999999</v>
      </c>
      <c r="P108" s="17">
        <v>26.236999999999998</v>
      </c>
      <c r="Q108" s="17">
        <v>29.38</v>
      </c>
      <c r="R108" s="17">
        <v>34.621000000000002</v>
      </c>
      <c r="S108" s="15">
        <f t="shared" ref="S108:T111" si="149">R108</f>
        <v>34.621000000000002</v>
      </c>
      <c r="T108" s="15">
        <f t="shared" si="149"/>
        <v>34.621000000000002</v>
      </c>
      <c r="U108" s="15">
        <f t="shared" ref="U108:AP109" si="150">T108</f>
        <v>34.621000000000002</v>
      </c>
      <c r="V108" s="15">
        <f t="shared" si="150"/>
        <v>34.621000000000002</v>
      </c>
      <c r="W108" s="15">
        <f t="shared" si="150"/>
        <v>34.621000000000002</v>
      </c>
      <c r="X108" s="15">
        <f t="shared" si="150"/>
        <v>34.621000000000002</v>
      </c>
      <c r="Y108" s="15">
        <f t="shared" si="150"/>
        <v>34.621000000000002</v>
      </c>
      <c r="Z108" s="15">
        <f t="shared" si="150"/>
        <v>34.621000000000002</v>
      </c>
      <c r="AA108" s="15">
        <f t="shared" si="150"/>
        <v>34.621000000000002</v>
      </c>
      <c r="AB108" s="15">
        <f t="shared" si="150"/>
        <v>34.621000000000002</v>
      </c>
      <c r="AC108" s="15">
        <f t="shared" si="150"/>
        <v>34.621000000000002</v>
      </c>
      <c r="AD108" s="15">
        <f t="shared" si="150"/>
        <v>34.621000000000002</v>
      </c>
      <c r="AE108" s="15">
        <f t="shared" si="150"/>
        <v>34.621000000000002</v>
      </c>
      <c r="AF108" s="15">
        <f t="shared" si="150"/>
        <v>34.621000000000002</v>
      </c>
      <c r="AG108" s="15">
        <f t="shared" si="150"/>
        <v>34.621000000000002</v>
      </c>
      <c r="AH108" s="15">
        <f t="shared" si="150"/>
        <v>34.621000000000002</v>
      </c>
      <c r="AI108" s="15">
        <f t="shared" si="150"/>
        <v>34.621000000000002</v>
      </c>
      <c r="AJ108" s="15">
        <f t="shared" si="150"/>
        <v>34.621000000000002</v>
      </c>
      <c r="AK108" s="15">
        <f t="shared" si="150"/>
        <v>34.621000000000002</v>
      </c>
      <c r="AL108" s="15">
        <f t="shared" si="150"/>
        <v>34.621000000000002</v>
      </c>
      <c r="AM108" s="15">
        <f t="shared" si="150"/>
        <v>34.621000000000002</v>
      </c>
      <c r="AN108" s="15">
        <f t="shared" si="150"/>
        <v>34.621000000000002</v>
      </c>
      <c r="AO108" s="15">
        <f t="shared" si="150"/>
        <v>34.621000000000002</v>
      </c>
      <c r="AP108" s="15">
        <f t="shared" si="150"/>
        <v>34.621000000000002</v>
      </c>
      <c r="AR108" s="10">
        <f>F108</f>
        <v>19.218</v>
      </c>
      <c r="AS108" s="10">
        <f>J108</f>
        <v>9.907</v>
      </c>
      <c r="AT108" s="10">
        <f>N108</f>
        <v>18.704000000000001</v>
      </c>
      <c r="AU108" s="10">
        <f>R108</f>
        <v>34.621000000000002</v>
      </c>
      <c r="AV108" s="10">
        <f>V108</f>
        <v>34.621000000000002</v>
      </c>
      <c r="AW108" s="10">
        <f>Z108</f>
        <v>34.621000000000002</v>
      </c>
      <c r="AX108" s="10">
        <f>AD108</f>
        <v>34.621000000000002</v>
      </c>
      <c r="AY108" s="10">
        <f>AH108</f>
        <v>34.621000000000002</v>
      </c>
      <c r="AZ108" s="10">
        <f>AL108</f>
        <v>34.621000000000002</v>
      </c>
      <c r="BA108" s="10">
        <f>AP108</f>
        <v>34.621000000000002</v>
      </c>
      <c r="BC108" s="15">
        <v>34.621000000000002</v>
      </c>
      <c r="BD108" s="15"/>
    </row>
    <row r="109" spans="1:57" x14ac:dyDescent="0.25">
      <c r="B109" s="22" t="s">
        <v>24</v>
      </c>
      <c r="C109" s="17">
        <v>3.024</v>
      </c>
      <c r="D109" s="17">
        <v>3.5859999999999999</v>
      </c>
      <c r="E109" s="17">
        <v>3.9540000000000002</v>
      </c>
      <c r="F109" s="17">
        <v>4.6500000000000004</v>
      </c>
      <c r="G109" s="17">
        <v>5.4379999999999997</v>
      </c>
      <c r="H109" s="17">
        <v>5.3170000000000002</v>
      </c>
      <c r="I109" s="17">
        <v>4.9080000000000004</v>
      </c>
      <c r="J109" s="17">
        <v>3.827</v>
      </c>
      <c r="K109" s="17">
        <v>4.08</v>
      </c>
      <c r="L109" s="17">
        <v>7.0659999999999998</v>
      </c>
      <c r="M109" s="17">
        <v>8.3089999999999993</v>
      </c>
      <c r="N109" s="17">
        <v>9.9990000000000006</v>
      </c>
      <c r="O109" s="17">
        <v>12.365</v>
      </c>
      <c r="P109" s="17">
        <v>14.132</v>
      </c>
      <c r="Q109" s="17">
        <v>17.693000000000001</v>
      </c>
      <c r="R109" s="17">
        <v>23.065000000000001</v>
      </c>
      <c r="S109" s="15">
        <f t="shared" si="149"/>
        <v>23.065000000000001</v>
      </c>
      <c r="T109" s="15">
        <f t="shared" si="149"/>
        <v>23.065000000000001</v>
      </c>
      <c r="U109" s="15">
        <f t="shared" si="150"/>
        <v>23.065000000000001</v>
      </c>
      <c r="V109" s="15">
        <f t="shared" si="150"/>
        <v>23.065000000000001</v>
      </c>
      <c r="W109" s="15">
        <f t="shared" si="150"/>
        <v>23.065000000000001</v>
      </c>
      <c r="X109" s="15">
        <f t="shared" si="150"/>
        <v>23.065000000000001</v>
      </c>
      <c r="Y109" s="15">
        <f t="shared" si="150"/>
        <v>23.065000000000001</v>
      </c>
      <c r="Z109" s="15">
        <f t="shared" si="150"/>
        <v>23.065000000000001</v>
      </c>
      <c r="AA109" s="15">
        <f t="shared" si="150"/>
        <v>23.065000000000001</v>
      </c>
      <c r="AB109" s="15">
        <f t="shared" si="150"/>
        <v>23.065000000000001</v>
      </c>
      <c r="AC109" s="15">
        <f t="shared" si="150"/>
        <v>23.065000000000001</v>
      </c>
      <c r="AD109" s="15">
        <f t="shared" si="150"/>
        <v>23.065000000000001</v>
      </c>
      <c r="AE109" s="15">
        <f t="shared" si="150"/>
        <v>23.065000000000001</v>
      </c>
      <c r="AF109" s="15">
        <f t="shared" si="150"/>
        <v>23.065000000000001</v>
      </c>
      <c r="AG109" s="15">
        <f t="shared" si="150"/>
        <v>23.065000000000001</v>
      </c>
      <c r="AH109" s="15">
        <f t="shared" si="150"/>
        <v>23.065000000000001</v>
      </c>
      <c r="AI109" s="15">
        <f t="shared" si="150"/>
        <v>23.065000000000001</v>
      </c>
      <c r="AJ109" s="15">
        <f t="shared" si="150"/>
        <v>23.065000000000001</v>
      </c>
      <c r="AK109" s="15">
        <f t="shared" si="150"/>
        <v>23.065000000000001</v>
      </c>
      <c r="AL109" s="15">
        <f t="shared" si="150"/>
        <v>23.065000000000001</v>
      </c>
      <c r="AM109" s="15">
        <f t="shared" si="150"/>
        <v>23.065000000000001</v>
      </c>
      <c r="AN109" s="15">
        <f t="shared" si="150"/>
        <v>23.065000000000001</v>
      </c>
      <c r="AO109" s="15">
        <f t="shared" si="150"/>
        <v>23.065000000000001</v>
      </c>
      <c r="AP109" s="15">
        <f t="shared" si="150"/>
        <v>23.065000000000001</v>
      </c>
      <c r="AR109" s="10">
        <f>F109</f>
        <v>4.6500000000000004</v>
      </c>
      <c r="AS109" s="10">
        <f>J109</f>
        <v>3.827</v>
      </c>
      <c r="AT109" s="10">
        <f>N109</f>
        <v>9.9990000000000006</v>
      </c>
      <c r="AU109" s="10">
        <f>R109</f>
        <v>23.065000000000001</v>
      </c>
      <c r="AV109" s="10">
        <f>V109</f>
        <v>23.065000000000001</v>
      </c>
      <c r="AW109" s="10">
        <f>Z109</f>
        <v>23.065000000000001</v>
      </c>
      <c r="AX109" s="10">
        <f>AD109</f>
        <v>23.065000000000001</v>
      </c>
      <c r="AY109" s="10">
        <f>AH109</f>
        <v>23.065000000000001</v>
      </c>
      <c r="AZ109" s="10">
        <f>AL109</f>
        <v>23.065000000000001</v>
      </c>
      <c r="BA109" s="10">
        <f>AP109</f>
        <v>23.065000000000001</v>
      </c>
      <c r="BC109" s="15">
        <v>23.065000000000001</v>
      </c>
      <c r="BD109" s="15"/>
    </row>
    <row r="110" spans="1:57" x14ac:dyDescent="0.25">
      <c r="B110" s="22" t="s">
        <v>103</v>
      </c>
      <c r="C110" s="17">
        <v>1.992</v>
      </c>
      <c r="D110" s="17">
        <v>2.1139999999999999</v>
      </c>
      <c r="E110" s="17">
        <v>2.2330000000000001</v>
      </c>
      <c r="F110" s="17">
        <v>2.605</v>
      </c>
      <c r="G110" s="17">
        <v>3.1629999999999998</v>
      </c>
      <c r="H110" s="17">
        <v>3.8889999999999998</v>
      </c>
      <c r="I110" s="17">
        <v>4.4539999999999997</v>
      </c>
      <c r="J110" s="17">
        <v>5.1589999999999998</v>
      </c>
      <c r="K110" s="17">
        <v>4.6109999999999998</v>
      </c>
      <c r="L110" s="17">
        <v>4.319</v>
      </c>
      <c r="M110" s="17">
        <v>4.7789999999999999</v>
      </c>
      <c r="N110" s="17">
        <v>5.282</v>
      </c>
      <c r="O110" s="17">
        <v>5.8639999999999999</v>
      </c>
      <c r="P110" s="17">
        <v>6.6749999999999998</v>
      </c>
      <c r="Q110" s="17">
        <v>7.6539999999999999</v>
      </c>
      <c r="R110" s="17">
        <v>10.08</v>
      </c>
      <c r="S110" s="15">
        <f t="shared" si="149"/>
        <v>10.08</v>
      </c>
      <c r="T110" s="15">
        <f t="shared" si="149"/>
        <v>10.08</v>
      </c>
      <c r="U110" s="15">
        <f t="shared" ref="U110:AP110" si="151">T110</f>
        <v>10.08</v>
      </c>
      <c r="V110" s="15">
        <f t="shared" si="151"/>
        <v>10.08</v>
      </c>
      <c r="W110" s="15">
        <f t="shared" si="151"/>
        <v>10.08</v>
      </c>
      <c r="X110" s="15">
        <f t="shared" si="151"/>
        <v>10.08</v>
      </c>
      <c r="Y110" s="15">
        <f t="shared" si="151"/>
        <v>10.08</v>
      </c>
      <c r="Z110" s="15">
        <f t="shared" si="151"/>
        <v>10.08</v>
      </c>
      <c r="AA110" s="15">
        <f t="shared" si="151"/>
        <v>10.08</v>
      </c>
      <c r="AB110" s="15">
        <f t="shared" si="151"/>
        <v>10.08</v>
      </c>
      <c r="AC110" s="15">
        <f t="shared" si="151"/>
        <v>10.08</v>
      </c>
      <c r="AD110" s="15">
        <f t="shared" si="151"/>
        <v>10.08</v>
      </c>
      <c r="AE110" s="15">
        <f t="shared" si="151"/>
        <v>10.08</v>
      </c>
      <c r="AF110" s="15">
        <f t="shared" si="151"/>
        <v>10.08</v>
      </c>
      <c r="AG110" s="15">
        <f t="shared" si="151"/>
        <v>10.08</v>
      </c>
      <c r="AH110" s="15">
        <f t="shared" si="151"/>
        <v>10.08</v>
      </c>
      <c r="AI110" s="15">
        <f t="shared" si="151"/>
        <v>10.08</v>
      </c>
      <c r="AJ110" s="15">
        <f t="shared" si="151"/>
        <v>10.08</v>
      </c>
      <c r="AK110" s="15">
        <f t="shared" si="151"/>
        <v>10.08</v>
      </c>
      <c r="AL110" s="15">
        <f t="shared" si="151"/>
        <v>10.08</v>
      </c>
      <c r="AM110" s="15">
        <f t="shared" si="151"/>
        <v>10.08</v>
      </c>
      <c r="AN110" s="15">
        <f t="shared" si="151"/>
        <v>10.08</v>
      </c>
      <c r="AO110" s="15">
        <f t="shared" si="151"/>
        <v>10.08</v>
      </c>
      <c r="AP110" s="15">
        <f t="shared" si="151"/>
        <v>10.08</v>
      </c>
      <c r="AR110" s="10">
        <f>F110</f>
        <v>2.605</v>
      </c>
      <c r="AS110" s="10">
        <f>J110</f>
        <v>5.1589999999999998</v>
      </c>
      <c r="AT110" s="10">
        <f>N110</f>
        <v>5.282</v>
      </c>
      <c r="AU110" s="10">
        <f>R110</f>
        <v>10.08</v>
      </c>
      <c r="AV110" s="10">
        <f>V110</f>
        <v>10.08</v>
      </c>
      <c r="AW110" s="10">
        <f>Z110</f>
        <v>10.08</v>
      </c>
      <c r="AX110" s="10">
        <f>AD110</f>
        <v>10.08</v>
      </c>
      <c r="AY110" s="10">
        <f>AH110</f>
        <v>10.08</v>
      </c>
      <c r="AZ110" s="10">
        <f>AL110</f>
        <v>10.08</v>
      </c>
      <c r="BA110" s="10">
        <f>AP110</f>
        <v>10.08</v>
      </c>
      <c r="BC110" s="15">
        <v>10.08</v>
      </c>
      <c r="BD110" s="15"/>
    </row>
    <row r="111" spans="1:57" x14ac:dyDescent="0.25">
      <c r="B111" s="22" t="s">
        <v>25</v>
      </c>
      <c r="C111" s="34">
        <v>0.44400000000000001</v>
      </c>
      <c r="D111" s="34">
        <v>0.45200000000000001</v>
      </c>
      <c r="E111" s="34">
        <v>0.32100000000000001</v>
      </c>
      <c r="F111" s="34">
        <v>0.36599999999999999</v>
      </c>
      <c r="G111" s="34">
        <v>0.63600000000000001</v>
      </c>
      <c r="H111" s="34">
        <v>1.175</v>
      </c>
      <c r="I111" s="34">
        <v>0.71799999999999997</v>
      </c>
      <c r="J111" s="34">
        <v>0.79100000000000004</v>
      </c>
      <c r="K111" s="34">
        <v>0.872</v>
      </c>
      <c r="L111" s="17">
        <v>1.389</v>
      </c>
      <c r="M111" s="34">
        <v>1.2889999999999999</v>
      </c>
      <c r="N111" s="17">
        <v>3.08</v>
      </c>
      <c r="O111" s="34">
        <v>4.0620000000000003</v>
      </c>
      <c r="P111" s="34">
        <v>4.0259999999999998</v>
      </c>
      <c r="Q111" s="34">
        <v>3.806</v>
      </c>
      <c r="R111" s="34">
        <v>3.7709999999999999</v>
      </c>
      <c r="S111" s="25">
        <f t="shared" si="149"/>
        <v>3.7709999999999999</v>
      </c>
      <c r="T111" s="25">
        <f t="shared" si="149"/>
        <v>3.7709999999999999</v>
      </c>
      <c r="U111" s="25">
        <f t="shared" ref="U111:AP111" si="152">T111</f>
        <v>3.7709999999999999</v>
      </c>
      <c r="V111" s="25">
        <f t="shared" si="152"/>
        <v>3.7709999999999999</v>
      </c>
      <c r="W111" s="25">
        <f t="shared" si="152"/>
        <v>3.7709999999999999</v>
      </c>
      <c r="X111" s="25">
        <f t="shared" si="152"/>
        <v>3.7709999999999999</v>
      </c>
      <c r="Y111" s="25">
        <f t="shared" si="152"/>
        <v>3.7709999999999999</v>
      </c>
      <c r="Z111" s="25">
        <f t="shared" si="152"/>
        <v>3.7709999999999999</v>
      </c>
      <c r="AA111" s="25">
        <f t="shared" si="152"/>
        <v>3.7709999999999999</v>
      </c>
      <c r="AB111" s="25">
        <f t="shared" si="152"/>
        <v>3.7709999999999999</v>
      </c>
      <c r="AC111" s="25">
        <f t="shared" si="152"/>
        <v>3.7709999999999999</v>
      </c>
      <c r="AD111" s="25">
        <f t="shared" si="152"/>
        <v>3.7709999999999999</v>
      </c>
      <c r="AE111" s="25">
        <f t="shared" si="152"/>
        <v>3.7709999999999999</v>
      </c>
      <c r="AF111" s="25">
        <f t="shared" si="152"/>
        <v>3.7709999999999999</v>
      </c>
      <c r="AG111" s="25">
        <f t="shared" si="152"/>
        <v>3.7709999999999999</v>
      </c>
      <c r="AH111" s="25">
        <f t="shared" si="152"/>
        <v>3.7709999999999999</v>
      </c>
      <c r="AI111" s="25">
        <f t="shared" si="152"/>
        <v>3.7709999999999999</v>
      </c>
      <c r="AJ111" s="25">
        <f t="shared" si="152"/>
        <v>3.7709999999999999</v>
      </c>
      <c r="AK111" s="25">
        <f t="shared" si="152"/>
        <v>3.7709999999999999</v>
      </c>
      <c r="AL111" s="25">
        <f t="shared" si="152"/>
        <v>3.7709999999999999</v>
      </c>
      <c r="AM111" s="25">
        <f t="shared" si="152"/>
        <v>3.7709999999999999</v>
      </c>
      <c r="AN111" s="25">
        <f t="shared" si="152"/>
        <v>3.7709999999999999</v>
      </c>
      <c r="AO111" s="25">
        <f t="shared" si="152"/>
        <v>3.7709999999999999</v>
      </c>
      <c r="AP111" s="25">
        <f t="shared" si="152"/>
        <v>3.7709999999999999</v>
      </c>
      <c r="AR111" s="36">
        <f>F111</f>
        <v>0.36599999999999999</v>
      </c>
      <c r="AS111" s="36">
        <f>J111</f>
        <v>0.79100000000000004</v>
      </c>
      <c r="AT111" s="36">
        <f>N111</f>
        <v>3.08</v>
      </c>
      <c r="AU111" s="36">
        <f>R111</f>
        <v>3.7709999999999999</v>
      </c>
      <c r="AV111" s="36">
        <f>V111</f>
        <v>3.7709999999999999</v>
      </c>
      <c r="AW111" s="36">
        <f>Z111</f>
        <v>3.7709999999999999</v>
      </c>
      <c r="AX111" s="36">
        <f>AD111</f>
        <v>3.7709999999999999</v>
      </c>
      <c r="AY111" s="36">
        <f>AH111</f>
        <v>3.7709999999999999</v>
      </c>
      <c r="AZ111" s="36">
        <f>AL111</f>
        <v>3.7709999999999999</v>
      </c>
      <c r="BA111" s="36">
        <f>AP111</f>
        <v>3.7709999999999999</v>
      </c>
      <c r="BC111" s="25">
        <v>3.7709999999999999</v>
      </c>
      <c r="BD111" s="25"/>
    </row>
    <row r="112" spans="1:57" x14ac:dyDescent="0.25">
      <c r="B112" s="23" t="s">
        <v>38</v>
      </c>
      <c r="C112" s="15">
        <f t="shared" ref="C112:AR112" si="153">SUM(C107:C111)</f>
        <v>18.126999999999999</v>
      </c>
      <c r="D112" s="15">
        <f t="shared" si="153"/>
        <v>25.806000000000001</v>
      </c>
      <c r="E112" s="15">
        <f t="shared" si="153"/>
        <v>25.806000000000004</v>
      </c>
      <c r="F112" s="15">
        <f t="shared" si="153"/>
        <v>28.828999999999997</v>
      </c>
      <c r="G112" s="15">
        <f t="shared" si="153"/>
        <v>29.574999999999999</v>
      </c>
      <c r="H112" s="15">
        <f t="shared" si="153"/>
        <v>27.417999999999999</v>
      </c>
      <c r="I112" s="15">
        <f t="shared" si="153"/>
        <v>23.223000000000003</v>
      </c>
      <c r="J112" s="15">
        <f t="shared" si="153"/>
        <v>23.072999999999997</v>
      </c>
      <c r="K112" s="15">
        <f t="shared" si="153"/>
        <v>24.882999999999999</v>
      </c>
      <c r="L112" s="15">
        <f t="shared" si="153"/>
        <v>28.796999999999997</v>
      </c>
      <c r="M112" s="15">
        <f t="shared" si="153"/>
        <v>32.657999999999994</v>
      </c>
      <c r="N112" s="15">
        <f t="shared" si="153"/>
        <v>44.344999999999999</v>
      </c>
      <c r="O112" s="15">
        <f t="shared" si="153"/>
        <v>53.728999999999992</v>
      </c>
      <c r="P112" s="15">
        <f t="shared" si="153"/>
        <v>59.632999999999996</v>
      </c>
      <c r="Q112" s="15">
        <f t="shared" si="153"/>
        <v>67.639999999999986</v>
      </c>
      <c r="R112" s="15">
        <f t="shared" si="153"/>
        <v>80.126000000000005</v>
      </c>
      <c r="S112" s="15">
        <f t="shared" si="153"/>
        <v>90.911000000000001</v>
      </c>
      <c r="T112" s="15">
        <f t="shared" si="153"/>
        <v>102.44366015286901</v>
      </c>
      <c r="U112" s="15">
        <f t="shared" si="153"/>
        <v>117.584282576617</v>
      </c>
      <c r="V112" s="15">
        <f t="shared" si="153"/>
        <v>135.12556220022492</v>
      </c>
      <c r="W112" s="15">
        <f t="shared" si="153"/>
        <v>153.96983883654443</v>
      </c>
      <c r="X112" s="15">
        <f t="shared" si="153"/>
        <v>176.9159402350956</v>
      </c>
      <c r="Y112" s="15">
        <f t="shared" si="153"/>
        <v>203.15031103057385</v>
      </c>
      <c r="Z112" s="15">
        <f t="shared" si="153"/>
        <v>231.89568056789057</v>
      </c>
      <c r="AA112" s="15">
        <f t="shared" si="153"/>
        <v>260.64476606193682</v>
      </c>
      <c r="AB112" s="15">
        <f t="shared" si="153"/>
        <v>295.58844811611982</v>
      </c>
      <c r="AC112" s="15">
        <f t="shared" si="153"/>
        <v>335.06352467365997</v>
      </c>
      <c r="AD112" s="15">
        <f t="shared" si="153"/>
        <v>378.17393126603037</v>
      </c>
      <c r="AE112" s="15">
        <f t="shared" si="153"/>
        <v>419.2142521949151</v>
      </c>
      <c r="AF112" s="15">
        <f t="shared" si="153"/>
        <v>468.77844416507526</v>
      </c>
      <c r="AG112" s="15">
        <f t="shared" si="153"/>
        <v>524.38723454032402</v>
      </c>
      <c r="AH112" s="15">
        <f t="shared" si="153"/>
        <v>585.02465169048548</v>
      </c>
      <c r="AI112" s="15">
        <f t="shared" si="153"/>
        <v>642.84015499246925</v>
      </c>
      <c r="AJ112" s="15">
        <f t="shared" si="153"/>
        <v>712.04207275595536</v>
      </c>
      <c r="AK112" s="15">
        <f t="shared" si="153"/>
        <v>789.31884237991824</v>
      </c>
      <c r="AL112" s="15">
        <f t="shared" si="153"/>
        <v>873.52607749908623</v>
      </c>
      <c r="AM112" s="15">
        <f t="shared" si="153"/>
        <v>954.36572017226854</v>
      </c>
      <c r="AN112" s="15">
        <f t="shared" si="153"/>
        <v>1050.0446330869331</v>
      </c>
      <c r="AO112" s="15">
        <f t="shared" si="153"/>
        <v>1156.5349722275289</v>
      </c>
      <c r="AP112" s="15">
        <f t="shared" si="153"/>
        <v>1272.5303501031783</v>
      </c>
      <c r="AR112" s="15">
        <f t="shared" si="153"/>
        <v>28.828999999999997</v>
      </c>
      <c r="AS112" s="15">
        <f t="shared" ref="AS112:BA112" si="154">SUM(AS107:AS111)</f>
        <v>23.072999999999997</v>
      </c>
      <c r="AT112" s="15">
        <f t="shared" si="154"/>
        <v>44.344999999999999</v>
      </c>
      <c r="AU112" s="15">
        <f t="shared" si="154"/>
        <v>80.126000000000005</v>
      </c>
      <c r="AV112" s="15">
        <f t="shared" si="154"/>
        <v>135.12556220022492</v>
      </c>
      <c r="AW112" s="15">
        <f t="shared" si="154"/>
        <v>231.89568056789057</v>
      </c>
      <c r="AX112" s="15">
        <f t="shared" si="154"/>
        <v>378.17393126603037</v>
      </c>
      <c r="AY112" s="15">
        <f t="shared" si="154"/>
        <v>585.02465169048548</v>
      </c>
      <c r="AZ112" s="15">
        <f t="shared" si="154"/>
        <v>873.52607749908623</v>
      </c>
      <c r="BA112" s="15">
        <f t="shared" si="154"/>
        <v>1272.5303501031783</v>
      </c>
      <c r="BC112" s="15">
        <v>94.951050523825998</v>
      </c>
      <c r="BD112" s="15"/>
    </row>
    <row r="113" spans="2:56" x14ac:dyDescent="0.25">
      <c r="B113" s="23" t="s">
        <v>27</v>
      </c>
      <c r="C113" s="17">
        <v>2.2679999999999998</v>
      </c>
      <c r="D113" s="17">
        <v>2.3639999999999999</v>
      </c>
      <c r="E113" s="17">
        <v>2.5089999999999999</v>
      </c>
      <c r="F113" s="17">
        <v>2.778</v>
      </c>
      <c r="G113" s="17">
        <v>2.9159999999999999</v>
      </c>
      <c r="H113" s="17">
        <v>3.2330000000000001</v>
      </c>
      <c r="I113" s="17">
        <v>3.774</v>
      </c>
      <c r="J113" s="17">
        <v>3.8069999999999999</v>
      </c>
      <c r="K113" s="17">
        <v>3.74</v>
      </c>
      <c r="L113" s="17">
        <v>3.7989999999999999</v>
      </c>
      <c r="M113" s="17">
        <v>3.8439999999999999</v>
      </c>
      <c r="N113" s="17">
        <v>3.9140000000000001</v>
      </c>
      <c r="O113" s="17">
        <v>4.0060000000000002</v>
      </c>
      <c r="P113" s="17">
        <v>4.8849999999999998</v>
      </c>
      <c r="Q113" s="17">
        <v>5.343</v>
      </c>
      <c r="R113" s="17">
        <v>6.2830000000000004</v>
      </c>
      <c r="S113" s="15">
        <f t="shared" ref="S113:AP113" si="155">R113-S169</f>
        <v>6.2830000000000004</v>
      </c>
      <c r="T113" s="15">
        <f t="shared" si="155"/>
        <v>6.2830000000000004</v>
      </c>
      <c r="U113" s="15">
        <f t="shared" si="155"/>
        <v>6.2830000000000004</v>
      </c>
      <c r="V113" s="15">
        <f t="shared" si="155"/>
        <v>6.2830000000000004</v>
      </c>
      <c r="W113" s="15">
        <f t="shared" si="155"/>
        <v>6.2830000000000004</v>
      </c>
      <c r="X113" s="15">
        <f t="shared" si="155"/>
        <v>6.2830000000000004</v>
      </c>
      <c r="Y113" s="15">
        <f t="shared" si="155"/>
        <v>6.2830000000000004</v>
      </c>
      <c r="Z113" s="15">
        <f t="shared" si="155"/>
        <v>6.2830000000000004</v>
      </c>
      <c r="AA113" s="15">
        <f t="shared" si="155"/>
        <v>6.2830000000000004</v>
      </c>
      <c r="AB113" s="15">
        <f t="shared" si="155"/>
        <v>6.2830000000000004</v>
      </c>
      <c r="AC113" s="15">
        <f t="shared" si="155"/>
        <v>6.2830000000000004</v>
      </c>
      <c r="AD113" s="15">
        <f t="shared" si="155"/>
        <v>6.2830000000000004</v>
      </c>
      <c r="AE113" s="15">
        <f t="shared" si="155"/>
        <v>6.2830000000000004</v>
      </c>
      <c r="AF113" s="15">
        <f t="shared" si="155"/>
        <v>6.2830000000000004</v>
      </c>
      <c r="AG113" s="15">
        <f t="shared" si="155"/>
        <v>6.2830000000000004</v>
      </c>
      <c r="AH113" s="15">
        <f t="shared" si="155"/>
        <v>6.2830000000000004</v>
      </c>
      <c r="AI113" s="15">
        <f t="shared" si="155"/>
        <v>6.2830000000000004</v>
      </c>
      <c r="AJ113" s="15">
        <f t="shared" si="155"/>
        <v>6.2830000000000004</v>
      </c>
      <c r="AK113" s="15">
        <f t="shared" si="155"/>
        <v>6.2830000000000004</v>
      </c>
      <c r="AL113" s="15">
        <f t="shared" si="155"/>
        <v>6.2830000000000004</v>
      </c>
      <c r="AM113" s="15">
        <f t="shared" si="155"/>
        <v>6.2830000000000004</v>
      </c>
      <c r="AN113" s="15">
        <f t="shared" si="155"/>
        <v>6.2830000000000004</v>
      </c>
      <c r="AO113" s="15">
        <f t="shared" si="155"/>
        <v>6.2830000000000004</v>
      </c>
      <c r="AP113" s="15">
        <f t="shared" si="155"/>
        <v>6.2830000000000004</v>
      </c>
      <c r="AR113" s="10">
        <f t="shared" ref="AR113:AR118" si="156">F113</f>
        <v>2.778</v>
      </c>
      <c r="AS113" s="10">
        <f t="shared" ref="AS113:AS118" si="157">J113</f>
        <v>3.8069999999999999</v>
      </c>
      <c r="AT113" s="10">
        <f t="shared" ref="AT113:AT118" si="158">N113</f>
        <v>3.9140000000000001</v>
      </c>
      <c r="AU113" s="10">
        <f t="shared" ref="AU113:AU118" si="159">R113</f>
        <v>6.2830000000000004</v>
      </c>
      <c r="AV113" s="10">
        <f t="shared" ref="AV113:AV118" si="160">V113</f>
        <v>6.2830000000000004</v>
      </c>
      <c r="AW113" s="10">
        <f t="shared" ref="AW113:AW118" si="161">Z113</f>
        <v>6.2830000000000004</v>
      </c>
      <c r="AX113" s="10">
        <f t="shared" ref="AX113:AX118" si="162">AD113</f>
        <v>6.2830000000000004</v>
      </c>
      <c r="AY113" s="10">
        <f t="shared" ref="AY113:AY118" si="163">AH113</f>
        <v>6.2830000000000004</v>
      </c>
      <c r="AZ113" s="10">
        <f t="shared" ref="AZ113:AZ118" si="164">AL113</f>
        <v>6.2830000000000004</v>
      </c>
      <c r="BA113" s="10">
        <f t="shared" ref="BA113:BA118" si="165">AP113</f>
        <v>6.2830000000000004</v>
      </c>
      <c r="BC113" s="15">
        <v>6.2830000000000004</v>
      </c>
      <c r="BD113" s="15"/>
    </row>
    <row r="114" spans="2:56" x14ac:dyDescent="0.25">
      <c r="B114" s="23" t="s">
        <v>104</v>
      </c>
      <c r="C114" s="17">
        <v>0.72699999999999998</v>
      </c>
      <c r="D114" s="17">
        <v>0.80100000000000005</v>
      </c>
      <c r="E114" s="17">
        <v>0.83</v>
      </c>
      <c r="F114" s="17">
        <v>0.82899999999999996</v>
      </c>
      <c r="G114" s="17">
        <v>0.85599999999999998</v>
      </c>
      <c r="H114" s="17">
        <v>0.85199999999999998</v>
      </c>
      <c r="I114" s="17">
        <v>0.92700000000000005</v>
      </c>
      <c r="J114" s="17">
        <v>1.038</v>
      </c>
      <c r="K114" s="17">
        <v>1.0940000000000001</v>
      </c>
      <c r="L114" s="17">
        <v>1.2350000000000001</v>
      </c>
      <c r="M114" s="17">
        <v>1.3160000000000001</v>
      </c>
      <c r="N114" s="17">
        <v>1.3460000000000001</v>
      </c>
      <c r="O114" s="17">
        <v>1.532</v>
      </c>
      <c r="P114" s="17">
        <v>1.556</v>
      </c>
      <c r="Q114" s="17">
        <v>1.7549999999999999</v>
      </c>
      <c r="R114" s="17">
        <v>1.7929999999999999</v>
      </c>
      <c r="S114" s="15">
        <f t="shared" ref="S114:AP114" si="166">R114-S170</f>
        <v>1.7929999999999999</v>
      </c>
      <c r="T114" s="15">
        <f t="shared" si="166"/>
        <v>1.7929999999999999</v>
      </c>
      <c r="U114" s="15">
        <f t="shared" si="166"/>
        <v>1.7929999999999999</v>
      </c>
      <c r="V114" s="15">
        <f t="shared" si="166"/>
        <v>1.7929999999999999</v>
      </c>
      <c r="W114" s="15">
        <f t="shared" si="166"/>
        <v>1.7929999999999999</v>
      </c>
      <c r="X114" s="15">
        <f t="shared" si="166"/>
        <v>1.7929999999999999</v>
      </c>
      <c r="Y114" s="15">
        <f t="shared" si="166"/>
        <v>1.7929999999999999</v>
      </c>
      <c r="Z114" s="15">
        <f t="shared" si="166"/>
        <v>1.7929999999999999</v>
      </c>
      <c r="AA114" s="15">
        <f t="shared" si="166"/>
        <v>1.7929999999999999</v>
      </c>
      <c r="AB114" s="15">
        <f t="shared" si="166"/>
        <v>1.7929999999999999</v>
      </c>
      <c r="AC114" s="15">
        <f t="shared" si="166"/>
        <v>1.7929999999999999</v>
      </c>
      <c r="AD114" s="15">
        <f t="shared" si="166"/>
        <v>1.7929999999999999</v>
      </c>
      <c r="AE114" s="15">
        <f t="shared" si="166"/>
        <v>1.7929999999999999</v>
      </c>
      <c r="AF114" s="15">
        <f t="shared" si="166"/>
        <v>1.7929999999999999</v>
      </c>
      <c r="AG114" s="15">
        <f t="shared" si="166"/>
        <v>1.7929999999999999</v>
      </c>
      <c r="AH114" s="15">
        <f t="shared" si="166"/>
        <v>1.7929999999999999</v>
      </c>
      <c r="AI114" s="15">
        <f t="shared" si="166"/>
        <v>1.7929999999999999</v>
      </c>
      <c r="AJ114" s="15">
        <f t="shared" si="166"/>
        <v>1.7929999999999999</v>
      </c>
      <c r="AK114" s="15">
        <f t="shared" si="166"/>
        <v>1.7929999999999999</v>
      </c>
      <c r="AL114" s="15">
        <f t="shared" si="166"/>
        <v>1.7929999999999999</v>
      </c>
      <c r="AM114" s="15">
        <f t="shared" si="166"/>
        <v>1.7929999999999999</v>
      </c>
      <c r="AN114" s="15">
        <f t="shared" si="166"/>
        <v>1.7929999999999999</v>
      </c>
      <c r="AO114" s="15">
        <f t="shared" si="166"/>
        <v>1.7929999999999999</v>
      </c>
      <c r="AP114" s="15">
        <f t="shared" si="166"/>
        <v>1.7929999999999999</v>
      </c>
      <c r="AR114" s="10">
        <f t="shared" si="156"/>
        <v>0.82899999999999996</v>
      </c>
      <c r="AS114" s="10">
        <f t="shared" si="157"/>
        <v>1.038</v>
      </c>
      <c r="AT114" s="10">
        <f t="shared" si="158"/>
        <v>1.3460000000000001</v>
      </c>
      <c r="AU114" s="10">
        <f t="shared" si="159"/>
        <v>1.7929999999999999</v>
      </c>
      <c r="AV114" s="10">
        <f t="shared" si="160"/>
        <v>1.7929999999999999</v>
      </c>
      <c r="AW114" s="10">
        <f t="shared" si="161"/>
        <v>1.7929999999999999</v>
      </c>
      <c r="AX114" s="10">
        <f t="shared" si="162"/>
        <v>1.7929999999999999</v>
      </c>
      <c r="AY114" s="10">
        <f t="shared" si="163"/>
        <v>1.7929999999999999</v>
      </c>
      <c r="AZ114" s="10">
        <f t="shared" si="164"/>
        <v>1.7929999999999999</v>
      </c>
      <c r="BA114" s="10">
        <f t="shared" si="165"/>
        <v>1.7929999999999999</v>
      </c>
      <c r="BC114" s="15">
        <v>1.7929999999999999</v>
      </c>
      <c r="BD114" s="15"/>
    </row>
    <row r="115" spans="2:56" x14ac:dyDescent="0.25">
      <c r="B115" s="23" t="s">
        <v>28</v>
      </c>
      <c r="C115" s="17">
        <v>4.1929999999999996</v>
      </c>
      <c r="D115" s="17">
        <v>4.1929999999999996</v>
      </c>
      <c r="E115" s="17">
        <v>4.3019999999999996</v>
      </c>
      <c r="F115" s="17">
        <v>4.3490000000000002</v>
      </c>
      <c r="G115" s="17">
        <v>4.3650000000000002</v>
      </c>
      <c r="H115" s="17">
        <v>4.3719999999999999</v>
      </c>
      <c r="I115" s="17">
        <v>4.3719999999999999</v>
      </c>
      <c r="J115" s="17">
        <v>4.3719999999999999</v>
      </c>
      <c r="K115" s="17">
        <v>4.43</v>
      </c>
      <c r="L115" s="17">
        <v>4.43</v>
      </c>
      <c r="M115" s="17">
        <v>4.43</v>
      </c>
      <c r="N115" s="17">
        <v>4.43</v>
      </c>
      <c r="O115" s="17">
        <v>4.4530000000000003</v>
      </c>
      <c r="P115" s="17">
        <v>4.6219999999999999</v>
      </c>
      <c r="Q115" s="17">
        <v>4.7240000000000002</v>
      </c>
      <c r="R115" s="17">
        <v>5.1879999999999997</v>
      </c>
      <c r="S115" s="15">
        <f t="shared" ref="S115:T118" si="167">R115</f>
        <v>5.1879999999999997</v>
      </c>
      <c r="T115" s="15">
        <f t="shared" si="167"/>
        <v>5.1879999999999997</v>
      </c>
      <c r="U115" s="15">
        <f t="shared" ref="U115:AP115" si="168">T115</f>
        <v>5.1879999999999997</v>
      </c>
      <c r="V115" s="15">
        <f t="shared" si="168"/>
        <v>5.1879999999999997</v>
      </c>
      <c r="W115" s="15">
        <f t="shared" si="168"/>
        <v>5.1879999999999997</v>
      </c>
      <c r="X115" s="15">
        <f t="shared" si="168"/>
        <v>5.1879999999999997</v>
      </c>
      <c r="Y115" s="15">
        <f t="shared" si="168"/>
        <v>5.1879999999999997</v>
      </c>
      <c r="Z115" s="15">
        <f t="shared" si="168"/>
        <v>5.1879999999999997</v>
      </c>
      <c r="AA115" s="15">
        <f t="shared" si="168"/>
        <v>5.1879999999999997</v>
      </c>
      <c r="AB115" s="15">
        <f t="shared" si="168"/>
        <v>5.1879999999999997</v>
      </c>
      <c r="AC115" s="15">
        <f t="shared" si="168"/>
        <v>5.1879999999999997</v>
      </c>
      <c r="AD115" s="15">
        <f t="shared" si="168"/>
        <v>5.1879999999999997</v>
      </c>
      <c r="AE115" s="15">
        <f t="shared" si="168"/>
        <v>5.1879999999999997</v>
      </c>
      <c r="AF115" s="15">
        <f t="shared" si="168"/>
        <v>5.1879999999999997</v>
      </c>
      <c r="AG115" s="15">
        <f t="shared" si="168"/>
        <v>5.1879999999999997</v>
      </c>
      <c r="AH115" s="15">
        <f t="shared" si="168"/>
        <v>5.1879999999999997</v>
      </c>
      <c r="AI115" s="15">
        <f t="shared" si="168"/>
        <v>5.1879999999999997</v>
      </c>
      <c r="AJ115" s="15">
        <f t="shared" si="168"/>
        <v>5.1879999999999997</v>
      </c>
      <c r="AK115" s="15">
        <f t="shared" si="168"/>
        <v>5.1879999999999997</v>
      </c>
      <c r="AL115" s="15">
        <f t="shared" si="168"/>
        <v>5.1879999999999997</v>
      </c>
      <c r="AM115" s="15">
        <f t="shared" si="168"/>
        <v>5.1879999999999997</v>
      </c>
      <c r="AN115" s="15">
        <f t="shared" si="168"/>
        <v>5.1879999999999997</v>
      </c>
      <c r="AO115" s="15">
        <f t="shared" si="168"/>
        <v>5.1879999999999997</v>
      </c>
      <c r="AP115" s="15">
        <f t="shared" si="168"/>
        <v>5.1879999999999997</v>
      </c>
      <c r="AR115" s="10">
        <f t="shared" si="156"/>
        <v>4.3490000000000002</v>
      </c>
      <c r="AS115" s="10">
        <f t="shared" si="157"/>
        <v>4.3719999999999999</v>
      </c>
      <c r="AT115" s="10">
        <f t="shared" si="158"/>
        <v>4.43</v>
      </c>
      <c r="AU115" s="10">
        <f t="shared" si="159"/>
        <v>5.1879999999999997</v>
      </c>
      <c r="AV115" s="10">
        <f t="shared" si="160"/>
        <v>5.1879999999999997</v>
      </c>
      <c r="AW115" s="10">
        <f t="shared" si="161"/>
        <v>5.1879999999999997</v>
      </c>
      <c r="AX115" s="10">
        <f t="shared" si="162"/>
        <v>5.1879999999999997</v>
      </c>
      <c r="AY115" s="10">
        <f t="shared" si="163"/>
        <v>5.1879999999999997</v>
      </c>
      <c r="AZ115" s="10">
        <f t="shared" si="164"/>
        <v>5.1879999999999997</v>
      </c>
      <c r="BA115" s="10">
        <f t="shared" si="165"/>
        <v>5.1879999999999997</v>
      </c>
      <c r="BC115" s="15">
        <v>5.1879999999999997</v>
      </c>
      <c r="BD115" s="15"/>
    </row>
    <row r="116" spans="2:56" x14ac:dyDescent="0.25">
      <c r="B116" s="23" t="s">
        <v>29</v>
      </c>
      <c r="C116" s="17">
        <v>2.613</v>
      </c>
      <c r="D116" s="17">
        <v>2.4780000000000002</v>
      </c>
      <c r="E116" s="17">
        <v>2.4540000000000002</v>
      </c>
      <c r="F116" s="17">
        <v>2.339</v>
      </c>
      <c r="G116" s="17">
        <v>2.2109999999999999</v>
      </c>
      <c r="H116" s="17">
        <v>2.036</v>
      </c>
      <c r="I116" s="17">
        <v>1.85</v>
      </c>
      <c r="J116" s="17">
        <v>1.6759999999999999</v>
      </c>
      <c r="K116" s="17">
        <v>1.5409999999999999</v>
      </c>
      <c r="L116" s="17">
        <v>1.395</v>
      </c>
      <c r="M116" s="17">
        <v>1.2509999999999999</v>
      </c>
      <c r="N116" s="17">
        <v>1.1120000000000001</v>
      </c>
      <c r="O116" s="17">
        <v>0.98599999999999999</v>
      </c>
      <c r="P116" s="17">
        <v>0.95199999999999996</v>
      </c>
      <c r="Q116" s="17">
        <v>0.83799999999999997</v>
      </c>
      <c r="R116" s="17">
        <v>0.80700000000000005</v>
      </c>
      <c r="S116" s="15">
        <f t="shared" si="167"/>
        <v>0.80700000000000005</v>
      </c>
      <c r="T116" s="15">
        <f t="shared" si="167"/>
        <v>0.80700000000000005</v>
      </c>
      <c r="U116" s="15">
        <f t="shared" ref="U116:AP117" si="169">T116</f>
        <v>0.80700000000000005</v>
      </c>
      <c r="V116" s="15">
        <f t="shared" si="169"/>
        <v>0.80700000000000005</v>
      </c>
      <c r="W116" s="15">
        <f t="shared" si="169"/>
        <v>0.80700000000000005</v>
      </c>
      <c r="X116" s="15">
        <f t="shared" si="169"/>
        <v>0.80700000000000005</v>
      </c>
      <c r="Y116" s="15">
        <f t="shared" si="169"/>
        <v>0.80700000000000005</v>
      </c>
      <c r="Z116" s="15">
        <f t="shared" si="169"/>
        <v>0.80700000000000005</v>
      </c>
      <c r="AA116" s="15">
        <f t="shared" si="169"/>
        <v>0.80700000000000005</v>
      </c>
      <c r="AB116" s="15">
        <f t="shared" si="169"/>
        <v>0.80700000000000005</v>
      </c>
      <c r="AC116" s="15">
        <f t="shared" si="169"/>
        <v>0.80700000000000005</v>
      </c>
      <c r="AD116" s="15">
        <f t="shared" si="169"/>
        <v>0.80700000000000005</v>
      </c>
      <c r="AE116" s="15">
        <f t="shared" si="169"/>
        <v>0.80700000000000005</v>
      </c>
      <c r="AF116" s="15">
        <f t="shared" si="169"/>
        <v>0.80700000000000005</v>
      </c>
      <c r="AG116" s="15">
        <f t="shared" si="169"/>
        <v>0.80700000000000005</v>
      </c>
      <c r="AH116" s="15">
        <f t="shared" si="169"/>
        <v>0.80700000000000005</v>
      </c>
      <c r="AI116" s="15">
        <f t="shared" si="169"/>
        <v>0.80700000000000005</v>
      </c>
      <c r="AJ116" s="15">
        <f t="shared" si="169"/>
        <v>0.80700000000000005</v>
      </c>
      <c r="AK116" s="15">
        <f t="shared" si="169"/>
        <v>0.80700000000000005</v>
      </c>
      <c r="AL116" s="15">
        <f t="shared" si="169"/>
        <v>0.80700000000000005</v>
      </c>
      <c r="AM116" s="15">
        <f t="shared" si="169"/>
        <v>0.80700000000000005</v>
      </c>
      <c r="AN116" s="15">
        <f t="shared" si="169"/>
        <v>0.80700000000000005</v>
      </c>
      <c r="AO116" s="15">
        <f t="shared" si="169"/>
        <v>0.80700000000000005</v>
      </c>
      <c r="AP116" s="15">
        <f t="shared" si="169"/>
        <v>0.80700000000000005</v>
      </c>
      <c r="AR116" s="10">
        <f t="shared" si="156"/>
        <v>2.339</v>
      </c>
      <c r="AS116" s="10">
        <f t="shared" si="157"/>
        <v>1.6759999999999999</v>
      </c>
      <c r="AT116" s="10">
        <f t="shared" si="158"/>
        <v>1.1120000000000001</v>
      </c>
      <c r="AU116" s="10">
        <f t="shared" si="159"/>
        <v>0.80700000000000005</v>
      </c>
      <c r="AV116" s="10">
        <f t="shared" si="160"/>
        <v>0.80700000000000005</v>
      </c>
      <c r="AW116" s="10">
        <f t="shared" si="161"/>
        <v>0.80700000000000005</v>
      </c>
      <c r="AX116" s="10">
        <f t="shared" si="162"/>
        <v>0.80700000000000005</v>
      </c>
      <c r="AY116" s="10">
        <f t="shared" si="163"/>
        <v>0.80700000000000005</v>
      </c>
      <c r="AZ116" s="10">
        <f t="shared" si="164"/>
        <v>0.80700000000000005</v>
      </c>
      <c r="BA116" s="10">
        <f t="shared" si="165"/>
        <v>0.80700000000000005</v>
      </c>
      <c r="BC116" s="15">
        <v>0.80700000000000005</v>
      </c>
      <c r="BD116" s="15"/>
    </row>
    <row r="117" spans="2:56" x14ac:dyDescent="0.25">
      <c r="B117" s="23" t="s">
        <v>105</v>
      </c>
      <c r="C117" s="17">
        <v>0.77800000000000002</v>
      </c>
      <c r="D117" s="17">
        <v>0.95799999999999996</v>
      </c>
      <c r="E117" s="17">
        <v>0.97</v>
      </c>
      <c r="F117" s="17">
        <v>1.222</v>
      </c>
      <c r="G117" s="17">
        <v>1.784</v>
      </c>
      <c r="H117" s="17">
        <v>2.2250000000000001</v>
      </c>
      <c r="I117" s="17">
        <v>2.762</v>
      </c>
      <c r="J117" s="17">
        <v>3.3959999999999999</v>
      </c>
      <c r="K117" s="17">
        <v>4.5679999999999996</v>
      </c>
      <c r="L117" s="17">
        <v>5.3979999999999997</v>
      </c>
      <c r="M117" s="17">
        <v>5.9820000000000002</v>
      </c>
      <c r="N117" s="17">
        <v>6.0810000000000004</v>
      </c>
      <c r="O117" s="17">
        <v>7.798</v>
      </c>
      <c r="P117" s="17">
        <v>9.5779999999999994</v>
      </c>
      <c r="Q117" s="17">
        <v>10.276</v>
      </c>
      <c r="R117" s="17">
        <v>10.978999999999999</v>
      </c>
      <c r="S117" s="15">
        <f t="shared" si="167"/>
        <v>10.978999999999999</v>
      </c>
      <c r="T117" s="15">
        <f t="shared" si="167"/>
        <v>10.978999999999999</v>
      </c>
      <c r="U117" s="15">
        <f t="shared" si="169"/>
        <v>10.978999999999999</v>
      </c>
      <c r="V117" s="15">
        <f t="shared" si="169"/>
        <v>10.978999999999999</v>
      </c>
      <c r="W117" s="15">
        <f t="shared" si="169"/>
        <v>10.978999999999999</v>
      </c>
      <c r="X117" s="15">
        <f t="shared" si="169"/>
        <v>10.978999999999999</v>
      </c>
      <c r="Y117" s="15">
        <f t="shared" si="169"/>
        <v>10.978999999999999</v>
      </c>
      <c r="Z117" s="15">
        <f t="shared" si="169"/>
        <v>10.978999999999999</v>
      </c>
      <c r="AA117" s="15">
        <f t="shared" si="169"/>
        <v>10.978999999999999</v>
      </c>
      <c r="AB117" s="15">
        <f t="shared" si="169"/>
        <v>10.978999999999999</v>
      </c>
      <c r="AC117" s="15">
        <f t="shared" si="169"/>
        <v>10.978999999999999</v>
      </c>
      <c r="AD117" s="15">
        <f t="shared" si="169"/>
        <v>10.978999999999999</v>
      </c>
      <c r="AE117" s="15">
        <f t="shared" si="169"/>
        <v>10.978999999999999</v>
      </c>
      <c r="AF117" s="15">
        <f t="shared" si="169"/>
        <v>10.978999999999999</v>
      </c>
      <c r="AG117" s="15">
        <f t="shared" si="169"/>
        <v>10.978999999999999</v>
      </c>
      <c r="AH117" s="15">
        <f t="shared" si="169"/>
        <v>10.978999999999999</v>
      </c>
      <c r="AI117" s="15">
        <f t="shared" si="169"/>
        <v>10.978999999999999</v>
      </c>
      <c r="AJ117" s="15">
        <f t="shared" si="169"/>
        <v>10.978999999999999</v>
      </c>
      <c r="AK117" s="15">
        <f t="shared" si="169"/>
        <v>10.978999999999999</v>
      </c>
      <c r="AL117" s="15">
        <f t="shared" si="169"/>
        <v>10.978999999999999</v>
      </c>
      <c r="AM117" s="15">
        <f t="shared" si="169"/>
        <v>10.978999999999999</v>
      </c>
      <c r="AN117" s="15">
        <f t="shared" si="169"/>
        <v>10.978999999999999</v>
      </c>
      <c r="AO117" s="15">
        <f t="shared" si="169"/>
        <v>10.978999999999999</v>
      </c>
      <c r="AP117" s="15">
        <f t="shared" si="169"/>
        <v>10.978999999999999</v>
      </c>
      <c r="AR117" s="10">
        <f t="shared" si="156"/>
        <v>1.222</v>
      </c>
      <c r="AS117" s="10">
        <f t="shared" si="157"/>
        <v>3.3959999999999999</v>
      </c>
      <c r="AT117" s="10">
        <f t="shared" si="158"/>
        <v>6.0810000000000004</v>
      </c>
      <c r="AU117" s="10">
        <f t="shared" si="159"/>
        <v>10.978999999999999</v>
      </c>
      <c r="AV117" s="10">
        <f t="shared" si="160"/>
        <v>10.978999999999999</v>
      </c>
      <c r="AW117" s="10">
        <f t="shared" si="161"/>
        <v>10.978999999999999</v>
      </c>
      <c r="AX117" s="10">
        <f t="shared" si="162"/>
        <v>10.978999999999999</v>
      </c>
      <c r="AY117" s="10">
        <f t="shared" si="163"/>
        <v>10.978999999999999</v>
      </c>
      <c r="AZ117" s="10">
        <f t="shared" si="164"/>
        <v>10.978999999999999</v>
      </c>
      <c r="BA117" s="10">
        <f t="shared" si="165"/>
        <v>10.978999999999999</v>
      </c>
      <c r="BC117" s="15">
        <v>10.978999999999999</v>
      </c>
      <c r="BD117" s="15"/>
    </row>
    <row r="118" spans="2:56" x14ac:dyDescent="0.25">
      <c r="B118" s="23" t="s">
        <v>30</v>
      </c>
      <c r="C118" s="17">
        <v>2.09</v>
      </c>
      <c r="D118" s="17">
        <v>2.0499999999999998</v>
      </c>
      <c r="E118" s="17">
        <v>3.7610000000000001</v>
      </c>
      <c r="F118" s="17">
        <v>3.8410000000000002</v>
      </c>
      <c r="G118" s="17">
        <v>3.5049999999999999</v>
      </c>
      <c r="H118" s="17">
        <v>3.34</v>
      </c>
      <c r="I118" s="17">
        <v>3.58</v>
      </c>
      <c r="J118" s="17">
        <v>3.82</v>
      </c>
      <c r="K118" s="17">
        <v>4.2039999999999997</v>
      </c>
      <c r="L118" s="17">
        <v>4.5010000000000003</v>
      </c>
      <c r="M118" s="17">
        <v>4.6669999999999998</v>
      </c>
      <c r="N118" s="17">
        <v>4.5</v>
      </c>
      <c r="O118" s="17">
        <v>4.5679999999999996</v>
      </c>
      <c r="P118" s="17">
        <v>4.0010000000000003</v>
      </c>
      <c r="Q118" s="17">
        <v>5.4370000000000003</v>
      </c>
      <c r="R118" s="17">
        <v>6.4249999999999998</v>
      </c>
      <c r="S118" s="15">
        <f t="shared" si="167"/>
        <v>6.4249999999999998</v>
      </c>
      <c r="T118" s="15">
        <f t="shared" si="167"/>
        <v>6.4249999999999998</v>
      </c>
      <c r="U118" s="15">
        <f t="shared" ref="U118:AP118" si="170">T118</f>
        <v>6.4249999999999998</v>
      </c>
      <c r="V118" s="15">
        <f t="shared" si="170"/>
        <v>6.4249999999999998</v>
      </c>
      <c r="W118" s="15">
        <f t="shared" si="170"/>
        <v>6.4249999999999998</v>
      </c>
      <c r="X118" s="15">
        <f t="shared" si="170"/>
        <v>6.4249999999999998</v>
      </c>
      <c r="Y118" s="15">
        <f t="shared" si="170"/>
        <v>6.4249999999999998</v>
      </c>
      <c r="Z118" s="15">
        <f t="shared" si="170"/>
        <v>6.4249999999999998</v>
      </c>
      <c r="AA118" s="15">
        <f t="shared" si="170"/>
        <v>6.4249999999999998</v>
      </c>
      <c r="AB118" s="15">
        <f t="shared" si="170"/>
        <v>6.4249999999999998</v>
      </c>
      <c r="AC118" s="15">
        <f t="shared" si="170"/>
        <v>6.4249999999999998</v>
      </c>
      <c r="AD118" s="15">
        <f t="shared" si="170"/>
        <v>6.4249999999999998</v>
      </c>
      <c r="AE118" s="15">
        <f t="shared" si="170"/>
        <v>6.4249999999999998</v>
      </c>
      <c r="AF118" s="15">
        <f t="shared" si="170"/>
        <v>6.4249999999999998</v>
      </c>
      <c r="AG118" s="15">
        <f t="shared" si="170"/>
        <v>6.4249999999999998</v>
      </c>
      <c r="AH118" s="15">
        <f t="shared" si="170"/>
        <v>6.4249999999999998</v>
      </c>
      <c r="AI118" s="15">
        <f t="shared" si="170"/>
        <v>6.4249999999999998</v>
      </c>
      <c r="AJ118" s="15">
        <f t="shared" si="170"/>
        <v>6.4249999999999998</v>
      </c>
      <c r="AK118" s="15">
        <f t="shared" si="170"/>
        <v>6.4249999999999998</v>
      </c>
      <c r="AL118" s="15">
        <f t="shared" si="170"/>
        <v>6.4249999999999998</v>
      </c>
      <c r="AM118" s="15">
        <f t="shared" si="170"/>
        <v>6.4249999999999998</v>
      </c>
      <c r="AN118" s="15">
        <f t="shared" si="170"/>
        <v>6.4249999999999998</v>
      </c>
      <c r="AO118" s="15">
        <f t="shared" si="170"/>
        <v>6.4249999999999998</v>
      </c>
      <c r="AP118" s="15">
        <f t="shared" si="170"/>
        <v>6.4249999999999998</v>
      </c>
      <c r="AR118" s="10">
        <f t="shared" si="156"/>
        <v>3.8410000000000002</v>
      </c>
      <c r="AS118" s="10">
        <f t="shared" si="157"/>
        <v>3.82</v>
      </c>
      <c r="AT118" s="10">
        <f t="shared" si="158"/>
        <v>4.5</v>
      </c>
      <c r="AU118" s="10">
        <f t="shared" si="159"/>
        <v>6.4249999999999998</v>
      </c>
      <c r="AV118" s="10">
        <f t="shared" si="160"/>
        <v>6.4249999999999998</v>
      </c>
      <c r="AW118" s="10">
        <f t="shared" si="161"/>
        <v>6.4249999999999998</v>
      </c>
      <c r="AX118" s="10">
        <f t="shared" si="162"/>
        <v>6.4249999999999998</v>
      </c>
      <c r="AY118" s="10">
        <f t="shared" si="163"/>
        <v>6.4249999999999998</v>
      </c>
      <c r="AZ118" s="10">
        <f t="shared" si="164"/>
        <v>6.4249999999999998</v>
      </c>
      <c r="BA118" s="10">
        <f t="shared" si="165"/>
        <v>6.4249999999999998</v>
      </c>
      <c r="BC118" s="15">
        <v>6.4249999999999998</v>
      </c>
      <c r="BD118" s="15"/>
    </row>
    <row r="119" spans="2:56" x14ac:dyDescent="0.25">
      <c r="B119" s="26" t="s">
        <v>31</v>
      </c>
      <c r="C119" s="21">
        <f t="shared" ref="C119:P119" si="171">SUM(C112:C118)</f>
        <v>30.795999999999996</v>
      </c>
      <c r="D119" s="21">
        <f t="shared" si="171"/>
        <v>38.65</v>
      </c>
      <c r="E119" s="21">
        <f t="shared" si="171"/>
        <v>40.632000000000005</v>
      </c>
      <c r="F119" s="21">
        <f t="shared" si="171"/>
        <v>44.186999999999998</v>
      </c>
      <c r="G119" s="21">
        <f t="shared" si="171"/>
        <v>45.212000000000003</v>
      </c>
      <c r="H119" s="21">
        <f t="shared" si="171"/>
        <v>43.475999999999999</v>
      </c>
      <c r="I119" s="21">
        <f t="shared" si="171"/>
        <v>40.488000000000007</v>
      </c>
      <c r="J119" s="21">
        <f t="shared" si="171"/>
        <v>41.181999999999995</v>
      </c>
      <c r="K119" s="21">
        <f t="shared" si="171"/>
        <v>44.459999999999994</v>
      </c>
      <c r="L119" s="21">
        <f t="shared" si="171"/>
        <v>49.555</v>
      </c>
      <c r="M119" s="21">
        <f t="shared" si="171"/>
        <v>54.147999999999996</v>
      </c>
      <c r="N119" s="21">
        <f t="shared" si="171"/>
        <v>65.728000000000009</v>
      </c>
      <c r="O119" s="21">
        <f t="shared" si="171"/>
        <v>77.072000000000003</v>
      </c>
      <c r="P119" s="21">
        <f t="shared" si="171"/>
        <v>85.227000000000004</v>
      </c>
      <c r="Q119" s="21">
        <f>SUM(Q112:Q118)</f>
        <v>96.012999999999977</v>
      </c>
      <c r="R119" s="21">
        <f>SUM(R112:R118)</f>
        <v>111.60100000000001</v>
      </c>
      <c r="S119" s="21">
        <f>SUM(S112:S118)</f>
        <v>122.38600000000001</v>
      </c>
      <c r="T119" s="21">
        <f t="shared" ref="T119:BA119" si="172">SUM(T112:T118)</f>
        <v>133.91866015286902</v>
      </c>
      <c r="U119" s="21">
        <f t="shared" si="172"/>
        <v>149.05928257661702</v>
      </c>
      <c r="V119" s="21">
        <f t="shared" si="172"/>
        <v>166.60056220022489</v>
      </c>
      <c r="W119" s="21">
        <f t="shared" si="172"/>
        <v>185.44483883654442</v>
      </c>
      <c r="X119" s="21">
        <f t="shared" si="172"/>
        <v>208.39094023509557</v>
      </c>
      <c r="Y119" s="21">
        <f t="shared" si="172"/>
        <v>234.62531103057381</v>
      </c>
      <c r="Z119" s="21">
        <f t="shared" si="172"/>
        <v>263.37068056789053</v>
      </c>
      <c r="AA119" s="21">
        <f t="shared" si="172"/>
        <v>292.11976606193684</v>
      </c>
      <c r="AB119" s="21">
        <f t="shared" si="172"/>
        <v>327.06344811611984</v>
      </c>
      <c r="AC119" s="21">
        <f t="shared" si="172"/>
        <v>366.53852467365999</v>
      </c>
      <c r="AD119" s="21">
        <f t="shared" si="172"/>
        <v>409.64893126603039</v>
      </c>
      <c r="AE119" s="21">
        <f t="shared" si="172"/>
        <v>450.68925219491513</v>
      </c>
      <c r="AF119" s="21">
        <f t="shared" si="172"/>
        <v>500.25344416507528</v>
      </c>
      <c r="AG119" s="21">
        <f t="shared" si="172"/>
        <v>555.86223454032404</v>
      </c>
      <c r="AH119" s="21">
        <f t="shared" si="172"/>
        <v>616.49965169048551</v>
      </c>
      <c r="AI119" s="21">
        <f t="shared" si="172"/>
        <v>674.31515499246927</v>
      </c>
      <c r="AJ119" s="21">
        <f t="shared" si="172"/>
        <v>743.51707275595538</v>
      </c>
      <c r="AK119" s="21">
        <f t="shared" si="172"/>
        <v>820.79384237991826</v>
      </c>
      <c r="AL119" s="21">
        <f t="shared" si="172"/>
        <v>905.00107749908625</v>
      </c>
      <c r="AM119" s="21">
        <f t="shared" si="172"/>
        <v>985.84072017226856</v>
      </c>
      <c r="AN119" s="21">
        <f t="shared" si="172"/>
        <v>1081.519633086933</v>
      </c>
      <c r="AO119" s="21">
        <f t="shared" si="172"/>
        <v>1188.0099722275288</v>
      </c>
      <c r="AP119" s="21">
        <f t="shared" si="172"/>
        <v>1304.0053501031782</v>
      </c>
      <c r="AR119" s="21">
        <f t="shared" si="172"/>
        <v>44.186999999999998</v>
      </c>
      <c r="AS119" s="21">
        <f t="shared" si="172"/>
        <v>41.181999999999995</v>
      </c>
      <c r="AT119" s="21">
        <f t="shared" si="172"/>
        <v>65.728000000000009</v>
      </c>
      <c r="AU119" s="21">
        <f t="shared" si="172"/>
        <v>111.60100000000001</v>
      </c>
      <c r="AV119" s="21">
        <f t="shared" si="172"/>
        <v>166.60056220022489</v>
      </c>
      <c r="AW119" s="21">
        <f t="shared" si="172"/>
        <v>263.37068056789053</v>
      </c>
      <c r="AX119" s="21">
        <f t="shared" si="172"/>
        <v>409.64893126603039</v>
      </c>
      <c r="AY119" s="21">
        <f t="shared" si="172"/>
        <v>616.49965169048551</v>
      </c>
      <c r="AZ119" s="21">
        <f t="shared" si="172"/>
        <v>905.00107749908625</v>
      </c>
      <c r="BA119" s="21">
        <f t="shared" si="172"/>
        <v>1304.0053501031782</v>
      </c>
      <c r="BC119" s="21">
        <v>126.42605052382601</v>
      </c>
      <c r="BD119" s="21"/>
    </row>
    <row r="120" spans="2:56" x14ac:dyDescent="0.2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BC120" s="15"/>
      <c r="BD120" s="15"/>
    </row>
    <row r="121" spans="2:56" x14ac:dyDescent="0.25">
      <c r="B121" s="26" t="s">
        <v>35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BC121" s="15"/>
      <c r="BD121" s="15"/>
    </row>
    <row r="122" spans="2:56" x14ac:dyDescent="0.25">
      <c r="B122" s="10" t="s">
        <v>36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BC122" s="15"/>
      <c r="BD122" s="15"/>
    </row>
    <row r="123" spans="2:56" x14ac:dyDescent="0.25">
      <c r="B123" s="22" t="s">
        <v>32</v>
      </c>
      <c r="C123" s="17">
        <v>1.218</v>
      </c>
      <c r="D123" s="17">
        <v>1.474</v>
      </c>
      <c r="E123" s="17">
        <v>1.6639999999999999</v>
      </c>
      <c r="F123" s="17">
        <v>1.7829999999999999</v>
      </c>
      <c r="G123" s="17">
        <v>1.9990000000000001</v>
      </c>
      <c r="H123" s="17">
        <v>2.4209999999999998</v>
      </c>
      <c r="I123" s="17">
        <v>1.4910000000000001</v>
      </c>
      <c r="J123" s="17">
        <v>1.1930000000000001</v>
      </c>
      <c r="K123" s="17">
        <v>1.141</v>
      </c>
      <c r="L123" s="17">
        <v>1.929</v>
      </c>
      <c r="M123" s="17">
        <v>2.38</v>
      </c>
      <c r="N123" s="17">
        <v>2.6989999999999998</v>
      </c>
      <c r="O123" s="17">
        <v>2.7149999999999999</v>
      </c>
      <c r="P123" s="17">
        <v>3.68</v>
      </c>
      <c r="Q123" s="17">
        <v>5.3529999999999998</v>
      </c>
      <c r="R123" s="17">
        <v>6.31</v>
      </c>
      <c r="S123" s="15">
        <f>R123</f>
        <v>6.31</v>
      </c>
      <c r="T123" s="15">
        <f>S123</f>
        <v>6.31</v>
      </c>
      <c r="U123" s="15">
        <f t="shared" ref="U123:AP123" si="173">T123</f>
        <v>6.31</v>
      </c>
      <c r="V123" s="15">
        <f t="shared" si="173"/>
        <v>6.31</v>
      </c>
      <c r="W123" s="15">
        <f t="shared" si="173"/>
        <v>6.31</v>
      </c>
      <c r="X123" s="15">
        <f t="shared" si="173"/>
        <v>6.31</v>
      </c>
      <c r="Y123" s="15">
        <f t="shared" si="173"/>
        <v>6.31</v>
      </c>
      <c r="Z123" s="15">
        <f t="shared" si="173"/>
        <v>6.31</v>
      </c>
      <c r="AA123" s="15">
        <f t="shared" si="173"/>
        <v>6.31</v>
      </c>
      <c r="AB123" s="15">
        <f t="shared" si="173"/>
        <v>6.31</v>
      </c>
      <c r="AC123" s="15">
        <f t="shared" si="173"/>
        <v>6.31</v>
      </c>
      <c r="AD123" s="15">
        <f t="shared" si="173"/>
        <v>6.31</v>
      </c>
      <c r="AE123" s="15">
        <f t="shared" si="173"/>
        <v>6.31</v>
      </c>
      <c r="AF123" s="15">
        <f t="shared" si="173"/>
        <v>6.31</v>
      </c>
      <c r="AG123" s="15">
        <f t="shared" si="173"/>
        <v>6.31</v>
      </c>
      <c r="AH123" s="15">
        <f t="shared" si="173"/>
        <v>6.31</v>
      </c>
      <c r="AI123" s="15">
        <f t="shared" si="173"/>
        <v>6.31</v>
      </c>
      <c r="AJ123" s="15">
        <f t="shared" si="173"/>
        <v>6.31</v>
      </c>
      <c r="AK123" s="15">
        <f t="shared" si="173"/>
        <v>6.31</v>
      </c>
      <c r="AL123" s="15">
        <f t="shared" si="173"/>
        <v>6.31</v>
      </c>
      <c r="AM123" s="15">
        <f t="shared" si="173"/>
        <v>6.31</v>
      </c>
      <c r="AN123" s="15">
        <f t="shared" si="173"/>
        <v>6.31</v>
      </c>
      <c r="AO123" s="15">
        <f t="shared" si="173"/>
        <v>6.31</v>
      </c>
      <c r="AP123" s="15">
        <f t="shared" si="173"/>
        <v>6.31</v>
      </c>
      <c r="AR123" s="10">
        <f t="shared" ref="AR123:AR129" si="174">F123</f>
        <v>1.7829999999999999</v>
      </c>
      <c r="AS123" s="10">
        <f t="shared" ref="AS123:AS129" si="175">J123</f>
        <v>1.1930000000000001</v>
      </c>
      <c r="AT123" s="10">
        <f t="shared" ref="AT123:AT129" si="176">N123</f>
        <v>2.6989999999999998</v>
      </c>
      <c r="AU123" s="10">
        <f t="shared" ref="AU123:AU129" si="177">R123</f>
        <v>6.31</v>
      </c>
      <c r="AV123" s="10">
        <f t="shared" ref="AV123:AV129" si="178">V123</f>
        <v>6.31</v>
      </c>
      <c r="AW123" s="10">
        <f t="shared" ref="AW123:AW129" si="179">Z123</f>
        <v>6.31</v>
      </c>
      <c r="AX123" s="10">
        <f t="shared" ref="AX123:AX129" si="180">AD123</f>
        <v>6.31</v>
      </c>
      <c r="AY123" s="10">
        <f t="shared" ref="AY123:AY129" si="181">AH123</f>
        <v>6.31</v>
      </c>
      <c r="AZ123" s="10">
        <f t="shared" ref="AZ123:AZ129" si="182">AL123</f>
        <v>6.31</v>
      </c>
      <c r="BA123" s="10">
        <f t="shared" ref="BA123:BA129" si="183">AP123</f>
        <v>6.31</v>
      </c>
      <c r="BC123" s="15">
        <v>6.31</v>
      </c>
      <c r="BD123" s="15"/>
    </row>
    <row r="124" spans="2:56" x14ac:dyDescent="0.25">
      <c r="B124" s="22" t="s">
        <v>33</v>
      </c>
      <c r="C124" s="17">
        <v>1.7869999999999999</v>
      </c>
      <c r="D124" s="17">
        <v>1.974</v>
      </c>
      <c r="E124" s="17">
        <v>1.948</v>
      </c>
      <c r="F124" s="17">
        <v>2.552</v>
      </c>
      <c r="G124" s="17">
        <v>3.5630000000000002</v>
      </c>
      <c r="H124" s="17">
        <v>3.903</v>
      </c>
      <c r="I124" s="17">
        <v>4.1150000000000002</v>
      </c>
      <c r="J124" s="17">
        <v>4.12</v>
      </c>
      <c r="K124" s="17">
        <v>4.8689999999999998</v>
      </c>
      <c r="L124" s="17">
        <v>7.1559999999999997</v>
      </c>
      <c r="M124" s="17">
        <v>5.4720000000000004</v>
      </c>
      <c r="N124" s="17">
        <v>6.6820000000000004</v>
      </c>
      <c r="O124" s="17">
        <v>11.257999999999999</v>
      </c>
      <c r="P124" s="17">
        <v>10.289</v>
      </c>
      <c r="Q124" s="17">
        <v>11.125999999999999</v>
      </c>
      <c r="R124" s="17">
        <v>11.737</v>
      </c>
      <c r="S124" s="15">
        <f>R124-R152</f>
        <v>12.465</v>
      </c>
      <c r="T124" s="15">
        <f>S124</f>
        <v>12.465</v>
      </c>
      <c r="U124" s="15">
        <f t="shared" ref="U124:AP124" si="184">T124</f>
        <v>12.465</v>
      </c>
      <c r="V124" s="15">
        <f t="shared" si="184"/>
        <v>12.465</v>
      </c>
      <c r="W124" s="15">
        <f t="shared" si="184"/>
        <v>12.465</v>
      </c>
      <c r="X124" s="15">
        <f t="shared" si="184"/>
        <v>12.465</v>
      </c>
      <c r="Y124" s="15">
        <f t="shared" si="184"/>
        <v>12.465</v>
      </c>
      <c r="Z124" s="15">
        <f t="shared" si="184"/>
        <v>12.465</v>
      </c>
      <c r="AA124" s="15">
        <f t="shared" si="184"/>
        <v>12.465</v>
      </c>
      <c r="AB124" s="15">
        <f t="shared" si="184"/>
        <v>12.465</v>
      </c>
      <c r="AC124" s="15">
        <f t="shared" si="184"/>
        <v>12.465</v>
      </c>
      <c r="AD124" s="15">
        <f t="shared" si="184"/>
        <v>12.465</v>
      </c>
      <c r="AE124" s="15">
        <f t="shared" si="184"/>
        <v>12.465</v>
      </c>
      <c r="AF124" s="15">
        <f t="shared" si="184"/>
        <v>12.465</v>
      </c>
      <c r="AG124" s="15">
        <f t="shared" si="184"/>
        <v>12.465</v>
      </c>
      <c r="AH124" s="15">
        <f t="shared" si="184"/>
        <v>12.465</v>
      </c>
      <c r="AI124" s="15">
        <f t="shared" si="184"/>
        <v>12.465</v>
      </c>
      <c r="AJ124" s="15">
        <f t="shared" si="184"/>
        <v>12.465</v>
      </c>
      <c r="AK124" s="15">
        <f t="shared" si="184"/>
        <v>12.465</v>
      </c>
      <c r="AL124" s="15">
        <f t="shared" si="184"/>
        <v>12.465</v>
      </c>
      <c r="AM124" s="15">
        <f t="shared" si="184"/>
        <v>12.465</v>
      </c>
      <c r="AN124" s="15">
        <f t="shared" si="184"/>
        <v>12.465</v>
      </c>
      <c r="AO124" s="15">
        <f t="shared" si="184"/>
        <v>12.465</v>
      </c>
      <c r="AP124" s="15">
        <f t="shared" si="184"/>
        <v>12.465</v>
      </c>
      <c r="AR124" s="10">
        <f t="shared" si="174"/>
        <v>2.552</v>
      </c>
      <c r="AS124" s="10">
        <f t="shared" si="175"/>
        <v>4.12</v>
      </c>
      <c r="AT124" s="10">
        <f t="shared" si="176"/>
        <v>6.6820000000000004</v>
      </c>
      <c r="AU124" s="10">
        <f t="shared" si="177"/>
        <v>11.737</v>
      </c>
      <c r="AV124" s="10">
        <f t="shared" si="178"/>
        <v>12.465</v>
      </c>
      <c r="AW124" s="10">
        <f t="shared" si="179"/>
        <v>12.465</v>
      </c>
      <c r="AX124" s="10">
        <f t="shared" si="180"/>
        <v>12.465</v>
      </c>
      <c r="AY124" s="10">
        <f t="shared" si="181"/>
        <v>12.465</v>
      </c>
      <c r="AZ124" s="10">
        <f t="shared" si="182"/>
        <v>12.465</v>
      </c>
      <c r="BA124" s="10">
        <f t="shared" si="183"/>
        <v>12.465</v>
      </c>
      <c r="BC124" s="15">
        <v>12.465</v>
      </c>
      <c r="BD124" s="15"/>
    </row>
    <row r="125" spans="2:56" x14ac:dyDescent="0.25">
      <c r="B125" s="22" t="s">
        <v>48</v>
      </c>
      <c r="C125" s="17">
        <v>0.999</v>
      </c>
      <c r="D125" s="17">
        <v>1</v>
      </c>
      <c r="E125" s="17">
        <v>0</v>
      </c>
      <c r="F125" s="17">
        <v>0</v>
      </c>
      <c r="G125" s="17">
        <v>0</v>
      </c>
      <c r="H125" s="17">
        <v>1.2490000000000001</v>
      </c>
      <c r="I125" s="17">
        <v>1.2490000000000001</v>
      </c>
      <c r="J125" s="17">
        <v>1.25</v>
      </c>
      <c r="K125" s="17">
        <v>1.25</v>
      </c>
      <c r="L125" s="17">
        <v>1.2490000000000001</v>
      </c>
      <c r="M125" s="17">
        <v>1.2490000000000001</v>
      </c>
      <c r="N125" s="17">
        <v>1.25</v>
      </c>
      <c r="O125" s="17">
        <v>1.25</v>
      </c>
      <c r="P125" s="17">
        <v>0</v>
      </c>
      <c r="Q125" s="17">
        <v>0</v>
      </c>
      <c r="R125" s="17">
        <v>0</v>
      </c>
      <c r="S125" s="15">
        <f>R125</f>
        <v>0</v>
      </c>
      <c r="T125" s="15">
        <f>S125</f>
        <v>0</v>
      </c>
      <c r="U125" s="15">
        <f t="shared" ref="U125:AP125" si="185">T125</f>
        <v>0</v>
      </c>
      <c r="V125" s="15">
        <f t="shared" si="185"/>
        <v>0</v>
      </c>
      <c r="W125" s="15">
        <f t="shared" si="185"/>
        <v>0</v>
      </c>
      <c r="X125" s="15">
        <f t="shared" si="185"/>
        <v>0</v>
      </c>
      <c r="Y125" s="15">
        <f t="shared" si="185"/>
        <v>0</v>
      </c>
      <c r="Z125" s="15">
        <f t="shared" si="185"/>
        <v>0</v>
      </c>
      <c r="AA125" s="15">
        <f t="shared" si="185"/>
        <v>0</v>
      </c>
      <c r="AB125" s="15">
        <f t="shared" si="185"/>
        <v>0</v>
      </c>
      <c r="AC125" s="15">
        <f t="shared" si="185"/>
        <v>0</v>
      </c>
      <c r="AD125" s="15">
        <f t="shared" si="185"/>
        <v>0</v>
      </c>
      <c r="AE125" s="15">
        <f t="shared" si="185"/>
        <v>0</v>
      </c>
      <c r="AF125" s="15">
        <f t="shared" si="185"/>
        <v>0</v>
      </c>
      <c r="AG125" s="15">
        <f t="shared" si="185"/>
        <v>0</v>
      </c>
      <c r="AH125" s="15">
        <f t="shared" si="185"/>
        <v>0</v>
      </c>
      <c r="AI125" s="15">
        <f t="shared" si="185"/>
        <v>0</v>
      </c>
      <c r="AJ125" s="15">
        <f t="shared" si="185"/>
        <v>0</v>
      </c>
      <c r="AK125" s="15">
        <f t="shared" si="185"/>
        <v>0</v>
      </c>
      <c r="AL125" s="15">
        <f t="shared" si="185"/>
        <v>0</v>
      </c>
      <c r="AM125" s="15">
        <f t="shared" si="185"/>
        <v>0</v>
      </c>
      <c r="AN125" s="15">
        <f t="shared" si="185"/>
        <v>0</v>
      </c>
      <c r="AO125" s="15">
        <f t="shared" si="185"/>
        <v>0</v>
      </c>
      <c r="AP125" s="15">
        <f t="shared" si="185"/>
        <v>0</v>
      </c>
      <c r="AR125" s="10">
        <f t="shared" si="174"/>
        <v>0</v>
      </c>
      <c r="AS125" s="10">
        <f t="shared" si="175"/>
        <v>1.25</v>
      </c>
      <c r="AT125" s="10">
        <f t="shared" si="176"/>
        <v>1.25</v>
      </c>
      <c r="AU125" s="10">
        <f t="shared" si="177"/>
        <v>0</v>
      </c>
      <c r="AV125" s="10">
        <f t="shared" si="178"/>
        <v>0</v>
      </c>
      <c r="AW125" s="10">
        <f t="shared" si="179"/>
        <v>0</v>
      </c>
      <c r="AX125" s="10">
        <f t="shared" si="180"/>
        <v>0</v>
      </c>
      <c r="AY125" s="10">
        <f t="shared" si="181"/>
        <v>0</v>
      </c>
      <c r="AZ125" s="10">
        <f t="shared" si="182"/>
        <v>0</v>
      </c>
      <c r="BA125" s="10">
        <f t="shared" si="183"/>
        <v>0</v>
      </c>
      <c r="BC125" s="15">
        <v>0</v>
      </c>
      <c r="BD125" s="15"/>
    </row>
    <row r="126" spans="2:56" x14ac:dyDescent="0.25">
      <c r="B126" s="10" t="s">
        <v>34</v>
      </c>
      <c r="C126" s="15">
        <f t="shared" ref="C126:AP126" si="186">SUM(C123:C125)</f>
        <v>4.0039999999999996</v>
      </c>
      <c r="D126" s="15">
        <f t="shared" si="186"/>
        <v>4.4480000000000004</v>
      </c>
      <c r="E126" s="15">
        <f t="shared" si="186"/>
        <v>3.6120000000000001</v>
      </c>
      <c r="F126" s="15">
        <f t="shared" si="186"/>
        <v>4.335</v>
      </c>
      <c r="G126" s="15">
        <f t="shared" si="186"/>
        <v>5.5620000000000003</v>
      </c>
      <c r="H126" s="15">
        <f t="shared" si="186"/>
        <v>7.5730000000000004</v>
      </c>
      <c r="I126" s="15">
        <f t="shared" si="186"/>
        <v>6.8550000000000004</v>
      </c>
      <c r="J126" s="15">
        <f t="shared" si="186"/>
        <v>6.5630000000000006</v>
      </c>
      <c r="K126" s="15">
        <f t="shared" si="186"/>
        <v>7.26</v>
      </c>
      <c r="L126" s="15">
        <f t="shared" si="186"/>
        <v>10.334</v>
      </c>
      <c r="M126" s="15">
        <f t="shared" si="186"/>
        <v>9.1010000000000009</v>
      </c>
      <c r="N126" s="15">
        <f t="shared" si="186"/>
        <v>10.631</v>
      </c>
      <c r="O126" s="15">
        <f t="shared" si="186"/>
        <v>15.222999999999999</v>
      </c>
      <c r="P126" s="15">
        <f t="shared" si="186"/>
        <v>13.968999999999999</v>
      </c>
      <c r="Q126" s="15">
        <f t="shared" si="186"/>
        <v>16.478999999999999</v>
      </c>
      <c r="R126" s="15">
        <f t="shared" si="186"/>
        <v>18.047000000000001</v>
      </c>
      <c r="S126" s="15">
        <f t="shared" si="186"/>
        <v>18.774999999999999</v>
      </c>
      <c r="T126" s="15">
        <f t="shared" si="186"/>
        <v>18.774999999999999</v>
      </c>
      <c r="U126" s="15">
        <f t="shared" si="186"/>
        <v>18.774999999999999</v>
      </c>
      <c r="V126" s="15">
        <f t="shared" si="186"/>
        <v>18.774999999999999</v>
      </c>
      <c r="W126" s="15">
        <f t="shared" si="186"/>
        <v>18.774999999999999</v>
      </c>
      <c r="X126" s="15">
        <f t="shared" si="186"/>
        <v>18.774999999999999</v>
      </c>
      <c r="Y126" s="15">
        <f t="shared" si="186"/>
        <v>18.774999999999999</v>
      </c>
      <c r="Z126" s="15">
        <f t="shared" si="186"/>
        <v>18.774999999999999</v>
      </c>
      <c r="AA126" s="15">
        <f t="shared" si="186"/>
        <v>18.774999999999999</v>
      </c>
      <c r="AB126" s="15">
        <f t="shared" si="186"/>
        <v>18.774999999999999</v>
      </c>
      <c r="AC126" s="15">
        <f t="shared" si="186"/>
        <v>18.774999999999999</v>
      </c>
      <c r="AD126" s="15">
        <f t="shared" si="186"/>
        <v>18.774999999999999</v>
      </c>
      <c r="AE126" s="15">
        <f t="shared" si="186"/>
        <v>18.774999999999999</v>
      </c>
      <c r="AF126" s="15">
        <f t="shared" si="186"/>
        <v>18.774999999999999</v>
      </c>
      <c r="AG126" s="15">
        <f t="shared" si="186"/>
        <v>18.774999999999999</v>
      </c>
      <c r="AH126" s="15">
        <f t="shared" si="186"/>
        <v>18.774999999999999</v>
      </c>
      <c r="AI126" s="15">
        <f t="shared" si="186"/>
        <v>18.774999999999999</v>
      </c>
      <c r="AJ126" s="15">
        <f t="shared" si="186"/>
        <v>18.774999999999999</v>
      </c>
      <c r="AK126" s="15">
        <f t="shared" si="186"/>
        <v>18.774999999999999</v>
      </c>
      <c r="AL126" s="15">
        <f t="shared" si="186"/>
        <v>18.774999999999999</v>
      </c>
      <c r="AM126" s="15">
        <f t="shared" si="186"/>
        <v>18.774999999999999</v>
      </c>
      <c r="AN126" s="15">
        <f t="shared" si="186"/>
        <v>18.774999999999999</v>
      </c>
      <c r="AO126" s="15">
        <f t="shared" si="186"/>
        <v>18.774999999999999</v>
      </c>
      <c r="AP126" s="15">
        <f t="shared" si="186"/>
        <v>18.774999999999999</v>
      </c>
      <c r="AR126" s="10">
        <f t="shared" si="174"/>
        <v>4.335</v>
      </c>
      <c r="AS126" s="10">
        <f t="shared" si="175"/>
        <v>6.5630000000000006</v>
      </c>
      <c r="AT126" s="10">
        <f t="shared" si="176"/>
        <v>10.631</v>
      </c>
      <c r="AU126" s="10">
        <f t="shared" si="177"/>
        <v>18.047000000000001</v>
      </c>
      <c r="AV126" s="10">
        <f t="shared" si="178"/>
        <v>18.774999999999999</v>
      </c>
      <c r="AW126" s="10">
        <f t="shared" si="179"/>
        <v>18.774999999999999</v>
      </c>
      <c r="AX126" s="10">
        <f t="shared" si="180"/>
        <v>18.774999999999999</v>
      </c>
      <c r="AY126" s="10">
        <f t="shared" si="181"/>
        <v>18.774999999999999</v>
      </c>
      <c r="AZ126" s="10">
        <f t="shared" si="182"/>
        <v>18.774999999999999</v>
      </c>
      <c r="BA126" s="10">
        <f t="shared" si="183"/>
        <v>18.774999999999999</v>
      </c>
      <c r="BC126" s="15">
        <v>18.774999999999999</v>
      </c>
      <c r="BD126" s="15"/>
    </row>
    <row r="127" spans="2:56" x14ac:dyDescent="0.25">
      <c r="B127" s="23" t="s">
        <v>39</v>
      </c>
      <c r="C127" s="17">
        <v>5.9640000000000004</v>
      </c>
      <c r="D127" s="17">
        <v>10.943</v>
      </c>
      <c r="E127" s="17">
        <v>10.944000000000001</v>
      </c>
      <c r="F127" s="17">
        <v>10.946</v>
      </c>
      <c r="G127" s="17">
        <v>10.946999999999999</v>
      </c>
      <c r="H127" s="17">
        <v>9.6999999999999993</v>
      </c>
      <c r="I127" s="17">
        <v>9.7010000000000005</v>
      </c>
      <c r="J127" s="17">
        <v>9.7029999999999994</v>
      </c>
      <c r="K127" s="17">
        <v>9.7040000000000006</v>
      </c>
      <c r="L127" s="17">
        <v>8.4559999999999995</v>
      </c>
      <c r="M127" s="17">
        <v>8.4570000000000007</v>
      </c>
      <c r="N127" s="17">
        <v>8.4589999999999996</v>
      </c>
      <c r="O127" s="17">
        <v>8.4600000000000009</v>
      </c>
      <c r="P127" s="17">
        <v>8.4610000000000003</v>
      </c>
      <c r="Q127" s="17">
        <v>8.4619999999999997</v>
      </c>
      <c r="R127" s="17">
        <v>8.4629999999999992</v>
      </c>
      <c r="S127" s="15">
        <f>R127</f>
        <v>8.4629999999999992</v>
      </c>
      <c r="T127" s="15">
        <f t="shared" ref="T127:AP127" si="187">S127</f>
        <v>8.4629999999999992</v>
      </c>
      <c r="U127" s="15">
        <f t="shared" si="187"/>
        <v>8.4629999999999992</v>
      </c>
      <c r="V127" s="15">
        <f t="shared" si="187"/>
        <v>8.4629999999999992</v>
      </c>
      <c r="W127" s="15">
        <f t="shared" si="187"/>
        <v>8.4629999999999992</v>
      </c>
      <c r="X127" s="15">
        <f t="shared" si="187"/>
        <v>8.4629999999999992</v>
      </c>
      <c r="Y127" s="15">
        <f t="shared" si="187"/>
        <v>8.4629999999999992</v>
      </c>
      <c r="Z127" s="15">
        <f t="shared" si="187"/>
        <v>8.4629999999999992</v>
      </c>
      <c r="AA127" s="15">
        <f t="shared" si="187"/>
        <v>8.4629999999999992</v>
      </c>
      <c r="AB127" s="15">
        <f t="shared" si="187"/>
        <v>8.4629999999999992</v>
      </c>
      <c r="AC127" s="15">
        <f t="shared" si="187"/>
        <v>8.4629999999999992</v>
      </c>
      <c r="AD127" s="15">
        <f t="shared" si="187"/>
        <v>8.4629999999999992</v>
      </c>
      <c r="AE127" s="15">
        <f t="shared" si="187"/>
        <v>8.4629999999999992</v>
      </c>
      <c r="AF127" s="15">
        <f t="shared" si="187"/>
        <v>8.4629999999999992</v>
      </c>
      <c r="AG127" s="15">
        <f t="shared" si="187"/>
        <v>8.4629999999999992</v>
      </c>
      <c r="AH127" s="15">
        <f t="shared" si="187"/>
        <v>8.4629999999999992</v>
      </c>
      <c r="AI127" s="15">
        <f t="shared" si="187"/>
        <v>8.4629999999999992</v>
      </c>
      <c r="AJ127" s="15">
        <f t="shared" si="187"/>
        <v>8.4629999999999992</v>
      </c>
      <c r="AK127" s="15">
        <f t="shared" si="187"/>
        <v>8.4629999999999992</v>
      </c>
      <c r="AL127" s="15">
        <f t="shared" si="187"/>
        <v>8.4629999999999992</v>
      </c>
      <c r="AM127" s="15">
        <f t="shared" si="187"/>
        <v>8.4629999999999992</v>
      </c>
      <c r="AN127" s="15">
        <f t="shared" si="187"/>
        <v>8.4629999999999992</v>
      </c>
      <c r="AO127" s="15">
        <f t="shared" si="187"/>
        <v>8.4629999999999992</v>
      </c>
      <c r="AP127" s="15">
        <f t="shared" si="187"/>
        <v>8.4629999999999992</v>
      </c>
      <c r="AR127" s="10">
        <f t="shared" si="174"/>
        <v>10.946</v>
      </c>
      <c r="AS127" s="10">
        <f t="shared" si="175"/>
        <v>9.7029999999999994</v>
      </c>
      <c r="AT127" s="10">
        <f t="shared" si="176"/>
        <v>8.4589999999999996</v>
      </c>
      <c r="AU127" s="10">
        <f t="shared" si="177"/>
        <v>8.4629999999999992</v>
      </c>
      <c r="AV127" s="10">
        <f t="shared" si="178"/>
        <v>8.4629999999999992</v>
      </c>
      <c r="AW127" s="10">
        <f t="shared" si="179"/>
        <v>8.4629999999999992</v>
      </c>
      <c r="AX127" s="10">
        <f t="shared" si="180"/>
        <v>8.4629999999999992</v>
      </c>
      <c r="AY127" s="10">
        <f t="shared" si="181"/>
        <v>8.4629999999999992</v>
      </c>
      <c r="AZ127" s="10">
        <f t="shared" si="182"/>
        <v>8.4629999999999992</v>
      </c>
      <c r="BA127" s="10">
        <f t="shared" si="183"/>
        <v>8.4629999999999992</v>
      </c>
      <c r="BC127" s="15">
        <v>8.4629999999999992</v>
      </c>
      <c r="BD127" s="15"/>
    </row>
    <row r="128" spans="2:56" x14ac:dyDescent="0.25">
      <c r="B128" s="23" t="s">
        <v>106</v>
      </c>
      <c r="C128" s="17">
        <v>0.64</v>
      </c>
      <c r="D128" s="17">
        <v>0.71599999999999997</v>
      </c>
      <c r="E128" s="17">
        <v>0.74299999999999999</v>
      </c>
      <c r="F128" s="17">
        <v>0.74099999999999999</v>
      </c>
      <c r="G128" s="17">
        <v>0.752</v>
      </c>
      <c r="H128" s="17">
        <v>0.74299999999999999</v>
      </c>
      <c r="I128" s="17">
        <v>0.79800000000000004</v>
      </c>
      <c r="J128" s="17">
        <v>0.90200000000000002</v>
      </c>
      <c r="K128" s="17">
        <v>0.93899999999999995</v>
      </c>
      <c r="L128" s="17">
        <v>1.0409999999999999</v>
      </c>
      <c r="M128" s="17">
        <v>1.091</v>
      </c>
      <c r="N128" s="17">
        <v>1.119</v>
      </c>
      <c r="O128" s="17">
        <v>1.2809999999999999</v>
      </c>
      <c r="P128" s="17">
        <v>1.304</v>
      </c>
      <c r="Q128" s="17">
        <v>1.49</v>
      </c>
      <c r="R128" s="17">
        <v>1.5189999999999999</v>
      </c>
      <c r="S128" s="15">
        <f>R128</f>
        <v>1.5189999999999999</v>
      </c>
      <c r="T128" s="15">
        <f t="shared" ref="T128:AP128" si="188">S128</f>
        <v>1.5189999999999999</v>
      </c>
      <c r="U128" s="15">
        <f t="shared" si="188"/>
        <v>1.5189999999999999</v>
      </c>
      <c r="V128" s="15">
        <f t="shared" si="188"/>
        <v>1.5189999999999999</v>
      </c>
      <c r="W128" s="15">
        <f t="shared" si="188"/>
        <v>1.5189999999999999</v>
      </c>
      <c r="X128" s="15">
        <f t="shared" si="188"/>
        <v>1.5189999999999999</v>
      </c>
      <c r="Y128" s="15">
        <f t="shared" si="188"/>
        <v>1.5189999999999999</v>
      </c>
      <c r="Z128" s="15">
        <f t="shared" si="188"/>
        <v>1.5189999999999999</v>
      </c>
      <c r="AA128" s="15">
        <f t="shared" si="188"/>
        <v>1.5189999999999999</v>
      </c>
      <c r="AB128" s="15">
        <f t="shared" si="188"/>
        <v>1.5189999999999999</v>
      </c>
      <c r="AC128" s="15">
        <f t="shared" si="188"/>
        <v>1.5189999999999999</v>
      </c>
      <c r="AD128" s="15">
        <f t="shared" si="188"/>
        <v>1.5189999999999999</v>
      </c>
      <c r="AE128" s="15">
        <f t="shared" si="188"/>
        <v>1.5189999999999999</v>
      </c>
      <c r="AF128" s="15">
        <f t="shared" si="188"/>
        <v>1.5189999999999999</v>
      </c>
      <c r="AG128" s="15">
        <f t="shared" si="188"/>
        <v>1.5189999999999999</v>
      </c>
      <c r="AH128" s="15">
        <f t="shared" si="188"/>
        <v>1.5189999999999999</v>
      </c>
      <c r="AI128" s="15">
        <f t="shared" si="188"/>
        <v>1.5189999999999999</v>
      </c>
      <c r="AJ128" s="15">
        <f t="shared" si="188"/>
        <v>1.5189999999999999</v>
      </c>
      <c r="AK128" s="15">
        <f t="shared" si="188"/>
        <v>1.5189999999999999</v>
      </c>
      <c r="AL128" s="15">
        <f t="shared" si="188"/>
        <v>1.5189999999999999</v>
      </c>
      <c r="AM128" s="15">
        <f t="shared" si="188"/>
        <v>1.5189999999999999</v>
      </c>
      <c r="AN128" s="15">
        <f t="shared" si="188"/>
        <v>1.5189999999999999</v>
      </c>
      <c r="AO128" s="15">
        <f t="shared" si="188"/>
        <v>1.5189999999999999</v>
      </c>
      <c r="AP128" s="15">
        <f t="shared" si="188"/>
        <v>1.5189999999999999</v>
      </c>
      <c r="AR128" s="10">
        <f t="shared" si="174"/>
        <v>0.74099999999999999</v>
      </c>
      <c r="AS128" s="10">
        <f t="shared" si="175"/>
        <v>0.90200000000000002</v>
      </c>
      <c r="AT128" s="10">
        <f t="shared" si="176"/>
        <v>1.119</v>
      </c>
      <c r="AU128" s="10">
        <f t="shared" si="177"/>
        <v>1.5189999999999999</v>
      </c>
      <c r="AV128" s="10">
        <f t="shared" si="178"/>
        <v>1.5189999999999999</v>
      </c>
      <c r="AW128" s="10">
        <f t="shared" si="179"/>
        <v>1.5189999999999999</v>
      </c>
      <c r="AX128" s="10">
        <f t="shared" si="180"/>
        <v>1.5189999999999999</v>
      </c>
      <c r="AY128" s="10">
        <f t="shared" si="181"/>
        <v>1.5189999999999999</v>
      </c>
      <c r="AZ128" s="10">
        <f t="shared" si="182"/>
        <v>1.5189999999999999</v>
      </c>
      <c r="BA128" s="10">
        <f t="shared" si="183"/>
        <v>1.5189999999999999</v>
      </c>
      <c r="BC128" s="15">
        <v>1.5189999999999999</v>
      </c>
      <c r="BD128" s="15"/>
    </row>
    <row r="129" spans="2:56" x14ac:dyDescent="0.25">
      <c r="B129" s="23" t="s">
        <v>107</v>
      </c>
      <c r="C129" s="17">
        <v>1.4139999999999999</v>
      </c>
      <c r="D129" s="17">
        <v>1.3959999999999999</v>
      </c>
      <c r="E129" s="17">
        <v>1.5349999999999999</v>
      </c>
      <c r="F129" s="17">
        <v>1.5529999999999999</v>
      </c>
      <c r="G129" s="17">
        <v>1.631</v>
      </c>
      <c r="H129" s="17">
        <v>1.609</v>
      </c>
      <c r="I129" s="17">
        <v>1.7849999999999999</v>
      </c>
      <c r="J129" s="17">
        <v>1.913</v>
      </c>
      <c r="K129" s="17">
        <v>2.0369999999999999</v>
      </c>
      <c r="L129" s="17">
        <v>2.2229999999999999</v>
      </c>
      <c r="M129" s="17">
        <v>2.234</v>
      </c>
      <c r="N129" s="17">
        <v>2.5409999999999999</v>
      </c>
      <c r="O129" s="17">
        <v>2.9660000000000002</v>
      </c>
      <c r="P129" s="17">
        <v>3.3359999999999999</v>
      </c>
      <c r="Q129" s="17">
        <v>3.6829999999999998</v>
      </c>
      <c r="R129" s="17">
        <v>4.2450000000000001</v>
      </c>
      <c r="S129" s="15">
        <f>R129</f>
        <v>4.2450000000000001</v>
      </c>
      <c r="T129" s="15">
        <f>S129</f>
        <v>4.2450000000000001</v>
      </c>
      <c r="U129" s="15">
        <f t="shared" ref="U129:AP129" si="189">T129</f>
        <v>4.2450000000000001</v>
      </c>
      <c r="V129" s="15">
        <f t="shared" si="189"/>
        <v>4.2450000000000001</v>
      </c>
      <c r="W129" s="15">
        <f t="shared" si="189"/>
        <v>4.2450000000000001</v>
      </c>
      <c r="X129" s="15">
        <f t="shared" si="189"/>
        <v>4.2450000000000001</v>
      </c>
      <c r="Y129" s="15">
        <f t="shared" si="189"/>
        <v>4.2450000000000001</v>
      </c>
      <c r="Z129" s="15">
        <f t="shared" si="189"/>
        <v>4.2450000000000001</v>
      </c>
      <c r="AA129" s="15">
        <f t="shared" si="189"/>
        <v>4.2450000000000001</v>
      </c>
      <c r="AB129" s="15">
        <f t="shared" si="189"/>
        <v>4.2450000000000001</v>
      </c>
      <c r="AC129" s="15">
        <f t="shared" si="189"/>
        <v>4.2450000000000001</v>
      </c>
      <c r="AD129" s="15">
        <f t="shared" si="189"/>
        <v>4.2450000000000001</v>
      </c>
      <c r="AE129" s="15">
        <f t="shared" si="189"/>
        <v>4.2450000000000001</v>
      </c>
      <c r="AF129" s="15">
        <f t="shared" si="189"/>
        <v>4.2450000000000001</v>
      </c>
      <c r="AG129" s="15">
        <f t="shared" si="189"/>
        <v>4.2450000000000001</v>
      </c>
      <c r="AH129" s="15">
        <f t="shared" si="189"/>
        <v>4.2450000000000001</v>
      </c>
      <c r="AI129" s="15">
        <f t="shared" si="189"/>
        <v>4.2450000000000001</v>
      </c>
      <c r="AJ129" s="15">
        <f t="shared" si="189"/>
        <v>4.2450000000000001</v>
      </c>
      <c r="AK129" s="15">
        <f t="shared" si="189"/>
        <v>4.2450000000000001</v>
      </c>
      <c r="AL129" s="15">
        <f t="shared" si="189"/>
        <v>4.2450000000000001</v>
      </c>
      <c r="AM129" s="15">
        <f t="shared" si="189"/>
        <v>4.2450000000000001</v>
      </c>
      <c r="AN129" s="15">
        <f t="shared" si="189"/>
        <v>4.2450000000000001</v>
      </c>
      <c r="AO129" s="15">
        <f t="shared" si="189"/>
        <v>4.2450000000000001</v>
      </c>
      <c r="AP129" s="15">
        <f t="shared" si="189"/>
        <v>4.2450000000000001</v>
      </c>
      <c r="AR129" s="10">
        <f t="shared" si="174"/>
        <v>1.5529999999999999</v>
      </c>
      <c r="AS129" s="10">
        <f t="shared" si="175"/>
        <v>1.913</v>
      </c>
      <c r="AT129" s="10">
        <f t="shared" si="176"/>
        <v>2.5409999999999999</v>
      </c>
      <c r="AU129" s="10">
        <f t="shared" si="177"/>
        <v>4.2450000000000001</v>
      </c>
      <c r="AV129" s="10">
        <f t="shared" si="178"/>
        <v>4.2450000000000001</v>
      </c>
      <c r="AW129" s="10">
        <f t="shared" si="179"/>
        <v>4.2450000000000001</v>
      </c>
      <c r="AX129" s="10">
        <f t="shared" si="180"/>
        <v>4.2450000000000001</v>
      </c>
      <c r="AY129" s="10">
        <f t="shared" si="181"/>
        <v>4.2450000000000001</v>
      </c>
      <c r="AZ129" s="10">
        <f t="shared" si="182"/>
        <v>4.2450000000000001</v>
      </c>
      <c r="BA129" s="10">
        <f t="shared" si="183"/>
        <v>4.2450000000000001</v>
      </c>
      <c r="BC129" s="15">
        <v>4.2450000000000001</v>
      </c>
      <c r="BD129" s="15"/>
    </row>
    <row r="130" spans="2:56" x14ac:dyDescent="0.25">
      <c r="B130" s="8" t="s">
        <v>40</v>
      </c>
      <c r="C130" s="21">
        <f t="shared" ref="C130:AP130" si="190">SUM(C126:C129)</f>
        <v>12.022</v>
      </c>
      <c r="D130" s="21">
        <f t="shared" si="190"/>
        <v>17.503</v>
      </c>
      <c r="E130" s="21">
        <f t="shared" si="190"/>
        <v>16.834</v>
      </c>
      <c r="F130" s="21">
        <f t="shared" si="190"/>
        <v>17.574999999999999</v>
      </c>
      <c r="G130" s="21">
        <f t="shared" si="190"/>
        <v>18.891999999999999</v>
      </c>
      <c r="H130" s="21">
        <f t="shared" si="190"/>
        <v>19.625</v>
      </c>
      <c r="I130" s="21">
        <f t="shared" si="190"/>
        <v>19.138999999999999</v>
      </c>
      <c r="J130" s="21">
        <f t="shared" si="190"/>
        <v>19.081</v>
      </c>
      <c r="K130" s="21">
        <f t="shared" si="190"/>
        <v>19.939999999999998</v>
      </c>
      <c r="L130" s="21">
        <f t="shared" si="190"/>
        <v>22.053999999999998</v>
      </c>
      <c r="M130" s="21">
        <f t="shared" si="190"/>
        <v>20.883000000000003</v>
      </c>
      <c r="N130" s="21">
        <f t="shared" si="190"/>
        <v>22.75</v>
      </c>
      <c r="O130" s="21">
        <f t="shared" si="190"/>
        <v>27.93</v>
      </c>
      <c r="P130" s="21">
        <f t="shared" si="190"/>
        <v>27.069999999999997</v>
      </c>
      <c r="Q130" s="21">
        <f t="shared" si="190"/>
        <v>30.113999999999997</v>
      </c>
      <c r="R130" s="21">
        <f t="shared" si="190"/>
        <v>32.273999999999994</v>
      </c>
      <c r="S130" s="21">
        <f t="shared" si="190"/>
        <v>33.001999999999995</v>
      </c>
      <c r="T130" s="21">
        <f t="shared" si="190"/>
        <v>33.001999999999995</v>
      </c>
      <c r="U130" s="21">
        <f t="shared" si="190"/>
        <v>33.001999999999995</v>
      </c>
      <c r="V130" s="21">
        <f t="shared" si="190"/>
        <v>33.001999999999995</v>
      </c>
      <c r="W130" s="21">
        <f t="shared" si="190"/>
        <v>33.001999999999995</v>
      </c>
      <c r="X130" s="21">
        <f t="shared" si="190"/>
        <v>33.001999999999995</v>
      </c>
      <c r="Y130" s="21">
        <f t="shared" si="190"/>
        <v>33.001999999999995</v>
      </c>
      <c r="Z130" s="21">
        <f t="shared" si="190"/>
        <v>33.001999999999995</v>
      </c>
      <c r="AA130" s="21">
        <f t="shared" si="190"/>
        <v>33.001999999999995</v>
      </c>
      <c r="AB130" s="21">
        <f t="shared" si="190"/>
        <v>33.001999999999995</v>
      </c>
      <c r="AC130" s="21">
        <f t="shared" si="190"/>
        <v>33.001999999999995</v>
      </c>
      <c r="AD130" s="21">
        <f t="shared" si="190"/>
        <v>33.001999999999995</v>
      </c>
      <c r="AE130" s="21">
        <f t="shared" si="190"/>
        <v>33.001999999999995</v>
      </c>
      <c r="AF130" s="21">
        <f t="shared" si="190"/>
        <v>33.001999999999995</v>
      </c>
      <c r="AG130" s="21">
        <f t="shared" si="190"/>
        <v>33.001999999999995</v>
      </c>
      <c r="AH130" s="21">
        <f t="shared" si="190"/>
        <v>33.001999999999995</v>
      </c>
      <c r="AI130" s="21">
        <f t="shared" si="190"/>
        <v>33.001999999999995</v>
      </c>
      <c r="AJ130" s="21">
        <f t="shared" si="190"/>
        <v>33.001999999999995</v>
      </c>
      <c r="AK130" s="21">
        <f t="shared" si="190"/>
        <v>33.001999999999995</v>
      </c>
      <c r="AL130" s="21">
        <f t="shared" si="190"/>
        <v>33.001999999999995</v>
      </c>
      <c r="AM130" s="21">
        <f t="shared" si="190"/>
        <v>33.001999999999995</v>
      </c>
      <c r="AN130" s="21">
        <f t="shared" si="190"/>
        <v>33.001999999999995</v>
      </c>
      <c r="AO130" s="21">
        <f t="shared" si="190"/>
        <v>33.001999999999995</v>
      </c>
      <c r="AP130" s="21">
        <f t="shared" si="190"/>
        <v>33.001999999999995</v>
      </c>
      <c r="AR130" s="21">
        <f t="shared" ref="AR130:BA130" si="191">SUM(AR126:AR129)</f>
        <v>17.574999999999999</v>
      </c>
      <c r="AS130" s="21">
        <f t="shared" si="191"/>
        <v>19.081</v>
      </c>
      <c r="AT130" s="21">
        <f t="shared" si="191"/>
        <v>22.75</v>
      </c>
      <c r="AU130" s="21">
        <f t="shared" si="191"/>
        <v>32.273999999999994</v>
      </c>
      <c r="AV130" s="21">
        <f t="shared" si="191"/>
        <v>33.001999999999995</v>
      </c>
      <c r="AW130" s="21">
        <f t="shared" si="191"/>
        <v>33.001999999999995</v>
      </c>
      <c r="AX130" s="21">
        <f t="shared" si="191"/>
        <v>33.001999999999995</v>
      </c>
      <c r="AY130" s="21">
        <f t="shared" si="191"/>
        <v>33.001999999999995</v>
      </c>
      <c r="AZ130" s="21">
        <f t="shared" si="191"/>
        <v>33.001999999999995</v>
      </c>
      <c r="BA130" s="21">
        <f t="shared" si="191"/>
        <v>33.001999999999995</v>
      </c>
      <c r="BC130" s="21">
        <v>33.001999999999995</v>
      </c>
      <c r="BD130" s="21"/>
    </row>
    <row r="131" spans="2:56" x14ac:dyDescent="0.2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BC131" s="15"/>
      <c r="BD131" s="15"/>
    </row>
    <row r="132" spans="2:56" x14ac:dyDescent="0.25">
      <c r="B132" s="8" t="s">
        <v>41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BC132" s="15"/>
      <c r="BD132" s="15"/>
    </row>
    <row r="133" spans="2:56" x14ac:dyDescent="0.25">
      <c r="B133" s="10" t="s">
        <v>42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5">
        <f>R133</f>
        <v>0</v>
      </c>
      <c r="T133" s="15">
        <f>S133</f>
        <v>0</v>
      </c>
      <c r="U133" s="15">
        <f t="shared" ref="U133:AP133" si="192">T133</f>
        <v>0</v>
      </c>
      <c r="V133" s="15">
        <f t="shared" si="192"/>
        <v>0</v>
      </c>
      <c r="W133" s="15">
        <f t="shared" si="192"/>
        <v>0</v>
      </c>
      <c r="X133" s="15">
        <f t="shared" si="192"/>
        <v>0</v>
      </c>
      <c r="Y133" s="15">
        <f t="shared" si="192"/>
        <v>0</v>
      </c>
      <c r="Z133" s="15">
        <f t="shared" si="192"/>
        <v>0</v>
      </c>
      <c r="AA133" s="15">
        <f t="shared" si="192"/>
        <v>0</v>
      </c>
      <c r="AB133" s="15">
        <f t="shared" si="192"/>
        <v>0</v>
      </c>
      <c r="AC133" s="15">
        <f t="shared" si="192"/>
        <v>0</v>
      </c>
      <c r="AD133" s="15">
        <f t="shared" si="192"/>
        <v>0</v>
      </c>
      <c r="AE133" s="15">
        <f t="shared" si="192"/>
        <v>0</v>
      </c>
      <c r="AF133" s="15">
        <f t="shared" si="192"/>
        <v>0</v>
      </c>
      <c r="AG133" s="15">
        <f t="shared" si="192"/>
        <v>0</v>
      </c>
      <c r="AH133" s="15">
        <f t="shared" si="192"/>
        <v>0</v>
      </c>
      <c r="AI133" s="15">
        <f t="shared" si="192"/>
        <v>0</v>
      </c>
      <c r="AJ133" s="15">
        <f t="shared" si="192"/>
        <v>0</v>
      </c>
      <c r="AK133" s="15">
        <f t="shared" si="192"/>
        <v>0</v>
      </c>
      <c r="AL133" s="15">
        <f t="shared" si="192"/>
        <v>0</v>
      </c>
      <c r="AM133" s="15">
        <f t="shared" si="192"/>
        <v>0</v>
      </c>
      <c r="AN133" s="15">
        <f t="shared" si="192"/>
        <v>0</v>
      </c>
      <c r="AO133" s="15">
        <f t="shared" si="192"/>
        <v>0</v>
      </c>
      <c r="AP133" s="15">
        <f t="shared" si="192"/>
        <v>0</v>
      </c>
      <c r="AR133" s="10">
        <f t="shared" ref="AR133:AR138" si="193">F133</f>
        <v>0</v>
      </c>
      <c r="AS133" s="10">
        <f t="shared" ref="AS133:AS138" si="194">J133</f>
        <v>0</v>
      </c>
      <c r="AT133" s="10">
        <f t="shared" ref="AT133:AT138" si="195">N133</f>
        <v>0</v>
      </c>
      <c r="AU133" s="10">
        <f t="shared" ref="AU133:AU138" si="196">R133</f>
        <v>0</v>
      </c>
      <c r="AV133" s="10">
        <f t="shared" ref="AV133:AV138" si="197">V133</f>
        <v>0</v>
      </c>
      <c r="AW133" s="10">
        <f t="shared" ref="AW133:AW138" si="198">Z133</f>
        <v>0</v>
      </c>
      <c r="AX133" s="10">
        <f t="shared" ref="AX133:AX138" si="199">AD133</f>
        <v>0</v>
      </c>
      <c r="AY133" s="10">
        <f t="shared" ref="AY133:AY138" si="200">AH133</f>
        <v>0</v>
      </c>
      <c r="AZ133" s="10">
        <f t="shared" ref="AZ133:AZ138" si="201">AL133</f>
        <v>0</v>
      </c>
      <c r="BA133" s="10">
        <f t="shared" ref="BA133:BA138" si="202">AP133</f>
        <v>0</v>
      </c>
      <c r="BC133" s="15">
        <v>0</v>
      </c>
      <c r="BD133" s="15"/>
    </row>
    <row r="134" spans="2:56" x14ac:dyDescent="0.25">
      <c r="B134" s="10" t="s">
        <v>132</v>
      </c>
      <c r="C134" s="17">
        <v>1E-3</v>
      </c>
      <c r="D134" s="17">
        <v>3.0000000000000001E-3</v>
      </c>
      <c r="E134" s="17">
        <v>3.0000000000000001E-3</v>
      </c>
      <c r="F134" s="17">
        <v>3.0000000000000001E-3</v>
      </c>
      <c r="G134" s="17">
        <v>3.0000000000000001E-3</v>
      </c>
      <c r="H134" s="17">
        <v>2E-3</v>
      </c>
      <c r="I134" s="17">
        <v>2E-3</v>
      </c>
      <c r="J134" s="17">
        <v>2E-3</v>
      </c>
      <c r="K134" s="17">
        <v>2E-3</v>
      </c>
      <c r="L134" s="17">
        <v>2E-3</v>
      </c>
      <c r="M134" s="17">
        <v>2E-3</v>
      </c>
      <c r="N134" s="17">
        <v>2.5000000000000001E-2</v>
      </c>
      <c r="O134" s="17">
        <v>2E-3</v>
      </c>
      <c r="P134" s="17">
        <v>2.5000000000000001E-2</v>
      </c>
      <c r="Q134" s="17">
        <v>2.5000000000000001E-2</v>
      </c>
      <c r="R134" s="17">
        <v>2.4E-2</v>
      </c>
      <c r="S134" s="15">
        <f>R134</f>
        <v>2.4E-2</v>
      </c>
      <c r="T134" s="15">
        <f>S134</f>
        <v>2.4E-2</v>
      </c>
      <c r="U134" s="15">
        <f t="shared" ref="U134:AP134" si="203">T134</f>
        <v>2.4E-2</v>
      </c>
      <c r="V134" s="15">
        <f t="shared" si="203"/>
        <v>2.4E-2</v>
      </c>
      <c r="W134" s="15">
        <f t="shared" si="203"/>
        <v>2.4E-2</v>
      </c>
      <c r="X134" s="15">
        <f t="shared" si="203"/>
        <v>2.4E-2</v>
      </c>
      <c r="Y134" s="15">
        <f t="shared" si="203"/>
        <v>2.4E-2</v>
      </c>
      <c r="Z134" s="15">
        <f t="shared" si="203"/>
        <v>2.4E-2</v>
      </c>
      <c r="AA134" s="15">
        <f t="shared" si="203"/>
        <v>2.4E-2</v>
      </c>
      <c r="AB134" s="15">
        <f t="shared" si="203"/>
        <v>2.4E-2</v>
      </c>
      <c r="AC134" s="15">
        <f t="shared" si="203"/>
        <v>2.4E-2</v>
      </c>
      <c r="AD134" s="15">
        <f t="shared" si="203"/>
        <v>2.4E-2</v>
      </c>
      <c r="AE134" s="15">
        <f t="shared" si="203"/>
        <v>2.4E-2</v>
      </c>
      <c r="AF134" s="15">
        <f t="shared" si="203"/>
        <v>2.4E-2</v>
      </c>
      <c r="AG134" s="15">
        <f t="shared" si="203"/>
        <v>2.4E-2</v>
      </c>
      <c r="AH134" s="15">
        <f t="shared" si="203"/>
        <v>2.4E-2</v>
      </c>
      <c r="AI134" s="15">
        <f t="shared" si="203"/>
        <v>2.4E-2</v>
      </c>
      <c r="AJ134" s="15">
        <f t="shared" si="203"/>
        <v>2.4E-2</v>
      </c>
      <c r="AK134" s="15">
        <f t="shared" si="203"/>
        <v>2.4E-2</v>
      </c>
      <c r="AL134" s="15">
        <f t="shared" si="203"/>
        <v>2.4E-2</v>
      </c>
      <c r="AM134" s="15">
        <f t="shared" si="203"/>
        <v>2.4E-2</v>
      </c>
      <c r="AN134" s="15">
        <f t="shared" si="203"/>
        <v>2.4E-2</v>
      </c>
      <c r="AO134" s="15">
        <f t="shared" si="203"/>
        <v>2.4E-2</v>
      </c>
      <c r="AP134" s="15">
        <f t="shared" si="203"/>
        <v>2.4E-2</v>
      </c>
      <c r="AR134" s="10">
        <f t="shared" si="193"/>
        <v>3.0000000000000001E-3</v>
      </c>
      <c r="AS134" s="10">
        <f t="shared" si="194"/>
        <v>2E-3</v>
      </c>
      <c r="AT134" s="10">
        <f t="shared" si="195"/>
        <v>2.5000000000000001E-2</v>
      </c>
      <c r="AU134" s="10">
        <f t="shared" si="196"/>
        <v>2.4E-2</v>
      </c>
      <c r="AV134" s="10">
        <f t="shared" si="197"/>
        <v>2.4E-2</v>
      </c>
      <c r="AW134" s="10">
        <f t="shared" si="198"/>
        <v>2.4E-2</v>
      </c>
      <c r="AX134" s="10">
        <f t="shared" si="199"/>
        <v>2.4E-2</v>
      </c>
      <c r="AY134" s="10">
        <f t="shared" si="200"/>
        <v>2.4E-2</v>
      </c>
      <c r="AZ134" s="10">
        <f t="shared" si="201"/>
        <v>2.4E-2</v>
      </c>
      <c r="BA134" s="10">
        <f t="shared" si="202"/>
        <v>2.4E-2</v>
      </c>
      <c r="BC134" s="15">
        <v>2.4E-2</v>
      </c>
      <c r="BD134" s="15"/>
    </row>
    <row r="135" spans="2:56" x14ac:dyDescent="0.25">
      <c r="B135" s="10" t="s">
        <v>43</v>
      </c>
      <c r="C135" s="17">
        <v>9.2799999999999994</v>
      </c>
      <c r="D135" s="17">
        <v>9.7449999999999992</v>
      </c>
      <c r="E135" s="17">
        <v>10.465</v>
      </c>
      <c r="F135" s="17">
        <v>10.385</v>
      </c>
      <c r="G135" s="17">
        <v>10.622999999999999</v>
      </c>
      <c r="H135" s="17">
        <v>10.968</v>
      </c>
      <c r="I135" s="17">
        <v>11.565</v>
      </c>
      <c r="J135" s="17">
        <v>11.971</v>
      </c>
      <c r="K135" s="17">
        <v>12.452999999999999</v>
      </c>
      <c r="L135" s="17">
        <v>12.629</v>
      </c>
      <c r="M135" s="17">
        <v>12.991</v>
      </c>
      <c r="N135" s="17">
        <v>13.109</v>
      </c>
      <c r="O135" s="17">
        <v>12.651</v>
      </c>
      <c r="P135" s="17">
        <v>12.115</v>
      </c>
      <c r="Q135" s="17">
        <v>11.821</v>
      </c>
      <c r="R135" s="17">
        <v>11.237</v>
      </c>
      <c r="S135" s="15">
        <f t="shared" ref="S135:AP135" si="204">R135+S149</f>
        <v>12.436999999999999</v>
      </c>
      <c r="T135" s="15">
        <f t="shared" si="204"/>
        <v>13.636999999999999</v>
      </c>
      <c r="U135" s="15">
        <f t="shared" si="204"/>
        <v>14.836999999999998</v>
      </c>
      <c r="V135" s="15">
        <f t="shared" si="204"/>
        <v>16.036999999999999</v>
      </c>
      <c r="W135" s="15">
        <f t="shared" si="204"/>
        <v>17.236999999999998</v>
      </c>
      <c r="X135" s="15">
        <f t="shared" si="204"/>
        <v>18.436999999999998</v>
      </c>
      <c r="Y135" s="15">
        <f t="shared" si="204"/>
        <v>19.636999999999997</v>
      </c>
      <c r="Z135" s="15">
        <f t="shared" si="204"/>
        <v>20.836999999999996</v>
      </c>
      <c r="AA135" s="15">
        <f t="shared" si="204"/>
        <v>22.036999999999995</v>
      </c>
      <c r="AB135" s="15">
        <f t="shared" si="204"/>
        <v>23.236999999999995</v>
      </c>
      <c r="AC135" s="15">
        <f t="shared" si="204"/>
        <v>24.436999999999994</v>
      </c>
      <c r="AD135" s="15">
        <f t="shared" si="204"/>
        <v>25.636999999999993</v>
      </c>
      <c r="AE135" s="15">
        <f t="shared" si="204"/>
        <v>26.836999999999993</v>
      </c>
      <c r="AF135" s="15">
        <f t="shared" si="204"/>
        <v>28.036999999999992</v>
      </c>
      <c r="AG135" s="15">
        <f t="shared" si="204"/>
        <v>29.236999999999991</v>
      </c>
      <c r="AH135" s="15">
        <f t="shared" si="204"/>
        <v>30.436999999999991</v>
      </c>
      <c r="AI135" s="15">
        <f t="shared" si="204"/>
        <v>31.63699999999999</v>
      </c>
      <c r="AJ135" s="15">
        <f t="shared" si="204"/>
        <v>32.836999999999989</v>
      </c>
      <c r="AK135" s="15">
        <f t="shared" si="204"/>
        <v>34.036999999999992</v>
      </c>
      <c r="AL135" s="15">
        <f t="shared" si="204"/>
        <v>35.236999999999995</v>
      </c>
      <c r="AM135" s="15">
        <f t="shared" si="204"/>
        <v>36.436999999999998</v>
      </c>
      <c r="AN135" s="15">
        <f t="shared" si="204"/>
        <v>37.637</v>
      </c>
      <c r="AO135" s="15">
        <f t="shared" si="204"/>
        <v>38.837000000000003</v>
      </c>
      <c r="AP135" s="15">
        <f t="shared" si="204"/>
        <v>40.037000000000006</v>
      </c>
      <c r="AR135" s="10">
        <f t="shared" si="193"/>
        <v>10.385</v>
      </c>
      <c r="AS135" s="10">
        <f t="shared" si="194"/>
        <v>11.971</v>
      </c>
      <c r="AT135" s="10">
        <f t="shared" si="195"/>
        <v>13.109</v>
      </c>
      <c r="AU135" s="10">
        <f t="shared" si="196"/>
        <v>11.237</v>
      </c>
      <c r="AV135" s="10">
        <f t="shared" si="197"/>
        <v>16.036999999999999</v>
      </c>
      <c r="AW135" s="10">
        <f t="shared" si="198"/>
        <v>20.836999999999996</v>
      </c>
      <c r="AX135" s="10">
        <f t="shared" si="199"/>
        <v>25.636999999999993</v>
      </c>
      <c r="AY135" s="10">
        <f t="shared" si="200"/>
        <v>30.436999999999991</v>
      </c>
      <c r="AZ135" s="10">
        <f t="shared" si="201"/>
        <v>35.236999999999995</v>
      </c>
      <c r="BA135" s="10">
        <f t="shared" si="202"/>
        <v>40.037000000000006</v>
      </c>
      <c r="BC135" s="15">
        <v>12.436999999999999</v>
      </c>
      <c r="BD135" s="15"/>
    </row>
    <row r="136" spans="2:56" x14ac:dyDescent="0.25">
      <c r="B136" s="10" t="s">
        <v>131</v>
      </c>
      <c r="C136" s="17">
        <v>-11.242000000000001</v>
      </c>
      <c r="D136" s="17">
        <v>-11.603999999999999</v>
      </c>
      <c r="E136" s="17">
        <v>-12.038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R136" s="10">
        <f t="shared" si="193"/>
        <v>0</v>
      </c>
      <c r="AS136" s="10">
        <f t="shared" si="194"/>
        <v>0</v>
      </c>
      <c r="AT136" s="10">
        <f t="shared" si="195"/>
        <v>0</v>
      </c>
      <c r="AU136" s="10">
        <f t="shared" si="196"/>
        <v>0</v>
      </c>
      <c r="AV136" s="10">
        <f t="shared" si="197"/>
        <v>0</v>
      </c>
      <c r="AW136" s="10">
        <f t="shared" si="198"/>
        <v>0</v>
      </c>
      <c r="AX136" s="10">
        <f t="shared" si="199"/>
        <v>0</v>
      </c>
      <c r="AY136" s="10">
        <f t="shared" si="200"/>
        <v>0</v>
      </c>
      <c r="AZ136" s="10">
        <f t="shared" si="201"/>
        <v>0</v>
      </c>
      <c r="BA136" s="10">
        <f t="shared" si="202"/>
        <v>0</v>
      </c>
      <c r="BC136" s="15"/>
      <c r="BD136" s="15"/>
    </row>
    <row r="137" spans="2:56" x14ac:dyDescent="0.25">
      <c r="B137" s="10" t="s">
        <v>44</v>
      </c>
      <c r="C137" s="17">
        <v>1.4E-2</v>
      </c>
      <c r="D137" s="17">
        <v>8.0000000000000002E-3</v>
      </c>
      <c r="E137" s="17">
        <v>8.9999999999999993E-3</v>
      </c>
      <c r="F137" s="17">
        <v>-1.0999999999999999E-2</v>
      </c>
      <c r="G137" s="17">
        <v>-6.4000000000000001E-2</v>
      </c>
      <c r="H137" s="17">
        <v>-0.09</v>
      </c>
      <c r="I137" s="17">
        <v>-0.123</v>
      </c>
      <c r="J137" s="17">
        <v>-4.2999999999999997E-2</v>
      </c>
      <c r="K137" s="17">
        <v>-0.05</v>
      </c>
      <c r="L137" s="17">
        <v>-5.0999999999999997E-2</v>
      </c>
      <c r="M137" s="17">
        <v>-8.7999999999999995E-2</v>
      </c>
      <c r="N137" s="17">
        <v>2.7E-2</v>
      </c>
      <c r="O137" s="17">
        <v>-0.109</v>
      </c>
      <c r="P137" s="17">
        <v>5.6000000000000001E-2</v>
      </c>
      <c r="Q137" s="17">
        <v>0.10299999999999999</v>
      </c>
      <c r="R137" s="17">
        <v>2.8000000000000001E-2</v>
      </c>
      <c r="S137" s="15">
        <f>R137</f>
        <v>2.8000000000000001E-2</v>
      </c>
      <c r="T137" s="15">
        <f>S137</f>
        <v>2.8000000000000001E-2</v>
      </c>
      <c r="U137" s="15">
        <f t="shared" ref="U137:AP137" si="205">T137</f>
        <v>2.8000000000000001E-2</v>
      </c>
      <c r="V137" s="15">
        <f t="shared" si="205"/>
        <v>2.8000000000000001E-2</v>
      </c>
      <c r="W137" s="15">
        <f t="shared" si="205"/>
        <v>2.8000000000000001E-2</v>
      </c>
      <c r="X137" s="15">
        <f t="shared" si="205"/>
        <v>2.8000000000000001E-2</v>
      </c>
      <c r="Y137" s="15">
        <f t="shared" si="205"/>
        <v>2.8000000000000001E-2</v>
      </c>
      <c r="Z137" s="15">
        <f t="shared" si="205"/>
        <v>2.8000000000000001E-2</v>
      </c>
      <c r="AA137" s="15">
        <f t="shared" si="205"/>
        <v>2.8000000000000001E-2</v>
      </c>
      <c r="AB137" s="15">
        <f t="shared" si="205"/>
        <v>2.8000000000000001E-2</v>
      </c>
      <c r="AC137" s="15">
        <f t="shared" si="205"/>
        <v>2.8000000000000001E-2</v>
      </c>
      <c r="AD137" s="15">
        <f t="shared" si="205"/>
        <v>2.8000000000000001E-2</v>
      </c>
      <c r="AE137" s="15">
        <f t="shared" si="205"/>
        <v>2.8000000000000001E-2</v>
      </c>
      <c r="AF137" s="15">
        <f t="shared" si="205"/>
        <v>2.8000000000000001E-2</v>
      </c>
      <c r="AG137" s="15">
        <f t="shared" si="205"/>
        <v>2.8000000000000001E-2</v>
      </c>
      <c r="AH137" s="15">
        <f t="shared" si="205"/>
        <v>2.8000000000000001E-2</v>
      </c>
      <c r="AI137" s="15">
        <f t="shared" si="205"/>
        <v>2.8000000000000001E-2</v>
      </c>
      <c r="AJ137" s="15">
        <f t="shared" si="205"/>
        <v>2.8000000000000001E-2</v>
      </c>
      <c r="AK137" s="15">
        <f t="shared" si="205"/>
        <v>2.8000000000000001E-2</v>
      </c>
      <c r="AL137" s="15">
        <f t="shared" si="205"/>
        <v>2.8000000000000001E-2</v>
      </c>
      <c r="AM137" s="15">
        <f t="shared" si="205"/>
        <v>2.8000000000000001E-2</v>
      </c>
      <c r="AN137" s="15">
        <f t="shared" si="205"/>
        <v>2.8000000000000001E-2</v>
      </c>
      <c r="AO137" s="15">
        <f t="shared" si="205"/>
        <v>2.8000000000000001E-2</v>
      </c>
      <c r="AP137" s="15">
        <f t="shared" si="205"/>
        <v>2.8000000000000001E-2</v>
      </c>
      <c r="AR137" s="10">
        <f t="shared" si="193"/>
        <v>-1.0999999999999999E-2</v>
      </c>
      <c r="AS137" s="10">
        <f t="shared" si="194"/>
        <v>-4.2999999999999997E-2</v>
      </c>
      <c r="AT137" s="10">
        <f t="shared" si="195"/>
        <v>2.7E-2</v>
      </c>
      <c r="AU137" s="10">
        <f t="shared" si="196"/>
        <v>2.8000000000000001E-2</v>
      </c>
      <c r="AV137" s="10">
        <f t="shared" si="197"/>
        <v>2.8000000000000001E-2</v>
      </c>
      <c r="AW137" s="10">
        <f t="shared" si="198"/>
        <v>2.8000000000000001E-2</v>
      </c>
      <c r="AX137" s="10">
        <f t="shared" si="199"/>
        <v>2.8000000000000001E-2</v>
      </c>
      <c r="AY137" s="10">
        <f t="shared" si="200"/>
        <v>2.8000000000000001E-2</v>
      </c>
      <c r="AZ137" s="10">
        <f t="shared" si="201"/>
        <v>2.8000000000000001E-2</v>
      </c>
      <c r="BA137" s="10">
        <f t="shared" si="202"/>
        <v>2.8000000000000001E-2</v>
      </c>
      <c r="BC137" s="15">
        <v>2.8000000000000001E-2</v>
      </c>
      <c r="BD137" s="15"/>
    </row>
    <row r="138" spans="2:56" x14ac:dyDescent="0.25">
      <c r="B138" s="10" t="s">
        <v>45</v>
      </c>
      <c r="C138" s="17">
        <v>20.721</v>
      </c>
      <c r="D138" s="17">
        <v>22.995000000000001</v>
      </c>
      <c r="E138" s="17">
        <v>25.359000000000002</v>
      </c>
      <c r="F138" s="17">
        <v>16.234999999999999</v>
      </c>
      <c r="G138" s="17">
        <v>15.757999999999999</v>
      </c>
      <c r="H138" s="17">
        <v>12.971</v>
      </c>
      <c r="I138" s="17">
        <v>9.9049999999999994</v>
      </c>
      <c r="J138" s="17">
        <v>10.170999999999999</v>
      </c>
      <c r="K138" s="17">
        <v>12.115</v>
      </c>
      <c r="L138" s="17">
        <v>14.920999999999999</v>
      </c>
      <c r="M138" s="17">
        <v>20.36</v>
      </c>
      <c r="N138" s="17">
        <v>29.817</v>
      </c>
      <c r="O138" s="17">
        <v>36.597999999999999</v>
      </c>
      <c r="P138" s="17">
        <v>45.960999999999999</v>
      </c>
      <c r="Q138" s="17">
        <v>53.95</v>
      </c>
      <c r="R138" s="17">
        <v>68.037999999999997</v>
      </c>
      <c r="S138" s="15">
        <f>R138+S87+S178+S179+S180</f>
        <v>76.894999999999982</v>
      </c>
      <c r="T138" s="15">
        <f t="shared" ref="T138:AP138" si="206">S138+T87+T178+T179+T180</f>
        <v>87.227660152868992</v>
      </c>
      <c r="U138" s="15">
        <f t="shared" si="206"/>
        <v>101.16828257661697</v>
      </c>
      <c r="V138" s="15">
        <f t="shared" si="206"/>
        <v>117.50956220022489</v>
      </c>
      <c r="W138" s="15">
        <f t="shared" si="206"/>
        <v>135.1538388365444</v>
      </c>
      <c r="X138" s="15">
        <f t="shared" si="206"/>
        <v>156.89994023509558</v>
      </c>
      <c r="Y138" s="15">
        <f t="shared" si="206"/>
        <v>181.93431103057381</v>
      </c>
      <c r="Z138" s="15">
        <f t="shared" si="206"/>
        <v>209.47968056789051</v>
      </c>
      <c r="AA138" s="15">
        <f t="shared" si="206"/>
        <v>237.02876606193675</v>
      </c>
      <c r="AB138" s="15">
        <f t="shared" si="206"/>
        <v>270.77244811611973</v>
      </c>
      <c r="AC138" s="15">
        <f t="shared" si="206"/>
        <v>309.04752467365989</v>
      </c>
      <c r="AD138" s="15">
        <f t="shared" si="206"/>
        <v>350.95793126603024</v>
      </c>
      <c r="AE138" s="15">
        <f t="shared" si="206"/>
        <v>390.79825219491499</v>
      </c>
      <c r="AF138" s="15">
        <f t="shared" si="206"/>
        <v>439.16244416507516</v>
      </c>
      <c r="AG138" s="15">
        <f t="shared" si="206"/>
        <v>493.57123454032393</v>
      </c>
      <c r="AH138" s="15">
        <f t="shared" si="206"/>
        <v>553.00865169048529</v>
      </c>
      <c r="AI138" s="15">
        <f t="shared" si="206"/>
        <v>609.62415499246902</v>
      </c>
      <c r="AJ138" s="15">
        <f t="shared" si="206"/>
        <v>677.62607275595508</v>
      </c>
      <c r="AK138" s="15">
        <f t="shared" si="206"/>
        <v>753.70284237991791</v>
      </c>
      <c r="AL138" s="15">
        <f t="shared" si="206"/>
        <v>836.71007749908586</v>
      </c>
      <c r="AM138" s="15">
        <f t="shared" si="206"/>
        <v>916.34972017226823</v>
      </c>
      <c r="AN138" s="15">
        <f t="shared" si="206"/>
        <v>1010.8286330869329</v>
      </c>
      <c r="AO138" s="15">
        <f t="shared" si="206"/>
        <v>1116.1189722275287</v>
      </c>
      <c r="AP138" s="15">
        <f t="shared" si="206"/>
        <v>1230.9143501031783</v>
      </c>
      <c r="AR138" s="10">
        <f t="shared" si="193"/>
        <v>16.234999999999999</v>
      </c>
      <c r="AS138" s="10">
        <f t="shared" si="194"/>
        <v>10.170999999999999</v>
      </c>
      <c r="AT138" s="10">
        <f t="shared" si="195"/>
        <v>29.817</v>
      </c>
      <c r="AU138" s="10">
        <f t="shared" si="196"/>
        <v>68.037999999999997</v>
      </c>
      <c r="AV138" s="10">
        <f t="shared" si="197"/>
        <v>117.50956220022489</v>
      </c>
      <c r="AW138" s="10">
        <f t="shared" si="198"/>
        <v>209.47968056789051</v>
      </c>
      <c r="AX138" s="10">
        <f t="shared" si="199"/>
        <v>350.95793126603024</v>
      </c>
      <c r="AY138" s="10">
        <f t="shared" si="200"/>
        <v>553.00865169048529</v>
      </c>
      <c r="AZ138" s="10">
        <f t="shared" si="201"/>
        <v>836.71007749908586</v>
      </c>
      <c r="BA138" s="10">
        <f t="shared" si="202"/>
        <v>1230.9143501031783</v>
      </c>
      <c r="BC138" s="15">
        <v>80.935050523825993</v>
      </c>
      <c r="BD138" s="15"/>
    </row>
    <row r="139" spans="2:56" x14ac:dyDescent="0.25">
      <c r="B139" s="8" t="s">
        <v>46</v>
      </c>
      <c r="C139" s="27">
        <f t="shared" ref="C139:AP139" si="207">SUM(C133:C138)</f>
        <v>18.773999999999997</v>
      </c>
      <c r="D139" s="27">
        <f t="shared" si="207"/>
        <v>21.147000000000002</v>
      </c>
      <c r="E139" s="27">
        <f t="shared" si="207"/>
        <v>23.798000000000002</v>
      </c>
      <c r="F139" s="27">
        <f t="shared" si="207"/>
        <v>26.612000000000002</v>
      </c>
      <c r="G139" s="27">
        <f t="shared" si="207"/>
        <v>26.32</v>
      </c>
      <c r="H139" s="27">
        <f>SUM(H133:H138)</f>
        <v>23.850999999999999</v>
      </c>
      <c r="I139" s="27">
        <f t="shared" si="207"/>
        <v>21.349</v>
      </c>
      <c r="J139" s="27">
        <f t="shared" si="207"/>
        <v>22.100999999999999</v>
      </c>
      <c r="K139" s="27">
        <f t="shared" si="207"/>
        <v>24.52</v>
      </c>
      <c r="L139" s="27">
        <f t="shared" si="207"/>
        <v>27.500999999999998</v>
      </c>
      <c r="M139" s="27">
        <f t="shared" si="207"/>
        <v>33.265000000000001</v>
      </c>
      <c r="N139" s="27">
        <f t="shared" si="207"/>
        <v>42.978000000000002</v>
      </c>
      <c r="O139" s="27">
        <f t="shared" si="207"/>
        <v>49.141999999999996</v>
      </c>
      <c r="P139" s="27">
        <f t="shared" si="207"/>
        <v>58.156999999999996</v>
      </c>
      <c r="Q139" s="27">
        <f t="shared" si="207"/>
        <v>65.899000000000001</v>
      </c>
      <c r="R139" s="27">
        <f t="shared" si="207"/>
        <v>79.326999999999998</v>
      </c>
      <c r="S139" s="27">
        <f t="shared" si="207"/>
        <v>89.383999999999986</v>
      </c>
      <c r="T139" s="27">
        <f t="shared" si="207"/>
        <v>100.91666015286899</v>
      </c>
      <c r="U139" s="27">
        <f t="shared" si="207"/>
        <v>116.05728257661697</v>
      </c>
      <c r="V139" s="27">
        <f t="shared" si="207"/>
        <v>133.59856220022488</v>
      </c>
      <c r="W139" s="27">
        <f t="shared" si="207"/>
        <v>152.44283883654438</v>
      </c>
      <c r="X139" s="27">
        <f t="shared" si="207"/>
        <v>175.38894023509559</v>
      </c>
      <c r="Y139" s="27">
        <f t="shared" si="207"/>
        <v>201.6233110305738</v>
      </c>
      <c r="Z139" s="27">
        <f t="shared" si="207"/>
        <v>230.36868056789052</v>
      </c>
      <c r="AA139" s="27">
        <f t="shared" si="207"/>
        <v>259.11776606193672</v>
      </c>
      <c r="AB139" s="27">
        <f t="shared" si="207"/>
        <v>294.06144811611972</v>
      </c>
      <c r="AC139" s="27">
        <f t="shared" si="207"/>
        <v>333.53652467365987</v>
      </c>
      <c r="AD139" s="27">
        <f t="shared" si="207"/>
        <v>376.64693126603026</v>
      </c>
      <c r="AE139" s="27">
        <f t="shared" si="207"/>
        <v>417.687252194915</v>
      </c>
      <c r="AF139" s="27">
        <f t="shared" si="207"/>
        <v>467.25144416507516</v>
      </c>
      <c r="AG139" s="27">
        <f t="shared" si="207"/>
        <v>522.86023454032397</v>
      </c>
      <c r="AH139" s="27">
        <f t="shared" si="207"/>
        <v>583.49765169048533</v>
      </c>
      <c r="AI139" s="27">
        <f t="shared" si="207"/>
        <v>641.31315499246898</v>
      </c>
      <c r="AJ139" s="27">
        <f t="shared" si="207"/>
        <v>710.51507275595509</v>
      </c>
      <c r="AK139" s="27">
        <f t="shared" si="207"/>
        <v>787.79184237991785</v>
      </c>
      <c r="AL139" s="27">
        <f t="shared" si="207"/>
        <v>871.99907749908584</v>
      </c>
      <c r="AM139" s="27">
        <f t="shared" si="207"/>
        <v>952.83872017226827</v>
      </c>
      <c r="AN139" s="27">
        <f t="shared" si="207"/>
        <v>1048.5176330869328</v>
      </c>
      <c r="AO139" s="27">
        <f t="shared" si="207"/>
        <v>1155.0079722275286</v>
      </c>
      <c r="AP139" s="27">
        <f t="shared" si="207"/>
        <v>1271.0033501031783</v>
      </c>
      <c r="AR139" s="37">
        <f t="shared" ref="AR139:BA139" si="208">SUM(AR133:AR138)</f>
        <v>26.612000000000002</v>
      </c>
      <c r="AS139" s="37">
        <f t="shared" si="208"/>
        <v>22.100999999999999</v>
      </c>
      <c r="AT139" s="37">
        <f t="shared" si="208"/>
        <v>42.978000000000002</v>
      </c>
      <c r="AU139" s="37">
        <f t="shared" si="208"/>
        <v>79.326999999999998</v>
      </c>
      <c r="AV139" s="37">
        <f t="shared" si="208"/>
        <v>133.59856220022488</v>
      </c>
      <c r="AW139" s="37">
        <f t="shared" si="208"/>
        <v>230.36868056789052</v>
      </c>
      <c r="AX139" s="37">
        <f t="shared" si="208"/>
        <v>376.64693126603026</v>
      </c>
      <c r="AY139" s="37">
        <f t="shared" si="208"/>
        <v>583.49765169048533</v>
      </c>
      <c r="AZ139" s="37">
        <f t="shared" si="208"/>
        <v>871.99907749908584</v>
      </c>
      <c r="BA139" s="37">
        <f t="shared" si="208"/>
        <v>1271.0033501031783</v>
      </c>
      <c r="BC139" s="27">
        <v>93.424050523825997</v>
      </c>
      <c r="BD139" s="27"/>
    </row>
    <row r="140" spans="2:56" x14ac:dyDescent="0.25">
      <c r="B140" s="8" t="s">
        <v>47</v>
      </c>
      <c r="C140" s="21">
        <f t="shared" ref="C140:AP140" si="209">C130+C139</f>
        <v>30.795999999999999</v>
      </c>
      <c r="D140" s="21">
        <f t="shared" si="209"/>
        <v>38.650000000000006</v>
      </c>
      <c r="E140" s="21">
        <f t="shared" si="209"/>
        <v>40.632000000000005</v>
      </c>
      <c r="F140" s="21">
        <f t="shared" si="209"/>
        <v>44.186999999999998</v>
      </c>
      <c r="G140" s="21">
        <f t="shared" si="209"/>
        <v>45.212000000000003</v>
      </c>
      <c r="H140" s="21">
        <f>H130+H139</f>
        <v>43.475999999999999</v>
      </c>
      <c r="I140" s="21">
        <f t="shared" si="209"/>
        <v>40.488</v>
      </c>
      <c r="J140" s="21">
        <f t="shared" si="209"/>
        <v>41.182000000000002</v>
      </c>
      <c r="K140" s="21">
        <f t="shared" si="209"/>
        <v>44.459999999999994</v>
      </c>
      <c r="L140" s="21">
        <f t="shared" si="209"/>
        <v>49.554999999999993</v>
      </c>
      <c r="M140" s="21">
        <f t="shared" si="209"/>
        <v>54.148000000000003</v>
      </c>
      <c r="N140" s="21">
        <f t="shared" si="209"/>
        <v>65.728000000000009</v>
      </c>
      <c r="O140" s="21">
        <f t="shared" si="209"/>
        <v>77.072000000000003</v>
      </c>
      <c r="P140" s="21">
        <f t="shared" si="209"/>
        <v>85.22699999999999</v>
      </c>
      <c r="Q140" s="21">
        <f t="shared" si="209"/>
        <v>96.013000000000005</v>
      </c>
      <c r="R140" s="21">
        <f t="shared" si="209"/>
        <v>111.601</v>
      </c>
      <c r="S140" s="21">
        <f t="shared" si="209"/>
        <v>122.38599999999998</v>
      </c>
      <c r="T140" s="21">
        <f t="shared" si="209"/>
        <v>133.91866015286899</v>
      </c>
      <c r="U140" s="21">
        <f t="shared" si="209"/>
        <v>149.05928257661697</v>
      </c>
      <c r="V140" s="21">
        <f t="shared" si="209"/>
        <v>166.60056220022489</v>
      </c>
      <c r="W140" s="21">
        <f t="shared" si="209"/>
        <v>185.44483883654436</v>
      </c>
      <c r="X140" s="21">
        <f t="shared" si="209"/>
        <v>208.39094023509557</v>
      </c>
      <c r="Y140" s="21">
        <f t="shared" si="209"/>
        <v>234.62531103057381</v>
      </c>
      <c r="Z140" s="21">
        <f t="shared" si="209"/>
        <v>263.37068056789053</v>
      </c>
      <c r="AA140" s="21">
        <f t="shared" si="209"/>
        <v>292.11976606193673</v>
      </c>
      <c r="AB140" s="21">
        <f t="shared" si="209"/>
        <v>327.06344811611973</v>
      </c>
      <c r="AC140" s="21">
        <f t="shared" si="209"/>
        <v>366.53852467365988</v>
      </c>
      <c r="AD140" s="21">
        <f t="shared" si="209"/>
        <v>409.64893126603027</v>
      </c>
      <c r="AE140" s="21">
        <f t="shared" si="209"/>
        <v>450.68925219491501</v>
      </c>
      <c r="AF140" s="21">
        <f t="shared" si="209"/>
        <v>500.25344416507517</v>
      </c>
      <c r="AG140" s="21">
        <f t="shared" si="209"/>
        <v>555.86223454032393</v>
      </c>
      <c r="AH140" s="21">
        <f t="shared" si="209"/>
        <v>616.49965169048528</v>
      </c>
      <c r="AI140" s="21">
        <f t="shared" si="209"/>
        <v>674.31515499246893</v>
      </c>
      <c r="AJ140" s="21">
        <f t="shared" si="209"/>
        <v>743.51707275595504</v>
      </c>
      <c r="AK140" s="21">
        <f t="shared" si="209"/>
        <v>820.79384237991781</v>
      </c>
      <c r="AL140" s="21">
        <f t="shared" si="209"/>
        <v>905.0010774990858</v>
      </c>
      <c r="AM140" s="21">
        <f t="shared" si="209"/>
        <v>985.84072017226822</v>
      </c>
      <c r="AN140" s="21">
        <f t="shared" si="209"/>
        <v>1081.5196330869328</v>
      </c>
      <c r="AO140" s="21">
        <f t="shared" si="209"/>
        <v>1188.0099722275286</v>
      </c>
      <c r="AP140" s="21">
        <f t="shared" si="209"/>
        <v>1304.0053501031782</v>
      </c>
      <c r="AR140" s="21">
        <f t="shared" ref="AR140:BA140" si="210">AR130+AR139</f>
        <v>44.186999999999998</v>
      </c>
      <c r="AS140" s="21">
        <f t="shared" si="210"/>
        <v>41.182000000000002</v>
      </c>
      <c r="AT140" s="21">
        <f t="shared" si="210"/>
        <v>65.728000000000009</v>
      </c>
      <c r="AU140" s="21">
        <f t="shared" si="210"/>
        <v>111.601</v>
      </c>
      <c r="AV140" s="21">
        <f t="shared" si="210"/>
        <v>166.60056220022489</v>
      </c>
      <c r="AW140" s="21">
        <f t="shared" si="210"/>
        <v>263.37068056789053</v>
      </c>
      <c r="AX140" s="21">
        <f t="shared" si="210"/>
        <v>409.64893126603027</v>
      </c>
      <c r="AY140" s="21">
        <f t="shared" si="210"/>
        <v>616.49965169048528</v>
      </c>
      <c r="AZ140" s="21">
        <f t="shared" si="210"/>
        <v>905.0010774990858</v>
      </c>
      <c r="BA140" s="21">
        <f t="shared" si="210"/>
        <v>1304.0053501031782</v>
      </c>
      <c r="BC140" s="21">
        <v>126.42605052382599</v>
      </c>
      <c r="BD140" s="21"/>
    </row>
    <row r="142" spans="2:56" x14ac:dyDescent="0.25">
      <c r="B142" s="28" t="s">
        <v>49</v>
      </c>
      <c r="C142" s="28" t="b">
        <f t="shared" ref="C142:R142" si="211">C140=C119</f>
        <v>1</v>
      </c>
      <c r="D142" s="28" t="b">
        <f t="shared" si="211"/>
        <v>1</v>
      </c>
      <c r="E142" s="28" t="b">
        <f t="shared" si="211"/>
        <v>1</v>
      </c>
      <c r="F142" s="28" t="b">
        <f t="shared" si="211"/>
        <v>1</v>
      </c>
      <c r="G142" s="28" t="b">
        <f t="shared" si="211"/>
        <v>1</v>
      </c>
      <c r="H142" s="28" t="b">
        <f t="shared" si="211"/>
        <v>1</v>
      </c>
      <c r="I142" s="28" t="b">
        <f t="shared" si="211"/>
        <v>1</v>
      </c>
      <c r="J142" s="28" t="b">
        <f t="shared" si="211"/>
        <v>1</v>
      </c>
      <c r="K142" s="28" t="b">
        <f t="shared" si="211"/>
        <v>1</v>
      </c>
      <c r="L142" s="28" t="b">
        <f t="shared" si="211"/>
        <v>1</v>
      </c>
      <c r="M142" s="28" t="b">
        <f t="shared" si="211"/>
        <v>1</v>
      </c>
      <c r="N142" s="28" t="b">
        <f t="shared" si="211"/>
        <v>1</v>
      </c>
      <c r="O142" s="28" t="b">
        <f t="shared" si="211"/>
        <v>1</v>
      </c>
      <c r="P142" s="28" t="b">
        <f t="shared" si="211"/>
        <v>1</v>
      </c>
      <c r="Q142" s="28" t="b">
        <f t="shared" si="211"/>
        <v>1</v>
      </c>
      <c r="R142" s="28" t="b">
        <f t="shared" si="211"/>
        <v>1</v>
      </c>
      <c r="S142" s="28" t="b">
        <f t="shared" ref="S142:BA142" si="212">S140=S119</f>
        <v>1</v>
      </c>
      <c r="T142" s="28" t="b">
        <f t="shared" si="212"/>
        <v>1</v>
      </c>
      <c r="U142" s="28" t="b">
        <f t="shared" si="212"/>
        <v>1</v>
      </c>
      <c r="V142" s="28" t="b">
        <f t="shared" si="212"/>
        <v>1</v>
      </c>
      <c r="W142" s="28" t="b">
        <f t="shared" si="212"/>
        <v>1</v>
      </c>
      <c r="X142" s="28" t="b">
        <f t="shared" si="212"/>
        <v>1</v>
      </c>
      <c r="Y142" s="28" t="b">
        <f t="shared" si="212"/>
        <v>1</v>
      </c>
      <c r="Z142" s="28" t="b">
        <f t="shared" si="212"/>
        <v>1</v>
      </c>
      <c r="AA142" s="28" t="b">
        <f t="shared" si="212"/>
        <v>1</v>
      </c>
      <c r="AB142" s="28" t="b">
        <f t="shared" si="212"/>
        <v>1</v>
      </c>
      <c r="AC142" s="28" t="b">
        <f t="shared" si="212"/>
        <v>1</v>
      </c>
      <c r="AD142" s="28" t="b">
        <f t="shared" si="212"/>
        <v>1</v>
      </c>
      <c r="AE142" s="28" t="b">
        <f t="shared" si="212"/>
        <v>1</v>
      </c>
      <c r="AF142" s="28" t="b">
        <f t="shared" si="212"/>
        <v>1</v>
      </c>
      <c r="AG142" s="28" t="b">
        <f t="shared" si="212"/>
        <v>1</v>
      </c>
      <c r="AH142" s="28" t="b">
        <f t="shared" si="212"/>
        <v>0</v>
      </c>
      <c r="AI142" s="28" t="b">
        <f t="shared" si="212"/>
        <v>1</v>
      </c>
      <c r="AJ142" s="28" t="b">
        <f t="shared" si="212"/>
        <v>1</v>
      </c>
      <c r="AK142" s="28" t="b">
        <f t="shared" si="212"/>
        <v>1</v>
      </c>
      <c r="AL142" s="28" t="b">
        <f t="shared" si="212"/>
        <v>1</v>
      </c>
      <c r="AM142" s="28" t="b">
        <f t="shared" si="212"/>
        <v>0</v>
      </c>
      <c r="AN142" s="28" t="b">
        <f t="shared" si="212"/>
        <v>1</v>
      </c>
      <c r="AO142" s="28" t="b">
        <f t="shared" si="212"/>
        <v>1</v>
      </c>
      <c r="AP142" s="28" t="b">
        <f t="shared" si="212"/>
        <v>1</v>
      </c>
      <c r="AR142" s="28" t="b">
        <f t="shared" si="212"/>
        <v>1</v>
      </c>
      <c r="AS142" s="28" t="b">
        <f t="shared" si="212"/>
        <v>1</v>
      </c>
      <c r="AT142" s="28" t="b">
        <f t="shared" si="212"/>
        <v>1</v>
      </c>
      <c r="AU142" s="28" t="b">
        <f t="shared" si="212"/>
        <v>1</v>
      </c>
      <c r="AV142" s="28" t="b">
        <f t="shared" si="212"/>
        <v>1</v>
      </c>
      <c r="AW142" s="28" t="b">
        <f t="shared" si="212"/>
        <v>1</v>
      </c>
      <c r="AX142" s="28" t="b">
        <f t="shared" si="212"/>
        <v>1</v>
      </c>
      <c r="AY142" s="28" t="b">
        <f t="shared" si="212"/>
        <v>0</v>
      </c>
      <c r="AZ142" s="28" t="b">
        <f t="shared" si="212"/>
        <v>1</v>
      </c>
      <c r="BA142" s="28" t="b">
        <f t="shared" si="212"/>
        <v>1</v>
      </c>
      <c r="BC142" s="28" t="b">
        <v>1</v>
      </c>
      <c r="BD142" s="28"/>
    </row>
    <row r="144" spans="2:56" x14ac:dyDescent="0.25">
      <c r="B144" s="8" t="s">
        <v>50</v>
      </c>
    </row>
    <row r="146" spans="2:55" x14ac:dyDescent="0.25">
      <c r="B146" s="8" t="s">
        <v>51</v>
      </c>
    </row>
    <row r="147" spans="2:55" x14ac:dyDescent="0.25">
      <c r="B147" s="10" t="s">
        <v>52</v>
      </c>
      <c r="C147" s="10">
        <f t="shared" ref="C147:AP147" si="213">C87</f>
        <v>1.9119999999999995</v>
      </c>
      <c r="D147" s="10">
        <f>D87-0.001</f>
        <v>2.3729999999999998</v>
      </c>
      <c r="E147" s="10">
        <f t="shared" si="213"/>
        <v>2.4640000000000004</v>
      </c>
      <c r="F147" s="10">
        <f>F87+0.001</f>
        <v>3.0029999999999988</v>
      </c>
      <c r="G147" s="10">
        <f t="shared" si="213"/>
        <v>1.6180000000000003</v>
      </c>
      <c r="H147" s="10">
        <f t="shared" si="213"/>
        <v>0.65600000000000058</v>
      </c>
      <c r="I147" s="10">
        <f t="shared" si="213"/>
        <v>0.67999999999999994</v>
      </c>
      <c r="J147" s="10">
        <f t="shared" si="213"/>
        <v>1.4000000000000001</v>
      </c>
      <c r="K147" s="10">
        <f t="shared" si="213"/>
        <v>2.0429999999999997</v>
      </c>
      <c r="L147" s="10">
        <f t="shared" si="213"/>
        <v>6.1879999999999997</v>
      </c>
      <c r="M147" s="10">
        <f t="shared" si="213"/>
        <v>9.2430000000000003</v>
      </c>
      <c r="N147" s="10">
        <f t="shared" si="213"/>
        <v>12.286000000000001</v>
      </c>
      <c r="O147" s="10">
        <f t="shared" si="213"/>
        <v>14.881</v>
      </c>
      <c r="P147" s="10">
        <f t="shared" si="213"/>
        <v>16.599000000000004</v>
      </c>
      <c r="Q147" s="10">
        <f t="shared" si="213"/>
        <v>19.309000000000001</v>
      </c>
      <c r="R147" s="10">
        <f t="shared" si="213"/>
        <v>22.090999999999983</v>
      </c>
      <c r="S147" s="10">
        <f t="shared" si="213"/>
        <v>18.774999999999999</v>
      </c>
      <c r="T147" s="10">
        <f t="shared" si="213"/>
        <v>20.250660152869024</v>
      </c>
      <c r="U147" s="10">
        <f t="shared" si="213"/>
        <v>23.858622423747988</v>
      </c>
      <c r="V147" s="10">
        <f t="shared" si="213"/>
        <v>26.25927962360792</v>
      </c>
      <c r="W147" s="10">
        <f t="shared" si="213"/>
        <v>27.562276636319517</v>
      </c>
      <c r="X147" s="10">
        <f t="shared" si="213"/>
        <v>31.664101398551196</v>
      </c>
      <c r="Y147" s="10">
        <f t="shared" si="213"/>
        <v>34.952370795478231</v>
      </c>
      <c r="Z147" s="10">
        <f t="shared" si="213"/>
        <v>37.463369537316716</v>
      </c>
      <c r="AA147" s="10">
        <f t="shared" si="213"/>
        <v>37.467085494046252</v>
      </c>
      <c r="AB147" s="10">
        <f t="shared" si="213"/>
        <v>43.661682054183011</v>
      </c>
      <c r="AC147" s="10">
        <f t="shared" si="213"/>
        <v>48.193076557540174</v>
      </c>
      <c r="AD147" s="10">
        <f t="shared" si="213"/>
        <v>51.828406592370371</v>
      </c>
      <c r="AE147" s="10">
        <f t="shared" si="213"/>
        <v>49.758320928884743</v>
      </c>
      <c r="AF147" s="10">
        <f t="shared" si="213"/>
        <v>58.282191970160149</v>
      </c>
      <c r="AG147" s="10">
        <f t="shared" si="213"/>
        <v>64.326790375248791</v>
      </c>
      <c r="AH147" s="10">
        <f t="shared" si="213"/>
        <v>69.355417150161358</v>
      </c>
      <c r="AI147" s="10">
        <f t="shared" si="213"/>
        <v>66.533503301983785</v>
      </c>
      <c r="AJ147" s="10">
        <f t="shared" si="213"/>
        <v>77.919917763486112</v>
      </c>
      <c r="AK147" s="10">
        <f t="shared" si="213"/>
        <v>85.994769623962867</v>
      </c>
      <c r="AL147" s="10">
        <f t="shared" si="213"/>
        <v>92.925235119167994</v>
      </c>
      <c r="AM147" s="10">
        <f t="shared" si="213"/>
        <v>89.557642673182372</v>
      </c>
      <c r="AN147" s="10">
        <f t="shared" si="213"/>
        <v>104.39691291466465</v>
      </c>
      <c r="AO147" s="10">
        <f t="shared" si="213"/>
        <v>115.20833914059577</v>
      </c>
      <c r="AP147" s="10">
        <f t="shared" si="213"/>
        <v>124.71337787564946</v>
      </c>
      <c r="AR147" s="10">
        <f>SUM(C147:F147)</f>
        <v>9.7519999999999989</v>
      </c>
      <c r="AS147" s="10">
        <f>SUM(G147:J147)</f>
        <v>4.354000000000001</v>
      </c>
      <c r="AT147" s="10">
        <f>SUM(K147:N147)</f>
        <v>29.76</v>
      </c>
      <c r="AU147" s="10">
        <f>SUM(O147:R147)</f>
        <v>72.879999999999981</v>
      </c>
      <c r="AV147" s="10">
        <f>SUM(S147:V147)</f>
        <v>89.143562200224935</v>
      </c>
      <c r="AW147" s="10">
        <f>SUM(W147:Z147)</f>
        <v>131.64211836766566</v>
      </c>
      <c r="AX147" s="10">
        <f>SUM(AA147:AD147)</f>
        <v>181.15025069813981</v>
      </c>
      <c r="AY147" s="10">
        <f>SUM(AE147:AH147)</f>
        <v>241.72272042445508</v>
      </c>
      <c r="AZ147" s="10">
        <f>SUM(AI147:AL147)</f>
        <v>323.37342580860076</v>
      </c>
      <c r="BA147" s="10">
        <f>SUM(AM147:AP147)</f>
        <v>433.87627260409226</v>
      </c>
      <c r="BC147" s="10">
        <v>22.815050523825999</v>
      </c>
    </row>
    <row r="148" spans="2:55" x14ac:dyDescent="0.25">
      <c r="B148" s="10" t="s">
        <v>112</v>
      </c>
    </row>
    <row r="149" spans="2:55" x14ac:dyDescent="0.25">
      <c r="B149" s="22" t="s">
        <v>100</v>
      </c>
      <c r="C149" s="17">
        <v>0.42899999999999999</v>
      </c>
      <c r="D149" s="17">
        <f>0.894-C149</f>
        <v>0.46500000000000002</v>
      </c>
      <c r="E149" s="17">
        <f>1.453-SUM(C149:D149)</f>
        <v>0.55900000000000005</v>
      </c>
      <c r="F149" s="17">
        <f>2.004-SUM(C149:E149)</f>
        <v>0.55099999999999993</v>
      </c>
      <c r="G149" s="17">
        <v>0.57799999999999996</v>
      </c>
      <c r="H149" s="17">
        <f>1.226-G149</f>
        <v>0.64800000000000002</v>
      </c>
      <c r="I149" s="17">
        <f>1.971-SUM(G149:H149)</f>
        <v>0.74500000000000011</v>
      </c>
      <c r="J149" s="17">
        <f>2.709-SUM(G149:I149)</f>
        <v>0.73799999999999999</v>
      </c>
      <c r="K149" s="17">
        <v>0.73499999999999999</v>
      </c>
      <c r="L149" s="17">
        <f>1.576-K149</f>
        <v>0.84100000000000008</v>
      </c>
      <c r="M149" s="17">
        <f>2.555-SUM(K149:L149)</f>
        <v>0.97900000000000009</v>
      </c>
      <c r="N149" s="17">
        <f>3.549-SUM(K149:M149)</f>
        <v>0.99399999999999977</v>
      </c>
      <c r="O149" s="10">
        <f t="shared" ref="O149:AP149" si="214">-O88</f>
        <v>1.0109999999999999</v>
      </c>
      <c r="P149" s="10">
        <f t="shared" si="214"/>
        <v>1.1539999999999999</v>
      </c>
      <c r="Q149" s="10">
        <f t="shared" si="214"/>
        <v>1.252</v>
      </c>
      <c r="R149" s="10">
        <f t="shared" si="214"/>
        <v>1.3200000000000003</v>
      </c>
      <c r="S149" s="10">
        <f t="shared" si="214"/>
        <v>1.2</v>
      </c>
      <c r="T149" s="10">
        <f t="shared" si="214"/>
        <v>1.2</v>
      </c>
      <c r="U149" s="10">
        <f t="shared" si="214"/>
        <v>1.2</v>
      </c>
      <c r="V149" s="10">
        <f t="shared" si="214"/>
        <v>1.2</v>
      </c>
      <c r="W149" s="10">
        <f t="shared" si="214"/>
        <v>1.2</v>
      </c>
      <c r="X149" s="10">
        <f t="shared" si="214"/>
        <v>1.2</v>
      </c>
      <c r="Y149" s="10">
        <f t="shared" si="214"/>
        <v>1.2</v>
      </c>
      <c r="Z149" s="10">
        <f t="shared" si="214"/>
        <v>1.2</v>
      </c>
      <c r="AA149" s="10">
        <f t="shared" si="214"/>
        <v>1.2</v>
      </c>
      <c r="AB149" s="10">
        <f t="shared" si="214"/>
        <v>1.2</v>
      </c>
      <c r="AC149" s="10">
        <f t="shared" si="214"/>
        <v>1.2</v>
      </c>
      <c r="AD149" s="10">
        <f t="shared" si="214"/>
        <v>1.2</v>
      </c>
      <c r="AE149" s="10">
        <f t="shared" si="214"/>
        <v>1.2</v>
      </c>
      <c r="AF149" s="10">
        <f t="shared" si="214"/>
        <v>1.2</v>
      </c>
      <c r="AG149" s="10">
        <f t="shared" si="214"/>
        <v>1.2</v>
      </c>
      <c r="AH149" s="10">
        <f t="shared" si="214"/>
        <v>1.2</v>
      </c>
      <c r="AI149" s="10">
        <f t="shared" si="214"/>
        <v>1.2</v>
      </c>
      <c r="AJ149" s="10">
        <f t="shared" si="214"/>
        <v>1.2</v>
      </c>
      <c r="AK149" s="10">
        <f t="shared" si="214"/>
        <v>1.2</v>
      </c>
      <c r="AL149" s="10">
        <f t="shared" si="214"/>
        <v>1.2</v>
      </c>
      <c r="AM149" s="10">
        <f t="shared" si="214"/>
        <v>1.2</v>
      </c>
      <c r="AN149" s="10">
        <f t="shared" si="214"/>
        <v>1.2</v>
      </c>
      <c r="AO149" s="10">
        <f t="shared" si="214"/>
        <v>1.2</v>
      </c>
      <c r="AP149" s="10">
        <f t="shared" si="214"/>
        <v>1.2</v>
      </c>
      <c r="AR149" s="10">
        <f t="shared" ref="AR149:AR154" si="215">SUM(C149:F149)</f>
        <v>2.004</v>
      </c>
      <c r="AS149" s="10">
        <f t="shared" ref="AS149:AS154" si="216">SUM(G149:J149)</f>
        <v>2.7090000000000001</v>
      </c>
      <c r="AT149" s="10">
        <f t="shared" ref="AT149:AT154" si="217">SUM(K149:N149)</f>
        <v>3.5489999999999999</v>
      </c>
      <c r="AU149" s="10">
        <f t="shared" ref="AU149:AU154" si="218">SUM(O149:R149)</f>
        <v>4.7370000000000001</v>
      </c>
      <c r="AV149" s="10">
        <f t="shared" ref="AV149:AV154" si="219">SUM(S149:V149)</f>
        <v>4.8</v>
      </c>
      <c r="AW149" s="10">
        <f t="shared" ref="AW149:AW154" si="220">SUM(W149:Z149)</f>
        <v>4.8</v>
      </c>
      <c r="AX149" s="10">
        <f t="shared" ref="AX149:AX154" si="221">SUM(AA149:AD149)</f>
        <v>4.8</v>
      </c>
      <c r="AY149" s="10">
        <f t="shared" ref="AY149:AY154" si="222">SUM(AE149:AH149)</f>
        <v>4.8</v>
      </c>
      <c r="AZ149" s="10">
        <f t="shared" ref="AZ149:AZ154" si="223">SUM(AI149:AL149)</f>
        <v>4.8</v>
      </c>
      <c r="BA149" s="10">
        <f t="shared" ref="BA149:BA154" si="224">SUM(AM149:AP149)</f>
        <v>4.8</v>
      </c>
      <c r="BC149" s="10">
        <v>1.2</v>
      </c>
    </row>
    <row r="150" spans="2:55" x14ac:dyDescent="0.25">
      <c r="B150" s="22" t="s">
        <v>99</v>
      </c>
      <c r="C150" s="17">
        <v>0</v>
      </c>
      <c r="D150" s="17">
        <v>0</v>
      </c>
      <c r="E150" s="17">
        <v>0</v>
      </c>
      <c r="F150" s="17">
        <v>0</v>
      </c>
      <c r="G150" s="17">
        <v>1.353</v>
      </c>
      <c r="H150" s="17">
        <f>1.353-G150</f>
        <v>0</v>
      </c>
      <c r="I150" s="17">
        <f>1.353-SUM(G150:H150)</f>
        <v>0</v>
      </c>
      <c r="J150" s="17">
        <f>1.353-SUM(G150:I150)</f>
        <v>0</v>
      </c>
      <c r="K150" s="17">
        <v>-3.4000000000000002E-2</v>
      </c>
      <c r="L150" s="17">
        <f>-1.881-K150</f>
        <v>-1.847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AR150" s="10">
        <f t="shared" si="215"/>
        <v>0</v>
      </c>
      <c r="AS150" s="10">
        <f t="shared" si="216"/>
        <v>1.353</v>
      </c>
      <c r="AT150" s="10">
        <f t="shared" si="217"/>
        <v>-1.881</v>
      </c>
      <c r="AU150" s="10">
        <f t="shared" si="218"/>
        <v>0</v>
      </c>
      <c r="AV150" s="10">
        <f t="shared" si="219"/>
        <v>0</v>
      </c>
      <c r="AW150" s="10">
        <f t="shared" si="220"/>
        <v>0</v>
      </c>
      <c r="AX150" s="10">
        <f t="shared" si="221"/>
        <v>0</v>
      </c>
      <c r="AY150" s="10">
        <f t="shared" si="222"/>
        <v>0</v>
      </c>
      <c r="AZ150" s="10">
        <f t="shared" si="223"/>
        <v>0</v>
      </c>
      <c r="BA150" s="10">
        <f t="shared" si="224"/>
        <v>0</v>
      </c>
    </row>
    <row r="151" spans="2:55" x14ac:dyDescent="0.25">
      <c r="B151" s="22" t="s">
        <v>108</v>
      </c>
      <c r="C151" s="17">
        <v>0.28100000000000003</v>
      </c>
      <c r="D151" s="17">
        <f>0.567-C151</f>
        <v>0.28599999999999992</v>
      </c>
      <c r="E151" s="17">
        <f>0.865-SUM(C151:D151)</f>
        <v>0.29800000000000004</v>
      </c>
      <c r="F151" s="17">
        <f>1.174-SUM(C151:E151)</f>
        <v>0.30899999999999994</v>
      </c>
      <c r="G151" s="17">
        <v>0.33400000000000002</v>
      </c>
      <c r="H151" s="17">
        <f>0.712-G151</f>
        <v>0.37799999999999995</v>
      </c>
      <c r="I151" s="17">
        <f>1.118-SUM(G151:H151)</f>
        <v>0.40600000000000014</v>
      </c>
      <c r="J151" s="17">
        <f>1.544-SUM(G151:I151)</f>
        <v>0.42599999999999993</v>
      </c>
      <c r="K151" s="17">
        <v>0.38400000000000001</v>
      </c>
      <c r="L151" s="17">
        <f>1.576-K151</f>
        <v>1.1920000000000002</v>
      </c>
      <c r="M151" s="17">
        <f>1.121-SUM(K151:L151)</f>
        <v>-0.45500000000000007</v>
      </c>
      <c r="N151" s="17">
        <f>1.508-SUM(K151:M151)</f>
        <v>0.38700000000000001</v>
      </c>
      <c r="O151" s="17">
        <v>0.41</v>
      </c>
      <c r="P151" s="17">
        <f>0.843-O151</f>
        <v>0.433</v>
      </c>
      <c r="Q151" s="17">
        <f>1.321-SUM(O151:P151)</f>
        <v>0.47799999999999998</v>
      </c>
      <c r="R151" s="17">
        <f>1.864-SUM(O151:Q151)</f>
        <v>0.54300000000000015</v>
      </c>
      <c r="AR151" s="10">
        <f t="shared" si="215"/>
        <v>1.1739999999999999</v>
      </c>
      <c r="AS151" s="10">
        <f t="shared" si="216"/>
        <v>1.544</v>
      </c>
      <c r="AT151" s="10">
        <f t="shared" si="217"/>
        <v>1.508</v>
      </c>
      <c r="AU151" s="10">
        <f t="shared" si="218"/>
        <v>1.8640000000000001</v>
      </c>
      <c r="AV151" s="10">
        <f t="shared" si="219"/>
        <v>0</v>
      </c>
      <c r="AW151" s="10">
        <f t="shared" si="220"/>
        <v>0</v>
      </c>
      <c r="AX151" s="10">
        <f t="shared" si="221"/>
        <v>0</v>
      </c>
      <c r="AY151" s="10">
        <f t="shared" si="222"/>
        <v>0</v>
      </c>
      <c r="AZ151" s="10">
        <f t="shared" si="223"/>
        <v>0</v>
      </c>
      <c r="BA151" s="10">
        <f t="shared" si="224"/>
        <v>0</v>
      </c>
    </row>
    <row r="152" spans="2:55" x14ac:dyDescent="0.25">
      <c r="B152" s="22" t="s">
        <v>110</v>
      </c>
      <c r="C152" s="17">
        <v>-0.13300000000000001</v>
      </c>
      <c r="D152" s="17">
        <f>-0.133-C152</f>
        <v>0</v>
      </c>
      <c r="E152" s="17">
        <f>-0.152-SUM(C152:D152)</f>
        <v>-1.8999999999999989E-2</v>
      </c>
      <c r="F152" s="17">
        <f>-0.1-SUM(C152:E152)</f>
        <v>5.1999999999999991E-2</v>
      </c>
      <c r="G152" s="17">
        <v>1.7000000000000001E-2</v>
      </c>
      <c r="H152" s="17">
        <f>0.024-G152</f>
        <v>6.9999999999999993E-3</v>
      </c>
      <c r="I152" s="17">
        <f>0.035-SUM(G152:H152)</f>
        <v>1.1000000000000003E-2</v>
      </c>
      <c r="J152" s="17">
        <f>-2.164-SUM(G152:I152)</f>
        <v>-2.1990000000000003</v>
      </c>
      <c r="K152" s="17">
        <v>1.4E-2</v>
      </c>
      <c r="L152" s="17">
        <f>0.749-K152</f>
        <v>0.73499999999999999</v>
      </c>
      <c r="M152" s="17">
        <f>0.024-SUM(K152:L152)</f>
        <v>-0.72499999999999998</v>
      </c>
      <c r="N152" s="17">
        <f>-0.238-SUM(K152:M152)</f>
        <v>-0.26200000000000001</v>
      </c>
      <c r="O152" s="17">
        <v>-6.9000000000000006E-2</v>
      </c>
      <c r="P152" s="17">
        <f>-0.264-O152</f>
        <v>-0.19500000000000001</v>
      </c>
      <c r="Q152" s="17">
        <f>-0.302-SUM(O152:P152)</f>
        <v>-3.7999999999999978E-2</v>
      </c>
      <c r="R152" s="17">
        <f>-1.03-SUM(O152:Q152)</f>
        <v>-0.72799999999999998</v>
      </c>
      <c r="AR152" s="10">
        <f t="shared" si="215"/>
        <v>-0.1</v>
      </c>
      <c r="AS152" s="10">
        <f t="shared" si="216"/>
        <v>-2.1640000000000001</v>
      </c>
      <c r="AT152" s="10">
        <f t="shared" si="217"/>
        <v>-0.23799999999999999</v>
      </c>
      <c r="AU152" s="10">
        <f t="shared" si="218"/>
        <v>-1.03</v>
      </c>
      <c r="AV152" s="10">
        <f t="shared" si="219"/>
        <v>0</v>
      </c>
      <c r="AW152" s="10">
        <f t="shared" si="220"/>
        <v>0</v>
      </c>
      <c r="AX152" s="10">
        <f t="shared" si="221"/>
        <v>0</v>
      </c>
      <c r="AY152" s="10">
        <f t="shared" si="222"/>
        <v>0</v>
      </c>
      <c r="AZ152" s="10">
        <f t="shared" si="223"/>
        <v>0</v>
      </c>
      <c r="BA152" s="10">
        <f t="shared" si="224"/>
        <v>0</v>
      </c>
    </row>
    <row r="153" spans="2:55" x14ac:dyDescent="0.25">
      <c r="B153" s="22" t="s">
        <v>109</v>
      </c>
      <c r="C153" s="17">
        <v>2.4E-2</v>
      </c>
      <c r="D153" s="17">
        <f>-0.161-C153</f>
        <v>-0.185</v>
      </c>
      <c r="E153" s="17">
        <f>-0.182-SUM(C153:D153)</f>
        <v>-2.0999999999999991E-2</v>
      </c>
      <c r="F153" s="17">
        <f>-0.406-SUM(C153:E153)</f>
        <v>-0.22400000000000003</v>
      </c>
      <c r="G153" s="17">
        <v>-0.54200000000000004</v>
      </c>
      <c r="H153" s="17">
        <f>-0.985-G153</f>
        <v>-0.44299999999999995</v>
      </c>
      <c r="I153" s="17">
        <f>-1.517-SUM(G153:H153)</f>
        <v>-0.53199999999999992</v>
      </c>
      <c r="J153" s="17">
        <f>0.045-SUM(G153:I153)</f>
        <v>1.5619999999999998</v>
      </c>
      <c r="K153" s="17">
        <v>-1.135</v>
      </c>
      <c r="L153" s="17">
        <f>-0.045-K153</f>
        <v>1.0900000000000001</v>
      </c>
      <c r="M153" s="17">
        <f>-2.411-SUM(K153:L153)</f>
        <v>-2.3660000000000001</v>
      </c>
      <c r="N153" s="17">
        <f>-2.489-SUM(K153:M153)</f>
        <v>-7.7999999999999847E-2</v>
      </c>
      <c r="O153" s="17">
        <v>-1.577</v>
      </c>
      <c r="P153" s="17">
        <f>-3.276-O153</f>
        <v>-1.6989999999999998</v>
      </c>
      <c r="Q153" s="17">
        <f>-3.879-SUM(O153:P153)</f>
        <v>-0.6030000000000002</v>
      </c>
      <c r="R153" s="17">
        <f>-4.477-SUM(O153:Q153)</f>
        <v>-0.59800000000000031</v>
      </c>
      <c r="AR153" s="10">
        <f t="shared" si="215"/>
        <v>-0.40600000000000003</v>
      </c>
      <c r="AS153" s="10">
        <f t="shared" si="216"/>
        <v>4.4999999999999929E-2</v>
      </c>
      <c r="AT153" s="10">
        <f t="shared" si="217"/>
        <v>-2.4889999999999999</v>
      </c>
      <c r="AU153" s="10">
        <f t="shared" si="218"/>
        <v>-4.4770000000000003</v>
      </c>
      <c r="AV153" s="10">
        <f t="shared" si="219"/>
        <v>0</v>
      </c>
      <c r="AW153" s="10">
        <f t="shared" si="220"/>
        <v>0</v>
      </c>
      <c r="AX153" s="10">
        <f t="shared" si="221"/>
        <v>0</v>
      </c>
      <c r="AY153" s="10">
        <f t="shared" si="222"/>
        <v>0</v>
      </c>
      <c r="AZ153" s="10">
        <f t="shared" si="223"/>
        <v>0</v>
      </c>
      <c r="BA153" s="10">
        <f t="shared" si="224"/>
        <v>0</v>
      </c>
    </row>
    <row r="154" spans="2:55" x14ac:dyDescent="0.25">
      <c r="B154" s="22" t="s">
        <v>53</v>
      </c>
      <c r="C154" s="17">
        <v>-3.0000000000000001E-3</v>
      </c>
      <c r="D154" s="17">
        <f>0.016-C154</f>
        <v>1.9E-2</v>
      </c>
      <c r="E154" s="17">
        <f>0.025-SUM(C154:D154)</f>
        <v>9.0000000000000011E-3</v>
      </c>
      <c r="F154" s="17">
        <f>0.047-SUM(C154:E154)</f>
        <v>2.1999999999999999E-2</v>
      </c>
      <c r="G154" s="17">
        <v>2.3E-2</v>
      </c>
      <c r="H154" s="17">
        <f>0.018-G154</f>
        <v>-5.000000000000001E-3</v>
      </c>
      <c r="I154" s="17">
        <f>-0.027-SUM(G154:H154)</f>
        <v>-4.4999999999999998E-2</v>
      </c>
      <c r="J154" s="17">
        <f>-0.007-SUM(G154:I154)</f>
        <v>0.02</v>
      </c>
      <c r="K154" s="17"/>
      <c r="L154" s="17">
        <f>-0.102-K154</f>
        <v>-0.10199999999999999</v>
      </c>
      <c r="M154" s="17">
        <f>-0.17-SUM(K154:L154)</f>
        <v>-6.8000000000000019E-2</v>
      </c>
      <c r="N154" s="17">
        <f>-0.278-SUM(K154:M154)</f>
        <v>-0.10800000000000001</v>
      </c>
      <c r="O154" s="17">
        <v>-0.14499999999999999</v>
      </c>
      <c r="P154" s="17">
        <f>-0.288-O154</f>
        <v>-0.14299999999999999</v>
      </c>
      <c r="Q154" s="17">
        <f>-0.365-SUM(O154:P154)</f>
        <v>-7.7000000000000013E-2</v>
      </c>
      <c r="R154" s="17">
        <f>-0.502-SUM(O154:Q154)</f>
        <v>-0.13700000000000001</v>
      </c>
      <c r="AR154" s="10">
        <f t="shared" si="215"/>
        <v>4.7E-2</v>
      </c>
      <c r="AS154" s="10">
        <f t="shared" si="216"/>
        <v>-6.9999999999999993E-3</v>
      </c>
      <c r="AT154" s="10">
        <f t="shared" si="217"/>
        <v>-0.27800000000000002</v>
      </c>
      <c r="AU154" s="10">
        <f t="shared" si="218"/>
        <v>-0.502</v>
      </c>
      <c r="AV154" s="10">
        <f t="shared" si="219"/>
        <v>0</v>
      </c>
      <c r="AW154" s="10">
        <f t="shared" si="220"/>
        <v>0</v>
      </c>
      <c r="AX154" s="10">
        <f t="shared" si="221"/>
        <v>0</v>
      </c>
      <c r="AY154" s="10">
        <f t="shared" si="222"/>
        <v>0</v>
      </c>
      <c r="AZ154" s="10">
        <f t="shared" si="223"/>
        <v>0</v>
      </c>
      <c r="BA154" s="10">
        <f t="shared" si="224"/>
        <v>0</v>
      </c>
    </row>
    <row r="155" spans="2:55" x14ac:dyDescent="0.25">
      <c r="B155" s="23" t="s">
        <v>111</v>
      </c>
    </row>
    <row r="156" spans="2:55" x14ac:dyDescent="0.25">
      <c r="B156" s="22" t="s">
        <v>54</v>
      </c>
      <c r="C156" s="17">
        <v>-0.59499999999999997</v>
      </c>
      <c r="D156" s="17">
        <f>-1.157-C156</f>
        <v>-0.56200000000000006</v>
      </c>
      <c r="E156" s="17">
        <f>-1.523-SUM(C156:D156)</f>
        <v>-0.36599999999999988</v>
      </c>
      <c r="F156" s="17">
        <f>-2.215-SUM(C156:E156)</f>
        <v>-0.69199999999999995</v>
      </c>
      <c r="G156" s="17">
        <v>-0.78800000000000003</v>
      </c>
      <c r="H156" s="17">
        <f>-0.668-G156</f>
        <v>0.12</v>
      </c>
      <c r="I156" s="17">
        <f>-0.258-SUM(G156:H156)</f>
        <v>0.41000000000000003</v>
      </c>
      <c r="J156" s="17">
        <f>0.822-SUM(G156:I156)</f>
        <v>1.08</v>
      </c>
      <c r="K156" s="17">
        <v>-0.252</v>
      </c>
      <c r="L156" s="17">
        <f>-3.239-K156</f>
        <v>-2.9870000000000001</v>
      </c>
      <c r="M156" s="17">
        <f>-4.482-SUM(K156:L156)</f>
        <v>-1.2430000000000003</v>
      </c>
      <c r="N156" s="17">
        <f>-6.172-SUM(K156:M156)</f>
        <v>-1.6899999999999995</v>
      </c>
      <c r="O156" s="17">
        <v>-2.3660000000000001</v>
      </c>
      <c r="P156" s="17">
        <f>-4.133-O156</f>
        <v>-1.7669999999999999</v>
      </c>
      <c r="Q156" s="17">
        <f>-7.694-SUM(O156:P156)</f>
        <v>-3.5609999999999999</v>
      </c>
      <c r="R156" s="17">
        <f>-13.063-SUM(O156:Q156)</f>
        <v>-5.3690000000000007</v>
      </c>
      <c r="S156" s="10">
        <f>R109-S109</f>
        <v>0</v>
      </c>
      <c r="T156" s="10">
        <f t="shared" ref="T156:AP157" si="225">S109-T109</f>
        <v>0</v>
      </c>
      <c r="U156" s="10">
        <f t="shared" si="225"/>
        <v>0</v>
      </c>
      <c r="V156" s="10">
        <f t="shared" si="225"/>
        <v>0</v>
      </c>
      <c r="W156" s="10">
        <f t="shared" si="225"/>
        <v>0</v>
      </c>
      <c r="X156" s="10">
        <f t="shared" si="225"/>
        <v>0</v>
      </c>
      <c r="Y156" s="10">
        <f t="shared" si="225"/>
        <v>0</v>
      </c>
      <c r="Z156" s="10">
        <f t="shared" si="225"/>
        <v>0</v>
      </c>
      <c r="AA156" s="10">
        <f t="shared" si="225"/>
        <v>0</v>
      </c>
      <c r="AB156" s="10">
        <f t="shared" si="225"/>
        <v>0</v>
      </c>
      <c r="AC156" s="10">
        <f t="shared" si="225"/>
        <v>0</v>
      </c>
      <c r="AD156" s="10">
        <f t="shared" si="225"/>
        <v>0</v>
      </c>
      <c r="AE156" s="10">
        <f t="shared" si="225"/>
        <v>0</v>
      </c>
      <c r="AF156" s="10">
        <f t="shared" si="225"/>
        <v>0</v>
      </c>
      <c r="AG156" s="10">
        <f t="shared" si="225"/>
        <v>0</v>
      </c>
      <c r="AH156" s="10">
        <f t="shared" si="225"/>
        <v>0</v>
      </c>
      <c r="AI156" s="10">
        <f t="shared" si="225"/>
        <v>0</v>
      </c>
      <c r="AJ156" s="10">
        <f t="shared" si="225"/>
        <v>0</v>
      </c>
      <c r="AK156" s="10">
        <f t="shared" si="225"/>
        <v>0</v>
      </c>
      <c r="AL156" s="10">
        <f t="shared" si="225"/>
        <v>0</v>
      </c>
      <c r="AM156" s="10">
        <f t="shared" si="225"/>
        <v>0</v>
      </c>
      <c r="AN156" s="10">
        <f t="shared" si="225"/>
        <v>0</v>
      </c>
      <c r="AO156" s="10">
        <f t="shared" si="225"/>
        <v>0</v>
      </c>
      <c r="AP156" s="10">
        <f t="shared" si="225"/>
        <v>0</v>
      </c>
      <c r="AR156" s="10">
        <f t="shared" ref="AR156:AR161" si="226">SUM(C156:F156)</f>
        <v>-2.2149999999999999</v>
      </c>
      <c r="AS156" s="10">
        <f t="shared" ref="AS156:AS161" si="227">SUM(G156:J156)</f>
        <v>0.82200000000000006</v>
      </c>
      <c r="AT156" s="10">
        <f t="shared" ref="AT156:AT161" si="228">SUM(K156:N156)</f>
        <v>-6.1719999999999997</v>
      </c>
      <c r="AU156" s="10">
        <f t="shared" ref="AU156:AU161" si="229">SUM(O156:R156)</f>
        <v>-13.063000000000001</v>
      </c>
      <c r="AV156" s="10">
        <f t="shared" ref="AV156:AV161" si="230">SUM(S156:V156)</f>
        <v>0</v>
      </c>
      <c r="AW156" s="10">
        <f t="shared" ref="AW156:AW161" si="231">SUM(W156:Z156)</f>
        <v>0</v>
      </c>
      <c r="AX156" s="10">
        <f t="shared" ref="AX156:AX161" si="232">SUM(AA156:AD156)</f>
        <v>0</v>
      </c>
      <c r="AY156" s="10">
        <f t="shared" ref="AY156:AY161" si="233">SUM(AE156:AH156)</f>
        <v>0</v>
      </c>
      <c r="AZ156" s="10">
        <f t="shared" ref="AZ156:AZ161" si="234">SUM(AI156:AL156)</f>
        <v>0</v>
      </c>
      <c r="BA156" s="10">
        <f t="shared" ref="BA156:BA161" si="235">SUM(AM156:AP156)</f>
        <v>0</v>
      </c>
      <c r="BC156" s="10">
        <v>0</v>
      </c>
    </row>
    <row r="157" spans="2:55" x14ac:dyDescent="0.25">
      <c r="B157" s="22" t="s">
        <v>103</v>
      </c>
      <c r="C157" s="17">
        <v>-0.159</v>
      </c>
      <c r="D157" s="17">
        <f>-0.282-C157</f>
        <v>-0.12299999999999997</v>
      </c>
      <c r="E157" s="17">
        <f>-0.4-SUM(C157:D157)</f>
        <v>-0.11800000000000005</v>
      </c>
      <c r="F157" s="17">
        <f>-0.774-SUM(C157:E157)</f>
        <v>-0.374</v>
      </c>
      <c r="G157" s="17">
        <v>-0.56000000000000005</v>
      </c>
      <c r="H157" s="17">
        <f>-1.285-G157</f>
        <v>-0.72499999999999987</v>
      </c>
      <c r="I157" s="17">
        <f>-1.848-SUM(G157:H157)</f>
        <v>-0.56300000000000017</v>
      </c>
      <c r="J157" s="17">
        <f>-2.554-SUM(G157:I157)</f>
        <v>-0.70599999999999974</v>
      </c>
      <c r="K157" s="17">
        <v>0.56599999999999995</v>
      </c>
      <c r="L157" s="17">
        <f>0.861-K157</f>
        <v>0.29500000000000004</v>
      </c>
      <c r="M157" s="17">
        <f>0.405-SUM(K157:L157)</f>
        <v>-0.45599999999999996</v>
      </c>
      <c r="N157" s="17">
        <f>-0.098-SUM(K157:M157)</f>
        <v>-0.503</v>
      </c>
      <c r="O157" s="17">
        <v>-0.57699999999999996</v>
      </c>
      <c r="P157" s="17">
        <f>-1.38-O157</f>
        <v>-0.80299999999999994</v>
      </c>
      <c r="Q157" s="17">
        <f>-2.357-SUM(O157:P157)</f>
        <v>-0.97700000000000031</v>
      </c>
      <c r="R157" s="17">
        <f>-4.781-SUM(O157:Q157)</f>
        <v>-2.4239999999999995</v>
      </c>
      <c r="S157" s="10">
        <f>R110-S110</f>
        <v>0</v>
      </c>
      <c r="T157" s="10">
        <f t="shared" si="225"/>
        <v>0</v>
      </c>
      <c r="U157" s="10">
        <f t="shared" si="225"/>
        <v>0</v>
      </c>
      <c r="V157" s="10">
        <f t="shared" si="225"/>
        <v>0</v>
      </c>
      <c r="W157" s="10">
        <f t="shared" si="225"/>
        <v>0</v>
      </c>
      <c r="X157" s="10">
        <f t="shared" si="225"/>
        <v>0</v>
      </c>
      <c r="Y157" s="10">
        <f t="shared" si="225"/>
        <v>0</v>
      </c>
      <c r="Z157" s="10">
        <f t="shared" si="225"/>
        <v>0</v>
      </c>
      <c r="AA157" s="10">
        <f t="shared" si="225"/>
        <v>0</v>
      </c>
      <c r="AB157" s="10">
        <f t="shared" si="225"/>
        <v>0</v>
      </c>
      <c r="AC157" s="10">
        <f t="shared" si="225"/>
        <v>0</v>
      </c>
      <c r="AD157" s="10">
        <f t="shared" si="225"/>
        <v>0</v>
      </c>
      <c r="AE157" s="10">
        <f t="shared" si="225"/>
        <v>0</v>
      </c>
      <c r="AF157" s="10">
        <f t="shared" si="225"/>
        <v>0</v>
      </c>
      <c r="AG157" s="10">
        <f t="shared" si="225"/>
        <v>0</v>
      </c>
      <c r="AH157" s="10">
        <f t="shared" si="225"/>
        <v>0</v>
      </c>
      <c r="AI157" s="10">
        <f t="shared" si="225"/>
        <v>0</v>
      </c>
      <c r="AJ157" s="10">
        <f t="shared" si="225"/>
        <v>0</v>
      </c>
      <c r="AK157" s="10">
        <f t="shared" si="225"/>
        <v>0</v>
      </c>
      <c r="AL157" s="10">
        <f t="shared" si="225"/>
        <v>0</v>
      </c>
      <c r="AM157" s="10">
        <f t="shared" si="225"/>
        <v>0</v>
      </c>
      <c r="AN157" s="10">
        <f t="shared" si="225"/>
        <v>0</v>
      </c>
      <c r="AO157" s="10">
        <f t="shared" si="225"/>
        <v>0</v>
      </c>
      <c r="AP157" s="10">
        <f t="shared" si="225"/>
        <v>0</v>
      </c>
      <c r="AR157" s="10">
        <f t="shared" si="226"/>
        <v>-0.77400000000000002</v>
      </c>
      <c r="AS157" s="10">
        <f t="shared" si="227"/>
        <v>-2.5539999999999998</v>
      </c>
      <c r="AT157" s="10">
        <f t="shared" si="228"/>
        <v>-9.7999999999999976E-2</v>
      </c>
      <c r="AU157" s="10">
        <f t="shared" si="229"/>
        <v>-4.7809999999999997</v>
      </c>
      <c r="AV157" s="10">
        <f t="shared" si="230"/>
        <v>0</v>
      </c>
      <c r="AW157" s="10">
        <f t="shared" si="231"/>
        <v>0</v>
      </c>
      <c r="AX157" s="10">
        <f t="shared" si="232"/>
        <v>0</v>
      </c>
      <c r="AY157" s="10">
        <f t="shared" si="233"/>
        <v>0</v>
      </c>
      <c r="AZ157" s="10">
        <f t="shared" si="234"/>
        <v>0</v>
      </c>
      <c r="BA157" s="10">
        <f t="shared" si="235"/>
        <v>0</v>
      </c>
      <c r="BC157" s="10">
        <v>0</v>
      </c>
    </row>
    <row r="158" spans="2:55" x14ac:dyDescent="0.25">
      <c r="B158" s="22" t="s">
        <v>55</v>
      </c>
      <c r="C158" s="17">
        <v>2E-3</v>
      </c>
      <c r="D158" s="17">
        <f>0.018-C158</f>
        <v>1.6E-2</v>
      </c>
      <c r="E158" s="17">
        <f>-1.557-SUM(C158:D158)</f>
        <v>-1.575</v>
      </c>
      <c r="F158" s="17">
        <f>-1.715-SUM(C158:E158)</f>
        <v>-0.15800000000000014</v>
      </c>
      <c r="G158" s="17">
        <v>-1.2609999999999999</v>
      </c>
      <c r="H158" s="17">
        <f>-1.554-G158</f>
        <v>-0.29300000000000015</v>
      </c>
      <c r="I158" s="17">
        <f>-1.307-SUM(G158:H158)</f>
        <v>0.24700000000000011</v>
      </c>
      <c r="J158" s="17">
        <f>-1.517-SUM(G158:I158)</f>
        <v>-0.20999999999999996</v>
      </c>
      <c r="K158" s="17">
        <v>-0.215</v>
      </c>
      <c r="L158" s="17">
        <f>-0.592-K158</f>
        <v>-0.377</v>
      </c>
      <c r="M158" s="17">
        <f>-0.337-SUM(K158:L158)</f>
        <v>0.25499999999999995</v>
      </c>
      <c r="N158" s="17">
        <f>-1.522-SUM(K158:M158)</f>
        <v>-1.1850000000000001</v>
      </c>
      <c r="O158" s="17">
        <v>-0.72599999999999998</v>
      </c>
      <c r="P158" s="17">
        <f>-0.012-O158</f>
        <v>0.71399999999999997</v>
      </c>
      <c r="Q158" s="17">
        <f>-0.726-SUM(O158:P158)</f>
        <v>-0.71399999999999997</v>
      </c>
      <c r="R158" s="17">
        <f>-0.395-SUM(O158:Q158)</f>
        <v>0.33099999999999996</v>
      </c>
      <c r="S158" s="10">
        <f>R111-S111</f>
        <v>0</v>
      </c>
      <c r="T158" s="10">
        <f t="shared" ref="T158:AP158" si="236">S111-T111</f>
        <v>0</v>
      </c>
      <c r="U158" s="10">
        <f t="shared" si="236"/>
        <v>0</v>
      </c>
      <c r="V158" s="10">
        <f t="shared" si="236"/>
        <v>0</v>
      </c>
      <c r="W158" s="10">
        <f t="shared" si="236"/>
        <v>0</v>
      </c>
      <c r="X158" s="10">
        <f t="shared" si="236"/>
        <v>0</v>
      </c>
      <c r="Y158" s="10">
        <f t="shared" si="236"/>
        <v>0</v>
      </c>
      <c r="Z158" s="10">
        <f t="shared" si="236"/>
        <v>0</v>
      </c>
      <c r="AA158" s="10">
        <f t="shared" si="236"/>
        <v>0</v>
      </c>
      <c r="AB158" s="10">
        <f t="shared" si="236"/>
        <v>0</v>
      </c>
      <c r="AC158" s="10">
        <f t="shared" si="236"/>
        <v>0</v>
      </c>
      <c r="AD158" s="10">
        <f t="shared" si="236"/>
        <v>0</v>
      </c>
      <c r="AE158" s="10">
        <f t="shared" si="236"/>
        <v>0</v>
      </c>
      <c r="AF158" s="10">
        <f t="shared" si="236"/>
        <v>0</v>
      </c>
      <c r="AG158" s="10">
        <f t="shared" si="236"/>
        <v>0</v>
      </c>
      <c r="AH158" s="10">
        <f t="shared" si="236"/>
        <v>0</v>
      </c>
      <c r="AI158" s="10">
        <f t="shared" si="236"/>
        <v>0</v>
      </c>
      <c r="AJ158" s="10">
        <f t="shared" si="236"/>
        <v>0</v>
      </c>
      <c r="AK158" s="10">
        <f t="shared" si="236"/>
        <v>0</v>
      </c>
      <c r="AL158" s="10">
        <f t="shared" si="236"/>
        <v>0</v>
      </c>
      <c r="AM158" s="10">
        <f t="shared" si="236"/>
        <v>0</v>
      </c>
      <c r="AN158" s="10">
        <f t="shared" si="236"/>
        <v>0</v>
      </c>
      <c r="AO158" s="10">
        <f t="shared" si="236"/>
        <v>0</v>
      </c>
      <c r="AP158" s="10">
        <f t="shared" si="236"/>
        <v>0</v>
      </c>
      <c r="AR158" s="10">
        <f t="shared" si="226"/>
        <v>-1.7150000000000001</v>
      </c>
      <c r="AS158" s="10">
        <f t="shared" si="227"/>
        <v>-1.5169999999999999</v>
      </c>
      <c r="AT158" s="10">
        <f t="shared" si="228"/>
        <v>-1.522</v>
      </c>
      <c r="AU158" s="10">
        <f t="shared" si="229"/>
        <v>-0.39500000000000002</v>
      </c>
      <c r="AV158" s="10">
        <f t="shared" si="230"/>
        <v>0</v>
      </c>
      <c r="AW158" s="10">
        <f t="shared" si="231"/>
        <v>0</v>
      </c>
      <c r="AX158" s="10">
        <f t="shared" si="232"/>
        <v>0</v>
      </c>
      <c r="AY158" s="10">
        <f t="shared" si="233"/>
        <v>0</v>
      </c>
      <c r="AZ158" s="10">
        <f t="shared" si="234"/>
        <v>0</v>
      </c>
      <c r="BA158" s="10">
        <f t="shared" si="235"/>
        <v>0</v>
      </c>
      <c r="BC158" s="10">
        <v>0</v>
      </c>
    </row>
    <row r="159" spans="2:55" x14ac:dyDescent="0.25">
      <c r="B159" s="22" t="s">
        <v>32</v>
      </c>
      <c r="C159" s="17">
        <v>3.5999999999999997E-2</v>
      </c>
      <c r="D159" s="17">
        <f>0.245-C159</f>
        <v>0.20899999999999999</v>
      </c>
      <c r="E159" s="17">
        <f>0.385-SUM(C159:D159)</f>
        <v>0.14000000000000001</v>
      </c>
      <c r="F159" s="17">
        <f>0.568-SUM(C159:E159)</f>
        <v>0.18299999999999994</v>
      </c>
      <c r="G159" s="17">
        <v>0.255</v>
      </c>
      <c r="H159" s="17">
        <f>0.559-G159</f>
        <v>0.30400000000000005</v>
      </c>
      <c r="I159" s="17">
        <f>-0.358-SUM(G159:H159)</f>
        <v>-0.91700000000000004</v>
      </c>
      <c r="J159" s="17">
        <f>-0.551-SUM(G159:I159)</f>
        <v>-0.19300000000000006</v>
      </c>
      <c r="K159" s="17">
        <v>1.0999999999999999E-2</v>
      </c>
      <c r="L159" s="17">
        <f>0.789-K159</f>
        <v>0.77800000000000002</v>
      </c>
      <c r="M159" s="17">
        <f>1.25-SUM(K159:L159)</f>
        <v>0.46099999999999997</v>
      </c>
      <c r="N159" s="17">
        <f>1.531-SUM(K159:M159)</f>
        <v>0.28099999999999992</v>
      </c>
      <c r="O159" s="17">
        <v>-2.1999999999999999E-2</v>
      </c>
      <c r="P159" s="17">
        <f>0.801-O159</f>
        <v>0.82300000000000006</v>
      </c>
      <c r="Q159" s="17">
        <f>2.49-SUM(O159:P159)</f>
        <v>1.6890000000000001</v>
      </c>
      <c r="R159" s="17">
        <f>3.357-SUM(O159:Q159)</f>
        <v>0.86699999999999999</v>
      </c>
      <c r="S159" s="10">
        <f t="shared" ref="S159:AP159" si="237">S123-R123</f>
        <v>0</v>
      </c>
      <c r="T159" s="10">
        <f t="shared" si="237"/>
        <v>0</v>
      </c>
      <c r="U159" s="10">
        <f t="shared" si="237"/>
        <v>0</v>
      </c>
      <c r="V159" s="10">
        <f t="shared" si="237"/>
        <v>0</v>
      </c>
      <c r="W159" s="10">
        <f t="shared" si="237"/>
        <v>0</v>
      </c>
      <c r="X159" s="10">
        <f t="shared" si="237"/>
        <v>0</v>
      </c>
      <c r="Y159" s="10">
        <f t="shared" si="237"/>
        <v>0</v>
      </c>
      <c r="Z159" s="10">
        <f t="shared" si="237"/>
        <v>0</v>
      </c>
      <c r="AA159" s="10">
        <f t="shared" si="237"/>
        <v>0</v>
      </c>
      <c r="AB159" s="10">
        <f t="shared" si="237"/>
        <v>0</v>
      </c>
      <c r="AC159" s="10">
        <f t="shared" si="237"/>
        <v>0</v>
      </c>
      <c r="AD159" s="10">
        <f t="shared" si="237"/>
        <v>0</v>
      </c>
      <c r="AE159" s="10">
        <f t="shared" si="237"/>
        <v>0</v>
      </c>
      <c r="AF159" s="10">
        <f t="shared" si="237"/>
        <v>0</v>
      </c>
      <c r="AG159" s="10">
        <f t="shared" si="237"/>
        <v>0</v>
      </c>
      <c r="AH159" s="10">
        <f t="shared" si="237"/>
        <v>0</v>
      </c>
      <c r="AI159" s="10">
        <f t="shared" si="237"/>
        <v>0</v>
      </c>
      <c r="AJ159" s="10">
        <f t="shared" si="237"/>
        <v>0</v>
      </c>
      <c r="AK159" s="10">
        <f t="shared" si="237"/>
        <v>0</v>
      </c>
      <c r="AL159" s="10">
        <f t="shared" si="237"/>
        <v>0</v>
      </c>
      <c r="AM159" s="10">
        <f t="shared" si="237"/>
        <v>0</v>
      </c>
      <c r="AN159" s="10">
        <f t="shared" si="237"/>
        <v>0</v>
      </c>
      <c r="AO159" s="10">
        <f t="shared" si="237"/>
        <v>0</v>
      </c>
      <c r="AP159" s="10">
        <f t="shared" si="237"/>
        <v>0</v>
      </c>
      <c r="AR159" s="10">
        <f t="shared" si="226"/>
        <v>0.56799999999999995</v>
      </c>
      <c r="AS159" s="10">
        <f t="shared" si="227"/>
        <v>-0.55100000000000005</v>
      </c>
      <c r="AT159" s="10">
        <f t="shared" si="228"/>
        <v>1.5309999999999999</v>
      </c>
      <c r="AU159" s="10">
        <f t="shared" si="229"/>
        <v>3.3570000000000002</v>
      </c>
      <c r="AV159" s="10">
        <f t="shared" si="230"/>
        <v>0</v>
      </c>
      <c r="AW159" s="10">
        <f t="shared" si="231"/>
        <v>0</v>
      </c>
      <c r="AX159" s="10">
        <f t="shared" si="232"/>
        <v>0</v>
      </c>
      <c r="AY159" s="10">
        <f t="shared" si="233"/>
        <v>0</v>
      </c>
      <c r="AZ159" s="10">
        <f t="shared" si="234"/>
        <v>0</v>
      </c>
      <c r="BA159" s="10">
        <f t="shared" si="235"/>
        <v>0</v>
      </c>
      <c r="BC159" s="10">
        <v>0</v>
      </c>
    </row>
    <row r="160" spans="2:55" x14ac:dyDescent="0.25">
      <c r="B160" s="22" t="s">
        <v>33</v>
      </c>
      <c r="C160" s="17">
        <v>3.3000000000000002E-2</v>
      </c>
      <c r="D160" s="17">
        <f>0.166-C160</f>
        <v>0.13300000000000001</v>
      </c>
      <c r="E160" s="17">
        <f>0.159-SUM(C160:D160)</f>
        <v>-7.0000000000000062E-3</v>
      </c>
      <c r="F160" s="17">
        <f>0.581-SUM(C160:E160)</f>
        <v>0.42199999999999993</v>
      </c>
      <c r="G160" s="17">
        <v>0.63400000000000001</v>
      </c>
      <c r="H160" s="17">
        <f>1.267-G160</f>
        <v>0.6329999999999999</v>
      </c>
      <c r="I160" s="17">
        <f>1.175-SUM(G160:H160)</f>
        <v>-9.199999999999986E-2</v>
      </c>
      <c r="J160" s="17">
        <f>1.341-SUM(G160:I160)</f>
        <v>0.16599999999999993</v>
      </c>
      <c r="K160" s="17">
        <v>0.68899999999999995</v>
      </c>
      <c r="L160" s="17">
        <f>2.675-K160</f>
        <v>1.9859999999999998</v>
      </c>
      <c r="M160" s="17">
        <f>0.953-SUM(K160:L160)</f>
        <v>-1.722</v>
      </c>
      <c r="N160" s="17">
        <f>2.025-SUM(K160:M160)</f>
        <v>1.0720000000000001</v>
      </c>
      <c r="O160" s="17">
        <v>4.202</v>
      </c>
      <c r="P160" s="17">
        <f>3.314-O160</f>
        <v>-0.8879999999999999</v>
      </c>
      <c r="Q160" s="17">
        <f>3.918-SUM(O160:P160)</f>
        <v>0.60400000000000009</v>
      </c>
      <c r="R160" s="17">
        <f>4.278-SUM(O160:Q160)</f>
        <v>0.35999999999999943</v>
      </c>
      <c r="S160" s="10">
        <f t="shared" ref="S160:AP160" si="238">S124-R124</f>
        <v>0.72799999999999976</v>
      </c>
      <c r="T160" s="10">
        <f t="shared" si="238"/>
        <v>0</v>
      </c>
      <c r="U160" s="10">
        <f t="shared" si="238"/>
        <v>0</v>
      </c>
      <c r="V160" s="10">
        <f t="shared" si="238"/>
        <v>0</v>
      </c>
      <c r="W160" s="10">
        <f t="shared" si="238"/>
        <v>0</v>
      </c>
      <c r="X160" s="10">
        <f t="shared" si="238"/>
        <v>0</v>
      </c>
      <c r="Y160" s="10">
        <f t="shared" si="238"/>
        <v>0</v>
      </c>
      <c r="Z160" s="10">
        <f t="shared" si="238"/>
        <v>0</v>
      </c>
      <c r="AA160" s="10">
        <f t="shared" si="238"/>
        <v>0</v>
      </c>
      <c r="AB160" s="10">
        <f t="shared" si="238"/>
        <v>0</v>
      </c>
      <c r="AC160" s="10">
        <f t="shared" si="238"/>
        <v>0</v>
      </c>
      <c r="AD160" s="10">
        <f t="shared" si="238"/>
        <v>0</v>
      </c>
      <c r="AE160" s="10">
        <f t="shared" si="238"/>
        <v>0</v>
      </c>
      <c r="AF160" s="10">
        <f t="shared" si="238"/>
        <v>0</v>
      </c>
      <c r="AG160" s="10">
        <f t="shared" si="238"/>
        <v>0</v>
      </c>
      <c r="AH160" s="10">
        <f t="shared" si="238"/>
        <v>0</v>
      </c>
      <c r="AI160" s="10">
        <f t="shared" si="238"/>
        <v>0</v>
      </c>
      <c r="AJ160" s="10">
        <f t="shared" si="238"/>
        <v>0</v>
      </c>
      <c r="AK160" s="10">
        <f t="shared" si="238"/>
        <v>0</v>
      </c>
      <c r="AL160" s="10">
        <f t="shared" si="238"/>
        <v>0</v>
      </c>
      <c r="AM160" s="10">
        <f t="shared" si="238"/>
        <v>0</v>
      </c>
      <c r="AN160" s="10">
        <f t="shared" si="238"/>
        <v>0</v>
      </c>
      <c r="AO160" s="10">
        <f t="shared" si="238"/>
        <v>0</v>
      </c>
      <c r="AP160" s="10">
        <f t="shared" si="238"/>
        <v>0</v>
      </c>
      <c r="AR160" s="10">
        <f t="shared" si="226"/>
        <v>0.58099999999999996</v>
      </c>
      <c r="AS160" s="10">
        <f t="shared" si="227"/>
        <v>1.341</v>
      </c>
      <c r="AT160" s="10">
        <f t="shared" si="228"/>
        <v>2.0249999999999999</v>
      </c>
      <c r="AU160" s="10">
        <f t="shared" si="229"/>
        <v>4.2779999999999996</v>
      </c>
      <c r="AV160" s="10">
        <f t="shared" si="230"/>
        <v>0.72799999999999976</v>
      </c>
      <c r="AW160" s="10">
        <f t="shared" si="231"/>
        <v>0</v>
      </c>
      <c r="AX160" s="10">
        <f t="shared" si="232"/>
        <v>0</v>
      </c>
      <c r="AY160" s="10">
        <f t="shared" si="233"/>
        <v>0</v>
      </c>
      <c r="AZ160" s="10">
        <f t="shared" si="234"/>
        <v>0</v>
      </c>
      <c r="BA160" s="10">
        <f t="shared" si="235"/>
        <v>0</v>
      </c>
      <c r="BC160" s="10">
        <v>0.72799999999999976</v>
      </c>
    </row>
    <row r="161" spans="1:56" x14ac:dyDescent="0.25">
      <c r="B161" s="22" t="s">
        <v>107</v>
      </c>
      <c r="C161" s="17">
        <v>4.7E-2</v>
      </c>
      <c r="D161" s="17">
        <f>0.098-C161</f>
        <v>5.1000000000000004E-2</v>
      </c>
      <c r="E161" s="17">
        <f>0.253-SUM(C161:D161)</f>
        <v>0.155</v>
      </c>
      <c r="F161" s="17">
        <f>0.192-SUM(C161:E161)</f>
        <v>-6.0999999999999999E-2</v>
      </c>
      <c r="G161" s="17">
        <v>7.0000000000000007E-2</v>
      </c>
      <c r="H161" s="17">
        <f>0.06-G161</f>
        <v>-1.0000000000000009E-2</v>
      </c>
      <c r="I161" s="17">
        <f>0.102-SUM(G161:H161)</f>
        <v>4.1999999999999996E-2</v>
      </c>
      <c r="J161" s="17">
        <f>0.252-SUM(G161:I161)</f>
        <v>0.15000000000000002</v>
      </c>
      <c r="K161" s="17">
        <v>0.105</v>
      </c>
      <c r="L161" s="17">
        <f>0.236-K161</f>
        <v>0.13100000000000001</v>
      </c>
      <c r="M161" s="17">
        <f>0.208-SUM(K161:L161)</f>
        <v>-2.7999999999999997E-2</v>
      </c>
      <c r="N161" s="17">
        <f>0.514-SUM(K161:M161)</f>
        <v>0.30600000000000005</v>
      </c>
      <c r="O161" s="17">
        <v>0.32300000000000001</v>
      </c>
      <c r="P161" s="17">
        <f>0.584-O161</f>
        <v>0.26099999999999995</v>
      </c>
      <c r="Q161" s="17">
        <f>0.849-SUM(O161:P161)</f>
        <v>0.26500000000000001</v>
      </c>
      <c r="R161" s="17">
        <f>1.221-SUM(O161:Q161)</f>
        <v>0.37200000000000011</v>
      </c>
      <c r="AR161" s="10">
        <f t="shared" si="226"/>
        <v>0.192</v>
      </c>
      <c r="AS161" s="10">
        <f t="shared" si="227"/>
        <v>0.252</v>
      </c>
      <c r="AT161" s="10">
        <f t="shared" si="228"/>
        <v>0.51400000000000001</v>
      </c>
      <c r="AU161" s="10">
        <f t="shared" si="229"/>
        <v>1.2210000000000001</v>
      </c>
      <c r="AV161" s="10">
        <f t="shared" si="230"/>
        <v>0</v>
      </c>
      <c r="AW161" s="10">
        <f t="shared" si="231"/>
        <v>0</v>
      </c>
      <c r="AX161" s="10">
        <f t="shared" si="232"/>
        <v>0</v>
      </c>
      <c r="AY161" s="10">
        <f t="shared" si="233"/>
        <v>0</v>
      </c>
      <c r="AZ161" s="10">
        <f t="shared" si="234"/>
        <v>0</v>
      </c>
      <c r="BA161" s="10">
        <f t="shared" si="235"/>
        <v>0</v>
      </c>
    </row>
    <row r="162" spans="1:56" x14ac:dyDescent="0.25">
      <c r="B162" s="26" t="s">
        <v>56</v>
      </c>
      <c r="C162" s="8">
        <f t="shared" ref="C162:AP162" si="239">SUM(C147:C161)</f>
        <v>1.8739999999999992</v>
      </c>
      <c r="D162" s="8">
        <f t="shared" si="239"/>
        <v>2.6820000000000004</v>
      </c>
      <c r="E162" s="8">
        <f t="shared" si="239"/>
        <v>1.5190000000000003</v>
      </c>
      <c r="F162" s="8">
        <f t="shared" si="239"/>
        <v>3.0329999999999977</v>
      </c>
      <c r="G162" s="8">
        <f t="shared" si="239"/>
        <v>1.731000000000001</v>
      </c>
      <c r="H162" s="8">
        <f t="shared" si="239"/>
        <v>1.2700000000000007</v>
      </c>
      <c r="I162" s="8">
        <f t="shared" si="239"/>
        <v>0.39200000000000029</v>
      </c>
      <c r="J162" s="8">
        <f t="shared" si="239"/>
        <v>2.2339999999999995</v>
      </c>
      <c r="K162" s="8">
        <f t="shared" si="239"/>
        <v>2.911</v>
      </c>
      <c r="L162" s="8">
        <f t="shared" si="239"/>
        <v>7.9230000000000009</v>
      </c>
      <c r="M162" s="8">
        <f t="shared" si="239"/>
        <v>3.8750000000000027</v>
      </c>
      <c r="N162" s="8">
        <f t="shared" si="239"/>
        <v>11.500000000000004</v>
      </c>
      <c r="O162" s="8">
        <f t="shared" si="239"/>
        <v>15.345000000000002</v>
      </c>
      <c r="P162" s="8">
        <f t="shared" si="239"/>
        <v>14.489000000000001</v>
      </c>
      <c r="Q162" s="8">
        <f t="shared" si="239"/>
        <v>17.626999999999995</v>
      </c>
      <c r="R162" s="8">
        <f t="shared" si="239"/>
        <v>16.627999999999982</v>
      </c>
      <c r="S162" s="8">
        <f t="shared" si="239"/>
        <v>20.702999999999996</v>
      </c>
      <c r="T162" s="8">
        <f t="shared" si="239"/>
        <v>21.450660152869023</v>
      </c>
      <c r="U162" s="8">
        <f t="shared" si="239"/>
        <v>25.058622423747988</v>
      </c>
      <c r="V162" s="8">
        <f t="shared" si="239"/>
        <v>27.45927962360792</v>
      </c>
      <c r="W162" s="8">
        <f t="shared" si="239"/>
        <v>28.762276636319516</v>
      </c>
      <c r="X162" s="8">
        <f t="shared" si="239"/>
        <v>32.864101398551199</v>
      </c>
      <c r="Y162" s="8">
        <f t="shared" si="239"/>
        <v>36.152370795478234</v>
      </c>
      <c r="Z162" s="8">
        <f t="shared" si="239"/>
        <v>38.663369537316719</v>
      </c>
      <c r="AA162" s="8">
        <f t="shared" si="239"/>
        <v>38.667085494046255</v>
      </c>
      <c r="AB162" s="8">
        <f t="shared" si="239"/>
        <v>44.861682054183014</v>
      </c>
      <c r="AC162" s="8">
        <f t="shared" si="239"/>
        <v>49.393076557540176</v>
      </c>
      <c r="AD162" s="8">
        <f t="shared" si="239"/>
        <v>53.028406592370374</v>
      </c>
      <c r="AE162" s="8">
        <f t="shared" si="239"/>
        <v>50.958320928884746</v>
      </c>
      <c r="AF162" s="8">
        <f t="shared" si="239"/>
        <v>59.482191970160152</v>
      </c>
      <c r="AG162" s="8">
        <f t="shared" si="239"/>
        <v>65.526790375248794</v>
      </c>
      <c r="AH162" s="8">
        <f t="shared" si="239"/>
        <v>70.555417150161361</v>
      </c>
      <c r="AI162" s="8">
        <f t="shared" si="239"/>
        <v>67.733503301983788</v>
      </c>
      <c r="AJ162" s="8">
        <f t="shared" si="239"/>
        <v>79.119917763486114</v>
      </c>
      <c r="AK162" s="8">
        <f t="shared" si="239"/>
        <v>87.19476962396287</v>
      </c>
      <c r="AL162" s="8">
        <f t="shared" si="239"/>
        <v>94.125235119167996</v>
      </c>
      <c r="AM162" s="8">
        <f t="shared" si="239"/>
        <v>90.757642673182374</v>
      </c>
      <c r="AN162" s="8">
        <f t="shared" si="239"/>
        <v>105.59691291466466</v>
      </c>
      <c r="AO162" s="8">
        <f t="shared" si="239"/>
        <v>116.40833914059577</v>
      </c>
      <c r="AP162" s="8">
        <f t="shared" si="239"/>
        <v>125.91337787564946</v>
      </c>
      <c r="AR162" s="8">
        <f t="shared" ref="AR162:BA162" si="240">SUM(AR147:AR161)</f>
        <v>9.1079999999999988</v>
      </c>
      <c r="AS162" s="8">
        <f t="shared" si="240"/>
        <v>5.6270000000000024</v>
      </c>
      <c r="AT162" s="8">
        <f t="shared" si="240"/>
        <v>26.209000000000007</v>
      </c>
      <c r="AU162" s="8">
        <f t="shared" si="240"/>
        <v>64.08899999999997</v>
      </c>
      <c r="AV162" s="8">
        <f t="shared" si="240"/>
        <v>94.671562200224926</v>
      </c>
      <c r="AW162" s="8">
        <f t="shared" si="240"/>
        <v>136.44211836766567</v>
      </c>
      <c r="AX162" s="8">
        <f t="shared" si="240"/>
        <v>185.95025069813983</v>
      </c>
      <c r="AY162" s="8">
        <f t="shared" si="240"/>
        <v>246.52272042445509</v>
      </c>
      <c r="AZ162" s="8">
        <f t="shared" si="240"/>
        <v>328.17342580860077</v>
      </c>
      <c r="BA162" s="8">
        <f t="shared" si="240"/>
        <v>438.67627260409228</v>
      </c>
      <c r="BC162" s="8">
        <v>24.743050523826</v>
      </c>
      <c r="BD162" s="8"/>
    </row>
    <row r="164" spans="1:56" x14ac:dyDescent="0.25">
      <c r="B164" s="26" t="s">
        <v>57</v>
      </c>
    </row>
    <row r="165" spans="1:56" x14ac:dyDescent="0.25">
      <c r="B165" s="23" t="s">
        <v>115</v>
      </c>
      <c r="C165" s="17">
        <v>3.14</v>
      </c>
      <c r="D165" s="17">
        <f>5.236-C165</f>
        <v>2.0959999999999996</v>
      </c>
      <c r="E165" s="17">
        <f>7.78-SUM(C165:D165)</f>
        <v>2.5440000000000005</v>
      </c>
      <c r="F165" s="17">
        <f>15.197-SUM(C165:E165)</f>
        <v>7.4169999999999989</v>
      </c>
      <c r="G165" s="17">
        <v>5.9470000000000001</v>
      </c>
      <c r="H165" s="17">
        <f>10.983-G165</f>
        <v>5.0360000000000005</v>
      </c>
      <c r="I165" s="17">
        <f>16.792-SUM(G165:H165)</f>
        <v>5.8090000000000011</v>
      </c>
      <c r="J165" s="17">
        <f>19.425-SUM(G165:I165)</f>
        <v>2.6329999999999991</v>
      </c>
      <c r="K165" s="17">
        <v>2.512</v>
      </c>
      <c r="L165" s="17">
        <f>5.111-K165</f>
        <v>2.5989999999999998</v>
      </c>
      <c r="M165" s="17">
        <f>8.001-SUM(K165:L165)</f>
        <v>2.8899999999999997</v>
      </c>
      <c r="N165" s="17">
        <f>9.732-SUM(K165:M165)</f>
        <v>1.7309999999999999</v>
      </c>
      <c r="O165" s="17">
        <v>4.0039999999999996</v>
      </c>
      <c r="P165" s="17">
        <f>8.098-O165</f>
        <v>4.0940000000000012</v>
      </c>
      <c r="Q165" s="17">
        <f>9.485-SUM(O165:P165)</f>
        <v>1.3869999999999987</v>
      </c>
      <c r="R165" s="17">
        <f>11.195-SUM(O165:Q165)</f>
        <v>1.7100000000000009</v>
      </c>
      <c r="AR165" s="10">
        <f t="shared" ref="AR165:AR172" si="241">SUM(C165:F165)</f>
        <v>15.196999999999999</v>
      </c>
      <c r="AS165" s="10">
        <f t="shared" ref="AS165:AS172" si="242">SUM(G165:J165)</f>
        <v>19.425000000000001</v>
      </c>
      <c r="AT165" s="10">
        <f t="shared" ref="AT165:AT172" si="243">SUM(K165:N165)</f>
        <v>9.7319999999999993</v>
      </c>
      <c r="AU165" s="10">
        <f t="shared" ref="AU165:AU172" si="244">SUM(O165:R165)</f>
        <v>11.195</v>
      </c>
      <c r="AV165" s="10">
        <f t="shared" ref="AV165:AV172" si="245">SUM(S165:V165)</f>
        <v>0</v>
      </c>
      <c r="AW165" s="10">
        <f t="shared" ref="AW165:AW172" si="246">SUM(W165:Z165)</f>
        <v>0</v>
      </c>
      <c r="AX165" s="10">
        <f t="shared" ref="AX165:AX172" si="247">SUM(AA165:AD165)</f>
        <v>0</v>
      </c>
      <c r="AY165" s="10">
        <f t="shared" ref="AY165:AY172" si="248">SUM(AE165:AH165)</f>
        <v>0</v>
      </c>
      <c r="AZ165" s="10">
        <f t="shared" ref="AZ165:AZ172" si="249">SUM(AI165:AL165)</f>
        <v>0</v>
      </c>
      <c r="BA165" s="10">
        <f t="shared" ref="BA165:BA172" si="250">SUM(AM165:AP165)</f>
        <v>0</v>
      </c>
    </row>
    <row r="166" spans="1:56" x14ac:dyDescent="0.25">
      <c r="B166" s="23" t="s">
        <v>116</v>
      </c>
      <c r="C166" s="17">
        <v>0.35799999999999998</v>
      </c>
      <c r="D166" s="17">
        <f>0.705-C166</f>
        <v>0.34699999999999998</v>
      </c>
      <c r="E166" s="17">
        <f>0.916-SUM(C166:D166)</f>
        <v>0.21100000000000008</v>
      </c>
      <c r="F166" s="17">
        <f>1.023-SUM(C166:E166)</f>
        <v>0.10699999999999987</v>
      </c>
      <c r="G166" s="17">
        <v>1.0289999999999999</v>
      </c>
      <c r="H166" s="17">
        <f>1.731-G166</f>
        <v>0.70200000000000018</v>
      </c>
      <c r="I166" s="17">
        <f>1.806-SUM(G166:H166)</f>
        <v>7.4999999999999956E-2</v>
      </c>
      <c r="J166" s="17">
        <f>1.806-SUM(G166:I166)</f>
        <v>0</v>
      </c>
      <c r="K166" s="17">
        <v>0</v>
      </c>
      <c r="L166" s="17">
        <v>0</v>
      </c>
      <c r="M166" s="17">
        <v>0</v>
      </c>
      <c r="N166" s="17">
        <f>0.05-SUM(K166:M166)</f>
        <v>0.05</v>
      </c>
      <c r="O166" s="17">
        <v>0.14899999999999999</v>
      </c>
      <c r="P166" s="17">
        <f>0.164-O166</f>
        <v>1.5000000000000013E-2</v>
      </c>
      <c r="Q166" s="17">
        <f>0.318-SUM(O166:P166)</f>
        <v>0.154</v>
      </c>
      <c r="R166" s="17">
        <f>0.495-SUM(O166:Q166)</f>
        <v>0.17699999999999999</v>
      </c>
      <c r="AR166" s="10">
        <f t="shared" si="241"/>
        <v>1.0229999999999999</v>
      </c>
      <c r="AS166" s="10">
        <f t="shared" si="242"/>
        <v>1.806</v>
      </c>
      <c r="AT166" s="10">
        <f t="shared" si="243"/>
        <v>0.05</v>
      </c>
      <c r="AU166" s="10">
        <f t="shared" si="244"/>
        <v>0.495</v>
      </c>
      <c r="AV166" s="10">
        <f t="shared" si="245"/>
        <v>0</v>
      </c>
      <c r="AW166" s="10">
        <f t="shared" si="246"/>
        <v>0</v>
      </c>
      <c r="AX166" s="10">
        <f t="shared" si="247"/>
        <v>0</v>
      </c>
      <c r="AY166" s="10">
        <f t="shared" si="248"/>
        <v>0</v>
      </c>
      <c r="AZ166" s="10">
        <f t="shared" si="249"/>
        <v>0</v>
      </c>
      <c r="BA166" s="10">
        <f t="shared" si="250"/>
        <v>0</v>
      </c>
    </row>
    <row r="167" spans="1:56" x14ac:dyDescent="0.25">
      <c r="B167" s="23" t="s">
        <v>118</v>
      </c>
      <c r="C167" s="17">
        <v>-4.47</v>
      </c>
      <c r="D167" s="17">
        <f>-9.268-C167</f>
        <v>-4.7980000000000009</v>
      </c>
      <c r="E167" s="17">
        <f>-16.02-SUM(C167:D167)</f>
        <v>-6.7519999999999989</v>
      </c>
      <c r="F167" s="17">
        <f>-24.787-SUM(C167:E167)</f>
        <v>-8.7669999999999995</v>
      </c>
      <c r="G167" s="17">
        <v>-3.9319999999999999</v>
      </c>
      <c r="H167" s="17">
        <f>-7.576-G167</f>
        <v>-3.6439999999999997</v>
      </c>
      <c r="I167" s="17">
        <f>-9.764-SUM(G167:H167)</f>
        <v>-2.1879999999999997</v>
      </c>
      <c r="J167" s="17">
        <f>-11.897-SUM(G167:I167)</f>
        <v>-2.1330000000000009</v>
      </c>
      <c r="K167" s="17">
        <v>-2.8010000000000002</v>
      </c>
      <c r="L167" s="17">
        <f>-0.537-K167</f>
        <v>2.2640000000000002</v>
      </c>
      <c r="M167" s="17">
        <f>-10.688-SUM(K167:L167)</f>
        <v>-10.151</v>
      </c>
      <c r="N167" s="17">
        <f>-18.211-SUM(K167:M167)</f>
        <v>-7.5229999999999997</v>
      </c>
      <c r="O167" s="17">
        <v>-9.3030000000000008</v>
      </c>
      <c r="P167" s="17">
        <f>-15.047-O167</f>
        <v>-5.7439999999999998</v>
      </c>
      <c r="Q167" s="17">
        <f>-19.565-SUM(O167:P167)</f>
        <v>-4.5180000000000007</v>
      </c>
      <c r="R167" s="17">
        <f>-26.575-SUM(O167:Q167)</f>
        <v>-7.009999999999998</v>
      </c>
      <c r="AR167" s="10">
        <f t="shared" si="241"/>
        <v>-24.786999999999999</v>
      </c>
      <c r="AS167" s="10">
        <f t="shared" si="242"/>
        <v>-11.897</v>
      </c>
      <c r="AT167" s="10">
        <f t="shared" si="243"/>
        <v>-18.210999999999999</v>
      </c>
      <c r="AU167" s="10">
        <f t="shared" si="244"/>
        <v>-26.574999999999999</v>
      </c>
      <c r="AV167" s="10">
        <f t="shared" si="245"/>
        <v>0</v>
      </c>
      <c r="AW167" s="10">
        <f t="shared" si="246"/>
        <v>0</v>
      </c>
      <c r="AX167" s="10">
        <f t="shared" si="247"/>
        <v>0</v>
      </c>
      <c r="AY167" s="10">
        <f t="shared" si="248"/>
        <v>0</v>
      </c>
      <c r="AZ167" s="10">
        <f t="shared" si="249"/>
        <v>0</v>
      </c>
      <c r="BA167" s="10">
        <f t="shared" si="250"/>
        <v>0</v>
      </c>
    </row>
    <row r="168" spans="1:56" s="14" customFormat="1" x14ac:dyDescent="0.25">
      <c r="A168" s="10"/>
      <c r="B168" s="23" t="s">
        <v>113</v>
      </c>
      <c r="C168" s="17">
        <v>-0.29799999999999999</v>
      </c>
      <c r="D168" s="17">
        <f>-0.481-C168</f>
        <v>-0.183</v>
      </c>
      <c r="E168" s="17">
        <f>-0.703-SUM(C168:D168)</f>
        <v>-0.22199999999999998</v>
      </c>
      <c r="F168" s="17">
        <f>-0.976-SUM(C168:E168)</f>
        <v>-0.27300000000000002</v>
      </c>
      <c r="G168" s="17">
        <v>-0.36099999999999999</v>
      </c>
      <c r="H168" s="17">
        <f>-0.794-G168</f>
        <v>-0.43300000000000005</v>
      </c>
      <c r="I168" s="17">
        <f>-1.324-SUM(G168:H168)</f>
        <v>-0.53</v>
      </c>
      <c r="J168" s="17">
        <f>-1.833-SUM(G168:I168)</f>
        <v>-0.5089999999999999</v>
      </c>
      <c r="K168" s="17">
        <v>-0.248</v>
      </c>
      <c r="L168" s="17">
        <f>-0.083-K168</f>
        <v>0.16499999999999998</v>
      </c>
      <c r="M168" s="17">
        <f>-0.815-SUM(K168:L168)</f>
        <v>-0.73199999999999998</v>
      </c>
      <c r="N168" s="17">
        <f>-1.069-SUM(K168:M168)</f>
        <v>-0.254</v>
      </c>
      <c r="O168" s="17">
        <v>-0.36899999999999999</v>
      </c>
      <c r="P168" s="17">
        <f>-1.346-O168</f>
        <v>-0.97700000000000009</v>
      </c>
      <c r="Q168" s="17">
        <f>-2.159-SUM(O168:P168)</f>
        <v>-0.81299999999999972</v>
      </c>
      <c r="R168" s="17">
        <f>-3.236-SUM(O168:Q168)</f>
        <v>-1.0770000000000004</v>
      </c>
      <c r="AR168" s="10">
        <f t="shared" si="241"/>
        <v>-0.97599999999999998</v>
      </c>
      <c r="AS168" s="10">
        <f t="shared" si="242"/>
        <v>-1.833</v>
      </c>
      <c r="AT168" s="10">
        <f t="shared" si="243"/>
        <v>-1.069</v>
      </c>
      <c r="AU168" s="10">
        <f t="shared" si="244"/>
        <v>-3.2360000000000002</v>
      </c>
      <c r="AV168" s="10">
        <f t="shared" si="245"/>
        <v>0</v>
      </c>
      <c r="AW168" s="10">
        <f t="shared" si="246"/>
        <v>0</v>
      </c>
      <c r="AX168" s="10">
        <f t="shared" si="247"/>
        <v>0</v>
      </c>
      <c r="AY168" s="10">
        <f t="shared" si="248"/>
        <v>0</v>
      </c>
      <c r="AZ168" s="10">
        <f t="shared" si="249"/>
        <v>0</v>
      </c>
      <c r="BA168" s="10">
        <f t="shared" si="250"/>
        <v>0</v>
      </c>
    </row>
    <row r="169" spans="1:56" s="14" customFormat="1" x14ac:dyDescent="0.25">
      <c r="A169" s="10"/>
      <c r="B169" s="23" t="s">
        <v>114</v>
      </c>
      <c r="C169" s="17">
        <v>0</v>
      </c>
      <c r="D169" s="17">
        <v>0</v>
      </c>
      <c r="E169" s="17">
        <f>-0.203-SUM(C169:D169)</f>
        <v>-0.20300000000000001</v>
      </c>
      <c r="F169" s="17">
        <f>-0.263-SUM(C169:E169)</f>
        <v>-0.06</v>
      </c>
      <c r="G169" s="17">
        <v>-3.5999999999999997E-2</v>
      </c>
      <c r="H169" s="17">
        <f>-0.049-G169</f>
        <v>-1.3000000000000005E-2</v>
      </c>
      <c r="I169" s="17">
        <f>-0.049-SUM(G169:H169)</f>
        <v>0</v>
      </c>
      <c r="J169" s="17">
        <f>-0.049-SUM(G169:I169)</f>
        <v>0</v>
      </c>
      <c r="K169" s="17">
        <v>-8.3000000000000004E-2</v>
      </c>
      <c r="L169" s="17">
        <v>0</v>
      </c>
      <c r="M169" s="17">
        <f>-0.083-SUM(K169:L169)</f>
        <v>0</v>
      </c>
      <c r="N169" s="17">
        <f>-0.083-SUM(K169:M169)</f>
        <v>0</v>
      </c>
      <c r="O169" s="17">
        <v>-3.9E-2</v>
      </c>
      <c r="P169" s="17">
        <f>-0.317-O169</f>
        <v>-0.27800000000000002</v>
      </c>
      <c r="Q169" s="17">
        <f>-0.465-SUM(O169:P169)</f>
        <v>-0.14800000000000002</v>
      </c>
      <c r="R169" s="17">
        <f>-1.007-SUM(O169:Q169)</f>
        <v>-0.54199999999999982</v>
      </c>
      <c r="AR169" s="10">
        <f t="shared" si="241"/>
        <v>-0.26300000000000001</v>
      </c>
      <c r="AS169" s="10">
        <f t="shared" si="242"/>
        <v>-4.9000000000000002E-2</v>
      </c>
      <c r="AT169" s="10">
        <f t="shared" si="243"/>
        <v>-8.3000000000000004E-2</v>
      </c>
      <c r="AU169" s="10">
        <f t="shared" si="244"/>
        <v>-1.0069999999999999</v>
      </c>
      <c r="AV169" s="10">
        <f t="shared" si="245"/>
        <v>0</v>
      </c>
      <c r="AW169" s="10">
        <f t="shared" si="246"/>
        <v>0</v>
      </c>
      <c r="AX169" s="10">
        <f t="shared" si="247"/>
        <v>0</v>
      </c>
      <c r="AY169" s="10">
        <f t="shared" si="248"/>
        <v>0</v>
      </c>
      <c r="AZ169" s="10">
        <f t="shared" si="249"/>
        <v>0</v>
      </c>
      <c r="BA169" s="10">
        <f t="shared" si="250"/>
        <v>0</v>
      </c>
    </row>
    <row r="170" spans="1:56" s="14" customFormat="1" x14ac:dyDescent="0.25">
      <c r="A170" s="10"/>
      <c r="B170" s="23" t="s">
        <v>58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f>-0.456-K170</f>
        <v>-0.45600000000000002</v>
      </c>
      <c r="M170" s="17">
        <f>-0.897-SUM(K170:L170)</f>
        <v>-0.441</v>
      </c>
      <c r="N170" s="17">
        <f>-0.862-SUM(K170:M170)</f>
        <v>3.5000000000000031E-2</v>
      </c>
      <c r="O170" s="17">
        <v>-0.13500000000000001</v>
      </c>
      <c r="P170" s="17">
        <f>-0.534-O170</f>
        <v>-0.39900000000000002</v>
      </c>
      <c r="Q170" s="17">
        <f>-1.008-SUM(O170:P170)</f>
        <v>-0.47399999999999998</v>
      </c>
      <c r="R170" s="17">
        <f>-1.486-SUM(O170:Q170)</f>
        <v>-0.47799999999999998</v>
      </c>
      <c r="AR170" s="10">
        <f t="shared" si="241"/>
        <v>0</v>
      </c>
      <c r="AS170" s="10">
        <f t="shared" si="242"/>
        <v>0</v>
      </c>
      <c r="AT170" s="10">
        <f t="shared" si="243"/>
        <v>-0.86199999999999999</v>
      </c>
      <c r="AU170" s="10">
        <f t="shared" si="244"/>
        <v>-1.486</v>
      </c>
      <c r="AV170" s="10">
        <f t="shared" si="245"/>
        <v>0</v>
      </c>
      <c r="AW170" s="10">
        <f t="shared" si="246"/>
        <v>0</v>
      </c>
      <c r="AX170" s="10">
        <f t="shared" si="247"/>
        <v>0</v>
      </c>
      <c r="AY170" s="10">
        <f t="shared" si="248"/>
        <v>0</v>
      </c>
      <c r="AZ170" s="10">
        <f t="shared" si="249"/>
        <v>0</v>
      </c>
      <c r="BA170" s="10">
        <f t="shared" si="250"/>
        <v>0</v>
      </c>
    </row>
    <row r="171" spans="1:56" x14ac:dyDescent="0.25">
      <c r="B171" s="23" t="s">
        <v>117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f>-5.343-K171</f>
        <v>-5.343</v>
      </c>
      <c r="M171" s="17">
        <v>0</v>
      </c>
      <c r="N171" s="17">
        <f>0.001-SUM(K171:M171)</f>
        <v>5.3440000000000003</v>
      </c>
      <c r="O171" s="17">
        <v>0</v>
      </c>
      <c r="P171" s="17">
        <f>0.105-O171</f>
        <v>0.105</v>
      </c>
      <c r="Q171" s="17">
        <f>0.171-SUM(O171:P171)</f>
        <v>6.6000000000000017E-2</v>
      </c>
      <c r="R171" s="17">
        <f>0.171-SUM(O171:Q171)</f>
        <v>0</v>
      </c>
      <c r="AR171" s="10">
        <f t="shared" si="241"/>
        <v>0</v>
      </c>
      <c r="AS171" s="10">
        <f t="shared" si="242"/>
        <v>0</v>
      </c>
      <c r="AT171" s="10">
        <f t="shared" si="243"/>
        <v>1.000000000000334E-3</v>
      </c>
      <c r="AU171" s="10">
        <f t="shared" si="244"/>
        <v>0.17100000000000001</v>
      </c>
      <c r="AV171" s="10">
        <f t="shared" si="245"/>
        <v>0</v>
      </c>
      <c r="AW171" s="10">
        <f t="shared" si="246"/>
        <v>0</v>
      </c>
      <c r="AX171" s="10">
        <f t="shared" si="247"/>
        <v>0</v>
      </c>
      <c r="AY171" s="10">
        <f t="shared" si="248"/>
        <v>0</v>
      </c>
      <c r="AZ171" s="10">
        <f t="shared" si="249"/>
        <v>0</v>
      </c>
      <c r="BA171" s="10">
        <f t="shared" si="250"/>
        <v>0</v>
      </c>
    </row>
    <row r="172" spans="1:56" s="14" customFormat="1" x14ac:dyDescent="0.25">
      <c r="A172" s="10"/>
      <c r="B172" s="23" t="s">
        <v>53</v>
      </c>
      <c r="C172" s="17">
        <v>-2E-3</v>
      </c>
      <c r="D172" s="17">
        <f>0.003-C172</f>
        <v>5.0000000000000001E-3</v>
      </c>
      <c r="E172" s="17">
        <f>-0.014-SUM(C172:D172)</f>
        <v>-1.7000000000000001E-2</v>
      </c>
      <c r="F172" s="17">
        <f>-0.024-SUM(C172:E172)</f>
        <v>-9.9999999999999985E-3</v>
      </c>
      <c r="G172" s="17">
        <v>-3.5000000000000003E-2</v>
      </c>
      <c r="H172" s="17">
        <f>-0.065-G172</f>
        <v>-0.03</v>
      </c>
      <c r="I172" s="17">
        <f>-0.083-SUM(G172:H172)</f>
        <v>-1.8000000000000002E-2</v>
      </c>
      <c r="J172" s="17">
        <f>-0.077-SUM(G172:I172)</f>
        <v>6.0000000000000053E-3</v>
      </c>
      <c r="K172" s="17">
        <v>-0.221</v>
      </c>
      <c r="L172" s="17">
        <f>0.021-K172</f>
        <v>0.24199999999999999</v>
      </c>
      <c r="M172" s="17">
        <f>0.025-SUM(K172:L172)</f>
        <v>4.0000000000000105E-3</v>
      </c>
      <c r="N172" s="17">
        <f>-0.124-SUM(K172:M172)</f>
        <v>-0.14899999999999999</v>
      </c>
      <c r="O172" s="17">
        <v>0</v>
      </c>
      <c r="P172" s="17">
        <v>0</v>
      </c>
      <c r="Q172" s="17">
        <v>0</v>
      </c>
      <c r="R172" s="17">
        <f>0.022-SUM(O172:Q172)</f>
        <v>2.1999999999999999E-2</v>
      </c>
      <c r="AR172" s="10">
        <f t="shared" si="241"/>
        <v>-2.4E-2</v>
      </c>
      <c r="AS172" s="10">
        <f t="shared" si="242"/>
        <v>-7.6999999999999999E-2</v>
      </c>
      <c r="AT172" s="10">
        <f t="shared" si="243"/>
        <v>-0.124</v>
      </c>
      <c r="AU172" s="10">
        <f t="shared" si="244"/>
        <v>2.1999999999999999E-2</v>
      </c>
      <c r="AV172" s="10">
        <f t="shared" si="245"/>
        <v>0</v>
      </c>
      <c r="AW172" s="10">
        <f t="shared" si="246"/>
        <v>0</v>
      </c>
      <c r="AX172" s="10">
        <f t="shared" si="247"/>
        <v>0</v>
      </c>
      <c r="AY172" s="10">
        <f t="shared" si="248"/>
        <v>0</v>
      </c>
      <c r="AZ172" s="10">
        <f t="shared" si="249"/>
        <v>0</v>
      </c>
      <c r="BA172" s="10">
        <f t="shared" si="250"/>
        <v>0</v>
      </c>
    </row>
    <row r="173" spans="1:56" s="8" customFormat="1" x14ac:dyDescent="0.25">
      <c r="A173" s="10"/>
      <c r="B173" s="26" t="s">
        <v>61</v>
      </c>
      <c r="C173" s="8">
        <f t="shared" ref="C173:AP173" si="251">SUM(C165:C172)</f>
        <v>-1.2719999999999996</v>
      </c>
      <c r="D173" s="8">
        <f t="shared" si="251"/>
        <v>-2.5330000000000013</v>
      </c>
      <c r="E173" s="8">
        <f t="shared" si="251"/>
        <v>-4.4389999999999983</v>
      </c>
      <c r="F173" s="8">
        <f t="shared" si="251"/>
        <v>-1.5860000000000005</v>
      </c>
      <c r="G173" s="8">
        <f t="shared" si="251"/>
        <v>2.6119999999999997</v>
      </c>
      <c r="H173" s="8">
        <f t="shared" si="251"/>
        <v>1.6180000000000008</v>
      </c>
      <c r="I173" s="8">
        <f t="shared" si="251"/>
        <v>3.1480000000000015</v>
      </c>
      <c r="J173" s="8">
        <f t="shared" si="251"/>
        <v>-3.000000000001668E-3</v>
      </c>
      <c r="K173" s="8">
        <f t="shared" si="251"/>
        <v>-0.84100000000000008</v>
      </c>
      <c r="L173" s="8">
        <f t="shared" si="251"/>
        <v>-0.5290000000000008</v>
      </c>
      <c r="M173" s="8">
        <f t="shared" si="251"/>
        <v>-8.4300000000000015</v>
      </c>
      <c r="N173" s="8">
        <f t="shared" si="251"/>
        <v>-0.76600000000000001</v>
      </c>
      <c r="O173" s="8">
        <f t="shared" si="251"/>
        <v>-5.6930000000000005</v>
      </c>
      <c r="P173" s="8">
        <f t="shared" si="251"/>
        <v>-3.1839999999999993</v>
      </c>
      <c r="Q173" s="8">
        <f t="shared" si="251"/>
        <v>-4.3460000000000019</v>
      </c>
      <c r="R173" s="8">
        <f t="shared" si="251"/>
        <v>-7.1979999999999968</v>
      </c>
      <c r="S173" s="8">
        <f t="shared" si="251"/>
        <v>0</v>
      </c>
      <c r="T173" s="8">
        <f t="shared" si="251"/>
        <v>0</v>
      </c>
      <c r="U173" s="8">
        <f t="shared" si="251"/>
        <v>0</v>
      </c>
      <c r="V173" s="8">
        <f t="shared" si="251"/>
        <v>0</v>
      </c>
      <c r="W173" s="8">
        <f t="shared" si="251"/>
        <v>0</v>
      </c>
      <c r="X173" s="8">
        <f t="shared" si="251"/>
        <v>0</v>
      </c>
      <c r="Y173" s="8">
        <f t="shared" si="251"/>
        <v>0</v>
      </c>
      <c r="Z173" s="8">
        <f t="shared" si="251"/>
        <v>0</v>
      </c>
      <c r="AA173" s="8">
        <f t="shared" si="251"/>
        <v>0</v>
      </c>
      <c r="AB173" s="8">
        <f t="shared" si="251"/>
        <v>0</v>
      </c>
      <c r="AC173" s="8">
        <f t="shared" si="251"/>
        <v>0</v>
      </c>
      <c r="AD173" s="8">
        <f t="shared" si="251"/>
        <v>0</v>
      </c>
      <c r="AE173" s="8">
        <f t="shared" si="251"/>
        <v>0</v>
      </c>
      <c r="AF173" s="8">
        <f t="shared" si="251"/>
        <v>0</v>
      </c>
      <c r="AG173" s="8">
        <f t="shared" si="251"/>
        <v>0</v>
      </c>
      <c r="AH173" s="8">
        <f t="shared" si="251"/>
        <v>0</v>
      </c>
      <c r="AI173" s="8">
        <f t="shared" si="251"/>
        <v>0</v>
      </c>
      <c r="AJ173" s="8">
        <f t="shared" si="251"/>
        <v>0</v>
      </c>
      <c r="AK173" s="8">
        <f t="shared" si="251"/>
        <v>0</v>
      </c>
      <c r="AL173" s="8">
        <f t="shared" si="251"/>
        <v>0</v>
      </c>
      <c r="AM173" s="8">
        <f t="shared" si="251"/>
        <v>0</v>
      </c>
      <c r="AN173" s="8">
        <f t="shared" si="251"/>
        <v>0</v>
      </c>
      <c r="AO173" s="8">
        <f t="shared" si="251"/>
        <v>0</v>
      </c>
      <c r="AP173" s="8">
        <f t="shared" si="251"/>
        <v>0</v>
      </c>
      <c r="AR173" s="8">
        <f t="shared" ref="AR173:BA173" si="252">SUM(AR165:AR172)</f>
        <v>-9.8299999999999983</v>
      </c>
      <c r="AS173" s="8">
        <f t="shared" si="252"/>
        <v>7.3750000000000009</v>
      </c>
      <c r="AT173" s="8">
        <f t="shared" si="252"/>
        <v>-10.565999999999997</v>
      </c>
      <c r="AU173" s="8">
        <f t="shared" si="252"/>
        <v>-20.421000000000003</v>
      </c>
      <c r="AV173" s="8">
        <f t="shared" si="252"/>
        <v>0</v>
      </c>
      <c r="AW173" s="8">
        <f t="shared" si="252"/>
        <v>0</v>
      </c>
      <c r="AX173" s="8">
        <f t="shared" si="252"/>
        <v>0</v>
      </c>
      <c r="AY173" s="8">
        <f t="shared" si="252"/>
        <v>0</v>
      </c>
      <c r="AZ173" s="8">
        <f t="shared" si="252"/>
        <v>0</v>
      </c>
      <c r="BA173" s="8">
        <f t="shared" si="252"/>
        <v>0</v>
      </c>
      <c r="BC173" s="8">
        <v>0</v>
      </c>
    </row>
    <row r="175" spans="1:56" x14ac:dyDescent="0.25">
      <c r="B175" s="8" t="s">
        <v>59</v>
      </c>
    </row>
    <row r="176" spans="1:56" x14ac:dyDescent="0.25">
      <c r="B176" s="10" t="s">
        <v>130</v>
      </c>
      <c r="C176" s="17">
        <v>0</v>
      </c>
      <c r="D176" s="17">
        <f>4.985-SUM(C176)</f>
        <v>4.9850000000000003</v>
      </c>
      <c r="E176" s="17">
        <f>4.977-SUM(C176:D176)</f>
        <v>-8.0000000000000071E-3</v>
      </c>
      <c r="F176" s="17">
        <f>4.977-SUM(C176:E176)</f>
        <v>0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AR176" s="10">
        <f t="shared" ref="AR176:AR183" si="253">SUM(C176:F176)</f>
        <v>4.9770000000000003</v>
      </c>
      <c r="AS176" s="10">
        <f t="shared" ref="AS176:AS183" si="254">SUM(G176:J176)</f>
        <v>0</v>
      </c>
      <c r="AT176" s="10">
        <f t="shared" ref="AT176:AT183" si="255">SUM(K176:N176)</f>
        <v>0</v>
      </c>
      <c r="AU176" s="10">
        <f t="shared" ref="AU176:AU183" si="256">SUM(O176:R176)</f>
        <v>0</v>
      </c>
      <c r="AV176" s="10">
        <f t="shared" ref="AV176:AV183" si="257">SUM(S176:V176)</f>
        <v>0</v>
      </c>
      <c r="AW176" s="10">
        <f t="shared" ref="AW176:AW183" si="258">SUM(W176:Z176)</f>
        <v>0</v>
      </c>
      <c r="AX176" s="10">
        <f t="shared" ref="AX176:AX183" si="259">SUM(AA176:AD176)</f>
        <v>0</v>
      </c>
      <c r="AY176" s="10">
        <f t="shared" ref="AY176:AY183" si="260">SUM(AE176:AH176)</f>
        <v>0</v>
      </c>
      <c r="AZ176" s="10">
        <f t="shared" ref="AZ176:AZ183" si="261">SUM(AI176:AL176)</f>
        <v>0</v>
      </c>
      <c r="BA176" s="10">
        <f t="shared" ref="BA176:BA183" si="262">SUM(AM176:AP176)</f>
        <v>0</v>
      </c>
    </row>
    <row r="177" spans="2:56" x14ac:dyDescent="0.25">
      <c r="B177" s="10" t="s">
        <v>124</v>
      </c>
      <c r="C177" s="17">
        <v>0.126</v>
      </c>
      <c r="D177" s="17">
        <f>0.128-C177</f>
        <v>2.0000000000000018E-3</v>
      </c>
      <c r="E177" s="17">
        <f>0.277-SUM(C177:D177)</f>
        <v>0.14900000000000002</v>
      </c>
      <c r="F177" s="17">
        <f>0.281-SUM(C177:E177)</f>
        <v>4.0000000000000036E-3</v>
      </c>
      <c r="G177" s="17">
        <v>0.20399999999999999</v>
      </c>
      <c r="H177" s="17">
        <f>0.205-G177</f>
        <v>1.0000000000000009E-3</v>
      </c>
      <c r="I177" s="17">
        <f>0.349-SUM(G177:H177)</f>
        <v>0.14399999999999999</v>
      </c>
      <c r="J177" s="17">
        <f>0.355-SUM(G177:I177)</f>
        <v>6.0000000000000053E-3</v>
      </c>
      <c r="K177" s="17">
        <v>0.246</v>
      </c>
      <c r="L177" s="17">
        <f>0.247-K177</f>
        <v>1.0000000000000009E-3</v>
      </c>
      <c r="M177" s="17">
        <f>0.403-SUM(K177:L177)</f>
        <v>0.15600000000000003</v>
      </c>
      <c r="N177" s="17">
        <f>0.403-SUM(K177:M177)</f>
        <v>0</v>
      </c>
      <c r="O177" s="17">
        <v>0.28499999999999998</v>
      </c>
      <c r="P177" s="17">
        <f>0.285-O177</f>
        <v>0</v>
      </c>
      <c r="Q177" s="17">
        <f>0.489-SUM(O177:P177)</f>
        <v>0.20400000000000001</v>
      </c>
      <c r="R177" s="17">
        <f>0.49-SUM(O177:Q177)</f>
        <v>1.0000000000000009E-3</v>
      </c>
      <c r="AR177" s="10">
        <f t="shared" si="253"/>
        <v>0.28100000000000003</v>
      </c>
      <c r="AS177" s="10">
        <f t="shared" si="254"/>
        <v>0.35499999999999998</v>
      </c>
      <c r="AT177" s="10">
        <f t="shared" si="255"/>
        <v>0.40300000000000002</v>
      </c>
      <c r="AU177" s="10">
        <f t="shared" si="256"/>
        <v>0.49</v>
      </c>
      <c r="AV177" s="10">
        <f t="shared" si="257"/>
        <v>0</v>
      </c>
      <c r="AW177" s="10">
        <f t="shared" si="258"/>
        <v>0</v>
      </c>
      <c r="AX177" s="10">
        <f t="shared" si="259"/>
        <v>0</v>
      </c>
      <c r="AY177" s="10">
        <f t="shared" si="260"/>
        <v>0</v>
      </c>
      <c r="AZ177" s="10">
        <f t="shared" si="261"/>
        <v>0</v>
      </c>
      <c r="BA177" s="10">
        <f t="shared" si="262"/>
        <v>0</v>
      </c>
    </row>
    <row r="178" spans="2:56" x14ac:dyDescent="0.25">
      <c r="B178" s="10" t="s">
        <v>119</v>
      </c>
      <c r="C178" s="17">
        <v>0</v>
      </c>
      <c r="D178" s="17">
        <v>0</v>
      </c>
      <c r="E178" s="17">
        <v>0</v>
      </c>
      <c r="F178" s="17">
        <v>0</v>
      </c>
      <c r="G178" s="17">
        <v>-1.996</v>
      </c>
      <c r="H178" s="17">
        <f>-5.341-G178</f>
        <v>-3.3450000000000002</v>
      </c>
      <c r="I178" s="17">
        <f>-8.826-SUM(G178:H178)</f>
        <v>-3.4850000000000003</v>
      </c>
      <c r="J178" s="17">
        <f>-10.039-SUM(G178:I178)</f>
        <v>-1.2129999999999992</v>
      </c>
      <c r="K178" s="17">
        <v>0</v>
      </c>
      <c r="L178" s="17">
        <f>-3.067-K178</f>
        <v>-3.0670000000000002</v>
      </c>
      <c r="M178" s="17">
        <f>-6.874-SUM(K178:L178)</f>
        <v>-3.8069999999999995</v>
      </c>
      <c r="N178" s="17">
        <f>-9.533-SUM(K178:M178)</f>
        <v>-2.6589999999999998</v>
      </c>
      <c r="O178" s="17">
        <v>-7.74</v>
      </c>
      <c r="P178" s="17">
        <f>-14.898-O178</f>
        <v>-7.1579999999999995</v>
      </c>
      <c r="Q178" s="17">
        <f>-25.895-SUM(O178:P178)</f>
        <v>-10.997</v>
      </c>
      <c r="R178" s="17">
        <f>-33.706-SUM(O178:Q178)</f>
        <v>-7.8110000000000035</v>
      </c>
      <c r="S178" s="10">
        <f>R178</f>
        <v>-7.8110000000000035</v>
      </c>
      <c r="T178" s="10">
        <f t="shared" ref="T178:AP178" si="263">S178</f>
        <v>-7.8110000000000035</v>
      </c>
      <c r="U178" s="10">
        <f t="shared" si="263"/>
        <v>-7.8110000000000035</v>
      </c>
      <c r="V178" s="10">
        <f t="shared" si="263"/>
        <v>-7.8110000000000035</v>
      </c>
      <c r="W178" s="10">
        <f t="shared" si="263"/>
        <v>-7.8110000000000035</v>
      </c>
      <c r="X178" s="10">
        <f t="shared" si="263"/>
        <v>-7.8110000000000035</v>
      </c>
      <c r="Y178" s="10">
        <f t="shared" si="263"/>
        <v>-7.8110000000000035</v>
      </c>
      <c r="Z178" s="10">
        <f t="shared" si="263"/>
        <v>-7.8110000000000035</v>
      </c>
      <c r="AA178" s="10">
        <f t="shared" si="263"/>
        <v>-7.8110000000000035</v>
      </c>
      <c r="AB178" s="10">
        <f t="shared" si="263"/>
        <v>-7.8110000000000035</v>
      </c>
      <c r="AC178" s="10">
        <f t="shared" si="263"/>
        <v>-7.8110000000000035</v>
      </c>
      <c r="AD178" s="10">
        <f t="shared" si="263"/>
        <v>-7.8110000000000035</v>
      </c>
      <c r="AE178" s="10">
        <f t="shared" si="263"/>
        <v>-7.8110000000000035</v>
      </c>
      <c r="AF178" s="10">
        <f t="shared" si="263"/>
        <v>-7.8110000000000035</v>
      </c>
      <c r="AG178" s="10">
        <f t="shared" si="263"/>
        <v>-7.8110000000000035</v>
      </c>
      <c r="AH178" s="10">
        <f t="shared" si="263"/>
        <v>-7.8110000000000035</v>
      </c>
      <c r="AI178" s="10">
        <f t="shared" si="263"/>
        <v>-7.8110000000000035</v>
      </c>
      <c r="AJ178" s="10">
        <f t="shared" si="263"/>
        <v>-7.8110000000000035</v>
      </c>
      <c r="AK178" s="10">
        <f t="shared" si="263"/>
        <v>-7.8110000000000035</v>
      </c>
      <c r="AL178" s="10">
        <f t="shared" si="263"/>
        <v>-7.8110000000000035</v>
      </c>
      <c r="AM178" s="10">
        <f t="shared" si="263"/>
        <v>-7.8110000000000035</v>
      </c>
      <c r="AN178" s="10">
        <f t="shared" si="263"/>
        <v>-7.8110000000000035</v>
      </c>
      <c r="AO178" s="10">
        <f t="shared" si="263"/>
        <v>-7.8110000000000035</v>
      </c>
      <c r="AP178" s="10">
        <f t="shared" si="263"/>
        <v>-7.8110000000000035</v>
      </c>
      <c r="AR178" s="10">
        <f t="shared" si="253"/>
        <v>0</v>
      </c>
      <c r="AS178" s="10">
        <f t="shared" si="254"/>
        <v>-10.039</v>
      </c>
      <c r="AT178" s="10">
        <f t="shared" si="255"/>
        <v>-9.5329999999999995</v>
      </c>
      <c r="AU178" s="10">
        <f t="shared" si="256"/>
        <v>-33.706000000000003</v>
      </c>
      <c r="AV178" s="10">
        <f t="shared" si="257"/>
        <v>-31.244000000000014</v>
      </c>
      <c r="AW178" s="10">
        <f t="shared" si="258"/>
        <v>-31.244000000000014</v>
      </c>
      <c r="AX178" s="10">
        <f t="shared" si="259"/>
        <v>-31.244000000000014</v>
      </c>
      <c r="AY178" s="10">
        <f t="shared" si="260"/>
        <v>-31.244000000000014</v>
      </c>
      <c r="AZ178" s="10">
        <f t="shared" si="261"/>
        <v>-31.244000000000014</v>
      </c>
      <c r="BA178" s="10">
        <f t="shared" si="262"/>
        <v>-31.244000000000014</v>
      </c>
      <c r="BC178" s="10">
        <v>-7.8110000000000035</v>
      </c>
    </row>
    <row r="179" spans="2:56" x14ac:dyDescent="0.25">
      <c r="B179" s="10" t="s">
        <v>120</v>
      </c>
      <c r="C179" s="17">
        <v>-0.47699999999999998</v>
      </c>
      <c r="D179" s="17">
        <f>-0.843-C179</f>
        <v>-0.36599999999999999</v>
      </c>
      <c r="E179" s="17">
        <f>-1.282-SUM(C179:D179)</f>
        <v>-0.43900000000000006</v>
      </c>
      <c r="F179" s="17">
        <f>-1.904-SUM(C179:E179)</f>
        <v>-0.62199999999999989</v>
      </c>
      <c r="G179" s="17">
        <v>-0.53200000000000003</v>
      </c>
      <c r="H179" s="17">
        <f>-0.837-G179</f>
        <v>-0.30499999999999994</v>
      </c>
      <c r="I179" s="17">
        <f>-1.131-SUM(G179:H179)</f>
        <v>-0.29400000000000004</v>
      </c>
      <c r="J179" s="17">
        <f>-1.475-SUM(G179:I179)</f>
        <v>-0.34400000000000008</v>
      </c>
      <c r="K179" s="17">
        <v>-0.50700000000000001</v>
      </c>
      <c r="L179" s="17">
        <f>-1.25-K179</f>
        <v>-0.74299999999999999</v>
      </c>
      <c r="M179" s="17">
        <f>-1.942-SUM(K179:L179)</f>
        <v>-0.69199999999999995</v>
      </c>
      <c r="N179" s="17">
        <f>-2.783-SUM(K179:M179)</f>
        <v>-0.84099999999999997</v>
      </c>
      <c r="O179" s="17">
        <v>-1.752</v>
      </c>
      <c r="P179" s="17">
        <f>-1.25-O179</f>
        <v>0.502</v>
      </c>
      <c r="Q179" s="17">
        <f>-5.068-SUM(O179:P179)</f>
        <v>-3.8179999999999996</v>
      </c>
      <c r="R179" s="17">
        <f>-6.93-SUM(O179:Q179)</f>
        <v>-1.8620000000000001</v>
      </c>
      <c r="S179" s="10">
        <f t="shared" ref="S179:AP179" si="264">R179</f>
        <v>-1.8620000000000001</v>
      </c>
      <c r="T179" s="10">
        <f t="shared" si="264"/>
        <v>-1.8620000000000001</v>
      </c>
      <c r="U179" s="10">
        <f t="shared" si="264"/>
        <v>-1.8620000000000001</v>
      </c>
      <c r="V179" s="10">
        <f t="shared" si="264"/>
        <v>-1.8620000000000001</v>
      </c>
      <c r="W179" s="10">
        <f t="shared" si="264"/>
        <v>-1.8620000000000001</v>
      </c>
      <c r="X179" s="10">
        <f t="shared" si="264"/>
        <v>-1.8620000000000001</v>
      </c>
      <c r="Y179" s="10">
        <f t="shared" si="264"/>
        <v>-1.8620000000000001</v>
      </c>
      <c r="Z179" s="10">
        <f t="shared" si="264"/>
        <v>-1.8620000000000001</v>
      </c>
      <c r="AA179" s="10">
        <f t="shared" si="264"/>
        <v>-1.8620000000000001</v>
      </c>
      <c r="AB179" s="10">
        <f t="shared" si="264"/>
        <v>-1.8620000000000001</v>
      </c>
      <c r="AC179" s="10">
        <f t="shared" si="264"/>
        <v>-1.8620000000000001</v>
      </c>
      <c r="AD179" s="10">
        <f t="shared" si="264"/>
        <v>-1.8620000000000001</v>
      </c>
      <c r="AE179" s="10">
        <f t="shared" si="264"/>
        <v>-1.8620000000000001</v>
      </c>
      <c r="AF179" s="10">
        <f t="shared" si="264"/>
        <v>-1.8620000000000001</v>
      </c>
      <c r="AG179" s="10">
        <f t="shared" si="264"/>
        <v>-1.8620000000000001</v>
      </c>
      <c r="AH179" s="10">
        <f t="shared" si="264"/>
        <v>-1.8620000000000001</v>
      </c>
      <c r="AI179" s="10">
        <f t="shared" si="264"/>
        <v>-1.8620000000000001</v>
      </c>
      <c r="AJ179" s="10">
        <f t="shared" si="264"/>
        <v>-1.8620000000000001</v>
      </c>
      <c r="AK179" s="10">
        <f t="shared" si="264"/>
        <v>-1.8620000000000001</v>
      </c>
      <c r="AL179" s="10">
        <f t="shared" si="264"/>
        <v>-1.8620000000000001</v>
      </c>
      <c r="AM179" s="10">
        <f t="shared" si="264"/>
        <v>-1.8620000000000001</v>
      </c>
      <c r="AN179" s="10">
        <f t="shared" si="264"/>
        <v>-1.8620000000000001</v>
      </c>
      <c r="AO179" s="10">
        <f t="shared" si="264"/>
        <v>-1.8620000000000001</v>
      </c>
      <c r="AP179" s="10">
        <f t="shared" si="264"/>
        <v>-1.8620000000000001</v>
      </c>
      <c r="AR179" s="10">
        <f t="shared" si="253"/>
        <v>-1.9039999999999999</v>
      </c>
      <c r="AS179" s="10">
        <f t="shared" si="254"/>
        <v>-1.4750000000000001</v>
      </c>
      <c r="AT179" s="10">
        <f t="shared" si="255"/>
        <v>-2.7829999999999999</v>
      </c>
      <c r="AU179" s="10">
        <f t="shared" si="256"/>
        <v>-6.93</v>
      </c>
      <c r="AV179" s="10">
        <f t="shared" si="257"/>
        <v>-7.4480000000000004</v>
      </c>
      <c r="AW179" s="10">
        <f t="shared" si="258"/>
        <v>-7.4480000000000004</v>
      </c>
      <c r="AX179" s="10">
        <f t="shared" si="259"/>
        <v>-7.4480000000000004</v>
      </c>
      <c r="AY179" s="10">
        <f t="shared" si="260"/>
        <v>-7.4480000000000004</v>
      </c>
      <c r="AZ179" s="10">
        <f t="shared" si="261"/>
        <v>-7.4480000000000004</v>
      </c>
      <c r="BA179" s="10">
        <f t="shared" si="262"/>
        <v>-7.4480000000000004</v>
      </c>
      <c r="BC179" s="10">
        <v>-1.8620000000000001</v>
      </c>
    </row>
    <row r="180" spans="2:56" x14ac:dyDescent="0.25">
      <c r="B180" s="10" t="s">
        <v>123</v>
      </c>
      <c r="C180" s="17">
        <v>-9.9000000000000005E-2</v>
      </c>
      <c r="D180" s="17">
        <f>-0.198-C180</f>
        <v>-9.9000000000000005E-2</v>
      </c>
      <c r="E180" s="17">
        <f>-0.298-SUM(C180:D180)</f>
        <v>-9.9999999999999978E-2</v>
      </c>
      <c r="F180" s="17">
        <f>-0.399-SUM(C180:E180)</f>
        <v>-0.10100000000000003</v>
      </c>
      <c r="G180" s="17">
        <v>-0.1</v>
      </c>
      <c r="H180" s="17">
        <f>-0.2-G180</f>
        <v>-0.1</v>
      </c>
      <c r="I180" s="17">
        <f>-0.3-SUM(G180:H180)</f>
        <v>-9.9999999999999978E-2</v>
      </c>
      <c r="J180" s="17">
        <f>-0.398-SUM(G180:I180)</f>
        <v>-9.8000000000000032E-2</v>
      </c>
      <c r="K180" s="17">
        <v>-9.9000000000000005E-2</v>
      </c>
      <c r="L180" s="17">
        <f>-0.199-K180</f>
        <v>-0.1</v>
      </c>
      <c r="M180" s="17">
        <f>-0.296-SUM(K180:L180)</f>
        <v>-9.6999999999999975E-2</v>
      </c>
      <c r="N180" s="17">
        <f>-0.395-SUM(K180:M180)</f>
        <v>-9.9000000000000032E-2</v>
      </c>
      <c r="O180" s="17">
        <v>-9.8000000000000004E-2</v>
      </c>
      <c r="P180" s="17">
        <f>-0.344-O180</f>
        <v>-0.24599999999999997</v>
      </c>
      <c r="Q180" s="17">
        <f>-0.589-SUM(O180:P180)</f>
        <v>-0.245</v>
      </c>
      <c r="R180" s="17">
        <f>-0.834-SUM(O180:Q180)</f>
        <v>-0.245</v>
      </c>
      <c r="S180" s="10">
        <f t="shared" ref="S180:AP180" si="265">R180</f>
        <v>-0.245</v>
      </c>
      <c r="T180" s="10">
        <f t="shared" si="265"/>
        <v>-0.245</v>
      </c>
      <c r="U180" s="10">
        <f t="shared" si="265"/>
        <v>-0.245</v>
      </c>
      <c r="V180" s="10">
        <f t="shared" si="265"/>
        <v>-0.245</v>
      </c>
      <c r="W180" s="10">
        <f t="shared" si="265"/>
        <v>-0.245</v>
      </c>
      <c r="X180" s="10">
        <f t="shared" si="265"/>
        <v>-0.245</v>
      </c>
      <c r="Y180" s="10">
        <f t="shared" si="265"/>
        <v>-0.245</v>
      </c>
      <c r="Z180" s="10">
        <f t="shared" si="265"/>
        <v>-0.245</v>
      </c>
      <c r="AA180" s="10">
        <f t="shared" si="265"/>
        <v>-0.245</v>
      </c>
      <c r="AB180" s="10">
        <f t="shared" si="265"/>
        <v>-0.245</v>
      </c>
      <c r="AC180" s="10">
        <f t="shared" si="265"/>
        <v>-0.245</v>
      </c>
      <c r="AD180" s="10">
        <f t="shared" si="265"/>
        <v>-0.245</v>
      </c>
      <c r="AE180" s="10">
        <f t="shared" si="265"/>
        <v>-0.245</v>
      </c>
      <c r="AF180" s="10">
        <f t="shared" si="265"/>
        <v>-0.245</v>
      </c>
      <c r="AG180" s="10">
        <f t="shared" si="265"/>
        <v>-0.245</v>
      </c>
      <c r="AH180" s="10">
        <f t="shared" si="265"/>
        <v>-0.245</v>
      </c>
      <c r="AI180" s="10">
        <f t="shared" si="265"/>
        <v>-0.245</v>
      </c>
      <c r="AJ180" s="10">
        <f t="shared" si="265"/>
        <v>-0.245</v>
      </c>
      <c r="AK180" s="10">
        <f t="shared" si="265"/>
        <v>-0.245</v>
      </c>
      <c r="AL180" s="10">
        <f t="shared" si="265"/>
        <v>-0.245</v>
      </c>
      <c r="AM180" s="10">
        <f t="shared" si="265"/>
        <v>-0.245</v>
      </c>
      <c r="AN180" s="10">
        <f t="shared" si="265"/>
        <v>-0.245</v>
      </c>
      <c r="AO180" s="10">
        <f t="shared" si="265"/>
        <v>-0.245</v>
      </c>
      <c r="AP180" s="10">
        <f t="shared" si="265"/>
        <v>-0.245</v>
      </c>
      <c r="AR180" s="10">
        <f t="shared" si="253"/>
        <v>-0.39900000000000002</v>
      </c>
      <c r="AS180" s="10">
        <f t="shared" si="254"/>
        <v>-0.39800000000000002</v>
      </c>
      <c r="AT180" s="10">
        <f t="shared" si="255"/>
        <v>-0.39500000000000002</v>
      </c>
      <c r="AU180" s="10">
        <f t="shared" si="256"/>
        <v>-0.83399999999999996</v>
      </c>
      <c r="AV180" s="10">
        <f t="shared" si="257"/>
        <v>-0.98</v>
      </c>
      <c r="AW180" s="10">
        <f t="shared" si="258"/>
        <v>-0.98</v>
      </c>
      <c r="AX180" s="10">
        <f t="shared" si="259"/>
        <v>-0.98</v>
      </c>
      <c r="AY180" s="10">
        <f t="shared" si="260"/>
        <v>-0.98</v>
      </c>
      <c r="AZ180" s="10">
        <f t="shared" si="261"/>
        <v>-0.98</v>
      </c>
      <c r="BA180" s="10">
        <f t="shared" si="262"/>
        <v>-0.98</v>
      </c>
      <c r="BC180" s="10">
        <v>-0.245</v>
      </c>
    </row>
    <row r="181" spans="2:56" x14ac:dyDescent="0.25">
      <c r="B181" s="10" t="s">
        <v>122</v>
      </c>
      <c r="C181" s="17">
        <v>-1.9E-2</v>
      </c>
      <c r="D181" s="17">
        <f>-0.04-C181</f>
        <v>-2.1000000000000001E-2</v>
      </c>
      <c r="E181" s="17">
        <f>-0.062-SUM(C181:D181)</f>
        <v>-2.1999999999999999E-2</v>
      </c>
      <c r="F181" s="17">
        <f>-0.083-SUM(C181:E181)</f>
        <v>-2.1000000000000005E-2</v>
      </c>
      <c r="G181" s="17">
        <v>-2.1999999999999999E-2</v>
      </c>
      <c r="H181" s="17">
        <f>-0.036-G181</f>
        <v>-1.3999999999999999E-2</v>
      </c>
      <c r="I181" s="17">
        <f>-0.054-SUM(G181:H181)</f>
        <v>-1.8000000000000002E-2</v>
      </c>
      <c r="J181" s="17">
        <f>-0.058-SUM(G181:I181)</f>
        <v>-4.0000000000000036E-3</v>
      </c>
      <c r="K181" s="17">
        <v>-0.02</v>
      </c>
      <c r="L181" s="17">
        <f>-0.031-K181</f>
        <v>-1.0999999999999999E-2</v>
      </c>
      <c r="M181" s="17">
        <f>-0.044-SUM(K181:L181)</f>
        <v>-1.2999999999999998E-2</v>
      </c>
      <c r="N181" s="17">
        <f>-0.074-SUM(K181:M181)</f>
        <v>-0.03</v>
      </c>
      <c r="O181" s="17">
        <v>-0.04</v>
      </c>
      <c r="P181" s="17">
        <f>-0.069-O181</f>
        <v>-2.9000000000000005E-2</v>
      </c>
      <c r="Q181" s="17">
        <f>-0.097-SUM(O181:P181)</f>
        <v>-2.7999999999999997E-2</v>
      </c>
      <c r="R181" s="17">
        <f>-0.129-SUM(O181:Q181)</f>
        <v>-3.2000000000000001E-2</v>
      </c>
      <c r="AR181" s="10">
        <f t="shared" si="253"/>
        <v>-8.3000000000000004E-2</v>
      </c>
      <c r="AS181" s="10">
        <f t="shared" si="254"/>
        <v>-5.8000000000000003E-2</v>
      </c>
      <c r="AT181" s="10">
        <f t="shared" si="255"/>
        <v>-7.3999999999999996E-2</v>
      </c>
      <c r="AU181" s="10">
        <f t="shared" si="256"/>
        <v>-0.129</v>
      </c>
      <c r="AV181" s="10">
        <f t="shared" si="257"/>
        <v>0</v>
      </c>
      <c r="AW181" s="10">
        <f t="shared" si="258"/>
        <v>0</v>
      </c>
      <c r="AX181" s="10">
        <f t="shared" si="259"/>
        <v>0</v>
      </c>
      <c r="AY181" s="10">
        <f t="shared" si="260"/>
        <v>0</v>
      </c>
      <c r="AZ181" s="10">
        <f t="shared" si="261"/>
        <v>0</v>
      </c>
      <c r="BA181" s="10">
        <f t="shared" si="262"/>
        <v>0</v>
      </c>
    </row>
    <row r="182" spans="2:56" x14ac:dyDescent="0.25">
      <c r="B182" s="10" t="s">
        <v>121</v>
      </c>
      <c r="C182" s="17">
        <v>0</v>
      </c>
      <c r="D182" s="17">
        <v>0</v>
      </c>
      <c r="E182" s="17">
        <f>-1-SUM(C182:D182)</f>
        <v>-1</v>
      </c>
      <c r="F182" s="17">
        <f>-1-SUM(C182:E182)</f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f>-1.179-K182</f>
        <v>-1.179</v>
      </c>
      <c r="M182" s="17">
        <f>-1.25-SUM(K182:L182)</f>
        <v>-7.0999999999999952E-2</v>
      </c>
      <c r="N182" s="17">
        <f>-1.25-SUM(K182:M182)</f>
        <v>0</v>
      </c>
      <c r="O182" s="17">
        <v>0</v>
      </c>
      <c r="P182" s="17">
        <f>-3.389-O182</f>
        <v>-3.3889999999999998</v>
      </c>
      <c r="Q182" s="17">
        <f>-1.25-SUM(O182:P182)</f>
        <v>2.1389999999999998</v>
      </c>
      <c r="R182" s="17">
        <f>-1.25-SUM(O182:Q182)</f>
        <v>0</v>
      </c>
      <c r="AR182" s="10">
        <f t="shared" si="253"/>
        <v>-1</v>
      </c>
      <c r="AS182" s="10">
        <f t="shared" si="254"/>
        <v>0</v>
      </c>
      <c r="AT182" s="10">
        <f t="shared" si="255"/>
        <v>-1.25</v>
      </c>
      <c r="AU182" s="10">
        <f t="shared" si="256"/>
        <v>-1.25</v>
      </c>
      <c r="AV182" s="10">
        <f t="shared" si="257"/>
        <v>0</v>
      </c>
      <c r="AW182" s="10">
        <f t="shared" si="258"/>
        <v>0</v>
      </c>
      <c r="AX182" s="10">
        <f t="shared" si="259"/>
        <v>0</v>
      </c>
      <c r="AY182" s="10">
        <f t="shared" si="260"/>
        <v>0</v>
      </c>
      <c r="AZ182" s="10">
        <f t="shared" si="261"/>
        <v>0</v>
      </c>
      <c r="BA182" s="10">
        <f t="shared" si="262"/>
        <v>0</v>
      </c>
    </row>
    <row r="183" spans="2:56" x14ac:dyDescent="0.25">
      <c r="B183" s="10" t="s">
        <v>53</v>
      </c>
      <c r="C183" s="17">
        <v>-2E-3</v>
      </c>
      <c r="D183" s="17">
        <f>-0.002-C183</f>
        <v>0</v>
      </c>
      <c r="E183" s="17">
        <f>-0.002-SUM(C183:D183)</f>
        <v>0</v>
      </c>
      <c r="F183" s="17">
        <f>-0.007-SUM(C183:E183)</f>
        <v>-5.0000000000000001E-3</v>
      </c>
      <c r="G183" s="17">
        <v>0</v>
      </c>
      <c r="H183" s="17">
        <f>0.001-G183</f>
        <v>1E-3</v>
      </c>
      <c r="I183" s="17">
        <f>0.001-SUM(G183:H183)</f>
        <v>0</v>
      </c>
      <c r="J183" s="17">
        <f>-0.002-SUM(G183:I183)</f>
        <v>-3.0000000000000001E-3</v>
      </c>
      <c r="K183" s="17">
        <v>0</v>
      </c>
      <c r="L183" s="17">
        <v>0</v>
      </c>
      <c r="M183" s="17">
        <f>-0.001-SUM(K183:L183)</f>
        <v>-1E-3</v>
      </c>
      <c r="N183" s="17">
        <f>-0.001-SUM(K183:M183)</f>
        <v>0</v>
      </c>
      <c r="O183" s="17">
        <v>0</v>
      </c>
      <c r="P183" s="17">
        <v>0</v>
      </c>
      <c r="Q183" s="17">
        <v>0</v>
      </c>
      <c r="R183" s="17">
        <v>0</v>
      </c>
      <c r="AR183" s="10">
        <f t="shared" si="253"/>
        <v>-7.0000000000000001E-3</v>
      </c>
      <c r="AS183" s="10">
        <f t="shared" si="254"/>
        <v>-2E-3</v>
      </c>
      <c r="AT183" s="10">
        <f t="shared" si="255"/>
        <v>-1E-3</v>
      </c>
      <c r="AU183" s="10">
        <f t="shared" si="256"/>
        <v>0</v>
      </c>
      <c r="AV183" s="10">
        <f t="shared" si="257"/>
        <v>0</v>
      </c>
      <c r="AW183" s="10">
        <f t="shared" si="258"/>
        <v>0</v>
      </c>
      <c r="AX183" s="10">
        <f t="shared" si="259"/>
        <v>0</v>
      </c>
      <c r="AY183" s="10">
        <f t="shared" si="260"/>
        <v>0</v>
      </c>
      <c r="AZ183" s="10">
        <f t="shared" si="261"/>
        <v>0</v>
      </c>
      <c r="BA183" s="10">
        <f t="shared" si="262"/>
        <v>0</v>
      </c>
    </row>
    <row r="184" spans="2:56" x14ac:dyDescent="0.25">
      <c r="B184" s="8" t="s">
        <v>60</v>
      </c>
      <c r="C184" s="8">
        <f>SUM(C176:C183)</f>
        <v>-0.47099999999999997</v>
      </c>
      <c r="D184" s="8">
        <f t="shared" ref="D184:AP184" si="266">SUM(D176:D183)</f>
        <v>4.5010000000000003</v>
      </c>
      <c r="E184" s="8">
        <f t="shared" si="266"/>
        <v>-1.42</v>
      </c>
      <c r="F184" s="8">
        <f t="shared" si="266"/>
        <v>-0.74499999999999988</v>
      </c>
      <c r="G184" s="8">
        <f t="shared" si="266"/>
        <v>-2.4459999999999997</v>
      </c>
      <c r="H184" s="8">
        <f t="shared" si="266"/>
        <v>-3.762</v>
      </c>
      <c r="I184" s="8">
        <f t="shared" si="266"/>
        <v>-3.7530000000000001</v>
      </c>
      <c r="J184" s="8">
        <f t="shared" si="266"/>
        <v>-1.6559999999999993</v>
      </c>
      <c r="K184" s="8">
        <f t="shared" si="266"/>
        <v>-0.38</v>
      </c>
      <c r="L184" s="8">
        <f t="shared" si="266"/>
        <v>-5.0990000000000002</v>
      </c>
      <c r="M184" s="8">
        <f t="shared" si="266"/>
        <v>-4.5249999999999995</v>
      </c>
      <c r="N184" s="8">
        <f t="shared" si="266"/>
        <v>-3.629</v>
      </c>
      <c r="O184" s="8">
        <f t="shared" si="266"/>
        <v>-9.3450000000000006</v>
      </c>
      <c r="P184" s="8">
        <f t="shared" si="266"/>
        <v>-10.319999999999999</v>
      </c>
      <c r="Q184" s="8">
        <f t="shared" si="266"/>
        <v>-12.744999999999999</v>
      </c>
      <c r="R184" s="8">
        <f t="shared" si="266"/>
        <v>-9.9490000000000034</v>
      </c>
      <c r="S184" s="8">
        <f t="shared" si="266"/>
        <v>-9.9180000000000028</v>
      </c>
      <c r="T184" s="8">
        <f t="shared" si="266"/>
        <v>-9.9180000000000028</v>
      </c>
      <c r="U184" s="8">
        <f t="shared" si="266"/>
        <v>-9.9180000000000028</v>
      </c>
      <c r="V184" s="8">
        <f t="shared" si="266"/>
        <v>-9.9180000000000028</v>
      </c>
      <c r="W184" s="8">
        <f t="shared" si="266"/>
        <v>-9.9180000000000028</v>
      </c>
      <c r="X184" s="8">
        <f t="shared" si="266"/>
        <v>-9.9180000000000028</v>
      </c>
      <c r="Y184" s="8">
        <f t="shared" si="266"/>
        <v>-9.9180000000000028</v>
      </c>
      <c r="Z184" s="8">
        <f t="shared" si="266"/>
        <v>-9.9180000000000028</v>
      </c>
      <c r="AA184" s="8">
        <f t="shared" si="266"/>
        <v>-9.9180000000000028</v>
      </c>
      <c r="AB184" s="8">
        <f t="shared" si="266"/>
        <v>-9.9180000000000028</v>
      </c>
      <c r="AC184" s="8">
        <f t="shared" si="266"/>
        <v>-9.9180000000000028</v>
      </c>
      <c r="AD184" s="8">
        <f t="shared" si="266"/>
        <v>-9.9180000000000028</v>
      </c>
      <c r="AE184" s="8">
        <f t="shared" si="266"/>
        <v>-9.9180000000000028</v>
      </c>
      <c r="AF184" s="8">
        <f t="shared" si="266"/>
        <v>-9.9180000000000028</v>
      </c>
      <c r="AG184" s="8">
        <f t="shared" si="266"/>
        <v>-9.9180000000000028</v>
      </c>
      <c r="AH184" s="8">
        <f t="shared" si="266"/>
        <v>-9.9180000000000028</v>
      </c>
      <c r="AI184" s="8">
        <f t="shared" si="266"/>
        <v>-9.9180000000000028</v>
      </c>
      <c r="AJ184" s="8">
        <f t="shared" si="266"/>
        <v>-9.9180000000000028</v>
      </c>
      <c r="AK184" s="8">
        <f t="shared" si="266"/>
        <v>-9.9180000000000028</v>
      </c>
      <c r="AL184" s="8">
        <f t="shared" si="266"/>
        <v>-9.9180000000000028</v>
      </c>
      <c r="AM184" s="8">
        <f t="shared" si="266"/>
        <v>-9.9180000000000028</v>
      </c>
      <c r="AN184" s="8">
        <f t="shared" si="266"/>
        <v>-9.9180000000000028</v>
      </c>
      <c r="AO184" s="8">
        <f t="shared" si="266"/>
        <v>-9.9180000000000028</v>
      </c>
      <c r="AP184" s="8">
        <f t="shared" si="266"/>
        <v>-9.9180000000000028</v>
      </c>
      <c r="AR184" s="8">
        <f t="shared" ref="AR184:BA184" si="267">SUM(AR176:AR183)</f>
        <v>1.865</v>
      </c>
      <c r="AS184" s="8">
        <f t="shared" si="267"/>
        <v>-11.616999999999999</v>
      </c>
      <c r="AT184" s="8">
        <f t="shared" si="267"/>
        <v>-13.632999999999997</v>
      </c>
      <c r="AU184" s="8">
        <f t="shared" si="267"/>
        <v>-42.359000000000002</v>
      </c>
      <c r="AV184" s="8">
        <f t="shared" si="267"/>
        <v>-39.672000000000011</v>
      </c>
      <c r="AW184" s="8">
        <f t="shared" si="267"/>
        <v>-39.672000000000011</v>
      </c>
      <c r="AX184" s="8">
        <f t="shared" si="267"/>
        <v>-39.672000000000011</v>
      </c>
      <c r="AY184" s="8">
        <f t="shared" si="267"/>
        <v>-39.672000000000011</v>
      </c>
      <c r="AZ184" s="8">
        <f t="shared" si="267"/>
        <v>-39.672000000000011</v>
      </c>
      <c r="BA184" s="8">
        <f t="shared" si="267"/>
        <v>-39.672000000000011</v>
      </c>
      <c r="BC184" s="8">
        <v>-9.9180000000000028</v>
      </c>
      <c r="BD184" s="8"/>
    </row>
    <row r="186" spans="2:56" x14ac:dyDescent="0.25">
      <c r="B186" s="8" t="s">
        <v>125</v>
      </c>
      <c r="C186" s="8">
        <f t="shared" ref="C186:J186" si="268">C162+C173+C184</f>
        <v>0.13099999999999967</v>
      </c>
      <c r="D186" s="8">
        <f t="shared" si="268"/>
        <v>4.6499999999999995</v>
      </c>
      <c r="E186" s="8">
        <f t="shared" si="268"/>
        <v>-4.3399999999999981</v>
      </c>
      <c r="F186" s="8">
        <f t="shared" si="268"/>
        <v>0.70199999999999729</v>
      </c>
      <c r="G186" s="8">
        <f t="shared" si="268"/>
        <v>1.8970000000000011</v>
      </c>
      <c r="H186" s="8">
        <f t="shared" si="268"/>
        <v>-0.87399999999999833</v>
      </c>
      <c r="I186" s="8">
        <f t="shared" si="268"/>
        <v>-0.2129999999999983</v>
      </c>
      <c r="J186" s="8">
        <f t="shared" si="268"/>
        <v>0.57499999999999885</v>
      </c>
      <c r="K186" s="8">
        <f t="shared" ref="K186:AP186" si="269">K162+K173+K184</f>
        <v>1.69</v>
      </c>
      <c r="L186" s="8">
        <f t="shared" si="269"/>
        <v>2.2949999999999999</v>
      </c>
      <c r="M186" s="8">
        <f t="shared" si="269"/>
        <v>-9.0799999999999983</v>
      </c>
      <c r="N186" s="8">
        <f t="shared" si="269"/>
        <v>7.105000000000004</v>
      </c>
      <c r="O186" s="8">
        <f t="shared" si="269"/>
        <v>0.30700000000000038</v>
      </c>
      <c r="P186" s="8">
        <f t="shared" si="269"/>
        <v>0.98500000000000298</v>
      </c>
      <c r="Q186" s="8">
        <f t="shared" si="269"/>
        <v>0.53599999999999426</v>
      </c>
      <c r="R186" s="8">
        <f t="shared" si="269"/>
        <v>-0.51900000000001789</v>
      </c>
      <c r="S186" s="8">
        <f t="shared" si="269"/>
        <v>10.784999999999993</v>
      </c>
      <c r="T186" s="8">
        <f t="shared" si="269"/>
        <v>11.53266015286902</v>
      </c>
      <c r="U186" s="8">
        <f t="shared" si="269"/>
        <v>15.140622423747985</v>
      </c>
      <c r="V186" s="8">
        <f t="shared" si="269"/>
        <v>17.541279623607917</v>
      </c>
      <c r="W186" s="8">
        <f t="shared" si="269"/>
        <v>18.844276636319513</v>
      </c>
      <c r="X186" s="8">
        <f t="shared" si="269"/>
        <v>22.946101398551196</v>
      </c>
      <c r="Y186" s="8">
        <f t="shared" si="269"/>
        <v>26.234370795478231</v>
      </c>
      <c r="Z186" s="8">
        <f t="shared" si="269"/>
        <v>28.745369537316716</v>
      </c>
      <c r="AA186" s="8">
        <f t="shared" si="269"/>
        <v>28.749085494046252</v>
      </c>
      <c r="AB186" s="8">
        <f t="shared" si="269"/>
        <v>34.943682054183014</v>
      </c>
      <c r="AC186" s="8">
        <f t="shared" si="269"/>
        <v>39.475076557540177</v>
      </c>
      <c r="AD186" s="8">
        <f t="shared" si="269"/>
        <v>43.110406592370367</v>
      </c>
      <c r="AE186" s="8">
        <f t="shared" si="269"/>
        <v>41.040320928884739</v>
      </c>
      <c r="AF186" s="8">
        <f t="shared" si="269"/>
        <v>49.564191970160152</v>
      </c>
      <c r="AG186" s="8">
        <f t="shared" si="269"/>
        <v>55.608790375248788</v>
      </c>
      <c r="AH186" s="8">
        <f t="shared" si="269"/>
        <v>60.637417150161355</v>
      </c>
      <c r="AI186" s="8">
        <f t="shared" si="269"/>
        <v>57.815503301983782</v>
      </c>
      <c r="AJ186" s="8">
        <f t="shared" si="269"/>
        <v>69.201917763486108</v>
      </c>
      <c r="AK186" s="8">
        <f t="shared" si="269"/>
        <v>77.276769623962863</v>
      </c>
      <c r="AL186" s="8">
        <f t="shared" si="269"/>
        <v>84.20723511916799</v>
      </c>
      <c r="AM186" s="8">
        <f t="shared" si="269"/>
        <v>80.839642673182368</v>
      </c>
      <c r="AN186" s="8">
        <f t="shared" si="269"/>
        <v>95.67891291466465</v>
      </c>
      <c r="AO186" s="8">
        <f t="shared" si="269"/>
        <v>106.49033914059576</v>
      </c>
      <c r="AP186" s="8">
        <f t="shared" si="269"/>
        <v>115.99537787564945</v>
      </c>
      <c r="AR186" s="8">
        <f t="shared" ref="AR186:BA186" si="270">AR162+AR173+AR184</f>
        <v>1.1430000000000005</v>
      </c>
      <c r="AS186" s="8">
        <f t="shared" si="270"/>
        <v>1.3850000000000033</v>
      </c>
      <c r="AT186" s="8">
        <f t="shared" si="270"/>
        <v>2.0100000000000122</v>
      </c>
      <c r="AU186" s="8">
        <f t="shared" si="270"/>
        <v>1.308999999999962</v>
      </c>
      <c r="AV186" s="8">
        <f t="shared" si="270"/>
        <v>54.999562200224915</v>
      </c>
      <c r="AW186" s="8">
        <f t="shared" si="270"/>
        <v>96.77011836766566</v>
      </c>
      <c r="AX186" s="8">
        <f t="shared" si="270"/>
        <v>146.2782506981398</v>
      </c>
      <c r="AY186" s="8">
        <f t="shared" si="270"/>
        <v>206.85072042445506</v>
      </c>
      <c r="AZ186" s="8">
        <f t="shared" si="270"/>
        <v>288.50142580860074</v>
      </c>
      <c r="BA186" s="8">
        <f t="shared" si="270"/>
        <v>399.00427260409225</v>
      </c>
      <c r="BC186" s="8">
        <v>14.825050523825997</v>
      </c>
      <c r="BD186" s="8"/>
    </row>
    <row r="187" spans="2:56" x14ac:dyDescent="0.25">
      <c r="B187" s="10" t="s">
        <v>126</v>
      </c>
      <c r="C187" s="17">
        <v>0.84699999999999998</v>
      </c>
      <c r="D187" s="15">
        <f>C188</f>
        <v>0.97799999999999998</v>
      </c>
      <c r="E187" s="15">
        <f>D188</f>
        <v>5.6280000000000001</v>
      </c>
      <c r="F187" s="15">
        <f>E188</f>
        <v>1.288</v>
      </c>
      <c r="G187" s="15">
        <f t="shared" ref="G187:L187" si="271">F188</f>
        <v>1.99</v>
      </c>
      <c r="H187" s="15">
        <f t="shared" si="271"/>
        <v>3.887</v>
      </c>
      <c r="I187" s="15">
        <f t="shared" si="271"/>
        <v>3.0129999999999999</v>
      </c>
      <c r="J187" s="15">
        <f t="shared" si="271"/>
        <v>2.8</v>
      </c>
      <c r="K187" s="15">
        <f t="shared" si="271"/>
        <v>3.3889999999999998</v>
      </c>
      <c r="L187" s="15">
        <f t="shared" si="271"/>
        <v>5.0789999999999997</v>
      </c>
      <c r="M187" s="15">
        <f t="shared" ref="M187:R187" si="272">L188</f>
        <v>5.7830000000000004</v>
      </c>
      <c r="N187" s="15">
        <f t="shared" si="272"/>
        <v>5.5190000000000001</v>
      </c>
      <c r="O187" s="15">
        <f t="shared" si="272"/>
        <v>7.28</v>
      </c>
      <c r="P187" s="15">
        <f t="shared" si="272"/>
        <v>7.5869999999999997</v>
      </c>
      <c r="Q187" s="15">
        <f t="shared" si="272"/>
        <v>8.5630000000000006</v>
      </c>
      <c r="R187" s="15">
        <f t="shared" si="272"/>
        <v>9.1069999999999993</v>
      </c>
    </row>
    <row r="188" spans="2:56" x14ac:dyDescent="0.25">
      <c r="B188" s="10" t="s">
        <v>127</v>
      </c>
      <c r="C188" s="15">
        <f>C107</f>
        <v>0.97799999999999998</v>
      </c>
      <c r="D188" s="15">
        <f t="shared" ref="D188:R188" si="273">D107</f>
        <v>5.6280000000000001</v>
      </c>
      <c r="E188" s="15">
        <f t="shared" si="273"/>
        <v>1.288</v>
      </c>
      <c r="F188" s="15">
        <f t="shared" si="273"/>
        <v>1.99</v>
      </c>
      <c r="G188" s="15">
        <f t="shared" si="273"/>
        <v>3.887</v>
      </c>
      <c r="H188" s="15">
        <f t="shared" si="273"/>
        <v>3.0129999999999999</v>
      </c>
      <c r="I188" s="15">
        <f t="shared" si="273"/>
        <v>2.8</v>
      </c>
      <c r="J188" s="15">
        <f t="shared" si="273"/>
        <v>3.3889999999999998</v>
      </c>
      <c r="K188" s="15">
        <f t="shared" si="273"/>
        <v>5.0789999999999997</v>
      </c>
      <c r="L188" s="15">
        <f t="shared" si="273"/>
        <v>5.7830000000000004</v>
      </c>
      <c r="M188" s="15">
        <f t="shared" si="273"/>
        <v>5.5190000000000001</v>
      </c>
      <c r="N188" s="15">
        <f t="shared" si="273"/>
        <v>7.28</v>
      </c>
      <c r="O188" s="15">
        <f t="shared" si="273"/>
        <v>7.5869999999999997</v>
      </c>
      <c r="P188" s="15">
        <f t="shared" si="273"/>
        <v>8.5630000000000006</v>
      </c>
      <c r="Q188" s="15">
        <f t="shared" si="273"/>
        <v>9.1069999999999993</v>
      </c>
      <c r="R188" s="15">
        <f t="shared" si="273"/>
        <v>8.5890000000000004</v>
      </c>
    </row>
    <row r="190" spans="2:56" x14ac:dyDescent="0.25">
      <c r="B190" s="10" t="s">
        <v>128</v>
      </c>
      <c r="C190" s="17"/>
      <c r="D190" s="17">
        <f>0.241-C190</f>
        <v>0.24099999999999999</v>
      </c>
      <c r="E190" s="17">
        <f>0.313-SUM(C190:D190)</f>
        <v>7.2000000000000008E-2</v>
      </c>
      <c r="F190" s="17">
        <f>1.404-SUM(C190:E190)</f>
        <v>1.091</v>
      </c>
      <c r="G190" s="17"/>
      <c r="H190" s="17">
        <f>1.108-G190</f>
        <v>1.1080000000000001</v>
      </c>
      <c r="I190" s="17">
        <f>4.676-SUM(G190:H190)</f>
        <v>3.5680000000000001</v>
      </c>
      <c r="J190" s="17">
        <f>1.404-SUM(G190:I190)</f>
        <v>-3.2720000000000002</v>
      </c>
      <c r="K190" s="17"/>
      <c r="L190" s="17"/>
      <c r="M190" s="17">
        <v>4.6760000000000002</v>
      </c>
      <c r="N190" s="17">
        <v>6.5490000000000004</v>
      </c>
      <c r="O190" s="17"/>
      <c r="P190" s="17">
        <f>7.449-O190</f>
        <v>7.4489999999999998</v>
      </c>
      <c r="Q190" s="17">
        <f>10.989-SUM(O190:P190)</f>
        <v>3.5400000000000009</v>
      </c>
      <c r="R190" s="17">
        <f>15.118-SUM(O190:Q190)</f>
        <v>4.1289999999999996</v>
      </c>
      <c r="AR190" s="10">
        <f>SUM(C190:F190)</f>
        <v>1.4039999999999999</v>
      </c>
      <c r="AS190" s="10">
        <f>SUM(G190:J190)</f>
        <v>1.4039999999999999</v>
      </c>
      <c r="AT190" s="10">
        <f>SUM(K190:N190)</f>
        <v>11.225000000000001</v>
      </c>
      <c r="AU190" s="10">
        <f>SUM(O190:R190)</f>
        <v>15.118</v>
      </c>
      <c r="AV190" s="10">
        <f>SUM(S190:V190)</f>
        <v>0</v>
      </c>
      <c r="AW190" s="10">
        <f>SUM(W190:Z190)</f>
        <v>0</v>
      </c>
      <c r="AX190" s="10">
        <f>SUM(AA190:AD190)</f>
        <v>0</v>
      </c>
      <c r="AY190" s="10">
        <f>SUM(AE190:AH190)</f>
        <v>0</v>
      </c>
      <c r="AZ190" s="10">
        <f>SUM(AI190:AL190)</f>
        <v>0</v>
      </c>
      <c r="BA190" s="10">
        <f>SUM(AM190:AP190)</f>
        <v>0</v>
      </c>
    </row>
    <row r="191" spans="2:56" x14ac:dyDescent="0.25">
      <c r="B191" s="10" t="s">
        <v>129</v>
      </c>
      <c r="C191" s="17"/>
      <c r="D191" s="17"/>
      <c r="E191" s="17"/>
      <c r="F191" s="17"/>
      <c r="G191" s="17"/>
      <c r="H191" s="17"/>
      <c r="I191" s="17"/>
      <c r="J191" s="17">
        <f>0.254-SUM(G191:I191)</f>
        <v>0.254</v>
      </c>
      <c r="K191" s="17"/>
      <c r="L191" s="17"/>
      <c r="M191" s="17"/>
      <c r="N191" s="17">
        <v>0.252</v>
      </c>
      <c r="O191" s="17"/>
      <c r="P191" s="17"/>
      <c r="Q191" s="17"/>
      <c r="R191" s="17">
        <f>0.246-SUM(O191:Q191)</f>
        <v>0.246</v>
      </c>
      <c r="AR191" s="10">
        <f>SUM(C191:F191)</f>
        <v>0</v>
      </c>
      <c r="AS191" s="10">
        <f>SUM(G191:J191)</f>
        <v>0.254</v>
      </c>
      <c r="AT191" s="10">
        <f>SUM(K191:N191)</f>
        <v>0.252</v>
      </c>
      <c r="AU191" s="10">
        <f>SUM(O191:R191)</f>
        <v>0.246</v>
      </c>
      <c r="AV191" s="10">
        <f>SUM(S191:V191)</f>
        <v>0</v>
      </c>
      <c r="AW191" s="10">
        <f>SUM(W191:Z191)</f>
        <v>0</v>
      </c>
      <c r="AX191" s="10">
        <f>SUM(AA191:AD191)</f>
        <v>0</v>
      </c>
      <c r="AY191" s="10">
        <f>SUM(AE191:AH191)</f>
        <v>0</v>
      </c>
      <c r="AZ191" s="10">
        <f>SUM(AI191:AL191)</f>
        <v>0</v>
      </c>
      <c r="BA191" s="10">
        <f>SUM(AM191:AP191)</f>
        <v>0</v>
      </c>
    </row>
    <row r="194" spans="3:18" x14ac:dyDescent="0.25">
      <c r="C194" s="10" t="b">
        <f>ROUND(C186,3)=ROUND(C188-C187,3)</f>
        <v>1</v>
      </c>
      <c r="D194" s="10" t="b">
        <f>ROUND(D186,3)=ROUND(D188-D187,3)</f>
        <v>1</v>
      </c>
      <c r="E194" s="10" t="b">
        <f>ROUND(E186,3)=ROUND(E188-E187,3)</f>
        <v>1</v>
      </c>
      <c r="F194" s="10" t="b">
        <f>ROUND(F186,3)=ROUND(F188-F187,3)</f>
        <v>1</v>
      </c>
      <c r="G194" s="10" t="b">
        <f t="shared" ref="G194:R194" si="274">ROUND(G186,3)=ROUND(G188-G187,3)</f>
        <v>1</v>
      </c>
      <c r="H194" s="10" t="b">
        <f t="shared" si="274"/>
        <v>1</v>
      </c>
      <c r="I194" s="10" t="b">
        <f t="shared" si="274"/>
        <v>1</v>
      </c>
      <c r="J194" s="10" t="b">
        <f t="shared" si="274"/>
        <v>0</v>
      </c>
      <c r="K194" s="10" t="b">
        <f t="shared" si="274"/>
        <v>1</v>
      </c>
      <c r="L194" s="10" t="b">
        <f t="shared" si="274"/>
        <v>0</v>
      </c>
      <c r="M194" s="10" t="b">
        <f t="shared" si="274"/>
        <v>0</v>
      </c>
      <c r="N194" s="10" t="b">
        <f t="shared" si="274"/>
        <v>0</v>
      </c>
      <c r="O194" s="10" t="b">
        <f t="shared" si="274"/>
        <v>1</v>
      </c>
      <c r="P194" s="10" t="b">
        <f t="shared" si="274"/>
        <v>0</v>
      </c>
      <c r="Q194" s="10" t="b">
        <f t="shared" si="274"/>
        <v>0</v>
      </c>
      <c r="R194" s="10" t="b">
        <f t="shared" si="274"/>
        <v>0</v>
      </c>
    </row>
  </sheetData>
  <pageMargins left="0.7" right="0.7" top="0.75" bottom="0.75" header="0.3" footer="0.3"/>
  <pageSetup orientation="portrait" r:id="rId1"/>
  <ignoredErrors>
    <ignoredError sqref="B11:D11 B13:F14 S112:AP112 S135:AP135 P11:Q11 O14:R14 P13 F11 O61:O64 C61:E64 G61:I64 K61:M64 B71 G72:M74 J12 S62:AP63 X11:AA11 O72:R74 R12 R63 S124 AR112:BA112 S126:AP127 AT11:BA14 AE11:AP11 AB15:BB37 AB11:AD11 AQ11:AS11 AB12:AS14 BB12:BB14 BB11 L150 D147 F147 T11:W11" formula="1"/>
    <ignoredError sqref="N11:N14 N61:N64 J61:J64 N72:N74 AX68:BA92 AX96:BA97 AU62:BA67 AX93:BA95 AT62:AT67 AT84 AR62:AS65" formula="1" formulaRange="1"/>
    <ignoredError sqref="G48:I48 E50 G50:J50 G12:I12 G15:M17 H36:I36 K12:M12 K36:M36 G53:J53 G51:I51 G59:I59 G54 F72 F74 G37:M42 G23:M26 G34:M35 G57:I57 S68:AQ71 S75:AQ80 AQ72:AQ74 S98:AW100 S84:AQ84 T83:AQ83 K18:L18 K19:L19 K20:L20 K22:L22 G27:I27 K27:L27 G28:I28 K28:L28 K29:L29 K30:L30 K31:L31 K32:L32 K33:L33 T82:AQ82 T81:AQ81 S87:AQ95 T85:AQ85 U86:AQ86 T97:AQ97 T96:AQ96" evalError="1"/>
    <ignoredError sqref="N1:N5 N15:N17 J54 J56 N50:N51 N59 J69:J70 N80:N85 N91 N45:N48 N93 N23:N26 N34:N43 N95 N7:N10 N87 AT59:AT61 N119:N121 AT46:AT57 N53:N57 N98:N105 N112 N126 N130:N132 N139:N148 N162:N164 N174:N175 N185 N189 N192:N193 R191 N195:N1048576 AR150:AU178 AS182:AV183 AR61:AS61 AT96:AU97 AT72:AT74 AR66:AS67 AT69:AU69 AT83 AT75:AT82 AT91:AU91 AU61:BA61 AT68 AT70:AT71 AT85:AT90 AT92 AU41:AZ45 AT41:AT45 AS41:AS45 BA41:BA45" formulaRange="1"/>
    <ignoredError sqref="G11:M11 G13:M14 F62 F64 S72:AP74" evalError="1" formula="1"/>
    <ignoredError sqref="J59 J57 AR83:AS83 AR85:AS97 AR72:AS74 AR75:AS82 AR68:AS71" evalError="1" formulaRange="1"/>
    <ignoredError sqref="AV91:AW91 AU92:AW92 AV69:AW69 AU70:AW83 AT93:AW95 AU68:AW68 AV96:AW97 AU84:AW90 AR84:AS84" evalError="1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521C-49F4-45DE-8211-B0E933788003}">
  <dimension ref="B2:I9"/>
  <sheetViews>
    <sheetView showGridLines="0" workbookViewId="0">
      <selection activeCell="D7" sqref="D7"/>
    </sheetView>
  </sheetViews>
  <sheetFormatPr defaultRowHeight="15" x14ac:dyDescent="0.25"/>
  <cols>
    <col min="2" max="2" width="16.28515625" bestFit="1" customWidth="1"/>
    <col min="3" max="3" width="17.140625" bestFit="1" customWidth="1"/>
  </cols>
  <sheetData>
    <row r="2" spans="2:9" x14ac:dyDescent="0.25">
      <c r="B2" s="1" t="s">
        <v>2</v>
      </c>
    </row>
    <row r="4" spans="2:9" x14ac:dyDescent="0.25">
      <c r="B4" s="1" t="s">
        <v>133</v>
      </c>
      <c r="C4" s="1">
        <v>2025</v>
      </c>
      <c r="D4" s="1">
        <f t="shared" ref="D4:I4" si="0">C4+1</f>
        <v>2026</v>
      </c>
      <c r="E4" s="1">
        <f t="shared" si="0"/>
        <v>2027</v>
      </c>
      <c r="F4" s="1">
        <f t="shared" si="0"/>
        <v>2028</v>
      </c>
      <c r="G4" s="1">
        <f t="shared" si="0"/>
        <v>2029</v>
      </c>
      <c r="H4" s="1">
        <f t="shared" si="0"/>
        <v>2030</v>
      </c>
      <c r="I4" s="1">
        <f t="shared" si="0"/>
        <v>2031</v>
      </c>
    </row>
    <row r="5" spans="2:9" x14ac:dyDescent="0.25">
      <c r="B5" t="s">
        <v>134</v>
      </c>
      <c r="C5" s="35">
        <f>SUM(Sheet1!O92:R92)</f>
        <v>74.561999999999998</v>
      </c>
      <c r="D5" s="35">
        <f>SUM(Sheet1!S92:V92)</f>
        <v>91.423562200224936</v>
      </c>
      <c r="E5" s="35">
        <f>SUM(Sheet1!W92:Z92)</f>
        <v>133.92211836766566</v>
      </c>
      <c r="F5" s="35">
        <f>SUM(Sheet1!AA92:AD92)</f>
        <v>183.43025069813982</v>
      </c>
      <c r="G5" s="35">
        <f>SUM(Sheet1!AE92:AH92)</f>
        <v>244.00272042445505</v>
      </c>
      <c r="H5" s="35">
        <f>SUM(Sheet1!AI92:AL92)</f>
        <v>325.65342580860073</v>
      </c>
      <c r="I5" s="35">
        <f>SUM(Sheet1!AM92:AP92)</f>
        <v>436.15627260409224</v>
      </c>
    </row>
    <row r="6" spans="2:9" x14ac:dyDescent="0.25">
      <c r="B6" t="s">
        <v>62</v>
      </c>
      <c r="C6" s="4">
        <v>40</v>
      </c>
      <c r="D6" s="4">
        <v>40</v>
      </c>
      <c r="E6" s="4">
        <v>40</v>
      </c>
      <c r="F6" s="4">
        <v>40</v>
      </c>
      <c r="G6" s="4">
        <v>40</v>
      </c>
      <c r="H6" s="4">
        <v>40</v>
      </c>
      <c r="I6" s="4">
        <v>40</v>
      </c>
    </row>
    <row r="7" spans="2:9" x14ac:dyDescent="0.25">
      <c r="B7" t="s">
        <v>63</v>
      </c>
      <c r="C7" s="3">
        <f>C5*C6</f>
        <v>2982.48</v>
      </c>
      <c r="D7" s="3">
        <f t="shared" ref="D7:I7" si="1">D5*D6</f>
        <v>3656.9424880089973</v>
      </c>
      <c r="E7" s="3">
        <f t="shared" si="1"/>
        <v>5356.8847347066267</v>
      </c>
      <c r="F7" s="3">
        <f t="shared" si="1"/>
        <v>7337.2100279255928</v>
      </c>
      <c r="G7" s="3">
        <f t="shared" si="1"/>
        <v>9760.1088169782015</v>
      </c>
      <c r="H7" s="3">
        <f t="shared" si="1"/>
        <v>13026.13703234403</v>
      </c>
      <c r="I7" s="3">
        <f t="shared" si="1"/>
        <v>17446.250904163688</v>
      </c>
    </row>
    <row r="8" spans="2:9" x14ac:dyDescent="0.25">
      <c r="B8" t="s">
        <v>64</v>
      </c>
      <c r="C8" s="2">
        <f>Sheet1!$R$97</f>
        <v>24.803999999999998</v>
      </c>
      <c r="D8" s="2">
        <f>Sheet1!$Q$97</f>
        <v>24.774000000000001</v>
      </c>
      <c r="E8" s="2">
        <f>Sheet1!$Q$97</f>
        <v>24.774000000000001</v>
      </c>
      <c r="F8" s="2">
        <f>Sheet1!$Q$97</f>
        <v>24.774000000000001</v>
      </c>
      <c r="G8" s="2">
        <f>Sheet1!$Q$97</f>
        <v>24.774000000000001</v>
      </c>
      <c r="H8" s="2">
        <f>Sheet1!$Q$97</f>
        <v>24.774000000000001</v>
      </c>
      <c r="I8" s="2">
        <f>Sheet1!$Q$97</f>
        <v>24.774000000000001</v>
      </c>
    </row>
    <row r="9" spans="2:9" x14ac:dyDescent="0.25">
      <c r="B9" t="s">
        <v>65</v>
      </c>
      <c r="C9" s="2">
        <f>C7/C8</f>
        <v>120.24189646831157</v>
      </c>
      <c r="D9" s="2">
        <f t="shared" ref="D9:I9" si="2">D7/D8</f>
        <v>147.61211302207948</v>
      </c>
      <c r="E9" s="2">
        <f t="shared" si="2"/>
        <v>216.23010957885793</v>
      </c>
      <c r="F9" s="2">
        <f t="shared" si="2"/>
        <v>296.16573940121066</v>
      </c>
      <c r="G9" s="2">
        <f t="shared" si="2"/>
        <v>393.96580354315819</v>
      </c>
      <c r="H9" s="2">
        <f t="shared" si="2"/>
        <v>525.7987015558258</v>
      </c>
      <c r="I9" s="2">
        <f t="shared" si="2"/>
        <v>704.2161501640303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Schmitt</dc:creator>
  <cp:lastModifiedBy>Maximilian Schmitt</cp:lastModifiedBy>
  <dcterms:created xsi:type="dcterms:W3CDTF">2024-11-07T15:14:00Z</dcterms:created>
  <dcterms:modified xsi:type="dcterms:W3CDTF">2025-07-23T15:34:47Z</dcterms:modified>
</cp:coreProperties>
</file>