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JS\Documents\BootcampSantander2025\"/>
    </mc:Choice>
  </mc:AlternateContent>
  <xr:revisionPtr revIDLastSave="0" documentId="13_ncr:1_{79074F1E-4727-42B8-8DA4-8D534ED4ADA5}" xr6:coauthVersionLast="47" xr6:coauthVersionMax="47" xr10:uidLastSave="{00000000-0000-0000-0000-000000000000}"/>
  <bookViews>
    <workbookView xWindow="-120" yWindow="-120" windowWidth="20730" windowHeight="11040" tabRatio="0" xr2:uid="{85093F82-268C-4E1E-B29A-09D8227FCA99}"/>
  </bookViews>
  <sheets>
    <sheet name="Calculadora - APP" sheetId="1" r:id="rId1"/>
    <sheet name="Tabela Auxiliar" sheetId="2" r:id="rId2"/>
  </sheets>
  <definedNames>
    <definedName name="Aporte">'Calculadora - APP'!$D$18</definedName>
    <definedName name="patrimonio">'Calculadora - APP'!$D$21</definedName>
    <definedName name="qtde_anos">'Calculadora - APP'!$D$19</definedName>
    <definedName name="Rendimento_Carteira">'Calculadora - APP'!$D$14</definedName>
    <definedName name="Salario">'Calculadora - APP'!$D$13</definedName>
    <definedName name="Sugestao_Investimento">'Calculadora - APP'!$D$15</definedName>
    <definedName name="taxa_mensal">'Calculadora - APP'!$D$20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2" i="1" l="1"/>
  <c r="D32" i="1" s="1"/>
  <c r="D15" i="1"/>
  <c r="D18" i="1" s="1"/>
  <c r="C26" i="1" s="1"/>
  <c r="D26" i="1" s="1"/>
  <c r="C45" i="1"/>
  <c r="C46" i="1"/>
  <c r="C47" i="1"/>
  <c r="C48" i="1"/>
  <c r="C49" i="1"/>
  <c r="C44" i="1"/>
  <c r="B15" i="2"/>
  <c r="B16" i="2"/>
  <c r="B17" i="2"/>
  <c r="B18" i="2"/>
  <c r="B19" i="2"/>
  <c r="B20" i="2"/>
  <c r="B9" i="2"/>
  <c r="B10" i="2"/>
  <c r="B11" i="2"/>
  <c r="B12" i="2"/>
  <c r="B13" i="2"/>
  <c r="B14" i="2"/>
  <c r="B4" i="2"/>
  <c r="B5" i="2"/>
  <c r="B6" i="2"/>
  <c r="B7" i="2"/>
  <c r="B8" i="2"/>
  <c r="B3" i="2"/>
  <c r="C31" i="1" l="1"/>
  <c r="D31" i="1" s="1"/>
  <c r="C30" i="1"/>
  <c r="D30" i="1" s="1"/>
  <c r="C29" i="1"/>
  <c r="D29" i="1" s="1"/>
  <c r="C36" i="1"/>
  <c r="D36" i="1" s="1"/>
  <c r="C35" i="1"/>
  <c r="D35" i="1" s="1"/>
  <c r="C34" i="1"/>
  <c r="D34" i="1" s="1"/>
  <c r="C27" i="1"/>
  <c r="D27" i="1" s="1"/>
  <c r="C41" i="1"/>
  <c r="D45" i="1" s="1"/>
  <c r="C33" i="1"/>
  <c r="D33" i="1" s="1"/>
  <c r="D21" i="1"/>
  <c r="D22" i="1" s="1"/>
  <c r="C25" i="1"/>
  <c r="D25" i="1" s="1"/>
  <c r="C37" i="1"/>
  <c r="D37" i="1" s="1"/>
  <c r="C28" i="1"/>
  <c r="D28" i="1" s="1"/>
  <c r="D44" i="1" l="1"/>
  <c r="D46" i="1"/>
  <c r="D47" i="1"/>
  <c r="D49" i="1"/>
  <c r="D48" i="1"/>
  <c r="D50" i="1" l="1"/>
</calcChain>
</file>

<file path=xl/sharedStrings.xml><?xml version="1.0" encoding="utf-8"?>
<sst xmlns="http://schemas.openxmlformats.org/spreadsheetml/2006/main" count="78" uniqueCount="42">
  <si>
    <t>INVESTIMENTO MENSAL</t>
  </si>
  <si>
    <t>Quanto investir por mês?</t>
  </si>
  <si>
    <t>Por quantos anos?</t>
  </si>
  <si>
    <t>Taxa de rendimentos Mensais?</t>
  </si>
  <si>
    <t>Dividendos Mensais?</t>
  </si>
  <si>
    <t>Patrimônio acumulado?</t>
  </si>
  <si>
    <t>CENÁRIOS</t>
  </si>
  <si>
    <t>Quanto em 2 anos?</t>
  </si>
  <si>
    <t>Quanto em 5 anos?</t>
  </si>
  <si>
    <t>Quanto em 10 anos?</t>
  </si>
  <si>
    <t>Quanto em 20 anos?</t>
  </si>
  <si>
    <t>Quanto em 30 anos?</t>
  </si>
  <si>
    <t>DIVIDENDO</t>
  </si>
  <si>
    <t>CONFIGURAÇÕES</t>
  </si>
  <si>
    <t>Rendimento Carteira</t>
  </si>
  <si>
    <t>Salário</t>
  </si>
  <si>
    <t>Sugestão de Investimento</t>
  </si>
  <si>
    <t>Agressivo</t>
  </si>
  <si>
    <t>Conservador</t>
  </si>
  <si>
    <t>PERFIL</t>
  </si>
  <si>
    <t>VALOR A SER INVESTIDO POR MÊS</t>
  </si>
  <si>
    <t>TIPO DE FII</t>
  </si>
  <si>
    <t>PERCENTUAL SUGERIDO</t>
  </si>
  <si>
    <t>VALOR</t>
  </si>
  <si>
    <t>PAPEL</t>
  </si>
  <si>
    <t>TIJOLO</t>
  </si>
  <si>
    <t>HÍBRIDOS</t>
  </si>
  <si>
    <t>FOF's</t>
  </si>
  <si>
    <t>DESENVOLVIMENTO</t>
  </si>
  <si>
    <t>HOTELARIAS</t>
  </si>
  <si>
    <t>PERCENTUAL</t>
  </si>
  <si>
    <t>CHAVE COMPOSTA</t>
  </si>
  <si>
    <t>Moderado</t>
  </si>
  <si>
    <t>Quanto em 3 anos?</t>
  </si>
  <si>
    <t>Quanto em 4 anos?</t>
  </si>
  <si>
    <t>Quanto em 15 anos?</t>
  </si>
  <si>
    <t>Quanto em 25 anos?</t>
  </si>
  <si>
    <t>Quanto em 6 anos?</t>
  </si>
  <si>
    <t>Quanto em 7 anos?</t>
  </si>
  <si>
    <t>Quanto em 8 anos?</t>
  </si>
  <si>
    <t>Quanto em 9 anos?</t>
  </si>
  <si>
    <t>PATRIMÓNIO ACUMULADO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</si>
</sst>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\ #,##0.00;[Red]\-&quot;R$&quot;\ #,##0.00"/>
    <numFmt numFmtId="44" formatCode="_-&quot;R$&quot;\ * #,##0.00_-;\-&quot;R$&quot;\ * #,##0.00_-;_-&quot;R$&quot;\ * &quot;-&quot;??_-;_-@_-"/>
    <numFmt numFmtId="168" formatCode="&quot;R$&quot;\ #,##0.00"/>
  </numFmts>
  <fonts count="1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theme="1"/>
      <name val="Calibri"/>
      <family val="2"/>
    </font>
    <font>
      <b/>
      <sz val="20"/>
      <color theme="0"/>
      <name val="Calibri"/>
      <family val="2"/>
    </font>
    <font>
      <sz val="20"/>
      <color theme="1"/>
      <name val="Calibri"/>
      <family val="2"/>
    </font>
    <font>
      <sz val="13"/>
      <color theme="1"/>
      <name val="Calibri"/>
      <family val="2"/>
    </font>
    <font>
      <b/>
      <sz val="13"/>
      <color theme="1"/>
      <name val="Calibri"/>
      <family val="2"/>
    </font>
    <font>
      <sz val="11"/>
      <color theme="0"/>
      <name val="Calibri"/>
      <family val="2"/>
    </font>
    <font>
      <b/>
      <sz val="14"/>
      <color theme="0"/>
      <name val="Calibri"/>
      <family val="2"/>
    </font>
    <font>
      <b/>
      <sz val="11"/>
      <color theme="0"/>
      <name val="Calibri"/>
      <family val="2"/>
    </font>
    <font>
      <sz val="12"/>
      <color theme="1"/>
      <name val="Calibri"/>
      <family val="2"/>
    </font>
    <font>
      <b/>
      <sz val="12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499984740745262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medium">
        <color indexed="64"/>
      </right>
      <top/>
      <bottom style="thin">
        <color theme="0" tint="-0.14996795556505021"/>
      </bottom>
      <diagonal/>
    </border>
    <border>
      <left style="medium">
        <color indexed="64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medium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indexed="64"/>
      </left>
      <right style="thin">
        <color theme="0" tint="-0.14996795556505021"/>
      </right>
      <top style="thin">
        <color theme="0" tint="-0.14996795556505021"/>
      </top>
      <bottom style="medium">
        <color indexed="64"/>
      </bottom>
      <diagonal/>
    </border>
    <border>
      <left style="thin">
        <color theme="0" tint="-0.14996795556505021"/>
      </left>
      <right style="medium">
        <color indexed="64"/>
      </right>
      <top style="thin">
        <color theme="0" tint="-0.14996795556505021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medium">
        <color indexed="64"/>
      </bottom>
      <diagonal/>
    </border>
    <border>
      <left style="medium">
        <color indexed="64"/>
      </left>
      <right style="thin">
        <color theme="2" tint="-9.9948118533890809E-2"/>
      </right>
      <top/>
      <bottom style="thin">
        <color theme="2" tint="-9.9948118533890809E-2"/>
      </bottom>
      <diagonal/>
    </border>
    <border>
      <left style="thin">
        <color theme="2" tint="-9.9948118533890809E-2"/>
      </left>
      <right style="thin">
        <color theme="2" tint="-9.9948118533890809E-2"/>
      </right>
      <top/>
      <bottom style="thin">
        <color theme="2" tint="-9.9948118533890809E-2"/>
      </bottom>
      <diagonal/>
    </border>
    <border>
      <left style="thin">
        <color theme="2" tint="-9.9948118533890809E-2"/>
      </left>
      <right style="medium">
        <color indexed="64"/>
      </right>
      <top/>
      <bottom style="thin">
        <color theme="2" tint="-9.9948118533890809E-2"/>
      </bottom>
      <diagonal/>
    </border>
    <border>
      <left style="medium">
        <color indexed="64"/>
      </left>
      <right style="thin">
        <color theme="2" tint="-9.9948118533890809E-2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theme="2" tint="-9.9948118533890809E-2"/>
      </left>
      <right style="thin">
        <color theme="2" tint="-9.9948118533890809E-2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theme="2" tint="-9.9948118533890809E-2"/>
      </left>
      <right style="medium">
        <color indexed="64"/>
      </right>
      <top style="thin">
        <color theme="2" tint="-9.9948118533890809E-2"/>
      </top>
      <bottom style="thin">
        <color theme="2" tint="-9.9948118533890809E-2"/>
      </bottom>
      <diagonal/>
    </border>
    <border>
      <left style="medium">
        <color indexed="64"/>
      </left>
      <right style="thin">
        <color theme="2" tint="-9.9948118533890809E-2"/>
      </right>
      <top style="thin">
        <color theme="2" tint="-9.9948118533890809E-2"/>
      </top>
      <bottom style="medium">
        <color indexed="64"/>
      </bottom>
      <diagonal/>
    </border>
    <border>
      <left style="thin">
        <color theme="2" tint="-9.9948118533890809E-2"/>
      </left>
      <right style="thin">
        <color theme="2" tint="-9.9948118533890809E-2"/>
      </right>
      <top style="thin">
        <color theme="2" tint="-9.9948118533890809E-2"/>
      </top>
      <bottom style="medium">
        <color indexed="64"/>
      </bottom>
      <diagonal/>
    </border>
    <border>
      <left style="thin">
        <color theme="2" tint="-9.9948118533890809E-2"/>
      </left>
      <right style="medium">
        <color indexed="64"/>
      </right>
      <top style="thin">
        <color theme="2" tint="-9.9948118533890809E-2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60">
    <xf numFmtId="0" fontId="0" fillId="0" borderId="0" xfId="0"/>
    <xf numFmtId="0" fontId="0" fillId="0" borderId="1" xfId="0" applyBorder="1"/>
    <xf numFmtId="0" fontId="3" fillId="0" borderId="0" xfId="0" applyFont="1"/>
    <xf numFmtId="0" fontId="3" fillId="0" borderId="1" xfId="0" applyFont="1" applyBorder="1"/>
    <xf numFmtId="0" fontId="5" fillId="0" borderId="0" xfId="0" applyFont="1"/>
    <xf numFmtId="0" fontId="8" fillId="0" borderId="0" xfId="0" applyFont="1"/>
    <xf numFmtId="0" fontId="4" fillId="3" borderId="2" xfId="0" applyFont="1" applyFill="1" applyBorder="1" applyAlignment="1"/>
    <xf numFmtId="0" fontId="3" fillId="0" borderId="0" xfId="0" applyFont="1" applyAlignment="1">
      <alignment horizontal="center"/>
    </xf>
    <xf numFmtId="0" fontId="4" fillId="3" borderId="2" xfId="0" applyFont="1" applyFill="1" applyBorder="1" applyAlignment="1"/>
    <xf numFmtId="0" fontId="0" fillId="0" borderId="10" xfId="0" applyBorder="1" applyAlignment="1"/>
    <xf numFmtId="9" fontId="3" fillId="0" borderId="0" xfId="0" applyNumberFormat="1" applyFont="1" applyAlignment="1">
      <alignment horizontal="center"/>
    </xf>
    <xf numFmtId="0" fontId="0" fillId="0" borderId="3" xfId="0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3" xfId="0" applyBorder="1" applyAlignment="1"/>
    <xf numFmtId="168" fontId="7" fillId="0" borderId="16" xfId="0" applyNumberFormat="1" applyFont="1" applyBorder="1" applyAlignment="1">
      <alignment horizontal="center"/>
    </xf>
    <xf numFmtId="0" fontId="7" fillId="0" borderId="19" xfId="0" applyFont="1" applyBorder="1" applyAlignment="1">
      <alignment horizontal="center"/>
    </xf>
    <xf numFmtId="10" fontId="7" fillId="0" borderId="19" xfId="2" applyNumberFormat="1" applyFont="1" applyBorder="1" applyAlignment="1">
      <alignment horizontal="center"/>
    </xf>
    <xf numFmtId="8" fontId="7" fillId="4" borderId="19" xfId="0" applyNumberFormat="1" applyFont="1" applyFill="1" applyBorder="1" applyAlignment="1">
      <alignment horizontal="center"/>
    </xf>
    <xf numFmtId="8" fontId="7" fillId="4" borderId="22" xfId="0" applyNumberFormat="1" applyFont="1" applyFill="1" applyBorder="1" applyAlignment="1">
      <alignment horizontal="center"/>
    </xf>
    <xf numFmtId="0" fontId="11" fillId="5" borderId="4" xfId="0" applyFont="1" applyFill="1" applyBorder="1" applyAlignment="1">
      <alignment horizontal="left" indent="1"/>
    </xf>
    <xf numFmtId="0" fontId="11" fillId="5" borderId="11" xfId="0" applyFont="1" applyFill="1" applyBorder="1" applyAlignment="1">
      <alignment horizontal="left" indent="1"/>
    </xf>
    <xf numFmtId="0" fontId="11" fillId="5" borderId="6" xfId="0" applyFont="1" applyFill="1" applyBorder="1" applyAlignment="1">
      <alignment horizontal="left" indent="1"/>
    </xf>
    <xf numFmtId="0" fontId="11" fillId="5" borderId="12" xfId="0" applyFont="1" applyFill="1" applyBorder="1" applyAlignment="1">
      <alignment horizontal="left" indent="1"/>
    </xf>
    <xf numFmtId="0" fontId="11" fillId="5" borderId="8" xfId="0" applyFont="1" applyFill="1" applyBorder="1" applyAlignment="1">
      <alignment horizontal="left" indent="1"/>
    </xf>
    <xf numFmtId="0" fontId="11" fillId="5" borderId="13" xfId="0" applyFont="1" applyFill="1" applyBorder="1" applyAlignment="1">
      <alignment horizontal="left" indent="1"/>
    </xf>
    <xf numFmtId="0" fontId="11" fillId="0" borderId="14" xfId="0" applyFont="1" applyBorder="1" applyAlignment="1">
      <alignment horizontal="left" indent="1"/>
    </xf>
    <xf numFmtId="0" fontId="11" fillId="0" borderId="15" xfId="0" applyFont="1" applyBorder="1" applyAlignment="1">
      <alignment horizontal="left" indent="1"/>
    </xf>
    <xf numFmtId="0" fontId="11" fillId="0" borderId="17" xfId="0" applyFont="1" applyBorder="1" applyAlignment="1">
      <alignment horizontal="left" indent="1"/>
    </xf>
    <xf numFmtId="0" fontId="11" fillId="0" borderId="18" xfId="0" applyFont="1" applyBorder="1" applyAlignment="1">
      <alignment horizontal="left" indent="1"/>
    </xf>
    <xf numFmtId="0" fontId="12" fillId="4" borderId="17" xfId="0" applyFont="1" applyFill="1" applyBorder="1" applyAlignment="1">
      <alignment horizontal="left" indent="1"/>
    </xf>
    <xf numFmtId="0" fontId="12" fillId="4" borderId="18" xfId="0" applyFont="1" applyFill="1" applyBorder="1" applyAlignment="1">
      <alignment horizontal="left" indent="1"/>
    </xf>
    <xf numFmtId="0" fontId="12" fillId="4" borderId="20" xfId="0" applyFont="1" applyFill="1" applyBorder="1" applyAlignment="1">
      <alignment horizontal="left" indent="1"/>
    </xf>
    <xf numFmtId="0" fontId="12" fillId="4" borderId="21" xfId="0" applyFont="1" applyFill="1" applyBorder="1" applyAlignment="1">
      <alignment horizontal="left" indent="1"/>
    </xf>
    <xf numFmtId="0" fontId="11" fillId="5" borderId="14" xfId="0" applyFont="1" applyFill="1" applyBorder="1" applyAlignment="1">
      <alignment horizontal="left" indent="1"/>
    </xf>
    <xf numFmtId="0" fontId="11" fillId="5" borderId="17" xfId="0" applyFont="1" applyFill="1" applyBorder="1" applyAlignment="1">
      <alignment horizontal="left" indent="1"/>
    </xf>
    <xf numFmtId="0" fontId="11" fillId="5" borderId="20" xfId="0" applyFont="1" applyFill="1" applyBorder="1" applyAlignment="1">
      <alignment horizontal="left" indent="1"/>
    </xf>
    <xf numFmtId="0" fontId="2" fillId="2" borderId="0" xfId="3"/>
    <xf numFmtId="168" fontId="3" fillId="0" borderId="0" xfId="1" applyNumberFormat="1" applyFont="1" applyAlignment="1">
      <alignment horizontal="center"/>
    </xf>
    <xf numFmtId="0" fontId="2" fillId="2" borderId="0" xfId="3" applyAlignment="1">
      <alignment horizontal="center"/>
    </xf>
    <xf numFmtId="0" fontId="3" fillId="0" borderId="0" xfId="0" applyFont="1" applyAlignment="1">
      <alignment horizontal="center" vertical="center"/>
    </xf>
    <xf numFmtId="0" fontId="10" fillId="7" borderId="0" xfId="0" applyFont="1" applyFill="1" applyAlignment="1">
      <alignment horizontal="center" vertical="center"/>
    </xf>
    <xf numFmtId="0" fontId="10" fillId="7" borderId="0" xfId="0" applyFont="1" applyFill="1"/>
    <xf numFmtId="9" fontId="0" fillId="0" borderId="0" xfId="0" applyNumberFormat="1" applyAlignment="1">
      <alignment horizontal="center"/>
    </xf>
    <xf numFmtId="0" fontId="3" fillId="0" borderId="1" xfId="0" applyFont="1" applyBorder="1" applyAlignment="1">
      <alignment horizontal="center"/>
    </xf>
    <xf numFmtId="9" fontId="3" fillId="0" borderId="1" xfId="0" applyNumberFormat="1" applyFont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0" fontId="9" fillId="3" borderId="3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168" fontId="6" fillId="5" borderId="15" xfId="0" applyNumberFormat="1" applyFont="1" applyFill="1" applyBorder="1" applyAlignment="1">
      <alignment horizontal="right" indent="1"/>
    </xf>
    <xf numFmtId="168" fontId="6" fillId="5" borderId="18" xfId="0" applyNumberFormat="1" applyFont="1" applyFill="1" applyBorder="1" applyAlignment="1">
      <alignment horizontal="right" indent="1"/>
    </xf>
    <xf numFmtId="168" fontId="6" fillId="5" borderId="21" xfId="0" applyNumberFormat="1" applyFont="1" applyFill="1" applyBorder="1" applyAlignment="1">
      <alignment horizontal="right" indent="1"/>
    </xf>
    <xf numFmtId="168" fontId="3" fillId="5" borderId="16" xfId="0" applyNumberFormat="1" applyFont="1" applyFill="1" applyBorder="1" applyAlignment="1">
      <alignment horizontal="right" indent="1"/>
    </xf>
    <xf numFmtId="168" fontId="3" fillId="5" borderId="19" xfId="0" applyNumberFormat="1" applyFont="1" applyFill="1" applyBorder="1" applyAlignment="1">
      <alignment horizontal="right" indent="1"/>
    </xf>
    <xf numFmtId="168" fontId="3" fillId="5" borderId="22" xfId="0" applyNumberFormat="1" applyFont="1" applyFill="1" applyBorder="1" applyAlignment="1">
      <alignment horizontal="right" indent="1"/>
    </xf>
    <xf numFmtId="168" fontId="3" fillId="0" borderId="0" xfId="0" applyNumberFormat="1" applyFont="1" applyAlignment="1">
      <alignment horizontal="right" indent="1"/>
    </xf>
    <xf numFmtId="168" fontId="10" fillId="7" borderId="0" xfId="0" applyNumberFormat="1" applyFont="1" applyFill="1" applyAlignment="1">
      <alignment horizontal="right" indent="1"/>
    </xf>
    <xf numFmtId="168" fontId="3" fillId="0" borderId="5" xfId="0" applyNumberFormat="1" applyFont="1" applyBorder="1" applyAlignment="1">
      <alignment horizontal="right" vertical="center" indent="1"/>
    </xf>
    <xf numFmtId="10" fontId="3" fillId="0" borderId="7" xfId="0" applyNumberFormat="1" applyFont="1" applyBorder="1" applyAlignment="1">
      <alignment horizontal="right" vertical="center" indent="1"/>
    </xf>
    <xf numFmtId="168" fontId="3" fillId="0" borderId="9" xfId="0" applyNumberFormat="1" applyFont="1" applyBorder="1" applyAlignment="1">
      <alignment horizontal="right" indent="1"/>
    </xf>
  </cellXfs>
  <cellStyles count="4">
    <cellStyle name="Moeda" xfId="1" builtinId="4"/>
    <cellStyle name="Neutro" xfId="3" builtinId="28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238125</xdr:colOff>
      <xdr:row>0</xdr:row>
      <xdr:rowOff>85725</xdr:rowOff>
    </xdr:from>
    <xdr:to>
      <xdr:col>4</xdr:col>
      <xdr:colOff>9524</xdr:colOff>
      <xdr:row>9</xdr:row>
      <xdr:rowOff>72413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BE85DAE-30AF-0F34-44FA-57E8778141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125" y="85725"/>
          <a:ext cx="6819899" cy="1701188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BE720-FEDF-44CB-A393-A07DB2F8AECC}">
  <dimension ref="A1:H51"/>
  <sheetViews>
    <sheetView showGridLines="0" showRowColHeaders="0" tabSelected="1" workbookViewId="0">
      <selection activeCell="A52" sqref="A52:XFD1048576"/>
    </sheetView>
  </sheetViews>
  <sheetFormatPr defaultColWidth="0" defaultRowHeight="15" zeroHeight="1" x14ac:dyDescent="0.25"/>
  <cols>
    <col min="1" max="1" width="3.7109375" style="2" customWidth="1"/>
    <col min="2" max="2" width="49.5703125" style="2" customWidth="1"/>
    <col min="3" max="3" width="37.42578125" style="2" customWidth="1"/>
    <col min="4" max="4" width="15" style="2" bestFit="1" customWidth="1"/>
    <col min="5" max="5" width="4.7109375" style="2" customWidth="1"/>
    <col min="6" max="7" width="9.140625" style="2" hidden="1" customWidth="1"/>
    <col min="8" max="8" width="0" style="2" hidden="1" customWidth="1"/>
    <col min="9" max="16384" width="9.140625" style="2" hidden="1"/>
  </cols>
  <sheetData>
    <row r="1" spans="1:7" x14ac:dyDescent="0.25"/>
    <row r="2" spans="1:7" x14ac:dyDescent="0.25"/>
    <row r="3" spans="1:7" x14ac:dyDescent="0.25"/>
    <row r="4" spans="1:7" x14ac:dyDescent="0.25"/>
    <row r="5" spans="1:7" x14ac:dyDescent="0.25"/>
    <row r="6" spans="1:7" x14ac:dyDescent="0.25"/>
    <row r="7" spans="1:7" x14ac:dyDescent="0.25"/>
    <row r="8" spans="1:7" x14ac:dyDescent="0.25"/>
    <row r="9" spans="1:7" x14ac:dyDescent="0.25"/>
    <row r="10" spans="1:7" x14ac:dyDescent="0.25">
      <c r="A10" s="3"/>
      <c r="B10" s="3"/>
      <c r="C10" s="3"/>
      <c r="D10" s="3"/>
      <c r="E10" s="3"/>
      <c r="F10" s="3"/>
      <c r="G10" s="3"/>
    </row>
    <row r="11" spans="1:7" ht="15.75" thickBot="1" x14ac:dyDescent="0.3"/>
    <row r="12" spans="1:7" ht="26.25" x14ac:dyDescent="0.25">
      <c r="B12" s="12" t="s">
        <v>13</v>
      </c>
      <c r="C12" s="13"/>
      <c r="D12" s="11"/>
    </row>
    <row r="13" spans="1:7" ht="15.75" x14ac:dyDescent="0.25">
      <c r="B13" s="20" t="s">
        <v>15</v>
      </c>
      <c r="C13" s="21"/>
      <c r="D13" s="57">
        <v>2000</v>
      </c>
    </row>
    <row r="14" spans="1:7" ht="15.75" x14ac:dyDescent="0.25">
      <c r="B14" s="22" t="s">
        <v>14</v>
      </c>
      <c r="C14" s="23"/>
      <c r="D14" s="58">
        <v>6.0000000000000001E-3</v>
      </c>
    </row>
    <row r="15" spans="1:7" ht="16.5" thickBot="1" x14ac:dyDescent="0.3">
      <c r="B15" s="24" t="s">
        <v>16</v>
      </c>
      <c r="C15" s="25"/>
      <c r="D15" s="59">
        <f>Salario*30%</f>
        <v>600</v>
      </c>
    </row>
    <row r="16" spans="1:7" ht="15.75" thickBot="1" x14ac:dyDescent="0.3"/>
    <row r="17" spans="1:4" s="4" customFormat="1" ht="26.25" x14ac:dyDescent="0.4">
      <c r="B17" s="8" t="s">
        <v>0</v>
      </c>
      <c r="C17" s="9"/>
      <c r="D17" s="14"/>
    </row>
    <row r="18" spans="1:4" ht="17.25" x14ac:dyDescent="0.3">
      <c r="B18" s="26" t="s">
        <v>1</v>
      </c>
      <c r="C18" s="27"/>
      <c r="D18" s="15">
        <f>Sugestao_Investimento</f>
        <v>600</v>
      </c>
    </row>
    <row r="19" spans="1:4" ht="17.25" x14ac:dyDescent="0.3">
      <c r="B19" s="28" t="s">
        <v>2</v>
      </c>
      <c r="C19" s="29"/>
      <c r="D19" s="16">
        <v>1</v>
      </c>
    </row>
    <row r="20" spans="1:4" ht="17.25" x14ac:dyDescent="0.3">
      <c r="B20" s="28" t="s">
        <v>3</v>
      </c>
      <c r="C20" s="29"/>
      <c r="D20" s="17">
        <v>1.0789999999999999E-2</v>
      </c>
    </row>
    <row r="21" spans="1:4" ht="17.25" x14ac:dyDescent="0.3">
      <c r="B21" s="30" t="s">
        <v>5</v>
      </c>
      <c r="C21" s="31"/>
      <c r="D21" s="18">
        <f>FV(taxa_mensal,qtde_anos*12,Aporte)*-1</f>
        <v>7643.0316003339358</v>
      </c>
    </row>
    <row r="22" spans="1:4" ht="18" thickBot="1" x14ac:dyDescent="0.35">
      <c r="B22" s="32" t="s">
        <v>4</v>
      </c>
      <c r="C22" s="33"/>
      <c r="D22" s="19">
        <f>patrimonio*Rendimento_Carteira</f>
        <v>45.858189602003613</v>
      </c>
    </row>
    <row r="23" spans="1:4" ht="15.75" thickBot="1" x14ac:dyDescent="0.3"/>
    <row r="24" spans="1:4" ht="26.25" x14ac:dyDescent="0.4">
      <c r="B24" s="6" t="s">
        <v>6</v>
      </c>
      <c r="C24" s="48" t="s">
        <v>41</v>
      </c>
      <c r="D24" s="47" t="s">
        <v>12</v>
      </c>
    </row>
    <row r="25" spans="1:4" ht="17.25" x14ac:dyDescent="0.3">
      <c r="A25" s="5">
        <v>2</v>
      </c>
      <c r="B25" s="34" t="s">
        <v>7</v>
      </c>
      <c r="C25" s="49">
        <f>FV(taxa_mensal,$A25*12,Aporte*-1)</f>
        <v>16336.57637858713</v>
      </c>
      <c r="D25" s="52">
        <f>$C25*Rendimento_Carteira</f>
        <v>98.01945827152278</v>
      </c>
    </row>
    <row r="26" spans="1:4" ht="17.25" x14ac:dyDescent="0.3">
      <c r="A26" s="5">
        <v>3</v>
      </c>
      <c r="B26" s="34" t="s">
        <v>33</v>
      </c>
      <c r="C26" s="49">
        <f>FV(taxa_mensal,$A26*12,Aporte*-1)</f>
        <v>26225.024413813266</v>
      </c>
      <c r="D26" s="52">
        <f>$C26*Rendimento_Carteira</f>
        <v>157.35014648287961</v>
      </c>
    </row>
    <row r="27" spans="1:4" ht="17.25" x14ac:dyDescent="0.3">
      <c r="A27" s="5">
        <v>4</v>
      </c>
      <c r="B27" s="34" t="s">
        <v>34</v>
      </c>
      <c r="C27" s="49">
        <f>FV(taxa_mensal,$A27*12,Aporte*-1)</f>
        <v>37472.611794966091</v>
      </c>
      <c r="D27" s="52">
        <f>$C27*Rendimento_Carteira</f>
        <v>224.83567076979656</v>
      </c>
    </row>
    <row r="28" spans="1:4" ht="17.25" x14ac:dyDescent="0.3">
      <c r="A28" s="5">
        <v>5</v>
      </c>
      <c r="B28" s="35" t="s">
        <v>8</v>
      </c>
      <c r="C28" s="50">
        <f>FV(taxa_mensal,$A28*12,Aporte*-1)</f>
        <v>50266.148399092584</v>
      </c>
      <c r="D28" s="53">
        <f>$C28*Rendimento_Carteira</f>
        <v>301.59689039455549</v>
      </c>
    </row>
    <row r="29" spans="1:4" ht="17.25" x14ac:dyDescent="0.3">
      <c r="A29" s="5">
        <v>6</v>
      </c>
      <c r="B29" s="35" t="s">
        <v>37</v>
      </c>
      <c r="C29" s="50">
        <f>FV(taxa_mensal,$A29*12,Aporte*-1)</f>
        <v>64818.120594959953</v>
      </c>
      <c r="D29" s="53">
        <f>$C29*Rendimento_Carteira</f>
        <v>388.90872356975973</v>
      </c>
    </row>
    <row r="30" spans="1:4" ht="17.25" x14ac:dyDescent="0.3">
      <c r="A30" s="5">
        <v>7</v>
      </c>
      <c r="B30" s="35" t="s">
        <v>38</v>
      </c>
      <c r="C30" s="50">
        <f>FV(taxa_mensal,$A30*12,Aporte*-1)</f>
        <v>81370.220404561827</v>
      </c>
      <c r="D30" s="53">
        <f>$C30*Rendimento_Carteira</f>
        <v>488.22132242737098</v>
      </c>
    </row>
    <row r="31" spans="1:4" ht="17.25" x14ac:dyDescent="0.3">
      <c r="A31" s="5">
        <v>8</v>
      </c>
      <c r="B31" s="35" t="s">
        <v>39</v>
      </c>
      <c r="C31" s="50">
        <f>FV(taxa_mensal,$A31*12,Aporte*-1)</f>
        <v>100197.35973793878</v>
      </c>
      <c r="D31" s="53">
        <f>$C31*Rendimento_Carteira</f>
        <v>601.18415842763272</v>
      </c>
    </row>
    <row r="32" spans="1:4" ht="17.25" x14ac:dyDescent="0.3">
      <c r="A32" s="5">
        <v>9</v>
      </c>
      <c r="B32" s="35" t="s">
        <v>40</v>
      </c>
      <c r="C32" s="50">
        <f>FV(taxa_mensal,$A32*12,Aporte*-1)</f>
        <v>121612.2363732746</v>
      </c>
      <c r="D32" s="53">
        <f>$C32*Rendimento_Carteira</f>
        <v>729.67341823964762</v>
      </c>
    </row>
    <row r="33" spans="1:4" ht="17.25" x14ac:dyDescent="0.3">
      <c r="A33" s="5">
        <v>10</v>
      </c>
      <c r="B33" s="35" t="s">
        <v>9</v>
      </c>
      <c r="C33" s="50">
        <f>FV(taxa_mensal,$A33*12,Aporte*-1)</f>
        <v>145970.52751810331</v>
      </c>
      <c r="D33" s="53">
        <f>$C33*Rendimento_Carteira</f>
        <v>875.82316510861983</v>
      </c>
    </row>
    <row r="34" spans="1:4" ht="17.25" x14ac:dyDescent="0.3">
      <c r="A34" s="5">
        <v>15</v>
      </c>
      <c r="B34" s="35" t="s">
        <v>35</v>
      </c>
      <c r="C34" s="50">
        <f>FV(taxa_mensal,$A34*12,Aporte*-1)</f>
        <v>328187.15788003255</v>
      </c>
      <c r="D34" s="53">
        <f>$C34*Rendimento_Carteira</f>
        <v>1969.1229472801954</v>
      </c>
    </row>
    <row r="35" spans="1:4" ht="17.25" x14ac:dyDescent="0.3">
      <c r="A35" s="5">
        <v>20</v>
      </c>
      <c r="B35" s="35" t="s">
        <v>10</v>
      </c>
      <c r="C35" s="50">
        <f>FV(taxa_mensal,$A35*12,Aporte*-1)</f>
        <v>675119.04005824833</v>
      </c>
      <c r="D35" s="53">
        <f>$C35*Rendimento_Carteira</f>
        <v>4050.71424034949</v>
      </c>
    </row>
    <row r="36" spans="1:4" ht="17.25" x14ac:dyDescent="0.3">
      <c r="A36" s="5">
        <v>25</v>
      </c>
      <c r="B36" s="35" t="s">
        <v>36</v>
      </c>
      <c r="C36" s="50">
        <f>FV(taxa_mensal,$A36*12,Aporte*-1)</f>
        <v>1335661.0039429395</v>
      </c>
      <c r="D36" s="53">
        <f>$C36*Rendimento_Carteira</f>
        <v>8013.9660236576365</v>
      </c>
    </row>
    <row r="37" spans="1:4" ht="18" thickBot="1" x14ac:dyDescent="0.35">
      <c r="A37" s="5">
        <v>30</v>
      </c>
      <c r="B37" s="36" t="s">
        <v>11</v>
      </c>
      <c r="C37" s="51">
        <f>FV(taxa_mensal,$A37*12,Aporte*-1)</f>
        <v>2593301.7930028285</v>
      </c>
      <c r="D37" s="54">
        <f>$C37*Rendimento_Carteira</f>
        <v>15559.810758016971</v>
      </c>
    </row>
    <row r="38" spans="1:4" x14ac:dyDescent="0.25"/>
    <row r="39" spans="1:4" x14ac:dyDescent="0.25"/>
    <row r="40" spans="1:4" x14ac:dyDescent="0.25">
      <c r="B40" s="37" t="s">
        <v>19</v>
      </c>
      <c r="C40" s="39" t="s">
        <v>32</v>
      </c>
      <c r="D40" s="37"/>
    </row>
    <row r="41" spans="1:4" x14ac:dyDescent="0.25">
      <c r="B41" s="2" t="s">
        <v>20</v>
      </c>
      <c r="C41" s="38">
        <f>Aporte</f>
        <v>600</v>
      </c>
    </row>
    <row r="42" spans="1:4" x14ac:dyDescent="0.25"/>
    <row r="43" spans="1:4" x14ac:dyDescent="0.25">
      <c r="B43" s="41" t="s">
        <v>21</v>
      </c>
      <c r="C43" s="41" t="s">
        <v>22</v>
      </c>
      <c r="D43" s="41" t="s">
        <v>23</v>
      </c>
    </row>
    <row r="44" spans="1:4" x14ac:dyDescent="0.25">
      <c r="B44" s="7" t="s">
        <v>24</v>
      </c>
      <c r="C44" s="10">
        <f>VLOOKUP($C$40&amp;"-"&amp;B44,'Tabela Auxiliar'!B:E,4,FALSE)</f>
        <v>0.32</v>
      </c>
      <c r="D44" s="55">
        <f>$C$41*C44</f>
        <v>192</v>
      </c>
    </row>
    <row r="45" spans="1:4" x14ac:dyDescent="0.25">
      <c r="B45" s="7" t="s">
        <v>25</v>
      </c>
      <c r="C45" s="10">
        <f>VLOOKUP($C$40&amp;"-"&amp;B45,'Tabela Auxiliar'!B:E,4,FALSE)</f>
        <v>0.35</v>
      </c>
      <c r="D45" s="55">
        <f t="shared" ref="D45:D49" si="0">$C$41*C45</f>
        <v>210</v>
      </c>
    </row>
    <row r="46" spans="1:4" x14ac:dyDescent="0.25">
      <c r="B46" s="40" t="s">
        <v>26</v>
      </c>
      <c r="C46" s="10">
        <f>VLOOKUP($C$40&amp;"-"&amp;B46,'Tabela Auxiliar'!B:E,4,FALSE)</f>
        <v>0.08</v>
      </c>
      <c r="D46" s="55">
        <f t="shared" si="0"/>
        <v>48</v>
      </c>
    </row>
    <row r="47" spans="1:4" x14ac:dyDescent="0.25">
      <c r="B47" s="40" t="s">
        <v>27</v>
      </c>
      <c r="C47" s="10">
        <f>VLOOKUP($C$40&amp;"-"&amp;B47,'Tabela Auxiliar'!B:E,4,FALSE)</f>
        <v>0.05</v>
      </c>
      <c r="D47" s="55">
        <f t="shared" si="0"/>
        <v>30</v>
      </c>
    </row>
    <row r="48" spans="1:4" x14ac:dyDescent="0.25">
      <c r="B48" s="7" t="s">
        <v>28</v>
      </c>
      <c r="C48" s="10">
        <f>VLOOKUP($C$40&amp;"-"&amp;B48,'Tabela Auxiliar'!B:E,4,FALSE)</f>
        <v>0.1</v>
      </c>
      <c r="D48" s="55">
        <f t="shared" si="0"/>
        <v>60</v>
      </c>
    </row>
    <row r="49" spans="2:4" x14ac:dyDescent="0.25">
      <c r="B49" s="7" t="s">
        <v>29</v>
      </c>
      <c r="C49" s="10">
        <f>VLOOKUP($C$40&amp;"-"&amp;B49,'Tabela Auxiliar'!B:E,4,FALSE)</f>
        <v>0.1</v>
      </c>
      <c r="D49" s="55">
        <f t="shared" si="0"/>
        <v>60</v>
      </c>
    </row>
    <row r="50" spans="2:4" x14ac:dyDescent="0.25">
      <c r="B50" s="42"/>
      <c r="C50" s="42"/>
      <c r="D50" s="56">
        <f>SUM(D44:D49)</f>
        <v>600</v>
      </c>
    </row>
    <row r="51" spans="2:4" x14ac:dyDescent="0.25"/>
  </sheetData>
  <mergeCells count="10">
    <mergeCell ref="B18:C18"/>
    <mergeCell ref="B19:C19"/>
    <mergeCell ref="B20:C20"/>
    <mergeCell ref="B21:C21"/>
    <mergeCell ref="B22:C22"/>
    <mergeCell ref="B12:D12"/>
    <mergeCell ref="B17:D17"/>
    <mergeCell ref="B13:C13"/>
    <mergeCell ref="B14:C14"/>
    <mergeCell ref="B15:C15"/>
  </mergeCells>
  <dataValidations count="1">
    <dataValidation type="list" allowBlank="1" showInputMessage="1" showErrorMessage="1" sqref="C40" xr:uid="{FA184E9B-57F1-4365-8BD5-E441F27A0EBA}">
      <formula1>"Conservador, Moderado, Agressivo"</formula1>
    </dataValidation>
  </dataValidations>
  <pageMargins left="0.511811024" right="0.511811024" top="0.78740157499999996" bottom="0.78740157499999996" header="0.31496062000000002" footer="0.31496062000000002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D18A9-5911-4434-A950-782EF6560D3A}">
  <dimension ref="B2:E20"/>
  <sheetViews>
    <sheetView workbookViewId="0">
      <selection activeCell="I21" sqref="I21"/>
    </sheetView>
  </sheetViews>
  <sheetFormatPr defaultRowHeight="15" x14ac:dyDescent="0.25"/>
  <cols>
    <col min="2" max="2" width="30.85546875" bestFit="1" customWidth="1"/>
    <col min="3" max="3" width="12.140625" bestFit="1" customWidth="1"/>
    <col min="4" max="4" width="19" bestFit="1" customWidth="1"/>
    <col min="5" max="5" width="12.140625" bestFit="1" customWidth="1"/>
  </cols>
  <sheetData>
    <row r="2" spans="2:5" x14ac:dyDescent="0.25">
      <c r="B2" s="41" t="s">
        <v>31</v>
      </c>
      <c r="C2" s="41" t="s">
        <v>19</v>
      </c>
      <c r="D2" s="41" t="s">
        <v>21</v>
      </c>
      <c r="E2" s="41" t="s">
        <v>30</v>
      </c>
    </row>
    <row r="3" spans="2:5" x14ac:dyDescent="0.25">
      <c r="B3" t="str">
        <f>C3&amp;"-"&amp;D3</f>
        <v>Conservador-PAPEL</v>
      </c>
      <c r="C3" t="s">
        <v>18</v>
      </c>
      <c r="D3" s="7" t="s">
        <v>24</v>
      </c>
      <c r="E3" s="10">
        <v>0.3</v>
      </c>
    </row>
    <row r="4" spans="2:5" x14ac:dyDescent="0.25">
      <c r="B4" t="str">
        <f t="shared" ref="B4:B20" si="0">C4&amp;"-"&amp;D4</f>
        <v>Conservador-TIJOLO</v>
      </c>
      <c r="C4" t="s">
        <v>18</v>
      </c>
      <c r="D4" s="7" t="s">
        <v>25</v>
      </c>
      <c r="E4" s="10">
        <v>0.5</v>
      </c>
    </row>
    <row r="5" spans="2:5" x14ac:dyDescent="0.25">
      <c r="B5" t="str">
        <f t="shared" si="0"/>
        <v>Conservador-HÍBRIDOS</v>
      </c>
      <c r="C5" t="s">
        <v>18</v>
      </c>
      <c r="D5" s="40" t="s">
        <v>26</v>
      </c>
      <c r="E5" s="10">
        <v>0.1</v>
      </c>
    </row>
    <row r="6" spans="2:5" x14ac:dyDescent="0.25">
      <c r="B6" t="str">
        <f t="shared" si="0"/>
        <v>Conservador-FOF's</v>
      </c>
      <c r="C6" t="s">
        <v>18</v>
      </c>
      <c r="D6" s="40" t="s">
        <v>27</v>
      </c>
      <c r="E6" s="10">
        <v>0.1</v>
      </c>
    </row>
    <row r="7" spans="2:5" x14ac:dyDescent="0.25">
      <c r="B7" t="str">
        <f t="shared" si="0"/>
        <v>Conservador-DESENVOLVIMENTO</v>
      </c>
      <c r="C7" t="s">
        <v>18</v>
      </c>
      <c r="D7" s="7" t="s">
        <v>28</v>
      </c>
      <c r="E7" s="10">
        <v>0</v>
      </c>
    </row>
    <row r="8" spans="2:5" x14ac:dyDescent="0.25">
      <c r="B8" s="1" t="str">
        <f t="shared" si="0"/>
        <v>Conservador-HOTELARIAS</v>
      </c>
      <c r="C8" s="1" t="s">
        <v>18</v>
      </c>
      <c r="D8" s="44" t="s">
        <v>29</v>
      </c>
      <c r="E8" s="45">
        <v>0</v>
      </c>
    </row>
    <row r="9" spans="2:5" x14ac:dyDescent="0.25">
      <c r="B9" t="str">
        <f t="shared" si="0"/>
        <v>Moderado-PAPEL</v>
      </c>
      <c r="C9" t="s">
        <v>32</v>
      </c>
      <c r="D9" s="7" t="s">
        <v>24</v>
      </c>
      <c r="E9" s="43">
        <v>0.32</v>
      </c>
    </row>
    <row r="10" spans="2:5" x14ac:dyDescent="0.25">
      <c r="B10" t="str">
        <f t="shared" si="0"/>
        <v>Moderado-TIJOLO</v>
      </c>
      <c r="C10" t="s">
        <v>32</v>
      </c>
      <c r="D10" s="7" t="s">
        <v>25</v>
      </c>
      <c r="E10" s="43">
        <v>0.35</v>
      </c>
    </row>
    <row r="11" spans="2:5" x14ac:dyDescent="0.25">
      <c r="B11" t="str">
        <f t="shared" si="0"/>
        <v>Moderado-HÍBRIDOS</v>
      </c>
      <c r="C11" t="s">
        <v>32</v>
      </c>
      <c r="D11" s="40" t="s">
        <v>26</v>
      </c>
      <c r="E11" s="43">
        <v>0.08</v>
      </c>
    </row>
    <row r="12" spans="2:5" x14ac:dyDescent="0.25">
      <c r="B12" t="str">
        <f t="shared" si="0"/>
        <v>Moderado-FOF's</v>
      </c>
      <c r="C12" t="s">
        <v>32</v>
      </c>
      <c r="D12" s="40" t="s">
        <v>27</v>
      </c>
      <c r="E12" s="43">
        <v>0.05</v>
      </c>
    </row>
    <row r="13" spans="2:5" x14ac:dyDescent="0.25">
      <c r="B13" t="str">
        <f t="shared" si="0"/>
        <v>Moderado-DESENVOLVIMENTO</v>
      </c>
      <c r="C13" t="s">
        <v>32</v>
      </c>
      <c r="D13" s="7" t="s">
        <v>28</v>
      </c>
      <c r="E13" s="43">
        <v>0.1</v>
      </c>
    </row>
    <row r="14" spans="2:5" x14ac:dyDescent="0.25">
      <c r="B14" s="1" t="str">
        <f t="shared" si="0"/>
        <v>Moderado-HOTELARIAS</v>
      </c>
      <c r="C14" s="1" t="s">
        <v>32</v>
      </c>
      <c r="D14" s="44" t="s">
        <v>29</v>
      </c>
      <c r="E14" s="46">
        <v>0.1</v>
      </c>
    </row>
    <row r="15" spans="2:5" x14ac:dyDescent="0.25">
      <c r="B15" t="str">
        <f t="shared" si="0"/>
        <v>Agressivo-PAPEL</v>
      </c>
      <c r="C15" t="s">
        <v>17</v>
      </c>
      <c r="D15" s="7" t="s">
        <v>24</v>
      </c>
      <c r="E15" s="43">
        <v>0.5</v>
      </c>
    </row>
    <row r="16" spans="2:5" x14ac:dyDescent="0.25">
      <c r="B16" t="str">
        <f t="shared" si="0"/>
        <v>Agressivo-TIJOLO</v>
      </c>
      <c r="C16" t="s">
        <v>17</v>
      </c>
      <c r="D16" s="7" t="s">
        <v>25</v>
      </c>
      <c r="E16" s="43">
        <v>0.1</v>
      </c>
    </row>
    <row r="17" spans="2:5" x14ac:dyDescent="0.25">
      <c r="B17" t="str">
        <f t="shared" si="0"/>
        <v>Agressivo-HÍBRIDOS</v>
      </c>
      <c r="C17" t="s">
        <v>17</v>
      </c>
      <c r="D17" s="40" t="s">
        <v>26</v>
      </c>
      <c r="E17" s="43">
        <v>0.05</v>
      </c>
    </row>
    <row r="18" spans="2:5" x14ac:dyDescent="0.25">
      <c r="B18" t="str">
        <f t="shared" si="0"/>
        <v>Agressivo-FOF's</v>
      </c>
      <c r="C18" t="s">
        <v>17</v>
      </c>
      <c r="D18" s="40" t="s">
        <v>27</v>
      </c>
      <c r="E18" s="43">
        <v>0.05</v>
      </c>
    </row>
    <row r="19" spans="2:5" x14ac:dyDescent="0.25">
      <c r="B19" t="str">
        <f t="shared" si="0"/>
        <v>Agressivo-DESENVOLVIMENTO</v>
      </c>
      <c r="C19" t="s">
        <v>17</v>
      </c>
      <c r="D19" s="7" t="s">
        <v>28</v>
      </c>
      <c r="E19" s="43">
        <v>0.2</v>
      </c>
    </row>
    <row r="20" spans="2:5" x14ac:dyDescent="0.25">
      <c r="B20" t="str">
        <f t="shared" si="0"/>
        <v>Agressivo-HOTELARIAS</v>
      </c>
      <c r="C20" t="s">
        <v>17</v>
      </c>
      <c r="D20" s="7" t="s">
        <v>29</v>
      </c>
      <c r="E20" s="43">
        <v>0.1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7</vt:i4>
      </vt:variant>
    </vt:vector>
  </HeadingPairs>
  <TitlesOfParts>
    <vt:vector size="9" baseType="lpstr">
      <vt:lpstr>Calculadora - APP</vt:lpstr>
      <vt:lpstr>Tabela Auxiliar</vt:lpstr>
      <vt:lpstr>Aporte</vt:lpstr>
      <vt:lpstr>patrimonio</vt:lpstr>
      <vt:lpstr>qtde_anos</vt:lpstr>
      <vt:lpstr>Rendimento_Carteira</vt:lpstr>
      <vt:lpstr>Salario</vt:lpstr>
      <vt:lpstr>Sugestao_Investimento</vt:lpstr>
      <vt:lpstr>taxa_mensal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MJS</dc:creator>
  <cp:lastModifiedBy>MJS</cp:lastModifiedBy>
  <dcterms:created xsi:type="dcterms:W3CDTF">2025-06-17T01:39:04Z</dcterms:created>
  <dcterms:modified xsi:type="dcterms:W3CDTF">2025-06-17T04:56:37Z</dcterms:modified>
</cp:coreProperties>
</file>