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xl-template-reader\template-reader\template-reader\staticdata\"/>
    </mc:Choice>
  </mc:AlternateContent>
  <bookViews>
    <workbookView xWindow="0" yWindow="0" windowWidth="28800" windowHeight="13425" tabRatio="837"/>
  </bookViews>
  <sheets>
    <sheet name="Cover1" sheetId="20" r:id="rId1"/>
    <sheet name="STI" sheetId="3" r:id="rId2"/>
    <sheet name="TB" sheetId="4" r:id="rId3"/>
    <sheet name="ART" sheetId="5" r:id="rId4"/>
    <sheet name="PMTCT" sheetId="6" r:id="rId5"/>
    <sheet name="Family Planning" sheetId="25" r:id="rId6"/>
    <sheet name="Prevention - PWP" sheetId="27" r:id="rId7"/>
    <sheet name="Clinical Care" sheetId="7" r:id="rId8"/>
    <sheet name="Prevention-MC" sheetId="23" r:id="rId9"/>
    <sheet name="Narrative" sheetId="13" r:id="rId10"/>
    <sheet name="Appendix 1" sheetId="16" r:id="rId11"/>
  </sheets>
  <definedNames>
    <definedName name="_xlnm.Print_Area" localSheetId="10">'Appendix 1'!$A$2:$A$33</definedName>
    <definedName name="_xlnm.Print_Area" localSheetId="3">ART!$A$1:$U$21</definedName>
    <definedName name="_xlnm.Print_Area" localSheetId="7">'Clinical Care'!$A$1:$U$22</definedName>
    <definedName name="_xlnm.Print_Area" localSheetId="9">Narrative!$A$1:$M$37</definedName>
    <definedName name="_xlnm.Print_Area" localSheetId="4">PMTCT!#REF!</definedName>
    <definedName name="_xlnm.Print_Area" localSheetId="6">'Prevention - PWP'!$A$1:$I$7</definedName>
    <definedName name="_xlnm.Print_Area" localSheetId="8">'Prevention-MC'!$A$1:$K$18</definedName>
    <definedName name="_xlnm.Print_Area" localSheetId="1">STI!$A$1:$U$11</definedName>
    <definedName name="_xlnm.Print_Area" localSheetId="2">TB!$A$1:$U$25</definedName>
    <definedName name="_xlnm.Print_Titles" localSheetId="3">ART!$1:$3</definedName>
    <definedName name="_xlnm.Print_Titles" localSheetId="7">'Clinical Care'!$1:$3</definedName>
    <definedName name="_xlnm.Print_Titles" localSheetId="5">'Family Planning'!$1:$3</definedName>
    <definedName name="_xlnm.Print_Titles" localSheetId="4">PMTCT!$1:$2</definedName>
    <definedName name="_xlnm.Print_Titles" localSheetId="8">'Prevention-MC'!$1:$3</definedName>
    <definedName name="_xlnm.Print_Titles" localSheetId="1">STI!$1:$3</definedName>
    <definedName name="_xlnm.Print_Titles" localSheetId="2">TB!$1:$3</definedName>
  </definedNames>
  <calcPr calcId="152511"/>
</workbook>
</file>

<file path=xl/calcChain.xml><?xml version="1.0" encoding="utf-8"?>
<calcChain xmlns="http://schemas.openxmlformats.org/spreadsheetml/2006/main">
  <c r="M34" i="25" l="1"/>
  <c r="M35" i="25" s="1"/>
  <c r="M36" i="25" s="1"/>
  <c r="M37" i="25" s="1"/>
  <c r="M38" i="25" s="1"/>
  <c r="M19" i="25" l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T15" i="4"/>
  <c r="U15" i="4"/>
  <c r="T17" i="4"/>
  <c r="U17" i="4"/>
  <c r="T20" i="4"/>
  <c r="U20" i="4"/>
  <c r="J5" i="4"/>
  <c r="L8" i="7" l="1"/>
  <c r="M8" i="7" s="1"/>
  <c r="N8" i="7" s="1"/>
  <c r="O8" i="7" s="1"/>
  <c r="P8" i="7" s="1"/>
  <c r="Q8" i="7" s="1"/>
  <c r="R8" i="7" s="1"/>
  <c r="S8" i="7" s="1"/>
  <c r="D8" i="7"/>
  <c r="E8" i="7" s="1"/>
  <c r="F8" i="7" s="1"/>
  <c r="G8" i="7" s="1"/>
  <c r="H8" i="7" s="1"/>
  <c r="I8" i="7" s="1"/>
  <c r="J8" i="7" s="1"/>
  <c r="C8" i="7"/>
  <c r="K8" i="7" s="1"/>
  <c r="K18" i="5"/>
  <c r="K19" i="5"/>
  <c r="U18" i="5"/>
  <c r="U19" i="5"/>
  <c r="T18" i="5"/>
  <c r="T19" i="5"/>
  <c r="S19" i="5"/>
  <c r="R19" i="5"/>
  <c r="Q19" i="5"/>
  <c r="P19" i="5"/>
  <c r="O19" i="5"/>
  <c r="N19" i="5"/>
  <c r="M19" i="5"/>
  <c r="L19" i="5"/>
  <c r="J19" i="5"/>
  <c r="I19" i="5"/>
  <c r="H19" i="5"/>
  <c r="G19" i="5"/>
  <c r="F19" i="5"/>
  <c r="E19" i="5"/>
  <c r="D19" i="5"/>
  <c r="C19" i="5"/>
  <c r="T8" i="7" l="1"/>
  <c r="U8" i="7" s="1"/>
  <c r="C13" i="7"/>
  <c r="D13" i="7"/>
  <c r="E13" i="7" s="1"/>
  <c r="F13" i="7" s="1"/>
  <c r="G13" i="7" s="1"/>
  <c r="H13" i="7" s="1"/>
  <c r="I13" i="7" s="1"/>
  <c r="J13" i="7" s="1"/>
  <c r="L13" i="7"/>
  <c r="M13" i="7"/>
  <c r="N13" i="7" s="1"/>
  <c r="O13" i="7" s="1"/>
  <c r="P13" i="7" s="1"/>
  <c r="Q13" i="7" s="1"/>
  <c r="R13" i="7" s="1"/>
  <c r="S13" i="7" s="1"/>
  <c r="T13" i="7" l="1"/>
  <c r="K13" i="7"/>
  <c r="N4" i="5"/>
  <c r="O4" i="5"/>
  <c r="P4" i="5" s="1"/>
  <c r="Q4" i="5" s="1"/>
  <c r="R4" i="5" s="1"/>
  <c r="S4" i="5" s="1"/>
  <c r="U13" i="7" l="1"/>
  <c r="C5" i="6"/>
  <c r="C6" i="6" s="1"/>
  <c r="C7" i="6" s="1"/>
  <c r="C8" i="6" s="1"/>
  <c r="C9" i="6" s="1"/>
  <c r="C10" i="6" s="1"/>
  <c r="C11" i="6" s="1"/>
  <c r="C12" i="6" s="1"/>
  <c r="C13" i="6" s="1"/>
  <c r="C14" i="6" s="1"/>
  <c r="D5" i="6"/>
  <c r="D6" i="6" s="1"/>
  <c r="D8" i="6" s="1"/>
  <c r="D9" i="6" s="1"/>
  <c r="D10" i="6" s="1"/>
  <c r="D11" i="6" s="1"/>
  <c r="D12" i="6" s="1"/>
  <c r="D13" i="6" s="1"/>
  <c r="D14" i="6" s="1"/>
  <c r="E5" i="6"/>
  <c r="F5" i="6"/>
  <c r="G5" i="6"/>
  <c r="G6" i="6" s="1"/>
  <c r="G7" i="6" s="1"/>
  <c r="G8" i="6" s="1"/>
  <c r="G9" i="6" s="1"/>
  <c r="G10" i="6" s="1"/>
  <c r="G11" i="6" s="1"/>
  <c r="G12" i="6" s="1"/>
  <c r="G13" i="6" s="1"/>
  <c r="G14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E6" i="6"/>
  <c r="E7" i="6" s="1"/>
  <c r="E8" i="6" s="1"/>
  <c r="E9" i="6" s="1"/>
  <c r="E10" i="6" s="1"/>
  <c r="E11" i="6" s="1"/>
  <c r="E12" i="6" s="1"/>
  <c r="E13" i="6" s="1"/>
  <c r="E14" i="6" s="1"/>
  <c r="F6" i="6"/>
  <c r="F7" i="6" s="1"/>
  <c r="F8" i="6" s="1"/>
  <c r="F9" i="6" s="1"/>
  <c r="F10" i="6" s="1"/>
  <c r="F11" i="6" s="1"/>
  <c r="F12" i="6" s="1"/>
  <c r="F13" i="6" s="1"/>
  <c r="F14" i="6" s="1"/>
  <c r="D4" i="6"/>
  <c r="E4" i="6"/>
  <c r="F4" i="6"/>
  <c r="G4" i="6"/>
  <c r="H4" i="6"/>
  <c r="C4" i="6"/>
  <c r="E3" i="6"/>
  <c r="F3" i="6"/>
  <c r="G3" i="6"/>
  <c r="H3" i="6"/>
  <c r="D3" i="6"/>
  <c r="I3" i="6" l="1"/>
  <c r="I14" i="6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13" i="6"/>
  <c r="I12" i="6"/>
  <c r="I11" i="6"/>
  <c r="I10" i="6"/>
  <c r="I9" i="6"/>
  <c r="I8" i="6"/>
  <c r="I7" i="6"/>
  <c r="I6" i="6"/>
  <c r="I5" i="6"/>
  <c r="I4" i="6"/>
  <c r="M6" i="3" l="1"/>
  <c r="N6" i="3"/>
  <c r="O6" i="3"/>
  <c r="P6" i="3"/>
  <c r="Q6" i="3"/>
  <c r="R6" i="3"/>
  <c r="S6" i="3"/>
  <c r="L6" i="3"/>
  <c r="D6" i="3"/>
  <c r="E6" i="3"/>
  <c r="F6" i="3"/>
  <c r="G6" i="3"/>
  <c r="H6" i="3"/>
  <c r="I6" i="3"/>
  <c r="J6" i="3"/>
  <c r="C6" i="3"/>
  <c r="K17" i="23" l="1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C18" i="23"/>
  <c r="D18" i="23"/>
  <c r="E18" i="23"/>
  <c r="F18" i="23"/>
  <c r="G18" i="23"/>
  <c r="H18" i="23"/>
  <c r="I18" i="23"/>
  <c r="J18" i="23"/>
  <c r="D5" i="23"/>
  <c r="E5" i="23"/>
  <c r="F5" i="23"/>
  <c r="G5" i="23"/>
  <c r="H5" i="23"/>
  <c r="I5" i="23"/>
  <c r="J5" i="23"/>
  <c r="C5" i="23"/>
  <c r="E4" i="23"/>
  <c r="F4" i="23"/>
  <c r="G4" i="23"/>
  <c r="H4" i="23"/>
  <c r="I4" i="23" s="1"/>
  <c r="J4" i="23" s="1"/>
  <c r="D4" i="23"/>
  <c r="M16" i="7"/>
  <c r="N16" i="7" s="1"/>
  <c r="O16" i="7" s="1"/>
  <c r="P16" i="7" s="1"/>
  <c r="Q16" i="7" s="1"/>
  <c r="R16" i="7" s="1"/>
  <c r="S16" i="7" s="1"/>
  <c r="M12" i="7"/>
  <c r="N12" i="7" s="1"/>
  <c r="O12" i="7" s="1"/>
  <c r="P12" i="7" s="1"/>
  <c r="Q12" i="7" s="1"/>
  <c r="R12" i="7" s="1"/>
  <c r="S12" i="7" s="1"/>
  <c r="L14" i="7"/>
  <c r="L15" i="7" s="1"/>
  <c r="L16" i="7" s="1"/>
  <c r="L17" i="7" s="1"/>
  <c r="L18" i="7" s="1"/>
  <c r="L19" i="7" s="1"/>
  <c r="L20" i="7" s="1"/>
  <c r="L21" i="7" s="1"/>
  <c r="L22" i="7" s="1"/>
  <c r="M22" i="7" s="1"/>
  <c r="N22" i="7" s="1"/>
  <c r="O22" i="7" s="1"/>
  <c r="P22" i="7" s="1"/>
  <c r="Q22" i="7" s="1"/>
  <c r="R22" i="7" s="1"/>
  <c r="S22" i="7" s="1"/>
  <c r="D12" i="7"/>
  <c r="E12" i="7" s="1"/>
  <c r="F12" i="7" s="1"/>
  <c r="G12" i="7" s="1"/>
  <c r="H12" i="7" s="1"/>
  <c r="I12" i="7" s="1"/>
  <c r="J12" i="7" s="1"/>
  <c r="C14" i="7"/>
  <c r="C15" i="7" s="1"/>
  <c r="C16" i="7" s="1"/>
  <c r="C17" i="7" s="1"/>
  <c r="C18" i="7" s="1"/>
  <c r="C19" i="7" s="1"/>
  <c r="C20" i="7" s="1"/>
  <c r="C21" i="7" s="1"/>
  <c r="C22" i="7" s="1"/>
  <c r="D22" i="7" s="1"/>
  <c r="E22" i="7" s="1"/>
  <c r="F22" i="7" s="1"/>
  <c r="G22" i="7" s="1"/>
  <c r="H22" i="7" s="1"/>
  <c r="I22" i="7" s="1"/>
  <c r="J22" i="7" s="1"/>
  <c r="L6" i="7"/>
  <c r="L7" i="7" s="1"/>
  <c r="M5" i="7"/>
  <c r="N5" i="7" s="1"/>
  <c r="O5" i="7" s="1"/>
  <c r="P5" i="7" s="1"/>
  <c r="Q5" i="7" s="1"/>
  <c r="R5" i="7" s="1"/>
  <c r="S5" i="7" s="1"/>
  <c r="C5" i="7"/>
  <c r="C6" i="7" s="1"/>
  <c r="D6" i="7" s="1"/>
  <c r="D4" i="7"/>
  <c r="E4" i="7" s="1"/>
  <c r="F4" i="7" s="1"/>
  <c r="G4" i="7" s="1"/>
  <c r="H4" i="7" s="1"/>
  <c r="I4" i="7" s="1"/>
  <c r="J4" i="7" s="1"/>
  <c r="L4" i="7" s="1"/>
  <c r="I33" i="25"/>
  <c r="J33" i="25" s="1"/>
  <c r="K33" i="25" s="1"/>
  <c r="I31" i="25"/>
  <c r="J31" i="25" s="1"/>
  <c r="K31" i="25" s="1"/>
  <c r="C31" i="25"/>
  <c r="D31" i="25" s="1"/>
  <c r="E31" i="25" s="1"/>
  <c r="F31" i="25" s="1"/>
  <c r="I30" i="25"/>
  <c r="J30" i="25" s="1"/>
  <c r="K30" i="25" s="1"/>
  <c r="D30" i="25"/>
  <c r="E30" i="25" s="1"/>
  <c r="F30" i="25" s="1"/>
  <c r="I17" i="25"/>
  <c r="J17" i="25" s="1"/>
  <c r="K17" i="25" s="1"/>
  <c r="F17" i="25"/>
  <c r="D17" i="25"/>
  <c r="D4" i="25"/>
  <c r="E4" i="25" s="1"/>
  <c r="F4" i="25" s="1"/>
  <c r="S5" i="5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20" i="5" s="1"/>
  <c r="S21" i="5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20" i="5" s="1"/>
  <c r="C21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20" i="5" s="1"/>
  <c r="D21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20" i="5" s="1"/>
  <c r="E21" i="5" s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20" i="5" s="1"/>
  <c r="F21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20" i="5" s="1"/>
  <c r="G21" i="5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20" i="5" s="1"/>
  <c r="H21" i="5" s="1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20" i="5" s="1"/>
  <c r="I21" i="5" s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20" i="5" s="1"/>
  <c r="J21" i="5" s="1"/>
  <c r="C5" i="5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20" i="5" s="1"/>
  <c r="N21" i="5" s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20" i="5" s="1"/>
  <c r="L21" i="5" s="1"/>
  <c r="M20" i="7" l="1"/>
  <c r="N20" i="7" s="1"/>
  <c r="O20" i="7" s="1"/>
  <c r="P20" i="7" s="1"/>
  <c r="Q20" i="7" s="1"/>
  <c r="R20" i="7" s="1"/>
  <c r="S20" i="7" s="1"/>
  <c r="M19" i="7"/>
  <c r="N19" i="7" s="1"/>
  <c r="O19" i="7" s="1"/>
  <c r="P19" i="7" s="1"/>
  <c r="Q19" i="7" s="1"/>
  <c r="R19" i="7" s="1"/>
  <c r="S19" i="7" s="1"/>
  <c r="M17" i="7"/>
  <c r="N17" i="7" s="1"/>
  <c r="O17" i="7" s="1"/>
  <c r="P17" i="7" s="1"/>
  <c r="Q17" i="7" s="1"/>
  <c r="R17" i="7" s="1"/>
  <c r="S17" i="7" s="1"/>
  <c r="D19" i="7"/>
  <c r="E19" i="7" s="1"/>
  <c r="F19" i="7" s="1"/>
  <c r="G19" i="7" s="1"/>
  <c r="H19" i="7" s="1"/>
  <c r="I19" i="7" s="1"/>
  <c r="J19" i="7" s="1"/>
  <c r="D5" i="7"/>
  <c r="E5" i="7" s="1"/>
  <c r="F5" i="7" s="1"/>
  <c r="G5" i="7" s="1"/>
  <c r="H5" i="7" s="1"/>
  <c r="I5" i="7" s="1"/>
  <c r="J5" i="7" s="1"/>
  <c r="D16" i="7"/>
  <c r="E16" i="7" s="1"/>
  <c r="F16" i="7" s="1"/>
  <c r="G16" i="7" s="1"/>
  <c r="H16" i="7" s="1"/>
  <c r="I16" i="7" s="1"/>
  <c r="J16" i="7" s="1"/>
  <c r="E6" i="7"/>
  <c r="F6" i="7" s="1"/>
  <c r="G6" i="7" s="1"/>
  <c r="H6" i="7" s="1"/>
  <c r="I6" i="7" s="1"/>
  <c r="J6" i="7" s="1"/>
  <c r="D7" i="7"/>
  <c r="D17" i="7"/>
  <c r="E17" i="7" s="1"/>
  <c r="F17" i="7" s="1"/>
  <c r="G17" i="7" s="1"/>
  <c r="H17" i="7" s="1"/>
  <c r="I17" i="7" s="1"/>
  <c r="J17" i="7" s="1"/>
  <c r="D20" i="7"/>
  <c r="E20" i="7" s="1"/>
  <c r="F20" i="7" s="1"/>
  <c r="G20" i="7" s="1"/>
  <c r="H20" i="7" s="1"/>
  <c r="I20" i="7" s="1"/>
  <c r="J20" i="7" s="1"/>
  <c r="D14" i="7"/>
  <c r="E14" i="7" s="1"/>
  <c r="F14" i="7" s="1"/>
  <c r="G14" i="7" s="1"/>
  <c r="H14" i="7" s="1"/>
  <c r="I14" i="7" s="1"/>
  <c r="J14" i="7" s="1"/>
  <c r="D21" i="7"/>
  <c r="E21" i="7" s="1"/>
  <c r="F21" i="7" s="1"/>
  <c r="G21" i="7" s="1"/>
  <c r="H21" i="7" s="1"/>
  <c r="I21" i="7" s="1"/>
  <c r="J21" i="7" s="1"/>
  <c r="M14" i="7"/>
  <c r="N14" i="7" s="1"/>
  <c r="O14" i="7" s="1"/>
  <c r="P14" i="7" s="1"/>
  <c r="Q14" i="7" s="1"/>
  <c r="R14" i="7" s="1"/>
  <c r="S14" i="7" s="1"/>
  <c r="M21" i="7"/>
  <c r="N21" i="7" s="1"/>
  <c r="O21" i="7" s="1"/>
  <c r="P21" i="7" s="1"/>
  <c r="Q21" i="7" s="1"/>
  <c r="R21" i="7" s="1"/>
  <c r="S21" i="7" s="1"/>
  <c r="D15" i="7"/>
  <c r="E15" i="7" s="1"/>
  <c r="F15" i="7" s="1"/>
  <c r="G15" i="7" s="1"/>
  <c r="H15" i="7" s="1"/>
  <c r="I15" i="7" s="1"/>
  <c r="J15" i="7" s="1"/>
  <c r="D18" i="7"/>
  <c r="E18" i="7" s="1"/>
  <c r="F18" i="7" s="1"/>
  <c r="G18" i="7" s="1"/>
  <c r="H18" i="7" s="1"/>
  <c r="I18" i="7" s="1"/>
  <c r="J18" i="7" s="1"/>
  <c r="M15" i="7"/>
  <c r="N15" i="7" s="1"/>
  <c r="O15" i="7" s="1"/>
  <c r="P15" i="7" s="1"/>
  <c r="Q15" i="7" s="1"/>
  <c r="R15" i="7" s="1"/>
  <c r="S15" i="7" s="1"/>
  <c r="M18" i="7"/>
  <c r="N18" i="7" s="1"/>
  <c r="O18" i="7" s="1"/>
  <c r="P18" i="7" s="1"/>
  <c r="Q18" i="7" s="1"/>
  <c r="R18" i="7" s="1"/>
  <c r="S18" i="7" s="1"/>
  <c r="L9" i="7"/>
  <c r="M4" i="5"/>
  <c r="C7" i="7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N5" i="4"/>
  <c r="N6" i="4" s="1"/>
  <c r="O5" i="4"/>
  <c r="O6" i="4" s="1"/>
  <c r="O7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Q5" i="4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S5" i="4"/>
  <c r="S6" i="4" s="1"/>
  <c r="S7" i="4" s="1"/>
  <c r="Q6" i="4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N7" i="4"/>
  <c r="N8" i="4" s="1"/>
  <c r="N9" i="4" s="1"/>
  <c r="N10" i="4" s="1"/>
  <c r="O8" i="4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S8" i="4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N11" i="4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E5" i="4"/>
  <c r="E6" i="4" s="1"/>
  <c r="F5" i="4"/>
  <c r="F6" i="4" s="1"/>
  <c r="F7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H5" i="4"/>
  <c r="I5" i="4"/>
  <c r="I6" i="4" s="1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H6" i="4"/>
  <c r="H7" i="4" s="1"/>
  <c r="H8" i="4" s="1"/>
  <c r="H9" i="4" s="1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F8" i="4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T4" i="3"/>
  <c r="R5" i="5" l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20" i="5" s="1"/>
  <c r="R21" i="5" s="1"/>
  <c r="P5" i="5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20" i="5" s="1"/>
  <c r="P21" i="5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20" i="5" s="1"/>
  <c r="M21" i="5" s="1"/>
  <c r="C9" i="7"/>
  <c r="E7" i="7"/>
  <c r="F7" i="7" s="1"/>
  <c r="G7" i="7" s="1"/>
  <c r="H7" i="7" s="1"/>
  <c r="I7" i="7" s="1"/>
  <c r="J7" i="7" s="1"/>
  <c r="M7" i="3"/>
  <c r="M8" i="3" s="1"/>
  <c r="M9" i="3" s="1"/>
  <c r="M10" i="3" s="1"/>
  <c r="M11" i="3" s="1"/>
  <c r="O7" i="3"/>
  <c r="O9" i="3" s="1"/>
  <c r="O10" i="3" s="1"/>
  <c r="O11" i="3" s="1"/>
  <c r="P7" i="3"/>
  <c r="P8" i="3" s="1"/>
  <c r="P9" i="3" s="1"/>
  <c r="P10" i="3" s="1"/>
  <c r="P11" i="3" s="1"/>
  <c r="Q7" i="3"/>
  <c r="Q8" i="3" s="1"/>
  <c r="Q9" i="3" s="1"/>
  <c r="Q10" i="3" s="1"/>
  <c r="Q11" i="3" s="1"/>
  <c r="S7" i="3"/>
  <c r="S8" i="3" s="1"/>
  <c r="S9" i="3" s="1"/>
  <c r="S10" i="3" s="1"/>
  <c r="S11" i="3" s="1"/>
  <c r="N7" i="3"/>
  <c r="N8" i="3" s="1"/>
  <c r="N9" i="3" s="1"/>
  <c r="N10" i="3" s="1"/>
  <c r="N11" i="3" s="1"/>
  <c r="R7" i="3"/>
  <c r="R8" i="3" s="1"/>
  <c r="R9" i="3" s="1"/>
  <c r="R10" i="3" s="1"/>
  <c r="R11" i="3" s="1"/>
  <c r="L7" i="3"/>
  <c r="L8" i="3" s="1"/>
  <c r="L9" i="3" s="1"/>
  <c r="L10" i="3" s="1"/>
  <c r="L11" i="3" s="1"/>
  <c r="E7" i="3"/>
  <c r="E8" i="3" s="1"/>
  <c r="E9" i="3" s="1"/>
  <c r="E10" i="3" s="1"/>
  <c r="E11" i="3" s="1"/>
  <c r="F7" i="3"/>
  <c r="F8" i="3" s="1"/>
  <c r="F9" i="3" s="1"/>
  <c r="F10" i="3" s="1"/>
  <c r="F11" i="3" s="1"/>
  <c r="G7" i="3"/>
  <c r="G8" i="3" s="1"/>
  <c r="G9" i="3" s="1"/>
  <c r="G10" i="3" s="1"/>
  <c r="G11" i="3" s="1"/>
  <c r="I7" i="3"/>
  <c r="I8" i="3" s="1"/>
  <c r="I9" i="3" s="1"/>
  <c r="I10" i="3" s="1"/>
  <c r="I11" i="3" s="1"/>
  <c r="J7" i="3"/>
  <c r="J8" i="3" s="1"/>
  <c r="J9" i="3" s="1"/>
  <c r="J10" i="3" s="1"/>
  <c r="J11" i="3" s="1"/>
  <c r="D7" i="3"/>
  <c r="D10" i="3" s="1"/>
  <c r="D11" i="3" s="1"/>
  <c r="H7" i="3"/>
  <c r="H8" i="3" s="1"/>
  <c r="H9" i="3" s="1"/>
  <c r="H10" i="3" s="1"/>
  <c r="H11" i="3" s="1"/>
  <c r="C7" i="3"/>
  <c r="C8" i="3" s="1"/>
  <c r="C9" i="3" s="1"/>
  <c r="C10" i="3" s="1"/>
  <c r="C11" i="3" s="1"/>
  <c r="Q5" i="5" l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20" i="5" s="1"/>
  <c r="Q21" i="5" s="1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20" i="5" s="1"/>
  <c r="O21" i="5" s="1"/>
  <c r="T21" i="5" s="1"/>
  <c r="D9" i="7"/>
  <c r="E9" i="7" s="1"/>
  <c r="F9" i="7" s="1"/>
  <c r="G9" i="7" s="1"/>
  <c r="H9" i="7" s="1"/>
  <c r="I9" i="7" s="1"/>
  <c r="J9" i="7" s="1"/>
  <c r="C10" i="7"/>
  <c r="D10" i="7" s="1"/>
  <c r="T21" i="4"/>
  <c r="K21" i="4"/>
  <c r="K12" i="4"/>
  <c r="K13" i="4"/>
  <c r="T12" i="4"/>
  <c r="U12" i="4" s="1"/>
  <c r="T13" i="4"/>
  <c r="T10" i="4"/>
  <c r="K9" i="4"/>
  <c r="L33" i="25"/>
  <c r="G4" i="25"/>
  <c r="H4" i="25" s="1"/>
  <c r="I4" i="25" s="1"/>
  <c r="J4" i="25" s="1"/>
  <c r="K4" i="25" s="1"/>
  <c r="G17" i="25"/>
  <c r="L17" i="25"/>
  <c r="G30" i="25"/>
  <c r="L30" i="25"/>
  <c r="G31" i="25"/>
  <c r="L31" i="25"/>
  <c r="M32" i="25"/>
  <c r="M39" i="25"/>
  <c r="M40" i="25"/>
  <c r="M42" i="25"/>
  <c r="T18" i="7"/>
  <c r="T19" i="7"/>
  <c r="K18" i="7"/>
  <c r="K19" i="7"/>
  <c r="K11" i="23"/>
  <c r="K6" i="23"/>
  <c r="T9" i="4"/>
  <c r="T11" i="4"/>
  <c r="K11" i="4"/>
  <c r="K21" i="5"/>
  <c r="K20" i="5"/>
  <c r="K5" i="23"/>
  <c r="K7" i="23"/>
  <c r="K8" i="23"/>
  <c r="K9" i="23"/>
  <c r="K10" i="23"/>
  <c r="K12" i="23"/>
  <c r="K13" i="23"/>
  <c r="K14" i="23"/>
  <c r="K15" i="23"/>
  <c r="K16" i="23"/>
  <c r="K18" i="23"/>
  <c r="K4" i="23"/>
  <c r="K5" i="4"/>
  <c r="T5" i="4"/>
  <c r="K6" i="4"/>
  <c r="T6" i="4"/>
  <c r="K7" i="4"/>
  <c r="T7" i="4"/>
  <c r="K8" i="4"/>
  <c r="U8" i="4" s="1"/>
  <c r="T8" i="4"/>
  <c r="K14" i="4"/>
  <c r="T14" i="4"/>
  <c r="K16" i="4"/>
  <c r="T16" i="4"/>
  <c r="K18" i="4"/>
  <c r="T18" i="4"/>
  <c r="K19" i="4"/>
  <c r="T19" i="4"/>
  <c r="K22" i="4"/>
  <c r="T22" i="4"/>
  <c r="K23" i="4"/>
  <c r="T23" i="4"/>
  <c r="K24" i="4"/>
  <c r="T24" i="4"/>
  <c r="K25" i="4"/>
  <c r="T25" i="4"/>
  <c r="T4" i="4"/>
  <c r="K4" i="4"/>
  <c r="K7" i="3"/>
  <c r="T7" i="3"/>
  <c r="K8" i="3"/>
  <c r="T8" i="3"/>
  <c r="K9" i="3"/>
  <c r="T9" i="3"/>
  <c r="K10" i="3"/>
  <c r="T10" i="3"/>
  <c r="K11" i="3"/>
  <c r="T11" i="3"/>
  <c r="T6" i="3"/>
  <c r="K6" i="3"/>
  <c r="K4" i="3"/>
  <c r="T20" i="7"/>
  <c r="T21" i="7"/>
  <c r="K20" i="7"/>
  <c r="K21" i="7"/>
  <c r="T12" i="7"/>
  <c r="T14" i="7"/>
  <c r="T15" i="7"/>
  <c r="T16" i="7"/>
  <c r="T17" i="7"/>
  <c r="T22" i="7"/>
  <c r="K12" i="7"/>
  <c r="K14" i="7"/>
  <c r="K15" i="7"/>
  <c r="K16" i="7"/>
  <c r="K17" i="7"/>
  <c r="K22" i="7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4" i="5"/>
  <c r="E4" i="27"/>
  <c r="H4" i="27"/>
  <c r="I4" i="27" s="1"/>
  <c r="E5" i="27"/>
  <c r="H5" i="27"/>
  <c r="E6" i="27"/>
  <c r="H6" i="27"/>
  <c r="I6" i="27" s="1"/>
  <c r="E7" i="27"/>
  <c r="H7" i="27"/>
  <c r="U4" i="3"/>
  <c r="K10" i="4"/>
  <c r="L4" i="25" l="1"/>
  <c r="M4" i="25" s="1"/>
  <c r="M5" i="25" s="1"/>
  <c r="M31" i="25"/>
  <c r="T9" i="5"/>
  <c r="U16" i="7"/>
  <c r="U15" i="7"/>
  <c r="U22" i="7"/>
  <c r="U17" i="7"/>
  <c r="T5" i="5"/>
  <c r="T20" i="5"/>
  <c r="T13" i="5"/>
  <c r="U13" i="5" s="1"/>
  <c r="T17" i="5"/>
  <c r="T16" i="5"/>
  <c r="U16" i="5" s="1"/>
  <c r="T12" i="5"/>
  <c r="U12" i="5" s="1"/>
  <c r="T8" i="5"/>
  <c r="U8" i="5" s="1"/>
  <c r="T15" i="5"/>
  <c r="U15" i="5" s="1"/>
  <c r="T11" i="5"/>
  <c r="U11" i="5" s="1"/>
  <c r="T7" i="5"/>
  <c r="U7" i="5" s="1"/>
  <c r="U21" i="5"/>
  <c r="T4" i="5"/>
  <c r="U4" i="5" s="1"/>
  <c r="T14" i="5"/>
  <c r="U14" i="5" s="1"/>
  <c r="T10" i="5"/>
  <c r="U10" i="5" s="1"/>
  <c r="T6" i="5"/>
  <c r="U6" i="5" s="1"/>
  <c r="U17" i="5"/>
  <c r="U5" i="5"/>
  <c r="U4" i="4"/>
  <c r="U14" i="7"/>
  <c r="U20" i="7"/>
  <c r="U18" i="7"/>
  <c r="U21" i="7"/>
  <c r="U19" i="7"/>
  <c r="U12" i="7"/>
  <c r="I7" i="27"/>
  <c r="I5" i="27"/>
  <c r="M30" i="25"/>
  <c r="M17" i="25"/>
  <c r="U20" i="5"/>
  <c r="U9" i="5"/>
  <c r="U6" i="4"/>
  <c r="U24" i="4"/>
  <c r="U18" i="4"/>
  <c r="U7" i="4"/>
  <c r="U9" i="4"/>
  <c r="U25" i="4"/>
  <c r="U23" i="4"/>
  <c r="U19" i="4"/>
  <c r="U16" i="4"/>
  <c r="U22" i="4"/>
  <c r="U11" i="4"/>
  <c r="U13" i="4"/>
  <c r="U5" i="4"/>
  <c r="U14" i="4"/>
  <c r="U10" i="4"/>
  <c r="U8" i="3"/>
  <c r="U10" i="3"/>
  <c r="U9" i="3"/>
  <c r="U6" i="3"/>
  <c r="U11" i="3"/>
  <c r="U7" i="3"/>
  <c r="U21" i="4"/>
  <c r="M6" i="25" l="1"/>
  <c r="M7" i="25" s="1"/>
  <c r="M8" i="25" s="1"/>
  <c r="M9" i="25" s="1"/>
  <c r="M10" i="25" s="1"/>
  <c r="M11" i="25" s="1"/>
  <c r="M12" i="25" s="1"/>
  <c r="M13" i="25" s="1"/>
  <c r="M14" i="25" s="1"/>
  <c r="M15" i="25" s="1"/>
  <c r="K4" i="7"/>
  <c r="M16" i="25" l="1"/>
  <c r="M4" i="7"/>
  <c r="K5" i="7"/>
  <c r="N4" i="7" l="1"/>
  <c r="K6" i="7"/>
  <c r="M6" i="7" s="1"/>
  <c r="N6" i="7" s="1"/>
  <c r="O6" i="7" s="1"/>
  <c r="P6" i="7" s="1"/>
  <c r="Q6" i="7" s="1"/>
  <c r="R6" i="7" s="1"/>
  <c r="S6" i="7" s="1"/>
  <c r="K9" i="7" l="1"/>
  <c r="K7" i="7"/>
  <c r="M7" i="7" s="1"/>
  <c r="N7" i="7" s="1"/>
  <c r="O7" i="7" s="1"/>
  <c r="P7" i="7" s="1"/>
  <c r="Q7" i="7" s="1"/>
  <c r="R7" i="7" s="1"/>
  <c r="S7" i="7" s="1"/>
  <c r="O4" i="7"/>
  <c r="M9" i="7" l="1"/>
  <c r="N9" i="7" s="1"/>
  <c r="O9" i="7" s="1"/>
  <c r="P9" i="7" s="1"/>
  <c r="Q9" i="7" s="1"/>
  <c r="R9" i="7" s="1"/>
  <c r="S9" i="7" s="1"/>
  <c r="P4" i="7"/>
  <c r="Q4" i="7" l="1"/>
  <c r="R4" i="7" l="1"/>
  <c r="S4" i="7" l="1"/>
  <c r="T5" i="7" l="1"/>
  <c r="U5" i="7" s="1"/>
  <c r="T4" i="7"/>
  <c r="U4" i="7" s="1"/>
  <c r="T6" i="7" l="1"/>
  <c r="U6" i="7" s="1"/>
  <c r="T9" i="7" l="1"/>
  <c r="T7" i="7"/>
  <c r="U7" i="7" s="1"/>
  <c r="U9" i="7" l="1"/>
  <c r="U11" i="7" l="1"/>
  <c r="U10" i="7"/>
</calcChain>
</file>

<file path=xl/sharedStrings.xml><?xml version="1.0" encoding="utf-8"?>
<sst xmlns="http://schemas.openxmlformats.org/spreadsheetml/2006/main" count="1059" uniqueCount="454">
  <si>
    <t>Name of Health Facility</t>
  </si>
  <si>
    <t>Date Report Compiled</t>
  </si>
  <si>
    <t>Name</t>
  </si>
  <si>
    <t>Bed Capacity</t>
  </si>
  <si>
    <r>
      <rPr>
        <b/>
        <sz val="11"/>
        <color indexed="8"/>
        <rFont val="Calibri"/>
        <family val="2"/>
      </rPr>
      <t>Special Instruction:</t>
    </r>
    <r>
      <rPr>
        <sz val="11"/>
        <color theme="1"/>
        <rFont val="Calibri"/>
        <family val="2"/>
        <scheme val="minor"/>
      </rPr>
      <t xml:space="preserve"> This form is to be submitted to the office of the Director of Medical Services by the </t>
    </r>
    <r>
      <rPr>
        <b/>
        <i/>
        <u/>
        <sz val="11"/>
        <color indexed="8"/>
        <rFont val="Calibri"/>
        <family val="2"/>
      </rPr>
      <t>4th of each month</t>
    </r>
  </si>
  <si>
    <t>Report details:</t>
  </si>
  <si>
    <t>No</t>
  </si>
  <si>
    <t>Indicator</t>
  </si>
  <si>
    <t>Male</t>
  </si>
  <si>
    <t>Female</t>
  </si>
  <si>
    <t>Total</t>
  </si>
  <si>
    <t>15+</t>
  </si>
  <si>
    <t>Males</t>
  </si>
  <si>
    <t>Females</t>
  </si>
  <si>
    <t>All Females</t>
  </si>
  <si>
    <t>No.</t>
  </si>
  <si>
    <t>Programme Area 3: Tuberculosis treatment</t>
  </si>
  <si>
    <t>&lt;1</t>
  </si>
  <si>
    <t>Total number of infants born to HIV positive women at this site this month</t>
  </si>
  <si>
    <t>Programme Area 5: Prevention of Mother to Child Transmission (PMTCT)</t>
  </si>
  <si>
    <t>Indicator Description</t>
  </si>
  <si>
    <t>MALES</t>
  </si>
  <si>
    <t>TOTAL</t>
  </si>
  <si>
    <t>Number of MC clients counseled and tested for HIV at the MC site who received their test results</t>
  </si>
  <si>
    <t>No. of MC clients with an unknown HIV status</t>
  </si>
  <si>
    <t>Number of MC clients tested at MC site testing HIV-positive</t>
  </si>
  <si>
    <t xml:space="preserve">Number of males circumcised as part of the minimum package of MC for HIV prevention services </t>
  </si>
  <si>
    <t>Number of males circumcised within the reporting period who return at least once for post-operative follow-up care (routine or emergent) within 48hours of surgery</t>
  </si>
  <si>
    <t>Challenges, Lessons learnt, promising practices in implementing activities by the appropriate service area:</t>
  </si>
  <si>
    <t>I verify that this information is complete and correct and that I have not misrepresented any information in this report</t>
  </si>
  <si>
    <t>Signature</t>
  </si>
  <si>
    <t>Date</t>
  </si>
  <si>
    <t>Designation</t>
  </si>
  <si>
    <t>Total Males</t>
  </si>
  <si>
    <t>Total Males and Females</t>
  </si>
  <si>
    <t>10-14</t>
  </si>
  <si>
    <t>Number  of ART clients who are transferred in from another site</t>
  </si>
  <si>
    <t>Number of ART clients who stopped treatment due to loss to follow-up</t>
  </si>
  <si>
    <t>Number of ART clients who stopped treatment due to death</t>
  </si>
  <si>
    <t>Number of ART clients who restarted treatment</t>
  </si>
  <si>
    <t>Number of ART clients transferred out to another facility</t>
  </si>
  <si>
    <t>Number of ALL pregnant women who tested positive for HIV</t>
  </si>
  <si>
    <t>Number of ALL pregnant women who tested positive for HIV and collected the test results</t>
  </si>
  <si>
    <t>Number of pregnant women with known (positive) HIV infection attending ANC (known positives at entry)</t>
  </si>
  <si>
    <t>Number of infants born to HIV positive women who received HIV virological testing in the first 6 months of birth</t>
  </si>
  <si>
    <t>Number of infants born to HIV positive women who received HIV virological testing in the first 12 months of birth</t>
  </si>
  <si>
    <t>Number of infants born to HIV positive women who received HIV virological testing in the first 18 months of birth</t>
  </si>
  <si>
    <t xml:space="preserve">Total Males </t>
  </si>
  <si>
    <t>No of NEW clients initiated on ART due to HIV DISCORDANT STATUS</t>
  </si>
  <si>
    <t>No. of pregnant women who have EVER received antiretroviral therapy (TOTAL CLIENTS)</t>
  </si>
  <si>
    <t>1-9</t>
  </si>
  <si>
    <t>15-19</t>
  </si>
  <si>
    <t>20-24</t>
  </si>
  <si>
    <t>25-49</t>
  </si>
  <si>
    <t>50+</t>
  </si>
  <si>
    <t>MALE</t>
  </si>
  <si>
    <t xml:space="preserve">Appendix 1: </t>
  </si>
  <si>
    <t xml:space="preserve">Umbrella Care Indicator definition </t>
  </si>
  <si>
    <r>
      <t xml:space="preserve">Family members, caregivers, or other household members living with or caring for an HIV-positive individual or an OVC reached with at least one of these </t>
    </r>
    <r>
      <rPr>
        <u/>
        <sz val="11"/>
        <color indexed="8"/>
        <rFont val="Calibri"/>
        <family val="2"/>
      </rPr>
      <t>support services</t>
    </r>
    <r>
      <rPr>
        <sz val="11"/>
        <color theme="1"/>
        <rFont val="Calibri"/>
        <family val="2"/>
        <scheme val="minor"/>
      </rPr>
      <t xml:space="preserve">: </t>
    </r>
    <r>
      <rPr>
        <i/>
        <u/>
        <sz val="11"/>
        <color indexed="8"/>
        <rFont val="Calibri"/>
        <family val="2"/>
      </rPr>
      <t>Psychological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spiritual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preventive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food support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shelter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protection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access to health care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education/vocational training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economic strengthening</t>
    </r>
    <r>
      <rPr>
        <i/>
        <sz val="11"/>
        <color indexed="8"/>
        <rFont val="Calibri"/>
        <family val="2"/>
      </rPr>
      <t xml:space="preserve">, and </t>
    </r>
    <r>
      <rPr>
        <i/>
        <u/>
        <sz val="11"/>
        <color indexed="8"/>
        <rFont val="Calibri"/>
        <family val="2"/>
      </rPr>
      <t>nutrition rehabilitation (NACS)</t>
    </r>
    <r>
      <rPr>
        <i/>
        <sz val="11"/>
        <color indexed="8"/>
        <rFont val="Calibri"/>
        <family val="2"/>
      </rPr>
      <t xml:space="preserve"> for OVC who </t>
    </r>
    <r>
      <rPr>
        <b/>
        <i/>
        <u/>
        <sz val="11"/>
        <color indexed="8"/>
        <rFont val="Calibri"/>
        <family val="2"/>
      </rPr>
      <t>are not</t>
    </r>
    <r>
      <rPr>
        <i/>
        <sz val="11"/>
        <color indexed="8"/>
        <rFont val="Calibri"/>
        <family val="2"/>
      </rPr>
      <t xml:space="preserve"> HIV positive </t>
    </r>
  </si>
  <si>
    <r>
      <t>2.</t>
    </r>
    <r>
      <rPr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Support Care</t>
    </r>
    <r>
      <rPr>
        <sz val="11"/>
        <color theme="1"/>
        <rFont val="Calibri"/>
        <family val="2"/>
        <scheme val="minor"/>
      </rPr>
      <t>: Adults and children living with HIV (PLHA), including pregnant women-</t>
    </r>
  </si>
  <si>
    <t>• Supplemental food support for nutritionally vulnerable children (OVC)</t>
  </si>
  <si>
    <t>• Therapeutic and supplementary food for clinically malnourished orphans</t>
  </si>
  <si>
    <t>and vulnerable children whose HIV status is negative or unknown. (Note:</t>
  </si>
  <si>
    <t>OVC who are HIV positive and receiving therapeutic or supplementary</t>
  </si>
  <si>
    <t>• Supplemental food support for nutritionally vulnerable PMTCT clients</t>
  </si>
  <si>
    <t>• Micronutrient supplements</t>
  </si>
  <si>
    <t>• Nutrition counseling</t>
  </si>
  <si>
    <t>• Promotion of optimal infant and young child feeding</t>
  </si>
  <si>
    <t>• Services to improve food security</t>
  </si>
  <si>
    <t>• School and after-care feeding</t>
  </si>
  <si>
    <t>• Household and community gardens</t>
  </si>
  <si>
    <t>food should be counted in Indicator 6.2.b (Clinical care-therapeutic feeding)</t>
  </si>
  <si>
    <r>
      <t>2.a.</t>
    </r>
    <r>
      <rPr>
        <b/>
        <u/>
        <sz val="11"/>
        <color indexed="8"/>
        <rFont val="Calibri"/>
        <family val="2"/>
      </rPr>
      <t xml:space="preserve"> Food Support and Nutrtional Services :</t>
    </r>
  </si>
  <si>
    <r>
      <t>1.</t>
    </r>
    <r>
      <rPr>
        <i/>
        <sz val="7"/>
        <color indexed="8"/>
        <rFont val="Times New Roman"/>
        <family val="1"/>
      </rPr>
      <t xml:space="preserve">       </t>
    </r>
    <r>
      <rPr>
        <b/>
        <u/>
        <sz val="11"/>
        <color indexed="8"/>
        <rFont val="Calibri"/>
        <family val="2"/>
      </rPr>
      <t>Clinical Care</t>
    </r>
    <r>
      <rPr>
        <sz val="11"/>
        <color theme="1"/>
        <rFont val="Calibri"/>
        <family val="2"/>
        <scheme val="minor"/>
      </rPr>
      <t xml:space="preserve">: People living with HIV/AIDS (PLHA) clients (including OVC living with HIV/AIDS) in a clinical setting (ART and PMTCT clinic) and community/home-based care setting provided with </t>
    </r>
    <r>
      <rPr>
        <b/>
        <sz val="11"/>
        <color indexed="8"/>
        <rFont val="Calibri"/>
        <family val="2"/>
      </rPr>
      <t>any one</t>
    </r>
    <r>
      <rPr>
        <sz val="11"/>
        <color theme="1"/>
        <rFont val="Calibri"/>
        <family val="2"/>
        <scheme val="minor"/>
      </rPr>
      <t xml:space="preserve"> of these </t>
    </r>
    <r>
      <rPr>
        <u/>
        <sz val="11"/>
        <color indexed="8"/>
        <rFont val="Calibri"/>
        <family val="2"/>
      </rPr>
      <t xml:space="preserve">clinical services: </t>
    </r>
    <r>
      <rPr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indexed="8"/>
        <rFont val="Calibri"/>
        <family val="2"/>
      </rPr>
      <t>assessing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clinical staging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eligibility for Cotrimoxizole</t>
    </r>
    <r>
      <rPr>
        <i/>
        <sz val="11"/>
        <color indexed="8"/>
        <rFont val="Calibri"/>
        <family val="2"/>
      </rPr>
      <t xml:space="preserve">, or </t>
    </r>
    <r>
      <rPr>
        <i/>
        <u/>
        <sz val="11"/>
        <color indexed="8"/>
        <rFont val="Calibri"/>
        <family val="2"/>
      </rPr>
      <t>screening for tuberculosis and provision of needed interventions</t>
    </r>
    <r>
      <rPr>
        <i/>
        <sz val="11"/>
        <color indexed="8"/>
        <rFont val="Calibri"/>
        <family val="2"/>
      </rPr>
      <t xml:space="preserve">: </t>
    </r>
    <r>
      <rPr>
        <i/>
        <u/>
        <sz val="11"/>
        <color indexed="8"/>
        <rFont val="Calibri"/>
        <family val="2"/>
      </rPr>
      <t>prevention and treatment of TB/HIV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prevention and treatment of other opportunistic infections (OIs)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>alleviation of HIV-related symptoms and pain</t>
    </r>
    <r>
      <rPr>
        <i/>
        <sz val="11"/>
        <color indexed="8"/>
        <rFont val="Calibri"/>
        <family val="2"/>
      </rPr>
      <t xml:space="preserve">, </t>
    </r>
    <r>
      <rPr>
        <i/>
        <u/>
        <sz val="11"/>
        <color indexed="8"/>
        <rFont val="Calibri"/>
        <family val="2"/>
      </rPr>
      <t xml:space="preserve">nutritional rehabilitation for malnourished PLHA—Nutrition Assessment Counseling and Support (NACS), cervical cancer screening and/or treatment.  </t>
    </r>
  </si>
  <si>
    <r>
      <rPr>
        <b/>
        <sz val="11"/>
        <color indexed="8"/>
        <rFont val="Calibri"/>
        <family val="2"/>
      </rPr>
      <t xml:space="preserve">3. </t>
    </r>
    <r>
      <rPr>
        <b/>
        <u/>
        <sz val="11"/>
        <color indexed="8"/>
        <rFont val="Calibri"/>
        <family val="2"/>
      </rPr>
      <t>Minimum Package of PWP Interventions: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</si>
  <si>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patients‘ adherence to ART and treatment for OIs (including TB medications) at every visit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</si>
  <si>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for signs and symptoms of STIs and other OIs including TB, screening and treatment or referral for treatment where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</si>
  <si>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partners‘ status and disclosure — couple/partner counseling, testing and support for safe disclosure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</si>
  <si>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reproductive health/family planning intentions of patient/client and provision or referral for appropriate services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</si>
  <si>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Assessment of clients‘ sexual risk behavior, alcohol, and other substance use — providing or linking PLWH to appropriate support services if indicated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</si>
  <si>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Providing condoms and lubricants at all care and treatment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</si>
  <si>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Referring to appropriate and functional community-based programs for relevant non-clinical support and services, and referring back for relevant clinical services from community-based encounters</t>
    </r>
  </si>
  <si>
    <r>
      <t>·</t>
    </r>
    <r>
      <rPr>
        <sz val="7"/>
        <color indexed="8"/>
        <rFont val="Calibri"/>
        <family val="2"/>
      </rPr>
      <t xml:space="preserve">         </t>
    </r>
    <r>
      <rPr>
        <sz val="11"/>
        <color indexed="8"/>
        <rFont val="Calibri"/>
        <family val="2"/>
      </rPr>
      <t>In keeping with country guidelines and recognizing the priority populations for treatment established in PEPFAR guidance, to maximize the prevention, care, and treatment benefits of ART among sero-discordant couples, programs should consider offering treatment to all HIV-positive partners who a塅䕃⹌塅E known discordant relationships and have CD4 counts of 350/mm3 or lower.</t>
    </r>
  </si>
  <si>
    <t>*Note: It is not necessary to provide all these interventions in one visit but the interventions can be provided at different visits as long as the provider keeps track/record of what has been provided in each visit</t>
  </si>
  <si>
    <t xml:space="preserve">Number of community/home-based care givers trained in clinical, preventive and support care </t>
  </si>
  <si>
    <t>STI1</t>
  </si>
  <si>
    <t>STI2</t>
  </si>
  <si>
    <t>STI3</t>
  </si>
  <si>
    <t>STI4</t>
  </si>
  <si>
    <t>STI5</t>
  </si>
  <si>
    <t>STI6</t>
  </si>
  <si>
    <t>STI7</t>
  </si>
  <si>
    <t>TB1</t>
  </si>
  <si>
    <t>TB2</t>
  </si>
  <si>
    <t>TB3</t>
  </si>
  <si>
    <t>TB4</t>
  </si>
  <si>
    <t>TB7</t>
  </si>
  <si>
    <t>ART1</t>
  </si>
  <si>
    <t>ART2</t>
  </si>
  <si>
    <t>ART4</t>
  </si>
  <si>
    <t>ART5</t>
  </si>
  <si>
    <t>PMTCT1</t>
  </si>
  <si>
    <t>PMTCT2</t>
  </si>
  <si>
    <t>PMTCT3</t>
  </si>
  <si>
    <t>PMTCT4</t>
  </si>
  <si>
    <t>PMTCT7</t>
  </si>
  <si>
    <t>PMTCT8</t>
  </si>
  <si>
    <t>PMTCT9</t>
  </si>
  <si>
    <t>PMTCT11</t>
  </si>
  <si>
    <t>PMTCT16</t>
  </si>
  <si>
    <t>PMTCT18</t>
  </si>
  <si>
    <t>PMTCT19</t>
  </si>
  <si>
    <t>PMTCT20</t>
  </si>
  <si>
    <t>PMTCT22</t>
  </si>
  <si>
    <t>PMTCT24</t>
  </si>
  <si>
    <t>PMTCT25</t>
  </si>
  <si>
    <t>INDICATOR</t>
  </si>
  <si>
    <t xml:space="preserve">Programme Area 6. Care Services </t>
  </si>
  <si>
    <t>CS5</t>
  </si>
  <si>
    <t>CS6</t>
  </si>
  <si>
    <t>CS7</t>
  </si>
  <si>
    <t>CS8</t>
  </si>
  <si>
    <t>CS11</t>
  </si>
  <si>
    <t>MC1</t>
  </si>
  <si>
    <t>MC2</t>
  </si>
  <si>
    <t>MC3</t>
  </si>
  <si>
    <t>MC4</t>
  </si>
  <si>
    <t>MC5</t>
  </si>
  <si>
    <t>MC7</t>
  </si>
  <si>
    <t>MC8</t>
  </si>
  <si>
    <t>10. Narrative Report</t>
  </si>
  <si>
    <t>Number of males circumcised within the reporting period who return at least once for post-operative follow-up care (routine or emergent) within 14 days of surgery</t>
  </si>
  <si>
    <t>Programme Area 2: Sexually Transmitted Infections (STI) treatment</t>
  </si>
  <si>
    <t>Programme Area 7. Prevention - Male Circumcision</t>
  </si>
  <si>
    <t>Number of TB patients refered for HIV care  services</t>
  </si>
  <si>
    <t xml:space="preserve">Number of HIV-positive clinically malnourisheds adult  and children who received therapeutic or supplementary food this month </t>
  </si>
  <si>
    <t>Number of HIV-positive persons receiving cotrimoxazole prophylaxis this month</t>
  </si>
  <si>
    <t>STI4a</t>
  </si>
  <si>
    <t>ART2a</t>
  </si>
  <si>
    <t>ART7a</t>
  </si>
  <si>
    <t>ART7b</t>
  </si>
  <si>
    <t>PMTCT23</t>
  </si>
  <si>
    <t>Catchment Population</t>
  </si>
  <si>
    <t>Programme Area 4: Antiretroviral Therapy (ART)</t>
  </si>
  <si>
    <t>No. of HIV positive patients screened for chronic conditions this month: (Diabetes Mellitus, Hypertension, TB)</t>
  </si>
  <si>
    <t>CS2a</t>
  </si>
  <si>
    <t>CS11a</t>
  </si>
  <si>
    <t>No. of pregnant women receiving PMTCT services with partner</t>
  </si>
  <si>
    <t>PMTCT29</t>
  </si>
  <si>
    <t>Sub-Disag of Life-long ART: Newly initiated on treatment during the current pregnancy</t>
  </si>
  <si>
    <t>Sub-Disag of Life-long ART: Already on treatment at the beginning of the current pregnancy</t>
  </si>
  <si>
    <t>PMTCT11a</t>
  </si>
  <si>
    <t>PMTCT11b</t>
  </si>
  <si>
    <t>PMTCT2a</t>
  </si>
  <si>
    <t>PMTCT17</t>
  </si>
  <si>
    <t>1 – 4</t>
  </si>
  <si>
    <t>5 to 9</t>
  </si>
  <si>
    <t>10 to 14</t>
  </si>
  <si>
    <t>15 to 19</t>
  </si>
  <si>
    <t>20 to 24</t>
  </si>
  <si>
    <t>25 to 49</t>
  </si>
  <si>
    <t xml:space="preserve"> Surgical intra-operative AE(s) by maximum severity category: Number of clients with one or more moderate surgical intra-operative AE(s), but no severe surgical intra-operative AE(s)</t>
  </si>
  <si>
    <t>Surgical intra-operative AE(s) by maximum severity category: Number of clients with one or more severe surgical intra-operative AE(s)</t>
  </si>
  <si>
    <t>TB6</t>
  </si>
  <si>
    <t>Number of TB patients cured</t>
  </si>
  <si>
    <t>Number of patients current on TB treatment</t>
  </si>
  <si>
    <t>Number of patients who completed TB treatment this month</t>
  </si>
  <si>
    <t>TB8</t>
  </si>
  <si>
    <t>TB9</t>
  </si>
  <si>
    <t>TB10</t>
  </si>
  <si>
    <t>TB11</t>
  </si>
  <si>
    <t>Number of TB Patients who died</t>
  </si>
  <si>
    <t>Number of TB patients who transferred out</t>
  </si>
  <si>
    <t>Number of TB patients who defaulted</t>
  </si>
  <si>
    <t>Number of TB patients  transferred in</t>
  </si>
  <si>
    <t>TB12</t>
  </si>
  <si>
    <t>TB13</t>
  </si>
  <si>
    <t>TB14</t>
  </si>
  <si>
    <t>Number of HIV-positive patients who were screened for TB in HIV care or treatment setting</t>
  </si>
  <si>
    <t>TB5a</t>
  </si>
  <si>
    <t xml:space="preserve"> Number of PLHIV newly enrolled in HIV clinical care who start isoniazid preventative therapy (IPT)</t>
  </si>
  <si>
    <t>1 to 4</t>
  </si>
  <si>
    <t xml:space="preserve">Total Male </t>
  </si>
  <si>
    <t>CS2b</t>
  </si>
  <si>
    <t>Number of HIV-positive patients  who were nutritionally assessed and found to be clinically malnourished during the reporting period.</t>
  </si>
  <si>
    <t>Number of PLHIV who were nutritionally assessed via anthropometric measurement</t>
  </si>
  <si>
    <t xml:space="preserve">10-14 </t>
  </si>
  <si>
    <t xml:space="preserve">15-19 </t>
  </si>
  <si>
    <t xml:space="preserve">25-49 </t>
  </si>
  <si>
    <t>Number of PLHIV provided with home based care services.</t>
  </si>
  <si>
    <t>Number of HIV-positive patients who were diagonised with active TB disease</t>
  </si>
  <si>
    <t xml:space="preserve">Number of ART clients Lost –to-follow up (LTFU) returned to the clinic.  </t>
  </si>
  <si>
    <t>Month Reported on</t>
  </si>
  <si>
    <t xml:space="preserve">Ward </t>
  </si>
  <si>
    <t xml:space="preserve">Constituency </t>
  </si>
  <si>
    <t xml:space="preserve">District </t>
  </si>
  <si>
    <t xml:space="preserve">Total females </t>
  </si>
  <si>
    <t xml:space="preserve">Total Male and Females </t>
  </si>
  <si>
    <t xml:space="preserve">&lt;1 </t>
  </si>
  <si>
    <t xml:space="preserve">1-4 </t>
  </si>
  <si>
    <t xml:space="preserve">5-9 </t>
  </si>
  <si>
    <t xml:space="preserve"> 25-49 </t>
  </si>
  <si>
    <t xml:space="preserve">50+ </t>
  </si>
  <si>
    <t>Total females</t>
  </si>
  <si>
    <t>CS9a</t>
  </si>
  <si>
    <t>CS9b</t>
  </si>
  <si>
    <t>CS9c</t>
  </si>
  <si>
    <t>CS9d</t>
  </si>
  <si>
    <t>CS10</t>
  </si>
  <si>
    <t>CS11b</t>
  </si>
  <si>
    <t>Email Address</t>
  </si>
  <si>
    <t xml:space="preserve">Cell and Fax number </t>
  </si>
  <si>
    <t>Province</t>
  </si>
  <si>
    <t>Report compiled by (Full Names)</t>
  </si>
  <si>
    <t>&lt;10</t>
  </si>
  <si>
    <t xml:space="preserve">Number of pregnant women receiving PMTCT services (counseled, tested and received test results at this site during ANC and L&amp;D  the reporting period) </t>
  </si>
  <si>
    <t>Number of HEI who started cotrimoxazole prophylaxis (CTX) at 6 weeks</t>
  </si>
  <si>
    <t>Number of MC clients tested at MC site testing HIV-positive, collected results and were refered for clinical care beyond MC</t>
  </si>
  <si>
    <t>MC6</t>
  </si>
  <si>
    <t xml:space="preserve"> Number of adults and children receiving antiretroviral therapy (ART) [current] </t>
  </si>
  <si>
    <t xml:space="preserve"> Number of adults and children newly enrolled on antiretroviral therapy (ART) (including pregnant  women on option B+) </t>
  </si>
  <si>
    <r>
      <t xml:space="preserve">Number of pregnant women </t>
    </r>
    <r>
      <rPr>
        <b/>
        <u/>
        <sz val="11"/>
        <rFont val="Calibri"/>
        <family val="2"/>
      </rPr>
      <t>newly</t>
    </r>
    <r>
      <rPr>
        <sz val="11"/>
        <rFont val="Calibri"/>
        <family val="2"/>
      </rPr>
      <t xml:space="preserve"> initiating ART (option B+)   </t>
    </r>
  </si>
  <si>
    <r>
      <t xml:space="preserve">Number of individuals who </t>
    </r>
    <r>
      <rPr>
        <b/>
        <u/>
        <sz val="11"/>
        <rFont val="Calibri"/>
        <family val="2"/>
      </rPr>
      <t>ever</t>
    </r>
    <r>
      <rPr>
        <sz val="11"/>
        <rFont val="Calibri"/>
        <family val="2"/>
      </rPr>
      <t xml:space="preserve"> received antiretroviral therapy (TOTAL CLIENTS)</t>
    </r>
  </si>
  <si>
    <t>Number of HIV positive pregnant women  on HAART (Lifelong ART, Including option B+)</t>
  </si>
  <si>
    <t>Number of infants born to HIV positive women who received HIV virological testing at 6 weeks  of birth </t>
  </si>
  <si>
    <t>Number of infants with a   positive virological test  within 12 months</t>
  </si>
  <si>
    <r>
      <t xml:space="preserve">No. of HIV-exposed infants who were on </t>
    </r>
    <r>
      <rPr>
        <b/>
        <i/>
        <sz val="11"/>
        <rFont val="Calibri"/>
        <family val="2"/>
      </rPr>
      <t>exclusively breastfeeding (EBF)</t>
    </r>
    <r>
      <rPr>
        <sz val="11"/>
        <rFont val="Calibri"/>
        <family val="2"/>
      </rPr>
      <t xml:space="preserve"> at or around 3 months</t>
    </r>
  </si>
  <si>
    <r>
      <t xml:space="preserve">No. of HIV-exposed infants who were on </t>
    </r>
    <r>
      <rPr>
        <b/>
        <i/>
        <sz val="11"/>
        <rFont val="Calibri"/>
        <family val="2"/>
      </rPr>
      <t>replacement feeding (ERF)</t>
    </r>
    <r>
      <rPr>
        <sz val="11"/>
        <rFont val="Calibri"/>
        <family val="2"/>
      </rPr>
      <t xml:space="preserve">  at or around 3 months - (no breast milk at all)</t>
    </r>
  </si>
  <si>
    <r>
      <t>No. of HIV-exposed infants who were on</t>
    </r>
    <r>
      <rPr>
        <b/>
        <i/>
        <sz val="11"/>
        <rFont val="Calibri"/>
        <family val="2"/>
      </rPr>
      <t xml:space="preserve"> mixed feeding</t>
    </r>
    <r>
      <rPr>
        <sz val="11"/>
        <rFont val="Calibri"/>
        <family val="2"/>
      </rPr>
      <t xml:space="preserve">  at or around 3 months </t>
    </r>
  </si>
  <si>
    <r>
      <t xml:space="preserve">Number of </t>
    </r>
    <r>
      <rPr>
        <b/>
        <u/>
        <sz val="11"/>
        <rFont val="Calibri"/>
        <family val="2"/>
      </rPr>
      <t>active</t>
    </r>
    <r>
      <rPr>
        <sz val="11"/>
        <rFont val="Calibri"/>
        <family val="2"/>
      </rPr>
      <t xml:space="preserve"> care givers in the palliative/home based care and OVC care program this month</t>
    </r>
  </si>
  <si>
    <r>
      <t xml:space="preserve">Number of </t>
    </r>
    <r>
      <rPr>
        <b/>
        <i/>
        <u/>
        <sz val="11"/>
        <rFont val="Calibri"/>
        <family val="2"/>
      </rPr>
      <t>existing</t>
    </r>
    <r>
      <rPr>
        <i/>
        <sz val="11"/>
        <rFont val="Calibri"/>
        <family val="2"/>
      </rPr>
      <t xml:space="preserve"> HIV-positive adults and children receiving a minimum of one </t>
    </r>
    <r>
      <rPr>
        <b/>
        <i/>
        <u/>
        <sz val="11"/>
        <rFont val="Calibri"/>
        <family val="2"/>
      </rPr>
      <t>clinical care</t>
    </r>
    <r>
      <rPr>
        <i/>
        <sz val="11"/>
        <rFont val="Calibri"/>
        <family val="2"/>
      </rPr>
      <t xml:space="preserve"> service this month, (these are the total number of clients existing and active in a facility and receiving clinical care only)</t>
    </r>
  </si>
  <si>
    <r>
      <t xml:space="preserve">Number of HIV-positive patients who were screened for TB in a  community setting this month </t>
    </r>
    <r>
      <rPr>
        <i/>
        <sz val="11"/>
        <color indexed="10"/>
        <rFont val="Calibri"/>
        <family val="2"/>
      </rPr>
      <t/>
    </r>
  </si>
  <si>
    <t>Number of clients circumcised who experienced one or more MODERATE adverse events (surgical post-operative AE(s))</t>
  </si>
  <si>
    <t>Number of clients circumcised who experienced one or more SEVERE adverse events (surgical post-operative AE(s))</t>
  </si>
  <si>
    <r>
      <t>Number of males circumcised within the reporting period who</t>
    </r>
    <r>
      <rPr>
        <b/>
        <sz val="11"/>
        <rFont val="Calibri"/>
        <family val="2"/>
      </rPr>
      <t xml:space="preserve"> DID NOT</t>
    </r>
    <r>
      <rPr>
        <sz val="11"/>
        <rFont val="Calibri"/>
        <family val="2"/>
      </rPr>
      <t xml:space="preserve"> return at least once for post-operative follow-up care (routine or emergent) within 14 days of surgery</t>
    </r>
  </si>
  <si>
    <t xml:space="preserve">Programme Area : Family Planning </t>
  </si>
  <si>
    <t>Number of clients tested for HIV</t>
  </si>
  <si>
    <r>
      <t xml:space="preserve">ZAMBIA DEFENCE FORCE MEDICAL SERVICES 
HIV/AIDS Monthly Activity Report Form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6"/>
        <color indexed="8"/>
        <rFont val="Arial Black"/>
        <family val="2"/>
      </rPr>
      <t xml:space="preserve">INDICATOR DEFINITIONS/ INSTRUCTIONS </t>
    </r>
    <r>
      <rPr>
        <b/>
        <sz val="11"/>
        <color indexed="8"/>
        <rFont val="Calibri"/>
        <family val="2"/>
      </rPr>
      <t xml:space="preserve">
</t>
    </r>
  </si>
  <si>
    <t>Job Title</t>
  </si>
  <si>
    <t>Total Females</t>
  </si>
  <si>
    <t>CT, STI management, TB management, ART, PMTCT, Care services, Clinical care,  Cervical cancer, Support care, OVC, MC, BCC, PWP, Lab, PEP, Pharmacy, GBV</t>
  </si>
  <si>
    <t xml:space="preserve">Number of PLHIV reached with PWP interventions in a community/home-based  care setting this month </t>
  </si>
  <si>
    <t>PwP2b</t>
  </si>
  <si>
    <t>Number of PLHIV reached with PWP interventions in a facility setting this month</t>
  </si>
  <si>
    <t>PwP2a</t>
  </si>
  <si>
    <r>
      <t xml:space="preserve">Total number of People Living with HIV/AIDS (PLHIV) </t>
    </r>
    <r>
      <rPr>
        <b/>
        <u/>
        <sz val="11"/>
        <color indexed="8"/>
        <rFont val="Calibri"/>
        <family val="2"/>
      </rPr>
      <t>EVER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</si>
  <si>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PwP2</t>
  </si>
  <si>
    <r>
      <t xml:space="preserve">Number of People Living with HIV/AIDS (PLHIV) </t>
    </r>
    <r>
      <rPr>
        <b/>
        <u/>
        <sz val="11"/>
        <color indexed="8"/>
        <rFont val="Calibri"/>
        <family val="2"/>
      </rPr>
      <t>NEWLY</t>
    </r>
    <r>
      <rPr>
        <sz val="11"/>
        <color indexed="8"/>
        <rFont val="Calibri"/>
        <family val="2"/>
      </rPr>
      <t xml:space="preserve"> reached with a minimum package of PWP interventions in a facility and community-based setting</t>
    </r>
  </si>
  <si>
    <t>PwP1</t>
  </si>
  <si>
    <t>&lt;15</t>
  </si>
  <si>
    <t>Programme Area 7.2 Prevention with Positives (PWP)</t>
  </si>
  <si>
    <t>Number of adults and children known to be alive and on treatment 12 months after initiation of antiretroviral therapy</t>
  </si>
  <si>
    <t>Number of adults and children initiated on ART 12 months ago (cohort month) including pregnant women on Option B+</t>
  </si>
  <si>
    <t>Number of HIV-exposed infants with a documented outcome by 18 months of age disaggregated by outcome type.</t>
  </si>
  <si>
    <t>PMTCT30</t>
  </si>
  <si>
    <t>PMTCT31</t>
  </si>
  <si>
    <r>
      <t xml:space="preserve">Number of HIV postive Individuals who received Pre-ART Care services (including Pregnant women) which are clinical assessment (WHO staging) OR CD4 count OR viral load - </t>
    </r>
    <r>
      <rPr>
        <b/>
        <sz val="11"/>
        <rFont val="Calibri"/>
        <family val="2"/>
      </rPr>
      <t>Newly enrolled to care services</t>
    </r>
  </si>
  <si>
    <t>CS1a</t>
  </si>
  <si>
    <t>CS1b</t>
  </si>
  <si>
    <t>No of HIV positive pregnant women newly enrolled into HIV care and support services- Fraction of CS1a</t>
  </si>
  <si>
    <t>Number of HIV positive adults and children who received at least one of the following this month: clinical assessment (WHO staging) OR CD4 count OR viral load</t>
  </si>
  <si>
    <t>FEMALE</t>
  </si>
  <si>
    <t>Number of adult and pediatric ART patients with a viral load result documented in the patient medical record this month.</t>
  </si>
  <si>
    <t>Number of viral load tests from adult and pediatric ART patients conducted this month with a viral load &lt;1,000 copies/ml</t>
  </si>
  <si>
    <t>ART3</t>
  </si>
  <si>
    <t>ART6a</t>
  </si>
  <si>
    <t>ART6b</t>
  </si>
  <si>
    <t>ART6c</t>
  </si>
  <si>
    <t>ART6d</t>
  </si>
  <si>
    <t>ART6e</t>
  </si>
  <si>
    <t>ART6f</t>
  </si>
  <si>
    <t xml:space="preserve">Number of TB patients who had  follow up sputum smear at 2 months done in the reporting month </t>
  </si>
  <si>
    <t>TB15</t>
  </si>
  <si>
    <r>
      <t xml:space="preserve">ART initiation </t>
    </r>
    <r>
      <rPr>
        <b/>
        <u/>
        <sz val="11"/>
        <color indexed="10"/>
        <rFont val="Calibri"/>
        <family val="2"/>
      </rPr>
      <t>less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</si>
  <si>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ART initiation </t>
    </r>
    <r>
      <rPr>
        <b/>
        <u/>
        <sz val="11"/>
        <color indexed="10"/>
        <rFont val="Calibri"/>
        <family val="2"/>
      </rPr>
      <t>greater than</t>
    </r>
    <r>
      <rPr>
        <sz val="11"/>
        <color indexed="10"/>
        <rFont val="Calibri"/>
        <family val="2"/>
      </rPr>
      <t xml:space="preserve"> 8 weeks of start of TB treatment</t>
    </r>
  </si>
  <si>
    <r>
      <t xml:space="preserve">Number of HIV-positive patients who were screened for TB this month </t>
    </r>
    <r>
      <rPr>
        <i/>
        <sz val="11"/>
        <color indexed="10"/>
        <rFont val="Calibri"/>
        <family val="2"/>
      </rPr>
      <t/>
    </r>
  </si>
  <si>
    <r>
      <t xml:space="preserve">Number of HIV-positive patients who were screened for TB at the health facility this month </t>
    </r>
    <r>
      <rPr>
        <i/>
        <sz val="11"/>
        <color indexed="10"/>
        <rFont val="Calibri"/>
        <family val="2"/>
      </rPr>
      <t/>
    </r>
  </si>
  <si>
    <t>CS10a</t>
  </si>
  <si>
    <t>CS10b</t>
  </si>
  <si>
    <t>Number of PLHIV newly enrolled in HIV clinical care who started IPT and receive at least one dose, during this month</t>
  </si>
  <si>
    <t>Number of HIV positive pregnant women checked for CD4 as baseline</t>
  </si>
  <si>
    <t>Total number of infants born at this site this month</t>
  </si>
  <si>
    <t>Number of HIV-positive men circumcised (tested at MC site)</t>
  </si>
  <si>
    <t>No. of MC clients with known HIV positive status</t>
  </si>
  <si>
    <t>Number of HIV-positive men circumcised (tested at MC site) who were referred for HIV care</t>
  </si>
  <si>
    <t>MC11a</t>
  </si>
  <si>
    <t>MC11b</t>
  </si>
  <si>
    <t>MC11c</t>
  </si>
  <si>
    <t>MC11d</t>
  </si>
  <si>
    <t>MC12</t>
  </si>
  <si>
    <t>MC13</t>
  </si>
  <si>
    <t>MC14</t>
  </si>
  <si>
    <t>GRAND TOTAL</t>
  </si>
  <si>
    <t>FP1</t>
  </si>
  <si>
    <t>Number of new acceptors of modern contraception by method type (disaggregated by gender and age)</t>
  </si>
  <si>
    <t>HIV Negative</t>
  </si>
  <si>
    <t>HIV Positive</t>
  </si>
  <si>
    <t>HIV Status Unknown</t>
  </si>
  <si>
    <t>FP2</t>
  </si>
  <si>
    <t>Number of clients receiving or maintaining a modern FP method (disaggregated by age, gender and type of method)</t>
  </si>
  <si>
    <t>FP3a</t>
  </si>
  <si>
    <t>Number of FP new acceptors of modern contraception who received HTC and received their HIV results from FP service delivery point (disaggregated by gender and age)</t>
  </si>
  <si>
    <t>FP3b</t>
  </si>
  <si>
    <t>Number of FP clients switching from short term to long term methods (disaggregated by method type: Jaddel or IUD)</t>
  </si>
  <si>
    <t>Jaddel</t>
  </si>
  <si>
    <t>IUD</t>
  </si>
  <si>
    <t>FP4</t>
  </si>
  <si>
    <t xml:space="preserve">Number of clients started on dual protection (disaggregated by HIV status) </t>
  </si>
  <si>
    <t>FP5</t>
  </si>
  <si>
    <t>Number of women seeking FP who were already pregnant (disaggregated by HIV status)</t>
  </si>
  <si>
    <t>Number FP clients receiving FP services as a couple</t>
  </si>
  <si>
    <t>Number of clients referred from community to facility for FP</t>
  </si>
  <si>
    <t>FP6</t>
  </si>
  <si>
    <t>Number of clients referred from FP to CECAP</t>
  </si>
  <si>
    <t>Number of postpartum women accessing Family Planning disaggregated by timing from birth to one year</t>
  </si>
  <si>
    <t>FP7</t>
  </si>
  <si>
    <t>FP8</t>
  </si>
  <si>
    <t>FP9</t>
  </si>
  <si>
    <t>Number of HIV-exposed infants registered in the birth cohort who are suppose to be discharge this (including transfer-ins) found in the mother baby tracking register.</t>
  </si>
  <si>
    <r>
      <t xml:space="preserve">Number of HIV-exposed infants registered in the birth cohort who have been discharged with </t>
    </r>
    <r>
      <rPr>
        <b/>
        <sz val="11"/>
        <rFont val="Calibri"/>
        <family val="2"/>
      </rPr>
      <t>HIV negative</t>
    </r>
    <r>
      <rPr>
        <sz val="11"/>
        <rFont val="Calibri"/>
        <family val="2"/>
      </rPr>
      <t xml:space="preserve"> Final Outcome results (including transfer-ins) </t>
    </r>
    <r>
      <rPr>
        <sz val="11"/>
        <rFont val="Calibri"/>
        <family val="2"/>
      </rPr>
      <t>found in the mother baby tracking register.</t>
    </r>
  </si>
  <si>
    <t>25-29</t>
  </si>
  <si>
    <t>30-49</t>
  </si>
  <si>
    <t>Number of registered new and relapse TB cases this month</t>
  </si>
  <si>
    <t>TB5b</t>
  </si>
  <si>
    <t>TB5c</t>
  </si>
  <si>
    <t>TB16</t>
  </si>
  <si>
    <r>
      <t>No. of New ANC Attendances</t>
    </r>
    <r>
      <rPr>
        <sz val="11"/>
        <color indexed="10"/>
        <rFont val="Calibri"/>
        <family val="2"/>
      </rPr>
      <t xml:space="preserve"> </t>
    </r>
  </si>
  <si>
    <t>PMTCT1a</t>
  </si>
  <si>
    <t>No. of HIV negative pregnant women who were re-tested for HIV and received their results within this current pregnancy</t>
  </si>
  <si>
    <t>No. of HIV negative pregnant women who were re-tested for HIV and tested HIV positive within this current pregnancy</t>
  </si>
  <si>
    <t>Number of presumptive TB patients  with sputum sent</t>
  </si>
  <si>
    <t>Number of TB patients receiving Counselling and Testing services and had results recorded in the TB Register</t>
  </si>
  <si>
    <t>Number of registered new and relapse TB patients with documented HIV-Negative status during TB treatment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</si>
  <si>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Newly diagnozed</t>
    </r>
  </si>
  <si>
    <t>Total number of registered new and relapse TB patients with documented HIV-positive status who are on ART during TB treatment during this month</t>
  </si>
  <si>
    <r>
      <t xml:space="preserve">Number of registered new and relapse TB patients with documented HIV-positive status during TB treatment this month- </t>
    </r>
    <r>
      <rPr>
        <b/>
        <u/>
        <sz val="11"/>
        <color indexed="10"/>
        <rFont val="Calibri"/>
        <family val="2"/>
      </rPr>
      <t>Known Positive at entry</t>
    </r>
  </si>
  <si>
    <t>Number of registered new and relapse TB patients with documented HIV-positive status who are on ART this month</t>
  </si>
  <si>
    <t>Number of TB patients successfully treated</t>
  </si>
  <si>
    <t>ART8</t>
  </si>
  <si>
    <t xml:space="preserve">Number of clients on ART have bio-chemical investigations done this month                                                               </t>
  </si>
  <si>
    <t>x</t>
  </si>
  <si>
    <t>736</t>
  </si>
  <si>
    <t>Sub-Disagg - In care but no test Done</t>
  </si>
  <si>
    <t>Sub-Disagg - Lost to follow-up</t>
  </si>
  <si>
    <t>Sub-Disagg - Died</t>
  </si>
  <si>
    <t>Sub-Disagg - Transferred out</t>
  </si>
  <si>
    <t>Sub-Disaggregation of HIV negative infants - HIV Negative  not breastfeeding</t>
  </si>
  <si>
    <t>Sub-Disaggregation of HIV negative infants - HIV Negative who are still breastfeeding</t>
  </si>
  <si>
    <t>Sub-Disaggregation of HIV negative infants - HIV Negative breastfeeding status unknown</t>
  </si>
  <si>
    <t>Sub-Disagg-HIV positive infants</t>
  </si>
  <si>
    <t>Sub-Disagg-HIV positive infants linked to ART</t>
  </si>
  <si>
    <t>PMTCT26</t>
  </si>
  <si>
    <t>Sub-Disagg-HIV negative infants</t>
  </si>
  <si>
    <t>Indicator Id</t>
  </si>
  <si>
    <t>PMTCT24_a</t>
  </si>
  <si>
    <t>PMTCT24_b</t>
  </si>
  <si>
    <t>PMTCT24_c</t>
  </si>
  <si>
    <t>PMTCT24_d</t>
  </si>
  <si>
    <t>PMTCT25_a</t>
  </si>
  <si>
    <t>PMTCT25_b</t>
  </si>
  <si>
    <t>PMTCT25_c</t>
  </si>
  <si>
    <t>PMTCT26_a</t>
  </si>
  <si>
    <t>PMTCT26_b</t>
  </si>
  <si>
    <t>PMTCT26_c</t>
  </si>
  <si>
    <t>TB5_1</t>
  </si>
  <si>
    <t>TB5_2</t>
  </si>
  <si>
    <t>TB5_3</t>
  </si>
  <si>
    <t>TB11_2</t>
  </si>
  <si>
    <t>na</t>
  </si>
  <si>
    <t>Lusaka</t>
  </si>
  <si>
    <t>Namatama</t>
  </si>
  <si>
    <t>Chinsale Ward</t>
  </si>
  <si>
    <t>31/11/2015</t>
  </si>
  <si>
    <t xml:space="preserve">Year reported on </t>
  </si>
  <si>
    <t>Kanyama Clinic</t>
  </si>
  <si>
    <r>
      <t xml:space="preserve">Number of  FP new acceptors of modern contraception who </t>
    </r>
    <r>
      <rPr>
        <b/>
        <u/>
        <sz val="11"/>
        <color rgb="FFFF0000"/>
        <rFont val="Calibri"/>
        <family val="2"/>
      </rPr>
      <t>tested HIV+</t>
    </r>
    <r>
      <rPr>
        <sz val="11"/>
        <color rgb="FFFF0000"/>
        <rFont val="Calibri"/>
        <family val="2"/>
      </rPr>
      <t xml:space="preserve"> from FP service delivery point (disaggregated by gender and age)</t>
    </r>
  </si>
  <si>
    <t>FP10</t>
  </si>
  <si>
    <t>Number of HIV positive adults and children who had CD4 count done this month</t>
  </si>
  <si>
    <t>Number of adult and pediatric ART patients who had there sample collected and sent for viral load test this month.</t>
  </si>
  <si>
    <t>Number of TB patients expected to have final outcome this month</t>
  </si>
  <si>
    <t>ART9</t>
  </si>
  <si>
    <t>ART10a</t>
  </si>
  <si>
    <t>ART10b</t>
  </si>
  <si>
    <t>CS3</t>
  </si>
  <si>
    <t>Number of HIV Exposed Infants (HEI)  who received ARV prophylaxis for PMTCT (Niverapine - NVP)</t>
  </si>
  <si>
    <t>Number of  clients diagnosed, treated and counselled  for STI (index plus partners)</t>
  </si>
  <si>
    <t>Number of STI partners treated</t>
  </si>
  <si>
    <t>Number of clients referred for HIV Counseling and Testing</t>
  </si>
  <si>
    <t>Number of clients tested HIV positive</t>
  </si>
  <si>
    <t>Number of clients referred for HIV care services</t>
  </si>
  <si>
    <t>Number of partner notification slips issued</t>
  </si>
  <si>
    <t>Number of partner notification slips received(of those issued by your facility)</t>
  </si>
  <si>
    <t>Disagg. by Method Type-Male Condoms</t>
  </si>
  <si>
    <t>Disagg. by Method Type-Female Condoms</t>
  </si>
  <si>
    <t>Disagg. by Method Type-Combined oral contraceptives</t>
  </si>
  <si>
    <t>Disagg. by Method Type-Progesterone only pill</t>
  </si>
  <si>
    <t>Disagg. by Method Type-Depo-Provera</t>
  </si>
  <si>
    <t>Disagg. by Method Type-Intrauterine Devices (IUD)- Interval</t>
  </si>
  <si>
    <t>Disagg. by Method Type-Postpatum Intrauterine Devices (IUD) within 48 hours of delivery</t>
  </si>
  <si>
    <t>Disagg. by Method Type-Subderminal implants (jaddel)</t>
  </si>
  <si>
    <t>Disagg. by Method Type-Noristerat/Noresterat injection</t>
  </si>
  <si>
    <t>Disagg. by Method Type-Female sterilization</t>
  </si>
  <si>
    <t>Disagg. by Method Type-Male sterilization</t>
  </si>
  <si>
    <t>Disagg. by Method Type-TOTAL</t>
  </si>
  <si>
    <t>FP1_a</t>
  </si>
  <si>
    <t>FP1_e</t>
  </si>
  <si>
    <t>FP1_b</t>
  </si>
  <si>
    <t>FP1_c</t>
  </si>
  <si>
    <t>FP1_d</t>
  </si>
  <si>
    <t>FP1_f</t>
  </si>
  <si>
    <t>FP1_g</t>
  </si>
  <si>
    <t>FP1_h</t>
  </si>
  <si>
    <t>FP1_i</t>
  </si>
  <si>
    <t>FP1_j</t>
  </si>
  <si>
    <t>FP1_k</t>
  </si>
  <si>
    <t>&lt;20</t>
  </si>
  <si>
    <t>20- 24</t>
  </si>
  <si>
    <t>25- 49</t>
  </si>
  <si>
    <t>FP5_a</t>
  </si>
  <si>
    <t>FP5_b</t>
  </si>
  <si>
    <t>FP5_c</t>
  </si>
  <si>
    <t>FP5_d</t>
  </si>
  <si>
    <t>FP5_e</t>
  </si>
  <si>
    <t>FP2_a</t>
  </si>
  <si>
    <t>FP2_b</t>
  </si>
  <si>
    <t>FP2_c</t>
  </si>
  <si>
    <t>FP2_d</t>
  </si>
  <si>
    <t>FP2_e</t>
  </si>
  <si>
    <t>FP2_f</t>
  </si>
  <si>
    <t>FP2_g</t>
  </si>
  <si>
    <t>FP2_h</t>
  </si>
  <si>
    <t>FP2_i</t>
  </si>
  <si>
    <t>FP2_j</t>
  </si>
  <si>
    <t>FP2_k</t>
  </si>
  <si>
    <t>FP2_m</t>
  </si>
  <si>
    <t>FP1_m</t>
  </si>
  <si>
    <t>Disagg. by method type-Male Condoms</t>
  </si>
  <si>
    <t>Disagg. by method type-Female Condoms</t>
  </si>
  <si>
    <t>Disagg. by method type-Combined oral contraceptives</t>
  </si>
  <si>
    <t>Disagg. by method type-Progesterone only pill</t>
  </si>
  <si>
    <t>Disagg. by method type-Depo-Provera</t>
  </si>
  <si>
    <t>Disagg. by method type-Intrauterine Devices (IUD)- Interval</t>
  </si>
  <si>
    <t>Disagg. by method type-Postpatum Intrauterine Devices (IUD) within 48 hours of delivery</t>
  </si>
  <si>
    <t>Disagg. by method type-Subderminal implants (jaddel)</t>
  </si>
  <si>
    <t>Disagg. by method type-Noristerat/Noresterat injection</t>
  </si>
  <si>
    <t>Disagg. by method type-Female sterilization</t>
  </si>
  <si>
    <t>Disagg. by method type-Male sterilization</t>
  </si>
  <si>
    <t>Disagg. by method type-TOTAL</t>
  </si>
  <si>
    <t>Disagg. By time from birth-48 hours</t>
  </si>
  <si>
    <t>Disagg. By time from birth-6 weeks</t>
  </si>
  <si>
    <t>Disagg. By time from birth-6 months</t>
  </si>
  <si>
    <t>Disagg. By time from birth-12 months</t>
  </si>
  <si>
    <t>Disagg. By time from birth-TOTAL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</si>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</sst>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u/>
      <sz val="11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i/>
      <sz val="7"/>
      <color indexed="8"/>
      <name val="Times New Roman"/>
      <family val="1"/>
    </font>
    <font>
      <i/>
      <u/>
      <sz val="11"/>
      <color indexed="8"/>
      <name val="Calibri"/>
      <family val="2"/>
    </font>
    <font>
      <sz val="7"/>
      <color indexed="8"/>
      <name val="Times New Roman"/>
      <family val="1"/>
    </font>
    <font>
      <sz val="7"/>
      <color indexed="8"/>
      <name val="Calibri"/>
      <family val="2"/>
    </font>
    <font>
      <i/>
      <sz val="11"/>
      <color indexed="1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i/>
      <sz val="11"/>
      <name val="Calibri"/>
      <family val="2"/>
    </font>
    <font>
      <b/>
      <u/>
      <sz val="11"/>
      <name val="Calibri"/>
      <family val="2"/>
    </font>
    <font>
      <b/>
      <i/>
      <u/>
      <sz val="11"/>
      <name val="Calibri"/>
      <family val="2"/>
    </font>
    <font>
      <sz val="16"/>
      <color indexed="8"/>
      <name val="Arial Black"/>
      <family val="2"/>
    </font>
    <font>
      <b/>
      <sz val="16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color indexed="10"/>
      <name val="Calibri"/>
      <family val="2"/>
    </font>
    <font>
      <b/>
      <u/>
      <sz val="11"/>
      <color indexed="10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Arial Rounded MT Bold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entury"/>
      <family val="1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entury"/>
      <family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sz val="14"/>
      <color rgb="FFFF0000"/>
      <name val="Calibri"/>
      <family val="2"/>
    </font>
    <font>
      <b/>
      <u/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0" fontId="26" fillId="2" borderId="0" applyNumberFormat="0" applyBorder="0" applyAlignment="0" applyProtection="0"/>
    <xf numFmtId="0" fontId="12" fillId="0" borderId="0"/>
  </cellStyleXfs>
  <cellXfs count="296">
    <xf numFmtId="0" fontId="0" fillId="0" borderId="0" xfId="0"/>
    <xf numFmtId="0" fontId="0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 applyAlignment="1"/>
    <xf numFmtId="0" fontId="0" fillId="3" borderId="5" xfId="0" applyFill="1" applyBorder="1"/>
    <xf numFmtId="0" fontId="30" fillId="3" borderId="0" xfId="0" applyFont="1" applyFill="1" applyAlignment="1">
      <alignment horizontal="left" wrapText="1" indent="5"/>
    </xf>
    <xf numFmtId="0" fontId="0" fillId="3" borderId="0" xfId="0" applyFill="1" applyAlignment="1">
      <alignment horizontal="left" wrapText="1" indent="5"/>
    </xf>
    <xf numFmtId="0" fontId="27" fillId="3" borderId="0" xfId="0" applyFont="1" applyFill="1"/>
    <xf numFmtId="0" fontId="31" fillId="3" borderId="0" xfId="0" applyFont="1" applyFill="1" applyAlignment="1">
      <alignment horizontal="left" wrapText="1" indent="5"/>
    </xf>
    <xf numFmtId="0" fontId="31" fillId="3" borderId="0" xfId="0" applyFont="1" applyFill="1" applyAlignment="1">
      <alignment horizontal="left" indent="5"/>
    </xf>
    <xf numFmtId="0" fontId="32" fillId="3" borderId="0" xfId="0" applyFont="1" applyFill="1" applyAlignment="1">
      <alignment horizontal="left" wrapText="1" indent="5"/>
    </xf>
    <xf numFmtId="0" fontId="33" fillId="3" borderId="17" xfId="0" applyFont="1" applyFill="1" applyBorder="1" applyAlignment="1" applyProtection="1">
      <alignment horizontal="left" vertical="top" wrapText="1"/>
    </xf>
    <xf numFmtId="0" fontId="33" fillId="3" borderId="18" xfId="0" applyFont="1" applyFill="1" applyBorder="1" applyAlignment="1" applyProtection="1">
      <alignment horizontal="left" vertical="top" wrapText="1"/>
    </xf>
    <xf numFmtId="0" fontId="33" fillId="3" borderId="19" xfId="0" applyFont="1" applyFill="1" applyBorder="1" applyAlignment="1" applyProtection="1">
      <alignment horizontal="left" vertical="top" wrapText="1"/>
    </xf>
    <xf numFmtId="0" fontId="35" fillId="0" borderId="0" xfId="0" applyFont="1"/>
    <xf numFmtId="0" fontId="33" fillId="3" borderId="20" xfId="0" applyFont="1" applyFill="1" applyBorder="1" applyAlignment="1" applyProtection="1">
      <alignment horizontal="left" vertical="top" wrapText="1"/>
    </xf>
    <xf numFmtId="0" fontId="33" fillId="3" borderId="21" xfId="0" applyFont="1" applyFill="1" applyBorder="1" applyAlignment="1" applyProtection="1">
      <alignment horizontal="left" vertical="top" wrapText="1"/>
    </xf>
    <xf numFmtId="0" fontId="33" fillId="3" borderId="20" xfId="0" applyFont="1" applyFill="1" applyBorder="1" applyAlignment="1" applyProtection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35" fillId="0" borderId="0" xfId="0" applyFont="1" applyAlignment="1">
      <alignment vertical="center"/>
    </xf>
    <xf numFmtId="0" fontId="34" fillId="0" borderId="4" xfId="0" applyFont="1" applyBorder="1" applyAlignment="1" applyProtection="1">
      <alignment vertical="top" wrapText="1"/>
      <protection locked="0"/>
    </xf>
    <xf numFmtId="0" fontId="13" fillId="0" borderId="4" xfId="0" applyFont="1" applyBorder="1" applyAlignment="1">
      <alignment horizontal="center" wrapText="1"/>
    </xf>
    <xf numFmtId="0" fontId="35" fillId="0" borderId="4" xfId="2" quotePrefix="1" applyFont="1" applyFill="1" applyBorder="1" applyAlignment="1" applyProtection="1">
      <alignment vertical="center" wrapText="1"/>
      <protection locked="0"/>
    </xf>
    <xf numFmtId="0" fontId="35" fillId="5" borderId="4" xfId="2" applyFont="1" applyFill="1" applyBorder="1" applyAlignment="1" applyProtection="1">
      <alignment vertical="center" wrapText="1"/>
      <protection locked="0"/>
    </xf>
    <xf numFmtId="0" fontId="14" fillId="0" borderId="4" xfId="0" applyFont="1" applyBorder="1" applyAlignment="1" applyProtection="1">
      <alignment vertical="top" wrapText="1"/>
      <protection locked="0"/>
    </xf>
    <xf numFmtId="0" fontId="14" fillId="0" borderId="4" xfId="0" applyFont="1" applyBorder="1" applyAlignment="1">
      <alignment vertical="top" wrapText="1"/>
    </xf>
    <xf numFmtId="16" fontId="13" fillId="0" borderId="4" xfId="0" applyNumberFormat="1" applyFont="1" applyBorder="1" applyAlignment="1">
      <alignment horizontal="center" wrapText="1"/>
    </xf>
    <xf numFmtId="0" fontId="14" fillId="0" borderId="4" xfId="0" applyFont="1" applyFill="1" applyBorder="1" applyAlignment="1">
      <alignment horizontal="left" vertical="top" wrapText="1"/>
    </xf>
    <xf numFmtId="0" fontId="35" fillId="0" borderId="0" xfId="0" applyFont="1" applyBorder="1"/>
    <xf numFmtId="0" fontId="35" fillId="0" borderId="4" xfId="0" applyFont="1" applyBorder="1" applyAlignment="1">
      <alignment vertical="center" wrapText="1"/>
    </xf>
    <xf numFmtId="0" fontId="14" fillId="0" borderId="4" xfId="0" applyFont="1" applyBorder="1" applyAlignment="1">
      <alignment horizontal="left" vertical="center" wrapText="1"/>
    </xf>
    <xf numFmtId="0" fontId="35" fillId="0" borderId="0" xfId="0" applyFont="1" applyBorder="1" applyAlignment="1">
      <alignment vertical="center" wrapText="1"/>
    </xf>
    <xf numFmtId="0" fontId="35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5" fillId="6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37" fillId="3" borderId="22" xfId="0" applyFont="1" applyFill="1" applyBorder="1" applyAlignment="1" applyProtection="1">
      <alignment vertical="top" wrapText="1"/>
    </xf>
    <xf numFmtId="0" fontId="37" fillId="3" borderId="23" xfId="0" applyFont="1" applyFill="1" applyBorder="1" applyAlignment="1" applyProtection="1">
      <alignment vertical="top" wrapText="1"/>
    </xf>
    <xf numFmtId="0" fontId="37" fillId="3" borderId="2" xfId="0" applyFont="1" applyFill="1" applyBorder="1" applyAlignment="1" applyProtection="1">
      <alignment vertical="top" wrapText="1"/>
    </xf>
    <xf numFmtId="0" fontId="35" fillId="3" borderId="24" xfId="0" applyFont="1" applyFill="1" applyBorder="1" applyAlignment="1" applyProtection="1">
      <alignment wrapText="1"/>
    </xf>
    <xf numFmtId="0" fontId="35" fillId="3" borderId="24" xfId="0" applyFont="1" applyFill="1" applyBorder="1" applyProtection="1"/>
    <xf numFmtId="0" fontId="14" fillId="0" borderId="6" xfId="0" applyFont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16" fontId="13" fillId="0" borderId="4" xfId="0" applyNumberFormat="1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left" vertical="center" wrapText="1"/>
    </xf>
    <xf numFmtId="0" fontId="14" fillId="0" borderId="4" xfId="0" applyFont="1" applyBorder="1" applyAlignment="1" applyProtection="1">
      <alignment vertical="center" wrapText="1"/>
      <protection locked="0"/>
    </xf>
    <xf numFmtId="0" fontId="14" fillId="0" borderId="4" xfId="0" applyFont="1" applyBorder="1" applyAlignment="1">
      <alignment vertical="center" wrapText="1"/>
    </xf>
    <xf numFmtId="0" fontId="35" fillId="7" borderId="0" xfId="0" applyFont="1" applyFill="1" applyAlignment="1">
      <alignment vertical="center"/>
    </xf>
    <xf numFmtId="0" fontId="14" fillId="0" borderId="4" xfId="0" applyFont="1" applyFill="1" applyBorder="1" applyAlignment="1" applyProtection="1">
      <alignment vertical="center" wrapText="1"/>
      <protection locked="0"/>
    </xf>
    <xf numFmtId="0" fontId="35" fillId="0" borderId="4" xfId="0" applyFont="1" applyBorder="1" applyAlignment="1">
      <alignment horizontal="left" vertical="center" wrapText="1"/>
    </xf>
    <xf numFmtId="0" fontId="35" fillId="8" borderId="0" xfId="0" applyFont="1" applyFill="1" applyAlignment="1">
      <alignment vertical="center"/>
    </xf>
    <xf numFmtId="0" fontId="15" fillId="0" borderId="4" xfId="0" applyFont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35" fillId="0" borderId="0" xfId="0" applyFont="1" applyBorder="1" applyAlignment="1">
      <alignment vertical="center"/>
    </xf>
    <xf numFmtId="0" fontId="14" fillId="0" borderId="6" xfId="0" applyFont="1" applyBorder="1" applyAlignment="1" applyProtection="1">
      <alignment horizontal="center" vertical="top" wrapText="1"/>
      <protection locked="0"/>
    </xf>
    <xf numFmtId="0" fontId="13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wrapText="1"/>
    </xf>
    <xf numFmtId="49" fontId="13" fillId="0" borderId="6" xfId="0" applyNumberFormat="1" applyFont="1" applyBorder="1" applyAlignment="1">
      <alignment horizontal="center" wrapText="1"/>
    </xf>
    <xf numFmtId="0" fontId="35" fillId="6" borderId="6" xfId="0" applyFont="1" applyFill="1" applyBorder="1" applyAlignment="1" applyProtection="1">
      <alignment horizontal="left" vertical="top" wrapText="1" indent="5"/>
    </xf>
    <xf numFmtId="0" fontId="35" fillId="0" borderId="6" xfId="0" applyFont="1" applyBorder="1" applyAlignment="1">
      <alignment wrapText="1"/>
    </xf>
    <xf numFmtId="0" fontId="0" fillId="0" borderId="0" xfId="0" applyAlignment="1">
      <alignment vertical="center" wrapText="1"/>
    </xf>
    <xf numFmtId="0" fontId="36" fillId="0" borderId="6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left" vertical="center" wrapText="1"/>
    </xf>
    <xf numFmtId="0" fontId="34" fillId="0" borderId="6" xfId="0" applyFont="1" applyBorder="1" applyAlignment="1">
      <alignment vertical="center" wrapText="1"/>
    </xf>
    <xf numFmtId="0" fontId="34" fillId="0" borderId="6" xfId="0" applyFont="1" applyBorder="1" applyAlignment="1" applyProtection="1">
      <alignment vertical="center" wrapText="1"/>
      <protection locked="0"/>
    </xf>
    <xf numFmtId="0" fontId="39" fillId="4" borderId="6" xfId="0" applyFont="1" applyFill="1" applyBorder="1" applyAlignment="1" applyProtection="1">
      <alignment vertical="center" wrapText="1"/>
    </xf>
    <xf numFmtId="0" fontId="39" fillId="0" borderId="6" xfId="0" applyFont="1" applyBorder="1" applyAlignment="1" applyProtection="1">
      <alignment vertical="center" wrapText="1"/>
      <protection locked="0"/>
    </xf>
    <xf numFmtId="0" fontId="40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5" fillId="0" borderId="4" xfId="0" applyFont="1" applyBorder="1" applyAlignment="1" applyProtection="1">
      <alignment vertical="center" wrapText="1"/>
      <protection locked="0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14" fillId="4" borderId="4" xfId="0" applyFont="1" applyFill="1" applyBorder="1" applyAlignment="1">
      <alignment vertical="center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1" fillId="0" borderId="0" xfId="0" applyFont="1"/>
    <xf numFmtId="0" fontId="29" fillId="0" borderId="4" xfId="0" applyFont="1" applyBorder="1" applyAlignment="1">
      <alignment vertical="top" wrapText="1"/>
    </xf>
    <xf numFmtId="0" fontId="34" fillId="0" borderId="4" xfId="0" applyFont="1" applyFill="1" applyBorder="1" applyAlignment="1">
      <alignment vertical="top" wrapText="1"/>
    </xf>
    <xf numFmtId="0" fontId="34" fillId="9" borderId="4" xfId="0" applyFont="1" applyFill="1" applyBorder="1" applyAlignment="1" applyProtection="1">
      <alignment vertical="top" wrapText="1"/>
      <protection locked="0"/>
    </xf>
    <xf numFmtId="0" fontId="34" fillId="0" borderId="4" xfId="0" applyFont="1" applyFill="1" applyBorder="1" applyAlignment="1" applyProtection="1">
      <alignment horizontal="center" vertical="top" wrapText="1"/>
      <protection locked="0"/>
    </xf>
    <xf numFmtId="0" fontId="34" fillId="0" borderId="4" xfId="0" applyNumberFormat="1" applyFont="1" applyFill="1" applyBorder="1" applyAlignment="1" applyProtection="1">
      <alignment horizontal="center" vertical="top" wrapText="1"/>
      <protection locked="0"/>
    </xf>
    <xf numFmtId="0" fontId="36" fillId="0" borderId="4" xfId="0" applyFont="1" applyFill="1" applyBorder="1" applyAlignment="1" applyProtection="1">
      <alignment horizontal="center" vertical="top" wrapText="1"/>
      <protection locked="0"/>
    </xf>
    <xf numFmtId="0" fontId="36" fillId="0" borderId="4" xfId="0" applyNumberFormat="1" applyFont="1" applyFill="1" applyBorder="1" applyAlignment="1" applyProtection="1">
      <alignment horizontal="center" vertical="top" wrapText="1"/>
      <protection locked="0"/>
    </xf>
    <xf numFmtId="0" fontId="34" fillId="0" borderId="4" xfId="0" applyFont="1" applyFill="1" applyBorder="1" applyAlignment="1">
      <alignment horizontal="left" vertical="top" wrapText="1"/>
    </xf>
    <xf numFmtId="0" fontId="36" fillId="0" borderId="4" xfId="0" applyFont="1" applyFill="1" applyBorder="1" applyAlignment="1">
      <alignment horizontal="center" vertical="top" wrapText="1"/>
    </xf>
    <xf numFmtId="16" fontId="36" fillId="0" borderId="4" xfId="0" applyNumberFormat="1" applyFont="1" applyFill="1" applyBorder="1" applyAlignment="1">
      <alignment horizontal="center" vertical="top" wrapText="1"/>
    </xf>
    <xf numFmtId="0" fontId="0" fillId="3" borderId="0" xfId="0" applyFont="1" applyFill="1"/>
    <xf numFmtId="0" fontId="42" fillId="3" borderId="8" xfId="0" applyFont="1" applyFill="1" applyBorder="1" applyAlignment="1"/>
    <xf numFmtId="0" fontId="22" fillId="5" borderId="4" xfId="0" applyFont="1" applyFill="1" applyBorder="1" applyAlignment="1">
      <alignment vertical="top" wrapText="1"/>
    </xf>
    <xf numFmtId="0" fontId="20" fillId="10" borderId="4" xfId="0" applyFont="1" applyFill="1" applyBorder="1" applyAlignment="1">
      <alignment vertical="top" wrapText="1"/>
    </xf>
    <xf numFmtId="0" fontId="23" fillId="10" borderId="4" xfId="0" applyFont="1" applyFill="1" applyBorder="1" applyAlignment="1">
      <alignment vertical="center" wrapText="1"/>
    </xf>
    <xf numFmtId="0" fontId="21" fillId="11" borderId="4" xfId="0" applyFont="1" applyFill="1" applyBorder="1" applyAlignment="1">
      <alignment vertical="center" wrapText="1"/>
    </xf>
    <xf numFmtId="0" fontId="21" fillId="11" borderId="4" xfId="0" applyFont="1" applyFill="1" applyBorder="1" applyAlignment="1">
      <alignment vertical="center"/>
    </xf>
    <xf numFmtId="0" fontId="35" fillId="3" borderId="4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35" fillId="3" borderId="0" xfId="0" applyFont="1" applyFill="1" applyAlignment="1">
      <alignment vertical="center"/>
    </xf>
    <xf numFmtId="0" fontId="43" fillId="10" borderId="4" xfId="0" applyFont="1" applyFill="1" applyBorder="1" applyAlignment="1">
      <alignment horizontal="center" vertical="top" wrapText="1"/>
    </xf>
    <xf numFmtId="0" fontId="44" fillId="11" borderId="4" xfId="0" applyNumberFormat="1" applyFont="1" applyFill="1" applyBorder="1" applyAlignment="1">
      <alignment horizontal="center" vertical="top" wrapText="1"/>
    </xf>
    <xf numFmtId="0" fontId="45" fillId="0" borderId="6" xfId="0" applyFont="1" applyBorder="1" applyAlignment="1">
      <alignment vertical="center" wrapText="1"/>
    </xf>
    <xf numFmtId="0" fontId="44" fillId="5" borderId="6" xfId="0" applyFont="1" applyFill="1" applyBorder="1" applyAlignment="1">
      <alignment vertical="center" wrapText="1"/>
    </xf>
    <xf numFmtId="0" fontId="46" fillId="5" borderId="4" xfId="0" applyFont="1" applyFill="1" applyBorder="1" applyAlignment="1">
      <alignment vertical="center" wrapText="1"/>
    </xf>
    <xf numFmtId="0" fontId="46" fillId="5" borderId="4" xfId="0" applyFont="1" applyFill="1" applyBorder="1" applyAlignment="1">
      <alignment vertical="center"/>
    </xf>
    <xf numFmtId="0" fontId="47" fillId="10" borderId="4" xfId="0" applyFont="1" applyFill="1" applyBorder="1" applyAlignment="1">
      <alignment vertical="center"/>
    </xf>
    <xf numFmtId="0" fontId="22" fillId="10" borderId="6" xfId="0" applyFont="1" applyFill="1" applyBorder="1" applyAlignment="1">
      <alignment horizontal="center" vertical="top" wrapText="1"/>
    </xf>
    <xf numFmtId="0" fontId="48" fillId="0" borderId="4" xfId="0" applyFont="1" applyBorder="1" applyAlignment="1">
      <alignment horizontal="left" vertical="top" wrapText="1"/>
    </xf>
    <xf numFmtId="0" fontId="48" fillId="0" borderId="4" xfId="0" applyFont="1" applyBorder="1" applyAlignment="1">
      <alignment vertical="top" wrapText="1"/>
    </xf>
    <xf numFmtId="0" fontId="28" fillId="0" borderId="4" xfId="0" applyFont="1" applyBorder="1" applyAlignment="1">
      <alignment horizontal="left" vertical="center" wrapText="1"/>
    </xf>
    <xf numFmtId="0" fontId="48" fillId="0" borderId="4" xfId="0" applyFont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22" fillId="10" borderId="4" xfId="0" applyFont="1" applyFill="1" applyBorder="1" applyAlignment="1">
      <alignment vertical="center" wrapText="1"/>
    </xf>
    <xf numFmtId="0" fontId="22" fillId="3" borderId="4" xfId="0" applyFont="1" applyFill="1" applyBorder="1" applyAlignment="1">
      <alignment vertical="center" wrapText="1"/>
    </xf>
    <xf numFmtId="0" fontId="48" fillId="0" borderId="6" xfId="0" applyFont="1" applyBorder="1" applyAlignment="1">
      <alignment horizontal="left" vertical="top" wrapText="1"/>
    </xf>
    <xf numFmtId="0" fontId="46" fillId="0" borderId="9" xfId="0" applyFont="1" applyFill="1" applyBorder="1" applyAlignment="1">
      <alignment horizontal="center" vertical="center" wrapText="1"/>
    </xf>
    <xf numFmtId="0" fontId="46" fillId="0" borderId="10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0" fontId="35" fillId="0" borderId="12" xfId="0" applyFont="1" applyBorder="1" applyAlignment="1">
      <alignment vertical="center" wrapText="1"/>
    </xf>
    <xf numFmtId="0" fontId="35" fillId="0" borderId="13" xfId="0" applyFont="1" applyBorder="1" applyAlignment="1">
      <alignment vertical="center" wrapText="1"/>
    </xf>
    <xf numFmtId="0" fontId="48" fillId="0" borderId="6" xfId="0" applyFont="1" applyBorder="1" applyAlignment="1" applyProtection="1">
      <alignment horizontal="center" vertical="top" wrapText="1"/>
      <protection locked="0"/>
    </xf>
    <xf numFmtId="0" fontId="51" fillId="10" borderId="6" xfId="0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right" vertical="center" wrapText="1"/>
    </xf>
    <xf numFmtId="0" fontId="38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left" vertical="center"/>
    </xf>
    <xf numFmtId="0" fontId="35" fillId="0" borderId="4" xfId="0" applyFont="1" applyBorder="1" applyAlignment="1">
      <alignment horizontal="right" vertical="center"/>
    </xf>
    <xf numFmtId="0" fontId="35" fillId="0" borderId="4" xfId="0" applyFont="1" applyBorder="1" applyAlignment="1">
      <alignment horizontal="left" vertical="top"/>
    </xf>
    <xf numFmtId="0" fontId="33" fillId="3" borderId="20" xfId="0" applyFont="1" applyFill="1" applyBorder="1" applyAlignment="1" applyProtection="1">
      <alignment horizontal="left" vertical="top" wrapText="1"/>
    </xf>
    <xf numFmtId="0" fontId="37" fillId="3" borderId="39" xfId="0" applyFont="1" applyFill="1" applyBorder="1" applyAlignment="1">
      <alignment horizontal="left" vertical="top" wrapText="1"/>
    </xf>
    <xf numFmtId="0" fontId="37" fillId="3" borderId="40" xfId="0" applyFont="1" applyFill="1" applyBorder="1" applyAlignment="1">
      <alignment horizontal="left" vertical="top" wrapText="1"/>
    </xf>
    <xf numFmtId="0" fontId="48" fillId="0" borderId="4" xfId="0" applyFont="1" applyFill="1" applyBorder="1" applyAlignment="1">
      <alignment horizontal="left" vertical="center" wrapText="1"/>
    </xf>
    <xf numFmtId="0" fontId="48" fillId="3" borderId="4" xfId="0" applyFont="1" applyFill="1" applyBorder="1" applyAlignment="1">
      <alignment vertical="center"/>
    </xf>
    <xf numFmtId="0" fontId="52" fillId="5" borderId="4" xfId="0" applyFont="1" applyFill="1" applyBorder="1" applyAlignment="1">
      <alignment vertical="center"/>
    </xf>
    <xf numFmtId="0" fontId="51" fillId="12" borderId="4" xfId="0" applyFont="1" applyFill="1" applyBorder="1" applyAlignment="1">
      <alignment vertical="center" wrapText="1"/>
    </xf>
    <xf numFmtId="0" fontId="28" fillId="0" borderId="0" xfId="0" applyFont="1" applyAlignment="1">
      <alignment vertical="top" wrapText="1"/>
    </xf>
    <xf numFmtId="0" fontId="51" fillId="3" borderId="4" xfId="0" applyFont="1" applyFill="1" applyBorder="1" applyAlignment="1">
      <alignment vertical="center" wrapText="1"/>
    </xf>
    <xf numFmtId="0" fontId="48" fillId="0" borderId="4" xfId="0" applyFont="1" applyBorder="1" applyAlignment="1">
      <alignment vertical="center" wrapText="1"/>
    </xf>
    <xf numFmtId="0" fontId="48" fillId="0" borderId="4" xfId="0" applyFont="1" applyFill="1" applyBorder="1" applyAlignment="1">
      <alignment vertical="center" wrapText="1"/>
    </xf>
    <xf numFmtId="0" fontId="48" fillId="0" borderId="11" xfId="0" applyFont="1" applyBorder="1" applyAlignment="1">
      <alignment vertical="center" wrapText="1"/>
    </xf>
    <xf numFmtId="49" fontId="55" fillId="5" borderId="4" xfId="0" applyNumberFormat="1" applyFont="1" applyFill="1" applyBorder="1" applyAlignment="1">
      <alignment horizontal="center" vertical="center" wrapText="1"/>
    </xf>
    <xf numFmtId="0" fontId="55" fillId="5" borderId="4" xfId="0" applyFont="1" applyFill="1" applyBorder="1" applyAlignment="1">
      <alignment horizontal="center" vertical="center" wrapText="1"/>
    </xf>
    <xf numFmtId="49" fontId="51" fillId="12" borderId="7" xfId="0" applyNumberFormat="1" applyFont="1" applyFill="1" applyBorder="1" applyAlignment="1">
      <alignment horizontal="center" vertical="center" wrapText="1"/>
    </xf>
    <xf numFmtId="49" fontId="55" fillId="4" borderId="4" xfId="0" applyNumberFormat="1" applyFont="1" applyFill="1" applyBorder="1" applyAlignment="1">
      <alignment horizontal="center" vertical="center" wrapText="1"/>
    </xf>
    <xf numFmtId="0" fontId="48" fillId="8" borderId="4" xfId="0" applyFont="1" applyFill="1" applyBorder="1" applyAlignment="1">
      <alignment vertical="center" wrapText="1"/>
    </xf>
    <xf numFmtId="0" fontId="48" fillId="3" borderId="9" xfId="0" applyFont="1" applyFill="1" applyBorder="1" applyAlignment="1">
      <alignment vertical="center"/>
    </xf>
    <xf numFmtId="0" fontId="48" fillId="5" borderId="4" xfId="0" applyFont="1" applyFill="1" applyBorder="1" applyAlignment="1">
      <alignment vertical="center"/>
    </xf>
    <xf numFmtId="0" fontId="48" fillId="3" borderId="10" xfId="0" applyFont="1" applyFill="1" applyBorder="1" applyAlignment="1">
      <alignment vertical="center"/>
    </xf>
    <xf numFmtId="0" fontId="48" fillId="3" borderId="7" xfId="0" applyFont="1" applyFill="1" applyBorder="1" applyAlignment="1">
      <alignment vertical="center"/>
    </xf>
    <xf numFmtId="0" fontId="48" fillId="4" borderId="9" xfId="0" applyFont="1" applyFill="1" applyBorder="1" applyAlignment="1">
      <alignment vertical="center"/>
    </xf>
    <xf numFmtId="0" fontId="48" fillId="3" borderId="4" xfId="0" applyFont="1" applyFill="1" applyBorder="1" applyAlignment="1">
      <alignment vertical="center" wrapText="1"/>
    </xf>
    <xf numFmtId="0" fontId="35" fillId="8" borderId="4" xfId="0" applyFont="1" applyFill="1" applyBorder="1" applyAlignment="1">
      <alignment horizontal="left" vertical="center" wrapText="1"/>
    </xf>
    <xf numFmtId="0" fontId="15" fillId="8" borderId="4" xfId="0" applyFont="1" applyFill="1" applyBorder="1" applyAlignment="1">
      <alignment horizontal="left" vertical="center" wrapText="1"/>
    </xf>
    <xf numFmtId="0" fontId="14" fillId="8" borderId="4" xfId="0" applyFont="1" applyFill="1" applyBorder="1" applyAlignment="1" applyProtection="1">
      <alignment vertical="center" wrapText="1"/>
      <protection locked="0"/>
    </xf>
    <xf numFmtId="0" fontId="21" fillId="8" borderId="4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 wrapText="1"/>
    </xf>
    <xf numFmtId="0" fontId="23" fillId="8" borderId="4" xfId="0" applyFont="1" applyFill="1" applyBorder="1" applyAlignment="1">
      <alignment vertical="center" wrapText="1"/>
    </xf>
    <xf numFmtId="0" fontId="14" fillId="8" borderId="4" xfId="0" applyFont="1" applyFill="1" applyBorder="1" applyAlignment="1">
      <alignment horizontal="left" vertical="center" wrapText="1"/>
    </xf>
    <xf numFmtId="0" fontId="16" fillId="8" borderId="4" xfId="0" applyFont="1" applyFill="1" applyBorder="1" applyAlignment="1">
      <alignment horizontal="left" vertical="center" wrapText="1"/>
    </xf>
    <xf numFmtId="0" fontId="14" fillId="8" borderId="4" xfId="0" applyFont="1" applyFill="1" applyBorder="1" applyAlignment="1" applyProtection="1">
      <alignment vertical="center"/>
      <protection locked="0"/>
    </xf>
    <xf numFmtId="0" fontId="14" fillId="14" borderId="4" xfId="0" applyFont="1" applyFill="1" applyBorder="1" applyAlignment="1">
      <alignment horizontal="left" vertical="center" wrapText="1"/>
    </xf>
    <xf numFmtId="0" fontId="35" fillId="14" borderId="0" xfId="0" applyFont="1" applyFill="1"/>
    <xf numFmtId="0" fontId="35" fillId="14" borderId="4" xfId="0" applyFont="1" applyFill="1" applyBorder="1" applyAlignment="1">
      <alignment horizontal="left" vertical="center" wrapText="1"/>
    </xf>
    <xf numFmtId="0" fontId="35" fillId="14" borderId="0" xfId="0" applyFont="1" applyFill="1" applyAlignment="1">
      <alignment vertical="center"/>
    </xf>
    <xf numFmtId="0" fontId="35" fillId="15" borderId="4" xfId="0" applyFont="1" applyFill="1" applyBorder="1" applyAlignment="1">
      <alignment horizontal="left" vertical="center" wrapText="1"/>
    </xf>
    <xf numFmtId="0" fontId="13" fillId="14" borderId="4" xfId="0" applyFont="1" applyFill="1" applyBorder="1" applyAlignment="1">
      <alignment vertical="top" wrapText="1"/>
    </xf>
    <xf numFmtId="0" fontId="53" fillId="8" borderId="4" xfId="0" applyFont="1" applyFill="1" applyBorder="1" applyAlignment="1">
      <alignment vertical="center" wrapText="1"/>
    </xf>
    <xf numFmtId="0" fontId="28" fillId="8" borderId="0" xfId="0" applyFont="1" applyFill="1" applyAlignment="1">
      <alignment vertical="top" wrapText="1"/>
    </xf>
    <xf numFmtId="0" fontId="22" fillId="8" borderId="4" xfId="0" applyFont="1" applyFill="1" applyBorder="1" applyAlignment="1">
      <alignment vertical="center" wrapText="1"/>
    </xf>
    <xf numFmtId="0" fontId="0" fillId="8" borderId="0" xfId="0" applyFont="1" applyFill="1" applyAlignment="1">
      <alignment vertical="top" wrapText="1"/>
    </xf>
    <xf numFmtId="0" fontId="14" fillId="8" borderId="12" xfId="0" applyFont="1" applyFill="1" applyBorder="1" applyAlignment="1">
      <alignment horizontal="right" vertical="center" wrapText="1"/>
    </xf>
    <xf numFmtId="0" fontId="14" fillId="0" borderId="12" xfId="0" applyFont="1" applyBorder="1" applyAlignment="1">
      <alignment vertical="center" wrapText="1"/>
    </xf>
    <xf numFmtId="49" fontId="22" fillId="3" borderId="4" xfId="0" applyNumberFormat="1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right" vertical="center"/>
    </xf>
    <xf numFmtId="0" fontId="14" fillId="0" borderId="11" xfId="0" applyFont="1" applyFill="1" applyBorder="1" applyAlignment="1">
      <alignment horizontal="right" vertical="center" wrapText="1"/>
    </xf>
    <xf numFmtId="0" fontId="49" fillId="3" borderId="9" xfId="0" applyFont="1" applyFill="1" applyBorder="1" applyAlignment="1" applyProtection="1">
      <alignment horizontal="left" vertical="center"/>
      <protection locked="0"/>
    </xf>
    <xf numFmtId="0" fontId="49" fillId="3" borderId="10" xfId="0" applyFont="1" applyFill="1" applyBorder="1" applyAlignment="1" applyProtection="1">
      <alignment horizontal="left" vertical="center"/>
      <protection locked="0"/>
    </xf>
    <xf numFmtId="0" fontId="49" fillId="3" borderId="7" xfId="0" applyFont="1" applyFill="1" applyBorder="1" applyAlignment="1" applyProtection="1">
      <alignment horizontal="left" vertical="center"/>
      <protection locked="0"/>
    </xf>
    <xf numFmtId="0" fontId="37" fillId="3" borderId="37" xfId="0" applyFont="1" applyFill="1" applyBorder="1" applyAlignment="1" applyProtection="1">
      <alignment vertical="top" wrapText="1"/>
    </xf>
    <xf numFmtId="0" fontId="37" fillId="3" borderId="38" xfId="0" applyFont="1" applyFill="1" applyBorder="1" applyAlignment="1" applyProtection="1">
      <alignment vertical="top" wrapText="1"/>
    </xf>
    <xf numFmtId="0" fontId="40" fillId="3" borderId="22" xfId="0" applyFont="1" applyFill="1" applyBorder="1" applyAlignment="1" applyProtection="1">
      <alignment vertical="top" wrapText="1"/>
    </xf>
    <xf numFmtId="0" fontId="40" fillId="3" borderId="23" xfId="0" applyFont="1" applyFill="1" applyBorder="1" applyAlignment="1" applyProtection="1">
      <alignment vertical="top" wrapText="1"/>
    </xf>
    <xf numFmtId="0" fontId="50" fillId="13" borderId="28" xfId="0" applyFont="1" applyFill="1" applyBorder="1" applyAlignment="1" applyProtection="1">
      <alignment vertical="center" wrapText="1"/>
      <protection locked="0"/>
    </xf>
    <xf numFmtId="0" fontId="50" fillId="13" borderId="29" xfId="0" applyFont="1" applyFill="1" applyBorder="1" applyAlignment="1" applyProtection="1">
      <alignment vertical="center" wrapText="1"/>
      <protection locked="0"/>
    </xf>
    <xf numFmtId="0" fontId="50" fillId="13" borderId="30" xfId="0" applyFont="1" applyFill="1" applyBorder="1" applyAlignment="1" applyProtection="1">
      <alignment vertical="center" wrapText="1"/>
      <protection locked="0"/>
    </xf>
    <xf numFmtId="0" fontId="37" fillId="3" borderId="39" xfId="0" applyFont="1" applyFill="1" applyBorder="1" applyAlignment="1" applyProtection="1">
      <alignment vertical="top" wrapText="1"/>
    </xf>
    <xf numFmtId="0" fontId="37" fillId="3" borderId="40" xfId="0" applyFont="1" applyFill="1" applyBorder="1" applyAlignment="1" applyProtection="1">
      <alignment vertical="top" wrapText="1"/>
    </xf>
    <xf numFmtId="0" fontId="37" fillId="3" borderId="41" xfId="0" applyFont="1" applyFill="1" applyBorder="1" applyAlignment="1" applyProtection="1">
      <alignment vertical="top" wrapText="1"/>
    </xf>
    <xf numFmtId="0" fontId="37" fillId="3" borderId="42" xfId="0" applyFont="1" applyFill="1" applyBorder="1" applyAlignment="1" applyProtection="1">
      <alignment vertical="top" wrapText="1"/>
    </xf>
    <xf numFmtId="0" fontId="37" fillId="3" borderId="22" xfId="0" applyFont="1" applyFill="1" applyBorder="1" applyAlignment="1">
      <alignment horizontal="left" vertical="top" wrapText="1"/>
    </xf>
    <xf numFmtId="0" fontId="37" fillId="3" borderId="23" xfId="0" applyFont="1" applyFill="1" applyBorder="1" applyAlignment="1">
      <alignment horizontal="left" vertical="top" wrapText="1"/>
    </xf>
    <xf numFmtId="0" fontId="49" fillId="13" borderId="28" xfId="0" applyFont="1" applyFill="1" applyBorder="1" applyAlignment="1" applyProtection="1">
      <alignment horizontal="left" vertical="center" wrapText="1"/>
    </xf>
    <xf numFmtId="0" fontId="49" fillId="13" borderId="29" xfId="0" applyFont="1" applyFill="1" applyBorder="1" applyAlignment="1" applyProtection="1">
      <alignment horizontal="left" vertical="center" wrapText="1"/>
    </xf>
    <xf numFmtId="0" fontId="49" fillId="13" borderId="30" xfId="0" applyFont="1" applyFill="1" applyBorder="1" applyAlignment="1" applyProtection="1">
      <alignment horizontal="left" vertical="center" wrapText="1"/>
    </xf>
    <xf numFmtId="0" fontId="49" fillId="3" borderId="25" xfId="0" applyFont="1" applyFill="1" applyBorder="1" applyAlignment="1" applyProtection="1">
      <alignment horizontal="left" vertical="center" wrapText="1"/>
      <protection locked="0"/>
    </xf>
    <xf numFmtId="0" fontId="49" fillId="3" borderId="26" xfId="0" applyFont="1" applyFill="1" applyBorder="1" applyAlignment="1" applyProtection="1">
      <alignment horizontal="left" vertical="center" wrapText="1"/>
      <protection locked="0"/>
    </xf>
    <xf numFmtId="0" fontId="49" fillId="3" borderId="27" xfId="0" applyFont="1" applyFill="1" applyBorder="1" applyAlignment="1" applyProtection="1">
      <alignment horizontal="left" vertical="center" wrapText="1"/>
      <protection locked="0"/>
    </xf>
    <xf numFmtId="0" fontId="50" fillId="13" borderId="28" xfId="0" applyFont="1" applyFill="1" applyBorder="1" applyAlignment="1" applyProtection="1">
      <alignment horizontal="center" vertical="center" wrapText="1"/>
      <protection locked="0"/>
    </xf>
    <xf numFmtId="0" fontId="50" fillId="13" borderId="29" xfId="0" applyFont="1" applyFill="1" applyBorder="1" applyAlignment="1" applyProtection="1">
      <alignment horizontal="center" vertical="center" wrapText="1"/>
      <protection locked="0"/>
    </xf>
    <xf numFmtId="0" fontId="50" fillId="13" borderId="30" xfId="0" applyFont="1" applyFill="1" applyBorder="1" applyAlignment="1" applyProtection="1">
      <alignment horizontal="center" vertical="center" wrapText="1"/>
      <protection locked="0"/>
    </xf>
    <xf numFmtId="0" fontId="42" fillId="3" borderId="0" xfId="0" applyFont="1" applyFill="1" applyAlignment="1" applyProtection="1">
      <alignment horizontal="center"/>
    </xf>
    <xf numFmtId="0" fontId="27" fillId="3" borderId="0" xfId="0" applyFont="1" applyFill="1" applyAlignment="1" applyProtection="1">
      <alignment horizontal="center" vertical="top" wrapText="1"/>
    </xf>
    <xf numFmtId="0" fontId="27" fillId="3" borderId="0" xfId="0" applyFont="1" applyFill="1" applyAlignment="1" applyProtection="1">
      <alignment horizontal="center" vertical="top"/>
    </xf>
    <xf numFmtId="0" fontId="0" fillId="3" borderId="31" xfId="0" applyFill="1" applyBorder="1" applyAlignment="1" applyProtection="1">
      <alignment horizontal="left"/>
    </xf>
    <xf numFmtId="0" fontId="49" fillId="3" borderId="32" xfId="0" applyFont="1" applyFill="1" applyBorder="1" applyAlignment="1" applyProtection="1">
      <alignment horizontal="left" vertical="center" wrapText="1"/>
      <protection locked="0"/>
    </xf>
    <xf numFmtId="0" fontId="49" fillId="3" borderId="33" xfId="0" applyFont="1" applyFill="1" applyBorder="1" applyAlignment="1" applyProtection="1">
      <alignment horizontal="left" vertical="center" wrapText="1"/>
      <protection locked="0"/>
    </xf>
    <xf numFmtId="0" fontId="49" fillId="3" borderId="34" xfId="0" applyFont="1" applyFill="1" applyBorder="1" applyAlignment="1" applyProtection="1">
      <alignment horizontal="left" vertical="center" wrapText="1"/>
      <protection locked="0"/>
    </xf>
    <xf numFmtId="0" fontId="49" fillId="3" borderId="35" xfId="0" applyFont="1" applyFill="1" applyBorder="1" applyAlignment="1" applyProtection="1">
      <alignment horizontal="left" vertical="center" wrapText="1"/>
      <protection locked="0"/>
    </xf>
    <xf numFmtId="0" fontId="49" fillId="3" borderId="31" xfId="0" applyFont="1" applyFill="1" applyBorder="1" applyAlignment="1" applyProtection="1">
      <alignment horizontal="left" vertical="center" wrapText="1"/>
      <protection locked="0"/>
    </xf>
    <xf numFmtId="0" fontId="49" fillId="3" borderId="36" xfId="0" applyFont="1" applyFill="1" applyBorder="1" applyAlignment="1" applyProtection="1">
      <alignment horizontal="left" vertical="center" wrapText="1"/>
      <protection locked="0"/>
    </xf>
    <xf numFmtId="0" fontId="50" fillId="13" borderId="32" xfId="0" applyFont="1" applyFill="1" applyBorder="1" applyAlignment="1" applyProtection="1">
      <alignment horizontal="center" vertical="center" wrapText="1"/>
      <protection locked="0"/>
    </xf>
    <xf numFmtId="0" fontId="50" fillId="13" borderId="33" xfId="0" applyFont="1" applyFill="1" applyBorder="1" applyAlignment="1" applyProtection="1">
      <alignment horizontal="center" vertical="center" wrapText="1"/>
      <protection locked="0"/>
    </xf>
    <xf numFmtId="0" fontId="50" fillId="13" borderId="34" xfId="0" applyFont="1" applyFill="1" applyBorder="1" applyAlignment="1" applyProtection="1">
      <alignment horizontal="center" vertical="center" wrapText="1"/>
      <protection locked="0"/>
    </xf>
    <xf numFmtId="0" fontId="50" fillId="13" borderId="35" xfId="0" applyFont="1" applyFill="1" applyBorder="1" applyAlignment="1" applyProtection="1">
      <alignment horizontal="center" vertical="center" wrapText="1"/>
      <protection locked="0"/>
    </xf>
    <xf numFmtId="0" fontId="50" fillId="13" borderId="31" xfId="0" applyFont="1" applyFill="1" applyBorder="1" applyAlignment="1" applyProtection="1">
      <alignment horizontal="center" vertical="center" wrapText="1"/>
      <protection locked="0"/>
    </xf>
    <xf numFmtId="0" fontId="50" fillId="13" borderId="36" xfId="0" applyFont="1" applyFill="1" applyBorder="1" applyAlignment="1" applyProtection="1">
      <alignment horizontal="center" vertical="center" wrapText="1"/>
      <protection locked="0"/>
    </xf>
    <xf numFmtId="0" fontId="37" fillId="3" borderId="22" xfId="0" applyFont="1" applyFill="1" applyBorder="1" applyAlignment="1" applyProtection="1">
      <alignment horizontal="left" vertical="top" wrapText="1"/>
    </xf>
    <xf numFmtId="0" fontId="37" fillId="3" borderId="23" xfId="0" applyFont="1" applyFill="1" applyBorder="1" applyAlignment="1" applyProtection="1">
      <alignment horizontal="left" vertical="top" wrapText="1"/>
    </xf>
    <xf numFmtId="0" fontId="33" fillId="3" borderId="20" xfId="0" applyFont="1" applyFill="1" applyBorder="1" applyAlignment="1" applyProtection="1">
      <alignment horizontal="left" vertical="top" wrapText="1"/>
    </xf>
    <xf numFmtId="0" fontId="33" fillId="3" borderId="21" xfId="0" applyFont="1" applyFill="1" applyBorder="1" applyAlignment="1" applyProtection="1">
      <alignment horizontal="left" vertical="top" wrapText="1"/>
    </xf>
    <xf numFmtId="0" fontId="0" fillId="3" borderId="0" xfId="0" applyFill="1" applyAlignment="1" applyProtection="1"/>
    <xf numFmtId="0" fontId="37" fillId="3" borderId="22" xfId="0" applyFont="1" applyFill="1" applyBorder="1" applyAlignment="1" applyProtection="1">
      <alignment vertical="top" wrapText="1"/>
    </xf>
    <xf numFmtId="0" fontId="37" fillId="3" borderId="23" xfId="0" applyFont="1" applyFill="1" applyBorder="1" applyAlignment="1" applyProtection="1">
      <alignment vertical="top" wrapText="1"/>
    </xf>
    <xf numFmtId="0" fontId="42" fillId="3" borderId="6" xfId="0" applyFont="1" applyFill="1" applyBorder="1" applyAlignment="1">
      <alignment vertical="center" wrapText="1"/>
    </xf>
    <xf numFmtId="0" fontId="36" fillId="0" borderId="6" xfId="0" applyFont="1" applyBorder="1" applyAlignment="1">
      <alignment horizontal="center" vertical="center" wrapText="1"/>
    </xf>
    <xf numFmtId="0" fontId="38" fillId="0" borderId="4" xfId="2" applyFont="1" applyFill="1" applyBorder="1" applyAlignment="1" applyProtection="1">
      <alignment horizontal="center" vertical="center" wrapText="1"/>
      <protection locked="0"/>
    </xf>
    <xf numFmtId="0" fontId="46" fillId="0" borderId="4" xfId="0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wrapText="1"/>
    </xf>
    <xf numFmtId="0" fontId="13" fillId="5" borderId="11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top" wrapText="1"/>
    </xf>
    <xf numFmtId="0" fontId="48" fillId="3" borderId="9" xfId="0" applyFont="1" applyFill="1" applyBorder="1" applyAlignment="1">
      <alignment horizontal="center" vertical="center"/>
    </xf>
    <xf numFmtId="0" fontId="48" fillId="3" borderId="10" xfId="0" applyFont="1" applyFill="1" applyBorder="1" applyAlignment="1">
      <alignment horizontal="center" vertical="center"/>
    </xf>
    <xf numFmtId="0" fontId="48" fillId="3" borderId="7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top" wrapText="1"/>
    </xf>
    <xf numFmtId="0" fontId="46" fillId="0" borderId="10" xfId="0" applyFont="1" applyFill="1" applyBorder="1" applyAlignment="1">
      <alignment horizontal="center" vertical="center" wrapText="1"/>
    </xf>
    <xf numFmtId="0" fontId="46" fillId="0" borderId="7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46" fillId="0" borderId="9" xfId="0" applyFont="1" applyFill="1" applyBorder="1" applyAlignment="1">
      <alignment horizontal="center" vertical="center" wrapText="1"/>
    </xf>
    <xf numFmtId="49" fontId="48" fillId="0" borderId="9" xfId="0" applyNumberFormat="1" applyFont="1" applyBorder="1" applyAlignment="1">
      <alignment horizontal="center" vertical="center" wrapText="1"/>
    </xf>
    <xf numFmtId="49" fontId="48" fillId="0" borderId="10" xfId="0" applyNumberFormat="1" applyFont="1" applyBorder="1" applyAlignment="1">
      <alignment horizontal="center" vertical="center" wrapText="1"/>
    </xf>
    <xf numFmtId="49" fontId="48" fillId="0" borderId="7" xfId="0" applyNumberFormat="1" applyFont="1" applyBorder="1" applyAlignment="1">
      <alignment horizontal="center" vertical="center" wrapText="1"/>
    </xf>
    <xf numFmtId="0" fontId="42" fillId="0" borderId="9" xfId="0" applyFont="1" applyFill="1" applyBorder="1" applyAlignment="1">
      <alignment horizontal="center"/>
    </xf>
    <xf numFmtId="0" fontId="42" fillId="0" borderId="10" xfId="0" applyFont="1" applyFill="1" applyBorder="1" applyAlignment="1">
      <alignment horizontal="center"/>
    </xf>
    <xf numFmtId="0" fontId="42" fillId="0" borderId="7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top" wrapText="1"/>
    </xf>
    <xf numFmtId="0" fontId="34" fillId="0" borderId="4" xfId="0" applyFont="1" applyBorder="1" applyAlignment="1">
      <alignment horizontal="center" vertical="top" wrapText="1"/>
    </xf>
    <xf numFmtId="0" fontId="46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46" fillId="0" borderId="6" xfId="0" applyFont="1" applyFill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42" fillId="0" borderId="16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42" fillId="0" borderId="3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0" fillId="0" borderId="1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15" xfId="0" applyBorder="1" applyAlignment="1" applyProtection="1">
      <protection locked="0"/>
    </xf>
    <xf numFmtId="0" fontId="0" fillId="3" borderId="16" xfId="0" applyFill="1" applyBorder="1" applyAlignment="1"/>
    <xf numFmtId="0" fontId="0" fillId="3" borderId="8" xfId="0" applyFill="1" applyBorder="1" applyAlignment="1"/>
    <xf numFmtId="0" fontId="0" fillId="3" borderId="14" xfId="0" applyFill="1" applyBorder="1" applyAlignment="1"/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 applyProtection="1">
      <alignment horizontal="left"/>
      <protection locked="0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3" xfId="0" applyFill="1" applyBorder="1" applyAlignment="1"/>
    <xf numFmtId="0" fontId="0" fillId="3" borderId="15" xfId="0" applyFill="1" applyBorder="1" applyAlignment="1"/>
  </cellXfs>
  <cellStyles count="3">
    <cellStyle name="Neutral 2" xfId="1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28575</xdr:rowOff>
    </xdr:from>
    <xdr:to>
      <xdr:col>5</xdr:col>
      <xdr:colOff>238125</xdr:colOff>
      <xdr:row>3</xdr:row>
      <xdr:rowOff>95250</xdr:rowOff>
    </xdr:to>
    <xdr:pic>
      <xdr:nvPicPr>
        <xdr:cNvPr id="33831" name="Picture 2" descr="ARM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28575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514350</xdr:colOff>
      <xdr:row>3</xdr:row>
      <xdr:rowOff>66675</xdr:rowOff>
    </xdr:from>
    <xdr:to>
      <xdr:col>1</xdr:col>
      <xdr:colOff>1066800</xdr:colOff>
      <xdr:row>6</xdr:row>
      <xdr:rowOff>114300</xdr:rowOff>
    </xdr:to>
    <xdr:pic>
      <xdr:nvPicPr>
        <xdr:cNvPr id="33832" name="Picture 1" descr="ZA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38175"/>
          <a:ext cx="5524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781050</xdr:colOff>
      <xdr:row>3</xdr:row>
      <xdr:rowOff>9525</xdr:rowOff>
    </xdr:from>
    <xdr:to>
      <xdr:col>7</xdr:col>
      <xdr:colOff>1695450</xdr:colOff>
      <xdr:row>6</xdr:row>
      <xdr:rowOff>9525</xdr:rowOff>
    </xdr:to>
    <xdr:pic>
      <xdr:nvPicPr>
        <xdr:cNvPr id="33833" name="Picture 3" descr="ZNS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81025"/>
          <a:ext cx="9144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tabSelected="1" view="pageBreakPreview" topLeftCell="A10" zoomScaleNormal="100" zoomScaleSheetLayoutView="100" workbookViewId="0">
      <selection activeCell="D20" sqref="D20:H20"/>
    </sheetView>
  </sheetViews>
  <sheetFormatPr defaultRowHeight="15" x14ac:dyDescent="0.25"/>
  <cols>
    <col min="2" max="2" width="17.28515625" customWidth="1"/>
    <col min="3" max="3" width="17" customWidth="1"/>
    <col min="7" max="7" width="9.140625" customWidth="1"/>
    <col min="8" max="8" width="51.85546875" customWidth="1"/>
  </cols>
  <sheetData>
    <row r="1" spans="1:8" x14ac:dyDescent="0.25">
      <c r="A1" s="207"/>
      <c r="B1" s="207"/>
      <c r="C1" s="207"/>
      <c r="D1" s="207"/>
      <c r="E1" s="207"/>
      <c r="F1" s="207"/>
      <c r="G1" s="207"/>
      <c r="H1" s="207"/>
    </row>
    <row r="2" spans="1:8" x14ac:dyDescent="0.25">
      <c r="A2" s="207"/>
      <c r="B2" s="207"/>
      <c r="C2" s="207"/>
      <c r="D2" s="207"/>
      <c r="E2" s="207"/>
      <c r="F2" s="207"/>
      <c r="G2" s="207"/>
      <c r="H2" s="207"/>
    </row>
    <row r="3" spans="1:8" x14ac:dyDescent="0.25">
      <c r="A3" s="207"/>
      <c r="B3" s="207"/>
      <c r="C3" s="207"/>
      <c r="D3" s="207"/>
      <c r="E3" s="207"/>
      <c r="F3" s="207"/>
      <c r="G3" s="207"/>
      <c r="H3" s="207"/>
    </row>
    <row r="4" spans="1:8" x14ac:dyDescent="0.25">
      <c r="A4" s="207"/>
      <c r="B4" s="207"/>
      <c r="C4" s="207"/>
      <c r="D4" s="207"/>
      <c r="E4" s="207"/>
      <c r="F4" s="207"/>
      <c r="G4" s="207"/>
      <c r="H4" s="207"/>
    </row>
    <row r="5" spans="1:8" x14ac:dyDescent="0.25">
      <c r="A5" s="207"/>
      <c r="B5" s="207"/>
      <c r="C5" s="207"/>
      <c r="D5" s="207"/>
      <c r="E5" s="207"/>
      <c r="F5" s="207"/>
      <c r="G5" s="207"/>
      <c r="H5" s="207"/>
    </row>
    <row r="6" spans="1:8" x14ac:dyDescent="0.25">
      <c r="A6" s="207"/>
      <c r="B6" s="207"/>
      <c r="C6" s="207"/>
      <c r="D6" s="207"/>
      <c r="E6" s="207"/>
      <c r="F6" s="207"/>
      <c r="G6" s="207"/>
      <c r="H6" s="207"/>
    </row>
    <row r="7" spans="1:8" x14ac:dyDescent="0.25">
      <c r="A7" s="207"/>
      <c r="B7" s="207"/>
      <c r="C7" s="207"/>
      <c r="D7" s="207"/>
      <c r="E7" s="207"/>
      <c r="F7" s="207"/>
      <c r="G7" s="207"/>
      <c r="H7" s="207"/>
    </row>
    <row r="8" spans="1:8" x14ac:dyDescent="0.25">
      <c r="A8" s="208" t="s">
        <v>237</v>
      </c>
      <c r="B8" s="209"/>
      <c r="C8" s="209"/>
      <c r="D8" s="209"/>
      <c r="E8" s="209"/>
      <c r="F8" s="209"/>
      <c r="G8" s="209"/>
      <c r="H8" s="209"/>
    </row>
    <row r="9" spans="1:8" ht="45" customHeight="1" x14ac:dyDescent="0.25">
      <c r="A9" s="209"/>
      <c r="B9" s="209"/>
      <c r="C9" s="209"/>
      <c r="D9" s="209"/>
      <c r="E9" s="209"/>
      <c r="F9" s="209"/>
      <c r="G9" s="209"/>
      <c r="H9" s="209"/>
    </row>
    <row r="10" spans="1:8" x14ac:dyDescent="0.25">
      <c r="A10" s="227" t="s">
        <v>4</v>
      </c>
      <c r="B10" s="227"/>
      <c r="C10" s="227"/>
      <c r="D10" s="227"/>
      <c r="E10" s="227"/>
      <c r="F10" s="227"/>
      <c r="G10" s="227"/>
      <c r="H10" s="227"/>
    </row>
    <row r="11" spans="1:8" ht="15.75" thickBot="1" x14ac:dyDescent="0.3">
      <c r="A11" s="210" t="s">
        <v>5</v>
      </c>
      <c r="B11" s="210"/>
      <c r="C11" s="210"/>
      <c r="D11" s="210"/>
      <c r="E11" s="210"/>
      <c r="F11" s="210"/>
      <c r="G11" s="210"/>
      <c r="H11" s="210"/>
    </row>
    <row r="12" spans="1:8" ht="34.5" customHeight="1" thickBot="1" x14ac:dyDescent="0.3">
      <c r="A12" s="15">
        <v>1</v>
      </c>
      <c r="B12" s="187" t="s">
        <v>0</v>
      </c>
      <c r="C12" s="188"/>
      <c r="D12" s="189" t="s">
        <v>374</v>
      </c>
      <c r="E12" s="190"/>
      <c r="F12" s="190"/>
      <c r="G12" s="190"/>
      <c r="H12" s="191"/>
    </row>
    <row r="13" spans="1:8" ht="16.5" customHeight="1" thickBot="1" x14ac:dyDescent="0.3">
      <c r="A13" s="21">
        <v>2</v>
      </c>
      <c r="B13" s="40" t="s">
        <v>212</v>
      </c>
      <c r="C13" s="41"/>
      <c r="D13" s="189" t="s">
        <v>369</v>
      </c>
      <c r="E13" s="190"/>
      <c r="F13" s="190"/>
      <c r="G13" s="190"/>
      <c r="H13" s="191"/>
    </row>
    <row r="14" spans="1:8" ht="16.5" thickBot="1" x14ac:dyDescent="0.3">
      <c r="A14" s="19">
        <v>3</v>
      </c>
      <c r="B14" s="196" t="s">
        <v>195</v>
      </c>
      <c r="C14" s="197"/>
      <c r="D14" s="189" t="s">
        <v>369</v>
      </c>
      <c r="E14" s="190"/>
      <c r="F14" s="190"/>
      <c r="G14" s="190"/>
      <c r="H14" s="191"/>
    </row>
    <row r="15" spans="1:8" ht="16.5" thickBot="1" x14ac:dyDescent="0.3">
      <c r="A15" s="19">
        <v>4</v>
      </c>
      <c r="B15" s="196" t="s">
        <v>194</v>
      </c>
      <c r="C15" s="197"/>
      <c r="D15" s="189" t="s">
        <v>370</v>
      </c>
      <c r="E15" s="190"/>
      <c r="F15" s="190"/>
      <c r="G15" s="190"/>
      <c r="H15" s="191"/>
    </row>
    <row r="16" spans="1:8" ht="16.5" thickBot="1" x14ac:dyDescent="0.3">
      <c r="A16" s="19">
        <v>5</v>
      </c>
      <c r="B16" s="196" t="s">
        <v>193</v>
      </c>
      <c r="C16" s="197"/>
      <c r="D16" s="189" t="s">
        <v>371</v>
      </c>
      <c r="E16" s="190"/>
      <c r="F16" s="190"/>
      <c r="G16" s="190"/>
      <c r="H16" s="191"/>
    </row>
    <row r="17" spans="1:8" ht="15.75" customHeight="1" x14ac:dyDescent="0.25">
      <c r="A17" s="225">
        <v>6</v>
      </c>
      <c r="B17" s="192" t="s">
        <v>1</v>
      </c>
      <c r="C17" s="193"/>
      <c r="D17" s="217" t="s">
        <v>372</v>
      </c>
      <c r="E17" s="218"/>
      <c r="F17" s="218"/>
      <c r="G17" s="218"/>
      <c r="H17" s="219"/>
    </row>
    <row r="18" spans="1:8" ht="15.75" customHeight="1" thickBot="1" x14ac:dyDescent="0.3">
      <c r="A18" s="226"/>
      <c r="B18" s="194"/>
      <c r="C18" s="195"/>
      <c r="D18" s="220"/>
      <c r="E18" s="221"/>
      <c r="F18" s="221"/>
      <c r="G18" s="221"/>
      <c r="H18" s="222"/>
    </row>
    <row r="19" spans="1:8" ht="16.5" thickBot="1" x14ac:dyDescent="0.3">
      <c r="A19" s="135"/>
      <c r="B19" s="136" t="s">
        <v>373</v>
      </c>
      <c r="C19" s="137"/>
      <c r="D19" s="204">
        <v>2016</v>
      </c>
      <c r="E19" s="205"/>
      <c r="F19" s="205"/>
      <c r="G19" s="205"/>
      <c r="H19" s="206"/>
    </row>
    <row r="20" spans="1:8" ht="25.5" customHeight="1" thickBot="1" x14ac:dyDescent="0.3">
      <c r="A20" s="20">
        <v>7</v>
      </c>
      <c r="B20" s="228" t="s">
        <v>192</v>
      </c>
      <c r="C20" s="229"/>
      <c r="D20" s="198" t="s">
        <v>453</v>
      </c>
      <c r="E20" s="199"/>
      <c r="F20" s="199"/>
      <c r="G20" s="199"/>
      <c r="H20" s="200"/>
    </row>
    <row r="21" spans="1:8" ht="24" customHeight="1" thickBot="1" x14ac:dyDescent="0.3">
      <c r="A21" s="20">
        <v>8</v>
      </c>
      <c r="B21" s="228" t="s">
        <v>213</v>
      </c>
      <c r="C21" s="229"/>
      <c r="D21" s="198"/>
      <c r="E21" s="199"/>
      <c r="F21" s="199"/>
      <c r="G21" s="199"/>
      <c r="H21" s="200"/>
    </row>
    <row r="22" spans="1:8" ht="24" customHeight="1" thickBot="1" x14ac:dyDescent="0.3">
      <c r="A22" s="16">
        <v>9</v>
      </c>
      <c r="B22" s="223" t="s">
        <v>238</v>
      </c>
      <c r="C22" s="224"/>
      <c r="D22" s="198"/>
      <c r="E22" s="199"/>
      <c r="F22" s="199"/>
      <c r="G22" s="199"/>
      <c r="H22" s="200"/>
    </row>
    <row r="23" spans="1:8" x14ac:dyDescent="0.25">
      <c r="A23" s="225">
        <v>10</v>
      </c>
      <c r="B23" s="185" t="s">
        <v>211</v>
      </c>
      <c r="C23" s="211">
        <v>988223344</v>
      </c>
      <c r="D23" s="212"/>
      <c r="E23" s="212"/>
      <c r="F23" s="212"/>
      <c r="G23" s="212"/>
      <c r="H23" s="213"/>
    </row>
    <row r="24" spans="1:8" ht="15.75" thickBot="1" x14ac:dyDescent="0.3">
      <c r="A24" s="226"/>
      <c r="B24" s="186"/>
      <c r="C24" s="214"/>
      <c r="D24" s="215"/>
      <c r="E24" s="215"/>
      <c r="F24" s="215"/>
      <c r="G24" s="215"/>
      <c r="H24" s="216"/>
    </row>
    <row r="25" spans="1:8" ht="31.5" customHeight="1" thickBot="1" x14ac:dyDescent="0.3">
      <c r="A25" s="16">
        <v>11</v>
      </c>
      <c r="B25" s="42" t="s">
        <v>210</v>
      </c>
      <c r="C25" s="201"/>
      <c r="D25" s="202"/>
      <c r="E25" s="202"/>
      <c r="F25" s="202"/>
      <c r="G25" s="202"/>
      <c r="H25" s="203"/>
    </row>
    <row r="26" spans="1:8" ht="41.25" customHeight="1" thickBot="1" x14ac:dyDescent="0.3">
      <c r="A26" s="17">
        <v>12</v>
      </c>
      <c r="B26" s="43" t="s">
        <v>142</v>
      </c>
      <c r="C26" s="182"/>
      <c r="D26" s="183"/>
      <c r="E26" s="183"/>
      <c r="F26" s="183"/>
      <c r="G26" s="183"/>
      <c r="H26" s="184"/>
    </row>
    <row r="27" spans="1:8" ht="27" customHeight="1" thickBot="1" x14ac:dyDescent="0.3">
      <c r="A27" s="17">
        <v>13</v>
      </c>
      <c r="B27" s="44" t="s">
        <v>3</v>
      </c>
      <c r="C27" s="182"/>
      <c r="D27" s="183"/>
      <c r="E27" s="183"/>
      <c r="F27" s="183"/>
      <c r="G27" s="183"/>
      <c r="H27" s="184"/>
    </row>
    <row r="28" spans="1:8" x14ac:dyDescent="0.25">
      <c r="B28" s="18"/>
      <c r="C28" s="18"/>
      <c r="D28" s="18"/>
      <c r="E28" s="18"/>
      <c r="F28" s="18"/>
      <c r="G28" s="18"/>
      <c r="H28" s="18"/>
    </row>
  </sheetData>
  <sheetProtection selectLockedCells="1"/>
  <mergeCells count="29">
    <mergeCell ref="A1:H7"/>
    <mergeCell ref="A8:H9"/>
    <mergeCell ref="A11:H11"/>
    <mergeCell ref="C23:H24"/>
    <mergeCell ref="D16:H16"/>
    <mergeCell ref="D17:H18"/>
    <mergeCell ref="B22:C22"/>
    <mergeCell ref="D22:H22"/>
    <mergeCell ref="A17:A18"/>
    <mergeCell ref="A10:H10"/>
    <mergeCell ref="B20:C20"/>
    <mergeCell ref="B21:C21"/>
    <mergeCell ref="A23:A24"/>
    <mergeCell ref="B14:C14"/>
    <mergeCell ref="D21:H21"/>
    <mergeCell ref="D13:H13"/>
    <mergeCell ref="C26:H26"/>
    <mergeCell ref="C27:H27"/>
    <mergeCell ref="B23:B24"/>
    <mergeCell ref="B12:C12"/>
    <mergeCell ref="D12:H12"/>
    <mergeCell ref="B17:C18"/>
    <mergeCell ref="B15:C15"/>
    <mergeCell ref="B16:C16"/>
    <mergeCell ref="D20:H20"/>
    <mergeCell ref="C25:H25"/>
    <mergeCell ref="D14:H14"/>
    <mergeCell ref="D15:H15"/>
    <mergeCell ref="D19:H19"/>
  </mergeCells>
  <pageMargins left="0.7" right="0.7" top="0.75" bottom="0.75" header="0.3" footer="0.3"/>
  <pageSetup scale="92" orientation="landscape" r:id="rId1"/>
  <headerFooter>
    <oddFooter>&amp;LRevised November, 2014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37"/>
  <sheetViews>
    <sheetView view="pageBreakPreview" zoomScaleNormal="100" zoomScaleSheetLayoutView="100" workbookViewId="0">
      <selection sqref="A1:M2"/>
    </sheetView>
  </sheetViews>
  <sheetFormatPr defaultRowHeight="15" x14ac:dyDescent="0.25"/>
  <cols>
    <col min="13" max="13" width="31" customWidth="1"/>
  </cols>
  <sheetData>
    <row r="1" spans="1:13" x14ac:dyDescent="0.25">
      <c r="A1" s="268" t="s">
        <v>130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70"/>
    </row>
    <row r="2" spans="1:13" ht="15.75" thickBot="1" x14ac:dyDescent="0.3">
      <c r="A2" s="271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3"/>
    </row>
    <row r="3" spans="1:13" x14ac:dyDescent="0.25">
      <c r="A3" s="283" t="s">
        <v>28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5"/>
    </row>
    <row r="4" spans="1:13" ht="35.25" customHeight="1" thickBot="1" x14ac:dyDescent="0.3">
      <c r="A4" s="286" t="s">
        <v>240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</row>
    <row r="5" spans="1:13" x14ac:dyDescent="0.25">
      <c r="A5" s="274"/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6"/>
    </row>
    <row r="6" spans="1:13" x14ac:dyDescent="0.25">
      <c r="A6" s="277"/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9"/>
    </row>
    <row r="7" spans="1:13" x14ac:dyDescent="0.25">
      <c r="A7" s="277"/>
      <c r="B7" s="278"/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9"/>
    </row>
    <row r="8" spans="1:13" x14ac:dyDescent="0.25">
      <c r="A8" s="277"/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9"/>
    </row>
    <row r="9" spans="1:13" x14ac:dyDescent="0.25">
      <c r="A9" s="277"/>
      <c r="B9" s="278"/>
      <c r="C9" s="278"/>
      <c r="D9" s="278"/>
      <c r="E9" s="278"/>
      <c r="F9" s="278"/>
      <c r="G9" s="278"/>
      <c r="H9" s="278"/>
      <c r="I9" s="278"/>
      <c r="J9" s="278"/>
      <c r="K9" s="278"/>
      <c r="L9" s="278"/>
      <c r="M9" s="279"/>
    </row>
    <row r="10" spans="1:13" x14ac:dyDescent="0.25">
      <c r="A10" s="277"/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9"/>
    </row>
    <row r="11" spans="1:13" x14ac:dyDescent="0.25">
      <c r="A11" s="277"/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9"/>
    </row>
    <row r="12" spans="1:13" x14ac:dyDescent="0.25">
      <c r="A12" s="277"/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9"/>
    </row>
    <row r="13" spans="1:13" x14ac:dyDescent="0.25">
      <c r="A13" s="277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9"/>
    </row>
    <row r="14" spans="1:13" x14ac:dyDescent="0.25">
      <c r="A14" s="277"/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8"/>
      <c r="M14" s="279"/>
    </row>
    <row r="15" spans="1:13" x14ac:dyDescent="0.25">
      <c r="A15" s="277"/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8"/>
      <c r="M15" s="279"/>
    </row>
    <row r="16" spans="1:13" x14ac:dyDescent="0.25">
      <c r="A16" s="277"/>
      <c r="B16" s="278"/>
      <c r="C16" s="278"/>
      <c r="D16" s="278"/>
      <c r="E16" s="278"/>
      <c r="F16" s="278"/>
      <c r="G16" s="278"/>
      <c r="H16" s="278"/>
      <c r="I16" s="278"/>
      <c r="J16" s="278"/>
      <c r="K16" s="278"/>
      <c r="L16" s="278"/>
      <c r="M16" s="279"/>
    </row>
    <row r="17" spans="1:13" x14ac:dyDescent="0.25">
      <c r="A17" s="277"/>
      <c r="B17" s="278"/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279"/>
    </row>
    <row r="18" spans="1:13" x14ac:dyDescent="0.25">
      <c r="A18" s="277"/>
      <c r="B18" s="278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9"/>
    </row>
    <row r="19" spans="1:13" x14ac:dyDescent="0.25">
      <c r="A19" s="277"/>
      <c r="B19" s="278"/>
      <c r="C19" s="278"/>
      <c r="D19" s="278"/>
      <c r="E19" s="278"/>
      <c r="F19" s="278"/>
      <c r="G19" s="278"/>
      <c r="H19" s="278"/>
      <c r="I19" s="278"/>
      <c r="J19" s="278"/>
      <c r="K19" s="278"/>
      <c r="L19" s="278"/>
      <c r="M19" s="279"/>
    </row>
    <row r="20" spans="1:13" x14ac:dyDescent="0.25">
      <c r="A20" s="277"/>
      <c r="B20" s="278"/>
      <c r="C20" s="278"/>
      <c r="D20" s="278"/>
      <c r="E20" s="278"/>
      <c r="F20" s="278"/>
      <c r="G20" s="278"/>
      <c r="H20" s="278"/>
      <c r="I20" s="278"/>
      <c r="J20" s="278"/>
      <c r="K20" s="278"/>
      <c r="L20" s="278"/>
      <c r="M20" s="279"/>
    </row>
    <row r="21" spans="1:13" x14ac:dyDescent="0.25">
      <c r="A21" s="277"/>
      <c r="B21" s="278"/>
      <c r="C21" s="278"/>
      <c r="D21" s="278"/>
      <c r="E21" s="278"/>
      <c r="F21" s="278"/>
      <c r="G21" s="278"/>
      <c r="H21" s="278"/>
      <c r="I21" s="278"/>
      <c r="J21" s="278"/>
      <c r="K21" s="278"/>
      <c r="L21" s="278"/>
      <c r="M21" s="279"/>
    </row>
    <row r="22" spans="1:13" x14ac:dyDescent="0.25">
      <c r="A22" s="277"/>
      <c r="B22" s="278"/>
      <c r="C22" s="278"/>
      <c r="D22" s="278"/>
      <c r="E22" s="278"/>
      <c r="F22" s="278"/>
      <c r="G22" s="278"/>
      <c r="H22" s="278"/>
      <c r="I22" s="278"/>
      <c r="J22" s="278"/>
      <c r="K22" s="278"/>
      <c r="L22" s="278"/>
      <c r="M22" s="279"/>
    </row>
    <row r="23" spans="1:13" x14ac:dyDescent="0.25">
      <c r="A23" s="277"/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9"/>
    </row>
    <row r="24" spans="1:13" x14ac:dyDescent="0.25">
      <c r="A24" s="277"/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9"/>
    </row>
    <row r="25" spans="1:13" x14ac:dyDescent="0.25">
      <c r="A25" s="277"/>
      <c r="B25" s="278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9"/>
    </row>
    <row r="26" spans="1:13" x14ac:dyDescent="0.25">
      <c r="A26" s="277"/>
      <c r="B26" s="278"/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9"/>
    </row>
    <row r="27" spans="1:13" x14ac:dyDescent="0.25">
      <c r="A27" s="277"/>
      <c r="B27" s="278"/>
      <c r="C27" s="278"/>
      <c r="D27" s="278"/>
      <c r="E27" s="278"/>
      <c r="F27" s="278"/>
      <c r="G27" s="278"/>
      <c r="H27" s="278"/>
      <c r="I27" s="278"/>
      <c r="J27" s="278"/>
      <c r="K27" s="278"/>
      <c r="L27" s="278"/>
      <c r="M27" s="279"/>
    </row>
    <row r="28" spans="1:13" x14ac:dyDescent="0.25">
      <c r="A28" s="277"/>
      <c r="B28" s="278"/>
      <c r="C28" s="278"/>
      <c r="D28" s="278"/>
      <c r="E28" s="278"/>
      <c r="F28" s="278"/>
      <c r="G28" s="278"/>
      <c r="H28" s="278"/>
      <c r="I28" s="278"/>
      <c r="J28" s="278"/>
      <c r="K28" s="278"/>
      <c r="L28" s="278"/>
      <c r="M28" s="279"/>
    </row>
    <row r="29" spans="1:13" x14ac:dyDescent="0.25">
      <c r="A29" s="277"/>
      <c r="B29" s="278"/>
      <c r="C29" s="278"/>
      <c r="D29" s="278"/>
      <c r="E29" s="278"/>
      <c r="F29" s="278"/>
      <c r="G29" s="278"/>
      <c r="H29" s="278"/>
      <c r="I29" s="278"/>
      <c r="J29" s="278"/>
      <c r="K29" s="278"/>
      <c r="L29" s="278"/>
      <c r="M29" s="279"/>
    </row>
    <row r="30" spans="1:13" ht="15.75" thickBot="1" x14ac:dyDescent="0.3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</row>
    <row r="31" spans="1:13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</row>
    <row r="32" spans="1:13" x14ac:dyDescent="0.25">
      <c r="A32" s="289" t="s">
        <v>29</v>
      </c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1"/>
    </row>
    <row r="33" spans="1:13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</row>
    <row r="34" spans="1:13" ht="15.75" thickBot="1" x14ac:dyDescent="0.3">
      <c r="A34" s="3" t="s">
        <v>30</v>
      </c>
      <c r="B34" s="292"/>
      <c r="C34" s="292"/>
      <c r="D34" s="292"/>
      <c r="E34" s="292"/>
      <c r="F34" s="292"/>
      <c r="G34" s="4"/>
      <c r="H34" s="4" t="s">
        <v>31</v>
      </c>
      <c r="I34" s="7"/>
      <c r="J34" s="292"/>
      <c r="K34" s="292"/>
      <c r="L34" s="292"/>
      <c r="M34" s="293"/>
    </row>
    <row r="35" spans="1:13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  <row r="36" spans="1:13" ht="15.75" thickBot="1" x14ac:dyDescent="0.3">
      <c r="A36" s="3" t="s">
        <v>2</v>
      </c>
      <c r="B36" s="292"/>
      <c r="C36" s="292"/>
      <c r="D36" s="292"/>
      <c r="E36" s="292"/>
      <c r="F36" s="292"/>
      <c r="G36" s="4"/>
      <c r="H36" s="4" t="s">
        <v>32</v>
      </c>
      <c r="I36" s="4"/>
      <c r="J36" s="292"/>
      <c r="K36" s="292"/>
      <c r="L36" s="292"/>
      <c r="M36" s="293"/>
    </row>
    <row r="37" spans="1:13" ht="15.75" thickBot="1" x14ac:dyDescent="0.3">
      <c r="A37" s="8"/>
      <c r="B37" s="294"/>
      <c r="C37" s="294"/>
      <c r="D37" s="294"/>
      <c r="E37" s="294"/>
      <c r="F37" s="294"/>
      <c r="G37" s="6"/>
      <c r="H37" s="6"/>
      <c r="I37" s="6"/>
      <c r="J37" s="294"/>
      <c r="K37" s="294"/>
      <c r="L37" s="294"/>
      <c r="M37" s="295"/>
    </row>
  </sheetData>
  <sheetProtection selectLockedCells="1"/>
  <mergeCells count="11">
    <mergeCell ref="B34:F34"/>
    <mergeCell ref="B36:F36"/>
    <mergeCell ref="J36:M36"/>
    <mergeCell ref="B37:F37"/>
    <mergeCell ref="J34:M34"/>
    <mergeCell ref="J37:M37"/>
    <mergeCell ref="A1:M2"/>
    <mergeCell ref="A5:M30"/>
    <mergeCell ref="A3:M3"/>
    <mergeCell ref="A4:M4"/>
    <mergeCell ref="A32:M32"/>
  </mergeCells>
  <pageMargins left="0.7" right="0.7" top="0.75" bottom="0.75" header="0.3" footer="0.3"/>
  <pageSetup scale="85" orientation="landscape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A33"/>
  <sheetViews>
    <sheetView view="pageBreakPreview" zoomScaleNormal="100" zoomScaleSheetLayoutView="100" workbookViewId="0">
      <selection activeCell="E3" sqref="E3"/>
    </sheetView>
  </sheetViews>
  <sheetFormatPr defaultRowHeight="15" x14ac:dyDescent="0.25"/>
  <cols>
    <col min="1" max="1" width="88.28515625" customWidth="1"/>
  </cols>
  <sheetData>
    <row r="2" spans="1:1" x14ac:dyDescent="0.25">
      <c r="A2" s="11" t="s">
        <v>56</v>
      </c>
    </row>
    <row r="3" spans="1:1" x14ac:dyDescent="0.25">
      <c r="A3" s="2" t="s">
        <v>57</v>
      </c>
    </row>
    <row r="4" spans="1:1" ht="120" x14ac:dyDescent="0.25">
      <c r="A4" s="9" t="s">
        <v>73</v>
      </c>
    </row>
    <row r="5" spans="1:1" x14ac:dyDescent="0.25">
      <c r="A5" s="2"/>
    </row>
    <row r="6" spans="1:1" x14ac:dyDescent="0.25">
      <c r="A6" s="10" t="s">
        <v>59</v>
      </c>
    </row>
    <row r="7" spans="1:1" ht="75" x14ac:dyDescent="0.25">
      <c r="A7" s="10" t="s">
        <v>58</v>
      </c>
    </row>
    <row r="8" spans="1:1" x14ac:dyDescent="0.25">
      <c r="A8" s="2"/>
    </row>
    <row r="9" spans="1:1" x14ac:dyDescent="0.25">
      <c r="A9" s="11" t="s">
        <v>72</v>
      </c>
    </row>
    <row r="10" spans="1:1" x14ac:dyDescent="0.25">
      <c r="A10" s="2" t="s">
        <v>60</v>
      </c>
    </row>
    <row r="11" spans="1:1" x14ac:dyDescent="0.25">
      <c r="A11" s="2" t="s">
        <v>61</v>
      </c>
    </row>
    <row r="12" spans="1:1" x14ac:dyDescent="0.25">
      <c r="A12" s="2" t="s">
        <v>62</v>
      </c>
    </row>
    <row r="13" spans="1:1" x14ac:dyDescent="0.25">
      <c r="A13" s="2" t="s">
        <v>63</v>
      </c>
    </row>
    <row r="14" spans="1:1" x14ac:dyDescent="0.25">
      <c r="A14" s="2" t="s">
        <v>71</v>
      </c>
    </row>
    <row r="15" spans="1:1" x14ac:dyDescent="0.25">
      <c r="A15" s="2" t="s">
        <v>64</v>
      </c>
    </row>
    <row r="16" spans="1:1" x14ac:dyDescent="0.25">
      <c r="A16" s="2" t="s">
        <v>65</v>
      </c>
    </row>
    <row r="17" spans="1:1" x14ac:dyDescent="0.25">
      <c r="A17" s="2" t="s">
        <v>66</v>
      </c>
    </row>
    <row r="18" spans="1:1" x14ac:dyDescent="0.25">
      <c r="A18" s="2" t="s">
        <v>67</v>
      </c>
    </row>
    <row r="19" spans="1:1" x14ac:dyDescent="0.25">
      <c r="A19" s="2" t="s">
        <v>68</v>
      </c>
    </row>
    <row r="20" spans="1:1" x14ac:dyDescent="0.25">
      <c r="A20" s="2" t="s">
        <v>69</v>
      </c>
    </row>
    <row r="21" spans="1:1" x14ac:dyDescent="0.25">
      <c r="A21" s="2" t="s">
        <v>70</v>
      </c>
    </row>
    <row r="22" spans="1:1" x14ac:dyDescent="0.25">
      <c r="A22" s="2"/>
    </row>
    <row r="23" spans="1:1" x14ac:dyDescent="0.25">
      <c r="A23" s="11" t="s">
        <v>74</v>
      </c>
    </row>
    <row r="24" spans="1:1" ht="30" x14ac:dyDescent="0.25">
      <c r="A24" s="12" t="s">
        <v>75</v>
      </c>
    </row>
    <row r="25" spans="1:1" ht="30" x14ac:dyDescent="0.25">
      <c r="A25" s="12" t="s">
        <v>76</v>
      </c>
    </row>
    <row r="26" spans="1:1" ht="30" x14ac:dyDescent="0.25">
      <c r="A26" s="12" t="s">
        <v>77</v>
      </c>
    </row>
    <row r="27" spans="1:1" ht="30" x14ac:dyDescent="0.25">
      <c r="A27" s="12" t="s">
        <v>78</v>
      </c>
    </row>
    <row r="28" spans="1:1" ht="30" x14ac:dyDescent="0.25">
      <c r="A28" s="12" t="s">
        <v>79</v>
      </c>
    </row>
    <row r="29" spans="1:1" x14ac:dyDescent="0.25">
      <c r="A29" s="13" t="s">
        <v>80</v>
      </c>
    </row>
    <row r="30" spans="1:1" ht="45" x14ac:dyDescent="0.25">
      <c r="A30" s="12" t="s">
        <v>81</v>
      </c>
    </row>
    <row r="31" spans="1:1" ht="75" x14ac:dyDescent="0.25">
      <c r="A31" s="12" t="s">
        <v>82</v>
      </c>
    </row>
    <row r="32" spans="1:1" x14ac:dyDescent="0.25">
      <c r="A32" s="2"/>
    </row>
    <row r="33" spans="1:1" ht="45" x14ac:dyDescent="0.25">
      <c r="A33" s="14" t="s">
        <v>83</v>
      </c>
    </row>
  </sheetData>
  <sheetProtection password="CC1C" sheet="1" objects="1" scenarios="1" selectLockedCells="1"/>
  <pageMargins left="0.7" right="0.7" top="0.75" bottom="0.75" header="0.3" footer="0.3"/>
  <pageSetup orientation="portrait" r:id="rId1"/>
  <headerFooter>
    <oddHeader xml:space="preserve">&amp;CZAMBIA DEFENCE FORCE MEDICAL SERVICES 
HIV/AIDS Monthly Activity Report Form </oddHeader>
    <oddFooter>&amp;LRevised July 19,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4"/>
  <sheetViews>
    <sheetView view="pageBreakPreview" zoomScale="84" zoomScaleNormal="100" zoomScaleSheetLayoutView="84" workbookViewId="0">
      <pane xSplit="2" ySplit="3" topLeftCell="J4" activePane="bottomRight" state="frozen"/>
      <selection pane="topRight" activeCell="C1" sqref="C1"/>
      <selection pane="bottomLeft" activeCell="A4" sqref="A4"/>
      <selection pane="bottomRight" sqref="A1:U1"/>
    </sheetView>
  </sheetViews>
  <sheetFormatPr defaultRowHeight="63.75" customHeight="1" x14ac:dyDescent="0.25"/>
  <cols>
    <col min="1" max="1" width="5.85546875" style="76" customWidth="1"/>
    <col min="2" max="2" width="72.28515625" style="68" customWidth="1"/>
    <col min="3" max="9" width="12.5703125" style="68" customWidth="1"/>
    <col min="10" max="10" width="8.42578125" style="68" customWidth="1"/>
    <col min="11" max="11" width="10.140625" style="68" customWidth="1"/>
    <col min="12" max="18" width="11" style="68" customWidth="1"/>
    <col min="19" max="19" width="13.85546875" style="68" customWidth="1"/>
    <col min="20" max="20" width="16.28515625" style="68" customWidth="1"/>
    <col min="21" max="21" width="20.42578125" style="68" customWidth="1"/>
    <col min="22" max="16384" width="9.140625" style="68"/>
  </cols>
  <sheetData>
    <row r="1" spans="1:22" ht="17.25" thickTop="1" thickBot="1" x14ac:dyDescent="0.3">
      <c r="A1" s="230" t="s">
        <v>132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37"/>
    </row>
    <row r="2" spans="1:22" ht="16.5" thickTop="1" thickBot="1" x14ac:dyDescent="0.3">
      <c r="A2" s="231" t="s">
        <v>6</v>
      </c>
      <c r="B2" s="231" t="s">
        <v>7</v>
      </c>
      <c r="C2" s="231" t="s">
        <v>12</v>
      </c>
      <c r="D2" s="231"/>
      <c r="E2" s="231"/>
      <c r="F2" s="231"/>
      <c r="G2" s="231"/>
      <c r="H2" s="231"/>
      <c r="I2" s="231"/>
      <c r="J2" s="231"/>
      <c r="K2" s="231"/>
      <c r="L2" s="231" t="s">
        <v>13</v>
      </c>
      <c r="M2" s="231"/>
      <c r="N2" s="231"/>
      <c r="O2" s="231"/>
      <c r="P2" s="231"/>
      <c r="Q2" s="231"/>
      <c r="R2" s="231"/>
      <c r="S2" s="231"/>
      <c r="T2" s="231"/>
      <c r="U2" s="231" t="s">
        <v>34</v>
      </c>
      <c r="V2" s="37"/>
    </row>
    <row r="3" spans="1:22" ht="31.5" thickTop="1" thickBot="1" x14ac:dyDescent="0.3">
      <c r="A3" s="231"/>
      <c r="B3" s="231"/>
      <c r="C3" s="26" t="s">
        <v>198</v>
      </c>
      <c r="D3" s="26" t="s">
        <v>199</v>
      </c>
      <c r="E3" s="26" t="s">
        <v>200</v>
      </c>
      <c r="F3" s="26" t="s">
        <v>35</v>
      </c>
      <c r="G3" s="26" t="s">
        <v>187</v>
      </c>
      <c r="H3" s="26" t="s">
        <v>52</v>
      </c>
      <c r="I3" s="26" t="s">
        <v>188</v>
      </c>
      <c r="J3" s="26" t="s">
        <v>54</v>
      </c>
      <c r="K3" s="27" t="s">
        <v>47</v>
      </c>
      <c r="L3" s="26" t="s">
        <v>198</v>
      </c>
      <c r="M3" s="26" t="s">
        <v>199</v>
      </c>
      <c r="N3" s="26" t="s">
        <v>200</v>
      </c>
      <c r="O3" s="26" t="s">
        <v>186</v>
      </c>
      <c r="P3" s="26" t="s">
        <v>51</v>
      </c>
      <c r="Q3" s="26" t="s">
        <v>52</v>
      </c>
      <c r="R3" s="26" t="s">
        <v>201</v>
      </c>
      <c r="S3" s="26" t="s">
        <v>202</v>
      </c>
      <c r="T3" s="69" t="s">
        <v>14</v>
      </c>
      <c r="U3" s="231"/>
      <c r="V3" s="37"/>
    </row>
    <row r="4" spans="1:22" ht="63.75" customHeight="1" thickTop="1" thickBot="1" x14ac:dyDescent="0.3">
      <c r="A4" s="70" t="s">
        <v>85</v>
      </c>
      <c r="B4" s="71" t="s">
        <v>385</v>
      </c>
      <c r="C4" s="72">
        <v>1</v>
      </c>
      <c r="D4" s="72">
        <v>2</v>
      </c>
      <c r="E4" s="72">
        <v>3</v>
      </c>
      <c r="F4" s="72">
        <v>4</v>
      </c>
      <c r="G4" s="72">
        <v>5</v>
      </c>
      <c r="H4" s="72">
        <v>6</v>
      </c>
      <c r="I4" s="72">
        <v>7</v>
      </c>
      <c r="J4" s="72">
        <v>8</v>
      </c>
      <c r="K4" s="108">
        <f>SUM(C4:J4)</f>
        <v>36</v>
      </c>
      <c r="L4" s="72">
        <v>9</v>
      </c>
      <c r="M4" s="72">
        <v>10</v>
      </c>
      <c r="N4" s="72">
        <v>11</v>
      </c>
      <c r="O4" s="72">
        <v>12</v>
      </c>
      <c r="P4" s="72">
        <v>13</v>
      </c>
      <c r="Q4" s="72">
        <v>14</v>
      </c>
      <c r="R4" s="72">
        <v>15</v>
      </c>
      <c r="S4" s="72">
        <v>16</v>
      </c>
      <c r="T4" s="108">
        <f>SUM(L4:S4)</f>
        <v>100</v>
      </c>
      <c r="U4" s="107">
        <f>T4+K4</f>
        <v>136</v>
      </c>
      <c r="V4" s="37"/>
    </row>
    <row r="5" spans="1:22" ht="63.75" customHeight="1" thickTop="1" thickBot="1" x14ac:dyDescent="0.3">
      <c r="A5" s="70" t="s">
        <v>86</v>
      </c>
      <c r="B5" s="71" t="s">
        <v>386</v>
      </c>
      <c r="C5" s="73" t="s">
        <v>368</v>
      </c>
      <c r="D5" s="73" t="s">
        <v>340</v>
      </c>
      <c r="E5" s="73" t="s">
        <v>340</v>
      </c>
      <c r="F5" s="73" t="s">
        <v>340</v>
      </c>
      <c r="G5" s="73" t="s">
        <v>340</v>
      </c>
      <c r="H5" s="73" t="s">
        <v>340</v>
      </c>
      <c r="I5" s="73" t="s">
        <v>340</v>
      </c>
      <c r="J5" s="73" t="s">
        <v>340</v>
      </c>
      <c r="K5" s="73" t="s">
        <v>340</v>
      </c>
      <c r="L5" s="73" t="s">
        <v>340</v>
      </c>
      <c r="M5" s="73" t="s">
        <v>340</v>
      </c>
      <c r="N5" s="73" t="s">
        <v>340</v>
      </c>
      <c r="O5" s="73" t="s">
        <v>340</v>
      </c>
      <c r="P5" s="73" t="s">
        <v>340</v>
      </c>
      <c r="Q5" s="73" t="s">
        <v>340</v>
      </c>
      <c r="R5" s="73" t="s">
        <v>340</v>
      </c>
      <c r="S5" s="73" t="s">
        <v>340</v>
      </c>
      <c r="T5" s="73" t="s">
        <v>340</v>
      </c>
      <c r="U5" s="74">
        <v>1000</v>
      </c>
      <c r="V5" s="75"/>
    </row>
    <row r="6" spans="1:22" ht="63.75" customHeight="1" thickTop="1" thickBot="1" x14ac:dyDescent="0.3">
      <c r="A6" s="70" t="s">
        <v>87</v>
      </c>
      <c r="B6" s="71" t="s">
        <v>387</v>
      </c>
      <c r="C6" s="72">
        <f>C4+20</f>
        <v>21</v>
      </c>
      <c r="D6" s="72">
        <f t="shared" ref="D6:S6" si="0">D4+20</f>
        <v>22</v>
      </c>
      <c r="E6" s="72">
        <f t="shared" si="0"/>
        <v>23</v>
      </c>
      <c r="F6" s="72">
        <f t="shared" si="0"/>
        <v>24</v>
      </c>
      <c r="G6" s="72">
        <f t="shared" si="0"/>
        <v>25</v>
      </c>
      <c r="H6" s="72">
        <f t="shared" si="0"/>
        <v>26</v>
      </c>
      <c r="I6" s="72">
        <f t="shared" si="0"/>
        <v>27</v>
      </c>
      <c r="J6" s="72">
        <f t="shared" si="0"/>
        <v>28</v>
      </c>
      <c r="K6" s="108">
        <f t="shared" ref="K6:K11" si="1">SUM(C6:J6)</f>
        <v>196</v>
      </c>
      <c r="L6" s="72">
        <f t="shared" si="0"/>
        <v>29</v>
      </c>
      <c r="M6" s="72">
        <f t="shared" si="0"/>
        <v>30</v>
      </c>
      <c r="N6" s="72">
        <f t="shared" si="0"/>
        <v>31</v>
      </c>
      <c r="O6" s="72">
        <f t="shared" si="0"/>
        <v>32</v>
      </c>
      <c r="P6" s="72">
        <f t="shared" si="0"/>
        <v>33</v>
      </c>
      <c r="Q6" s="72">
        <f t="shared" si="0"/>
        <v>34</v>
      </c>
      <c r="R6" s="72">
        <f t="shared" si="0"/>
        <v>35</v>
      </c>
      <c r="S6" s="72">
        <f t="shared" si="0"/>
        <v>36</v>
      </c>
      <c r="T6" s="108">
        <f t="shared" ref="T6:T11" si="2">SUM(L6:S6)</f>
        <v>260</v>
      </c>
      <c r="U6" s="107">
        <f t="shared" ref="U6:U11" si="3">T6+K6</f>
        <v>456</v>
      </c>
      <c r="V6" s="37"/>
    </row>
    <row r="7" spans="1:22" ht="63.75" customHeight="1" thickTop="1" thickBot="1" x14ac:dyDescent="0.3">
      <c r="A7" s="70" t="s">
        <v>88</v>
      </c>
      <c r="B7" s="71" t="s">
        <v>236</v>
      </c>
      <c r="C7" s="72">
        <f t="shared" ref="C7:C11" si="4">C6+20</f>
        <v>41</v>
      </c>
      <c r="D7" s="72">
        <f t="shared" ref="D7:L11" si="5">D6+20</f>
        <v>42</v>
      </c>
      <c r="E7" s="72">
        <f t="shared" si="5"/>
        <v>43</v>
      </c>
      <c r="F7" s="72">
        <f t="shared" si="5"/>
        <v>44</v>
      </c>
      <c r="G7" s="72">
        <f t="shared" si="5"/>
        <v>45</v>
      </c>
      <c r="H7" s="72">
        <f t="shared" si="5"/>
        <v>46</v>
      </c>
      <c r="I7" s="72">
        <f t="shared" si="5"/>
        <v>47</v>
      </c>
      <c r="J7" s="72">
        <f t="shared" si="5"/>
        <v>48</v>
      </c>
      <c r="K7" s="108">
        <f t="shared" si="1"/>
        <v>356</v>
      </c>
      <c r="L7" s="72">
        <f t="shared" si="5"/>
        <v>49</v>
      </c>
      <c r="M7" s="72">
        <f t="shared" ref="M7:M11" si="6">M6+20</f>
        <v>50</v>
      </c>
      <c r="N7" s="72">
        <f t="shared" ref="N7:N11" si="7">N6+20</f>
        <v>51</v>
      </c>
      <c r="O7" s="72">
        <f t="shared" ref="O7:O11" si="8">O6+20</f>
        <v>52</v>
      </c>
      <c r="P7" s="72">
        <f t="shared" ref="P7:P11" si="9">P6+20</f>
        <v>53</v>
      </c>
      <c r="Q7" s="72">
        <f t="shared" ref="Q7:Q11" si="10">Q6+20</f>
        <v>54</v>
      </c>
      <c r="R7" s="72">
        <f t="shared" ref="R7:R11" si="11">R6+20</f>
        <v>55</v>
      </c>
      <c r="S7" s="72">
        <f t="shared" ref="S7:S11" si="12">S6+20</f>
        <v>56</v>
      </c>
      <c r="T7" s="108">
        <f t="shared" si="2"/>
        <v>420</v>
      </c>
      <c r="U7" s="107">
        <f t="shared" si="3"/>
        <v>776</v>
      </c>
      <c r="V7" s="37"/>
    </row>
    <row r="8" spans="1:22" ht="63.75" customHeight="1" thickTop="1" thickBot="1" x14ac:dyDescent="0.3">
      <c r="A8" s="70" t="s">
        <v>137</v>
      </c>
      <c r="B8" s="71" t="s">
        <v>388</v>
      </c>
      <c r="C8" s="72">
        <f t="shared" si="4"/>
        <v>61</v>
      </c>
      <c r="D8" s="72" t="s">
        <v>368</v>
      </c>
      <c r="E8" s="72">
        <f t="shared" si="5"/>
        <v>63</v>
      </c>
      <c r="F8" s="72">
        <f t="shared" si="5"/>
        <v>64</v>
      </c>
      <c r="G8" s="72">
        <f t="shared" si="5"/>
        <v>65</v>
      </c>
      <c r="H8" s="72">
        <f t="shared" si="5"/>
        <v>66</v>
      </c>
      <c r="I8" s="72">
        <f t="shared" si="5"/>
        <v>67</v>
      </c>
      <c r="J8" s="72">
        <f t="shared" si="5"/>
        <v>68</v>
      </c>
      <c r="K8" s="108">
        <f t="shared" si="1"/>
        <v>454</v>
      </c>
      <c r="L8" s="72">
        <f t="shared" si="5"/>
        <v>69</v>
      </c>
      <c r="M8" s="72">
        <f t="shared" si="6"/>
        <v>70</v>
      </c>
      <c r="N8" s="72">
        <f t="shared" si="7"/>
        <v>71</v>
      </c>
      <c r="O8" s="72">
        <v>67</v>
      </c>
      <c r="P8" s="72">
        <f t="shared" si="9"/>
        <v>73</v>
      </c>
      <c r="Q8" s="72">
        <f t="shared" si="10"/>
        <v>74</v>
      </c>
      <c r="R8" s="72">
        <f t="shared" si="11"/>
        <v>75</v>
      </c>
      <c r="S8" s="72">
        <f t="shared" si="12"/>
        <v>76</v>
      </c>
      <c r="T8" s="108">
        <f t="shared" si="2"/>
        <v>575</v>
      </c>
      <c r="U8" s="107">
        <f t="shared" si="3"/>
        <v>1029</v>
      </c>
      <c r="V8" s="37"/>
    </row>
    <row r="9" spans="1:22" ht="63.75" customHeight="1" thickTop="1" thickBot="1" x14ac:dyDescent="0.3">
      <c r="A9" s="70" t="s">
        <v>89</v>
      </c>
      <c r="B9" s="71" t="s">
        <v>389</v>
      </c>
      <c r="C9" s="72">
        <f t="shared" si="4"/>
        <v>81</v>
      </c>
      <c r="D9" s="72">
        <v>90</v>
      </c>
      <c r="E9" s="72">
        <f t="shared" si="5"/>
        <v>83</v>
      </c>
      <c r="F9" s="72">
        <f t="shared" si="5"/>
        <v>84</v>
      </c>
      <c r="G9" s="72">
        <f t="shared" si="5"/>
        <v>85</v>
      </c>
      <c r="H9" s="72">
        <f t="shared" si="5"/>
        <v>86</v>
      </c>
      <c r="I9" s="72">
        <f t="shared" si="5"/>
        <v>87</v>
      </c>
      <c r="J9" s="72">
        <f t="shared" si="5"/>
        <v>88</v>
      </c>
      <c r="K9" s="108">
        <f t="shared" si="1"/>
        <v>684</v>
      </c>
      <c r="L9" s="72">
        <f t="shared" si="5"/>
        <v>89</v>
      </c>
      <c r="M9" s="72">
        <f t="shared" si="6"/>
        <v>90</v>
      </c>
      <c r="N9" s="72">
        <f t="shared" si="7"/>
        <v>91</v>
      </c>
      <c r="O9" s="72">
        <f t="shared" si="8"/>
        <v>87</v>
      </c>
      <c r="P9" s="72">
        <f t="shared" si="9"/>
        <v>93</v>
      </c>
      <c r="Q9" s="72">
        <f t="shared" si="10"/>
        <v>94</v>
      </c>
      <c r="R9" s="72">
        <f t="shared" si="11"/>
        <v>95</v>
      </c>
      <c r="S9" s="72">
        <f t="shared" si="12"/>
        <v>96</v>
      </c>
      <c r="T9" s="108">
        <f t="shared" si="2"/>
        <v>735</v>
      </c>
      <c r="U9" s="107">
        <f t="shared" si="3"/>
        <v>1419</v>
      </c>
      <c r="V9" s="37"/>
    </row>
    <row r="10" spans="1:22" ht="63.75" customHeight="1" thickTop="1" thickBot="1" x14ac:dyDescent="0.3">
      <c r="A10" s="70" t="s">
        <v>90</v>
      </c>
      <c r="B10" s="71" t="s">
        <v>390</v>
      </c>
      <c r="C10" s="72">
        <f t="shared" si="4"/>
        <v>101</v>
      </c>
      <c r="D10" s="72">
        <f t="shared" si="5"/>
        <v>110</v>
      </c>
      <c r="E10" s="72">
        <f t="shared" si="5"/>
        <v>103</v>
      </c>
      <c r="F10" s="72">
        <f t="shared" si="5"/>
        <v>104</v>
      </c>
      <c r="G10" s="72">
        <f t="shared" si="5"/>
        <v>105</v>
      </c>
      <c r="H10" s="72">
        <f t="shared" si="5"/>
        <v>106</v>
      </c>
      <c r="I10" s="72">
        <f t="shared" si="5"/>
        <v>107</v>
      </c>
      <c r="J10" s="72">
        <f t="shared" si="5"/>
        <v>108</v>
      </c>
      <c r="K10" s="108">
        <f t="shared" si="1"/>
        <v>844</v>
      </c>
      <c r="L10" s="72">
        <f t="shared" si="5"/>
        <v>109</v>
      </c>
      <c r="M10" s="72">
        <f t="shared" si="6"/>
        <v>110</v>
      </c>
      <c r="N10" s="72">
        <f t="shared" si="7"/>
        <v>111</v>
      </c>
      <c r="O10" s="72">
        <f t="shared" si="8"/>
        <v>107</v>
      </c>
      <c r="P10" s="72">
        <f t="shared" si="9"/>
        <v>113</v>
      </c>
      <c r="Q10" s="72">
        <f t="shared" si="10"/>
        <v>114</v>
      </c>
      <c r="R10" s="72">
        <f t="shared" si="11"/>
        <v>115</v>
      </c>
      <c r="S10" s="72">
        <f t="shared" si="12"/>
        <v>116</v>
      </c>
      <c r="T10" s="108">
        <f t="shared" si="2"/>
        <v>895</v>
      </c>
      <c r="U10" s="107">
        <f t="shared" si="3"/>
        <v>1739</v>
      </c>
      <c r="V10" s="37"/>
    </row>
    <row r="11" spans="1:22" ht="63.75" customHeight="1" thickTop="1" thickBot="1" x14ac:dyDescent="0.3">
      <c r="A11" s="70" t="s">
        <v>91</v>
      </c>
      <c r="B11" s="71" t="s">
        <v>391</v>
      </c>
      <c r="C11" s="72">
        <f t="shared" si="4"/>
        <v>121</v>
      </c>
      <c r="D11" s="72">
        <f t="shared" si="5"/>
        <v>130</v>
      </c>
      <c r="E11" s="72">
        <f t="shared" si="5"/>
        <v>123</v>
      </c>
      <c r="F11" s="72">
        <f t="shared" si="5"/>
        <v>124</v>
      </c>
      <c r="G11" s="72">
        <f t="shared" si="5"/>
        <v>125</v>
      </c>
      <c r="H11" s="72">
        <f t="shared" si="5"/>
        <v>126</v>
      </c>
      <c r="I11" s="72">
        <f t="shared" si="5"/>
        <v>127</v>
      </c>
      <c r="J11" s="72">
        <f t="shared" si="5"/>
        <v>128</v>
      </c>
      <c r="K11" s="108">
        <f t="shared" si="1"/>
        <v>1004</v>
      </c>
      <c r="L11" s="72">
        <f t="shared" si="5"/>
        <v>129</v>
      </c>
      <c r="M11" s="72">
        <f t="shared" si="6"/>
        <v>130</v>
      </c>
      <c r="N11" s="72">
        <f t="shared" si="7"/>
        <v>131</v>
      </c>
      <c r="O11" s="72">
        <f t="shared" si="8"/>
        <v>127</v>
      </c>
      <c r="P11" s="72">
        <f t="shared" si="9"/>
        <v>133</v>
      </c>
      <c r="Q11" s="72">
        <f t="shared" si="10"/>
        <v>134</v>
      </c>
      <c r="R11" s="72">
        <f t="shared" si="11"/>
        <v>135</v>
      </c>
      <c r="S11" s="72">
        <f t="shared" si="12"/>
        <v>136</v>
      </c>
      <c r="T11" s="108">
        <f t="shared" si="2"/>
        <v>1055</v>
      </c>
      <c r="U11" s="107">
        <f t="shared" si="3"/>
        <v>2059</v>
      </c>
      <c r="V11" s="37"/>
    </row>
    <row r="12" spans="1:22" ht="63.75" customHeight="1" thickTop="1" x14ac:dyDescent="0.25">
      <c r="V12" s="37"/>
    </row>
    <row r="13" spans="1:22" ht="63.75" customHeight="1" x14ac:dyDescent="0.25">
      <c r="A13" s="7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4" spans="1:22" ht="63.75" customHeight="1" x14ac:dyDescent="0.25">
      <c r="A14" s="7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</row>
  </sheetData>
  <sheetProtection selectLockedCells="1"/>
  <mergeCells count="6">
    <mergeCell ref="A1:U1"/>
    <mergeCell ref="A2:A3"/>
    <mergeCell ref="B2:B3"/>
    <mergeCell ref="C2:K2"/>
    <mergeCell ref="L2:T2"/>
    <mergeCell ref="U2:U3"/>
  </mergeCells>
  <pageMargins left="0.7" right="0.7" top="0.75" bottom="0.75" header="0.3" footer="0.3"/>
  <pageSetup scale="69" orientation="landscape" r:id="rId1"/>
  <headerFooter>
    <oddHeader>&amp;CZAMBIA DEFENCE FORCE MEDICAL SERVICES 
HIV/AIDS Monthly Activity Report Form</oddHeader>
    <oddFooter xml:space="preserve">&amp;LRevised November, 2014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25"/>
  <sheetViews>
    <sheetView zoomScaleNormal="100" zoomScaleSheetLayoutView="100" workbookViewId="0">
      <pane xSplit="2" ySplit="3" topLeftCell="C19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N21" sqref="N21"/>
    </sheetView>
  </sheetViews>
  <sheetFormatPr defaultRowHeight="42" customHeight="1" x14ac:dyDescent="0.25"/>
  <cols>
    <col min="1" max="1" width="11.7109375" style="79" customWidth="1"/>
    <col min="2" max="2" width="42.5703125" style="23" customWidth="1"/>
    <col min="3" max="3" width="6" style="23" customWidth="1"/>
    <col min="4" max="4" width="4.7109375" style="23" customWidth="1"/>
    <col min="5" max="5" width="5.5703125" style="23" customWidth="1"/>
    <col min="6" max="6" width="5.42578125" style="23" customWidth="1"/>
    <col min="7" max="7" width="6.85546875" style="23" customWidth="1"/>
    <col min="8" max="8" width="6.140625" style="23" customWidth="1"/>
    <col min="9" max="9" width="6.28515625" style="23" customWidth="1"/>
    <col min="10" max="10" width="6" style="23" customWidth="1"/>
    <col min="11" max="11" width="6.5703125" style="23" customWidth="1"/>
    <col min="12" max="12" width="5.85546875" style="23" customWidth="1"/>
    <col min="13" max="13" width="5.7109375" style="23" customWidth="1"/>
    <col min="14" max="14" width="5" style="23" customWidth="1"/>
    <col min="15" max="15" width="6.28515625" style="23" customWidth="1"/>
    <col min="16" max="16" width="6.5703125" style="23" customWidth="1"/>
    <col min="17" max="17" width="5.85546875" style="23" customWidth="1"/>
    <col min="18" max="18" width="6.140625" style="23" customWidth="1"/>
    <col min="19" max="19" width="5.140625" style="23" customWidth="1"/>
    <col min="20" max="20" width="8" style="23" customWidth="1"/>
    <col min="21" max="16384" width="9.140625" style="23"/>
  </cols>
  <sheetData>
    <row r="1" spans="1:21" ht="42" customHeight="1" thickBot="1" x14ac:dyDescent="0.3">
      <c r="A1" s="233" t="s">
        <v>16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</row>
    <row r="2" spans="1:21" ht="42" customHeight="1" thickBot="1" x14ac:dyDescent="0.3">
      <c r="A2" s="234" t="s">
        <v>15</v>
      </c>
      <c r="B2" s="234" t="s">
        <v>7</v>
      </c>
      <c r="C2" s="234" t="s">
        <v>12</v>
      </c>
      <c r="D2" s="234"/>
      <c r="E2" s="234"/>
      <c r="F2" s="234"/>
      <c r="G2" s="234"/>
      <c r="H2" s="234"/>
      <c r="I2" s="234"/>
      <c r="J2" s="234"/>
      <c r="K2" s="234"/>
      <c r="L2" s="234" t="s">
        <v>13</v>
      </c>
      <c r="M2" s="234"/>
      <c r="N2" s="234"/>
      <c r="O2" s="234"/>
      <c r="P2" s="234"/>
      <c r="Q2" s="234"/>
      <c r="R2" s="234"/>
      <c r="S2" s="234"/>
      <c r="T2" s="234"/>
      <c r="U2" s="232" t="s">
        <v>197</v>
      </c>
    </row>
    <row r="3" spans="1:21" ht="42" customHeight="1" thickBot="1" x14ac:dyDescent="0.3">
      <c r="A3" s="234"/>
      <c r="B3" s="234"/>
      <c r="C3" s="26" t="s">
        <v>198</v>
      </c>
      <c r="D3" s="26" t="s">
        <v>199</v>
      </c>
      <c r="E3" s="26" t="s">
        <v>200</v>
      </c>
      <c r="F3" s="26" t="s">
        <v>35</v>
      </c>
      <c r="G3" s="26" t="s">
        <v>187</v>
      </c>
      <c r="H3" s="26" t="s">
        <v>52</v>
      </c>
      <c r="I3" s="26" t="s">
        <v>188</v>
      </c>
      <c r="J3" s="26" t="s">
        <v>54</v>
      </c>
      <c r="K3" s="27" t="s">
        <v>47</v>
      </c>
      <c r="L3" s="26" t="s">
        <v>198</v>
      </c>
      <c r="M3" s="26" t="s">
        <v>199</v>
      </c>
      <c r="N3" s="26" t="s">
        <v>200</v>
      </c>
      <c r="O3" s="26" t="s">
        <v>186</v>
      </c>
      <c r="P3" s="26" t="s">
        <v>51</v>
      </c>
      <c r="Q3" s="26" t="s">
        <v>52</v>
      </c>
      <c r="R3" s="26" t="s">
        <v>201</v>
      </c>
      <c r="S3" s="26" t="s">
        <v>202</v>
      </c>
      <c r="T3" s="27" t="s">
        <v>196</v>
      </c>
      <c r="U3" s="232"/>
    </row>
    <row r="4" spans="1:21" ht="42" customHeight="1" thickBot="1" x14ac:dyDescent="0.3">
      <c r="A4" s="57" t="s">
        <v>92</v>
      </c>
      <c r="B4" s="57" t="s">
        <v>330</v>
      </c>
      <c r="C4" s="78">
        <v>25</v>
      </c>
      <c r="D4" s="78">
        <v>28</v>
      </c>
      <c r="E4" s="78">
        <v>31</v>
      </c>
      <c r="F4" s="78">
        <v>34</v>
      </c>
      <c r="G4" s="78">
        <v>37</v>
      </c>
      <c r="H4" s="78">
        <v>40</v>
      </c>
      <c r="I4" s="78">
        <v>43</v>
      </c>
      <c r="J4" s="78">
        <v>46</v>
      </c>
      <c r="K4" s="109">
        <f>SUM(C4:J4)</f>
        <v>284</v>
      </c>
      <c r="L4" s="78">
        <v>49</v>
      </c>
      <c r="M4" s="78">
        <v>52</v>
      </c>
      <c r="N4" s="78">
        <v>55</v>
      </c>
      <c r="O4" s="78">
        <v>58</v>
      </c>
      <c r="P4" s="78">
        <v>61</v>
      </c>
      <c r="Q4" s="78">
        <v>64</v>
      </c>
      <c r="R4" s="78">
        <v>67</v>
      </c>
      <c r="S4" s="78">
        <v>70</v>
      </c>
      <c r="T4" s="110">
        <f>SUM(L4:S4)</f>
        <v>476</v>
      </c>
      <c r="U4" s="111">
        <f>T4+K4</f>
        <v>760</v>
      </c>
    </row>
    <row r="5" spans="1:21" ht="42" customHeight="1" thickBot="1" x14ac:dyDescent="0.3">
      <c r="A5" s="57" t="s">
        <v>93</v>
      </c>
      <c r="B5" s="57" t="s">
        <v>322</v>
      </c>
      <c r="C5" s="78">
        <f>C4+5</f>
        <v>30</v>
      </c>
      <c r="D5" s="78">
        <f t="shared" ref="D5:L20" si="0">D4+5</f>
        <v>33</v>
      </c>
      <c r="E5" s="78">
        <f t="shared" si="0"/>
        <v>36</v>
      </c>
      <c r="F5" s="78">
        <f t="shared" si="0"/>
        <v>39</v>
      </c>
      <c r="G5" s="78">
        <f t="shared" si="0"/>
        <v>42</v>
      </c>
      <c r="H5" s="78">
        <f t="shared" si="0"/>
        <v>45</v>
      </c>
      <c r="I5" s="78">
        <f t="shared" si="0"/>
        <v>48</v>
      </c>
      <c r="J5" s="78">
        <f>J4+5</f>
        <v>51</v>
      </c>
      <c r="K5" s="109">
        <f t="shared" ref="K5:K25" si="1">SUM(C5:J5)</f>
        <v>324</v>
      </c>
      <c r="L5" s="78">
        <f t="shared" si="0"/>
        <v>54</v>
      </c>
      <c r="M5" s="78">
        <f t="shared" ref="M5:M25" si="2">M4+5</f>
        <v>57</v>
      </c>
      <c r="N5" s="78">
        <f t="shared" ref="N5:N25" si="3">N4+5</f>
        <v>60</v>
      </c>
      <c r="O5" s="78">
        <f t="shared" ref="O5:O25" si="4">O4+5</f>
        <v>63</v>
      </c>
      <c r="P5" s="78">
        <f t="shared" ref="P5:P25" si="5">P4+5</f>
        <v>66</v>
      </c>
      <c r="Q5" s="78">
        <f t="shared" ref="Q5:Q25" si="6">Q4+5</f>
        <v>69</v>
      </c>
      <c r="R5" s="78">
        <f t="shared" ref="R5:R25" si="7">R4+5</f>
        <v>72</v>
      </c>
      <c r="S5" s="78">
        <f t="shared" ref="S5:S25" si="8">S4+5</f>
        <v>75</v>
      </c>
      <c r="T5" s="110">
        <f t="shared" ref="T5:T25" si="9">SUM(L5:S5)</f>
        <v>516</v>
      </c>
      <c r="U5" s="111">
        <f t="shared" ref="U5:U25" si="10">T5+K5</f>
        <v>840</v>
      </c>
    </row>
    <row r="6" spans="1:21" ht="42" customHeight="1" thickBot="1" x14ac:dyDescent="0.3">
      <c r="A6" s="57" t="s">
        <v>94</v>
      </c>
      <c r="B6" s="57" t="s">
        <v>331</v>
      </c>
      <c r="C6" s="78">
        <f t="shared" ref="C6:C25" si="11">C5+5</f>
        <v>35</v>
      </c>
      <c r="D6" s="78">
        <f t="shared" si="0"/>
        <v>38</v>
      </c>
      <c r="E6" s="78">
        <f t="shared" si="0"/>
        <v>41</v>
      </c>
      <c r="F6" s="78">
        <f t="shared" si="0"/>
        <v>44</v>
      </c>
      <c r="G6" s="78">
        <f t="shared" si="0"/>
        <v>47</v>
      </c>
      <c r="H6" s="78">
        <f t="shared" si="0"/>
        <v>50</v>
      </c>
      <c r="I6" s="78">
        <f t="shared" si="0"/>
        <v>53</v>
      </c>
      <c r="J6" s="78">
        <f t="shared" si="0"/>
        <v>56</v>
      </c>
      <c r="K6" s="109">
        <f t="shared" si="1"/>
        <v>364</v>
      </c>
      <c r="L6" s="78">
        <f t="shared" si="0"/>
        <v>59</v>
      </c>
      <c r="M6" s="78">
        <f t="shared" si="2"/>
        <v>62</v>
      </c>
      <c r="N6" s="78">
        <f t="shared" si="3"/>
        <v>65</v>
      </c>
      <c r="O6" s="78">
        <f t="shared" si="4"/>
        <v>68</v>
      </c>
      <c r="P6" s="78">
        <f t="shared" si="5"/>
        <v>71</v>
      </c>
      <c r="Q6" s="78">
        <f t="shared" si="6"/>
        <v>74</v>
      </c>
      <c r="R6" s="78">
        <f t="shared" si="7"/>
        <v>77</v>
      </c>
      <c r="S6" s="78">
        <f t="shared" si="8"/>
        <v>80</v>
      </c>
      <c r="T6" s="110">
        <f t="shared" si="9"/>
        <v>556</v>
      </c>
      <c r="U6" s="111">
        <f t="shared" si="10"/>
        <v>920</v>
      </c>
    </row>
    <row r="7" spans="1:21" ht="42" customHeight="1" thickBot="1" x14ac:dyDescent="0.3">
      <c r="A7" s="57" t="s">
        <v>95</v>
      </c>
      <c r="B7" s="124" t="s">
        <v>332</v>
      </c>
      <c r="C7" s="78">
        <f t="shared" si="11"/>
        <v>40</v>
      </c>
      <c r="D7" s="78">
        <f t="shared" si="0"/>
        <v>43</v>
      </c>
      <c r="E7" s="78">
        <f t="shared" si="0"/>
        <v>46</v>
      </c>
      <c r="F7" s="78">
        <f t="shared" si="0"/>
        <v>49</v>
      </c>
      <c r="G7" s="78">
        <f t="shared" si="0"/>
        <v>52</v>
      </c>
      <c r="H7" s="78">
        <f t="shared" si="0"/>
        <v>55</v>
      </c>
      <c r="I7" s="78">
        <f t="shared" si="0"/>
        <v>58</v>
      </c>
      <c r="J7" s="78">
        <f t="shared" si="0"/>
        <v>61</v>
      </c>
      <c r="K7" s="109">
        <f t="shared" si="1"/>
        <v>404</v>
      </c>
      <c r="L7" s="78">
        <f t="shared" si="0"/>
        <v>64</v>
      </c>
      <c r="M7" s="78">
        <f t="shared" si="2"/>
        <v>67</v>
      </c>
      <c r="N7" s="78">
        <f t="shared" si="3"/>
        <v>70</v>
      </c>
      <c r="O7" s="78">
        <f t="shared" si="4"/>
        <v>73</v>
      </c>
      <c r="P7" s="78">
        <f t="shared" si="5"/>
        <v>76</v>
      </c>
      <c r="Q7" s="78">
        <f t="shared" si="6"/>
        <v>79</v>
      </c>
      <c r="R7" s="78">
        <f t="shared" si="7"/>
        <v>82</v>
      </c>
      <c r="S7" s="78">
        <f t="shared" si="8"/>
        <v>85</v>
      </c>
      <c r="T7" s="110">
        <f t="shared" si="9"/>
        <v>596</v>
      </c>
      <c r="U7" s="111">
        <f t="shared" si="10"/>
        <v>1000</v>
      </c>
    </row>
    <row r="8" spans="1:21" ht="60" customHeight="1" thickBot="1" x14ac:dyDescent="0.3">
      <c r="A8" s="125" t="s">
        <v>364</v>
      </c>
      <c r="B8" s="124" t="s">
        <v>333</v>
      </c>
      <c r="C8" s="78">
        <f t="shared" si="11"/>
        <v>45</v>
      </c>
      <c r="D8" s="78">
        <f t="shared" si="0"/>
        <v>48</v>
      </c>
      <c r="E8" s="78">
        <f t="shared" si="0"/>
        <v>51</v>
      </c>
      <c r="F8" s="78">
        <f t="shared" si="0"/>
        <v>54</v>
      </c>
      <c r="G8" s="78">
        <f t="shared" si="0"/>
        <v>57</v>
      </c>
      <c r="H8" s="78">
        <f t="shared" si="0"/>
        <v>60</v>
      </c>
      <c r="I8" s="78">
        <f t="shared" si="0"/>
        <v>63</v>
      </c>
      <c r="J8" s="78">
        <f t="shared" si="0"/>
        <v>66</v>
      </c>
      <c r="K8" s="109">
        <f t="shared" si="1"/>
        <v>444</v>
      </c>
      <c r="L8" s="78">
        <f t="shared" si="0"/>
        <v>69</v>
      </c>
      <c r="M8" s="78">
        <f t="shared" si="2"/>
        <v>72</v>
      </c>
      <c r="N8" s="78">
        <f t="shared" si="3"/>
        <v>75</v>
      </c>
      <c r="O8" s="78">
        <f t="shared" si="4"/>
        <v>78</v>
      </c>
      <c r="P8" s="78">
        <f t="shared" si="5"/>
        <v>81</v>
      </c>
      <c r="Q8" s="78">
        <f t="shared" si="6"/>
        <v>84</v>
      </c>
      <c r="R8" s="78">
        <f t="shared" si="7"/>
        <v>87</v>
      </c>
      <c r="S8" s="78">
        <f t="shared" si="8"/>
        <v>90</v>
      </c>
      <c r="T8" s="110">
        <f t="shared" si="9"/>
        <v>636</v>
      </c>
      <c r="U8" s="111">
        <f t="shared" si="10"/>
        <v>1080</v>
      </c>
    </row>
    <row r="9" spans="1:21" ht="58.5" customHeight="1" thickBot="1" x14ac:dyDescent="0.3">
      <c r="A9" s="125" t="s">
        <v>365</v>
      </c>
      <c r="B9" s="124" t="s">
        <v>335</v>
      </c>
      <c r="C9" s="78">
        <f t="shared" si="11"/>
        <v>50</v>
      </c>
      <c r="D9" s="78">
        <f t="shared" si="0"/>
        <v>53</v>
      </c>
      <c r="E9" s="78">
        <f t="shared" si="0"/>
        <v>56</v>
      </c>
      <c r="F9" s="78">
        <f t="shared" si="0"/>
        <v>59</v>
      </c>
      <c r="G9" s="78">
        <f t="shared" si="0"/>
        <v>62</v>
      </c>
      <c r="H9" s="78">
        <f t="shared" si="0"/>
        <v>65</v>
      </c>
      <c r="I9" s="78">
        <f t="shared" si="0"/>
        <v>68</v>
      </c>
      <c r="J9" s="78">
        <f t="shared" si="0"/>
        <v>71</v>
      </c>
      <c r="K9" s="109">
        <f>SUM(C9:J9)</f>
        <v>484</v>
      </c>
      <c r="L9" s="78">
        <f t="shared" si="0"/>
        <v>74</v>
      </c>
      <c r="M9" s="78">
        <f t="shared" si="2"/>
        <v>77</v>
      </c>
      <c r="N9" s="78">
        <f t="shared" si="3"/>
        <v>80</v>
      </c>
      <c r="O9" s="78">
        <f t="shared" si="4"/>
        <v>83</v>
      </c>
      <c r="P9" s="78">
        <f t="shared" si="5"/>
        <v>86</v>
      </c>
      <c r="Q9" s="78">
        <f t="shared" si="6"/>
        <v>89</v>
      </c>
      <c r="R9" s="78">
        <f t="shared" si="7"/>
        <v>92</v>
      </c>
      <c r="S9" s="78">
        <f t="shared" si="8"/>
        <v>95</v>
      </c>
      <c r="T9" s="100">
        <f>SUM(L9:S9)</f>
        <v>676</v>
      </c>
      <c r="U9" s="99">
        <f>T9+K9</f>
        <v>1160</v>
      </c>
    </row>
    <row r="10" spans="1:21" ht="58.5" customHeight="1" thickBot="1" x14ac:dyDescent="0.3">
      <c r="A10" s="125" t="s">
        <v>366</v>
      </c>
      <c r="B10" s="124" t="s">
        <v>334</v>
      </c>
      <c r="C10" s="78">
        <f t="shared" si="11"/>
        <v>55</v>
      </c>
      <c r="D10" s="78">
        <f t="shared" si="0"/>
        <v>58</v>
      </c>
      <c r="E10" s="78">
        <f t="shared" si="0"/>
        <v>61</v>
      </c>
      <c r="F10" s="78">
        <f t="shared" si="0"/>
        <v>64</v>
      </c>
      <c r="G10" s="78">
        <f t="shared" si="0"/>
        <v>67</v>
      </c>
      <c r="H10" s="78">
        <f t="shared" si="0"/>
        <v>70</v>
      </c>
      <c r="I10" s="78">
        <f t="shared" si="0"/>
        <v>73</v>
      </c>
      <c r="J10" s="78">
        <f t="shared" si="0"/>
        <v>76</v>
      </c>
      <c r="K10" s="109">
        <f t="shared" si="1"/>
        <v>524</v>
      </c>
      <c r="L10" s="78">
        <f t="shared" si="0"/>
        <v>79</v>
      </c>
      <c r="M10" s="78">
        <f t="shared" si="2"/>
        <v>82</v>
      </c>
      <c r="N10" s="78">
        <f t="shared" si="3"/>
        <v>85</v>
      </c>
      <c r="O10" s="78">
        <f t="shared" si="4"/>
        <v>88</v>
      </c>
      <c r="P10" s="78">
        <f t="shared" si="5"/>
        <v>91</v>
      </c>
      <c r="Q10" s="78">
        <f t="shared" si="6"/>
        <v>94</v>
      </c>
      <c r="R10" s="78">
        <f t="shared" si="7"/>
        <v>97</v>
      </c>
      <c r="S10" s="78">
        <f t="shared" si="8"/>
        <v>100</v>
      </c>
      <c r="T10" s="110">
        <f t="shared" si="9"/>
        <v>716</v>
      </c>
      <c r="U10" s="111">
        <f t="shared" si="10"/>
        <v>1240</v>
      </c>
    </row>
    <row r="11" spans="1:21" ht="51.75" customHeight="1" thickBot="1" x14ac:dyDescent="0.3">
      <c r="A11" s="125" t="s">
        <v>179</v>
      </c>
      <c r="B11" s="124" t="s">
        <v>336</v>
      </c>
      <c r="C11" s="78">
        <f t="shared" si="11"/>
        <v>60</v>
      </c>
      <c r="D11" s="78">
        <f t="shared" si="0"/>
        <v>63</v>
      </c>
      <c r="E11" s="78">
        <f t="shared" si="0"/>
        <v>66</v>
      </c>
      <c r="F11" s="78">
        <f t="shared" si="0"/>
        <v>69</v>
      </c>
      <c r="G11" s="78">
        <f t="shared" si="0"/>
        <v>72</v>
      </c>
      <c r="H11" s="78">
        <f t="shared" si="0"/>
        <v>75</v>
      </c>
      <c r="I11" s="78">
        <f t="shared" si="0"/>
        <v>78</v>
      </c>
      <c r="J11" s="78">
        <f t="shared" si="0"/>
        <v>81</v>
      </c>
      <c r="K11" s="101">
        <f>J11+F11</f>
        <v>150</v>
      </c>
      <c r="L11" s="78">
        <f t="shared" si="0"/>
        <v>84</v>
      </c>
      <c r="M11" s="78">
        <f t="shared" si="2"/>
        <v>87</v>
      </c>
      <c r="N11" s="78">
        <f t="shared" si="3"/>
        <v>90</v>
      </c>
      <c r="O11" s="78">
        <f t="shared" si="4"/>
        <v>93</v>
      </c>
      <c r="P11" s="78">
        <f t="shared" si="5"/>
        <v>96</v>
      </c>
      <c r="Q11" s="78">
        <f t="shared" si="6"/>
        <v>99</v>
      </c>
      <c r="R11" s="78">
        <f t="shared" si="7"/>
        <v>102</v>
      </c>
      <c r="S11" s="78">
        <f t="shared" si="8"/>
        <v>105</v>
      </c>
      <c r="T11" s="100">
        <f>SUM(L11:S11)</f>
        <v>756</v>
      </c>
      <c r="U11" s="99">
        <f t="shared" si="10"/>
        <v>906</v>
      </c>
    </row>
    <row r="12" spans="1:21" ht="36" customHeight="1" thickBot="1" x14ac:dyDescent="0.3">
      <c r="A12" s="126" t="s">
        <v>323</v>
      </c>
      <c r="B12" s="116" t="s">
        <v>273</v>
      </c>
      <c r="C12" s="78">
        <f t="shared" si="11"/>
        <v>65</v>
      </c>
      <c r="D12" s="78">
        <f t="shared" si="0"/>
        <v>68</v>
      </c>
      <c r="E12" s="78">
        <f t="shared" si="0"/>
        <v>71</v>
      </c>
      <c r="F12" s="78">
        <f t="shared" si="0"/>
        <v>74</v>
      </c>
      <c r="G12" s="78">
        <f t="shared" si="0"/>
        <v>77</v>
      </c>
      <c r="H12" s="78">
        <f t="shared" si="0"/>
        <v>80</v>
      </c>
      <c r="I12" s="78">
        <f t="shared" si="0"/>
        <v>83</v>
      </c>
      <c r="J12" s="78">
        <f t="shared" si="0"/>
        <v>86</v>
      </c>
      <c r="K12" s="101">
        <f>J12+F12</f>
        <v>160</v>
      </c>
      <c r="L12" s="78">
        <f t="shared" si="0"/>
        <v>89</v>
      </c>
      <c r="M12" s="78">
        <f t="shared" si="2"/>
        <v>92</v>
      </c>
      <c r="N12" s="78">
        <f t="shared" si="3"/>
        <v>95</v>
      </c>
      <c r="O12" s="78">
        <f t="shared" si="4"/>
        <v>98</v>
      </c>
      <c r="P12" s="78">
        <f t="shared" si="5"/>
        <v>101</v>
      </c>
      <c r="Q12" s="78">
        <f t="shared" si="6"/>
        <v>104</v>
      </c>
      <c r="R12" s="78">
        <f t="shared" si="7"/>
        <v>107</v>
      </c>
      <c r="S12" s="78">
        <f t="shared" si="8"/>
        <v>110</v>
      </c>
      <c r="T12" s="100">
        <f>SUM(L12:S12)</f>
        <v>796</v>
      </c>
      <c r="U12" s="99">
        <f>T12+K12</f>
        <v>956</v>
      </c>
    </row>
    <row r="13" spans="1:21" ht="36" customHeight="1" thickBot="1" x14ac:dyDescent="0.3">
      <c r="A13" s="127" t="s">
        <v>324</v>
      </c>
      <c r="B13" s="116" t="s">
        <v>274</v>
      </c>
      <c r="C13" s="78">
        <f t="shared" si="11"/>
        <v>70</v>
      </c>
      <c r="D13" s="78">
        <f t="shared" si="0"/>
        <v>73</v>
      </c>
      <c r="E13" s="78">
        <f t="shared" si="0"/>
        <v>76</v>
      </c>
      <c r="F13" s="78">
        <f t="shared" si="0"/>
        <v>79</v>
      </c>
      <c r="G13" s="78">
        <f t="shared" si="0"/>
        <v>82</v>
      </c>
      <c r="H13" s="78">
        <f t="shared" si="0"/>
        <v>85</v>
      </c>
      <c r="I13" s="78">
        <f t="shared" si="0"/>
        <v>88</v>
      </c>
      <c r="J13" s="78">
        <f t="shared" si="0"/>
        <v>91</v>
      </c>
      <c r="K13" s="101">
        <f>J13+F13</f>
        <v>170</v>
      </c>
      <c r="L13" s="78">
        <f t="shared" si="0"/>
        <v>94</v>
      </c>
      <c r="M13" s="78">
        <f t="shared" si="2"/>
        <v>97</v>
      </c>
      <c r="N13" s="78">
        <f t="shared" si="3"/>
        <v>100</v>
      </c>
      <c r="O13" s="78">
        <f t="shared" si="4"/>
        <v>103</v>
      </c>
      <c r="P13" s="78">
        <f t="shared" si="5"/>
        <v>106</v>
      </c>
      <c r="Q13" s="78">
        <f t="shared" si="6"/>
        <v>109</v>
      </c>
      <c r="R13" s="78">
        <f t="shared" si="7"/>
        <v>112</v>
      </c>
      <c r="S13" s="78">
        <f t="shared" si="8"/>
        <v>115</v>
      </c>
      <c r="T13" s="100">
        <f>SUM(L13:S13)</f>
        <v>836</v>
      </c>
      <c r="U13" s="99">
        <f>T13+K13</f>
        <v>1006</v>
      </c>
    </row>
    <row r="14" spans="1:21" ht="42" customHeight="1" thickBot="1" x14ac:dyDescent="0.3">
      <c r="A14" s="57" t="s">
        <v>163</v>
      </c>
      <c r="B14" s="57" t="s">
        <v>134</v>
      </c>
      <c r="C14" s="78">
        <f t="shared" si="11"/>
        <v>75</v>
      </c>
      <c r="D14" s="78">
        <f t="shared" si="0"/>
        <v>78</v>
      </c>
      <c r="E14" s="78">
        <f t="shared" si="0"/>
        <v>81</v>
      </c>
      <c r="F14" s="78">
        <f t="shared" si="0"/>
        <v>84</v>
      </c>
      <c r="G14" s="78">
        <f t="shared" si="0"/>
        <v>87</v>
      </c>
      <c r="H14" s="78">
        <f t="shared" si="0"/>
        <v>90</v>
      </c>
      <c r="I14" s="78">
        <f t="shared" si="0"/>
        <v>93</v>
      </c>
      <c r="J14" s="78">
        <f t="shared" si="0"/>
        <v>96</v>
      </c>
      <c r="K14" s="109">
        <f t="shared" si="1"/>
        <v>684</v>
      </c>
      <c r="L14" s="78">
        <f t="shared" si="0"/>
        <v>99</v>
      </c>
      <c r="M14" s="78">
        <f t="shared" si="2"/>
        <v>102</v>
      </c>
      <c r="N14" s="78">
        <f t="shared" si="3"/>
        <v>105</v>
      </c>
      <c r="O14" s="78">
        <f t="shared" si="4"/>
        <v>108</v>
      </c>
      <c r="P14" s="78">
        <f t="shared" si="5"/>
        <v>111</v>
      </c>
      <c r="Q14" s="78">
        <f t="shared" si="6"/>
        <v>114</v>
      </c>
      <c r="R14" s="78">
        <f t="shared" si="7"/>
        <v>117</v>
      </c>
      <c r="S14" s="78">
        <f t="shared" si="8"/>
        <v>120</v>
      </c>
      <c r="T14" s="110">
        <f t="shared" si="9"/>
        <v>876</v>
      </c>
      <c r="U14" s="111">
        <f t="shared" si="10"/>
        <v>1560</v>
      </c>
    </row>
    <row r="15" spans="1:21" ht="48" customHeight="1" thickBot="1" x14ac:dyDescent="0.3">
      <c r="A15" s="57" t="s">
        <v>96</v>
      </c>
      <c r="B15" s="115" t="s">
        <v>279</v>
      </c>
      <c r="C15" s="78">
        <f t="shared" si="11"/>
        <v>80</v>
      </c>
      <c r="D15" s="78">
        <f t="shared" si="0"/>
        <v>83</v>
      </c>
      <c r="E15" s="78">
        <f t="shared" si="0"/>
        <v>86</v>
      </c>
      <c r="F15" s="78">
        <f t="shared" si="0"/>
        <v>89</v>
      </c>
      <c r="G15" s="78">
        <f t="shared" si="0"/>
        <v>92</v>
      </c>
      <c r="H15" s="78">
        <f t="shared" si="0"/>
        <v>95</v>
      </c>
      <c r="I15" s="78">
        <f t="shared" si="0"/>
        <v>98</v>
      </c>
      <c r="J15" s="78">
        <f t="shared" si="0"/>
        <v>101</v>
      </c>
      <c r="K15" s="109"/>
      <c r="L15" s="78">
        <f t="shared" si="0"/>
        <v>104</v>
      </c>
      <c r="M15" s="78">
        <f t="shared" si="2"/>
        <v>107</v>
      </c>
      <c r="N15" s="78">
        <f t="shared" si="3"/>
        <v>110</v>
      </c>
      <c r="O15" s="78">
        <f t="shared" si="4"/>
        <v>113</v>
      </c>
      <c r="P15" s="78">
        <f t="shared" si="5"/>
        <v>116</v>
      </c>
      <c r="Q15" s="78">
        <f t="shared" si="6"/>
        <v>119</v>
      </c>
      <c r="R15" s="78">
        <f t="shared" si="7"/>
        <v>122</v>
      </c>
      <c r="S15" s="78">
        <f t="shared" si="8"/>
        <v>125</v>
      </c>
      <c r="T15" s="110">
        <f t="shared" ref="T15" si="12">SUM(L15:S15)</f>
        <v>916</v>
      </c>
      <c r="U15" s="111">
        <f t="shared" ref="U15" si="13">T15+K15</f>
        <v>916</v>
      </c>
    </row>
    <row r="16" spans="1:21" ht="42" customHeight="1" thickBot="1" x14ac:dyDescent="0.3">
      <c r="A16" s="57" t="s">
        <v>167</v>
      </c>
      <c r="B16" s="57" t="s">
        <v>165</v>
      </c>
      <c r="C16" s="78">
        <f t="shared" si="11"/>
        <v>85</v>
      </c>
      <c r="D16" s="78">
        <f t="shared" si="0"/>
        <v>88</v>
      </c>
      <c r="E16" s="78">
        <f t="shared" si="0"/>
        <v>91</v>
      </c>
      <c r="F16" s="78">
        <f t="shared" si="0"/>
        <v>94</v>
      </c>
      <c r="G16" s="78">
        <f t="shared" si="0"/>
        <v>97</v>
      </c>
      <c r="H16" s="78">
        <f t="shared" si="0"/>
        <v>100</v>
      </c>
      <c r="I16" s="78">
        <f t="shared" si="0"/>
        <v>103</v>
      </c>
      <c r="J16" s="78">
        <f t="shared" si="0"/>
        <v>106</v>
      </c>
      <c r="K16" s="109">
        <f t="shared" si="1"/>
        <v>764</v>
      </c>
      <c r="L16" s="78">
        <f t="shared" si="0"/>
        <v>109</v>
      </c>
      <c r="M16" s="78">
        <f t="shared" si="2"/>
        <v>112</v>
      </c>
      <c r="N16" s="78">
        <f t="shared" si="3"/>
        <v>115</v>
      </c>
      <c r="O16" s="78">
        <f t="shared" si="4"/>
        <v>118</v>
      </c>
      <c r="P16" s="78">
        <f t="shared" si="5"/>
        <v>121</v>
      </c>
      <c r="Q16" s="78">
        <f t="shared" si="6"/>
        <v>124</v>
      </c>
      <c r="R16" s="78">
        <f t="shared" si="7"/>
        <v>127</v>
      </c>
      <c r="S16" s="78">
        <f t="shared" si="8"/>
        <v>130</v>
      </c>
      <c r="T16" s="110">
        <f t="shared" si="9"/>
        <v>956</v>
      </c>
      <c r="U16" s="111">
        <f t="shared" si="10"/>
        <v>1720</v>
      </c>
    </row>
    <row r="17" spans="1:21" ht="42" customHeight="1" thickBot="1" x14ac:dyDescent="0.3">
      <c r="A17" s="57" t="s">
        <v>168</v>
      </c>
      <c r="B17" s="115" t="s">
        <v>271</v>
      </c>
      <c r="C17" s="78">
        <f t="shared" si="11"/>
        <v>90</v>
      </c>
      <c r="D17" s="78">
        <f t="shared" si="0"/>
        <v>93</v>
      </c>
      <c r="E17" s="78">
        <f t="shared" si="0"/>
        <v>96</v>
      </c>
      <c r="F17" s="78">
        <f t="shared" si="0"/>
        <v>99</v>
      </c>
      <c r="G17" s="78">
        <f t="shared" si="0"/>
        <v>102</v>
      </c>
      <c r="H17" s="78">
        <f t="shared" si="0"/>
        <v>105</v>
      </c>
      <c r="I17" s="78">
        <f t="shared" si="0"/>
        <v>108</v>
      </c>
      <c r="J17" s="78">
        <f t="shared" si="0"/>
        <v>111</v>
      </c>
      <c r="K17" s="109"/>
      <c r="L17" s="78">
        <f t="shared" si="0"/>
        <v>114</v>
      </c>
      <c r="M17" s="78">
        <f t="shared" si="2"/>
        <v>117</v>
      </c>
      <c r="N17" s="78">
        <f t="shared" si="3"/>
        <v>120</v>
      </c>
      <c r="O17" s="78">
        <f t="shared" si="4"/>
        <v>123</v>
      </c>
      <c r="P17" s="78">
        <f t="shared" si="5"/>
        <v>126</v>
      </c>
      <c r="Q17" s="78">
        <f t="shared" si="6"/>
        <v>129</v>
      </c>
      <c r="R17" s="78">
        <f t="shared" si="7"/>
        <v>132</v>
      </c>
      <c r="S17" s="78">
        <f t="shared" si="8"/>
        <v>135</v>
      </c>
      <c r="T17" s="110">
        <f t="shared" ref="T17" si="14">SUM(L17:S17)</f>
        <v>996</v>
      </c>
      <c r="U17" s="111">
        <f t="shared" ref="U17" si="15">T17+K17</f>
        <v>996</v>
      </c>
    </row>
    <row r="18" spans="1:21" ht="42" customHeight="1" thickBot="1" x14ac:dyDescent="0.3">
      <c r="A18" s="57" t="s">
        <v>169</v>
      </c>
      <c r="B18" s="171" t="s">
        <v>379</v>
      </c>
      <c r="C18" s="78">
        <f t="shared" si="11"/>
        <v>95</v>
      </c>
      <c r="D18" s="78">
        <f t="shared" si="0"/>
        <v>98</v>
      </c>
      <c r="E18" s="78">
        <f t="shared" si="0"/>
        <v>101</v>
      </c>
      <c r="F18" s="78">
        <f t="shared" si="0"/>
        <v>104</v>
      </c>
      <c r="G18" s="78">
        <f t="shared" si="0"/>
        <v>107</v>
      </c>
      <c r="H18" s="78">
        <f t="shared" si="0"/>
        <v>110</v>
      </c>
      <c r="I18" s="78">
        <f t="shared" si="0"/>
        <v>113</v>
      </c>
      <c r="J18" s="78">
        <f t="shared" si="0"/>
        <v>116</v>
      </c>
      <c r="K18" s="109">
        <f t="shared" si="1"/>
        <v>844</v>
      </c>
      <c r="L18" s="78">
        <f t="shared" si="0"/>
        <v>119</v>
      </c>
      <c r="M18" s="78">
        <f t="shared" si="2"/>
        <v>122</v>
      </c>
      <c r="N18" s="78">
        <f t="shared" si="3"/>
        <v>125</v>
      </c>
      <c r="O18" s="78">
        <f t="shared" si="4"/>
        <v>128</v>
      </c>
      <c r="P18" s="78">
        <f t="shared" si="5"/>
        <v>131</v>
      </c>
      <c r="Q18" s="78">
        <f t="shared" si="6"/>
        <v>134</v>
      </c>
      <c r="R18" s="78">
        <f t="shared" si="7"/>
        <v>137</v>
      </c>
      <c r="S18" s="78">
        <f t="shared" si="8"/>
        <v>140</v>
      </c>
      <c r="T18" s="110">
        <f t="shared" si="9"/>
        <v>1036</v>
      </c>
      <c r="U18" s="111">
        <f t="shared" si="10"/>
        <v>1880</v>
      </c>
    </row>
    <row r="19" spans="1:21" ht="42" customHeight="1" thickBot="1" x14ac:dyDescent="0.3">
      <c r="A19" s="57" t="s">
        <v>170</v>
      </c>
      <c r="B19" s="57" t="s">
        <v>166</v>
      </c>
      <c r="C19" s="78">
        <f t="shared" si="11"/>
        <v>100</v>
      </c>
      <c r="D19" s="78">
        <f t="shared" si="0"/>
        <v>103</v>
      </c>
      <c r="E19" s="78">
        <f t="shared" si="0"/>
        <v>106</v>
      </c>
      <c r="F19" s="78">
        <f t="shared" si="0"/>
        <v>109</v>
      </c>
      <c r="G19" s="78">
        <f t="shared" si="0"/>
        <v>112</v>
      </c>
      <c r="H19" s="78">
        <f t="shared" si="0"/>
        <v>115</v>
      </c>
      <c r="I19" s="78">
        <f t="shared" si="0"/>
        <v>118</v>
      </c>
      <c r="J19" s="78">
        <f t="shared" si="0"/>
        <v>121</v>
      </c>
      <c r="K19" s="109">
        <f t="shared" si="1"/>
        <v>884</v>
      </c>
      <c r="L19" s="78">
        <f t="shared" si="0"/>
        <v>124</v>
      </c>
      <c r="M19" s="78">
        <f t="shared" si="2"/>
        <v>127</v>
      </c>
      <c r="N19" s="78">
        <f t="shared" si="3"/>
        <v>130</v>
      </c>
      <c r="O19" s="78">
        <f t="shared" si="4"/>
        <v>133</v>
      </c>
      <c r="P19" s="78">
        <f t="shared" si="5"/>
        <v>136</v>
      </c>
      <c r="Q19" s="78">
        <f t="shared" si="6"/>
        <v>139</v>
      </c>
      <c r="R19" s="78">
        <f t="shared" si="7"/>
        <v>142</v>
      </c>
      <c r="S19" s="78">
        <f t="shared" si="8"/>
        <v>145</v>
      </c>
      <c r="T19" s="110">
        <f t="shared" si="9"/>
        <v>1076</v>
      </c>
      <c r="U19" s="111">
        <f t="shared" si="10"/>
        <v>1960</v>
      </c>
    </row>
    <row r="20" spans="1:21" ht="42" customHeight="1" thickBot="1" x14ac:dyDescent="0.3">
      <c r="A20" s="57" t="s">
        <v>367</v>
      </c>
      <c r="B20" s="57" t="s">
        <v>164</v>
      </c>
      <c r="C20" s="78">
        <f t="shared" si="11"/>
        <v>105</v>
      </c>
      <c r="D20" s="78">
        <f t="shared" si="0"/>
        <v>108</v>
      </c>
      <c r="E20" s="78">
        <f t="shared" si="0"/>
        <v>111</v>
      </c>
      <c r="F20" s="78">
        <f t="shared" si="0"/>
        <v>114</v>
      </c>
      <c r="G20" s="78">
        <f t="shared" si="0"/>
        <v>117</v>
      </c>
      <c r="H20" s="78">
        <f t="shared" si="0"/>
        <v>120</v>
      </c>
      <c r="I20" s="78">
        <f t="shared" si="0"/>
        <v>123</v>
      </c>
      <c r="J20" s="78">
        <f t="shared" si="0"/>
        <v>126</v>
      </c>
      <c r="K20" s="109"/>
      <c r="L20" s="78">
        <f t="shared" si="0"/>
        <v>129</v>
      </c>
      <c r="M20" s="78">
        <f t="shared" si="2"/>
        <v>132</v>
      </c>
      <c r="N20" s="78">
        <f t="shared" si="3"/>
        <v>135</v>
      </c>
      <c r="O20" s="78">
        <f t="shared" si="4"/>
        <v>138</v>
      </c>
      <c r="P20" s="78">
        <f t="shared" si="5"/>
        <v>141</v>
      </c>
      <c r="Q20" s="78">
        <f t="shared" si="6"/>
        <v>144</v>
      </c>
      <c r="R20" s="78">
        <f t="shared" si="7"/>
        <v>147</v>
      </c>
      <c r="S20" s="78">
        <f t="shared" si="8"/>
        <v>150</v>
      </c>
      <c r="T20" s="110">
        <f t="shared" ref="T20" si="16">SUM(L20:S20)</f>
        <v>1116</v>
      </c>
      <c r="U20" s="111">
        <f t="shared" ref="U20" si="17">T20+K20</f>
        <v>1116</v>
      </c>
    </row>
    <row r="21" spans="1:21" ht="42" customHeight="1" thickBot="1" x14ac:dyDescent="0.3">
      <c r="A21" s="57" t="s">
        <v>175</v>
      </c>
      <c r="B21" s="57" t="s">
        <v>337</v>
      </c>
      <c r="C21" s="78">
        <f t="shared" si="11"/>
        <v>110</v>
      </c>
      <c r="D21" s="78">
        <f t="shared" ref="D21:D25" si="18">D20+5</f>
        <v>113</v>
      </c>
      <c r="E21" s="78">
        <f t="shared" ref="E21:E25" si="19">E20+5</f>
        <v>116</v>
      </c>
      <c r="F21" s="78">
        <f t="shared" ref="F21:F25" si="20">F20+5</f>
        <v>119</v>
      </c>
      <c r="G21" s="78">
        <f t="shared" ref="G21:G25" si="21">G20+5</f>
        <v>122</v>
      </c>
      <c r="H21" s="78">
        <f t="shared" ref="H21:H25" si="22">H20+5</f>
        <v>125</v>
      </c>
      <c r="I21" s="78">
        <f t="shared" ref="I21:I25" si="23">I20+5</f>
        <v>128</v>
      </c>
      <c r="J21" s="78">
        <f t="shared" ref="J21:L25" si="24">J20+5</f>
        <v>131</v>
      </c>
      <c r="K21" s="109">
        <f t="shared" si="1"/>
        <v>964</v>
      </c>
      <c r="L21" s="78">
        <f t="shared" si="24"/>
        <v>134</v>
      </c>
      <c r="M21" s="78">
        <f t="shared" si="2"/>
        <v>137</v>
      </c>
      <c r="N21" s="78">
        <f t="shared" si="3"/>
        <v>140</v>
      </c>
      <c r="O21" s="78">
        <f t="shared" si="4"/>
        <v>143</v>
      </c>
      <c r="P21" s="78">
        <f t="shared" si="5"/>
        <v>146</v>
      </c>
      <c r="Q21" s="78">
        <f t="shared" si="6"/>
        <v>149</v>
      </c>
      <c r="R21" s="78">
        <f t="shared" si="7"/>
        <v>152</v>
      </c>
      <c r="S21" s="78">
        <f t="shared" si="8"/>
        <v>155</v>
      </c>
      <c r="T21" s="110">
        <f t="shared" si="9"/>
        <v>1156</v>
      </c>
      <c r="U21" s="111">
        <f t="shared" si="10"/>
        <v>2120</v>
      </c>
    </row>
    <row r="22" spans="1:21" ht="42" customHeight="1" thickBot="1" x14ac:dyDescent="0.3">
      <c r="A22" s="57" t="s">
        <v>176</v>
      </c>
      <c r="B22" s="57" t="s">
        <v>171</v>
      </c>
      <c r="C22" s="78">
        <f t="shared" si="11"/>
        <v>115</v>
      </c>
      <c r="D22" s="78">
        <f t="shared" si="18"/>
        <v>118</v>
      </c>
      <c r="E22" s="78">
        <f t="shared" si="19"/>
        <v>121</v>
      </c>
      <c r="F22" s="78">
        <f t="shared" si="20"/>
        <v>124</v>
      </c>
      <c r="G22" s="78">
        <f t="shared" si="21"/>
        <v>127</v>
      </c>
      <c r="H22" s="78">
        <f t="shared" si="22"/>
        <v>130</v>
      </c>
      <c r="I22" s="78">
        <f t="shared" si="23"/>
        <v>133</v>
      </c>
      <c r="J22" s="78">
        <f t="shared" si="24"/>
        <v>136</v>
      </c>
      <c r="K22" s="109">
        <f t="shared" si="1"/>
        <v>1004</v>
      </c>
      <c r="L22" s="78">
        <f t="shared" si="24"/>
        <v>139</v>
      </c>
      <c r="M22" s="78">
        <f t="shared" si="2"/>
        <v>142</v>
      </c>
      <c r="N22" s="78">
        <f t="shared" si="3"/>
        <v>145</v>
      </c>
      <c r="O22" s="78">
        <f t="shared" si="4"/>
        <v>148</v>
      </c>
      <c r="P22" s="78">
        <f t="shared" si="5"/>
        <v>151</v>
      </c>
      <c r="Q22" s="78">
        <f t="shared" si="6"/>
        <v>154</v>
      </c>
      <c r="R22" s="78">
        <f t="shared" si="7"/>
        <v>157</v>
      </c>
      <c r="S22" s="78">
        <f t="shared" si="8"/>
        <v>160</v>
      </c>
      <c r="T22" s="110">
        <f t="shared" si="9"/>
        <v>1196</v>
      </c>
      <c r="U22" s="111">
        <f t="shared" si="10"/>
        <v>2200</v>
      </c>
    </row>
    <row r="23" spans="1:21" ht="42" customHeight="1" thickBot="1" x14ac:dyDescent="0.3">
      <c r="A23" s="57" t="s">
        <v>177</v>
      </c>
      <c r="B23" s="57" t="s">
        <v>172</v>
      </c>
      <c r="C23" s="78">
        <f t="shared" si="11"/>
        <v>120</v>
      </c>
      <c r="D23" s="78">
        <f t="shared" si="18"/>
        <v>123</v>
      </c>
      <c r="E23" s="78">
        <f t="shared" si="19"/>
        <v>126</v>
      </c>
      <c r="F23" s="78">
        <f t="shared" si="20"/>
        <v>129</v>
      </c>
      <c r="G23" s="78">
        <f t="shared" si="21"/>
        <v>132</v>
      </c>
      <c r="H23" s="78">
        <f t="shared" si="22"/>
        <v>135</v>
      </c>
      <c r="I23" s="78">
        <f t="shared" si="23"/>
        <v>138</v>
      </c>
      <c r="J23" s="78">
        <f t="shared" si="24"/>
        <v>141</v>
      </c>
      <c r="K23" s="109">
        <f t="shared" si="1"/>
        <v>1044</v>
      </c>
      <c r="L23" s="78">
        <f t="shared" si="24"/>
        <v>144</v>
      </c>
      <c r="M23" s="78">
        <f t="shared" si="2"/>
        <v>147</v>
      </c>
      <c r="N23" s="78">
        <f t="shared" si="3"/>
        <v>150</v>
      </c>
      <c r="O23" s="78">
        <f t="shared" si="4"/>
        <v>153</v>
      </c>
      <c r="P23" s="78">
        <f t="shared" si="5"/>
        <v>156</v>
      </c>
      <c r="Q23" s="78">
        <f t="shared" si="6"/>
        <v>159</v>
      </c>
      <c r="R23" s="78">
        <f t="shared" si="7"/>
        <v>162</v>
      </c>
      <c r="S23" s="78">
        <f t="shared" si="8"/>
        <v>165</v>
      </c>
      <c r="T23" s="110">
        <f t="shared" si="9"/>
        <v>1236</v>
      </c>
      <c r="U23" s="111">
        <f t="shared" si="10"/>
        <v>2280</v>
      </c>
    </row>
    <row r="24" spans="1:21" ht="42" customHeight="1" thickBot="1" x14ac:dyDescent="0.3">
      <c r="A24" s="57" t="s">
        <v>272</v>
      </c>
      <c r="B24" s="57" t="s">
        <v>174</v>
      </c>
      <c r="C24" s="78">
        <f t="shared" si="11"/>
        <v>125</v>
      </c>
      <c r="D24" s="78">
        <f t="shared" si="18"/>
        <v>128</v>
      </c>
      <c r="E24" s="78">
        <f t="shared" si="19"/>
        <v>131</v>
      </c>
      <c r="F24" s="78">
        <f t="shared" si="20"/>
        <v>134</v>
      </c>
      <c r="G24" s="78">
        <f t="shared" si="21"/>
        <v>137</v>
      </c>
      <c r="H24" s="78">
        <f t="shared" si="22"/>
        <v>140</v>
      </c>
      <c r="I24" s="78">
        <f t="shared" si="23"/>
        <v>143</v>
      </c>
      <c r="J24" s="78">
        <f t="shared" si="24"/>
        <v>146</v>
      </c>
      <c r="K24" s="109">
        <f t="shared" si="1"/>
        <v>1084</v>
      </c>
      <c r="L24" s="78">
        <f t="shared" si="24"/>
        <v>149</v>
      </c>
      <c r="M24" s="78">
        <f t="shared" si="2"/>
        <v>152</v>
      </c>
      <c r="N24" s="78">
        <f t="shared" si="3"/>
        <v>155</v>
      </c>
      <c r="O24" s="78">
        <f t="shared" si="4"/>
        <v>158</v>
      </c>
      <c r="P24" s="78">
        <f t="shared" si="5"/>
        <v>161</v>
      </c>
      <c r="Q24" s="78">
        <f t="shared" si="6"/>
        <v>164</v>
      </c>
      <c r="R24" s="78">
        <f t="shared" si="7"/>
        <v>167</v>
      </c>
      <c r="S24" s="78">
        <f t="shared" si="8"/>
        <v>170</v>
      </c>
      <c r="T24" s="110">
        <f t="shared" si="9"/>
        <v>1276</v>
      </c>
      <c r="U24" s="111">
        <f t="shared" si="10"/>
        <v>2360</v>
      </c>
    </row>
    <row r="25" spans="1:21" ht="42" customHeight="1" thickBot="1" x14ac:dyDescent="0.3">
      <c r="A25" s="57" t="s">
        <v>325</v>
      </c>
      <c r="B25" s="57" t="s">
        <v>173</v>
      </c>
      <c r="C25" s="78">
        <f t="shared" si="11"/>
        <v>130</v>
      </c>
      <c r="D25" s="78">
        <f t="shared" si="18"/>
        <v>133</v>
      </c>
      <c r="E25" s="78">
        <f t="shared" si="19"/>
        <v>136</v>
      </c>
      <c r="F25" s="78">
        <f t="shared" si="20"/>
        <v>139</v>
      </c>
      <c r="G25" s="78">
        <f t="shared" si="21"/>
        <v>142</v>
      </c>
      <c r="H25" s="78">
        <f t="shared" si="22"/>
        <v>145</v>
      </c>
      <c r="I25" s="78">
        <f t="shared" si="23"/>
        <v>148</v>
      </c>
      <c r="J25" s="78">
        <f t="shared" si="24"/>
        <v>151</v>
      </c>
      <c r="K25" s="109">
        <f t="shared" si="1"/>
        <v>1124</v>
      </c>
      <c r="L25" s="78">
        <f t="shared" si="24"/>
        <v>154</v>
      </c>
      <c r="M25" s="78">
        <f t="shared" si="2"/>
        <v>157</v>
      </c>
      <c r="N25" s="78">
        <f t="shared" si="3"/>
        <v>160</v>
      </c>
      <c r="O25" s="78">
        <f t="shared" si="4"/>
        <v>163</v>
      </c>
      <c r="P25" s="78">
        <f t="shared" si="5"/>
        <v>166</v>
      </c>
      <c r="Q25" s="78">
        <f t="shared" si="6"/>
        <v>169</v>
      </c>
      <c r="R25" s="78">
        <f t="shared" si="7"/>
        <v>172</v>
      </c>
      <c r="S25" s="78">
        <f t="shared" si="8"/>
        <v>175</v>
      </c>
      <c r="T25" s="110">
        <f t="shared" si="9"/>
        <v>1316</v>
      </c>
      <c r="U25" s="111">
        <f t="shared" si="10"/>
        <v>2440</v>
      </c>
    </row>
  </sheetData>
  <sheetProtection selectLockedCells="1"/>
  <mergeCells count="6">
    <mergeCell ref="U2:U3"/>
    <mergeCell ref="A1:U1"/>
    <mergeCell ref="A2:A3"/>
    <mergeCell ref="B2:B3"/>
    <mergeCell ref="C2:K2"/>
    <mergeCell ref="L2:T2"/>
  </mergeCells>
  <pageMargins left="0.39" right="0.33" top="0.68" bottom="0.55000000000000004" header="0.3" footer="0.3"/>
  <pageSetup scale="8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C21"/>
  <sheetViews>
    <sheetView view="pageBreakPreview" zoomScaleNormal="100" zoomScaleSheetLayoutView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B4" sqref="A1:B1048576"/>
    </sheetView>
  </sheetViews>
  <sheetFormatPr defaultRowHeight="15" x14ac:dyDescent="0.25"/>
  <cols>
    <col min="1" max="1" width="7.42578125" style="23" customWidth="1"/>
    <col min="2" max="2" width="33.7109375" style="18" customWidth="1"/>
    <col min="3" max="3" width="8" style="18" customWidth="1"/>
    <col min="4" max="4" width="7.42578125" style="18" customWidth="1"/>
    <col min="5" max="9" width="7.140625" style="18" customWidth="1"/>
    <col min="10" max="11" width="8.5703125" style="18" customWidth="1"/>
    <col min="12" max="16" width="7.28515625" style="18" customWidth="1"/>
    <col min="17" max="17" width="7.7109375" style="18" customWidth="1"/>
    <col min="18" max="18" width="7.5703125" style="18" customWidth="1"/>
    <col min="19" max="20" width="9.42578125" style="18" customWidth="1"/>
    <col min="21" max="21" width="10.28515625" style="18" customWidth="1"/>
    <col min="22" max="16384" width="9.140625" style="18"/>
  </cols>
  <sheetData>
    <row r="1" spans="1:29" ht="16.5" thickBot="1" x14ac:dyDescent="0.3">
      <c r="A1" s="235" t="s">
        <v>143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</row>
    <row r="2" spans="1:29" ht="15.75" thickBot="1" x14ac:dyDescent="0.3">
      <c r="A2" s="236" t="s">
        <v>6</v>
      </c>
      <c r="B2" s="237" t="s">
        <v>7</v>
      </c>
      <c r="C2" s="238" t="s">
        <v>12</v>
      </c>
      <c r="D2" s="238"/>
      <c r="E2" s="238"/>
      <c r="F2" s="238"/>
      <c r="G2" s="238"/>
      <c r="H2" s="238"/>
      <c r="I2" s="238"/>
      <c r="J2" s="238"/>
      <c r="K2" s="239" t="s">
        <v>182</v>
      </c>
      <c r="L2" s="238" t="s">
        <v>13</v>
      </c>
      <c r="M2" s="238"/>
      <c r="N2" s="238"/>
      <c r="O2" s="238"/>
      <c r="P2" s="238"/>
      <c r="Q2" s="238"/>
      <c r="R2" s="238"/>
      <c r="S2" s="238"/>
      <c r="T2" s="240" t="s">
        <v>239</v>
      </c>
      <c r="U2" s="237" t="s">
        <v>34</v>
      </c>
    </row>
    <row r="3" spans="1:29" ht="30.75" thickBot="1" x14ac:dyDescent="0.3">
      <c r="A3" s="236"/>
      <c r="B3" s="237"/>
      <c r="C3" s="25" t="s">
        <v>17</v>
      </c>
      <c r="D3" s="25" t="s">
        <v>155</v>
      </c>
      <c r="E3" s="30" t="s">
        <v>156</v>
      </c>
      <c r="F3" s="25" t="s">
        <v>157</v>
      </c>
      <c r="G3" s="25" t="s">
        <v>158</v>
      </c>
      <c r="H3" s="25" t="s">
        <v>159</v>
      </c>
      <c r="I3" s="25" t="s">
        <v>160</v>
      </c>
      <c r="J3" s="25" t="s">
        <v>54</v>
      </c>
      <c r="K3" s="239"/>
      <c r="L3" s="25" t="s">
        <v>17</v>
      </c>
      <c r="M3" s="25" t="s">
        <v>155</v>
      </c>
      <c r="N3" s="30" t="s">
        <v>156</v>
      </c>
      <c r="O3" s="25" t="s">
        <v>157</v>
      </c>
      <c r="P3" s="25" t="s">
        <v>158</v>
      </c>
      <c r="Q3" s="25" t="s">
        <v>159</v>
      </c>
      <c r="R3" s="25" t="s">
        <v>160</v>
      </c>
      <c r="S3" s="25" t="s">
        <v>54</v>
      </c>
      <c r="T3" s="241"/>
      <c r="U3" s="237"/>
    </row>
    <row r="4" spans="1:29" ht="45.75" thickBot="1" x14ac:dyDescent="0.3">
      <c r="A4" s="34" t="s">
        <v>97</v>
      </c>
      <c r="B4" s="22" t="s">
        <v>219</v>
      </c>
      <c r="C4" s="28">
        <v>33</v>
      </c>
      <c r="D4" s="28">
        <v>39</v>
      </c>
      <c r="E4" s="28">
        <v>45</v>
      </c>
      <c r="F4" s="28">
        <v>51</v>
      </c>
      <c r="G4" s="28">
        <v>57</v>
      </c>
      <c r="H4" s="28">
        <v>63</v>
      </c>
      <c r="I4" s="28">
        <v>69</v>
      </c>
      <c r="J4" s="28">
        <v>75</v>
      </c>
      <c r="K4" s="97">
        <f>SUM(C4:J4)</f>
        <v>432</v>
      </c>
      <c r="L4" s="28">
        <f>J4+6</f>
        <v>81</v>
      </c>
      <c r="M4" s="28">
        <f>L4+6</f>
        <v>87</v>
      </c>
      <c r="N4" s="28">
        <f t="shared" ref="N4:S4" si="0">M4+6</f>
        <v>93</v>
      </c>
      <c r="O4" s="28">
        <f t="shared" si="0"/>
        <v>99</v>
      </c>
      <c r="P4" s="28">
        <f t="shared" si="0"/>
        <v>105</v>
      </c>
      <c r="Q4" s="28">
        <f t="shared" si="0"/>
        <v>111</v>
      </c>
      <c r="R4" s="28">
        <f t="shared" si="0"/>
        <v>117</v>
      </c>
      <c r="S4" s="28">
        <f t="shared" si="0"/>
        <v>123</v>
      </c>
      <c r="T4" s="97">
        <f>SUM(L4:S4)</f>
        <v>816</v>
      </c>
      <c r="U4" s="98">
        <f t="shared" ref="U4:U19" si="1">T4+K4</f>
        <v>1248</v>
      </c>
    </row>
    <row r="5" spans="1:29" ht="60.75" thickBot="1" x14ac:dyDescent="0.3">
      <c r="A5" s="34" t="s">
        <v>98</v>
      </c>
      <c r="B5" s="22" t="s">
        <v>220</v>
      </c>
      <c r="C5" s="28">
        <f>C4+75</f>
        <v>108</v>
      </c>
      <c r="D5" s="28">
        <f t="shared" ref="D5:J5" si="2">D4+75</f>
        <v>114</v>
      </c>
      <c r="E5" s="28">
        <f t="shared" si="2"/>
        <v>120</v>
      </c>
      <c r="F5" s="28">
        <f t="shared" si="2"/>
        <v>126</v>
      </c>
      <c r="G5" s="28">
        <f t="shared" si="2"/>
        <v>132</v>
      </c>
      <c r="H5" s="28">
        <f t="shared" si="2"/>
        <v>138</v>
      </c>
      <c r="I5" s="28">
        <f t="shared" si="2"/>
        <v>144</v>
      </c>
      <c r="J5" s="28">
        <f t="shared" si="2"/>
        <v>150</v>
      </c>
      <c r="K5" s="97">
        <f t="shared" ref="K5:K19" si="3">SUM(C5:J5)</f>
        <v>1032</v>
      </c>
      <c r="L5" s="28">
        <f t="shared" ref="L5:L21" si="4">L4+75</f>
        <v>156</v>
      </c>
      <c r="M5" s="28">
        <f t="shared" ref="M5:M21" si="5">M4+75</f>
        <v>162</v>
      </c>
      <c r="N5" s="28">
        <f t="shared" ref="N5:N21" si="6">N4+75</f>
        <v>168</v>
      </c>
      <c r="O5" s="28">
        <f>O4+75</f>
        <v>174</v>
      </c>
      <c r="P5" s="28">
        <f t="shared" ref="P5:P21" si="7">P4+75</f>
        <v>180</v>
      </c>
      <c r="Q5" s="28">
        <f t="shared" ref="Q5:Q21" si="8">Q4+75</f>
        <v>186</v>
      </c>
      <c r="R5" s="28">
        <f t="shared" ref="R5:R21" si="9">R4+75</f>
        <v>192</v>
      </c>
      <c r="S5" s="28">
        <f t="shared" ref="S5:S21" si="10">S4+75</f>
        <v>198</v>
      </c>
      <c r="T5" s="97">
        <f t="shared" ref="T5:T19" si="11">SUM(L5:S5)</f>
        <v>1416</v>
      </c>
      <c r="U5" s="98">
        <f t="shared" si="1"/>
        <v>2448</v>
      </c>
    </row>
    <row r="6" spans="1:29" ht="30.75" thickBot="1" x14ac:dyDescent="0.3">
      <c r="A6" s="34" t="s">
        <v>138</v>
      </c>
      <c r="B6" s="31" t="s">
        <v>221</v>
      </c>
      <c r="C6" s="28">
        <f t="shared" ref="C6:C21" si="12">C5+75</f>
        <v>183</v>
      </c>
      <c r="D6" s="28">
        <f t="shared" ref="D6:D21" si="13">D5+75</f>
        <v>189</v>
      </c>
      <c r="E6" s="28">
        <f t="shared" ref="E6:E21" si="14">E5+75</f>
        <v>195</v>
      </c>
      <c r="F6" s="28">
        <f t="shared" ref="F6:F21" si="15">F5+75</f>
        <v>201</v>
      </c>
      <c r="G6" s="28">
        <f t="shared" ref="G6:G21" si="16">G5+75</f>
        <v>207</v>
      </c>
      <c r="H6" s="28">
        <f t="shared" ref="H6:H21" si="17">H5+75</f>
        <v>213</v>
      </c>
      <c r="I6" s="28">
        <f t="shared" ref="I6:I21" si="18">I5+75</f>
        <v>219</v>
      </c>
      <c r="J6" s="28">
        <f t="shared" ref="J6:J21" si="19">J5+75</f>
        <v>225</v>
      </c>
      <c r="K6" s="97">
        <f t="shared" si="3"/>
        <v>1632</v>
      </c>
      <c r="L6" s="28">
        <f t="shared" si="4"/>
        <v>231</v>
      </c>
      <c r="M6" s="28">
        <f t="shared" si="5"/>
        <v>237</v>
      </c>
      <c r="N6" s="28">
        <f t="shared" si="6"/>
        <v>243</v>
      </c>
      <c r="O6" s="28">
        <f t="shared" ref="O6:O21" si="20">O5+75</f>
        <v>249</v>
      </c>
      <c r="P6" s="28">
        <f t="shared" si="7"/>
        <v>255</v>
      </c>
      <c r="Q6" s="28">
        <f t="shared" si="8"/>
        <v>261</v>
      </c>
      <c r="R6" s="28">
        <f t="shared" si="9"/>
        <v>267</v>
      </c>
      <c r="S6" s="28">
        <f t="shared" si="10"/>
        <v>273</v>
      </c>
      <c r="T6" s="97">
        <f t="shared" si="11"/>
        <v>2016</v>
      </c>
      <c r="U6" s="98">
        <f t="shared" si="1"/>
        <v>3648</v>
      </c>
    </row>
    <row r="7" spans="1:29" ht="30.75" thickBot="1" x14ac:dyDescent="0.3">
      <c r="A7" s="34" t="s">
        <v>264</v>
      </c>
      <c r="B7" s="31" t="s">
        <v>48</v>
      </c>
      <c r="C7" s="28">
        <f t="shared" si="12"/>
        <v>258</v>
      </c>
      <c r="D7" s="28">
        <f t="shared" si="13"/>
        <v>264</v>
      </c>
      <c r="E7" s="28">
        <f t="shared" si="14"/>
        <v>270</v>
      </c>
      <c r="F7" s="28">
        <f t="shared" si="15"/>
        <v>276</v>
      </c>
      <c r="G7" s="28">
        <f t="shared" si="16"/>
        <v>282</v>
      </c>
      <c r="H7" s="28">
        <f t="shared" si="17"/>
        <v>288</v>
      </c>
      <c r="I7" s="28">
        <f t="shared" si="18"/>
        <v>294</v>
      </c>
      <c r="J7" s="28">
        <f t="shared" si="19"/>
        <v>300</v>
      </c>
      <c r="K7" s="97">
        <f t="shared" si="3"/>
        <v>2232</v>
      </c>
      <c r="L7" s="28">
        <f t="shared" si="4"/>
        <v>306</v>
      </c>
      <c r="M7" s="28">
        <f t="shared" si="5"/>
        <v>312</v>
      </c>
      <c r="N7" s="28">
        <f t="shared" si="6"/>
        <v>318</v>
      </c>
      <c r="O7" s="28">
        <f t="shared" si="20"/>
        <v>324</v>
      </c>
      <c r="P7" s="28">
        <f t="shared" si="7"/>
        <v>330</v>
      </c>
      <c r="Q7" s="28">
        <f t="shared" si="8"/>
        <v>336</v>
      </c>
      <c r="R7" s="28">
        <f t="shared" si="9"/>
        <v>342</v>
      </c>
      <c r="S7" s="28">
        <f t="shared" si="10"/>
        <v>348</v>
      </c>
      <c r="T7" s="97">
        <f t="shared" si="11"/>
        <v>2616</v>
      </c>
      <c r="U7" s="98">
        <f t="shared" si="1"/>
        <v>4848</v>
      </c>
    </row>
    <row r="8" spans="1:29" ht="45.75" thickBot="1" x14ac:dyDescent="0.3">
      <c r="A8" s="34" t="s">
        <v>99</v>
      </c>
      <c r="B8" s="31" t="s">
        <v>222</v>
      </c>
      <c r="C8" s="28">
        <f t="shared" si="12"/>
        <v>333</v>
      </c>
      <c r="D8" s="28">
        <f t="shared" si="13"/>
        <v>339</v>
      </c>
      <c r="E8" s="28">
        <f t="shared" si="14"/>
        <v>345</v>
      </c>
      <c r="F8" s="28">
        <f t="shared" si="15"/>
        <v>351</v>
      </c>
      <c r="G8" s="28">
        <f t="shared" si="16"/>
        <v>357</v>
      </c>
      <c r="H8" s="28">
        <f t="shared" si="17"/>
        <v>363</v>
      </c>
      <c r="I8" s="28">
        <f t="shared" si="18"/>
        <v>369</v>
      </c>
      <c r="J8" s="28">
        <f t="shared" si="19"/>
        <v>375</v>
      </c>
      <c r="K8" s="97">
        <f t="shared" si="3"/>
        <v>2832</v>
      </c>
      <c r="L8" s="28">
        <f t="shared" si="4"/>
        <v>381</v>
      </c>
      <c r="M8" s="28">
        <f t="shared" si="5"/>
        <v>387</v>
      </c>
      <c r="N8" s="28">
        <f t="shared" si="6"/>
        <v>393</v>
      </c>
      <c r="O8" s="28">
        <f t="shared" si="20"/>
        <v>399</v>
      </c>
      <c r="P8" s="28">
        <f t="shared" si="7"/>
        <v>405</v>
      </c>
      <c r="Q8" s="28">
        <f t="shared" si="8"/>
        <v>411</v>
      </c>
      <c r="R8" s="28">
        <f t="shared" si="9"/>
        <v>417</v>
      </c>
      <c r="S8" s="28">
        <f t="shared" si="10"/>
        <v>423</v>
      </c>
      <c r="T8" s="97">
        <f t="shared" si="11"/>
        <v>3216</v>
      </c>
      <c r="U8" s="98">
        <f t="shared" si="1"/>
        <v>6048</v>
      </c>
    </row>
    <row r="9" spans="1:29" ht="45.75" thickBot="1" x14ac:dyDescent="0.3">
      <c r="A9" s="34" t="s">
        <v>100</v>
      </c>
      <c r="B9" s="31" t="s">
        <v>49</v>
      </c>
      <c r="C9" s="28">
        <f t="shared" si="12"/>
        <v>408</v>
      </c>
      <c r="D9" s="28">
        <f t="shared" si="13"/>
        <v>414</v>
      </c>
      <c r="E9" s="28">
        <f t="shared" si="14"/>
        <v>420</v>
      </c>
      <c r="F9" s="28">
        <f t="shared" si="15"/>
        <v>426</v>
      </c>
      <c r="G9" s="28">
        <f t="shared" si="16"/>
        <v>432</v>
      </c>
      <c r="H9" s="28">
        <f t="shared" si="17"/>
        <v>438</v>
      </c>
      <c r="I9" s="28">
        <f t="shared" si="18"/>
        <v>444</v>
      </c>
      <c r="J9" s="28">
        <f t="shared" si="19"/>
        <v>450</v>
      </c>
      <c r="K9" s="97">
        <f t="shared" si="3"/>
        <v>3432</v>
      </c>
      <c r="L9" s="28">
        <f t="shared" si="4"/>
        <v>456</v>
      </c>
      <c r="M9" s="28">
        <f t="shared" si="5"/>
        <v>462</v>
      </c>
      <c r="N9" s="28">
        <f t="shared" si="6"/>
        <v>468</v>
      </c>
      <c r="O9" s="28">
        <f t="shared" si="20"/>
        <v>474</v>
      </c>
      <c r="P9" s="28">
        <f t="shared" si="7"/>
        <v>480</v>
      </c>
      <c r="Q9" s="28">
        <f t="shared" si="8"/>
        <v>486</v>
      </c>
      <c r="R9" s="28">
        <f t="shared" si="9"/>
        <v>492</v>
      </c>
      <c r="S9" s="28">
        <f t="shared" si="10"/>
        <v>498</v>
      </c>
      <c r="T9" s="97">
        <f t="shared" si="11"/>
        <v>3816</v>
      </c>
      <c r="U9" s="98">
        <f t="shared" si="1"/>
        <v>7248</v>
      </c>
    </row>
    <row r="10" spans="1:29" ht="30.75" thickBot="1" x14ac:dyDescent="0.3">
      <c r="A10" s="34" t="s">
        <v>265</v>
      </c>
      <c r="B10" s="22" t="s">
        <v>36</v>
      </c>
      <c r="C10" s="28">
        <f t="shared" si="12"/>
        <v>483</v>
      </c>
      <c r="D10" s="28">
        <f t="shared" si="13"/>
        <v>489</v>
      </c>
      <c r="E10" s="28">
        <f t="shared" si="14"/>
        <v>495</v>
      </c>
      <c r="F10" s="28">
        <f t="shared" si="15"/>
        <v>501</v>
      </c>
      <c r="G10" s="28">
        <f t="shared" si="16"/>
        <v>507</v>
      </c>
      <c r="H10" s="28">
        <f t="shared" si="17"/>
        <v>513</v>
      </c>
      <c r="I10" s="28">
        <f t="shared" si="18"/>
        <v>519</v>
      </c>
      <c r="J10" s="28">
        <f t="shared" si="19"/>
        <v>525</v>
      </c>
      <c r="K10" s="97">
        <f t="shared" si="3"/>
        <v>4032</v>
      </c>
      <c r="L10" s="28">
        <f t="shared" si="4"/>
        <v>531</v>
      </c>
      <c r="M10" s="28">
        <f t="shared" si="5"/>
        <v>537</v>
      </c>
      <c r="N10" s="28">
        <f t="shared" si="6"/>
        <v>543</v>
      </c>
      <c r="O10" s="28">
        <f t="shared" si="20"/>
        <v>549</v>
      </c>
      <c r="P10" s="28">
        <f t="shared" si="7"/>
        <v>555</v>
      </c>
      <c r="Q10" s="28">
        <f t="shared" si="8"/>
        <v>561</v>
      </c>
      <c r="R10" s="28">
        <f t="shared" si="9"/>
        <v>567</v>
      </c>
      <c r="S10" s="28">
        <f t="shared" si="10"/>
        <v>573</v>
      </c>
      <c r="T10" s="97">
        <f t="shared" si="11"/>
        <v>4416</v>
      </c>
      <c r="U10" s="98">
        <f t="shared" si="1"/>
        <v>8448</v>
      </c>
      <c r="AC10" s="32"/>
    </row>
    <row r="11" spans="1:29" ht="30.75" thickBot="1" x14ac:dyDescent="0.3">
      <c r="A11" s="34" t="s">
        <v>266</v>
      </c>
      <c r="B11" s="22" t="s">
        <v>37</v>
      </c>
      <c r="C11" s="28">
        <f t="shared" si="12"/>
        <v>558</v>
      </c>
      <c r="D11" s="28">
        <f t="shared" si="13"/>
        <v>564</v>
      </c>
      <c r="E11" s="28">
        <f t="shared" si="14"/>
        <v>570</v>
      </c>
      <c r="F11" s="28">
        <f t="shared" si="15"/>
        <v>576</v>
      </c>
      <c r="G11" s="28">
        <f t="shared" si="16"/>
        <v>582</v>
      </c>
      <c r="H11" s="28">
        <f t="shared" si="17"/>
        <v>588</v>
      </c>
      <c r="I11" s="28">
        <f t="shared" si="18"/>
        <v>594</v>
      </c>
      <c r="J11" s="28">
        <f t="shared" si="19"/>
        <v>600</v>
      </c>
      <c r="K11" s="97">
        <f t="shared" si="3"/>
        <v>4632</v>
      </c>
      <c r="L11" s="28">
        <f t="shared" si="4"/>
        <v>606</v>
      </c>
      <c r="M11" s="28">
        <f t="shared" si="5"/>
        <v>612</v>
      </c>
      <c r="N11" s="28">
        <f t="shared" si="6"/>
        <v>618</v>
      </c>
      <c r="O11" s="28">
        <f t="shared" si="20"/>
        <v>624</v>
      </c>
      <c r="P11" s="28">
        <f t="shared" si="7"/>
        <v>630</v>
      </c>
      <c r="Q11" s="28">
        <f t="shared" si="8"/>
        <v>636</v>
      </c>
      <c r="R11" s="28">
        <f t="shared" si="9"/>
        <v>642</v>
      </c>
      <c r="S11" s="28">
        <f t="shared" si="10"/>
        <v>648</v>
      </c>
      <c r="T11" s="97">
        <f t="shared" si="11"/>
        <v>5016</v>
      </c>
      <c r="U11" s="98">
        <f t="shared" si="1"/>
        <v>9648</v>
      </c>
    </row>
    <row r="12" spans="1:29" ht="45.75" thickBot="1" x14ac:dyDescent="0.3">
      <c r="A12" s="47" t="s">
        <v>267</v>
      </c>
      <c r="B12" s="33" t="s">
        <v>191</v>
      </c>
      <c r="C12" s="28">
        <f t="shared" si="12"/>
        <v>633</v>
      </c>
      <c r="D12" s="28">
        <f t="shared" si="13"/>
        <v>639</v>
      </c>
      <c r="E12" s="28">
        <f t="shared" si="14"/>
        <v>645</v>
      </c>
      <c r="F12" s="28">
        <f t="shared" si="15"/>
        <v>651</v>
      </c>
      <c r="G12" s="28">
        <f t="shared" si="16"/>
        <v>657</v>
      </c>
      <c r="H12" s="28">
        <f t="shared" si="17"/>
        <v>663</v>
      </c>
      <c r="I12" s="28">
        <f t="shared" si="18"/>
        <v>669</v>
      </c>
      <c r="J12" s="28">
        <f t="shared" si="19"/>
        <v>675</v>
      </c>
      <c r="K12" s="97">
        <f t="shared" si="3"/>
        <v>5232</v>
      </c>
      <c r="L12" s="28">
        <f t="shared" si="4"/>
        <v>681</v>
      </c>
      <c r="M12" s="28">
        <f t="shared" si="5"/>
        <v>687</v>
      </c>
      <c r="N12" s="28">
        <f t="shared" si="6"/>
        <v>693</v>
      </c>
      <c r="O12" s="28">
        <f t="shared" si="20"/>
        <v>699</v>
      </c>
      <c r="P12" s="28">
        <f t="shared" si="7"/>
        <v>705</v>
      </c>
      <c r="Q12" s="28">
        <f t="shared" si="8"/>
        <v>711</v>
      </c>
      <c r="R12" s="28">
        <f t="shared" si="9"/>
        <v>717</v>
      </c>
      <c r="S12" s="28">
        <f t="shared" si="10"/>
        <v>723</v>
      </c>
      <c r="T12" s="97">
        <f t="shared" si="11"/>
        <v>5616</v>
      </c>
      <c r="U12" s="98">
        <f t="shared" si="1"/>
        <v>10848</v>
      </c>
    </row>
    <row r="13" spans="1:29" ht="30.75" thickBot="1" x14ac:dyDescent="0.3">
      <c r="A13" s="34" t="s">
        <v>268</v>
      </c>
      <c r="B13" s="22" t="s">
        <v>38</v>
      </c>
      <c r="C13" s="28">
        <f t="shared" si="12"/>
        <v>708</v>
      </c>
      <c r="D13" s="28">
        <f t="shared" si="13"/>
        <v>714</v>
      </c>
      <c r="E13" s="28">
        <f t="shared" si="14"/>
        <v>720</v>
      </c>
      <c r="F13" s="28">
        <f t="shared" si="15"/>
        <v>726</v>
      </c>
      <c r="G13" s="28">
        <f t="shared" si="16"/>
        <v>732</v>
      </c>
      <c r="H13" s="28">
        <f t="shared" si="17"/>
        <v>738</v>
      </c>
      <c r="I13" s="28">
        <f t="shared" si="18"/>
        <v>744</v>
      </c>
      <c r="J13" s="28">
        <f t="shared" si="19"/>
        <v>750</v>
      </c>
      <c r="K13" s="97">
        <f t="shared" si="3"/>
        <v>5832</v>
      </c>
      <c r="L13" s="28">
        <f t="shared" si="4"/>
        <v>756</v>
      </c>
      <c r="M13" s="28">
        <f t="shared" si="5"/>
        <v>762</v>
      </c>
      <c r="N13" s="28">
        <f t="shared" si="6"/>
        <v>768</v>
      </c>
      <c r="O13" s="28">
        <f t="shared" si="20"/>
        <v>774</v>
      </c>
      <c r="P13" s="28">
        <f t="shared" si="7"/>
        <v>780</v>
      </c>
      <c r="Q13" s="28">
        <f t="shared" si="8"/>
        <v>786</v>
      </c>
      <c r="R13" s="28">
        <f t="shared" si="9"/>
        <v>792</v>
      </c>
      <c r="S13" s="28">
        <f t="shared" si="10"/>
        <v>798</v>
      </c>
      <c r="T13" s="97">
        <f t="shared" si="11"/>
        <v>6216</v>
      </c>
      <c r="U13" s="98">
        <f t="shared" si="1"/>
        <v>12048</v>
      </c>
    </row>
    <row r="14" spans="1:29" ht="30.75" thickBot="1" x14ac:dyDescent="0.3">
      <c r="A14" s="34" t="s">
        <v>269</v>
      </c>
      <c r="B14" s="22" t="s">
        <v>39</v>
      </c>
      <c r="C14" s="28">
        <f t="shared" si="12"/>
        <v>783</v>
      </c>
      <c r="D14" s="28">
        <f t="shared" si="13"/>
        <v>789</v>
      </c>
      <c r="E14" s="28">
        <f t="shared" si="14"/>
        <v>795</v>
      </c>
      <c r="F14" s="28">
        <f t="shared" si="15"/>
        <v>801</v>
      </c>
      <c r="G14" s="28">
        <f t="shared" si="16"/>
        <v>807</v>
      </c>
      <c r="H14" s="28">
        <f t="shared" si="17"/>
        <v>813</v>
      </c>
      <c r="I14" s="28">
        <f t="shared" si="18"/>
        <v>819</v>
      </c>
      <c r="J14" s="28">
        <f t="shared" si="19"/>
        <v>825</v>
      </c>
      <c r="K14" s="97">
        <f t="shared" si="3"/>
        <v>6432</v>
      </c>
      <c r="L14" s="28">
        <f t="shared" si="4"/>
        <v>831</v>
      </c>
      <c r="M14" s="28">
        <f t="shared" si="5"/>
        <v>837</v>
      </c>
      <c r="N14" s="28">
        <f t="shared" si="6"/>
        <v>843</v>
      </c>
      <c r="O14" s="28">
        <f t="shared" si="20"/>
        <v>849</v>
      </c>
      <c r="P14" s="28">
        <f t="shared" si="7"/>
        <v>855</v>
      </c>
      <c r="Q14" s="28">
        <f t="shared" si="8"/>
        <v>861</v>
      </c>
      <c r="R14" s="28">
        <f t="shared" si="9"/>
        <v>867</v>
      </c>
      <c r="S14" s="28">
        <f t="shared" si="10"/>
        <v>873</v>
      </c>
      <c r="T14" s="97">
        <f t="shared" si="11"/>
        <v>6816</v>
      </c>
      <c r="U14" s="98">
        <f t="shared" si="1"/>
        <v>13248</v>
      </c>
    </row>
    <row r="15" spans="1:29" ht="30.75" thickBot="1" x14ac:dyDescent="0.3">
      <c r="A15" s="34" t="s">
        <v>270</v>
      </c>
      <c r="B15" s="22" t="s">
        <v>40</v>
      </c>
      <c r="C15" s="28">
        <f t="shared" si="12"/>
        <v>858</v>
      </c>
      <c r="D15" s="28">
        <f t="shared" si="13"/>
        <v>864</v>
      </c>
      <c r="E15" s="28">
        <f t="shared" si="14"/>
        <v>870</v>
      </c>
      <c r="F15" s="28">
        <f t="shared" si="15"/>
        <v>876</v>
      </c>
      <c r="G15" s="28">
        <f t="shared" si="16"/>
        <v>882</v>
      </c>
      <c r="H15" s="28">
        <f t="shared" si="17"/>
        <v>888</v>
      </c>
      <c r="I15" s="28">
        <f t="shared" si="18"/>
        <v>894</v>
      </c>
      <c r="J15" s="28">
        <f t="shared" si="19"/>
        <v>900</v>
      </c>
      <c r="K15" s="97">
        <f t="shared" si="3"/>
        <v>7032</v>
      </c>
      <c r="L15" s="28">
        <f t="shared" si="4"/>
        <v>906</v>
      </c>
      <c r="M15" s="28">
        <f t="shared" si="5"/>
        <v>912</v>
      </c>
      <c r="N15" s="28">
        <f t="shared" si="6"/>
        <v>918</v>
      </c>
      <c r="O15" s="28">
        <f t="shared" si="20"/>
        <v>924</v>
      </c>
      <c r="P15" s="28">
        <f t="shared" si="7"/>
        <v>930</v>
      </c>
      <c r="Q15" s="28">
        <f t="shared" si="8"/>
        <v>936</v>
      </c>
      <c r="R15" s="28">
        <f t="shared" si="9"/>
        <v>942</v>
      </c>
      <c r="S15" s="28">
        <f t="shared" si="10"/>
        <v>948</v>
      </c>
      <c r="T15" s="97">
        <f t="shared" si="11"/>
        <v>7416</v>
      </c>
      <c r="U15" s="98">
        <f t="shared" si="1"/>
        <v>14448</v>
      </c>
    </row>
    <row r="16" spans="1:29" ht="60.75" thickBot="1" x14ac:dyDescent="0.3">
      <c r="A16" s="34" t="s">
        <v>139</v>
      </c>
      <c r="B16" s="113" t="s">
        <v>252</v>
      </c>
      <c r="C16" s="28">
        <f t="shared" si="12"/>
        <v>933</v>
      </c>
      <c r="D16" s="28">
        <f t="shared" si="13"/>
        <v>939</v>
      </c>
      <c r="E16" s="28">
        <f t="shared" si="14"/>
        <v>945</v>
      </c>
      <c r="F16" s="28">
        <f t="shared" si="15"/>
        <v>951</v>
      </c>
      <c r="G16" s="28">
        <f t="shared" si="16"/>
        <v>957</v>
      </c>
      <c r="H16" s="28">
        <f t="shared" si="17"/>
        <v>963</v>
      </c>
      <c r="I16" s="28">
        <f t="shared" si="18"/>
        <v>969</v>
      </c>
      <c r="J16" s="28">
        <f t="shared" si="19"/>
        <v>975</v>
      </c>
      <c r="K16" s="97">
        <f t="shared" si="3"/>
        <v>7632</v>
      </c>
      <c r="L16" s="28">
        <f t="shared" si="4"/>
        <v>981</v>
      </c>
      <c r="M16" s="28">
        <f t="shared" si="5"/>
        <v>987</v>
      </c>
      <c r="N16" s="28">
        <f t="shared" si="6"/>
        <v>993</v>
      </c>
      <c r="O16" s="28">
        <f t="shared" si="20"/>
        <v>999</v>
      </c>
      <c r="P16" s="28">
        <f t="shared" si="7"/>
        <v>1005</v>
      </c>
      <c r="Q16" s="28">
        <f t="shared" si="8"/>
        <v>1011</v>
      </c>
      <c r="R16" s="28">
        <f t="shared" si="9"/>
        <v>1017</v>
      </c>
      <c r="S16" s="28">
        <f t="shared" si="10"/>
        <v>1023</v>
      </c>
      <c r="T16" s="97">
        <f t="shared" si="11"/>
        <v>8016</v>
      </c>
      <c r="U16" s="98">
        <f t="shared" si="1"/>
        <v>15648</v>
      </c>
    </row>
    <row r="17" spans="1:21" ht="60.75" thickBot="1" x14ac:dyDescent="0.3">
      <c r="A17" s="34" t="s">
        <v>140</v>
      </c>
      <c r="B17" s="29" t="s">
        <v>251</v>
      </c>
      <c r="C17" s="28">
        <f t="shared" si="12"/>
        <v>1008</v>
      </c>
      <c r="D17" s="28">
        <f t="shared" si="13"/>
        <v>1014</v>
      </c>
      <c r="E17" s="28">
        <f t="shared" si="14"/>
        <v>1020</v>
      </c>
      <c r="F17" s="28">
        <f t="shared" si="15"/>
        <v>1026</v>
      </c>
      <c r="G17" s="28">
        <f t="shared" si="16"/>
        <v>1032</v>
      </c>
      <c r="H17" s="28">
        <f t="shared" si="17"/>
        <v>1038</v>
      </c>
      <c r="I17" s="28">
        <f t="shared" si="18"/>
        <v>1044</v>
      </c>
      <c r="J17" s="28">
        <f t="shared" si="19"/>
        <v>1050</v>
      </c>
      <c r="K17" s="97">
        <f t="shared" si="3"/>
        <v>8232</v>
      </c>
      <c r="L17" s="28">
        <f t="shared" si="4"/>
        <v>1056</v>
      </c>
      <c r="M17" s="28">
        <f t="shared" si="5"/>
        <v>1062</v>
      </c>
      <c r="N17" s="28">
        <f t="shared" si="6"/>
        <v>1068</v>
      </c>
      <c r="O17" s="28">
        <f t="shared" si="20"/>
        <v>1074</v>
      </c>
      <c r="P17" s="28">
        <f t="shared" si="7"/>
        <v>1080</v>
      </c>
      <c r="Q17" s="28">
        <f t="shared" si="8"/>
        <v>1086</v>
      </c>
      <c r="R17" s="28">
        <f t="shared" si="9"/>
        <v>1092</v>
      </c>
      <c r="S17" s="28">
        <f t="shared" si="10"/>
        <v>1098</v>
      </c>
      <c r="T17" s="97">
        <f t="shared" si="11"/>
        <v>8616</v>
      </c>
      <c r="U17" s="98">
        <f t="shared" si="1"/>
        <v>16848</v>
      </c>
    </row>
    <row r="18" spans="1:21" ht="45.75" thickBot="1" x14ac:dyDescent="0.3">
      <c r="A18" s="34" t="s">
        <v>338</v>
      </c>
      <c r="B18" s="29" t="s">
        <v>339</v>
      </c>
      <c r="C18" s="28">
        <f t="shared" si="12"/>
        <v>1083</v>
      </c>
      <c r="D18" s="28">
        <f t="shared" si="13"/>
        <v>1089</v>
      </c>
      <c r="E18" s="28">
        <f t="shared" si="14"/>
        <v>1095</v>
      </c>
      <c r="F18" s="28">
        <f t="shared" si="15"/>
        <v>1101</v>
      </c>
      <c r="G18" s="28">
        <f t="shared" si="16"/>
        <v>1107</v>
      </c>
      <c r="H18" s="28">
        <f t="shared" si="17"/>
        <v>1113</v>
      </c>
      <c r="I18" s="28">
        <f t="shared" si="18"/>
        <v>1119</v>
      </c>
      <c r="J18" s="28">
        <f t="shared" si="19"/>
        <v>1125</v>
      </c>
      <c r="K18" s="97">
        <f t="shared" si="3"/>
        <v>8832</v>
      </c>
      <c r="L18" s="28">
        <f t="shared" si="4"/>
        <v>1131</v>
      </c>
      <c r="M18" s="28">
        <f t="shared" si="5"/>
        <v>1137</v>
      </c>
      <c r="N18" s="28">
        <f t="shared" si="6"/>
        <v>1143</v>
      </c>
      <c r="O18" s="28">
        <f t="shared" si="20"/>
        <v>1149</v>
      </c>
      <c r="P18" s="28">
        <f t="shared" si="7"/>
        <v>1155</v>
      </c>
      <c r="Q18" s="28">
        <f t="shared" si="8"/>
        <v>1161</v>
      </c>
      <c r="R18" s="28">
        <f t="shared" si="9"/>
        <v>1167</v>
      </c>
      <c r="S18" s="28">
        <f t="shared" si="10"/>
        <v>1173</v>
      </c>
      <c r="T18" s="97">
        <f t="shared" si="11"/>
        <v>9216</v>
      </c>
      <c r="U18" s="98">
        <f t="shared" si="1"/>
        <v>18048</v>
      </c>
    </row>
    <row r="19" spans="1:21" s="168" customFormat="1" ht="60.75" thickBot="1" x14ac:dyDescent="0.3">
      <c r="A19" s="167" t="s">
        <v>380</v>
      </c>
      <c r="B19" s="172" t="s">
        <v>378</v>
      </c>
      <c r="C19" s="28">
        <f t="shared" si="12"/>
        <v>1158</v>
      </c>
      <c r="D19" s="28">
        <f t="shared" si="13"/>
        <v>1164</v>
      </c>
      <c r="E19" s="28">
        <f t="shared" si="14"/>
        <v>1170</v>
      </c>
      <c r="F19" s="28">
        <f t="shared" si="15"/>
        <v>1176</v>
      </c>
      <c r="G19" s="28">
        <f t="shared" si="16"/>
        <v>1182</v>
      </c>
      <c r="H19" s="28">
        <f t="shared" si="17"/>
        <v>1188</v>
      </c>
      <c r="I19" s="28">
        <f t="shared" si="18"/>
        <v>1194</v>
      </c>
      <c r="J19" s="28">
        <f t="shared" si="19"/>
        <v>1200</v>
      </c>
      <c r="K19" s="97">
        <f t="shared" si="3"/>
        <v>9432</v>
      </c>
      <c r="L19" s="28">
        <f t="shared" si="4"/>
        <v>1206</v>
      </c>
      <c r="M19" s="28">
        <f t="shared" si="5"/>
        <v>1212</v>
      </c>
      <c r="N19" s="28">
        <f t="shared" si="6"/>
        <v>1218</v>
      </c>
      <c r="O19" s="28">
        <f t="shared" si="20"/>
        <v>1224</v>
      </c>
      <c r="P19" s="28">
        <f t="shared" si="7"/>
        <v>1230</v>
      </c>
      <c r="Q19" s="28">
        <f t="shared" si="8"/>
        <v>1236</v>
      </c>
      <c r="R19" s="28">
        <f t="shared" si="9"/>
        <v>1242</v>
      </c>
      <c r="S19" s="28">
        <f t="shared" si="10"/>
        <v>1248</v>
      </c>
      <c r="T19" s="97">
        <f t="shared" si="11"/>
        <v>9816</v>
      </c>
      <c r="U19" s="98">
        <f t="shared" si="1"/>
        <v>19248</v>
      </c>
    </row>
    <row r="20" spans="1:21" ht="60.75" thickBot="1" x14ac:dyDescent="0.3">
      <c r="A20" s="34" t="s">
        <v>381</v>
      </c>
      <c r="B20" s="114" t="s">
        <v>262</v>
      </c>
      <c r="C20" s="28">
        <f t="shared" ref="C20:J20" si="21">C18+75</f>
        <v>1158</v>
      </c>
      <c r="D20" s="28">
        <f t="shared" si="21"/>
        <v>1164</v>
      </c>
      <c r="E20" s="28">
        <f t="shared" si="21"/>
        <v>1170</v>
      </c>
      <c r="F20" s="28">
        <f t="shared" si="21"/>
        <v>1176</v>
      </c>
      <c r="G20" s="28">
        <f t="shared" si="21"/>
        <v>1182</v>
      </c>
      <c r="H20" s="28">
        <f t="shared" si="21"/>
        <v>1188</v>
      </c>
      <c r="I20" s="28">
        <f t="shared" si="21"/>
        <v>1194</v>
      </c>
      <c r="J20" s="28">
        <f t="shared" si="21"/>
        <v>1200</v>
      </c>
      <c r="K20" s="97">
        <f>SUM(C20:J20)</f>
        <v>9432</v>
      </c>
      <c r="L20" s="28">
        <f t="shared" ref="L20:S20" si="22">L18+75</f>
        <v>1206</v>
      </c>
      <c r="M20" s="28">
        <f t="shared" si="22"/>
        <v>1212</v>
      </c>
      <c r="N20" s="28">
        <f t="shared" si="22"/>
        <v>1218</v>
      </c>
      <c r="O20" s="28">
        <f t="shared" si="22"/>
        <v>1224</v>
      </c>
      <c r="P20" s="28">
        <f t="shared" si="22"/>
        <v>1230</v>
      </c>
      <c r="Q20" s="28">
        <f t="shared" si="22"/>
        <v>1236</v>
      </c>
      <c r="R20" s="28">
        <f t="shared" si="22"/>
        <v>1242</v>
      </c>
      <c r="S20" s="28">
        <f t="shared" si="22"/>
        <v>1248</v>
      </c>
      <c r="T20" s="97">
        <f>SUM(L20:S20)</f>
        <v>9816</v>
      </c>
      <c r="U20" s="98">
        <f>T20+K20</f>
        <v>19248</v>
      </c>
    </row>
    <row r="21" spans="1:21" ht="60.75" thickBot="1" x14ac:dyDescent="0.3">
      <c r="A21" s="34" t="s">
        <v>382</v>
      </c>
      <c r="B21" s="114" t="s">
        <v>263</v>
      </c>
      <c r="C21" s="28">
        <f t="shared" si="12"/>
        <v>1233</v>
      </c>
      <c r="D21" s="28">
        <f t="shared" si="13"/>
        <v>1239</v>
      </c>
      <c r="E21" s="28">
        <f t="shared" si="14"/>
        <v>1245</v>
      </c>
      <c r="F21" s="28">
        <f t="shared" si="15"/>
        <v>1251</v>
      </c>
      <c r="G21" s="28">
        <f t="shared" si="16"/>
        <v>1257</v>
      </c>
      <c r="H21" s="28">
        <f t="shared" si="17"/>
        <v>1263</v>
      </c>
      <c r="I21" s="28">
        <f t="shared" si="18"/>
        <v>1269</v>
      </c>
      <c r="J21" s="28">
        <f t="shared" si="19"/>
        <v>1275</v>
      </c>
      <c r="K21" s="97">
        <f>SUM(C21:J21)</f>
        <v>10032</v>
      </c>
      <c r="L21" s="28">
        <f t="shared" si="4"/>
        <v>1281</v>
      </c>
      <c r="M21" s="28">
        <f t="shared" si="5"/>
        <v>1287</v>
      </c>
      <c r="N21" s="28">
        <f t="shared" si="6"/>
        <v>1293</v>
      </c>
      <c r="O21" s="28">
        <f t="shared" si="20"/>
        <v>1299</v>
      </c>
      <c r="P21" s="28">
        <f t="shared" si="7"/>
        <v>1305</v>
      </c>
      <c r="Q21" s="28">
        <f t="shared" si="8"/>
        <v>1311</v>
      </c>
      <c r="R21" s="28">
        <f t="shared" si="9"/>
        <v>1317</v>
      </c>
      <c r="S21" s="28">
        <f t="shared" si="10"/>
        <v>1323</v>
      </c>
      <c r="T21" s="97">
        <f>SUM(L21:S21)</f>
        <v>10416</v>
      </c>
      <c r="U21" s="98">
        <f>T21+K21</f>
        <v>20448</v>
      </c>
    </row>
  </sheetData>
  <sheetProtection selectLockedCells="1"/>
  <mergeCells count="8">
    <mergeCell ref="A1:U1"/>
    <mergeCell ref="A2:A3"/>
    <mergeCell ref="B2:B3"/>
    <mergeCell ref="C2:J2"/>
    <mergeCell ref="L2:S2"/>
    <mergeCell ref="U2:U3"/>
    <mergeCell ref="K2:K3"/>
    <mergeCell ref="T2:T3"/>
  </mergeCells>
  <pageMargins left="0.25" right="0.25" top="0.75" bottom="0.75" header="0.3" footer="0.3"/>
  <pageSetup scale="70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39"/>
  <sheetViews>
    <sheetView zoomScale="75" zoomScaleNormal="75" zoomScaleSheetLayoutView="91" workbookViewId="0">
      <pane xSplit="9" ySplit="2" topLeftCell="J3" activePane="bottomRight" state="frozen"/>
      <selection activeCell="C4" sqref="C4"/>
      <selection pane="topRight" activeCell="C4" sqref="C4"/>
      <selection pane="bottomLeft" activeCell="C4" sqref="C4"/>
      <selection pane="bottomRight" activeCell="B2" sqref="A1:B1048576"/>
    </sheetView>
  </sheetViews>
  <sheetFormatPr defaultRowHeight="51.75" customHeight="1" x14ac:dyDescent="0.25"/>
  <cols>
    <col min="1" max="1" width="17" style="79" customWidth="1"/>
    <col min="2" max="2" width="68" style="23" customWidth="1"/>
    <col min="3" max="4" width="11.5703125" style="23" customWidth="1"/>
    <col min="5" max="5" width="13.7109375" style="23" customWidth="1"/>
    <col min="6" max="7" width="11.5703125" style="23" customWidth="1"/>
    <col min="8" max="8" width="10.7109375" style="23" customWidth="1"/>
    <col min="9" max="9" width="8.5703125" style="23" customWidth="1"/>
    <col min="10" max="16384" width="9.140625" style="23"/>
  </cols>
  <sheetData>
    <row r="1" spans="1:9" ht="51.75" customHeight="1" thickBot="1" x14ac:dyDescent="0.3">
      <c r="A1" s="233" t="s">
        <v>19</v>
      </c>
      <c r="B1" s="233"/>
      <c r="C1" s="233"/>
      <c r="D1" s="233"/>
      <c r="E1" s="233"/>
      <c r="F1" s="233"/>
      <c r="G1" s="233"/>
      <c r="H1" s="233"/>
      <c r="I1" s="233"/>
    </row>
    <row r="2" spans="1:9" s="80" customFormat="1" ht="51.75" customHeight="1" thickBot="1" x14ac:dyDescent="0.3">
      <c r="A2" s="131" t="s">
        <v>353</v>
      </c>
      <c r="B2" s="131" t="s">
        <v>7</v>
      </c>
      <c r="C2" s="82" t="s">
        <v>214</v>
      </c>
      <c r="D2" s="82" t="s">
        <v>35</v>
      </c>
      <c r="E2" s="82" t="s">
        <v>51</v>
      </c>
      <c r="F2" s="82" t="s">
        <v>52</v>
      </c>
      <c r="G2" s="82" t="s">
        <v>53</v>
      </c>
      <c r="H2" s="83" t="s">
        <v>54</v>
      </c>
      <c r="I2" s="83" t="s">
        <v>10</v>
      </c>
    </row>
    <row r="3" spans="1:9" ht="51.75" customHeight="1" thickBot="1" x14ac:dyDescent="0.3">
      <c r="A3" s="34" t="s">
        <v>101</v>
      </c>
      <c r="B3" s="47" t="s">
        <v>326</v>
      </c>
      <c r="C3" s="132">
        <v>9</v>
      </c>
      <c r="D3" s="132">
        <f>C3*3</f>
        <v>27</v>
      </c>
      <c r="E3" s="132">
        <f t="shared" ref="E3:H3" si="0">D3*3</f>
        <v>81</v>
      </c>
      <c r="F3" s="132">
        <f t="shared" si="0"/>
        <v>243</v>
      </c>
      <c r="G3" s="132">
        <f t="shared" si="0"/>
        <v>729</v>
      </c>
      <c r="H3" s="132">
        <f t="shared" si="0"/>
        <v>2187</v>
      </c>
      <c r="I3" s="118">
        <f>SUM(C3:H3)</f>
        <v>3276</v>
      </c>
    </row>
    <row r="4" spans="1:9" ht="51.75" customHeight="1" thickBot="1" x14ac:dyDescent="0.3">
      <c r="A4" s="34" t="s">
        <v>327</v>
      </c>
      <c r="B4" s="34" t="s">
        <v>43</v>
      </c>
      <c r="C4" s="53">
        <f>C3+4</f>
        <v>13</v>
      </c>
      <c r="D4" s="53">
        <f t="shared" ref="D4:H4" si="1">D3+4</f>
        <v>31</v>
      </c>
      <c r="E4" s="53">
        <f t="shared" si="1"/>
        <v>85</v>
      </c>
      <c r="F4" s="53">
        <f t="shared" si="1"/>
        <v>247</v>
      </c>
      <c r="G4" s="53">
        <f t="shared" si="1"/>
        <v>733</v>
      </c>
      <c r="H4" s="53">
        <f t="shared" si="1"/>
        <v>2191</v>
      </c>
      <c r="I4" s="118">
        <f>SUM(C4:H4)</f>
        <v>3300</v>
      </c>
    </row>
    <row r="5" spans="1:9" ht="51.75" customHeight="1" thickBot="1" x14ac:dyDescent="0.3">
      <c r="A5" s="34" t="s">
        <v>102</v>
      </c>
      <c r="B5" s="34" t="s">
        <v>215</v>
      </c>
      <c r="C5" s="53">
        <f t="shared" ref="C5:C14" si="2">C4+4</f>
        <v>17</v>
      </c>
      <c r="D5" s="53">
        <f t="shared" ref="D5:D14" si="3">D4+4</f>
        <v>35</v>
      </c>
      <c r="E5" s="53">
        <f t="shared" ref="E5:E14" si="4">E4+4</f>
        <v>89</v>
      </c>
      <c r="F5" s="53">
        <f t="shared" ref="F5:F14" si="5">F4+4</f>
        <v>251</v>
      </c>
      <c r="G5" s="53">
        <f t="shared" ref="G5:G14" si="6">G4+4</f>
        <v>737</v>
      </c>
      <c r="H5" s="53">
        <f t="shared" ref="H5:H14" si="7">H4+4</f>
        <v>2195</v>
      </c>
      <c r="I5" s="118">
        <f>SUM(C5:H5)</f>
        <v>3324</v>
      </c>
    </row>
    <row r="6" spans="1:9" ht="51.75" customHeight="1" thickBot="1" x14ac:dyDescent="0.3">
      <c r="A6" s="34" t="s">
        <v>103</v>
      </c>
      <c r="B6" s="34" t="s">
        <v>41</v>
      </c>
      <c r="C6" s="53">
        <f t="shared" si="2"/>
        <v>21</v>
      </c>
      <c r="D6" s="53">
        <f t="shared" si="3"/>
        <v>39</v>
      </c>
      <c r="E6" s="53">
        <f t="shared" si="4"/>
        <v>93</v>
      </c>
      <c r="F6" s="53">
        <f t="shared" si="5"/>
        <v>255</v>
      </c>
      <c r="G6" s="53">
        <f t="shared" si="6"/>
        <v>741</v>
      </c>
      <c r="H6" s="53">
        <f t="shared" si="7"/>
        <v>2199</v>
      </c>
      <c r="I6" s="118">
        <f>SUM(C6:H6)</f>
        <v>3348</v>
      </c>
    </row>
    <row r="7" spans="1:9" ht="51.75" customHeight="1" thickBot="1" x14ac:dyDescent="0.3">
      <c r="A7" s="34" t="s">
        <v>104</v>
      </c>
      <c r="B7" s="34" t="s">
        <v>42</v>
      </c>
      <c r="C7" s="53">
        <f t="shared" si="2"/>
        <v>25</v>
      </c>
      <c r="D7" s="53">
        <v>44</v>
      </c>
      <c r="E7" s="53">
        <f t="shared" si="4"/>
        <v>97</v>
      </c>
      <c r="F7" s="53">
        <f t="shared" si="5"/>
        <v>259</v>
      </c>
      <c r="G7" s="53">
        <f t="shared" si="6"/>
        <v>745</v>
      </c>
      <c r="H7" s="53">
        <f t="shared" si="7"/>
        <v>2203</v>
      </c>
      <c r="I7" s="118">
        <f>SUM(C7:H7)</f>
        <v>3373</v>
      </c>
    </row>
    <row r="8" spans="1:9" ht="51.75" customHeight="1" thickBot="1" x14ac:dyDescent="0.3">
      <c r="A8" s="34" t="s">
        <v>153</v>
      </c>
      <c r="B8" s="47" t="s">
        <v>147</v>
      </c>
      <c r="C8" s="53">
        <f t="shared" si="2"/>
        <v>29</v>
      </c>
      <c r="D8" s="53">
        <f t="shared" si="3"/>
        <v>48</v>
      </c>
      <c r="E8" s="53">
        <f t="shared" si="4"/>
        <v>101</v>
      </c>
      <c r="F8" s="53">
        <f t="shared" si="5"/>
        <v>263</v>
      </c>
      <c r="G8" s="53">
        <f t="shared" si="6"/>
        <v>749</v>
      </c>
      <c r="H8" s="53">
        <f t="shared" si="7"/>
        <v>2207</v>
      </c>
      <c r="I8" s="118">
        <f t="shared" ref="I8:I14" si="8">SUM(C8:H8)</f>
        <v>3397</v>
      </c>
    </row>
    <row r="9" spans="1:9" ht="51.75" customHeight="1" thickBot="1" x14ac:dyDescent="0.3">
      <c r="A9" s="34" t="s">
        <v>105</v>
      </c>
      <c r="B9" s="47" t="s">
        <v>328</v>
      </c>
      <c r="C9" s="53">
        <f t="shared" si="2"/>
        <v>33</v>
      </c>
      <c r="D9" s="53">
        <f t="shared" si="3"/>
        <v>52</v>
      </c>
      <c r="E9" s="53">
        <f t="shared" si="4"/>
        <v>105</v>
      </c>
      <c r="F9" s="53">
        <f t="shared" si="5"/>
        <v>267</v>
      </c>
      <c r="G9" s="53">
        <f t="shared" si="6"/>
        <v>753</v>
      </c>
      <c r="H9" s="53">
        <f t="shared" si="7"/>
        <v>2211</v>
      </c>
      <c r="I9" s="118">
        <f t="shared" si="8"/>
        <v>3421</v>
      </c>
    </row>
    <row r="10" spans="1:9" ht="51.75" customHeight="1" thickBot="1" x14ac:dyDescent="0.3">
      <c r="A10" s="34" t="s">
        <v>106</v>
      </c>
      <c r="B10" s="47" t="s">
        <v>329</v>
      </c>
      <c r="C10" s="53">
        <f t="shared" si="2"/>
        <v>37</v>
      </c>
      <c r="D10" s="53">
        <f t="shared" si="3"/>
        <v>56</v>
      </c>
      <c r="E10" s="53">
        <f t="shared" si="4"/>
        <v>109</v>
      </c>
      <c r="F10" s="53">
        <f t="shared" si="5"/>
        <v>271</v>
      </c>
      <c r="G10" s="53">
        <f t="shared" si="6"/>
        <v>757</v>
      </c>
      <c r="H10" s="53">
        <f t="shared" si="7"/>
        <v>2215</v>
      </c>
      <c r="I10" s="118">
        <f t="shared" si="8"/>
        <v>3445</v>
      </c>
    </row>
    <row r="11" spans="1:9" ht="51.75" customHeight="1" thickBot="1" x14ac:dyDescent="0.3">
      <c r="A11" s="34" t="s">
        <v>108</v>
      </c>
      <c r="B11" s="34" t="s">
        <v>223</v>
      </c>
      <c r="C11" s="53">
        <f t="shared" si="2"/>
        <v>41</v>
      </c>
      <c r="D11" s="53">
        <f t="shared" si="3"/>
        <v>60</v>
      </c>
      <c r="E11" s="53">
        <f t="shared" si="4"/>
        <v>113</v>
      </c>
      <c r="F11" s="53">
        <f t="shared" si="5"/>
        <v>275</v>
      </c>
      <c r="G11" s="53">
        <f t="shared" si="6"/>
        <v>761</v>
      </c>
      <c r="H11" s="53">
        <f t="shared" si="7"/>
        <v>2219</v>
      </c>
      <c r="I11" s="118">
        <f>SUM(C11:H11)</f>
        <v>3469</v>
      </c>
    </row>
    <row r="12" spans="1:9" ht="51.75" customHeight="1" thickBot="1" x14ac:dyDescent="0.3">
      <c r="A12" s="34" t="s">
        <v>151</v>
      </c>
      <c r="B12" s="102" t="s">
        <v>149</v>
      </c>
      <c r="C12" s="53">
        <f t="shared" si="2"/>
        <v>45</v>
      </c>
      <c r="D12" s="53">
        <f t="shared" si="3"/>
        <v>64</v>
      </c>
      <c r="E12" s="53">
        <f t="shared" si="4"/>
        <v>117</v>
      </c>
      <c r="F12" s="53">
        <f t="shared" si="5"/>
        <v>279</v>
      </c>
      <c r="G12" s="53">
        <f t="shared" si="6"/>
        <v>765</v>
      </c>
      <c r="H12" s="53">
        <f t="shared" si="7"/>
        <v>2223</v>
      </c>
      <c r="I12" s="118">
        <f>SUM(C12:H12)</f>
        <v>3493</v>
      </c>
    </row>
    <row r="13" spans="1:9" ht="51.75" customHeight="1" thickBot="1" x14ac:dyDescent="0.3">
      <c r="A13" s="34" t="s">
        <v>152</v>
      </c>
      <c r="B13" s="102" t="s">
        <v>150</v>
      </c>
      <c r="C13" s="53">
        <f t="shared" si="2"/>
        <v>49</v>
      </c>
      <c r="D13" s="53">
        <f t="shared" si="3"/>
        <v>68</v>
      </c>
      <c r="E13" s="53">
        <f t="shared" si="4"/>
        <v>121</v>
      </c>
      <c r="F13" s="53">
        <f t="shared" si="5"/>
        <v>283</v>
      </c>
      <c r="G13" s="53">
        <f t="shared" si="6"/>
        <v>769</v>
      </c>
      <c r="H13" s="53">
        <f t="shared" si="7"/>
        <v>2227</v>
      </c>
      <c r="I13" s="118">
        <f>SUM(C13:H13)</f>
        <v>3517</v>
      </c>
    </row>
    <row r="14" spans="1:9" ht="51.75" customHeight="1" thickBot="1" x14ac:dyDescent="0.3">
      <c r="A14" s="34" t="s">
        <v>107</v>
      </c>
      <c r="B14" s="34" t="s">
        <v>280</v>
      </c>
      <c r="C14" s="53">
        <f t="shared" si="2"/>
        <v>53</v>
      </c>
      <c r="D14" s="53">
        <f t="shared" si="3"/>
        <v>72</v>
      </c>
      <c r="E14" s="53">
        <f t="shared" si="4"/>
        <v>125</v>
      </c>
      <c r="F14" s="53">
        <f t="shared" si="5"/>
        <v>287</v>
      </c>
      <c r="G14" s="53">
        <f t="shared" si="6"/>
        <v>773</v>
      </c>
      <c r="H14" s="53">
        <f t="shared" si="7"/>
        <v>2231</v>
      </c>
      <c r="I14" s="118">
        <f t="shared" si="8"/>
        <v>3541</v>
      </c>
    </row>
    <row r="15" spans="1:9" ht="51.75" customHeight="1" thickBot="1" x14ac:dyDescent="0.3">
      <c r="A15" s="34" t="s">
        <v>109</v>
      </c>
      <c r="B15" s="34" t="s">
        <v>281</v>
      </c>
      <c r="C15" s="81" t="s">
        <v>340</v>
      </c>
      <c r="D15" s="81" t="s">
        <v>340</v>
      </c>
      <c r="E15" s="81" t="s">
        <v>340</v>
      </c>
      <c r="F15" s="81" t="s">
        <v>340</v>
      </c>
      <c r="G15" s="81" t="s">
        <v>340</v>
      </c>
      <c r="H15" s="81" t="s">
        <v>340</v>
      </c>
      <c r="I15" s="119">
        <f>I14+3</f>
        <v>3544</v>
      </c>
    </row>
    <row r="16" spans="1:9" ht="51.75" customHeight="1" thickBot="1" x14ac:dyDescent="0.3">
      <c r="A16" s="34" t="s">
        <v>154</v>
      </c>
      <c r="B16" s="34" t="s">
        <v>18</v>
      </c>
      <c r="C16" s="81" t="s">
        <v>340</v>
      </c>
      <c r="D16" s="81" t="s">
        <v>340</v>
      </c>
      <c r="E16" s="81" t="s">
        <v>340</v>
      </c>
      <c r="F16" s="81" t="s">
        <v>340</v>
      </c>
      <c r="G16" s="81" t="s">
        <v>340</v>
      </c>
      <c r="H16" s="81" t="s">
        <v>340</v>
      </c>
      <c r="I16" s="119">
        <f t="shared" ref="I16:I39" si="9">I15+3</f>
        <v>3547</v>
      </c>
    </row>
    <row r="17" spans="1:9" ht="51.75" customHeight="1" thickBot="1" x14ac:dyDescent="0.3">
      <c r="A17" s="34" t="s">
        <v>110</v>
      </c>
      <c r="B17" s="34" t="s">
        <v>384</v>
      </c>
      <c r="C17" s="81" t="s">
        <v>340</v>
      </c>
      <c r="D17" s="81" t="s">
        <v>340</v>
      </c>
      <c r="E17" s="81" t="s">
        <v>340</v>
      </c>
      <c r="F17" s="81" t="s">
        <v>340</v>
      </c>
      <c r="G17" s="81" t="s">
        <v>340</v>
      </c>
      <c r="H17" s="81" t="s">
        <v>340</v>
      </c>
      <c r="I17" s="119">
        <f t="shared" si="9"/>
        <v>3550</v>
      </c>
    </row>
    <row r="18" spans="1:9" ht="51.75" customHeight="1" thickBot="1" x14ac:dyDescent="0.3">
      <c r="A18" s="34" t="s">
        <v>111</v>
      </c>
      <c r="B18" s="34" t="s">
        <v>216</v>
      </c>
      <c r="C18" s="81" t="s">
        <v>340</v>
      </c>
      <c r="D18" s="81" t="s">
        <v>340</v>
      </c>
      <c r="E18" s="81" t="s">
        <v>340</v>
      </c>
      <c r="F18" s="81" t="s">
        <v>340</v>
      </c>
      <c r="G18" s="81" t="s">
        <v>340</v>
      </c>
      <c r="H18" s="81" t="s">
        <v>340</v>
      </c>
      <c r="I18" s="119">
        <f t="shared" si="9"/>
        <v>3553</v>
      </c>
    </row>
    <row r="19" spans="1:9" ht="51.75" customHeight="1" thickBot="1" x14ac:dyDescent="0.3">
      <c r="A19" s="34" t="s">
        <v>110</v>
      </c>
      <c r="B19" s="34" t="s">
        <v>224</v>
      </c>
      <c r="C19" s="81" t="s">
        <v>340</v>
      </c>
      <c r="D19" s="81" t="s">
        <v>340</v>
      </c>
      <c r="E19" s="81" t="s">
        <v>340</v>
      </c>
      <c r="F19" s="81" t="s">
        <v>340</v>
      </c>
      <c r="G19" s="81" t="s">
        <v>340</v>
      </c>
      <c r="H19" s="81" t="s">
        <v>340</v>
      </c>
      <c r="I19" s="119">
        <f t="shared" si="9"/>
        <v>3556</v>
      </c>
    </row>
    <row r="20" spans="1:9" ht="51.75" customHeight="1" thickBot="1" x14ac:dyDescent="0.3">
      <c r="A20" s="34" t="s">
        <v>111</v>
      </c>
      <c r="B20" s="34" t="s">
        <v>44</v>
      </c>
      <c r="C20" s="81" t="s">
        <v>340</v>
      </c>
      <c r="D20" s="81" t="s">
        <v>340</v>
      </c>
      <c r="E20" s="81" t="s">
        <v>340</v>
      </c>
      <c r="F20" s="81" t="s">
        <v>340</v>
      </c>
      <c r="G20" s="81" t="s">
        <v>340</v>
      </c>
      <c r="H20" s="81" t="s">
        <v>340</v>
      </c>
      <c r="I20" s="119">
        <f t="shared" si="9"/>
        <v>3559</v>
      </c>
    </row>
    <row r="21" spans="1:9" ht="51.75" customHeight="1" thickBot="1" x14ac:dyDescent="0.3">
      <c r="A21" s="34" t="s">
        <v>112</v>
      </c>
      <c r="B21" s="34" t="s">
        <v>45</v>
      </c>
      <c r="C21" s="81" t="s">
        <v>340</v>
      </c>
      <c r="D21" s="81" t="s">
        <v>340</v>
      </c>
      <c r="E21" s="81" t="s">
        <v>340</v>
      </c>
      <c r="F21" s="81" t="s">
        <v>340</v>
      </c>
      <c r="G21" s="81" t="s">
        <v>340</v>
      </c>
      <c r="H21" s="81" t="s">
        <v>340</v>
      </c>
      <c r="I21" s="119">
        <f t="shared" si="9"/>
        <v>3562</v>
      </c>
    </row>
    <row r="22" spans="1:9" ht="51.75" customHeight="1" thickBot="1" x14ac:dyDescent="0.3">
      <c r="A22" s="34" t="s">
        <v>113</v>
      </c>
      <c r="B22" s="34" t="s">
        <v>46</v>
      </c>
      <c r="C22" s="81" t="s">
        <v>340</v>
      </c>
      <c r="D22" s="81" t="s">
        <v>340</v>
      </c>
      <c r="E22" s="81" t="s">
        <v>340</v>
      </c>
      <c r="F22" s="81" t="s">
        <v>340</v>
      </c>
      <c r="G22" s="81" t="s">
        <v>340</v>
      </c>
      <c r="H22" s="81" t="s">
        <v>340</v>
      </c>
      <c r="I22" s="119">
        <f t="shared" si="9"/>
        <v>3565</v>
      </c>
    </row>
    <row r="23" spans="1:9" ht="51.75" customHeight="1" thickBot="1" x14ac:dyDescent="0.3">
      <c r="A23" s="117" t="s">
        <v>141</v>
      </c>
      <c r="B23" s="47" t="s">
        <v>225</v>
      </c>
      <c r="C23" s="81" t="s">
        <v>340</v>
      </c>
      <c r="D23" s="81" t="s">
        <v>340</v>
      </c>
      <c r="E23" s="81" t="s">
        <v>340</v>
      </c>
      <c r="F23" s="81" t="s">
        <v>340</v>
      </c>
      <c r="G23" s="81" t="s">
        <v>340</v>
      </c>
      <c r="H23" s="81" t="s">
        <v>340</v>
      </c>
      <c r="I23" s="119">
        <f t="shared" si="9"/>
        <v>3568</v>
      </c>
    </row>
    <row r="24" spans="1:9" ht="51.75" customHeight="1" thickBot="1" x14ac:dyDescent="0.3">
      <c r="A24" s="54" t="s">
        <v>114</v>
      </c>
      <c r="B24" s="47" t="s">
        <v>318</v>
      </c>
      <c r="C24" s="81" t="s">
        <v>340</v>
      </c>
      <c r="D24" s="81" t="s">
        <v>340</v>
      </c>
      <c r="E24" s="81" t="s">
        <v>340</v>
      </c>
      <c r="F24" s="81" t="s">
        <v>340</v>
      </c>
      <c r="G24" s="81" t="s">
        <v>340</v>
      </c>
      <c r="H24" s="81" t="s">
        <v>340</v>
      </c>
      <c r="I24" s="119">
        <f t="shared" si="9"/>
        <v>3571</v>
      </c>
    </row>
    <row r="25" spans="1:9" ht="23.25" customHeight="1" thickBot="1" x14ac:dyDescent="0.3">
      <c r="A25" s="54" t="s">
        <v>354</v>
      </c>
      <c r="B25" s="133" t="s">
        <v>342</v>
      </c>
      <c r="C25" s="81" t="s">
        <v>340</v>
      </c>
      <c r="D25" s="81" t="s">
        <v>340</v>
      </c>
      <c r="E25" s="81" t="s">
        <v>340</v>
      </c>
      <c r="F25" s="81" t="s">
        <v>340</v>
      </c>
      <c r="G25" s="81" t="s">
        <v>340</v>
      </c>
      <c r="H25" s="81" t="s">
        <v>340</v>
      </c>
      <c r="I25" s="119">
        <f t="shared" si="9"/>
        <v>3574</v>
      </c>
    </row>
    <row r="26" spans="1:9" ht="24" customHeight="1" thickBot="1" x14ac:dyDescent="0.3">
      <c r="A26" s="54" t="s">
        <v>355</v>
      </c>
      <c r="B26" s="133" t="s">
        <v>343</v>
      </c>
      <c r="C26" s="81" t="s">
        <v>340</v>
      </c>
      <c r="D26" s="81" t="s">
        <v>340</v>
      </c>
      <c r="E26" s="81" t="s">
        <v>340</v>
      </c>
      <c r="F26" s="81" t="s">
        <v>340</v>
      </c>
      <c r="G26" s="81" t="s">
        <v>340</v>
      </c>
      <c r="H26" s="81" t="s">
        <v>340</v>
      </c>
      <c r="I26" s="119">
        <f t="shared" si="9"/>
        <v>3577</v>
      </c>
    </row>
    <row r="27" spans="1:9" ht="25.5" customHeight="1" thickBot="1" x14ac:dyDescent="0.3">
      <c r="A27" s="54" t="s">
        <v>356</v>
      </c>
      <c r="B27" s="133" t="s">
        <v>344</v>
      </c>
      <c r="C27" s="81" t="s">
        <v>340</v>
      </c>
      <c r="D27" s="81" t="s">
        <v>340</v>
      </c>
      <c r="E27" s="81" t="s">
        <v>340</v>
      </c>
      <c r="F27" s="81" t="s">
        <v>340</v>
      </c>
      <c r="G27" s="81" t="s">
        <v>340</v>
      </c>
      <c r="H27" s="81" t="s">
        <v>340</v>
      </c>
      <c r="I27" s="119">
        <f t="shared" si="9"/>
        <v>3580</v>
      </c>
    </row>
    <row r="28" spans="1:9" ht="24.75" customHeight="1" thickBot="1" x14ac:dyDescent="0.3">
      <c r="A28" s="54" t="s">
        <v>357</v>
      </c>
      <c r="B28" s="133" t="s">
        <v>345</v>
      </c>
      <c r="C28" s="81" t="s">
        <v>340</v>
      </c>
      <c r="D28" s="81" t="s">
        <v>340</v>
      </c>
      <c r="E28" s="81" t="s">
        <v>340</v>
      </c>
      <c r="F28" s="81" t="s">
        <v>340</v>
      </c>
      <c r="G28" s="81" t="s">
        <v>340</v>
      </c>
      <c r="H28" s="81" t="s">
        <v>340</v>
      </c>
      <c r="I28" s="119">
        <f t="shared" si="9"/>
        <v>3583</v>
      </c>
    </row>
    <row r="29" spans="1:9" ht="60" customHeight="1" thickBot="1" x14ac:dyDescent="0.3">
      <c r="A29" s="54" t="s">
        <v>115</v>
      </c>
      <c r="B29" s="47" t="s">
        <v>319</v>
      </c>
      <c r="C29" s="81" t="s">
        <v>340</v>
      </c>
      <c r="D29" s="81" t="s">
        <v>340</v>
      </c>
      <c r="E29" s="81" t="s">
        <v>340</v>
      </c>
      <c r="F29" s="81" t="s">
        <v>340</v>
      </c>
      <c r="G29" s="81" t="s">
        <v>340</v>
      </c>
      <c r="H29" s="81" t="s">
        <v>340</v>
      </c>
      <c r="I29" s="119">
        <f t="shared" si="9"/>
        <v>3586</v>
      </c>
    </row>
    <row r="30" spans="1:9" ht="24.75" customHeight="1" thickBot="1" x14ac:dyDescent="0.3">
      <c r="A30" s="54" t="s">
        <v>358</v>
      </c>
      <c r="B30" s="134" t="s">
        <v>346</v>
      </c>
      <c r="C30" s="81" t="s">
        <v>340</v>
      </c>
      <c r="D30" s="81" t="s">
        <v>340</v>
      </c>
      <c r="E30" s="81" t="s">
        <v>340</v>
      </c>
      <c r="F30" s="81" t="s">
        <v>340</v>
      </c>
      <c r="G30" s="81" t="s">
        <v>340</v>
      </c>
      <c r="H30" s="81" t="s">
        <v>340</v>
      </c>
      <c r="I30" s="119">
        <f t="shared" si="9"/>
        <v>3589</v>
      </c>
    </row>
    <row r="31" spans="1:9" ht="24.75" customHeight="1" thickBot="1" x14ac:dyDescent="0.3">
      <c r="A31" s="54" t="s">
        <v>359</v>
      </c>
      <c r="B31" s="134" t="s">
        <v>347</v>
      </c>
      <c r="C31" s="81" t="s">
        <v>340</v>
      </c>
      <c r="D31" s="81" t="s">
        <v>340</v>
      </c>
      <c r="E31" s="81" t="s">
        <v>340</v>
      </c>
      <c r="F31" s="81" t="s">
        <v>340</v>
      </c>
      <c r="G31" s="81" t="s">
        <v>340</v>
      </c>
      <c r="H31" s="81" t="s">
        <v>340</v>
      </c>
      <c r="I31" s="119">
        <f t="shared" si="9"/>
        <v>3592</v>
      </c>
    </row>
    <row r="32" spans="1:9" ht="24.75" customHeight="1" thickBot="1" x14ac:dyDescent="0.3">
      <c r="A32" s="54" t="s">
        <v>360</v>
      </c>
      <c r="B32" s="134" t="s">
        <v>348</v>
      </c>
      <c r="C32" s="81" t="s">
        <v>340</v>
      </c>
      <c r="D32" s="81" t="s">
        <v>340</v>
      </c>
      <c r="E32" s="81" t="s">
        <v>340</v>
      </c>
      <c r="F32" s="81" t="s">
        <v>340</v>
      </c>
      <c r="G32" s="81" t="s">
        <v>340</v>
      </c>
      <c r="H32" s="81" t="s">
        <v>340</v>
      </c>
      <c r="I32" s="119">
        <f t="shared" si="9"/>
        <v>3595</v>
      </c>
    </row>
    <row r="33" spans="1:9" ht="45.75" customHeight="1" thickBot="1" x14ac:dyDescent="0.3">
      <c r="A33" s="54" t="s">
        <v>351</v>
      </c>
      <c r="B33" s="47" t="s">
        <v>253</v>
      </c>
      <c r="C33" s="81" t="s">
        <v>340</v>
      </c>
      <c r="D33" s="81" t="s">
        <v>340</v>
      </c>
      <c r="E33" s="81" t="s">
        <v>340</v>
      </c>
      <c r="F33" s="81" t="s">
        <v>340</v>
      </c>
      <c r="G33" s="81" t="s">
        <v>340</v>
      </c>
      <c r="H33" s="81" t="s">
        <v>340</v>
      </c>
      <c r="I33" s="119">
        <f t="shared" si="9"/>
        <v>3598</v>
      </c>
    </row>
    <row r="34" spans="1:9" ht="45.75" customHeight="1" thickBot="1" x14ac:dyDescent="0.3">
      <c r="A34" s="54" t="s">
        <v>361</v>
      </c>
      <c r="B34" s="130" t="s">
        <v>349</v>
      </c>
      <c r="C34" s="81" t="s">
        <v>340</v>
      </c>
      <c r="D34" s="81" t="s">
        <v>340</v>
      </c>
      <c r="E34" s="81" t="s">
        <v>340</v>
      </c>
      <c r="F34" s="81" t="s">
        <v>340</v>
      </c>
      <c r="G34" s="81" t="s">
        <v>340</v>
      </c>
      <c r="H34" s="81" t="s">
        <v>340</v>
      </c>
      <c r="I34" s="119">
        <f t="shared" si="9"/>
        <v>3601</v>
      </c>
    </row>
    <row r="35" spans="1:9" ht="45.75" customHeight="1" thickBot="1" x14ac:dyDescent="0.3">
      <c r="A35" s="54" t="s">
        <v>362</v>
      </c>
      <c r="B35" s="130" t="s">
        <v>350</v>
      </c>
      <c r="C35" s="81" t="s">
        <v>340</v>
      </c>
      <c r="D35" s="81" t="s">
        <v>340</v>
      </c>
      <c r="E35" s="81" t="s">
        <v>340</v>
      </c>
      <c r="F35" s="81" t="s">
        <v>340</v>
      </c>
      <c r="G35" s="81" t="s">
        <v>340</v>
      </c>
      <c r="H35" s="81" t="s">
        <v>340</v>
      </c>
      <c r="I35" s="119">
        <f t="shared" si="9"/>
        <v>3604</v>
      </c>
    </row>
    <row r="36" spans="1:9" ht="45.75" customHeight="1" thickBot="1" x14ac:dyDescent="0.3">
      <c r="A36" s="54" t="s">
        <v>363</v>
      </c>
      <c r="B36" s="130" t="s">
        <v>352</v>
      </c>
      <c r="C36" s="81" t="s">
        <v>340</v>
      </c>
      <c r="D36" s="81" t="s">
        <v>340</v>
      </c>
      <c r="E36" s="81" t="s">
        <v>340</v>
      </c>
      <c r="F36" s="81" t="s">
        <v>340</v>
      </c>
      <c r="G36" s="81" t="s">
        <v>340</v>
      </c>
      <c r="H36" s="81" t="s">
        <v>340</v>
      </c>
      <c r="I36" s="119">
        <f t="shared" si="9"/>
        <v>3607</v>
      </c>
    </row>
    <row r="37" spans="1:9" ht="51.75" customHeight="1" thickBot="1" x14ac:dyDescent="0.3">
      <c r="A37" s="34" t="s">
        <v>148</v>
      </c>
      <c r="B37" s="47" t="s">
        <v>226</v>
      </c>
      <c r="C37" s="81" t="s">
        <v>340</v>
      </c>
      <c r="D37" s="81" t="s">
        <v>340</v>
      </c>
      <c r="E37" s="81" t="s">
        <v>340</v>
      </c>
      <c r="F37" s="81" t="s">
        <v>340</v>
      </c>
      <c r="G37" s="81" t="s">
        <v>340</v>
      </c>
      <c r="H37" s="81" t="s">
        <v>340</v>
      </c>
      <c r="I37" s="119">
        <f t="shared" si="9"/>
        <v>3610</v>
      </c>
    </row>
    <row r="38" spans="1:9" ht="51.75" customHeight="1" thickBot="1" x14ac:dyDescent="0.3">
      <c r="A38" s="34" t="s">
        <v>254</v>
      </c>
      <c r="B38" s="47" t="s">
        <v>227</v>
      </c>
      <c r="C38" s="81" t="s">
        <v>340</v>
      </c>
      <c r="D38" s="81" t="s">
        <v>340</v>
      </c>
      <c r="E38" s="81" t="s">
        <v>340</v>
      </c>
      <c r="F38" s="81" t="s">
        <v>340</v>
      </c>
      <c r="G38" s="81" t="s">
        <v>340</v>
      </c>
      <c r="H38" s="81" t="s">
        <v>340</v>
      </c>
      <c r="I38" s="119">
        <f t="shared" si="9"/>
        <v>3613</v>
      </c>
    </row>
    <row r="39" spans="1:9" ht="51.75" customHeight="1" thickBot="1" x14ac:dyDescent="0.3">
      <c r="A39" s="34" t="s">
        <v>255</v>
      </c>
      <c r="B39" s="47" t="s">
        <v>228</v>
      </c>
      <c r="C39" s="81" t="s">
        <v>340</v>
      </c>
      <c r="D39" s="81" t="s">
        <v>340</v>
      </c>
      <c r="E39" s="81" t="s">
        <v>340</v>
      </c>
      <c r="F39" s="81" t="s">
        <v>340</v>
      </c>
      <c r="G39" s="81" t="s">
        <v>340</v>
      </c>
      <c r="H39" s="81" t="s">
        <v>340</v>
      </c>
      <c r="I39" s="119">
        <f t="shared" si="9"/>
        <v>3616</v>
      </c>
    </row>
  </sheetData>
  <sheetProtection selectLockedCells="1"/>
  <mergeCells count="1">
    <mergeCell ref="A1:I1"/>
  </mergeCells>
  <pageMargins left="0.25" right="0.25" top="0.75" bottom="0.75" header="0.3" footer="0.3"/>
  <pageSetup paperSize="9" scale="96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  <pageSetUpPr fitToPage="1"/>
  </sheetPr>
  <dimension ref="A1:M43"/>
  <sheetViews>
    <sheetView view="pageBreakPreview" zoomScaleNormal="100" zoomScaleSheetLayoutView="100" workbookViewId="0">
      <selection activeCell="B3" sqref="B3"/>
    </sheetView>
  </sheetViews>
  <sheetFormatPr defaultRowHeight="15" x14ac:dyDescent="0.25"/>
  <cols>
    <col min="1" max="1" width="12.7109375" style="48" customWidth="1"/>
    <col min="2" max="2" width="58" style="48" customWidth="1"/>
    <col min="3" max="7" width="9.140625" style="39"/>
    <col min="8" max="8" width="11.5703125" style="39" customWidth="1"/>
    <col min="9" max="16384" width="9.140625" style="39"/>
  </cols>
  <sheetData>
    <row r="1" spans="1:13" ht="15.75" thickBot="1" x14ac:dyDescent="0.3">
      <c r="A1" s="245" t="s">
        <v>235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3" ht="15.75" customHeight="1" thickBot="1" x14ac:dyDescent="0.3">
      <c r="A2" s="121"/>
      <c r="B2" s="122"/>
      <c r="C2" s="250" t="s">
        <v>55</v>
      </c>
      <c r="D2" s="246"/>
      <c r="E2" s="246"/>
      <c r="F2" s="246"/>
      <c r="G2" s="247"/>
      <c r="H2" s="246" t="s">
        <v>261</v>
      </c>
      <c r="I2" s="246"/>
      <c r="J2" s="246"/>
      <c r="K2" s="246"/>
      <c r="L2" s="247"/>
      <c r="M2" s="248" t="s">
        <v>292</v>
      </c>
    </row>
    <row r="3" spans="1:13" ht="29.25" customHeight="1" thickBot="1" x14ac:dyDescent="0.3">
      <c r="A3" s="49" t="s">
        <v>15</v>
      </c>
      <c r="B3" s="49" t="s">
        <v>7</v>
      </c>
      <c r="C3" s="82" t="s">
        <v>415</v>
      </c>
      <c r="D3" s="82" t="s">
        <v>416</v>
      </c>
      <c r="E3" s="82" t="s">
        <v>417</v>
      </c>
      <c r="F3" s="82" t="s">
        <v>54</v>
      </c>
      <c r="G3" s="82" t="s">
        <v>10</v>
      </c>
      <c r="H3" s="82" t="s">
        <v>415</v>
      </c>
      <c r="I3" s="82" t="s">
        <v>416</v>
      </c>
      <c r="J3" s="82" t="s">
        <v>417</v>
      </c>
      <c r="K3" s="82" t="s">
        <v>54</v>
      </c>
      <c r="L3" s="83" t="s">
        <v>10</v>
      </c>
      <c r="M3" s="249"/>
    </row>
    <row r="4" spans="1:13" s="142" customFormat="1" ht="45.75" thickBot="1" x14ac:dyDescent="0.3">
      <c r="A4" s="123" t="s">
        <v>293</v>
      </c>
      <c r="B4" s="138" t="s">
        <v>294</v>
      </c>
      <c r="C4" s="139">
        <v>20</v>
      </c>
      <c r="D4" s="139">
        <f>C4+10</f>
        <v>30</v>
      </c>
      <c r="E4" s="139">
        <f t="shared" ref="E4:K4" si="0">D4+10</f>
        <v>40</v>
      </c>
      <c r="F4" s="139">
        <f t="shared" si="0"/>
        <v>50</v>
      </c>
      <c r="G4" s="140">
        <f>SUM(C4:F4)</f>
        <v>140</v>
      </c>
      <c r="H4" s="139">
        <f t="shared" si="0"/>
        <v>150</v>
      </c>
      <c r="I4" s="139">
        <f t="shared" si="0"/>
        <v>160</v>
      </c>
      <c r="J4" s="139">
        <f t="shared" si="0"/>
        <v>170</v>
      </c>
      <c r="K4" s="139">
        <f t="shared" si="0"/>
        <v>180</v>
      </c>
      <c r="L4" s="140">
        <f>SUM(H4:K4)</f>
        <v>660</v>
      </c>
      <c r="M4" s="141">
        <f>L4+G4</f>
        <v>800</v>
      </c>
    </row>
    <row r="5" spans="1:13" s="174" customFormat="1" ht="19.5" thickBot="1" x14ac:dyDescent="0.3">
      <c r="A5" s="123" t="s">
        <v>404</v>
      </c>
      <c r="B5" s="177" t="s">
        <v>392</v>
      </c>
      <c r="C5" s="156" t="s">
        <v>340</v>
      </c>
      <c r="D5" s="156" t="s">
        <v>340</v>
      </c>
      <c r="E5" s="156" t="s">
        <v>340</v>
      </c>
      <c r="F5" s="156" t="s">
        <v>340</v>
      </c>
      <c r="G5" s="156" t="s">
        <v>340</v>
      </c>
      <c r="H5" s="156" t="s">
        <v>340</v>
      </c>
      <c r="I5" s="156" t="s">
        <v>340</v>
      </c>
      <c r="J5" s="156" t="s">
        <v>340</v>
      </c>
      <c r="K5" s="156" t="s">
        <v>340</v>
      </c>
      <c r="L5" s="156" t="s">
        <v>340</v>
      </c>
      <c r="M5" s="173">
        <f>M4+10</f>
        <v>810</v>
      </c>
    </row>
    <row r="6" spans="1:13" s="174" customFormat="1" ht="19.5" thickBot="1" x14ac:dyDescent="0.3">
      <c r="A6" s="123" t="s">
        <v>406</v>
      </c>
      <c r="B6" s="177" t="s">
        <v>393</v>
      </c>
      <c r="C6" s="156" t="s">
        <v>340</v>
      </c>
      <c r="D6" s="156" t="s">
        <v>340</v>
      </c>
      <c r="E6" s="156" t="s">
        <v>340</v>
      </c>
      <c r="F6" s="156" t="s">
        <v>340</v>
      </c>
      <c r="G6" s="156" t="s">
        <v>340</v>
      </c>
      <c r="H6" s="156" t="s">
        <v>340</v>
      </c>
      <c r="I6" s="156" t="s">
        <v>340</v>
      </c>
      <c r="J6" s="156" t="s">
        <v>340</v>
      </c>
      <c r="K6" s="156" t="s">
        <v>340</v>
      </c>
      <c r="L6" s="156" t="s">
        <v>340</v>
      </c>
      <c r="M6" s="173">
        <f t="shared" ref="M6:M15" si="1">M5+10</f>
        <v>820</v>
      </c>
    </row>
    <row r="7" spans="1:13" s="174" customFormat="1" ht="30.75" thickBot="1" x14ac:dyDescent="0.3">
      <c r="A7" s="123" t="s">
        <v>407</v>
      </c>
      <c r="B7" s="177" t="s">
        <v>394</v>
      </c>
      <c r="C7" s="156" t="s">
        <v>340</v>
      </c>
      <c r="D7" s="156" t="s">
        <v>340</v>
      </c>
      <c r="E7" s="156" t="s">
        <v>340</v>
      </c>
      <c r="F7" s="156" t="s">
        <v>340</v>
      </c>
      <c r="G7" s="156" t="s">
        <v>340</v>
      </c>
      <c r="H7" s="156" t="s">
        <v>340</v>
      </c>
      <c r="I7" s="156" t="s">
        <v>340</v>
      </c>
      <c r="J7" s="156" t="s">
        <v>340</v>
      </c>
      <c r="K7" s="156" t="s">
        <v>340</v>
      </c>
      <c r="L7" s="156" t="s">
        <v>340</v>
      </c>
      <c r="M7" s="173">
        <f t="shared" si="1"/>
        <v>830</v>
      </c>
    </row>
    <row r="8" spans="1:13" s="174" customFormat="1" ht="30.75" thickBot="1" x14ac:dyDescent="0.3">
      <c r="A8" s="123" t="s">
        <v>408</v>
      </c>
      <c r="B8" s="177" t="s">
        <v>395</v>
      </c>
      <c r="C8" s="156" t="s">
        <v>340</v>
      </c>
      <c r="D8" s="156" t="s">
        <v>340</v>
      </c>
      <c r="E8" s="156" t="s">
        <v>340</v>
      </c>
      <c r="F8" s="156" t="s">
        <v>340</v>
      </c>
      <c r="G8" s="156" t="s">
        <v>340</v>
      </c>
      <c r="H8" s="156" t="s">
        <v>340</v>
      </c>
      <c r="I8" s="156" t="s">
        <v>340</v>
      </c>
      <c r="J8" s="156" t="s">
        <v>340</v>
      </c>
      <c r="K8" s="156" t="s">
        <v>340</v>
      </c>
      <c r="L8" s="156" t="s">
        <v>340</v>
      </c>
      <c r="M8" s="173">
        <f t="shared" si="1"/>
        <v>840</v>
      </c>
    </row>
    <row r="9" spans="1:13" s="174" customFormat="1" ht="19.5" thickBot="1" x14ac:dyDescent="0.3">
      <c r="A9" s="123" t="s">
        <v>405</v>
      </c>
      <c r="B9" s="177" t="s">
        <v>396</v>
      </c>
      <c r="C9" s="156" t="s">
        <v>340</v>
      </c>
      <c r="D9" s="156" t="s">
        <v>340</v>
      </c>
      <c r="E9" s="156" t="s">
        <v>340</v>
      </c>
      <c r="F9" s="156" t="s">
        <v>340</v>
      </c>
      <c r="G9" s="156" t="s">
        <v>340</v>
      </c>
      <c r="H9" s="156" t="s">
        <v>340</v>
      </c>
      <c r="I9" s="156" t="s">
        <v>340</v>
      </c>
      <c r="J9" s="156" t="s">
        <v>340</v>
      </c>
      <c r="K9" s="156" t="s">
        <v>340</v>
      </c>
      <c r="L9" s="156" t="s">
        <v>340</v>
      </c>
      <c r="M9" s="173">
        <f t="shared" si="1"/>
        <v>850</v>
      </c>
    </row>
    <row r="10" spans="1:13" s="174" customFormat="1" ht="30.75" thickBot="1" x14ac:dyDescent="0.3">
      <c r="A10" s="123" t="s">
        <v>409</v>
      </c>
      <c r="B10" s="177" t="s">
        <v>397</v>
      </c>
      <c r="C10" s="156" t="s">
        <v>340</v>
      </c>
      <c r="D10" s="156" t="s">
        <v>340</v>
      </c>
      <c r="E10" s="156" t="s">
        <v>340</v>
      </c>
      <c r="F10" s="156" t="s">
        <v>340</v>
      </c>
      <c r="G10" s="156" t="s">
        <v>340</v>
      </c>
      <c r="H10" s="156" t="s">
        <v>340</v>
      </c>
      <c r="I10" s="156" t="s">
        <v>340</v>
      </c>
      <c r="J10" s="156" t="s">
        <v>340</v>
      </c>
      <c r="K10" s="156" t="s">
        <v>340</v>
      </c>
      <c r="L10" s="156" t="s">
        <v>340</v>
      </c>
      <c r="M10" s="173">
        <f t="shared" si="1"/>
        <v>860</v>
      </c>
    </row>
    <row r="11" spans="1:13" s="174" customFormat="1" ht="45.75" thickBot="1" x14ac:dyDescent="0.3">
      <c r="A11" s="123" t="s">
        <v>410</v>
      </c>
      <c r="B11" s="177" t="s">
        <v>398</v>
      </c>
      <c r="C11" s="156" t="s">
        <v>340</v>
      </c>
      <c r="D11" s="156" t="s">
        <v>340</v>
      </c>
      <c r="E11" s="156" t="s">
        <v>340</v>
      </c>
      <c r="F11" s="156" t="s">
        <v>340</v>
      </c>
      <c r="G11" s="156" t="s">
        <v>340</v>
      </c>
      <c r="H11" s="156" t="s">
        <v>340</v>
      </c>
      <c r="I11" s="156" t="s">
        <v>340</v>
      </c>
      <c r="J11" s="156" t="s">
        <v>340</v>
      </c>
      <c r="K11" s="156" t="s">
        <v>340</v>
      </c>
      <c r="L11" s="156" t="s">
        <v>340</v>
      </c>
      <c r="M11" s="173">
        <f t="shared" si="1"/>
        <v>870</v>
      </c>
    </row>
    <row r="12" spans="1:13" s="174" customFormat="1" ht="19.5" thickBot="1" x14ac:dyDescent="0.3">
      <c r="A12" s="123" t="s">
        <v>411</v>
      </c>
      <c r="B12" s="177" t="s">
        <v>399</v>
      </c>
      <c r="C12" s="156" t="s">
        <v>340</v>
      </c>
      <c r="D12" s="156" t="s">
        <v>340</v>
      </c>
      <c r="E12" s="156" t="s">
        <v>340</v>
      </c>
      <c r="F12" s="156" t="s">
        <v>340</v>
      </c>
      <c r="G12" s="156" t="s">
        <v>340</v>
      </c>
      <c r="H12" s="156" t="s">
        <v>340</v>
      </c>
      <c r="I12" s="156" t="s">
        <v>340</v>
      </c>
      <c r="J12" s="156" t="s">
        <v>340</v>
      </c>
      <c r="K12" s="156" t="s">
        <v>340</v>
      </c>
      <c r="L12" s="156" t="s">
        <v>340</v>
      </c>
      <c r="M12" s="173">
        <f t="shared" si="1"/>
        <v>880</v>
      </c>
    </row>
    <row r="13" spans="1:13" s="174" customFormat="1" ht="19.5" thickBot="1" x14ac:dyDescent="0.3">
      <c r="A13" s="123" t="s">
        <v>412</v>
      </c>
      <c r="B13" s="177" t="s">
        <v>400</v>
      </c>
      <c r="C13" s="156" t="s">
        <v>340</v>
      </c>
      <c r="D13" s="156" t="s">
        <v>340</v>
      </c>
      <c r="E13" s="156" t="s">
        <v>340</v>
      </c>
      <c r="F13" s="156" t="s">
        <v>340</v>
      </c>
      <c r="G13" s="156" t="s">
        <v>340</v>
      </c>
      <c r="H13" s="156" t="s">
        <v>340</v>
      </c>
      <c r="I13" s="156" t="s">
        <v>340</v>
      </c>
      <c r="J13" s="156" t="s">
        <v>340</v>
      </c>
      <c r="K13" s="156" t="s">
        <v>340</v>
      </c>
      <c r="L13" s="156" t="s">
        <v>340</v>
      </c>
      <c r="M13" s="173">
        <f t="shared" si="1"/>
        <v>890</v>
      </c>
    </row>
    <row r="14" spans="1:13" s="174" customFormat="1" ht="19.5" thickBot="1" x14ac:dyDescent="0.3">
      <c r="A14" s="123" t="s">
        <v>413</v>
      </c>
      <c r="B14" s="177" t="s">
        <v>401</v>
      </c>
      <c r="C14" s="156" t="s">
        <v>340</v>
      </c>
      <c r="D14" s="156" t="s">
        <v>340</v>
      </c>
      <c r="E14" s="156" t="s">
        <v>340</v>
      </c>
      <c r="F14" s="156" t="s">
        <v>340</v>
      </c>
      <c r="G14" s="156" t="s">
        <v>340</v>
      </c>
      <c r="H14" s="156" t="s">
        <v>340</v>
      </c>
      <c r="I14" s="156" t="s">
        <v>340</v>
      </c>
      <c r="J14" s="156" t="s">
        <v>340</v>
      </c>
      <c r="K14" s="156" t="s">
        <v>340</v>
      </c>
      <c r="L14" s="156" t="s">
        <v>340</v>
      </c>
      <c r="M14" s="173">
        <f t="shared" si="1"/>
        <v>900</v>
      </c>
    </row>
    <row r="15" spans="1:13" s="174" customFormat="1" ht="19.5" thickBot="1" x14ac:dyDescent="0.3">
      <c r="A15" s="123" t="s">
        <v>414</v>
      </c>
      <c r="B15" s="177" t="s">
        <v>402</v>
      </c>
      <c r="C15" s="156" t="s">
        <v>340</v>
      </c>
      <c r="D15" s="156" t="s">
        <v>340</v>
      </c>
      <c r="E15" s="156" t="s">
        <v>340</v>
      </c>
      <c r="F15" s="156" t="s">
        <v>340</v>
      </c>
      <c r="G15" s="156" t="s">
        <v>340</v>
      </c>
      <c r="H15" s="156" t="s">
        <v>340</v>
      </c>
      <c r="I15" s="156" t="s">
        <v>340</v>
      </c>
      <c r="J15" s="156" t="s">
        <v>340</v>
      </c>
      <c r="K15" s="156" t="s">
        <v>340</v>
      </c>
      <c r="L15" s="156" t="s">
        <v>340</v>
      </c>
      <c r="M15" s="173">
        <f t="shared" si="1"/>
        <v>910</v>
      </c>
    </row>
    <row r="16" spans="1:13" s="176" customFormat="1" ht="19.5" thickBot="1" x14ac:dyDescent="0.3">
      <c r="A16" s="123" t="s">
        <v>435</v>
      </c>
      <c r="B16" s="177" t="s">
        <v>403</v>
      </c>
      <c r="C16" s="156" t="s">
        <v>340</v>
      </c>
      <c r="D16" s="156" t="s">
        <v>340</v>
      </c>
      <c r="E16" s="156" t="s">
        <v>340</v>
      </c>
      <c r="F16" s="156" t="s">
        <v>340</v>
      </c>
      <c r="G16" s="156" t="s">
        <v>340</v>
      </c>
      <c r="H16" s="156" t="s">
        <v>340</v>
      </c>
      <c r="I16" s="156" t="s">
        <v>340</v>
      </c>
      <c r="J16" s="156" t="s">
        <v>340</v>
      </c>
      <c r="K16" s="156" t="s">
        <v>340</v>
      </c>
      <c r="L16" s="156" t="s">
        <v>340</v>
      </c>
      <c r="M16" s="175">
        <f>SUM(M5:M15)</f>
        <v>9460</v>
      </c>
    </row>
    <row r="17" spans="1:13" s="142" customFormat="1" ht="30.75" thickBot="1" x14ac:dyDescent="0.3">
      <c r="A17" s="178" t="s">
        <v>298</v>
      </c>
      <c r="B17" s="138" t="s">
        <v>299</v>
      </c>
      <c r="C17" s="139">
        <v>700</v>
      </c>
      <c r="D17" s="139">
        <f>C17+1</f>
        <v>701</v>
      </c>
      <c r="E17" s="139">
        <v>701</v>
      </c>
      <c r="F17" s="139">
        <f>E17+1</f>
        <v>702</v>
      </c>
      <c r="G17" s="140">
        <f>SUM(C17:F17)</f>
        <v>2804</v>
      </c>
      <c r="H17" s="139">
        <v>703</v>
      </c>
      <c r="I17" s="139">
        <f t="shared" ref="I17:K17" si="2">H17+1</f>
        <v>704</v>
      </c>
      <c r="J17" s="139">
        <f t="shared" si="2"/>
        <v>705</v>
      </c>
      <c r="K17" s="139">
        <f t="shared" si="2"/>
        <v>706</v>
      </c>
      <c r="L17" s="140">
        <f>SUM(H17:K17)</f>
        <v>2818</v>
      </c>
      <c r="M17" s="141">
        <f>L17+G17</f>
        <v>5622</v>
      </c>
    </row>
    <row r="18" spans="1:13" s="142" customFormat="1" ht="19.5" thickBot="1" x14ac:dyDescent="0.3">
      <c r="A18" s="178" t="s">
        <v>423</v>
      </c>
      <c r="B18" s="181" t="s">
        <v>436</v>
      </c>
      <c r="C18" s="156" t="s">
        <v>340</v>
      </c>
      <c r="D18" s="156" t="s">
        <v>340</v>
      </c>
      <c r="E18" s="156" t="s">
        <v>340</v>
      </c>
      <c r="F18" s="156" t="s">
        <v>340</v>
      </c>
      <c r="G18" s="156" t="s">
        <v>340</v>
      </c>
      <c r="H18" s="156" t="s">
        <v>340</v>
      </c>
      <c r="I18" s="156" t="s">
        <v>340</v>
      </c>
      <c r="J18" s="156" t="s">
        <v>340</v>
      </c>
      <c r="K18" s="156" t="s">
        <v>340</v>
      </c>
      <c r="L18" s="156" t="s">
        <v>340</v>
      </c>
      <c r="M18" s="143">
        <v>707</v>
      </c>
    </row>
    <row r="19" spans="1:13" s="142" customFormat="1" ht="19.5" thickBot="1" x14ac:dyDescent="0.3">
      <c r="A19" s="178" t="s">
        <v>424</v>
      </c>
      <c r="B19" s="181" t="s">
        <v>437</v>
      </c>
      <c r="C19" s="156" t="s">
        <v>340</v>
      </c>
      <c r="D19" s="156" t="s">
        <v>340</v>
      </c>
      <c r="E19" s="156" t="s">
        <v>340</v>
      </c>
      <c r="F19" s="156" t="s">
        <v>340</v>
      </c>
      <c r="G19" s="156" t="s">
        <v>340</v>
      </c>
      <c r="H19" s="156" t="s">
        <v>340</v>
      </c>
      <c r="I19" s="156" t="s">
        <v>340</v>
      </c>
      <c r="J19" s="156" t="s">
        <v>340</v>
      </c>
      <c r="K19" s="156" t="s">
        <v>340</v>
      </c>
      <c r="L19" s="156" t="s">
        <v>340</v>
      </c>
      <c r="M19" s="143">
        <f>M18+1</f>
        <v>708</v>
      </c>
    </row>
    <row r="20" spans="1:13" s="142" customFormat="1" ht="19.5" thickBot="1" x14ac:dyDescent="0.3">
      <c r="A20" s="178" t="s">
        <v>425</v>
      </c>
      <c r="B20" s="181" t="s">
        <v>438</v>
      </c>
      <c r="C20" s="156" t="s">
        <v>340</v>
      </c>
      <c r="D20" s="156" t="s">
        <v>340</v>
      </c>
      <c r="E20" s="156" t="s">
        <v>340</v>
      </c>
      <c r="F20" s="156" t="s">
        <v>340</v>
      </c>
      <c r="G20" s="156" t="s">
        <v>340</v>
      </c>
      <c r="H20" s="156" t="s">
        <v>340</v>
      </c>
      <c r="I20" s="156" t="s">
        <v>340</v>
      </c>
      <c r="J20" s="156" t="s">
        <v>340</v>
      </c>
      <c r="K20" s="156" t="s">
        <v>340</v>
      </c>
      <c r="L20" s="156" t="s">
        <v>340</v>
      </c>
      <c r="M20" s="143">
        <f t="shared" ref="M20:M29" si="3">M19+1</f>
        <v>709</v>
      </c>
    </row>
    <row r="21" spans="1:13" s="142" customFormat="1" ht="19.5" thickBot="1" x14ac:dyDescent="0.3">
      <c r="A21" s="178" t="s">
        <v>426</v>
      </c>
      <c r="B21" s="181" t="s">
        <v>439</v>
      </c>
      <c r="C21" s="156" t="s">
        <v>340</v>
      </c>
      <c r="D21" s="156" t="s">
        <v>340</v>
      </c>
      <c r="E21" s="156" t="s">
        <v>340</v>
      </c>
      <c r="F21" s="156" t="s">
        <v>340</v>
      </c>
      <c r="G21" s="156" t="s">
        <v>340</v>
      </c>
      <c r="H21" s="156" t="s">
        <v>340</v>
      </c>
      <c r="I21" s="156" t="s">
        <v>340</v>
      </c>
      <c r="J21" s="156" t="s">
        <v>340</v>
      </c>
      <c r="K21" s="156" t="s">
        <v>340</v>
      </c>
      <c r="L21" s="156" t="s">
        <v>340</v>
      </c>
      <c r="M21" s="143">
        <f t="shared" si="3"/>
        <v>710</v>
      </c>
    </row>
    <row r="22" spans="1:13" s="142" customFormat="1" ht="19.5" thickBot="1" x14ac:dyDescent="0.3">
      <c r="A22" s="178" t="s">
        <v>427</v>
      </c>
      <c r="B22" s="181" t="s">
        <v>440</v>
      </c>
      <c r="C22" s="156" t="s">
        <v>340</v>
      </c>
      <c r="D22" s="156" t="s">
        <v>340</v>
      </c>
      <c r="E22" s="156" t="s">
        <v>340</v>
      </c>
      <c r="F22" s="156" t="s">
        <v>340</v>
      </c>
      <c r="G22" s="156" t="s">
        <v>340</v>
      </c>
      <c r="H22" s="156" t="s">
        <v>340</v>
      </c>
      <c r="I22" s="156" t="s">
        <v>340</v>
      </c>
      <c r="J22" s="156" t="s">
        <v>340</v>
      </c>
      <c r="K22" s="156" t="s">
        <v>340</v>
      </c>
      <c r="L22" s="156" t="s">
        <v>340</v>
      </c>
      <c r="M22" s="143">
        <f t="shared" si="3"/>
        <v>711</v>
      </c>
    </row>
    <row r="23" spans="1:13" s="142" customFormat="1" ht="19.5" thickBot="1" x14ac:dyDescent="0.3">
      <c r="A23" s="178" t="s">
        <v>428</v>
      </c>
      <c r="B23" s="181" t="s">
        <v>441</v>
      </c>
      <c r="C23" s="156" t="s">
        <v>340</v>
      </c>
      <c r="D23" s="156" t="s">
        <v>340</v>
      </c>
      <c r="E23" s="156" t="s">
        <v>340</v>
      </c>
      <c r="F23" s="156" t="s">
        <v>340</v>
      </c>
      <c r="G23" s="156" t="s">
        <v>340</v>
      </c>
      <c r="H23" s="156" t="s">
        <v>340</v>
      </c>
      <c r="I23" s="156" t="s">
        <v>340</v>
      </c>
      <c r="J23" s="156" t="s">
        <v>340</v>
      </c>
      <c r="K23" s="156" t="s">
        <v>340</v>
      </c>
      <c r="L23" s="156" t="s">
        <v>340</v>
      </c>
      <c r="M23" s="143">
        <f t="shared" si="3"/>
        <v>712</v>
      </c>
    </row>
    <row r="24" spans="1:13" s="142" customFormat="1" ht="30.75" thickBot="1" x14ac:dyDescent="0.3">
      <c r="A24" s="178" t="s">
        <v>429</v>
      </c>
      <c r="B24" s="181" t="s">
        <v>442</v>
      </c>
      <c r="C24" s="156" t="s">
        <v>340</v>
      </c>
      <c r="D24" s="156" t="s">
        <v>340</v>
      </c>
      <c r="E24" s="156" t="s">
        <v>340</v>
      </c>
      <c r="F24" s="156" t="s">
        <v>340</v>
      </c>
      <c r="G24" s="156" t="s">
        <v>340</v>
      </c>
      <c r="H24" s="156" t="s">
        <v>340</v>
      </c>
      <c r="I24" s="156" t="s">
        <v>340</v>
      </c>
      <c r="J24" s="156" t="s">
        <v>340</v>
      </c>
      <c r="K24" s="156" t="s">
        <v>340</v>
      </c>
      <c r="L24" s="156" t="s">
        <v>340</v>
      </c>
      <c r="M24" s="143">
        <f t="shared" si="3"/>
        <v>713</v>
      </c>
    </row>
    <row r="25" spans="1:13" s="142" customFormat="1" ht="19.5" thickBot="1" x14ac:dyDescent="0.3">
      <c r="A25" s="178" t="s">
        <v>430</v>
      </c>
      <c r="B25" s="181" t="s">
        <v>443</v>
      </c>
      <c r="C25" s="156" t="s">
        <v>340</v>
      </c>
      <c r="D25" s="156" t="s">
        <v>340</v>
      </c>
      <c r="E25" s="156" t="s">
        <v>340</v>
      </c>
      <c r="F25" s="156" t="s">
        <v>340</v>
      </c>
      <c r="G25" s="156" t="s">
        <v>340</v>
      </c>
      <c r="H25" s="156" t="s">
        <v>340</v>
      </c>
      <c r="I25" s="156" t="s">
        <v>340</v>
      </c>
      <c r="J25" s="156" t="s">
        <v>340</v>
      </c>
      <c r="K25" s="156" t="s">
        <v>340</v>
      </c>
      <c r="L25" s="156" t="s">
        <v>340</v>
      </c>
      <c r="M25" s="143">
        <f t="shared" si="3"/>
        <v>714</v>
      </c>
    </row>
    <row r="26" spans="1:13" s="142" customFormat="1" ht="19.5" thickBot="1" x14ac:dyDescent="0.3">
      <c r="A26" s="178" t="s">
        <v>431</v>
      </c>
      <c r="B26" s="181" t="s">
        <v>444</v>
      </c>
      <c r="C26" s="156" t="s">
        <v>340</v>
      </c>
      <c r="D26" s="156" t="s">
        <v>340</v>
      </c>
      <c r="E26" s="156" t="s">
        <v>340</v>
      </c>
      <c r="F26" s="156" t="s">
        <v>340</v>
      </c>
      <c r="G26" s="156" t="s">
        <v>340</v>
      </c>
      <c r="H26" s="156" t="s">
        <v>340</v>
      </c>
      <c r="I26" s="156" t="s">
        <v>340</v>
      </c>
      <c r="J26" s="156" t="s">
        <v>340</v>
      </c>
      <c r="K26" s="156" t="s">
        <v>340</v>
      </c>
      <c r="L26" s="156" t="s">
        <v>340</v>
      </c>
      <c r="M26" s="143">
        <f t="shared" si="3"/>
        <v>715</v>
      </c>
    </row>
    <row r="27" spans="1:13" s="142" customFormat="1" ht="19.5" thickBot="1" x14ac:dyDescent="0.3">
      <c r="A27" s="178" t="s">
        <v>432</v>
      </c>
      <c r="B27" s="181" t="s">
        <v>445</v>
      </c>
      <c r="C27" s="156" t="s">
        <v>340</v>
      </c>
      <c r="D27" s="156" t="s">
        <v>340</v>
      </c>
      <c r="E27" s="156" t="s">
        <v>340</v>
      </c>
      <c r="F27" s="156" t="s">
        <v>340</v>
      </c>
      <c r="G27" s="156" t="s">
        <v>340</v>
      </c>
      <c r="H27" s="156" t="s">
        <v>340</v>
      </c>
      <c r="I27" s="156" t="s">
        <v>340</v>
      </c>
      <c r="J27" s="156" t="s">
        <v>340</v>
      </c>
      <c r="K27" s="156" t="s">
        <v>340</v>
      </c>
      <c r="L27" s="156" t="s">
        <v>340</v>
      </c>
      <c r="M27" s="143">
        <f t="shared" si="3"/>
        <v>716</v>
      </c>
    </row>
    <row r="28" spans="1:13" s="142" customFormat="1" ht="19.5" thickBot="1" x14ac:dyDescent="0.3">
      <c r="A28" s="178" t="s">
        <v>433</v>
      </c>
      <c r="B28" s="181" t="s">
        <v>446</v>
      </c>
      <c r="C28" s="156" t="s">
        <v>340</v>
      </c>
      <c r="D28" s="156" t="s">
        <v>340</v>
      </c>
      <c r="E28" s="156" t="s">
        <v>340</v>
      </c>
      <c r="F28" s="156" t="s">
        <v>340</v>
      </c>
      <c r="G28" s="156" t="s">
        <v>340</v>
      </c>
      <c r="H28" s="156" t="s">
        <v>340</v>
      </c>
      <c r="I28" s="156" t="s">
        <v>340</v>
      </c>
      <c r="J28" s="156" t="s">
        <v>340</v>
      </c>
      <c r="K28" s="156" t="s">
        <v>340</v>
      </c>
      <c r="L28" s="156" t="s">
        <v>340</v>
      </c>
      <c r="M28" s="143">
        <f t="shared" si="3"/>
        <v>717</v>
      </c>
    </row>
    <row r="29" spans="1:13" ht="19.5" thickBot="1" x14ac:dyDescent="0.3">
      <c r="A29" s="178" t="s">
        <v>434</v>
      </c>
      <c r="B29" s="181" t="s">
        <v>447</v>
      </c>
      <c r="C29" s="156" t="s">
        <v>340</v>
      </c>
      <c r="D29" s="156" t="s">
        <v>340</v>
      </c>
      <c r="E29" s="156" t="s">
        <v>340</v>
      </c>
      <c r="F29" s="156" t="s">
        <v>340</v>
      </c>
      <c r="G29" s="156" t="s">
        <v>340</v>
      </c>
      <c r="H29" s="156" t="s">
        <v>340</v>
      </c>
      <c r="I29" s="156" t="s">
        <v>340</v>
      </c>
      <c r="J29" s="156" t="s">
        <v>340</v>
      </c>
      <c r="K29" s="156" t="s">
        <v>340</v>
      </c>
      <c r="L29" s="156" t="s">
        <v>340</v>
      </c>
      <c r="M29" s="119">
        <f t="shared" si="3"/>
        <v>718</v>
      </c>
    </row>
    <row r="30" spans="1:13" s="142" customFormat="1" ht="45.75" thickBot="1" x14ac:dyDescent="0.3">
      <c r="A30" s="144" t="s">
        <v>300</v>
      </c>
      <c r="B30" s="138" t="s">
        <v>301</v>
      </c>
      <c r="C30" s="139">
        <v>720</v>
      </c>
      <c r="D30" s="139">
        <f>C30+1</f>
        <v>721</v>
      </c>
      <c r="E30" s="139">
        <f t="shared" ref="D30:K31" si="4">D30+1</f>
        <v>722</v>
      </c>
      <c r="F30" s="139">
        <f t="shared" si="4"/>
        <v>723</v>
      </c>
      <c r="G30" s="140">
        <f>SUM(C30:F30)</f>
        <v>2886</v>
      </c>
      <c r="H30" s="139">
        <v>724</v>
      </c>
      <c r="I30" s="139">
        <f t="shared" si="4"/>
        <v>725</v>
      </c>
      <c r="J30" s="139">
        <f t="shared" si="4"/>
        <v>726</v>
      </c>
      <c r="K30" s="139">
        <f t="shared" si="4"/>
        <v>727</v>
      </c>
      <c r="L30" s="140">
        <f>SUM(H30:K30)</f>
        <v>2902</v>
      </c>
      <c r="M30" s="141">
        <f>L30+G30</f>
        <v>5788</v>
      </c>
    </row>
    <row r="31" spans="1:13" s="142" customFormat="1" ht="45.75" thickBot="1" x14ac:dyDescent="0.3">
      <c r="A31" s="144" t="s">
        <v>302</v>
      </c>
      <c r="B31" s="145" t="s">
        <v>375</v>
      </c>
      <c r="C31" s="139">
        <f>728</f>
        <v>728</v>
      </c>
      <c r="D31" s="139">
        <f t="shared" si="4"/>
        <v>729</v>
      </c>
      <c r="E31" s="139">
        <f t="shared" si="4"/>
        <v>730</v>
      </c>
      <c r="F31" s="139">
        <f t="shared" si="4"/>
        <v>731</v>
      </c>
      <c r="G31" s="140">
        <f>SUM(C31:F31)</f>
        <v>2918</v>
      </c>
      <c r="H31" s="139">
        <v>732</v>
      </c>
      <c r="I31" s="139">
        <f t="shared" si="4"/>
        <v>733</v>
      </c>
      <c r="J31" s="139">
        <f t="shared" si="4"/>
        <v>734</v>
      </c>
      <c r="K31" s="139">
        <f t="shared" si="4"/>
        <v>735</v>
      </c>
      <c r="L31" s="140">
        <f>SUM(H31:K31)</f>
        <v>2934</v>
      </c>
      <c r="M31" s="141">
        <f>L31+G31</f>
        <v>5852</v>
      </c>
    </row>
    <row r="32" spans="1:13" s="142" customFormat="1" ht="30.75" thickBot="1" x14ac:dyDescent="0.3">
      <c r="A32" s="146" t="s">
        <v>306</v>
      </c>
      <c r="B32" s="138" t="s">
        <v>303</v>
      </c>
      <c r="C32" s="251" t="s">
        <v>304</v>
      </c>
      <c r="D32" s="252"/>
      <c r="E32" s="252"/>
      <c r="F32" s="253"/>
      <c r="G32" s="147" t="s">
        <v>341</v>
      </c>
      <c r="H32" s="251" t="s">
        <v>305</v>
      </c>
      <c r="I32" s="252"/>
      <c r="J32" s="252"/>
      <c r="K32" s="253"/>
      <c r="L32" s="148">
        <v>737</v>
      </c>
      <c r="M32" s="149">
        <f>L32+G32</f>
        <v>1473</v>
      </c>
    </row>
    <row r="33" spans="1:13" s="142" customFormat="1" ht="30.75" thickBot="1" x14ac:dyDescent="0.3">
      <c r="A33" s="123" t="s">
        <v>308</v>
      </c>
      <c r="B33" s="138" t="s">
        <v>314</v>
      </c>
      <c r="C33" s="150" t="s">
        <v>340</v>
      </c>
      <c r="D33" s="150" t="s">
        <v>340</v>
      </c>
      <c r="E33" s="150" t="s">
        <v>340</v>
      </c>
      <c r="F33" s="150" t="s">
        <v>340</v>
      </c>
      <c r="G33" s="150" t="s">
        <v>340</v>
      </c>
      <c r="H33" s="139">
        <v>736</v>
      </c>
      <c r="I33" s="139">
        <f t="shared" ref="I33:K33" si="5">H33+1</f>
        <v>737</v>
      </c>
      <c r="J33" s="139">
        <f t="shared" si="5"/>
        <v>738</v>
      </c>
      <c r="K33" s="139">
        <f t="shared" si="5"/>
        <v>739</v>
      </c>
      <c r="L33" s="140">
        <f>SUM(H33:K33)</f>
        <v>2950</v>
      </c>
      <c r="M33" s="141">
        <v>2951</v>
      </c>
    </row>
    <row r="34" spans="1:13" ht="19.5" thickBot="1" x14ac:dyDescent="0.3">
      <c r="A34" s="123" t="s">
        <v>418</v>
      </c>
      <c r="B34" s="180" t="s">
        <v>448</v>
      </c>
      <c r="C34" s="150" t="s">
        <v>340</v>
      </c>
      <c r="D34" s="150" t="s">
        <v>340</v>
      </c>
      <c r="E34" s="150" t="s">
        <v>340</v>
      </c>
      <c r="F34" s="150" t="s">
        <v>340</v>
      </c>
      <c r="G34" s="150" t="s">
        <v>340</v>
      </c>
      <c r="H34" s="150" t="s">
        <v>340</v>
      </c>
      <c r="I34" s="150" t="s">
        <v>340</v>
      </c>
      <c r="J34" s="150" t="s">
        <v>340</v>
      </c>
      <c r="K34" s="150" t="s">
        <v>340</v>
      </c>
      <c r="L34" s="150" t="s">
        <v>340</v>
      </c>
      <c r="M34" s="179">
        <f>M33+7</f>
        <v>2958</v>
      </c>
    </row>
    <row r="35" spans="1:13" ht="19.5" thickBot="1" x14ac:dyDescent="0.3">
      <c r="A35" s="123" t="s">
        <v>419</v>
      </c>
      <c r="B35" s="180" t="s">
        <v>449</v>
      </c>
      <c r="C35" s="150" t="s">
        <v>340</v>
      </c>
      <c r="D35" s="150" t="s">
        <v>340</v>
      </c>
      <c r="E35" s="150" t="s">
        <v>340</v>
      </c>
      <c r="F35" s="150" t="s">
        <v>340</v>
      </c>
      <c r="G35" s="150" t="s">
        <v>340</v>
      </c>
      <c r="H35" s="150" t="s">
        <v>340</v>
      </c>
      <c r="I35" s="150" t="s">
        <v>340</v>
      </c>
      <c r="J35" s="150" t="s">
        <v>340</v>
      </c>
      <c r="K35" s="150" t="s">
        <v>340</v>
      </c>
      <c r="L35" s="150" t="s">
        <v>340</v>
      </c>
      <c r="M35" s="179">
        <f t="shared" ref="M35:M37" si="6">M34+7</f>
        <v>2965</v>
      </c>
    </row>
    <row r="36" spans="1:13" ht="19.5" thickBot="1" x14ac:dyDescent="0.3">
      <c r="A36" s="123" t="s">
        <v>420</v>
      </c>
      <c r="B36" s="180" t="s">
        <v>450</v>
      </c>
      <c r="C36" s="150" t="s">
        <v>340</v>
      </c>
      <c r="D36" s="150" t="s">
        <v>340</v>
      </c>
      <c r="E36" s="150" t="s">
        <v>340</v>
      </c>
      <c r="F36" s="150" t="s">
        <v>340</v>
      </c>
      <c r="G36" s="150" t="s">
        <v>340</v>
      </c>
      <c r="H36" s="150" t="s">
        <v>340</v>
      </c>
      <c r="I36" s="150" t="s">
        <v>340</v>
      </c>
      <c r="J36" s="150" t="s">
        <v>340</v>
      </c>
      <c r="K36" s="150" t="s">
        <v>340</v>
      </c>
      <c r="L36" s="150" t="s">
        <v>340</v>
      </c>
      <c r="M36" s="179">
        <f t="shared" si="6"/>
        <v>2972</v>
      </c>
    </row>
    <row r="37" spans="1:13" ht="19.5" thickBot="1" x14ac:dyDescent="0.3">
      <c r="A37" s="123" t="s">
        <v>421</v>
      </c>
      <c r="B37" s="180" t="s">
        <v>451</v>
      </c>
      <c r="C37" s="150" t="s">
        <v>340</v>
      </c>
      <c r="D37" s="150" t="s">
        <v>340</v>
      </c>
      <c r="E37" s="150" t="s">
        <v>340</v>
      </c>
      <c r="F37" s="150" t="s">
        <v>340</v>
      </c>
      <c r="G37" s="150" t="s">
        <v>340</v>
      </c>
      <c r="H37" s="150" t="s">
        <v>340</v>
      </c>
      <c r="I37" s="150" t="s">
        <v>340</v>
      </c>
      <c r="J37" s="150" t="s">
        <v>340</v>
      </c>
      <c r="K37" s="150" t="s">
        <v>340</v>
      </c>
      <c r="L37" s="150" t="s">
        <v>340</v>
      </c>
      <c r="M37" s="179">
        <f t="shared" si="6"/>
        <v>2979</v>
      </c>
    </row>
    <row r="38" spans="1:13" ht="19.5" thickBot="1" x14ac:dyDescent="0.3">
      <c r="A38" s="123" t="s">
        <v>422</v>
      </c>
      <c r="B38" s="180" t="s">
        <v>452</v>
      </c>
      <c r="C38" s="150" t="s">
        <v>340</v>
      </c>
      <c r="D38" s="150" t="s">
        <v>340</v>
      </c>
      <c r="E38" s="150" t="s">
        <v>340</v>
      </c>
      <c r="F38" s="150" t="s">
        <v>340</v>
      </c>
      <c r="G38" s="150" t="s">
        <v>340</v>
      </c>
      <c r="H38" s="150" t="s">
        <v>340</v>
      </c>
      <c r="I38" s="150" t="s">
        <v>340</v>
      </c>
      <c r="J38" s="150" t="s">
        <v>340</v>
      </c>
      <c r="K38" s="150" t="s">
        <v>340</v>
      </c>
      <c r="L38" s="150" t="s">
        <v>340</v>
      </c>
      <c r="M38" s="179">
        <f>M37+7</f>
        <v>2986</v>
      </c>
    </row>
    <row r="39" spans="1:13" s="142" customFormat="1" ht="30.75" thickBot="1" x14ac:dyDescent="0.3">
      <c r="A39" s="144" t="s">
        <v>312</v>
      </c>
      <c r="B39" s="151" t="s">
        <v>307</v>
      </c>
      <c r="C39" s="242" t="s">
        <v>295</v>
      </c>
      <c r="D39" s="243"/>
      <c r="E39" s="243"/>
      <c r="F39" s="244"/>
      <c r="G39" s="140">
        <v>744</v>
      </c>
      <c r="H39" s="152" t="s">
        <v>296</v>
      </c>
      <c r="I39" s="153">
        <v>746</v>
      </c>
      <c r="J39" s="154" t="s">
        <v>297</v>
      </c>
      <c r="K39" s="155"/>
      <c r="L39" s="140">
        <v>748</v>
      </c>
      <c r="M39" s="141">
        <f>L39+I39+G39</f>
        <v>2238</v>
      </c>
    </row>
    <row r="40" spans="1:13" s="142" customFormat="1" ht="30.75" thickBot="1" x14ac:dyDescent="0.3">
      <c r="A40" s="144" t="s">
        <v>315</v>
      </c>
      <c r="B40" s="151" t="s">
        <v>309</v>
      </c>
      <c r="C40" s="242" t="s">
        <v>295</v>
      </c>
      <c r="D40" s="243"/>
      <c r="E40" s="243"/>
      <c r="F40" s="244"/>
      <c r="G40" s="140">
        <v>745</v>
      </c>
      <c r="H40" s="152" t="s">
        <v>296</v>
      </c>
      <c r="I40" s="153">
        <v>747</v>
      </c>
      <c r="J40" s="154" t="s">
        <v>297</v>
      </c>
      <c r="K40" s="155"/>
      <c r="L40" s="140">
        <v>749</v>
      </c>
      <c r="M40" s="141">
        <f>L40+I40+G40</f>
        <v>2241</v>
      </c>
    </row>
    <row r="41" spans="1:13" s="142" customFormat="1" ht="19.5" thickBot="1" x14ac:dyDescent="0.3">
      <c r="A41" s="144" t="s">
        <v>316</v>
      </c>
      <c r="B41" s="151" t="s">
        <v>310</v>
      </c>
      <c r="C41" s="156" t="s">
        <v>340</v>
      </c>
      <c r="D41" s="156" t="s">
        <v>340</v>
      </c>
      <c r="E41" s="156" t="s">
        <v>340</v>
      </c>
      <c r="F41" s="156" t="s">
        <v>340</v>
      </c>
      <c r="G41" s="156" t="s">
        <v>340</v>
      </c>
      <c r="H41" s="156" t="s">
        <v>340</v>
      </c>
      <c r="I41" s="156" t="s">
        <v>340</v>
      </c>
      <c r="J41" s="156" t="s">
        <v>340</v>
      </c>
      <c r="K41" s="156" t="s">
        <v>340</v>
      </c>
      <c r="L41" s="156" t="s">
        <v>340</v>
      </c>
      <c r="M41" s="141">
        <v>2242</v>
      </c>
    </row>
    <row r="42" spans="1:13" s="142" customFormat="1" ht="19.5" thickBot="1" x14ac:dyDescent="0.3">
      <c r="A42" s="144" t="s">
        <v>317</v>
      </c>
      <c r="B42" s="151" t="s">
        <v>311</v>
      </c>
      <c r="C42" s="156" t="s">
        <v>340</v>
      </c>
      <c r="D42" s="156" t="s">
        <v>340</v>
      </c>
      <c r="E42" s="156" t="s">
        <v>340</v>
      </c>
      <c r="F42" s="156" t="s">
        <v>340</v>
      </c>
      <c r="G42" s="140">
        <v>750</v>
      </c>
      <c r="H42" s="156" t="s">
        <v>340</v>
      </c>
      <c r="I42" s="156" t="s">
        <v>340</v>
      </c>
      <c r="J42" s="156" t="s">
        <v>340</v>
      </c>
      <c r="K42" s="156" t="s">
        <v>340</v>
      </c>
      <c r="L42" s="140">
        <v>751</v>
      </c>
      <c r="M42" s="141">
        <f>L42+G42</f>
        <v>1501</v>
      </c>
    </row>
    <row r="43" spans="1:13" s="142" customFormat="1" ht="19.5" thickBot="1" x14ac:dyDescent="0.3">
      <c r="A43" s="144" t="s">
        <v>376</v>
      </c>
      <c r="B43" s="157" t="s">
        <v>313</v>
      </c>
      <c r="C43" s="156" t="s">
        <v>340</v>
      </c>
      <c r="D43" s="156" t="s">
        <v>340</v>
      </c>
      <c r="E43" s="156" t="s">
        <v>340</v>
      </c>
      <c r="F43" s="156" t="s">
        <v>340</v>
      </c>
      <c r="G43" s="156" t="s">
        <v>340</v>
      </c>
      <c r="H43" s="139">
        <v>752</v>
      </c>
      <c r="I43" s="139">
        <v>753</v>
      </c>
      <c r="J43" s="139">
        <v>754</v>
      </c>
      <c r="K43" s="139">
        <v>755</v>
      </c>
      <c r="L43" s="139">
        <v>756</v>
      </c>
      <c r="M43" s="141">
        <v>1502</v>
      </c>
    </row>
  </sheetData>
  <mergeCells count="8">
    <mergeCell ref="C39:F39"/>
    <mergeCell ref="C40:F40"/>
    <mergeCell ref="A1:M1"/>
    <mergeCell ref="H2:L2"/>
    <mergeCell ref="M2:M3"/>
    <mergeCell ref="C2:G2"/>
    <mergeCell ref="C32:F32"/>
    <mergeCell ref="H32:K32"/>
  </mergeCells>
  <pageMargins left="0.25" right="0.25" top="0.75" bottom="0.75" header="0.3" footer="0.3"/>
  <pageSetup paperSize="9" scale="82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view="pageBreakPreview" zoomScaleNormal="100" zoomScaleSheetLayoutView="100" workbookViewId="0">
      <pane xSplit="2" ySplit="3" topLeftCell="C4" activePane="bottomRight" state="frozen"/>
      <selection activeCell="A11" sqref="A11:H12"/>
      <selection pane="topRight" activeCell="A11" sqref="A11:H12"/>
      <selection pane="bottomLeft" activeCell="A11" sqref="A11:H12"/>
      <selection pane="bottomRight" activeCell="C7" sqref="C7"/>
    </sheetView>
  </sheetViews>
  <sheetFormatPr defaultRowHeight="15" x14ac:dyDescent="0.25"/>
  <cols>
    <col min="1" max="1" width="8.7109375" style="1" customWidth="1"/>
    <col min="2" max="2" width="48" style="1" customWidth="1"/>
    <col min="3" max="3" width="11.140625" style="1" bestFit="1" customWidth="1"/>
    <col min="4" max="5" width="9.140625" style="1"/>
    <col min="6" max="6" width="9.7109375" style="1" customWidth="1"/>
    <col min="7" max="7" width="11.140625" style="1" customWidth="1"/>
    <col min="8" max="8" width="9.140625" style="1"/>
    <col min="9" max="9" width="12.85546875" style="1" customWidth="1"/>
    <col min="10" max="16384" width="9.140625" style="1"/>
  </cols>
  <sheetData>
    <row r="1" spans="1:19" s="95" customFormat="1" ht="33" customHeight="1" thickBot="1" x14ac:dyDescent="0.3">
      <c r="A1" s="254" t="s">
        <v>250</v>
      </c>
      <c r="B1" s="255"/>
      <c r="C1" s="255"/>
      <c r="D1" s="255"/>
      <c r="E1" s="255"/>
      <c r="F1" s="255"/>
      <c r="G1" s="255"/>
      <c r="H1" s="255"/>
      <c r="I1" s="256"/>
      <c r="J1" s="96"/>
      <c r="K1" s="96"/>
      <c r="L1" s="96"/>
      <c r="M1" s="96"/>
      <c r="N1" s="96"/>
      <c r="O1" s="96"/>
      <c r="P1" s="96"/>
      <c r="Q1" s="96"/>
      <c r="R1" s="96"/>
      <c r="S1" s="96"/>
    </row>
    <row r="2" spans="1:19" ht="16.5" customHeight="1" thickBot="1" x14ac:dyDescent="0.3">
      <c r="A2" s="257" t="s">
        <v>15</v>
      </c>
      <c r="B2" s="257" t="s">
        <v>20</v>
      </c>
      <c r="C2" s="257" t="s">
        <v>8</v>
      </c>
      <c r="D2" s="257"/>
      <c r="E2" s="257"/>
      <c r="F2" s="257" t="s">
        <v>9</v>
      </c>
      <c r="G2" s="257"/>
      <c r="H2" s="257"/>
      <c r="I2" s="257" t="s">
        <v>34</v>
      </c>
    </row>
    <row r="3" spans="1:19" ht="42.75" customHeight="1" thickBot="1" x14ac:dyDescent="0.3">
      <c r="A3" s="257"/>
      <c r="B3" s="257"/>
      <c r="C3" s="94" t="s">
        <v>249</v>
      </c>
      <c r="D3" s="93" t="s">
        <v>11</v>
      </c>
      <c r="E3" s="93" t="s">
        <v>33</v>
      </c>
      <c r="F3" s="94" t="s">
        <v>249</v>
      </c>
      <c r="G3" s="93" t="s">
        <v>11</v>
      </c>
      <c r="H3" s="93" t="s">
        <v>239</v>
      </c>
      <c r="I3" s="258"/>
    </row>
    <row r="4" spans="1:19" ht="61.5" customHeight="1" thickBot="1" x14ac:dyDescent="0.3">
      <c r="A4" s="92" t="s">
        <v>248</v>
      </c>
      <c r="B4" s="92" t="s">
        <v>247</v>
      </c>
      <c r="C4" s="91">
        <v>1</v>
      </c>
      <c r="D4" s="90">
        <v>2</v>
      </c>
      <c r="E4" s="106">
        <f>C4+D4</f>
        <v>3</v>
      </c>
      <c r="F4" s="89">
        <v>20</v>
      </c>
      <c r="G4" s="88">
        <v>21</v>
      </c>
      <c r="H4" s="106">
        <f>F4+G4</f>
        <v>41</v>
      </c>
      <c r="I4" s="105">
        <f>E4+H4</f>
        <v>44</v>
      </c>
    </row>
    <row r="5" spans="1:19" ht="63" customHeight="1" thickBot="1" x14ac:dyDescent="0.3">
      <c r="A5" s="92" t="s">
        <v>246</v>
      </c>
      <c r="B5" s="92" t="s">
        <v>245</v>
      </c>
      <c r="C5" s="91">
        <v>4</v>
      </c>
      <c r="D5" s="90">
        <v>5</v>
      </c>
      <c r="E5" s="106">
        <f>C5+D5</f>
        <v>9</v>
      </c>
      <c r="F5" s="89">
        <v>22</v>
      </c>
      <c r="G5" s="88">
        <v>23</v>
      </c>
      <c r="H5" s="106">
        <f>F5+G5</f>
        <v>45</v>
      </c>
      <c r="I5" s="105">
        <f>E5+H5</f>
        <v>54</v>
      </c>
    </row>
    <row r="6" spans="1:19" ht="37.5" customHeight="1" thickBot="1" x14ac:dyDescent="0.3">
      <c r="A6" s="86" t="s">
        <v>244</v>
      </c>
      <c r="B6" s="85" t="s">
        <v>243</v>
      </c>
      <c r="C6" s="87">
        <v>7</v>
      </c>
      <c r="D6" s="87">
        <v>8</v>
      </c>
      <c r="E6" s="106">
        <f>C6+D6</f>
        <v>15</v>
      </c>
      <c r="F6" s="87">
        <v>24</v>
      </c>
      <c r="G6" s="87">
        <v>25</v>
      </c>
      <c r="H6" s="106">
        <f>F6+G6</f>
        <v>49</v>
      </c>
      <c r="I6" s="105">
        <f>E6+H6</f>
        <v>64</v>
      </c>
    </row>
    <row r="7" spans="1:19" ht="32.25" customHeight="1" thickBot="1" x14ac:dyDescent="0.3">
      <c r="A7" s="86" t="s">
        <v>242</v>
      </c>
      <c r="B7" s="85" t="s">
        <v>241</v>
      </c>
      <c r="C7" s="24">
        <v>9</v>
      </c>
      <c r="D7" s="24">
        <v>10</v>
      </c>
      <c r="E7" s="106">
        <f>C7+D7</f>
        <v>19</v>
      </c>
      <c r="F7" s="24">
        <v>26</v>
      </c>
      <c r="G7" s="24">
        <v>27</v>
      </c>
      <c r="H7" s="106">
        <f>F7+G7</f>
        <v>53</v>
      </c>
      <c r="I7" s="105">
        <f>E7+H7</f>
        <v>72</v>
      </c>
    </row>
    <row r="9" spans="1:19" x14ac:dyDescent="0.25">
      <c r="C9" s="84"/>
    </row>
  </sheetData>
  <sheetProtection selectLockedCells="1"/>
  <mergeCells count="6">
    <mergeCell ref="A1:I1"/>
    <mergeCell ref="A2:A3"/>
    <mergeCell ref="C2:E2"/>
    <mergeCell ref="B2:B3"/>
    <mergeCell ref="F2:H2"/>
    <mergeCell ref="I2:I3"/>
  </mergeCells>
  <pageMargins left="0.7" right="0.7" top="0.75" bottom="0.75" header="0.3" footer="0.3"/>
  <pageSetup scale="63" orientation="landscape" r:id="rId1"/>
  <headerFooter>
    <oddHeader xml:space="preserve">&amp;CZAMBIA DEFENCE FORCE MEDICAL SERVICES 
HIV/AIDS Monthly Activity Report Form </oddHeader>
    <oddFooter xml:space="preserve">&amp;LRevised July 19, 2013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U91"/>
  <sheetViews>
    <sheetView view="pageBreakPreview" zoomScaleNormal="90" zoomScaleSheetLayoutView="10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B4" sqref="A1:B1048576"/>
    </sheetView>
  </sheetViews>
  <sheetFormatPr defaultColWidth="8.140625" defaultRowHeight="15" x14ac:dyDescent="0.25"/>
  <cols>
    <col min="1" max="1" width="8.140625" style="23" customWidth="1"/>
    <col min="2" max="2" width="37.5703125" style="36" customWidth="1"/>
    <col min="3" max="16384" width="8.140625" style="23"/>
  </cols>
  <sheetData>
    <row r="1" spans="1:21" ht="16.5" thickBot="1" x14ac:dyDescent="0.3">
      <c r="A1" s="259" t="s">
        <v>117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</row>
    <row r="2" spans="1:21" ht="15.75" thickBot="1" x14ac:dyDescent="0.3">
      <c r="A2" s="261" t="s">
        <v>6</v>
      </c>
      <c r="B2" s="263" t="s">
        <v>116</v>
      </c>
      <c r="C2" s="260" t="s">
        <v>8</v>
      </c>
      <c r="D2" s="260"/>
      <c r="E2" s="260"/>
      <c r="F2" s="260"/>
      <c r="G2" s="260"/>
      <c r="H2" s="260"/>
      <c r="I2" s="260"/>
      <c r="J2" s="260"/>
      <c r="K2" s="260"/>
      <c r="L2" s="260" t="s">
        <v>9</v>
      </c>
      <c r="M2" s="260"/>
      <c r="N2" s="260"/>
      <c r="O2" s="260"/>
      <c r="P2" s="260"/>
      <c r="Q2" s="260"/>
      <c r="R2" s="260"/>
      <c r="S2" s="260"/>
      <c r="T2" s="260"/>
      <c r="U2" s="260" t="s">
        <v>34</v>
      </c>
    </row>
    <row r="3" spans="1:21" ht="30.75" thickBot="1" x14ac:dyDescent="0.3">
      <c r="A3" s="262"/>
      <c r="B3" s="264"/>
      <c r="C3" s="50" t="s">
        <v>17</v>
      </c>
      <c r="D3" s="50" t="s">
        <v>181</v>
      </c>
      <c r="E3" s="50" t="s">
        <v>156</v>
      </c>
      <c r="F3" s="50" t="s">
        <v>157</v>
      </c>
      <c r="G3" s="50" t="s">
        <v>158</v>
      </c>
      <c r="H3" s="50" t="s">
        <v>159</v>
      </c>
      <c r="I3" s="50" t="s">
        <v>160</v>
      </c>
      <c r="J3" s="51" t="s">
        <v>54</v>
      </c>
      <c r="K3" s="50" t="s">
        <v>33</v>
      </c>
      <c r="L3" s="50" t="s">
        <v>17</v>
      </c>
      <c r="M3" s="50" t="s">
        <v>181</v>
      </c>
      <c r="N3" s="50" t="s">
        <v>156</v>
      </c>
      <c r="O3" s="50" t="s">
        <v>157</v>
      </c>
      <c r="P3" s="50" t="s">
        <v>158</v>
      </c>
      <c r="Q3" s="50" t="s">
        <v>159</v>
      </c>
      <c r="R3" s="50" t="s">
        <v>160</v>
      </c>
      <c r="S3" s="51" t="s">
        <v>54</v>
      </c>
      <c r="T3" s="50" t="s">
        <v>203</v>
      </c>
      <c r="U3" s="260"/>
    </row>
    <row r="4" spans="1:21" s="55" customFormat="1" ht="90" customHeight="1" thickBot="1" x14ac:dyDescent="0.3">
      <c r="A4" s="52" t="s">
        <v>257</v>
      </c>
      <c r="B4" s="47" t="s">
        <v>256</v>
      </c>
      <c r="C4" s="56">
        <v>1</v>
      </c>
      <c r="D4" s="56">
        <f>C4+1</f>
        <v>2</v>
      </c>
      <c r="E4" s="56">
        <f t="shared" ref="E4:J4" si="0">D4+1</f>
        <v>3</v>
      </c>
      <c r="F4" s="56">
        <f t="shared" si="0"/>
        <v>4</v>
      </c>
      <c r="G4" s="56">
        <f t="shared" si="0"/>
        <v>5</v>
      </c>
      <c r="H4" s="56">
        <f t="shared" si="0"/>
        <v>6</v>
      </c>
      <c r="I4" s="56">
        <f t="shared" si="0"/>
        <v>7</v>
      </c>
      <c r="J4" s="56">
        <f t="shared" si="0"/>
        <v>8</v>
      </c>
      <c r="K4" s="101">
        <f t="shared" ref="K4:K22" si="1">SUM(C4:J4)</f>
        <v>36</v>
      </c>
      <c r="L4" s="56">
        <f>J4+1</f>
        <v>9</v>
      </c>
      <c r="M4" s="56">
        <f t="shared" ref="M4:S4" si="2">L4+2</f>
        <v>11</v>
      </c>
      <c r="N4" s="56">
        <f t="shared" si="2"/>
        <v>13</v>
      </c>
      <c r="O4" s="56">
        <f t="shared" si="2"/>
        <v>15</v>
      </c>
      <c r="P4" s="56">
        <f t="shared" si="2"/>
        <v>17</v>
      </c>
      <c r="Q4" s="56">
        <f t="shared" si="2"/>
        <v>19</v>
      </c>
      <c r="R4" s="56">
        <f t="shared" si="2"/>
        <v>21</v>
      </c>
      <c r="S4" s="56">
        <f t="shared" si="2"/>
        <v>23</v>
      </c>
      <c r="T4" s="100">
        <f>SUM(L4:S4)</f>
        <v>128</v>
      </c>
      <c r="U4" s="99">
        <f>T4+K4</f>
        <v>164</v>
      </c>
    </row>
    <row r="5" spans="1:21" ht="45.75" thickBot="1" x14ac:dyDescent="0.3">
      <c r="A5" s="52" t="s">
        <v>258</v>
      </c>
      <c r="B5" s="34" t="s">
        <v>259</v>
      </c>
      <c r="C5" s="53">
        <f>C4+25</f>
        <v>26</v>
      </c>
      <c r="D5" s="56">
        <f t="shared" ref="D5:J6" si="3">C5+1</f>
        <v>27</v>
      </c>
      <c r="E5" s="56">
        <f t="shared" si="3"/>
        <v>28</v>
      </c>
      <c r="F5" s="56">
        <f t="shared" si="3"/>
        <v>29</v>
      </c>
      <c r="G5" s="56">
        <f t="shared" si="3"/>
        <v>30</v>
      </c>
      <c r="H5" s="56">
        <f t="shared" si="3"/>
        <v>31</v>
      </c>
      <c r="I5" s="56">
        <f t="shared" si="3"/>
        <v>32</v>
      </c>
      <c r="J5" s="56">
        <f t="shared" si="3"/>
        <v>33</v>
      </c>
      <c r="K5" s="101">
        <f t="shared" si="1"/>
        <v>236</v>
      </c>
      <c r="L5" s="56">
        <v>34</v>
      </c>
      <c r="M5" s="56">
        <f t="shared" ref="M5:S5" si="4">L5+1</f>
        <v>35</v>
      </c>
      <c r="N5" s="56">
        <f t="shared" si="4"/>
        <v>36</v>
      </c>
      <c r="O5" s="56">
        <f t="shared" si="4"/>
        <v>37</v>
      </c>
      <c r="P5" s="56">
        <f t="shared" si="4"/>
        <v>38</v>
      </c>
      <c r="Q5" s="56">
        <f t="shared" si="4"/>
        <v>39</v>
      </c>
      <c r="R5" s="56">
        <f t="shared" si="4"/>
        <v>40</v>
      </c>
      <c r="S5" s="56">
        <f t="shared" si="4"/>
        <v>41</v>
      </c>
      <c r="T5" s="100">
        <f t="shared" ref="T5:T22" si="5">SUM(L5:S5)</f>
        <v>300</v>
      </c>
      <c r="U5" s="99">
        <f t="shared" ref="U5:U22" si="6">T5+K5</f>
        <v>536</v>
      </c>
    </row>
    <row r="6" spans="1:21" s="55" customFormat="1" ht="75.75" thickBot="1" x14ac:dyDescent="0.3">
      <c r="A6" s="52" t="s">
        <v>145</v>
      </c>
      <c r="B6" s="47" t="s">
        <v>260</v>
      </c>
      <c r="C6" s="53">
        <f t="shared" ref="C6:C10" si="7">C5+25</f>
        <v>51</v>
      </c>
      <c r="D6" s="56">
        <f t="shared" si="3"/>
        <v>52</v>
      </c>
      <c r="E6" s="56">
        <f t="shared" si="3"/>
        <v>53</v>
      </c>
      <c r="F6" s="56">
        <f t="shared" si="3"/>
        <v>54</v>
      </c>
      <c r="G6" s="56">
        <f t="shared" si="3"/>
        <v>55</v>
      </c>
      <c r="H6" s="56">
        <f t="shared" si="3"/>
        <v>56</v>
      </c>
      <c r="I6" s="56">
        <f t="shared" si="3"/>
        <v>57</v>
      </c>
      <c r="J6" s="56">
        <f t="shared" si="3"/>
        <v>58</v>
      </c>
      <c r="K6" s="101">
        <f>SUM(C6:J6)</f>
        <v>436</v>
      </c>
      <c r="L6" s="53">
        <f t="shared" ref="L6" si="8">L5+25</f>
        <v>59</v>
      </c>
      <c r="M6" s="56">
        <f t="shared" ref="M6:S6" si="9">L6+1</f>
        <v>60</v>
      </c>
      <c r="N6" s="56">
        <f t="shared" si="9"/>
        <v>61</v>
      </c>
      <c r="O6" s="56">
        <f t="shared" si="9"/>
        <v>62</v>
      </c>
      <c r="P6" s="56">
        <f t="shared" si="9"/>
        <v>63</v>
      </c>
      <c r="Q6" s="56">
        <f t="shared" si="9"/>
        <v>64</v>
      </c>
      <c r="R6" s="56">
        <f t="shared" si="9"/>
        <v>65</v>
      </c>
      <c r="S6" s="56">
        <f t="shared" si="9"/>
        <v>66</v>
      </c>
      <c r="T6" s="100">
        <f t="shared" si="5"/>
        <v>500</v>
      </c>
      <c r="U6" s="99">
        <f t="shared" si="6"/>
        <v>936</v>
      </c>
    </row>
    <row r="7" spans="1:21" ht="90.75" thickBot="1" x14ac:dyDescent="0.3">
      <c r="A7" s="52" t="s">
        <v>183</v>
      </c>
      <c r="B7" s="59" t="s">
        <v>230</v>
      </c>
      <c r="C7" s="53">
        <f>C6+25</f>
        <v>76</v>
      </c>
      <c r="D7" s="53">
        <f>D6+25</f>
        <v>77</v>
      </c>
      <c r="E7" s="56">
        <f t="shared" ref="E7:J7" si="10">D7+1</f>
        <v>78</v>
      </c>
      <c r="F7" s="56">
        <f t="shared" si="10"/>
        <v>79</v>
      </c>
      <c r="G7" s="56">
        <f t="shared" si="10"/>
        <v>80</v>
      </c>
      <c r="H7" s="56">
        <f t="shared" si="10"/>
        <v>81</v>
      </c>
      <c r="I7" s="56">
        <f t="shared" si="10"/>
        <v>82</v>
      </c>
      <c r="J7" s="56">
        <f t="shared" si="10"/>
        <v>83</v>
      </c>
      <c r="K7" s="101">
        <f t="shared" si="1"/>
        <v>636</v>
      </c>
      <c r="L7" s="53">
        <f>L6+25</f>
        <v>84</v>
      </c>
      <c r="M7" s="56">
        <f t="shared" ref="M7:S7" si="11">L7+1</f>
        <v>85</v>
      </c>
      <c r="N7" s="56">
        <f t="shared" si="11"/>
        <v>86</v>
      </c>
      <c r="O7" s="56">
        <f t="shared" si="11"/>
        <v>87</v>
      </c>
      <c r="P7" s="56">
        <f t="shared" si="11"/>
        <v>88</v>
      </c>
      <c r="Q7" s="56">
        <f t="shared" si="11"/>
        <v>89</v>
      </c>
      <c r="R7" s="56">
        <f t="shared" si="11"/>
        <v>90</v>
      </c>
      <c r="S7" s="56">
        <f t="shared" si="11"/>
        <v>91</v>
      </c>
      <c r="T7" s="100">
        <f t="shared" si="5"/>
        <v>700</v>
      </c>
      <c r="U7" s="99">
        <f t="shared" si="6"/>
        <v>1336</v>
      </c>
    </row>
    <row r="8" spans="1:21" s="170" customFormat="1" ht="63" customHeight="1" thickBot="1" x14ac:dyDescent="0.3">
      <c r="A8" s="169" t="s">
        <v>383</v>
      </c>
      <c r="B8" s="167" t="s">
        <v>377</v>
      </c>
      <c r="C8" s="53">
        <f>C7+25</f>
        <v>101</v>
      </c>
      <c r="D8" s="53">
        <f>D7+25</f>
        <v>102</v>
      </c>
      <c r="E8" s="56">
        <f t="shared" ref="E8" si="12">D8+1</f>
        <v>103</v>
      </c>
      <c r="F8" s="56">
        <f t="shared" ref="F8" si="13">E8+1</f>
        <v>104</v>
      </c>
      <c r="G8" s="56">
        <f t="shared" ref="G8" si="14">F8+1</f>
        <v>105</v>
      </c>
      <c r="H8" s="56">
        <f t="shared" ref="H8" si="15">G8+1</f>
        <v>106</v>
      </c>
      <c r="I8" s="56">
        <f t="shared" ref="I8" si="16">H8+1</f>
        <v>107</v>
      </c>
      <c r="J8" s="56">
        <f t="shared" ref="J8" si="17">I8+1</f>
        <v>108</v>
      </c>
      <c r="K8" s="101">
        <f t="shared" ref="K8" si="18">SUM(C8:J8)</f>
        <v>836</v>
      </c>
      <c r="L8" s="53">
        <f>L7+25</f>
        <v>109</v>
      </c>
      <c r="M8" s="56">
        <f t="shared" ref="M8" si="19">L8+1</f>
        <v>110</v>
      </c>
      <c r="N8" s="56">
        <f t="shared" ref="N8" si="20">M8+1</f>
        <v>111</v>
      </c>
      <c r="O8" s="56">
        <f t="shared" ref="O8" si="21">N8+1</f>
        <v>112</v>
      </c>
      <c r="P8" s="56">
        <f t="shared" ref="P8" si="22">O8+1</f>
        <v>113</v>
      </c>
      <c r="Q8" s="56">
        <f t="shared" ref="Q8" si="23">P8+1</f>
        <v>114</v>
      </c>
      <c r="R8" s="56">
        <f t="shared" ref="R8" si="24">Q8+1</f>
        <v>115</v>
      </c>
      <c r="S8" s="56">
        <f t="shared" ref="S8" si="25">R8+1</f>
        <v>116</v>
      </c>
      <c r="T8" s="100">
        <f t="shared" ref="T8" si="26">SUM(L8:S8)</f>
        <v>900</v>
      </c>
      <c r="U8" s="99">
        <f t="shared" ref="U8" si="27">T8+K8</f>
        <v>1736</v>
      </c>
    </row>
    <row r="9" spans="1:21" ht="45.75" thickBot="1" x14ac:dyDescent="0.3">
      <c r="A9" s="57" t="s">
        <v>118</v>
      </c>
      <c r="B9" s="47" t="s">
        <v>144</v>
      </c>
      <c r="C9" s="53">
        <f>C7+25</f>
        <v>101</v>
      </c>
      <c r="D9" s="56">
        <f t="shared" ref="D9:J10" si="28">C9+1</f>
        <v>102</v>
      </c>
      <c r="E9" s="56">
        <f t="shared" si="28"/>
        <v>103</v>
      </c>
      <c r="F9" s="56">
        <f t="shared" si="28"/>
        <v>104</v>
      </c>
      <c r="G9" s="56">
        <f t="shared" si="28"/>
        <v>105</v>
      </c>
      <c r="H9" s="56">
        <f t="shared" si="28"/>
        <v>106</v>
      </c>
      <c r="I9" s="56">
        <f t="shared" si="28"/>
        <v>107</v>
      </c>
      <c r="J9" s="56">
        <f t="shared" si="28"/>
        <v>108</v>
      </c>
      <c r="K9" s="101">
        <f>SUM(C9:J9)</f>
        <v>836</v>
      </c>
      <c r="L9" s="53">
        <f>L7+25</f>
        <v>109</v>
      </c>
      <c r="M9" s="56">
        <f t="shared" ref="M9:S9" si="29">L9+1</f>
        <v>110</v>
      </c>
      <c r="N9" s="56">
        <f t="shared" si="29"/>
        <v>111</v>
      </c>
      <c r="O9" s="56">
        <f t="shared" si="29"/>
        <v>112</v>
      </c>
      <c r="P9" s="56">
        <f t="shared" si="29"/>
        <v>113</v>
      </c>
      <c r="Q9" s="56">
        <f t="shared" si="29"/>
        <v>114</v>
      </c>
      <c r="R9" s="56">
        <f t="shared" si="29"/>
        <v>115</v>
      </c>
      <c r="S9" s="56">
        <f t="shared" si="29"/>
        <v>116</v>
      </c>
      <c r="T9" s="100">
        <f>SUM(L9:S9)</f>
        <v>900</v>
      </c>
      <c r="U9" s="99">
        <f>T9+K9</f>
        <v>1736</v>
      </c>
    </row>
    <row r="10" spans="1:21" s="58" customFormat="1" ht="60.75" customHeight="1" thickBot="1" x14ac:dyDescent="0.3">
      <c r="A10" s="158" t="s">
        <v>119</v>
      </c>
      <c r="B10" s="164" t="s">
        <v>84</v>
      </c>
      <c r="C10" s="160">
        <f t="shared" si="7"/>
        <v>126</v>
      </c>
      <c r="D10" s="160">
        <f t="shared" si="28"/>
        <v>127</v>
      </c>
      <c r="E10" s="166" t="s">
        <v>340</v>
      </c>
      <c r="F10" s="166" t="s">
        <v>340</v>
      </c>
      <c r="G10" s="166" t="s">
        <v>340</v>
      </c>
      <c r="H10" s="166" t="s">
        <v>340</v>
      </c>
      <c r="I10" s="166" t="s">
        <v>340</v>
      </c>
      <c r="J10" s="166" t="s">
        <v>340</v>
      </c>
      <c r="K10" s="160">
        <v>128</v>
      </c>
      <c r="L10" s="166" t="s">
        <v>340</v>
      </c>
      <c r="M10" s="166" t="s">
        <v>340</v>
      </c>
      <c r="N10" s="166" t="s">
        <v>340</v>
      </c>
      <c r="O10" s="166" t="s">
        <v>340</v>
      </c>
      <c r="P10" s="166" t="s">
        <v>340</v>
      </c>
      <c r="Q10" s="166" t="s">
        <v>340</v>
      </c>
      <c r="R10" s="166" t="s">
        <v>340</v>
      </c>
      <c r="S10" s="166" t="s">
        <v>340</v>
      </c>
      <c r="T10" s="160">
        <v>129</v>
      </c>
      <c r="U10" s="163">
        <f t="shared" si="6"/>
        <v>257</v>
      </c>
    </row>
    <row r="11" spans="1:21" s="58" customFormat="1" ht="45.75" thickBot="1" x14ac:dyDescent="0.3">
      <c r="A11" s="158" t="s">
        <v>120</v>
      </c>
      <c r="B11" s="164" t="s">
        <v>229</v>
      </c>
      <c r="C11" s="166" t="s">
        <v>340</v>
      </c>
      <c r="D11" s="166" t="s">
        <v>340</v>
      </c>
      <c r="E11" s="166" t="s">
        <v>340</v>
      </c>
      <c r="F11" s="166" t="s">
        <v>340</v>
      </c>
      <c r="G11" s="166" t="s">
        <v>340</v>
      </c>
      <c r="H11" s="166" t="s">
        <v>340</v>
      </c>
      <c r="I11" s="166" t="s">
        <v>340</v>
      </c>
      <c r="J11" s="166" t="s">
        <v>340</v>
      </c>
      <c r="K11" s="160">
        <v>130</v>
      </c>
      <c r="L11" s="166" t="s">
        <v>340</v>
      </c>
      <c r="M11" s="166" t="s">
        <v>340</v>
      </c>
      <c r="N11" s="166" t="s">
        <v>340</v>
      </c>
      <c r="O11" s="166" t="s">
        <v>340</v>
      </c>
      <c r="P11" s="166" t="s">
        <v>340</v>
      </c>
      <c r="Q11" s="166" t="s">
        <v>340</v>
      </c>
      <c r="R11" s="166" t="s">
        <v>340</v>
      </c>
      <c r="S11" s="166" t="s">
        <v>340</v>
      </c>
      <c r="T11" s="160">
        <v>131</v>
      </c>
      <c r="U11" s="163">
        <f t="shared" si="6"/>
        <v>261</v>
      </c>
    </row>
    <row r="12" spans="1:21" ht="45.75" thickBot="1" x14ac:dyDescent="0.3">
      <c r="A12" s="57" t="s">
        <v>121</v>
      </c>
      <c r="B12" s="59" t="s">
        <v>136</v>
      </c>
      <c r="C12" s="53">
        <v>132</v>
      </c>
      <c r="D12" s="56">
        <f t="shared" ref="D12:J12" si="30">C12+1</f>
        <v>133</v>
      </c>
      <c r="E12" s="56">
        <f t="shared" si="30"/>
        <v>134</v>
      </c>
      <c r="F12" s="56">
        <f t="shared" si="30"/>
        <v>135</v>
      </c>
      <c r="G12" s="56">
        <f t="shared" si="30"/>
        <v>136</v>
      </c>
      <c r="H12" s="56">
        <f t="shared" si="30"/>
        <v>137</v>
      </c>
      <c r="I12" s="56">
        <f t="shared" si="30"/>
        <v>138</v>
      </c>
      <c r="J12" s="56">
        <f t="shared" si="30"/>
        <v>139</v>
      </c>
      <c r="K12" s="101">
        <f t="shared" si="1"/>
        <v>1084</v>
      </c>
      <c r="L12" s="53">
        <v>140</v>
      </c>
      <c r="M12" s="56">
        <f t="shared" ref="M12:S12" si="31">L12+1</f>
        <v>141</v>
      </c>
      <c r="N12" s="56">
        <f t="shared" si="31"/>
        <v>142</v>
      </c>
      <c r="O12" s="56">
        <f t="shared" si="31"/>
        <v>143</v>
      </c>
      <c r="P12" s="56">
        <f t="shared" si="31"/>
        <v>144</v>
      </c>
      <c r="Q12" s="56">
        <f t="shared" si="31"/>
        <v>145</v>
      </c>
      <c r="R12" s="56">
        <f t="shared" si="31"/>
        <v>146</v>
      </c>
      <c r="S12" s="56">
        <f t="shared" si="31"/>
        <v>147</v>
      </c>
      <c r="T12" s="100">
        <f t="shared" si="5"/>
        <v>1148</v>
      </c>
      <c r="U12" s="99">
        <f t="shared" si="6"/>
        <v>2232</v>
      </c>
    </row>
    <row r="13" spans="1:21" s="58" customFormat="1" ht="60.75" thickBot="1" x14ac:dyDescent="0.3">
      <c r="A13" s="158" t="s">
        <v>204</v>
      </c>
      <c r="B13" s="159" t="s">
        <v>184</v>
      </c>
      <c r="C13" s="160">
        <f t="shared" ref="C13:C22" si="32">C12+25</f>
        <v>157</v>
      </c>
      <c r="D13" s="160">
        <f t="shared" ref="D13:J13" si="33">C13+1</f>
        <v>158</v>
      </c>
      <c r="E13" s="160">
        <f t="shared" si="33"/>
        <v>159</v>
      </c>
      <c r="F13" s="160">
        <f t="shared" si="33"/>
        <v>160</v>
      </c>
      <c r="G13" s="160">
        <f t="shared" si="33"/>
        <v>161</v>
      </c>
      <c r="H13" s="160">
        <f t="shared" si="33"/>
        <v>162</v>
      </c>
      <c r="I13" s="160">
        <f t="shared" si="33"/>
        <v>163</v>
      </c>
      <c r="J13" s="160">
        <f t="shared" si="33"/>
        <v>164</v>
      </c>
      <c r="K13" s="161">
        <f t="shared" si="1"/>
        <v>1284</v>
      </c>
      <c r="L13" s="160">
        <f t="shared" ref="L13:L22" si="34">L12+25</f>
        <v>165</v>
      </c>
      <c r="M13" s="160">
        <f t="shared" ref="M13:S13" si="35">L13+1</f>
        <v>166</v>
      </c>
      <c r="N13" s="160">
        <f t="shared" si="35"/>
        <v>167</v>
      </c>
      <c r="O13" s="160">
        <f t="shared" si="35"/>
        <v>168</v>
      </c>
      <c r="P13" s="160">
        <f t="shared" si="35"/>
        <v>169</v>
      </c>
      <c r="Q13" s="160">
        <f t="shared" si="35"/>
        <v>170</v>
      </c>
      <c r="R13" s="160">
        <f t="shared" si="35"/>
        <v>171</v>
      </c>
      <c r="S13" s="160">
        <f t="shared" si="35"/>
        <v>172</v>
      </c>
      <c r="T13" s="162">
        <f t="shared" si="5"/>
        <v>1348</v>
      </c>
      <c r="U13" s="163">
        <f t="shared" si="6"/>
        <v>2632</v>
      </c>
    </row>
    <row r="14" spans="1:21" s="58" customFormat="1" ht="60.75" thickBot="1" x14ac:dyDescent="0.3">
      <c r="A14" s="158" t="s">
        <v>205</v>
      </c>
      <c r="B14" s="159" t="s">
        <v>135</v>
      </c>
      <c r="C14" s="160">
        <f>C13+25</f>
        <v>182</v>
      </c>
      <c r="D14" s="160">
        <f t="shared" ref="D14:J14" si="36">C14+1</f>
        <v>183</v>
      </c>
      <c r="E14" s="160">
        <f t="shared" si="36"/>
        <v>184</v>
      </c>
      <c r="F14" s="160">
        <f t="shared" si="36"/>
        <v>185</v>
      </c>
      <c r="G14" s="160">
        <f t="shared" si="36"/>
        <v>186</v>
      </c>
      <c r="H14" s="160">
        <f t="shared" si="36"/>
        <v>187</v>
      </c>
      <c r="I14" s="160">
        <f t="shared" si="36"/>
        <v>188</v>
      </c>
      <c r="J14" s="160">
        <f t="shared" si="36"/>
        <v>189</v>
      </c>
      <c r="K14" s="161">
        <f t="shared" si="1"/>
        <v>1484</v>
      </c>
      <c r="L14" s="160">
        <f>L13+25</f>
        <v>190</v>
      </c>
      <c r="M14" s="160">
        <f t="shared" ref="M14:S14" si="37">L14+1</f>
        <v>191</v>
      </c>
      <c r="N14" s="160">
        <f t="shared" si="37"/>
        <v>192</v>
      </c>
      <c r="O14" s="160">
        <f t="shared" si="37"/>
        <v>193</v>
      </c>
      <c r="P14" s="160">
        <f t="shared" si="37"/>
        <v>194</v>
      </c>
      <c r="Q14" s="160">
        <f t="shared" si="37"/>
        <v>195</v>
      </c>
      <c r="R14" s="160">
        <f t="shared" si="37"/>
        <v>196</v>
      </c>
      <c r="S14" s="160">
        <f t="shared" si="37"/>
        <v>197</v>
      </c>
      <c r="T14" s="162">
        <f t="shared" si="5"/>
        <v>1548</v>
      </c>
      <c r="U14" s="163">
        <f t="shared" si="6"/>
        <v>3032</v>
      </c>
    </row>
    <row r="15" spans="1:21" s="58" customFormat="1" ht="45.75" thickBot="1" x14ac:dyDescent="0.3">
      <c r="A15" s="158" t="s">
        <v>206</v>
      </c>
      <c r="B15" s="159" t="s">
        <v>185</v>
      </c>
      <c r="C15" s="160">
        <f t="shared" si="32"/>
        <v>207</v>
      </c>
      <c r="D15" s="160">
        <f t="shared" ref="D15:J15" si="38">C15+1</f>
        <v>208</v>
      </c>
      <c r="E15" s="160">
        <f t="shared" si="38"/>
        <v>209</v>
      </c>
      <c r="F15" s="160">
        <f t="shared" si="38"/>
        <v>210</v>
      </c>
      <c r="G15" s="160">
        <f t="shared" si="38"/>
        <v>211</v>
      </c>
      <c r="H15" s="160">
        <f t="shared" si="38"/>
        <v>212</v>
      </c>
      <c r="I15" s="160">
        <f t="shared" si="38"/>
        <v>213</v>
      </c>
      <c r="J15" s="160">
        <f t="shared" si="38"/>
        <v>214</v>
      </c>
      <c r="K15" s="161">
        <f t="shared" si="1"/>
        <v>1684</v>
      </c>
      <c r="L15" s="160">
        <f t="shared" si="34"/>
        <v>215</v>
      </c>
      <c r="M15" s="160">
        <f t="shared" ref="M15:S15" si="39">L15+1</f>
        <v>216</v>
      </c>
      <c r="N15" s="160">
        <f t="shared" si="39"/>
        <v>217</v>
      </c>
      <c r="O15" s="160">
        <f t="shared" si="39"/>
        <v>218</v>
      </c>
      <c r="P15" s="160">
        <f t="shared" si="39"/>
        <v>219</v>
      </c>
      <c r="Q15" s="160">
        <f t="shared" si="39"/>
        <v>220</v>
      </c>
      <c r="R15" s="160">
        <f t="shared" si="39"/>
        <v>221</v>
      </c>
      <c r="S15" s="160">
        <f t="shared" si="39"/>
        <v>222</v>
      </c>
      <c r="T15" s="162">
        <f t="shared" si="5"/>
        <v>1748</v>
      </c>
      <c r="U15" s="163">
        <f t="shared" si="6"/>
        <v>3432</v>
      </c>
    </row>
    <row r="16" spans="1:21" s="58" customFormat="1" ht="30.75" thickBot="1" x14ac:dyDescent="0.3">
      <c r="A16" s="158" t="s">
        <v>207</v>
      </c>
      <c r="B16" s="165" t="s">
        <v>189</v>
      </c>
      <c r="C16" s="160">
        <f t="shared" si="32"/>
        <v>232</v>
      </c>
      <c r="D16" s="160">
        <f t="shared" ref="D16:J16" si="40">C16+1</f>
        <v>233</v>
      </c>
      <c r="E16" s="160">
        <f t="shared" si="40"/>
        <v>234</v>
      </c>
      <c r="F16" s="160">
        <f t="shared" si="40"/>
        <v>235</v>
      </c>
      <c r="G16" s="160">
        <f t="shared" si="40"/>
        <v>236</v>
      </c>
      <c r="H16" s="160">
        <f t="shared" si="40"/>
        <v>237</v>
      </c>
      <c r="I16" s="160">
        <f t="shared" si="40"/>
        <v>238</v>
      </c>
      <c r="J16" s="160">
        <f t="shared" si="40"/>
        <v>239</v>
      </c>
      <c r="K16" s="161">
        <f t="shared" si="1"/>
        <v>1884</v>
      </c>
      <c r="L16" s="160">
        <f t="shared" si="34"/>
        <v>240</v>
      </c>
      <c r="M16" s="160">
        <f t="shared" ref="M16:S16" si="41">L16+1</f>
        <v>241</v>
      </c>
      <c r="N16" s="160">
        <f t="shared" si="41"/>
        <v>242</v>
      </c>
      <c r="O16" s="160">
        <f t="shared" si="41"/>
        <v>243</v>
      </c>
      <c r="P16" s="160">
        <f t="shared" si="41"/>
        <v>244</v>
      </c>
      <c r="Q16" s="160">
        <f t="shared" si="41"/>
        <v>245</v>
      </c>
      <c r="R16" s="160">
        <f t="shared" si="41"/>
        <v>246</v>
      </c>
      <c r="S16" s="160">
        <f t="shared" si="41"/>
        <v>247</v>
      </c>
      <c r="T16" s="162">
        <f t="shared" si="5"/>
        <v>1948</v>
      </c>
      <c r="U16" s="163">
        <f t="shared" si="6"/>
        <v>3832</v>
      </c>
    </row>
    <row r="17" spans="1:21" s="58" customFormat="1" ht="30.75" thickBot="1" x14ac:dyDescent="0.3">
      <c r="A17" s="158" t="s">
        <v>208</v>
      </c>
      <c r="B17" s="164" t="s">
        <v>275</v>
      </c>
      <c r="C17" s="160">
        <f t="shared" si="32"/>
        <v>257</v>
      </c>
      <c r="D17" s="160">
        <f t="shared" ref="D17:J17" si="42">C17+1</f>
        <v>258</v>
      </c>
      <c r="E17" s="160">
        <f t="shared" si="42"/>
        <v>259</v>
      </c>
      <c r="F17" s="160">
        <f t="shared" si="42"/>
        <v>260</v>
      </c>
      <c r="G17" s="160">
        <f t="shared" si="42"/>
        <v>261</v>
      </c>
      <c r="H17" s="160">
        <f t="shared" si="42"/>
        <v>262</v>
      </c>
      <c r="I17" s="160">
        <f t="shared" si="42"/>
        <v>263</v>
      </c>
      <c r="J17" s="160">
        <f t="shared" si="42"/>
        <v>264</v>
      </c>
      <c r="K17" s="161">
        <f t="shared" si="1"/>
        <v>2084</v>
      </c>
      <c r="L17" s="160">
        <f t="shared" si="34"/>
        <v>265</v>
      </c>
      <c r="M17" s="160">
        <f t="shared" ref="M17:S17" si="43">L17+1</f>
        <v>266</v>
      </c>
      <c r="N17" s="160">
        <f t="shared" si="43"/>
        <v>267</v>
      </c>
      <c r="O17" s="160">
        <f t="shared" si="43"/>
        <v>268</v>
      </c>
      <c r="P17" s="160">
        <f t="shared" si="43"/>
        <v>269</v>
      </c>
      <c r="Q17" s="160">
        <f t="shared" si="43"/>
        <v>270</v>
      </c>
      <c r="R17" s="160">
        <f t="shared" si="43"/>
        <v>271</v>
      </c>
      <c r="S17" s="160">
        <f t="shared" si="43"/>
        <v>272</v>
      </c>
      <c r="T17" s="162">
        <f t="shared" si="5"/>
        <v>2148</v>
      </c>
      <c r="U17" s="163">
        <f t="shared" si="6"/>
        <v>4232</v>
      </c>
    </row>
    <row r="18" spans="1:21" s="58" customFormat="1" ht="45.75" thickBot="1" x14ac:dyDescent="0.3">
      <c r="A18" s="158" t="s">
        <v>277</v>
      </c>
      <c r="B18" s="159" t="s">
        <v>276</v>
      </c>
      <c r="C18" s="160">
        <f t="shared" si="32"/>
        <v>282</v>
      </c>
      <c r="D18" s="160">
        <f t="shared" ref="D18:J18" si="44">C18+1</f>
        <v>283</v>
      </c>
      <c r="E18" s="160">
        <f t="shared" si="44"/>
        <v>284</v>
      </c>
      <c r="F18" s="160">
        <f t="shared" si="44"/>
        <v>285</v>
      </c>
      <c r="G18" s="160">
        <f t="shared" si="44"/>
        <v>286</v>
      </c>
      <c r="H18" s="160">
        <f t="shared" si="44"/>
        <v>287</v>
      </c>
      <c r="I18" s="160">
        <f t="shared" si="44"/>
        <v>288</v>
      </c>
      <c r="J18" s="160">
        <f t="shared" si="44"/>
        <v>289</v>
      </c>
      <c r="K18" s="161">
        <f t="shared" si="1"/>
        <v>2284</v>
      </c>
      <c r="L18" s="160">
        <f t="shared" si="34"/>
        <v>290</v>
      </c>
      <c r="M18" s="160">
        <f t="shared" ref="M18:S18" si="45">L18+1</f>
        <v>291</v>
      </c>
      <c r="N18" s="160">
        <f t="shared" si="45"/>
        <v>292</v>
      </c>
      <c r="O18" s="160">
        <f t="shared" si="45"/>
        <v>293</v>
      </c>
      <c r="P18" s="160">
        <f t="shared" si="45"/>
        <v>294</v>
      </c>
      <c r="Q18" s="160">
        <f t="shared" si="45"/>
        <v>295</v>
      </c>
      <c r="R18" s="160">
        <f t="shared" si="45"/>
        <v>296</v>
      </c>
      <c r="S18" s="160">
        <f t="shared" si="45"/>
        <v>297</v>
      </c>
      <c r="T18" s="162">
        <f t="shared" si="5"/>
        <v>2348</v>
      </c>
      <c r="U18" s="163">
        <f t="shared" si="6"/>
        <v>4632</v>
      </c>
    </row>
    <row r="19" spans="1:21" s="58" customFormat="1" ht="45.75" thickBot="1" x14ac:dyDescent="0.3">
      <c r="A19" s="158" t="s">
        <v>278</v>
      </c>
      <c r="B19" s="159" t="s">
        <v>231</v>
      </c>
      <c r="C19" s="160">
        <f t="shared" si="32"/>
        <v>307</v>
      </c>
      <c r="D19" s="160">
        <f t="shared" ref="D19:J19" si="46">C19+1</f>
        <v>308</v>
      </c>
      <c r="E19" s="160">
        <f t="shared" si="46"/>
        <v>309</v>
      </c>
      <c r="F19" s="160">
        <f t="shared" si="46"/>
        <v>310</v>
      </c>
      <c r="G19" s="160">
        <f t="shared" si="46"/>
        <v>311</v>
      </c>
      <c r="H19" s="160">
        <f t="shared" si="46"/>
        <v>312</v>
      </c>
      <c r="I19" s="160">
        <f t="shared" si="46"/>
        <v>313</v>
      </c>
      <c r="J19" s="160">
        <f t="shared" si="46"/>
        <v>314</v>
      </c>
      <c r="K19" s="161">
        <f t="shared" si="1"/>
        <v>2484</v>
      </c>
      <c r="L19" s="160">
        <f t="shared" si="34"/>
        <v>315</v>
      </c>
      <c r="M19" s="160">
        <f t="shared" ref="M19:S19" si="47">L19+1</f>
        <v>316</v>
      </c>
      <c r="N19" s="160">
        <f t="shared" si="47"/>
        <v>317</v>
      </c>
      <c r="O19" s="160">
        <f t="shared" si="47"/>
        <v>318</v>
      </c>
      <c r="P19" s="160">
        <f t="shared" si="47"/>
        <v>319</v>
      </c>
      <c r="Q19" s="160">
        <f t="shared" si="47"/>
        <v>320</v>
      </c>
      <c r="R19" s="160">
        <f t="shared" si="47"/>
        <v>321</v>
      </c>
      <c r="S19" s="160">
        <f t="shared" si="47"/>
        <v>322</v>
      </c>
      <c r="T19" s="162">
        <f t="shared" si="5"/>
        <v>2548</v>
      </c>
      <c r="U19" s="163">
        <f t="shared" si="6"/>
        <v>5032</v>
      </c>
    </row>
    <row r="20" spans="1:21" s="104" customFormat="1" ht="45.75" thickBot="1" x14ac:dyDescent="0.3">
      <c r="A20" s="102" t="s">
        <v>122</v>
      </c>
      <c r="B20" s="103" t="s">
        <v>178</v>
      </c>
      <c r="C20" s="53">
        <f t="shared" si="32"/>
        <v>332</v>
      </c>
      <c r="D20" s="56">
        <f t="shared" ref="D20:J20" si="48">C20+1</f>
        <v>333</v>
      </c>
      <c r="E20" s="56">
        <f t="shared" si="48"/>
        <v>334</v>
      </c>
      <c r="F20" s="56">
        <f t="shared" si="48"/>
        <v>335</v>
      </c>
      <c r="G20" s="56">
        <f t="shared" si="48"/>
        <v>336</v>
      </c>
      <c r="H20" s="56">
        <f t="shared" si="48"/>
        <v>337</v>
      </c>
      <c r="I20" s="56">
        <f t="shared" si="48"/>
        <v>338</v>
      </c>
      <c r="J20" s="56">
        <f t="shared" si="48"/>
        <v>339</v>
      </c>
      <c r="K20" s="101">
        <f t="shared" si="1"/>
        <v>2684</v>
      </c>
      <c r="L20" s="53">
        <f t="shared" si="34"/>
        <v>340</v>
      </c>
      <c r="M20" s="56">
        <f t="shared" ref="M20:S20" si="49">L20+1</f>
        <v>341</v>
      </c>
      <c r="N20" s="56">
        <f t="shared" si="49"/>
        <v>342</v>
      </c>
      <c r="O20" s="56">
        <f t="shared" si="49"/>
        <v>343</v>
      </c>
      <c r="P20" s="56">
        <f t="shared" si="49"/>
        <v>344</v>
      </c>
      <c r="Q20" s="56">
        <f t="shared" si="49"/>
        <v>345</v>
      </c>
      <c r="R20" s="56">
        <f t="shared" si="49"/>
        <v>346</v>
      </c>
      <c r="S20" s="56">
        <f t="shared" si="49"/>
        <v>347</v>
      </c>
      <c r="T20" s="100">
        <f>SUM(L20:S20)</f>
        <v>2748</v>
      </c>
      <c r="U20" s="99">
        <f>T20+K20</f>
        <v>5432</v>
      </c>
    </row>
    <row r="21" spans="1:21" s="104" customFormat="1" ht="30.75" thickBot="1" x14ac:dyDescent="0.3">
      <c r="A21" s="102" t="s">
        <v>146</v>
      </c>
      <c r="B21" s="103" t="s">
        <v>190</v>
      </c>
      <c r="C21" s="53">
        <f t="shared" si="32"/>
        <v>357</v>
      </c>
      <c r="D21" s="56">
        <f t="shared" ref="D21:J21" si="50">C21+1</f>
        <v>358</v>
      </c>
      <c r="E21" s="56">
        <f t="shared" si="50"/>
        <v>359</v>
      </c>
      <c r="F21" s="56">
        <f t="shared" si="50"/>
        <v>360</v>
      </c>
      <c r="G21" s="56">
        <f t="shared" si="50"/>
        <v>361</v>
      </c>
      <c r="H21" s="56">
        <f t="shared" si="50"/>
        <v>362</v>
      </c>
      <c r="I21" s="56">
        <f t="shared" si="50"/>
        <v>363</v>
      </c>
      <c r="J21" s="56">
        <f t="shared" si="50"/>
        <v>364</v>
      </c>
      <c r="K21" s="101">
        <f t="shared" si="1"/>
        <v>2884</v>
      </c>
      <c r="L21" s="53">
        <f t="shared" si="34"/>
        <v>365</v>
      </c>
      <c r="M21" s="56">
        <f t="shared" ref="M21:S21" si="51">L21+1</f>
        <v>366</v>
      </c>
      <c r="N21" s="56">
        <f t="shared" si="51"/>
        <v>367</v>
      </c>
      <c r="O21" s="56">
        <f t="shared" si="51"/>
        <v>368</v>
      </c>
      <c r="P21" s="56">
        <f t="shared" si="51"/>
        <v>369</v>
      </c>
      <c r="Q21" s="56">
        <f t="shared" si="51"/>
        <v>370</v>
      </c>
      <c r="R21" s="56">
        <f t="shared" si="51"/>
        <v>371</v>
      </c>
      <c r="S21" s="56">
        <f t="shared" si="51"/>
        <v>372</v>
      </c>
      <c r="T21" s="100">
        <f>SUM(L21:S21)</f>
        <v>2948</v>
      </c>
      <c r="U21" s="99">
        <f>T21+K21</f>
        <v>5832</v>
      </c>
    </row>
    <row r="22" spans="1:21" ht="45.75" thickBot="1" x14ac:dyDescent="0.3">
      <c r="A22" s="52" t="s">
        <v>209</v>
      </c>
      <c r="B22" s="60" t="s">
        <v>180</v>
      </c>
      <c r="C22" s="53">
        <f t="shared" si="32"/>
        <v>382</v>
      </c>
      <c r="D22" s="56">
        <f t="shared" ref="D22:J22" si="52">C22+1</f>
        <v>383</v>
      </c>
      <c r="E22" s="56">
        <f t="shared" si="52"/>
        <v>384</v>
      </c>
      <c r="F22" s="56">
        <f t="shared" si="52"/>
        <v>385</v>
      </c>
      <c r="G22" s="56">
        <f t="shared" si="52"/>
        <v>386</v>
      </c>
      <c r="H22" s="56">
        <f t="shared" si="52"/>
        <v>387</v>
      </c>
      <c r="I22" s="56">
        <f t="shared" si="52"/>
        <v>388</v>
      </c>
      <c r="J22" s="56">
        <f t="shared" si="52"/>
        <v>389</v>
      </c>
      <c r="K22" s="101">
        <f t="shared" si="1"/>
        <v>3084</v>
      </c>
      <c r="L22" s="53">
        <f t="shared" si="34"/>
        <v>390</v>
      </c>
      <c r="M22" s="56">
        <f t="shared" ref="M22:S22" si="53">L22+1</f>
        <v>391</v>
      </c>
      <c r="N22" s="56">
        <f t="shared" si="53"/>
        <v>392</v>
      </c>
      <c r="O22" s="56">
        <f t="shared" si="53"/>
        <v>393</v>
      </c>
      <c r="P22" s="56">
        <f t="shared" si="53"/>
        <v>394</v>
      </c>
      <c r="Q22" s="56">
        <f t="shared" si="53"/>
        <v>395</v>
      </c>
      <c r="R22" s="56">
        <f t="shared" si="53"/>
        <v>396</v>
      </c>
      <c r="S22" s="56">
        <f t="shared" si="53"/>
        <v>397</v>
      </c>
      <c r="T22" s="100">
        <f t="shared" si="5"/>
        <v>3148</v>
      </c>
      <c r="U22" s="99">
        <f t="shared" si="6"/>
        <v>6232</v>
      </c>
    </row>
    <row r="23" spans="1:21" s="61" customFormat="1" x14ac:dyDescent="0.25">
      <c r="B23" s="35"/>
    </row>
    <row r="24" spans="1:21" s="61" customFormat="1" x14ac:dyDescent="0.25">
      <c r="B24" s="35"/>
    </row>
    <row r="25" spans="1:21" x14ac:dyDescent="0.25">
      <c r="A25" s="61"/>
      <c r="B25" s="35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</row>
    <row r="26" spans="1:21" x14ac:dyDescent="0.25">
      <c r="A26" s="61"/>
      <c r="B26" s="35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</row>
    <row r="27" spans="1:21" x14ac:dyDescent="0.25">
      <c r="A27" s="61"/>
      <c r="B27" s="35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</row>
    <row r="28" spans="1:21" x14ac:dyDescent="0.25">
      <c r="A28" s="61"/>
      <c r="B28" s="35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</row>
    <row r="29" spans="1:21" x14ac:dyDescent="0.25">
      <c r="A29" s="61"/>
      <c r="B29" s="35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</row>
    <row r="30" spans="1:21" x14ac:dyDescent="0.25">
      <c r="A30" s="61"/>
      <c r="B30" s="35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</row>
    <row r="31" spans="1:21" x14ac:dyDescent="0.25">
      <c r="A31" s="61"/>
      <c r="B31" s="35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</row>
    <row r="32" spans="1:21" x14ac:dyDescent="0.25">
      <c r="A32" s="61"/>
      <c r="B32" s="35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</row>
    <row r="33" spans="1:21" x14ac:dyDescent="0.25">
      <c r="A33" s="61"/>
      <c r="B33" s="35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</row>
    <row r="34" spans="1:21" x14ac:dyDescent="0.25">
      <c r="A34" s="61"/>
      <c r="B34" s="35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</row>
    <row r="35" spans="1:21" x14ac:dyDescent="0.25">
      <c r="A35" s="61"/>
      <c r="B35" s="35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</row>
    <row r="36" spans="1:21" x14ac:dyDescent="0.25">
      <c r="A36" s="61"/>
      <c r="B36" s="35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</row>
    <row r="37" spans="1:21" x14ac:dyDescent="0.25">
      <c r="A37" s="61"/>
      <c r="B37" s="35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</row>
    <row r="38" spans="1:21" x14ac:dyDescent="0.25">
      <c r="A38" s="61"/>
      <c r="B38" s="35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</row>
    <row r="39" spans="1:21" x14ac:dyDescent="0.25">
      <c r="A39" s="61"/>
      <c r="B39" s="35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</row>
    <row r="40" spans="1:21" x14ac:dyDescent="0.25">
      <c r="A40" s="61"/>
      <c r="B40" s="35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</row>
    <row r="41" spans="1:21" x14ac:dyDescent="0.25">
      <c r="A41" s="61"/>
      <c r="B41" s="35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</row>
    <row r="42" spans="1:21" x14ac:dyDescent="0.25">
      <c r="A42" s="61"/>
      <c r="B42" s="35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</row>
    <row r="43" spans="1:21" x14ac:dyDescent="0.25">
      <c r="A43" s="61"/>
      <c r="B43" s="35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</row>
    <row r="44" spans="1:21" x14ac:dyDescent="0.25">
      <c r="A44" s="61"/>
      <c r="B44" s="35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</row>
    <row r="45" spans="1:21" x14ac:dyDescent="0.25">
      <c r="A45" s="61"/>
      <c r="B45" s="35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x14ac:dyDescent="0.25">
      <c r="A46" s="61"/>
      <c r="B46" s="35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</row>
    <row r="47" spans="1:21" x14ac:dyDescent="0.25">
      <c r="A47" s="61"/>
      <c r="B47" s="35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x14ac:dyDescent="0.25">
      <c r="A48" s="61"/>
      <c r="B48" s="35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25">
      <c r="A49" s="61"/>
      <c r="B49" s="35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x14ac:dyDescent="0.25">
      <c r="A50" s="61"/>
      <c r="B50" s="35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</row>
    <row r="51" spans="1:21" x14ac:dyDescent="0.25">
      <c r="A51" s="61"/>
      <c r="B51" s="35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</row>
    <row r="52" spans="1:21" x14ac:dyDescent="0.25">
      <c r="A52" s="61"/>
      <c r="B52" s="35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x14ac:dyDescent="0.25">
      <c r="A53" s="61"/>
      <c r="B53" s="35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x14ac:dyDescent="0.25">
      <c r="A54" s="61"/>
      <c r="B54" s="35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x14ac:dyDescent="0.25">
      <c r="A55" s="61"/>
      <c r="B55" s="35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</row>
    <row r="56" spans="1:21" x14ac:dyDescent="0.25">
      <c r="A56" s="61"/>
      <c r="B56" s="35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</row>
    <row r="57" spans="1:21" x14ac:dyDescent="0.25">
      <c r="A57" s="61"/>
      <c r="B57" s="35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</row>
    <row r="58" spans="1:21" x14ac:dyDescent="0.25">
      <c r="A58" s="61"/>
      <c r="B58" s="35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</row>
    <row r="59" spans="1:21" x14ac:dyDescent="0.25">
      <c r="A59" s="61"/>
      <c r="B59" s="35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</row>
    <row r="60" spans="1:21" x14ac:dyDescent="0.25">
      <c r="A60" s="61"/>
      <c r="B60" s="35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25">
      <c r="A61" s="61"/>
      <c r="B61" s="35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25">
      <c r="A62" s="61"/>
      <c r="B62" s="35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</row>
    <row r="63" spans="1:21" x14ac:dyDescent="0.25">
      <c r="A63" s="61"/>
      <c r="B63" s="35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</row>
    <row r="64" spans="1:21" x14ac:dyDescent="0.25">
      <c r="A64" s="61"/>
      <c r="B64" s="35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</row>
    <row r="65" spans="1:21" x14ac:dyDescent="0.25">
      <c r="A65" s="61"/>
      <c r="B65" s="35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</row>
    <row r="66" spans="1:21" x14ac:dyDescent="0.25">
      <c r="A66" s="61"/>
      <c r="B66" s="35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</row>
    <row r="67" spans="1:21" x14ac:dyDescent="0.25">
      <c r="A67" s="61"/>
      <c r="B67" s="35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</row>
    <row r="68" spans="1:21" x14ac:dyDescent="0.25">
      <c r="A68" s="61"/>
      <c r="B68" s="35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</row>
    <row r="69" spans="1:21" x14ac:dyDescent="0.25">
      <c r="A69" s="61"/>
      <c r="B69" s="35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</row>
    <row r="70" spans="1:21" x14ac:dyDescent="0.25">
      <c r="A70" s="61"/>
      <c r="B70" s="35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</row>
    <row r="71" spans="1:21" x14ac:dyDescent="0.25">
      <c r="A71" s="61"/>
      <c r="B71" s="35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</row>
    <row r="72" spans="1:21" x14ac:dyDescent="0.25">
      <c r="A72" s="61"/>
      <c r="B72" s="35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</row>
    <row r="73" spans="1:21" x14ac:dyDescent="0.25">
      <c r="A73" s="61"/>
      <c r="B73" s="35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</row>
    <row r="74" spans="1:21" x14ac:dyDescent="0.25">
      <c r="A74" s="61"/>
      <c r="B74" s="35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</row>
    <row r="75" spans="1:21" x14ac:dyDescent="0.25">
      <c r="A75" s="61"/>
      <c r="B75" s="35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</row>
    <row r="76" spans="1:21" x14ac:dyDescent="0.25">
      <c r="A76" s="61"/>
      <c r="B76" s="35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</row>
    <row r="77" spans="1:21" x14ac:dyDescent="0.25">
      <c r="A77" s="61"/>
      <c r="B77" s="35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</row>
    <row r="78" spans="1:21" x14ac:dyDescent="0.25">
      <c r="A78" s="61"/>
      <c r="B78" s="35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</row>
    <row r="79" spans="1:21" x14ac:dyDescent="0.25">
      <c r="A79" s="61"/>
      <c r="B79" s="35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</row>
    <row r="80" spans="1:21" x14ac:dyDescent="0.25">
      <c r="A80" s="61"/>
      <c r="B80" s="35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</row>
    <row r="81" spans="1:21" x14ac:dyDescent="0.25">
      <c r="A81" s="61"/>
      <c r="B81" s="35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</row>
    <row r="82" spans="1:21" x14ac:dyDescent="0.25">
      <c r="A82" s="61"/>
      <c r="B82" s="35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</row>
    <row r="83" spans="1:21" x14ac:dyDescent="0.25">
      <c r="A83" s="61"/>
      <c r="B83" s="35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</row>
    <row r="84" spans="1:21" x14ac:dyDescent="0.25">
      <c r="A84" s="61"/>
      <c r="B84" s="35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</row>
    <row r="85" spans="1:21" x14ac:dyDescent="0.25">
      <c r="A85" s="61"/>
      <c r="B85" s="35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</row>
    <row r="86" spans="1:21" x14ac:dyDescent="0.25">
      <c r="A86" s="61"/>
      <c r="B86" s="35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</row>
    <row r="87" spans="1:21" x14ac:dyDescent="0.25">
      <c r="A87" s="61"/>
      <c r="B87" s="35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</row>
    <row r="88" spans="1:21" x14ac:dyDescent="0.25">
      <c r="A88" s="61"/>
      <c r="B88" s="35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</row>
    <row r="89" spans="1:21" x14ac:dyDescent="0.25">
      <c r="A89" s="61"/>
      <c r="B89" s="35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</row>
    <row r="90" spans="1:21" x14ac:dyDescent="0.25">
      <c r="A90" s="61"/>
      <c r="B90" s="35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</row>
    <row r="91" spans="1:21" x14ac:dyDescent="0.25">
      <c r="A91" s="61"/>
      <c r="B91" s="35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</row>
  </sheetData>
  <sheetProtection selectLockedCells="1"/>
  <mergeCells count="6">
    <mergeCell ref="A1:U1"/>
    <mergeCell ref="C2:K2"/>
    <mergeCell ref="L2:T2"/>
    <mergeCell ref="U2:U3"/>
    <mergeCell ref="A2:A3"/>
    <mergeCell ref="B2:B3"/>
  </mergeCells>
  <pageMargins left="0.25" right="0.25" top="0.75" bottom="0.75" header="0.3" footer="0.3"/>
  <pageSetup scale="68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R19"/>
  <sheetViews>
    <sheetView view="pageBreakPreview" zoomScaleNormal="100" zoomScaleSheetLayoutView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sqref="A1:K1"/>
    </sheetView>
  </sheetViews>
  <sheetFormatPr defaultRowHeight="15" x14ac:dyDescent="0.25"/>
  <cols>
    <col min="1" max="1" width="9.140625" style="18"/>
    <col min="2" max="2" width="34.42578125" style="18" customWidth="1"/>
    <col min="3" max="3" width="11" style="18" customWidth="1"/>
    <col min="4" max="4" width="10.85546875" style="18" customWidth="1"/>
    <col min="5" max="5" width="10" style="18" customWidth="1"/>
    <col min="6" max="6" width="12" style="18" customWidth="1"/>
    <col min="7" max="7" width="11.28515625" style="18" customWidth="1"/>
    <col min="8" max="9" width="8.140625" style="18" customWidth="1"/>
    <col min="10" max="10" width="10.7109375" style="18" customWidth="1"/>
    <col min="11" max="11" width="12.28515625" style="18" customWidth="1"/>
    <col min="12" max="16384" width="9.140625" style="18"/>
  </cols>
  <sheetData>
    <row r="1" spans="1:18" ht="17.25" thickTop="1" thickBot="1" x14ac:dyDescent="0.3">
      <c r="A1" s="265" t="s">
        <v>133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</row>
    <row r="2" spans="1:18" ht="16.5" thickTop="1" thickBot="1" x14ac:dyDescent="0.3">
      <c r="A2" s="266" t="s">
        <v>6</v>
      </c>
      <c r="B2" s="266" t="s">
        <v>7</v>
      </c>
      <c r="C2" s="64" t="s">
        <v>21</v>
      </c>
      <c r="D2" s="64"/>
      <c r="E2" s="64"/>
      <c r="F2" s="64"/>
      <c r="G2" s="64"/>
      <c r="H2" s="64"/>
      <c r="I2" s="64"/>
      <c r="J2" s="64"/>
      <c r="K2" s="64" t="s">
        <v>22</v>
      </c>
    </row>
    <row r="3" spans="1:18" ht="16.5" thickTop="1" thickBot="1" x14ac:dyDescent="0.3">
      <c r="A3" s="267"/>
      <c r="B3" s="267"/>
      <c r="C3" s="63" t="s">
        <v>17</v>
      </c>
      <c r="D3" s="65" t="s">
        <v>50</v>
      </c>
      <c r="E3" s="65" t="s">
        <v>35</v>
      </c>
      <c r="F3" s="65" t="s">
        <v>51</v>
      </c>
      <c r="G3" s="65" t="s">
        <v>52</v>
      </c>
      <c r="H3" s="65" t="s">
        <v>320</v>
      </c>
      <c r="I3" s="65" t="s">
        <v>321</v>
      </c>
      <c r="J3" s="63" t="s">
        <v>54</v>
      </c>
      <c r="K3" s="64"/>
      <c r="L3" s="38"/>
      <c r="M3" s="38"/>
      <c r="N3" s="38"/>
      <c r="O3" s="38"/>
      <c r="P3" s="38"/>
      <c r="Q3" s="38"/>
      <c r="R3" s="38"/>
    </row>
    <row r="4" spans="1:18" ht="46.5" thickTop="1" thickBot="1" x14ac:dyDescent="0.3">
      <c r="A4" s="45" t="s">
        <v>123</v>
      </c>
      <c r="B4" s="45" t="s">
        <v>23</v>
      </c>
      <c r="C4" s="62">
        <v>6</v>
      </c>
      <c r="D4" s="62">
        <f>C4+8</f>
        <v>14</v>
      </c>
      <c r="E4" s="62">
        <f t="shared" ref="E4:J4" si="0">D4+8</f>
        <v>22</v>
      </c>
      <c r="F4" s="62">
        <f t="shared" si="0"/>
        <v>30</v>
      </c>
      <c r="G4" s="62">
        <f t="shared" si="0"/>
        <v>38</v>
      </c>
      <c r="H4" s="62">
        <f t="shared" si="0"/>
        <v>46</v>
      </c>
      <c r="I4" s="62">
        <f t="shared" si="0"/>
        <v>54</v>
      </c>
      <c r="J4" s="62">
        <f t="shared" si="0"/>
        <v>62</v>
      </c>
      <c r="K4" s="112">
        <f>SUM(C4:J4)</f>
        <v>272</v>
      </c>
    </row>
    <row r="5" spans="1:18" ht="31.5" thickTop="1" thickBot="1" x14ac:dyDescent="0.3">
      <c r="A5" s="45" t="s">
        <v>124</v>
      </c>
      <c r="B5" s="45" t="s">
        <v>24</v>
      </c>
      <c r="C5" s="62">
        <f>C4+57</f>
        <v>63</v>
      </c>
      <c r="D5" s="62">
        <f t="shared" ref="D5:J5" si="1">D4+57</f>
        <v>71</v>
      </c>
      <c r="E5" s="62">
        <f t="shared" si="1"/>
        <v>79</v>
      </c>
      <c r="F5" s="62">
        <f t="shared" si="1"/>
        <v>87</v>
      </c>
      <c r="G5" s="62">
        <f t="shared" si="1"/>
        <v>95</v>
      </c>
      <c r="H5" s="62">
        <f t="shared" si="1"/>
        <v>103</v>
      </c>
      <c r="I5" s="62">
        <f t="shared" si="1"/>
        <v>111</v>
      </c>
      <c r="J5" s="62">
        <f t="shared" si="1"/>
        <v>119</v>
      </c>
      <c r="K5" s="112">
        <f t="shared" ref="K5:K18" si="2">SUM(C5:J5)</f>
        <v>728</v>
      </c>
    </row>
    <row r="6" spans="1:18" ht="31.5" thickTop="1" thickBot="1" x14ac:dyDescent="0.3">
      <c r="A6" s="45" t="s">
        <v>125</v>
      </c>
      <c r="B6" s="45" t="s">
        <v>283</v>
      </c>
      <c r="C6" s="62">
        <f t="shared" ref="C6:C18" si="3">C5+57</f>
        <v>120</v>
      </c>
      <c r="D6" s="62">
        <f t="shared" ref="D6:D18" si="4">D5+57</f>
        <v>128</v>
      </c>
      <c r="E6" s="62">
        <f t="shared" ref="E6:E18" si="5">E5+57</f>
        <v>136</v>
      </c>
      <c r="F6" s="62">
        <f t="shared" ref="F6:F18" si="6">F5+57</f>
        <v>144</v>
      </c>
      <c r="G6" s="62">
        <f t="shared" ref="G6:G18" si="7">G5+57</f>
        <v>152</v>
      </c>
      <c r="H6" s="62">
        <f t="shared" ref="H6:H18" si="8">H5+57</f>
        <v>160</v>
      </c>
      <c r="I6" s="62">
        <f t="shared" ref="I6:I18" si="9">I5+57</f>
        <v>168</v>
      </c>
      <c r="J6" s="62">
        <f t="shared" ref="J6:J18" si="10">J5+57</f>
        <v>176</v>
      </c>
      <c r="K6" s="112">
        <f t="shared" si="2"/>
        <v>1184</v>
      </c>
    </row>
    <row r="7" spans="1:18" ht="31.5" thickTop="1" thickBot="1" x14ac:dyDescent="0.3">
      <c r="A7" s="45" t="s">
        <v>126</v>
      </c>
      <c r="B7" s="45" t="s">
        <v>25</v>
      </c>
      <c r="C7" s="62">
        <f t="shared" si="3"/>
        <v>177</v>
      </c>
      <c r="D7" s="62">
        <f t="shared" si="4"/>
        <v>185</v>
      </c>
      <c r="E7" s="62">
        <f t="shared" si="5"/>
        <v>193</v>
      </c>
      <c r="F7" s="62">
        <f t="shared" si="6"/>
        <v>201</v>
      </c>
      <c r="G7" s="62">
        <f t="shared" si="7"/>
        <v>209</v>
      </c>
      <c r="H7" s="62">
        <f t="shared" si="8"/>
        <v>217</v>
      </c>
      <c r="I7" s="62">
        <f t="shared" si="9"/>
        <v>225</v>
      </c>
      <c r="J7" s="62">
        <f t="shared" si="10"/>
        <v>233</v>
      </c>
      <c r="K7" s="112">
        <f t="shared" si="2"/>
        <v>1640</v>
      </c>
    </row>
    <row r="8" spans="1:18" ht="61.5" thickTop="1" thickBot="1" x14ac:dyDescent="0.3">
      <c r="A8" s="45" t="s">
        <v>127</v>
      </c>
      <c r="B8" s="45" t="s">
        <v>217</v>
      </c>
      <c r="C8" s="62">
        <f t="shared" si="3"/>
        <v>234</v>
      </c>
      <c r="D8" s="62">
        <f t="shared" si="4"/>
        <v>242</v>
      </c>
      <c r="E8" s="62">
        <f t="shared" si="5"/>
        <v>250</v>
      </c>
      <c r="F8" s="62">
        <f t="shared" si="6"/>
        <v>258</v>
      </c>
      <c r="G8" s="62">
        <f t="shared" si="7"/>
        <v>266</v>
      </c>
      <c r="H8" s="62">
        <f t="shared" si="8"/>
        <v>274</v>
      </c>
      <c r="I8" s="62">
        <f t="shared" si="9"/>
        <v>282</v>
      </c>
      <c r="J8" s="62">
        <f t="shared" si="10"/>
        <v>290</v>
      </c>
      <c r="K8" s="112">
        <f t="shared" si="2"/>
        <v>2096</v>
      </c>
    </row>
    <row r="9" spans="1:18" ht="46.5" thickTop="1" thickBot="1" x14ac:dyDescent="0.3">
      <c r="A9" s="45" t="s">
        <v>218</v>
      </c>
      <c r="B9" s="45" t="s">
        <v>26</v>
      </c>
      <c r="C9" s="62">
        <f t="shared" si="3"/>
        <v>291</v>
      </c>
      <c r="D9" s="62">
        <f t="shared" si="4"/>
        <v>299</v>
      </c>
      <c r="E9" s="62">
        <f t="shared" si="5"/>
        <v>307</v>
      </c>
      <c r="F9" s="62">
        <f t="shared" si="6"/>
        <v>315</v>
      </c>
      <c r="G9" s="62">
        <f t="shared" si="7"/>
        <v>323</v>
      </c>
      <c r="H9" s="62">
        <f t="shared" si="8"/>
        <v>331</v>
      </c>
      <c r="I9" s="62">
        <f t="shared" si="9"/>
        <v>339</v>
      </c>
      <c r="J9" s="62">
        <f t="shared" si="10"/>
        <v>347</v>
      </c>
      <c r="K9" s="112">
        <f t="shared" si="2"/>
        <v>2552</v>
      </c>
    </row>
    <row r="10" spans="1:18" ht="31.5" thickTop="1" thickBot="1" x14ac:dyDescent="0.3">
      <c r="A10" s="45" t="s">
        <v>128</v>
      </c>
      <c r="B10" s="45" t="s">
        <v>282</v>
      </c>
      <c r="C10" s="62">
        <f t="shared" si="3"/>
        <v>348</v>
      </c>
      <c r="D10" s="62">
        <f t="shared" si="4"/>
        <v>356</v>
      </c>
      <c r="E10" s="62">
        <f t="shared" si="5"/>
        <v>364</v>
      </c>
      <c r="F10" s="62">
        <f t="shared" si="6"/>
        <v>372</v>
      </c>
      <c r="G10" s="62">
        <f t="shared" si="7"/>
        <v>380</v>
      </c>
      <c r="H10" s="62">
        <f t="shared" si="8"/>
        <v>388</v>
      </c>
      <c r="I10" s="62">
        <f t="shared" si="9"/>
        <v>396</v>
      </c>
      <c r="J10" s="62">
        <f t="shared" si="10"/>
        <v>404</v>
      </c>
      <c r="K10" s="112">
        <f t="shared" si="2"/>
        <v>3008</v>
      </c>
    </row>
    <row r="11" spans="1:18" ht="46.5" thickTop="1" thickBot="1" x14ac:dyDescent="0.3">
      <c r="A11" s="45" t="s">
        <v>129</v>
      </c>
      <c r="B11" s="120" t="s">
        <v>284</v>
      </c>
      <c r="C11" s="62">
        <f t="shared" si="3"/>
        <v>405</v>
      </c>
      <c r="D11" s="62">
        <f t="shared" si="4"/>
        <v>413</v>
      </c>
      <c r="E11" s="62">
        <f t="shared" si="5"/>
        <v>421</v>
      </c>
      <c r="F11" s="62">
        <f t="shared" si="6"/>
        <v>429</v>
      </c>
      <c r="G11" s="62">
        <f t="shared" si="7"/>
        <v>437</v>
      </c>
      <c r="H11" s="62">
        <f t="shared" si="8"/>
        <v>445</v>
      </c>
      <c r="I11" s="62">
        <f t="shared" si="9"/>
        <v>453</v>
      </c>
      <c r="J11" s="62">
        <f t="shared" si="10"/>
        <v>461</v>
      </c>
      <c r="K11" s="112">
        <f t="shared" si="2"/>
        <v>3464</v>
      </c>
    </row>
    <row r="12" spans="1:18" ht="106.5" thickTop="1" thickBot="1" x14ac:dyDescent="0.3">
      <c r="A12" s="45" t="s">
        <v>285</v>
      </c>
      <c r="B12" s="66" t="s">
        <v>161</v>
      </c>
      <c r="C12" s="62">
        <f t="shared" si="3"/>
        <v>462</v>
      </c>
      <c r="D12" s="62">
        <f t="shared" si="4"/>
        <v>470</v>
      </c>
      <c r="E12" s="62">
        <f t="shared" si="5"/>
        <v>478</v>
      </c>
      <c r="F12" s="62">
        <f t="shared" si="6"/>
        <v>486</v>
      </c>
      <c r="G12" s="62">
        <f t="shared" si="7"/>
        <v>494</v>
      </c>
      <c r="H12" s="62">
        <f t="shared" si="8"/>
        <v>502</v>
      </c>
      <c r="I12" s="62">
        <f t="shared" si="9"/>
        <v>510</v>
      </c>
      <c r="J12" s="62">
        <f t="shared" si="10"/>
        <v>518</v>
      </c>
      <c r="K12" s="112">
        <f t="shared" si="2"/>
        <v>3920</v>
      </c>
    </row>
    <row r="13" spans="1:18" ht="76.5" thickTop="1" thickBot="1" x14ac:dyDescent="0.3">
      <c r="A13" s="45" t="s">
        <v>286</v>
      </c>
      <c r="B13" s="66" t="s">
        <v>162</v>
      </c>
      <c r="C13" s="62">
        <f t="shared" si="3"/>
        <v>519</v>
      </c>
      <c r="D13" s="62">
        <f t="shared" si="4"/>
        <v>527</v>
      </c>
      <c r="E13" s="62">
        <f t="shared" si="5"/>
        <v>535</v>
      </c>
      <c r="F13" s="62">
        <f t="shared" si="6"/>
        <v>543</v>
      </c>
      <c r="G13" s="62">
        <f t="shared" si="7"/>
        <v>551</v>
      </c>
      <c r="H13" s="62">
        <f t="shared" si="8"/>
        <v>559</v>
      </c>
      <c r="I13" s="62">
        <f t="shared" si="9"/>
        <v>567</v>
      </c>
      <c r="J13" s="62">
        <f t="shared" si="10"/>
        <v>575</v>
      </c>
      <c r="K13" s="112">
        <f t="shared" si="2"/>
        <v>4376</v>
      </c>
    </row>
    <row r="14" spans="1:18" ht="61.5" thickTop="1" thickBot="1" x14ac:dyDescent="0.3">
      <c r="A14" s="45" t="s">
        <v>287</v>
      </c>
      <c r="B14" s="45" t="s">
        <v>232</v>
      </c>
      <c r="C14" s="62">
        <f t="shared" si="3"/>
        <v>576</v>
      </c>
      <c r="D14" s="62">
        <f t="shared" si="4"/>
        <v>584</v>
      </c>
      <c r="E14" s="62">
        <f t="shared" si="5"/>
        <v>592</v>
      </c>
      <c r="F14" s="62">
        <f t="shared" si="6"/>
        <v>600</v>
      </c>
      <c r="G14" s="62">
        <f t="shared" si="7"/>
        <v>608</v>
      </c>
      <c r="H14" s="62">
        <f t="shared" si="8"/>
        <v>616</v>
      </c>
      <c r="I14" s="62">
        <f t="shared" si="9"/>
        <v>624</v>
      </c>
      <c r="J14" s="62">
        <f t="shared" si="10"/>
        <v>632</v>
      </c>
      <c r="K14" s="112">
        <f t="shared" si="2"/>
        <v>4832</v>
      </c>
    </row>
    <row r="15" spans="1:18" ht="61.5" thickTop="1" thickBot="1" x14ac:dyDescent="0.3">
      <c r="A15" s="45" t="s">
        <v>288</v>
      </c>
      <c r="B15" s="45" t="s">
        <v>233</v>
      </c>
      <c r="C15" s="62">
        <f t="shared" si="3"/>
        <v>633</v>
      </c>
      <c r="D15" s="62">
        <f t="shared" si="4"/>
        <v>641</v>
      </c>
      <c r="E15" s="62">
        <f t="shared" si="5"/>
        <v>649</v>
      </c>
      <c r="F15" s="62">
        <f t="shared" si="6"/>
        <v>657</v>
      </c>
      <c r="G15" s="62">
        <f t="shared" si="7"/>
        <v>665</v>
      </c>
      <c r="H15" s="62">
        <f t="shared" si="8"/>
        <v>673</v>
      </c>
      <c r="I15" s="62">
        <f t="shared" si="9"/>
        <v>681</v>
      </c>
      <c r="J15" s="62">
        <f t="shared" si="10"/>
        <v>689</v>
      </c>
      <c r="K15" s="112">
        <f t="shared" si="2"/>
        <v>5288</v>
      </c>
    </row>
    <row r="16" spans="1:18" ht="76.5" thickTop="1" thickBot="1" x14ac:dyDescent="0.3">
      <c r="A16" s="120" t="s">
        <v>289</v>
      </c>
      <c r="B16" s="120" t="s">
        <v>27</v>
      </c>
      <c r="C16" s="128">
        <f t="shared" si="3"/>
        <v>690</v>
      </c>
      <c r="D16" s="128">
        <f t="shared" si="4"/>
        <v>698</v>
      </c>
      <c r="E16" s="128">
        <f t="shared" si="5"/>
        <v>706</v>
      </c>
      <c r="F16" s="128">
        <f t="shared" si="6"/>
        <v>714</v>
      </c>
      <c r="G16" s="128">
        <f t="shared" si="7"/>
        <v>722</v>
      </c>
      <c r="H16" s="128">
        <f t="shared" si="8"/>
        <v>730</v>
      </c>
      <c r="I16" s="128">
        <f t="shared" si="9"/>
        <v>738</v>
      </c>
      <c r="J16" s="128">
        <f t="shared" si="10"/>
        <v>746</v>
      </c>
      <c r="K16" s="129">
        <f t="shared" si="2"/>
        <v>5744</v>
      </c>
    </row>
    <row r="17" spans="1:11" ht="76.5" thickTop="1" thickBot="1" x14ac:dyDescent="0.3">
      <c r="A17" s="45" t="s">
        <v>290</v>
      </c>
      <c r="B17" s="45" t="s">
        <v>131</v>
      </c>
      <c r="C17" s="62">
        <f t="shared" si="3"/>
        <v>747</v>
      </c>
      <c r="D17" s="62">
        <f t="shared" si="4"/>
        <v>755</v>
      </c>
      <c r="E17" s="62">
        <f t="shared" si="5"/>
        <v>763</v>
      </c>
      <c r="F17" s="62">
        <f t="shared" si="6"/>
        <v>771</v>
      </c>
      <c r="G17" s="62">
        <f t="shared" si="7"/>
        <v>779</v>
      </c>
      <c r="H17" s="62">
        <f t="shared" si="8"/>
        <v>787</v>
      </c>
      <c r="I17" s="62">
        <f t="shared" si="9"/>
        <v>795</v>
      </c>
      <c r="J17" s="62">
        <f t="shared" si="10"/>
        <v>803</v>
      </c>
      <c r="K17" s="112">
        <f>SUM(C17:J17)</f>
        <v>6200</v>
      </c>
    </row>
    <row r="18" spans="1:11" ht="76.5" thickTop="1" thickBot="1" x14ac:dyDescent="0.3">
      <c r="A18" s="46" t="s">
        <v>291</v>
      </c>
      <c r="B18" s="67" t="s">
        <v>234</v>
      </c>
      <c r="C18" s="62">
        <f t="shared" si="3"/>
        <v>804</v>
      </c>
      <c r="D18" s="62">
        <f t="shared" si="4"/>
        <v>812</v>
      </c>
      <c r="E18" s="62">
        <f t="shared" si="5"/>
        <v>820</v>
      </c>
      <c r="F18" s="62">
        <f t="shared" si="6"/>
        <v>828</v>
      </c>
      <c r="G18" s="62">
        <f t="shared" si="7"/>
        <v>836</v>
      </c>
      <c r="H18" s="62">
        <f t="shared" si="8"/>
        <v>844</v>
      </c>
      <c r="I18" s="62">
        <f t="shared" si="9"/>
        <v>852</v>
      </c>
      <c r="J18" s="62">
        <f t="shared" si="10"/>
        <v>860</v>
      </c>
      <c r="K18" s="112">
        <f t="shared" si="2"/>
        <v>6656</v>
      </c>
    </row>
    <row r="19" spans="1:11" ht="15.75" thickTop="1" x14ac:dyDescent="0.25"/>
  </sheetData>
  <sheetProtection selectLockedCells="1"/>
  <mergeCells count="3">
    <mergeCell ref="A1:K1"/>
    <mergeCell ref="A2:A3"/>
    <mergeCell ref="B2:B3"/>
  </mergeCells>
  <pageMargins left="0.25" right="0.25" top="0.75" bottom="0.75" header="0.3" footer="0.3"/>
  <pageSetup scale="96" fitToHeight="0" orientation="landscape" r:id="rId1"/>
  <headerFooter>
    <oddHeader xml:space="preserve">&amp;CZAMBIA DEFENCE FORCE MEDICAL SERVICES 
HIV/AIDS Monthly Activity Report Form </oddHeader>
    <oddFooter>&amp;LRevised November 2014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Cover1</vt:lpstr>
      <vt:lpstr>STI</vt:lpstr>
      <vt:lpstr>TB</vt:lpstr>
      <vt:lpstr>ART</vt:lpstr>
      <vt:lpstr>PMTCT</vt:lpstr>
      <vt:lpstr>Family Planning</vt:lpstr>
      <vt:lpstr>Prevention - PWP</vt:lpstr>
      <vt:lpstr>Clinical Care</vt:lpstr>
      <vt:lpstr>Prevention-MC</vt:lpstr>
      <vt:lpstr>Narrative</vt:lpstr>
      <vt:lpstr>Appendix 1</vt:lpstr>
      <vt:lpstr>'Appendix 1'!Print_Area</vt:lpstr>
      <vt:lpstr>ART!Print_Area</vt:lpstr>
      <vt:lpstr>'Clinical Care'!Print_Area</vt:lpstr>
      <vt:lpstr>Narrative!Print_Area</vt:lpstr>
      <vt:lpstr>'Prevention - PWP'!Print_Area</vt:lpstr>
      <vt:lpstr>'Prevention-MC'!Print_Area</vt:lpstr>
      <vt:lpstr>STI!Print_Area</vt:lpstr>
      <vt:lpstr>TB!Print_Area</vt:lpstr>
      <vt:lpstr>ART!Print_Titles</vt:lpstr>
      <vt:lpstr>'Clinical Care'!Print_Titles</vt:lpstr>
      <vt:lpstr>'Family Planning'!Print_Titles</vt:lpstr>
      <vt:lpstr>PMTCT!Print_Titles</vt:lpstr>
      <vt:lpstr>'Prevention-MC'!Print_Titles</vt:lpstr>
      <vt:lpstr>STI!Print_Titles</vt:lpstr>
      <vt:lpstr>TB!Print_Titles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Mulenga</dc:creator>
  <cp:lastModifiedBy>admin</cp:lastModifiedBy>
  <cp:lastPrinted>2014-12-16T14:17:40Z</cp:lastPrinted>
  <dcterms:created xsi:type="dcterms:W3CDTF">2012-01-12T08:02:38Z</dcterms:created>
  <dcterms:modified xsi:type="dcterms:W3CDTF">2015-12-18T11:42:59Z</dcterms:modified>
</cp:coreProperties>
</file>