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xl-template-reader\template-reader\template-reader\staticdata\"/>
    </mc:Choice>
  </mc:AlternateContent>
  <bookViews>
    <workbookView xWindow="0" yWindow="0" windowWidth="28800" windowHeight="13425" tabRatio="837" activeTab="5"/>
  </bookViews>
  <sheets>
    <sheet name="Cover1" sheetId="20" r:id="rId1"/>
    <sheet name="STI" sheetId="3" r:id="rId2"/>
    <sheet name="TB" sheetId="4" r:id="rId3"/>
    <sheet name="ART" sheetId="5" r:id="rId4"/>
    <sheet name="PMTCT" sheetId="6" r:id="rId5"/>
    <sheet name="Family Planning" sheetId="25" r:id="rId6"/>
    <sheet name="Prevention - PWP" sheetId="27" r:id="rId7"/>
    <sheet name="Clinical Care" sheetId="7" r:id="rId8"/>
    <sheet name="Prevention-MC" sheetId="23" r:id="rId9"/>
    <sheet name="Narrative" sheetId="13" r:id="rId10"/>
    <sheet name="Appendix 1" sheetId="16" r:id="rId11"/>
    <sheet name="ReferenceData" sheetId="30" r:id="rId12"/>
  </sheets>
  <externalReferences>
    <externalReference r:id="rId13"/>
  </externalReferences>
  <definedNames>
    <definedName name="facilitylist">ReferenceData!$A$3:$E$42</definedName>
    <definedName name="FacName">[1]Facilities!$E$2:$E$42</definedName>
    <definedName name="Months">[1]Facilities!$I$2:$I$14</definedName>
    <definedName name="_xlnm.Print_Area" localSheetId="10">'Appendix 1'!$A$2:$A$33</definedName>
    <definedName name="_xlnm.Print_Area" localSheetId="3">ART!$A$1:$U$21</definedName>
    <definedName name="_xlnm.Print_Area" localSheetId="7">'Clinical Care'!$A$1:$U$22</definedName>
    <definedName name="_xlnm.Print_Area" localSheetId="9">Narrative!$A$1:$M$37</definedName>
    <definedName name="_xlnm.Print_Area" localSheetId="4">PMTCT!#REF!</definedName>
    <definedName name="_xlnm.Print_Area" localSheetId="6">'Prevention - PWP'!$A$1:$I$7</definedName>
    <definedName name="_xlnm.Print_Area" localSheetId="8">'Prevention-MC'!$A$1:$L$22</definedName>
    <definedName name="_xlnm.Print_Area" localSheetId="1">STI!$A$1:$U$11</definedName>
    <definedName name="_xlnm.Print_Area" localSheetId="2">TB!$A$1:$U$25</definedName>
    <definedName name="_xlnm.Print_Titles" localSheetId="3">ART!$1:$3</definedName>
    <definedName name="_xlnm.Print_Titles" localSheetId="7">'Clinical Care'!$1:$3</definedName>
    <definedName name="_xlnm.Print_Titles" localSheetId="5">'Family Planning'!$1:$3</definedName>
    <definedName name="_xlnm.Print_Titles" localSheetId="4">PMTCT!$1:$2</definedName>
    <definedName name="_xlnm.Print_Titles" localSheetId="8">'Prevention-MC'!$1:$3</definedName>
    <definedName name="_xlnm.Print_Titles" localSheetId="1">STI!$1:$3</definedName>
    <definedName name="_xlnm.Print_Titles" localSheetId="2">TB!$1:$3</definedName>
  </definedNames>
  <calcPr calcId="152511"/>
</workbook>
</file>

<file path=xl/calcChain.xml><?xml version="1.0" encoding="utf-8"?>
<calcChain xmlns="http://schemas.openxmlformats.org/spreadsheetml/2006/main">
  <c r="D5" i="23" l="1"/>
  <c r="E5" i="23" s="1"/>
  <c r="F5" i="23" s="1"/>
  <c r="G5" i="23" s="1"/>
  <c r="H5" i="23" s="1"/>
  <c r="I5" i="23" s="1"/>
  <c r="J5" i="23" s="1"/>
  <c r="K5" i="23" s="1"/>
  <c r="D6" i="23"/>
  <c r="D7" i="23"/>
  <c r="D8" i="23"/>
  <c r="E8" i="23" s="1"/>
  <c r="F8" i="23" s="1"/>
  <c r="G8" i="23" s="1"/>
  <c r="H8" i="23"/>
  <c r="I8" i="23" s="1"/>
  <c r="J8" i="23" s="1"/>
  <c r="K8" i="23" s="1"/>
  <c r="D9" i="23"/>
  <c r="E9" i="23" s="1"/>
  <c r="F9" i="23" s="1"/>
  <c r="G9" i="23" s="1"/>
  <c r="H9" i="23" s="1"/>
  <c r="I9" i="23" s="1"/>
  <c r="J9" i="23" s="1"/>
  <c r="K9" i="23" s="1"/>
  <c r="D10" i="23"/>
  <c r="E10" i="23" s="1"/>
  <c r="F10" i="23" s="1"/>
  <c r="G10" i="23"/>
  <c r="H10" i="23"/>
  <c r="I10" i="23" s="1"/>
  <c r="J10" i="23" s="1"/>
  <c r="K10" i="23" s="1"/>
  <c r="D11" i="23"/>
  <c r="E11" i="23" s="1"/>
  <c r="F11" i="23" s="1"/>
  <c r="G11" i="23"/>
  <c r="H11" i="23"/>
  <c r="I11" i="23" s="1"/>
  <c r="J11" i="23" s="1"/>
  <c r="K11" i="23" s="1"/>
  <c r="D12" i="23"/>
  <c r="E12" i="23" s="1"/>
  <c r="F12" i="23" s="1"/>
  <c r="G12" i="23"/>
  <c r="H12" i="23"/>
  <c r="I12" i="23" s="1"/>
  <c r="J12" i="23" s="1"/>
  <c r="K12" i="23" s="1"/>
  <c r="D13" i="23"/>
  <c r="E13" i="23" s="1"/>
  <c r="F13" i="23" s="1"/>
  <c r="G13" i="23"/>
  <c r="H13" i="23"/>
  <c r="I13" i="23" s="1"/>
  <c r="J13" i="23" s="1"/>
  <c r="K13" i="23" s="1"/>
  <c r="D14" i="23"/>
  <c r="E14" i="23" s="1"/>
  <c r="F14" i="23" s="1"/>
  <c r="G14" i="23"/>
  <c r="H14" i="23"/>
  <c r="I14" i="23" s="1"/>
  <c r="J14" i="23" s="1"/>
  <c r="K14" i="23" s="1"/>
  <c r="D15" i="23"/>
  <c r="E15" i="23" s="1"/>
  <c r="F15" i="23" s="1"/>
  <c r="G15" i="23"/>
  <c r="H15" i="23"/>
  <c r="I15" i="23" s="1"/>
  <c r="J15" i="23" s="1"/>
  <c r="K15" i="23" s="1"/>
  <c r="D16" i="23"/>
  <c r="E16" i="23" s="1"/>
  <c r="F16" i="23" s="1"/>
  <c r="G16" i="23"/>
  <c r="H16" i="23"/>
  <c r="I16" i="23" s="1"/>
  <c r="J16" i="23" s="1"/>
  <c r="K16" i="23" s="1"/>
  <c r="D17" i="23"/>
  <c r="E17" i="23" s="1"/>
  <c r="F17" i="23" s="1"/>
  <c r="G17" i="23"/>
  <c r="H17" i="23"/>
  <c r="I17" i="23" s="1"/>
  <c r="J17" i="23" s="1"/>
  <c r="K17" i="23" s="1"/>
  <c r="D18" i="23"/>
  <c r="E18" i="23" s="1"/>
  <c r="F18" i="23" s="1"/>
  <c r="G18" i="23"/>
  <c r="H18" i="23"/>
  <c r="I18" i="23" s="1"/>
  <c r="J18" i="23" s="1"/>
  <c r="K18" i="23" s="1"/>
  <c r="D19" i="23"/>
  <c r="E19" i="23" s="1"/>
  <c r="F19" i="23" s="1"/>
  <c r="G19" i="23"/>
  <c r="H19" i="23"/>
  <c r="I19" i="23" s="1"/>
  <c r="J19" i="23" s="1"/>
  <c r="K19" i="23" s="1"/>
  <c r="D20" i="23"/>
  <c r="E20" i="23" s="1"/>
  <c r="F20" i="23" s="1"/>
  <c r="G20" i="23"/>
  <c r="H20" i="23"/>
  <c r="I20" i="23" s="1"/>
  <c r="J20" i="23" s="1"/>
  <c r="K20" i="23" s="1"/>
  <c r="D21" i="23"/>
  <c r="E21" i="23" s="1"/>
  <c r="F21" i="23" s="1"/>
  <c r="G21" i="23"/>
  <c r="H21" i="23"/>
  <c r="I21" i="23" s="1"/>
  <c r="J21" i="23" s="1"/>
  <c r="K21" i="23" s="1"/>
  <c r="D22" i="23"/>
  <c r="E22" i="23" s="1"/>
  <c r="F22" i="23" s="1"/>
  <c r="G22" i="23"/>
  <c r="H22" i="23"/>
  <c r="I22" i="23" s="1"/>
  <c r="J22" i="23" s="1"/>
  <c r="K22" i="23" s="1"/>
  <c r="C6" i="23"/>
  <c r="C7" i="23"/>
  <c r="C8" i="23"/>
  <c r="C9" i="23"/>
  <c r="C10" i="23" s="1"/>
  <c r="C5" i="23"/>
  <c r="L4" i="23"/>
  <c r="E4" i="23"/>
  <c r="F4" i="23" s="1"/>
  <c r="G4" i="23" s="1"/>
  <c r="H4" i="23" s="1"/>
  <c r="I4" i="23" s="1"/>
  <c r="J4" i="23" s="1"/>
  <c r="K4" i="23" s="1"/>
  <c r="D4" i="23"/>
  <c r="E7" i="23" l="1"/>
  <c r="F7" i="23" s="1"/>
  <c r="G7" i="23" s="1"/>
  <c r="H7" i="23" s="1"/>
  <c r="I7" i="23" s="1"/>
  <c r="J7" i="23" s="1"/>
  <c r="K7" i="23" s="1"/>
  <c r="L5" i="23"/>
  <c r="E6" i="23"/>
  <c r="F6" i="23" s="1"/>
  <c r="G6" i="23" s="1"/>
  <c r="H6" i="23" s="1"/>
  <c r="I6" i="23" s="1"/>
  <c r="J6" i="23" s="1"/>
  <c r="K6" i="23" s="1"/>
  <c r="L6" i="23"/>
  <c r="L8" i="23"/>
  <c r="C11" i="23"/>
  <c r="L10" i="23"/>
  <c r="L9" i="23"/>
  <c r="E76" i="30"/>
  <c r="N4" i="5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L7" i="23" l="1"/>
  <c r="C12" i="23"/>
  <c r="L11" i="23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L12" i="23" l="1"/>
  <c r="C13" i="23"/>
  <c r="M34" i="25"/>
  <c r="M35" i="25" s="1"/>
  <c r="M36" i="25" s="1"/>
  <c r="M37" i="25" s="1"/>
  <c r="M38" i="25" s="1"/>
  <c r="C14" i="23" l="1"/>
  <c r="L13" i="23"/>
  <c r="M19" i="25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T15" i="4"/>
  <c r="U15" i="4"/>
  <c r="T17" i="4"/>
  <c r="U17" i="4"/>
  <c r="T20" i="4"/>
  <c r="U20" i="4"/>
  <c r="J5" i="4"/>
  <c r="C15" i="23" l="1"/>
  <c r="L14" i="23"/>
  <c r="L8" i="7"/>
  <c r="M8" i="7" s="1"/>
  <c r="N8" i="7" s="1"/>
  <c r="O8" i="7" s="1"/>
  <c r="P8" i="7" s="1"/>
  <c r="Q8" i="7" s="1"/>
  <c r="R8" i="7" s="1"/>
  <c r="S8" i="7" s="1"/>
  <c r="D8" i="7"/>
  <c r="E8" i="7" s="1"/>
  <c r="F8" i="7" s="1"/>
  <c r="G8" i="7" s="1"/>
  <c r="H8" i="7" s="1"/>
  <c r="I8" i="7" s="1"/>
  <c r="J8" i="7" s="1"/>
  <c r="C8" i="7"/>
  <c r="K8" i="7" s="1"/>
  <c r="K18" i="5"/>
  <c r="K19" i="5"/>
  <c r="U18" i="5"/>
  <c r="U19" i="5"/>
  <c r="T18" i="5"/>
  <c r="T19" i="5"/>
  <c r="S19" i="5"/>
  <c r="R19" i="5"/>
  <c r="Q19" i="5"/>
  <c r="P19" i="5"/>
  <c r="O19" i="5"/>
  <c r="N19" i="5"/>
  <c r="M19" i="5"/>
  <c r="L19" i="5"/>
  <c r="J19" i="5"/>
  <c r="I19" i="5"/>
  <c r="H19" i="5"/>
  <c r="G19" i="5"/>
  <c r="F19" i="5"/>
  <c r="E19" i="5"/>
  <c r="D19" i="5"/>
  <c r="C19" i="5"/>
  <c r="C16" i="23" l="1"/>
  <c r="L15" i="23"/>
  <c r="T8" i="7"/>
  <c r="U8" i="7" s="1"/>
  <c r="C13" i="7"/>
  <c r="D13" i="7"/>
  <c r="E13" i="7" s="1"/>
  <c r="F13" i="7" s="1"/>
  <c r="G13" i="7" s="1"/>
  <c r="H13" i="7" s="1"/>
  <c r="I13" i="7" s="1"/>
  <c r="J13" i="7" s="1"/>
  <c r="L13" i="7"/>
  <c r="M13" i="7"/>
  <c r="N13" i="7" s="1"/>
  <c r="O13" i="7" s="1"/>
  <c r="P13" i="7" s="1"/>
  <c r="Q13" i="7" s="1"/>
  <c r="R13" i="7" s="1"/>
  <c r="S13" i="7" s="1"/>
  <c r="L16" i="23" l="1"/>
  <c r="C17" i="23"/>
  <c r="T13" i="7"/>
  <c r="K13" i="7"/>
  <c r="O4" i="5"/>
  <c r="P4" i="5" s="1"/>
  <c r="Q4" i="5" s="1"/>
  <c r="R4" i="5" s="1"/>
  <c r="S4" i="5" s="1"/>
  <c r="C18" i="23" l="1"/>
  <c r="L17" i="23"/>
  <c r="U13" i="7"/>
  <c r="C5" i="6"/>
  <c r="C6" i="6" s="1"/>
  <c r="C7" i="6" s="1"/>
  <c r="C8" i="6" s="1"/>
  <c r="C9" i="6" s="1"/>
  <c r="C10" i="6" s="1"/>
  <c r="C11" i="6" s="1"/>
  <c r="C12" i="6" s="1"/>
  <c r="C13" i="6" s="1"/>
  <c r="C14" i="6" s="1"/>
  <c r="D5" i="6"/>
  <c r="D6" i="6" s="1"/>
  <c r="D8" i="6" s="1"/>
  <c r="D9" i="6" s="1"/>
  <c r="D10" i="6" s="1"/>
  <c r="D11" i="6" s="1"/>
  <c r="D12" i="6" s="1"/>
  <c r="D13" i="6" s="1"/>
  <c r="D14" i="6" s="1"/>
  <c r="E5" i="6"/>
  <c r="F5" i="6"/>
  <c r="G5" i="6"/>
  <c r="G6" i="6" s="1"/>
  <c r="G7" i="6" s="1"/>
  <c r="G8" i="6" s="1"/>
  <c r="G9" i="6" s="1"/>
  <c r="G10" i="6" s="1"/>
  <c r="G11" i="6" s="1"/>
  <c r="G12" i="6" s="1"/>
  <c r="G13" i="6" s="1"/>
  <c r="G14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E6" i="6"/>
  <c r="E7" i="6" s="1"/>
  <c r="E8" i="6" s="1"/>
  <c r="E9" i="6" s="1"/>
  <c r="E10" i="6" s="1"/>
  <c r="E11" i="6" s="1"/>
  <c r="E12" i="6" s="1"/>
  <c r="E13" i="6" s="1"/>
  <c r="E14" i="6" s="1"/>
  <c r="F6" i="6"/>
  <c r="F7" i="6" s="1"/>
  <c r="F8" i="6" s="1"/>
  <c r="F9" i="6" s="1"/>
  <c r="F10" i="6" s="1"/>
  <c r="F11" i="6" s="1"/>
  <c r="F12" i="6" s="1"/>
  <c r="F13" i="6" s="1"/>
  <c r="F14" i="6" s="1"/>
  <c r="D4" i="6"/>
  <c r="E4" i="6"/>
  <c r="F4" i="6"/>
  <c r="G4" i="6"/>
  <c r="H4" i="6"/>
  <c r="C4" i="6"/>
  <c r="E3" i="6"/>
  <c r="F3" i="6"/>
  <c r="G3" i="6"/>
  <c r="H3" i="6"/>
  <c r="D3" i="6"/>
  <c r="C19" i="23" l="1"/>
  <c r="L18" i="23"/>
  <c r="I3" i="6"/>
  <c r="I14" i="6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13" i="6"/>
  <c r="I12" i="6"/>
  <c r="I11" i="6"/>
  <c r="I10" i="6"/>
  <c r="I9" i="6"/>
  <c r="I8" i="6"/>
  <c r="I7" i="6"/>
  <c r="I6" i="6"/>
  <c r="I5" i="6"/>
  <c r="I4" i="6"/>
  <c r="C20" i="23" l="1"/>
  <c r="L19" i="23"/>
  <c r="M6" i="3"/>
  <c r="N6" i="3"/>
  <c r="O6" i="3"/>
  <c r="P6" i="3"/>
  <c r="Q6" i="3"/>
  <c r="R6" i="3"/>
  <c r="S6" i="3"/>
  <c r="L6" i="3"/>
  <c r="D6" i="3"/>
  <c r="E6" i="3"/>
  <c r="F6" i="3"/>
  <c r="G6" i="3"/>
  <c r="H6" i="3"/>
  <c r="I6" i="3"/>
  <c r="J6" i="3"/>
  <c r="C6" i="3"/>
  <c r="L20" i="23" l="1"/>
  <c r="C21" i="23"/>
  <c r="M16" i="7"/>
  <c r="N16" i="7" s="1"/>
  <c r="O16" i="7" s="1"/>
  <c r="P16" i="7" s="1"/>
  <c r="Q16" i="7" s="1"/>
  <c r="R16" i="7" s="1"/>
  <c r="S16" i="7" s="1"/>
  <c r="M12" i="7"/>
  <c r="N12" i="7" s="1"/>
  <c r="O12" i="7" s="1"/>
  <c r="P12" i="7" s="1"/>
  <c r="Q12" i="7" s="1"/>
  <c r="R12" i="7" s="1"/>
  <c r="S12" i="7" s="1"/>
  <c r="L14" i="7"/>
  <c r="L15" i="7" s="1"/>
  <c r="L16" i="7" s="1"/>
  <c r="L17" i="7" s="1"/>
  <c r="L18" i="7" s="1"/>
  <c r="L19" i="7" s="1"/>
  <c r="L20" i="7" s="1"/>
  <c r="L21" i="7" s="1"/>
  <c r="L22" i="7" s="1"/>
  <c r="M22" i="7" s="1"/>
  <c r="N22" i="7" s="1"/>
  <c r="O22" i="7" s="1"/>
  <c r="P22" i="7" s="1"/>
  <c r="Q22" i="7" s="1"/>
  <c r="R22" i="7" s="1"/>
  <c r="S22" i="7" s="1"/>
  <c r="D12" i="7"/>
  <c r="E12" i="7" s="1"/>
  <c r="F12" i="7" s="1"/>
  <c r="G12" i="7" s="1"/>
  <c r="H12" i="7" s="1"/>
  <c r="I12" i="7" s="1"/>
  <c r="J12" i="7" s="1"/>
  <c r="C14" i="7"/>
  <c r="C15" i="7" s="1"/>
  <c r="C16" i="7" s="1"/>
  <c r="C17" i="7" s="1"/>
  <c r="C18" i="7" s="1"/>
  <c r="C19" i="7" s="1"/>
  <c r="C20" i="7" s="1"/>
  <c r="C21" i="7" s="1"/>
  <c r="C22" i="7" s="1"/>
  <c r="D22" i="7" s="1"/>
  <c r="E22" i="7" s="1"/>
  <c r="F22" i="7" s="1"/>
  <c r="G22" i="7" s="1"/>
  <c r="H22" i="7" s="1"/>
  <c r="I22" i="7" s="1"/>
  <c r="J22" i="7" s="1"/>
  <c r="L6" i="7"/>
  <c r="L7" i="7" s="1"/>
  <c r="M5" i="7"/>
  <c r="N5" i="7" s="1"/>
  <c r="O5" i="7" s="1"/>
  <c r="P5" i="7" s="1"/>
  <c r="Q5" i="7" s="1"/>
  <c r="R5" i="7" s="1"/>
  <c r="S5" i="7" s="1"/>
  <c r="C5" i="7"/>
  <c r="C6" i="7" s="1"/>
  <c r="D6" i="7" s="1"/>
  <c r="D4" i="7"/>
  <c r="E4" i="7" s="1"/>
  <c r="F4" i="7" s="1"/>
  <c r="G4" i="7" s="1"/>
  <c r="H4" i="7" s="1"/>
  <c r="I4" i="7" s="1"/>
  <c r="J4" i="7" s="1"/>
  <c r="L4" i="7" s="1"/>
  <c r="I33" i="25"/>
  <c r="J33" i="25" s="1"/>
  <c r="K33" i="25" s="1"/>
  <c r="I31" i="25"/>
  <c r="J31" i="25" s="1"/>
  <c r="K31" i="25" s="1"/>
  <c r="C31" i="25"/>
  <c r="D31" i="25" s="1"/>
  <c r="E31" i="25" s="1"/>
  <c r="F31" i="25" s="1"/>
  <c r="I30" i="25"/>
  <c r="J30" i="25" s="1"/>
  <c r="K30" i="25" s="1"/>
  <c r="D30" i="25"/>
  <c r="E30" i="25" s="1"/>
  <c r="F30" i="25" s="1"/>
  <c r="I17" i="25"/>
  <c r="J17" i="25" s="1"/>
  <c r="K17" i="25" s="1"/>
  <c r="F17" i="25"/>
  <c r="D17" i="25"/>
  <c r="D4" i="25"/>
  <c r="E4" i="25" s="1"/>
  <c r="F4" i="25" s="1"/>
  <c r="S5" i="5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20" i="5" s="1"/>
  <c r="S21" i="5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20" i="5" s="1"/>
  <c r="C21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20" i="5" s="1"/>
  <c r="D21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20" i="5" s="1"/>
  <c r="E21" i="5" s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20" i="5" s="1"/>
  <c r="F21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20" i="5" s="1"/>
  <c r="G21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20" i="5" s="1"/>
  <c r="H21" i="5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20" i="5" s="1"/>
  <c r="I21" i="5" s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20" i="5" s="1"/>
  <c r="J21" i="5" s="1"/>
  <c r="C5" i="5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20" i="5" s="1"/>
  <c r="N21" i="5" s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20" i="5" s="1"/>
  <c r="L21" i="5" s="1"/>
  <c r="C22" i="23" l="1"/>
  <c r="L22" i="23" s="1"/>
  <c r="L21" i="23"/>
  <c r="M20" i="7"/>
  <c r="N20" i="7" s="1"/>
  <c r="O20" i="7" s="1"/>
  <c r="P20" i="7" s="1"/>
  <c r="Q20" i="7" s="1"/>
  <c r="R20" i="7" s="1"/>
  <c r="S20" i="7" s="1"/>
  <c r="M19" i="7"/>
  <c r="N19" i="7" s="1"/>
  <c r="O19" i="7" s="1"/>
  <c r="P19" i="7" s="1"/>
  <c r="Q19" i="7" s="1"/>
  <c r="R19" i="7" s="1"/>
  <c r="S19" i="7" s="1"/>
  <c r="M17" i="7"/>
  <c r="N17" i="7" s="1"/>
  <c r="O17" i="7" s="1"/>
  <c r="P17" i="7" s="1"/>
  <c r="Q17" i="7" s="1"/>
  <c r="R17" i="7" s="1"/>
  <c r="S17" i="7" s="1"/>
  <c r="D19" i="7"/>
  <c r="E19" i="7" s="1"/>
  <c r="F19" i="7" s="1"/>
  <c r="G19" i="7" s="1"/>
  <c r="H19" i="7" s="1"/>
  <c r="I19" i="7" s="1"/>
  <c r="J19" i="7" s="1"/>
  <c r="D5" i="7"/>
  <c r="E5" i="7" s="1"/>
  <c r="F5" i="7" s="1"/>
  <c r="G5" i="7" s="1"/>
  <c r="H5" i="7" s="1"/>
  <c r="I5" i="7" s="1"/>
  <c r="J5" i="7" s="1"/>
  <c r="D16" i="7"/>
  <c r="E16" i="7" s="1"/>
  <c r="F16" i="7" s="1"/>
  <c r="G16" i="7" s="1"/>
  <c r="H16" i="7" s="1"/>
  <c r="I16" i="7" s="1"/>
  <c r="J16" i="7" s="1"/>
  <c r="E6" i="7"/>
  <c r="F6" i="7" s="1"/>
  <c r="G6" i="7" s="1"/>
  <c r="H6" i="7" s="1"/>
  <c r="I6" i="7" s="1"/>
  <c r="J6" i="7" s="1"/>
  <c r="D7" i="7"/>
  <c r="D17" i="7"/>
  <c r="E17" i="7" s="1"/>
  <c r="F17" i="7" s="1"/>
  <c r="G17" i="7" s="1"/>
  <c r="H17" i="7" s="1"/>
  <c r="I17" i="7" s="1"/>
  <c r="J17" i="7" s="1"/>
  <c r="D20" i="7"/>
  <c r="E20" i="7" s="1"/>
  <c r="F20" i="7" s="1"/>
  <c r="G20" i="7" s="1"/>
  <c r="H20" i="7" s="1"/>
  <c r="I20" i="7" s="1"/>
  <c r="J20" i="7" s="1"/>
  <c r="D14" i="7"/>
  <c r="E14" i="7" s="1"/>
  <c r="F14" i="7" s="1"/>
  <c r="G14" i="7" s="1"/>
  <c r="H14" i="7" s="1"/>
  <c r="I14" i="7" s="1"/>
  <c r="J14" i="7" s="1"/>
  <c r="D21" i="7"/>
  <c r="E21" i="7" s="1"/>
  <c r="F21" i="7" s="1"/>
  <c r="G21" i="7" s="1"/>
  <c r="H21" i="7" s="1"/>
  <c r="I21" i="7" s="1"/>
  <c r="J21" i="7" s="1"/>
  <c r="M14" i="7"/>
  <c r="N14" i="7" s="1"/>
  <c r="O14" i="7" s="1"/>
  <c r="P14" i="7" s="1"/>
  <c r="Q14" i="7" s="1"/>
  <c r="R14" i="7" s="1"/>
  <c r="S14" i="7" s="1"/>
  <c r="M21" i="7"/>
  <c r="N21" i="7" s="1"/>
  <c r="O21" i="7" s="1"/>
  <c r="P21" i="7" s="1"/>
  <c r="Q21" i="7" s="1"/>
  <c r="R21" i="7" s="1"/>
  <c r="S21" i="7" s="1"/>
  <c r="D15" i="7"/>
  <c r="E15" i="7" s="1"/>
  <c r="F15" i="7" s="1"/>
  <c r="G15" i="7" s="1"/>
  <c r="H15" i="7" s="1"/>
  <c r="I15" i="7" s="1"/>
  <c r="J15" i="7" s="1"/>
  <c r="D18" i="7"/>
  <c r="E18" i="7" s="1"/>
  <c r="F18" i="7" s="1"/>
  <c r="G18" i="7" s="1"/>
  <c r="H18" i="7" s="1"/>
  <c r="I18" i="7" s="1"/>
  <c r="J18" i="7" s="1"/>
  <c r="M15" i="7"/>
  <c r="N15" i="7" s="1"/>
  <c r="O15" i="7" s="1"/>
  <c r="P15" i="7" s="1"/>
  <c r="Q15" i="7" s="1"/>
  <c r="R15" i="7" s="1"/>
  <c r="S15" i="7" s="1"/>
  <c r="M18" i="7"/>
  <c r="N18" i="7" s="1"/>
  <c r="O18" i="7" s="1"/>
  <c r="P18" i="7" s="1"/>
  <c r="Q18" i="7" s="1"/>
  <c r="R18" i="7" s="1"/>
  <c r="S18" i="7" s="1"/>
  <c r="L9" i="7"/>
  <c r="M4" i="5"/>
  <c r="C7" i="7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N5" i="4"/>
  <c r="N6" i="4" s="1"/>
  <c r="O5" i="4"/>
  <c r="O6" i="4" s="1"/>
  <c r="O7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Q5" i="4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S5" i="4"/>
  <c r="S6" i="4" s="1"/>
  <c r="S7" i="4" s="1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N7" i="4"/>
  <c r="N8" i="4" s="1"/>
  <c r="N9" i="4" s="1"/>
  <c r="N10" i="4" s="1"/>
  <c r="O8" i="4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S8" i="4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E5" i="4"/>
  <c r="E6" i="4" s="1"/>
  <c r="F5" i="4"/>
  <c r="F6" i="4" s="1"/>
  <c r="F7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H5" i="4"/>
  <c r="I5" i="4"/>
  <c r="I6" i="4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H6" i="4"/>
  <c r="H7" i="4" s="1"/>
  <c r="H8" i="4" s="1"/>
  <c r="H9" i="4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T4" i="3"/>
  <c r="R5" i="5" l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20" i="5" s="1"/>
  <c r="R21" i="5" s="1"/>
  <c r="P5" i="5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20" i="5" s="1"/>
  <c r="P21" i="5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20" i="5" s="1"/>
  <c r="M21" i="5" s="1"/>
  <c r="C9" i="7"/>
  <c r="E7" i="7"/>
  <c r="F7" i="7" s="1"/>
  <c r="G7" i="7" s="1"/>
  <c r="H7" i="7" s="1"/>
  <c r="I7" i="7" s="1"/>
  <c r="J7" i="7" s="1"/>
  <c r="M7" i="3"/>
  <c r="M8" i="3" s="1"/>
  <c r="M9" i="3" s="1"/>
  <c r="M10" i="3" s="1"/>
  <c r="M11" i="3" s="1"/>
  <c r="O7" i="3"/>
  <c r="O9" i="3" s="1"/>
  <c r="O10" i="3" s="1"/>
  <c r="O11" i="3" s="1"/>
  <c r="P7" i="3"/>
  <c r="P8" i="3" s="1"/>
  <c r="P9" i="3" s="1"/>
  <c r="P10" i="3" s="1"/>
  <c r="P11" i="3" s="1"/>
  <c r="Q7" i="3"/>
  <c r="Q8" i="3" s="1"/>
  <c r="Q9" i="3" s="1"/>
  <c r="Q10" i="3" s="1"/>
  <c r="Q11" i="3" s="1"/>
  <c r="S7" i="3"/>
  <c r="S8" i="3" s="1"/>
  <c r="S9" i="3" s="1"/>
  <c r="S10" i="3" s="1"/>
  <c r="S11" i="3" s="1"/>
  <c r="N7" i="3"/>
  <c r="N8" i="3" s="1"/>
  <c r="N9" i="3" s="1"/>
  <c r="N10" i="3" s="1"/>
  <c r="N11" i="3" s="1"/>
  <c r="R7" i="3"/>
  <c r="R8" i="3" s="1"/>
  <c r="R9" i="3" s="1"/>
  <c r="R10" i="3" s="1"/>
  <c r="R11" i="3" s="1"/>
  <c r="L7" i="3"/>
  <c r="L8" i="3" s="1"/>
  <c r="L9" i="3" s="1"/>
  <c r="L10" i="3" s="1"/>
  <c r="L11" i="3" s="1"/>
  <c r="E7" i="3"/>
  <c r="E8" i="3" s="1"/>
  <c r="E9" i="3" s="1"/>
  <c r="E10" i="3" s="1"/>
  <c r="E11" i="3" s="1"/>
  <c r="F7" i="3"/>
  <c r="F8" i="3" s="1"/>
  <c r="F9" i="3" s="1"/>
  <c r="F10" i="3" s="1"/>
  <c r="F11" i="3" s="1"/>
  <c r="G7" i="3"/>
  <c r="G8" i="3" s="1"/>
  <c r="G9" i="3" s="1"/>
  <c r="G10" i="3" s="1"/>
  <c r="G11" i="3" s="1"/>
  <c r="I7" i="3"/>
  <c r="I8" i="3" s="1"/>
  <c r="I9" i="3" s="1"/>
  <c r="I10" i="3" s="1"/>
  <c r="I11" i="3" s="1"/>
  <c r="J7" i="3"/>
  <c r="J8" i="3" s="1"/>
  <c r="J9" i="3" s="1"/>
  <c r="J10" i="3" s="1"/>
  <c r="J11" i="3" s="1"/>
  <c r="D7" i="3"/>
  <c r="D10" i="3" s="1"/>
  <c r="D11" i="3" s="1"/>
  <c r="H7" i="3"/>
  <c r="H8" i="3" s="1"/>
  <c r="H9" i="3" s="1"/>
  <c r="H10" i="3" s="1"/>
  <c r="H11" i="3" s="1"/>
  <c r="C7" i="3"/>
  <c r="C8" i="3" s="1"/>
  <c r="C9" i="3" s="1"/>
  <c r="C10" i="3" s="1"/>
  <c r="C11" i="3" s="1"/>
  <c r="Q5" i="5" l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20" i="5" s="1"/>
  <c r="Q21" i="5" s="1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20" i="5" s="1"/>
  <c r="O21" i="5" s="1"/>
  <c r="T21" i="5" s="1"/>
  <c r="D9" i="7"/>
  <c r="E9" i="7" s="1"/>
  <c r="F9" i="7" s="1"/>
  <c r="G9" i="7" s="1"/>
  <c r="H9" i="7" s="1"/>
  <c r="I9" i="7" s="1"/>
  <c r="J9" i="7" s="1"/>
  <c r="C10" i="7"/>
  <c r="D10" i="7" s="1"/>
  <c r="T21" i="4"/>
  <c r="T12" i="4"/>
  <c r="U12" i="4" s="1"/>
  <c r="T13" i="4"/>
  <c r="T10" i="4"/>
  <c r="L33" i="25"/>
  <c r="G4" i="25"/>
  <c r="H4" i="25" s="1"/>
  <c r="I4" i="25" s="1"/>
  <c r="J4" i="25" s="1"/>
  <c r="K4" i="25" s="1"/>
  <c r="G17" i="25"/>
  <c r="L17" i="25"/>
  <c r="G30" i="25"/>
  <c r="L30" i="25"/>
  <c r="G31" i="25"/>
  <c r="L31" i="25"/>
  <c r="M32" i="25"/>
  <c r="M39" i="25"/>
  <c r="M40" i="25"/>
  <c r="M42" i="25"/>
  <c r="T18" i="7"/>
  <c r="T19" i="7"/>
  <c r="K18" i="7"/>
  <c r="K19" i="7"/>
  <c r="T9" i="4"/>
  <c r="T11" i="4"/>
  <c r="K21" i="5"/>
  <c r="K20" i="5"/>
  <c r="T5" i="4"/>
  <c r="T6" i="4"/>
  <c r="T7" i="4"/>
  <c r="U8" i="4"/>
  <c r="T8" i="4"/>
  <c r="T14" i="4"/>
  <c r="T16" i="4"/>
  <c r="T18" i="4"/>
  <c r="T19" i="4"/>
  <c r="T22" i="4"/>
  <c r="T23" i="4"/>
  <c r="T24" i="4"/>
  <c r="T25" i="4"/>
  <c r="T4" i="4"/>
  <c r="K4" i="4"/>
  <c r="K7" i="3"/>
  <c r="T7" i="3"/>
  <c r="K8" i="3"/>
  <c r="T8" i="3"/>
  <c r="K9" i="3"/>
  <c r="T9" i="3"/>
  <c r="K10" i="3"/>
  <c r="T10" i="3"/>
  <c r="K11" i="3"/>
  <c r="T11" i="3"/>
  <c r="T6" i="3"/>
  <c r="K6" i="3"/>
  <c r="K4" i="3"/>
  <c r="T20" i="7"/>
  <c r="T21" i="7"/>
  <c r="K20" i="7"/>
  <c r="K21" i="7"/>
  <c r="T12" i="7"/>
  <c r="T14" i="7"/>
  <c r="T15" i="7"/>
  <c r="T16" i="7"/>
  <c r="T17" i="7"/>
  <c r="T22" i="7"/>
  <c r="K12" i="7"/>
  <c r="K14" i="7"/>
  <c r="K15" i="7"/>
  <c r="K16" i="7"/>
  <c r="K17" i="7"/>
  <c r="K22" i="7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4" i="5"/>
  <c r="E4" i="27"/>
  <c r="H4" i="27"/>
  <c r="I4" i="27" s="1"/>
  <c r="E5" i="27"/>
  <c r="H5" i="27"/>
  <c r="E6" i="27"/>
  <c r="H6" i="27"/>
  <c r="I6" i="27" s="1"/>
  <c r="E7" i="27"/>
  <c r="H7" i="27"/>
  <c r="U4" i="3"/>
  <c r="L4" i="25" l="1"/>
  <c r="M4" i="25" s="1"/>
  <c r="M5" i="25" s="1"/>
  <c r="M31" i="25"/>
  <c r="T9" i="5"/>
  <c r="U16" i="7"/>
  <c r="U15" i="7"/>
  <c r="U22" i="7"/>
  <c r="U17" i="7"/>
  <c r="T5" i="5"/>
  <c r="T20" i="5"/>
  <c r="T13" i="5"/>
  <c r="U13" i="5" s="1"/>
  <c r="T17" i="5"/>
  <c r="T16" i="5"/>
  <c r="U16" i="5" s="1"/>
  <c r="T12" i="5"/>
  <c r="U12" i="5" s="1"/>
  <c r="T8" i="5"/>
  <c r="U8" i="5" s="1"/>
  <c r="T15" i="5"/>
  <c r="U15" i="5" s="1"/>
  <c r="T11" i="5"/>
  <c r="U11" i="5" s="1"/>
  <c r="T7" i="5"/>
  <c r="U7" i="5" s="1"/>
  <c r="U21" i="5"/>
  <c r="T4" i="5"/>
  <c r="U4" i="5" s="1"/>
  <c r="T14" i="5"/>
  <c r="U14" i="5" s="1"/>
  <c r="T10" i="5"/>
  <c r="U10" i="5" s="1"/>
  <c r="T6" i="5"/>
  <c r="U6" i="5" s="1"/>
  <c r="U17" i="5"/>
  <c r="U5" i="5"/>
  <c r="U4" i="4"/>
  <c r="U14" i="7"/>
  <c r="U20" i="7"/>
  <c r="U18" i="7"/>
  <c r="U21" i="7"/>
  <c r="U19" i="7"/>
  <c r="U12" i="7"/>
  <c r="I7" i="27"/>
  <c r="I5" i="27"/>
  <c r="M30" i="25"/>
  <c r="M17" i="25"/>
  <c r="U20" i="5"/>
  <c r="U9" i="5"/>
  <c r="U6" i="4"/>
  <c r="U24" i="4"/>
  <c r="U18" i="4"/>
  <c r="U7" i="4"/>
  <c r="U9" i="4"/>
  <c r="U25" i="4"/>
  <c r="U23" i="4"/>
  <c r="U19" i="4"/>
  <c r="U16" i="4"/>
  <c r="U22" i="4"/>
  <c r="U11" i="4"/>
  <c r="U13" i="4"/>
  <c r="U5" i="4"/>
  <c r="U14" i="4"/>
  <c r="U10" i="4"/>
  <c r="U8" i="3"/>
  <c r="U10" i="3"/>
  <c r="U9" i="3"/>
  <c r="U6" i="3"/>
  <c r="U11" i="3"/>
  <c r="U7" i="3"/>
  <c r="U21" i="4"/>
  <c r="M6" i="25" l="1"/>
  <c r="M7" i="25" s="1"/>
  <c r="M8" i="25" s="1"/>
  <c r="M9" i="25" s="1"/>
  <c r="M10" i="25" s="1"/>
  <c r="M11" i="25" s="1"/>
  <c r="M12" i="25" s="1"/>
  <c r="M13" i="25" s="1"/>
  <c r="M14" i="25" s="1"/>
  <c r="M15" i="25" s="1"/>
  <c r="K4" i="7"/>
  <c r="M16" i="25" l="1"/>
  <c r="M4" i="7"/>
  <c r="K5" i="7"/>
  <c r="N4" i="7" l="1"/>
  <c r="K6" i="7"/>
  <c r="M6" i="7" s="1"/>
  <c r="N6" i="7" s="1"/>
  <c r="O6" i="7" s="1"/>
  <c r="P6" i="7" s="1"/>
  <c r="Q6" i="7" s="1"/>
  <c r="R6" i="7" s="1"/>
  <c r="S6" i="7" s="1"/>
  <c r="K9" i="7" l="1"/>
  <c r="K7" i="7"/>
  <c r="M7" i="7" s="1"/>
  <c r="N7" i="7" s="1"/>
  <c r="O7" i="7" s="1"/>
  <c r="P7" i="7" s="1"/>
  <c r="Q7" i="7" s="1"/>
  <c r="R7" i="7" s="1"/>
  <c r="S7" i="7" s="1"/>
  <c r="O4" i="7"/>
  <c r="M9" i="7" l="1"/>
  <c r="N9" i="7" s="1"/>
  <c r="O9" i="7" s="1"/>
  <c r="P9" i="7" s="1"/>
  <c r="Q9" i="7" s="1"/>
  <c r="R9" i="7" s="1"/>
  <c r="S9" i="7" s="1"/>
  <c r="P4" i="7"/>
  <c r="Q4" i="7" l="1"/>
  <c r="R4" i="7" l="1"/>
  <c r="S4" i="7" l="1"/>
  <c r="T5" i="7" l="1"/>
  <c r="U5" i="7" s="1"/>
  <c r="T4" i="7"/>
  <c r="U4" i="7" s="1"/>
  <c r="T6" i="7" l="1"/>
  <c r="U6" i="7" s="1"/>
  <c r="T9" i="7" l="1"/>
  <c r="T7" i="7"/>
  <c r="U7" i="7" s="1"/>
  <c r="U9" i="7" l="1"/>
  <c r="U11" i="7" l="1"/>
  <c r="U10" i="7"/>
</calcChain>
</file>

<file path=xl/sharedStrings.xml><?xml version="1.0" encoding="utf-8"?>
<sst xmlns="http://schemas.openxmlformats.org/spreadsheetml/2006/main" count="1404" uniqueCount="627">
  <si>
    <t>Name of Health Facility</t>
  </si>
  <si>
    <t>Date Report Compiled</t>
  </si>
  <si>
    <t>Name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</si>
  <si>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</si>
  <si>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</si>
  <si>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</si>
  <si>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No</t>
  </si>
  <si>
    <t>Indicator</t>
  </si>
  <si>
    <t>Male</t>
  </si>
  <si>
    <t>Female</t>
  </si>
  <si>
    <t>Total</t>
  </si>
  <si>
    <t>15+</t>
  </si>
  <si>
    <t>Males</t>
  </si>
  <si>
    <t>Females</t>
  </si>
  <si>
    <t>All Females</t>
  </si>
  <si>
    <t>No.</t>
  </si>
  <si>
    <t>Programme Area 3: Tuberculosis treatment</t>
  </si>
  <si>
    <t>&lt;1</t>
  </si>
  <si>
    <t>Total number of infants born to HIV positive women at this site this month</t>
  </si>
  <si>
    <t>Programme Area 5: Prevention of Mother to Child Transmission (PMTCT)</t>
  </si>
  <si>
    <t>Indicator Description</t>
  </si>
  <si>
    <t>MALES</t>
  </si>
  <si>
    <t>TOTAL</t>
  </si>
  <si>
    <t>Number of males circumcised within the reporting period who return at least once for post-operative follow-up care (routine or emergent) within 48hours of surgery</t>
  </si>
  <si>
    <t>Challenges, Lessons learnt, promising practices in implementing activities by the appropriate service area:</t>
  </si>
  <si>
    <t>I verify that this information is complete and correct and that I have not misrepresented any information in this report</t>
  </si>
  <si>
    <t>Signature</t>
  </si>
  <si>
    <t>Date</t>
  </si>
  <si>
    <t>Designation</t>
  </si>
  <si>
    <t>Total Males</t>
  </si>
  <si>
    <t>Total Males and Females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</si>
  <si>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</si>
  <si>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</si>
  <si>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</si>
  <si>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</si>
  <si>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</si>
  <si>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</si>
  <si>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</si>
  <si>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</si>
  <si>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</si>
  <si>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</si>
  <si>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</si>
  <si>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</si>
  <si>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 xml:space="preserve">Total Males </t>
  </si>
  <si>
    <t>No of NEW clients initiated on ART due to HIV DISCORDANT STATUS</t>
  </si>
  <si>
    <t>No. of pregnant women who have EVER received antiretroviral therapy (TOTAL CLIENTS)</t>
  </si>
  <si>
    <t>1-9</t>
  </si>
  <si>
    <t>15-19</t>
  </si>
  <si>
    <t>20-24</t>
  </si>
  <si>
    <t>25-49</t>
  </si>
  <si>
    <t>50+</t>
  </si>
  <si>
    <t>MALE</t>
  </si>
  <si>
    <t xml:space="preserve">Appendix 1: </t>
  </si>
  <si>
    <t xml:space="preserve">Umbrella Care Indicator definition </t>
  </si>
  <si>
    <r>
      <t xml:space="preserve">Family members, caregivers, or other household members living with or caring for an HIV-positive individual or an OVC reached with at least one of these </t>
    </r>
    <r>
      <rPr>
        <u/>
        <sz val="11"/>
        <color indexed="8"/>
        <rFont val="Calibri"/>
        <family val="2"/>
      </rPr>
      <t>support services</t>
    </r>
    <r>
      <rPr>
        <sz val="11"/>
        <color theme="1"/>
        <rFont val="Calibri"/>
        <family val="2"/>
        <scheme val="minor"/>
      </rPr>
      <t xml:space="preserve">: </t>
    </r>
    <r>
      <rPr>
        <i/>
        <u/>
        <sz val="11"/>
        <color indexed="8"/>
        <rFont val="Calibri"/>
        <family val="2"/>
      </rPr>
      <t>Psychological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spiritual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preventive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food support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shelter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protection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access to health care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education/vocational training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economic strengthening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nutrition rehabilitation (NACS)</t>
    </r>
    <r>
      <rPr>
        <i/>
        <sz val="11"/>
        <color indexed="8"/>
        <rFont val="Calibri"/>
        <family val="2"/>
      </rPr>
      <t xml:space="preserve"> for OVC who </t>
    </r>
    <r>
      <rPr>
        <b/>
        <i/>
        <u/>
        <sz val="11"/>
        <color indexed="8"/>
        <rFont val="Calibri"/>
        <family val="2"/>
      </rPr>
      <t>are not</t>
    </r>
    <r>
      <rPr>
        <i/>
        <sz val="11"/>
        <color indexed="8"/>
        <rFont val="Calibri"/>
        <family val="2"/>
      </rPr>
      <t xml:space="preserve"> HIV positive </t>
    </r>
  </si>
  <si>
    <r>
      <t>2.</t>
    </r>
    <r>
      <rPr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Support Care</t>
    </r>
    <r>
      <rPr>
        <sz val="11"/>
        <color theme="1"/>
        <rFont val="Calibri"/>
        <family val="2"/>
        <scheme val="minor"/>
      </rPr>
      <t>: Adults and children living with HIV (PLHA), including pregnant women-</t>
    </r>
  </si>
  <si>
    <t>• Supplemental food support for nutritionally vulnerable children (OVC)</t>
  </si>
  <si>
    <t>• Therapeutic and supplementary food for clinically malnourished orphans</t>
  </si>
  <si>
    <t>and vulnerable children whose HIV status is negative or unknown. (Note:</t>
  </si>
  <si>
    <t>OVC who are HIV positive and receiving therapeutic or supplementary</t>
  </si>
  <si>
    <t>• Supplemental food support for nutritionally vulnerable PMTCT clients</t>
  </si>
  <si>
    <t>• Micronutrient supplements</t>
  </si>
  <si>
    <t>• Nutrition counseling</t>
  </si>
  <si>
    <t>• Promotion of optimal infant and young child feeding</t>
  </si>
  <si>
    <t>• Services to improve food security</t>
  </si>
  <si>
    <t>• School and after-care feeding</t>
  </si>
  <si>
    <t>• Household and community gardens</t>
  </si>
  <si>
    <t>food should be counted in Indicator 6.2.b (Clinical care-therapeutic feeding)</t>
  </si>
  <si>
    <r>
      <t>2.a.</t>
    </r>
    <r>
      <rPr>
        <b/>
        <u/>
        <sz val="11"/>
        <color indexed="8"/>
        <rFont val="Calibri"/>
        <family val="2"/>
      </rPr>
      <t xml:space="preserve"> Food Support and Nutrtional Services :</t>
    </r>
  </si>
  <si>
    <r>
      <t>1.</t>
    </r>
    <r>
      <rPr>
        <i/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Clinical Care</t>
    </r>
    <r>
      <rPr>
        <sz val="11"/>
        <color theme="1"/>
        <rFont val="Calibri"/>
        <family val="2"/>
        <scheme val="minor"/>
      </rPr>
      <t xml:space="preserve">: People living with HIV/AIDS (PLHA) clients (including OVC living with HIV/AIDS) in a clinical setting (ART and PMTCT clinic) and community/home-based care setting provided with </t>
    </r>
    <r>
      <rPr>
        <b/>
        <sz val="11"/>
        <color indexed="8"/>
        <rFont val="Calibri"/>
        <family val="2"/>
      </rPr>
      <t>any one</t>
    </r>
    <r>
      <rPr>
        <sz val="11"/>
        <color theme="1"/>
        <rFont val="Calibri"/>
        <family val="2"/>
        <scheme val="minor"/>
      </rPr>
      <t xml:space="preserve"> of these </t>
    </r>
    <r>
      <rPr>
        <u/>
        <sz val="11"/>
        <color indexed="8"/>
        <rFont val="Calibri"/>
        <family val="2"/>
      </rPr>
      <t xml:space="preserve">clinical services: </t>
    </r>
    <r>
      <rPr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indexed="8"/>
        <rFont val="Calibri"/>
        <family val="2"/>
      </rPr>
      <t>assessing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clinical staging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eligibility for Cotrimoxizole</t>
    </r>
    <r>
      <rPr>
        <i/>
        <sz val="11"/>
        <color indexed="8"/>
        <rFont val="Calibri"/>
        <family val="2"/>
      </rPr>
      <t xml:space="preserve">, or </t>
    </r>
    <r>
      <rPr>
        <i/>
        <u/>
        <sz val="11"/>
        <color indexed="8"/>
        <rFont val="Calibri"/>
        <family val="2"/>
      </rPr>
      <t>screening for tuberculosis and provision of needed interventions</t>
    </r>
    <r>
      <rPr>
        <i/>
        <sz val="11"/>
        <color indexed="8"/>
        <rFont val="Calibri"/>
        <family val="2"/>
      </rPr>
      <t xml:space="preserve">: </t>
    </r>
    <r>
      <rPr>
        <i/>
        <u/>
        <sz val="11"/>
        <color indexed="8"/>
        <rFont val="Calibri"/>
        <family val="2"/>
      </rPr>
      <t>prevention and treatment of TB/HIV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prevention and treatment of other opportunistic infections (OIs)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alleviation of HIV-related symptoms and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 xml:space="preserve">nutritional rehabilitation for malnourished PLHA—Nutrition Assessment Counseling and Support (NACS), cervical cancer screening and/or treatment.  </t>
    </r>
  </si>
  <si>
    <r>
      <rPr>
        <b/>
        <sz val="11"/>
        <color indexed="8"/>
        <rFont val="Calibri"/>
        <family val="2"/>
      </rPr>
      <t xml:space="preserve">3. </t>
    </r>
    <r>
      <rPr>
        <b/>
        <u/>
        <sz val="11"/>
        <color indexed="8"/>
        <rFont val="Calibri"/>
        <family val="2"/>
      </rPr>
      <t>Minimum Package of PWP Interventions: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</si>
  <si>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patients‘ adherence to ART and treatment for OIs (including TB medications) at every visit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</si>
  <si>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for signs and symptoms of STIs and other OIs including TB, screening and treatment or referral for treatment where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</si>
  <si>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partners‘ status and disclosure — couple/partner counseling, testing and support for safe disclosure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</si>
  <si>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reproductive health/family planning intentions of patient/client and provision or referral for appropriate services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</si>
  <si>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clients‘ sexual risk behavior, alcohol, and other substance use — providing or linking PLWH to appropriate support services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</si>
  <si>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Providing condoms and lubricants at all care and treatment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</si>
  <si>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Referring to appropriate and functional community-based programs for relevant non-clinical support and services, and referring back for relevant clinical services from community-based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</si>
  <si>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In keeping with country guidelines and recognizing the priority populations for treatment established in PEPFAR guidance, to maximize the prevention, care, and treatment benefits of ART among sero-discordant couples, programs should consider offering treatment to all HIV-positive partners who a塅䕃⹌塅E known discordant relationships and have CD4 counts of 350/mm3 or lower.</t>
    </r>
  </si>
  <si>
    <t>*Note: It is not necessary to provide all these interventions in one visit but the interventions can be provided at different visits as long as the provider keeps track/record of what has been provided in each visit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</si>
  <si>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</si>
  <si>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</si>
  <si>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</si>
  <si>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</si>
  <si>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</si>
  <si>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</si>
  <si>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</si>
  <si>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</si>
  <si>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</si>
  <si>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</si>
  <si>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</si>
  <si>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</si>
  <si>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</si>
  <si>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</si>
  <si>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</si>
  <si>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</si>
  <si>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</si>
  <si>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</si>
  <si>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</si>
  <si>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</si>
  <si>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</si>
  <si>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</si>
  <si>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</si>
  <si>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</si>
  <si>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</si>
  <si>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</si>
  <si>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</si>
  <si>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</si>
  <si>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</si>
  <si>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</si>
  <si>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</si>
  <si>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</si>
  <si>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INDICATOR</t>
  </si>
  <si>
    <t xml:space="preserve">Programme Area 6. Care Services </t>
  </si>
  <si>
    <t>CS5</t>
  </si>
  <si>
    <t>CS6</t>
  </si>
  <si>
    <t>CS7</t>
  </si>
  <si>
    <t>CS8</t>
  </si>
  <si>
    <t>CS11</t>
  </si>
  <si>
    <t>MC1</t>
  </si>
  <si>
    <t>MC2</t>
  </si>
  <si>
    <t>MC3</t>
  </si>
  <si>
    <t>MC4</t>
  </si>
  <si>
    <t>MC7</t>
  </si>
  <si>
    <t>10. Narrative Report</t>
  </si>
  <si>
    <t>Programme Area 2: Sexually Transmitted Infections (STI) treatment</t>
  </si>
  <si>
    <t>Programme Area 7. Prevention - Male Circumcision</t>
  </si>
  <si>
    <t>Number of TB patients refered for HIV care  services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</si>
  <si>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</si>
  <si>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</si>
  <si>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>STI4a</t>
  </si>
  <si>
    <t>ART2a</t>
  </si>
  <si>
    <t>ART7a</t>
  </si>
  <si>
    <t>ART7b</t>
  </si>
  <si>
    <t>PMTCT23</t>
  </si>
  <si>
    <t>Catchment Population</t>
  </si>
  <si>
    <t>Programme Area 4: Antiretroviral Therapy (ART)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</si>
  <si>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</si>
  <si>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</si>
  <si>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</si>
  <si>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</si>
  <si>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</si>
  <si>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</si>
  <si>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</si>
  <si>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</si>
  <si>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</si>
  <si>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</si>
  <si>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</si>
  <si>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1 – 4</t>
  </si>
  <si>
    <t>5 to 9</t>
  </si>
  <si>
    <t>10 to 14</t>
  </si>
  <si>
    <t>15 to 19</t>
  </si>
  <si>
    <t>20 to 24</t>
  </si>
  <si>
    <t>25 to 49</t>
  </si>
  <si>
    <t>TB6</t>
  </si>
  <si>
    <t>Number of TB patients cured</t>
  </si>
  <si>
    <t>Number of patients current on TB treatment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</si>
  <si>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</si>
  <si>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</si>
  <si>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</si>
  <si>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</si>
  <si>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</si>
  <si>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</si>
  <si>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</si>
  <si>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</si>
  <si>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</si>
  <si>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</si>
  <si>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</si>
  <si>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</si>
  <si>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</si>
  <si>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</si>
  <si>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</si>
  <si>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</si>
  <si>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 xml:space="preserve">Total Male 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</si>
  <si>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</si>
  <si>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</si>
  <si>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</si>
  <si>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10-14 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</si>
  <si>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</si>
  <si>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</si>
  <si>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</si>
  <si>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</si>
  <si>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</si>
  <si>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>Month Reported on</t>
  </si>
  <si>
    <t xml:space="preserve">Ward </t>
  </si>
  <si>
    <t xml:space="preserve">Constituency </t>
  </si>
  <si>
    <t xml:space="preserve">District </t>
  </si>
  <si>
    <t xml:space="preserve">Total females </t>
  </si>
  <si>
    <t xml:space="preserve">Total Male and Females </t>
  </si>
  <si>
    <t xml:space="preserve">&lt;1 </t>
  </si>
  <si>
    <t xml:space="preserve">1-4 </t>
  </si>
  <si>
    <t xml:space="preserve">5-9 </t>
  </si>
  <si>
    <t xml:space="preserve"> 25-49 </t>
  </si>
  <si>
    <t xml:space="preserve">50+ </t>
  </si>
  <si>
    <t>Total females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</si>
  <si>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</si>
  <si>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</si>
  <si>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</si>
  <si>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</si>
  <si>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</si>
  <si>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</si>
  <si>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</si>
  <si>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</si>
  <si>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</si>
  <si>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</si>
  <si>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</si>
  <si>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</si>
  <si>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</si>
  <si>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</si>
  <si>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</si>
  <si>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r>
      <t xml:space="preserve">Number of pregnant women </t>
    </r>
    <r>
      <rPr>
        <b/>
        <u/>
        <sz val="11"/>
        <rFont val="Calibri"/>
        <family val="2"/>
      </rPr>
      <t>newly</t>
    </r>
    <r>
      <rPr>
        <sz val="11"/>
        <rFont val="Calibri"/>
        <family val="2"/>
      </rPr>
      <t xml:space="preserve"> initiating ART (option B+)   </t>
    </r>
  </si>
  <si>
    <r>
      <t xml:space="preserve">Number of individuals who </t>
    </r>
    <r>
      <rPr>
        <b/>
        <u/>
        <sz val="11"/>
        <rFont val="Calibri"/>
        <family val="2"/>
      </rPr>
      <t>ever</t>
    </r>
    <r>
      <rPr>
        <sz val="11"/>
        <rFont val="Calibri"/>
        <family val="2"/>
      </rPr>
      <t xml:space="preserve"> received antiretroviral therapy (TOTAL CLIENTS)</t>
    </r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</si>
  <si>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</si>
  <si>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</si>
  <si>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</si>
  <si>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r>
      <t xml:space="preserve">No. of HIV-exposed infants who were on </t>
    </r>
    <r>
      <rPr>
        <b/>
        <i/>
        <sz val="11"/>
        <rFont val="Calibri"/>
        <family val="2"/>
      </rPr>
      <t>exclusively breastfeeding (EBF)</t>
    </r>
    <r>
      <rPr>
        <sz val="11"/>
        <rFont val="Calibri"/>
        <family val="2"/>
      </rPr>
      <t xml:space="preserve"> at or around 3 months</t>
    </r>
  </si>
  <si>
    <r>
      <t xml:space="preserve">No. of HIV-exposed infants who were on </t>
    </r>
    <r>
      <rPr>
        <b/>
        <i/>
        <sz val="11"/>
        <rFont val="Calibri"/>
        <family val="2"/>
      </rPr>
      <t>replacement feeding (ERF)</t>
    </r>
    <r>
      <rPr>
        <sz val="11"/>
        <rFont val="Calibri"/>
        <family val="2"/>
      </rPr>
      <t xml:space="preserve">  at or around 3 months - (no breast milk at all)</t>
    </r>
  </si>
  <si>
    <r>
      <t>No. of HIV-exposed infants who were on</t>
    </r>
    <r>
      <rPr>
        <b/>
        <i/>
        <sz val="11"/>
        <rFont val="Calibri"/>
        <family val="2"/>
      </rPr>
      <t xml:space="preserve"> mixed feeding</t>
    </r>
    <r>
      <rPr>
        <sz val="11"/>
        <rFont val="Calibri"/>
        <family val="2"/>
      </rPr>
      <t xml:space="preserve">  at or around 3 months </t>
    </r>
  </si>
  <si>
    <r>
      <t xml:space="preserve">Number of </t>
    </r>
    <r>
      <rPr>
        <b/>
        <u/>
        <sz val="11"/>
        <rFont val="Calibri"/>
        <family val="2"/>
      </rPr>
      <t>active</t>
    </r>
    <r>
      <rPr>
        <sz val="11"/>
        <rFont val="Calibri"/>
        <family val="2"/>
      </rPr>
      <t xml:space="preserve"> care givers in the palliative/home based care and OVC care program this month</t>
    </r>
  </si>
  <si>
    <r>
      <t xml:space="preserve">Number of </t>
    </r>
    <r>
      <rPr>
        <b/>
        <i/>
        <u/>
        <sz val="11"/>
        <rFont val="Calibri"/>
        <family val="2"/>
      </rPr>
      <t>existing</t>
    </r>
    <r>
      <rPr>
        <i/>
        <sz val="11"/>
        <rFont val="Calibri"/>
        <family val="2"/>
      </rPr>
      <t xml:space="preserve"> HIV-positive adults and children receiving a minimum of one </t>
    </r>
    <r>
      <rPr>
        <b/>
        <i/>
        <u/>
        <sz val="11"/>
        <rFont val="Calibri"/>
        <family val="2"/>
      </rPr>
      <t>clinical care</t>
    </r>
    <r>
      <rPr>
        <i/>
        <sz val="11"/>
        <rFont val="Calibri"/>
        <family val="2"/>
      </rPr>
      <t xml:space="preserve"> service this month, (these are the total number of clients existing and active in a facility and receiving clinical care only)</t>
    </r>
  </si>
  <si>
    <r>
      <t xml:space="preserve">Number of HIV-positive patients who were screened for TB in a  community setting this month </t>
    </r>
    <r>
      <rPr>
        <i/>
        <sz val="11"/>
        <color indexed="10"/>
        <rFont val="Calibri"/>
        <family val="2"/>
      </rPr>
      <t/>
    </r>
  </si>
  <si>
    <t xml:space="preserve">Programme Area : Family Planning </t>
  </si>
  <si>
    <t>Number of clients tested for HIV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</si>
  <si>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</si>
  <si>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</si>
  <si>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Total Females</t>
  </si>
  <si>
    <t>CT, STI management, TB management, ART, PMTCT, Care services, Clinical care,  Cervical cancer, Support care, OVC, MC, BCC, PWP, Lab, PEP, Pharmacy, GBV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</si>
  <si>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</si>
  <si>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</si>
  <si>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</si>
  <si>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</si>
  <si>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</si>
  <si>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</si>
  <si>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</si>
  <si>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</si>
  <si>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</si>
  <si>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Programme Area 7.2 Prevention with Positives (PWP)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</si>
  <si>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</si>
  <si>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</si>
  <si>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Number of HIV-exposed infants with a documented outcome by 18 months of age disaggregated by outcome type.</t>
  </si>
  <si>
    <t>PMTCT30</t>
  </si>
  <si>
    <t>PMTCT31</t>
  </si>
  <si>
    <r>
      <t xml:space="preserve">Number of HIV postive Individuals who received Pre-ART Care services (including Pregnant women) which are clinical assessment (WHO staging) OR CD4 count OR viral load - </t>
    </r>
    <r>
      <rPr>
        <b/>
        <sz val="11"/>
        <rFont val="Calibri"/>
        <family val="2"/>
      </rPr>
      <t>Newly enrolled to care services</t>
    </r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</si>
  <si>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</si>
  <si>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</si>
  <si>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</si>
  <si>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</si>
  <si>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FEMALE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</si>
  <si>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</si>
  <si>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</si>
  <si>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</si>
  <si>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</si>
  <si>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</si>
  <si>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</si>
  <si>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</si>
  <si>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</si>
  <si>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</si>
  <si>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</si>
  <si>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</si>
  <si>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r>
      <t xml:space="preserve">ART initiation </t>
    </r>
    <r>
      <rPr>
        <b/>
        <u/>
        <sz val="11"/>
        <color indexed="10"/>
        <rFont val="Calibri"/>
        <family val="2"/>
      </rPr>
      <t>less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</si>
  <si>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ART initiation </t>
    </r>
    <r>
      <rPr>
        <b/>
        <u/>
        <sz val="11"/>
        <color indexed="10"/>
        <rFont val="Calibri"/>
        <family val="2"/>
      </rPr>
      <t>greater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</si>
  <si>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Number of HIV-positive patients who were screened for TB this month </t>
    </r>
    <r>
      <rPr>
        <i/>
        <sz val="11"/>
        <color indexed="10"/>
        <rFont val="Calibri"/>
        <family val="2"/>
      </rPr>
      <t/>
    </r>
  </si>
  <si>
    <r>
      <t xml:space="preserve">Number of HIV-positive patients who were screened for TB at the health facility this month </t>
    </r>
    <r>
      <rPr>
        <i/>
        <sz val="11"/>
        <color indexed="10"/>
        <rFont val="Calibri"/>
        <family val="2"/>
      </rPr>
      <t/>
    </r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</si>
  <si>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</si>
  <si>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</si>
  <si>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</si>
  <si>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</si>
  <si>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</si>
  <si>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HIV-positive men circumcised (tested at MC site) who were referred for HIV care</t>
  </si>
  <si>
    <t>MC12</t>
  </si>
  <si>
    <t>GRAND TOTAL</t>
  </si>
  <si>
    <t>FP1</t>
  </si>
  <si>
    <t>Number of new acceptors of modern contraception by method type (disaggregated by gender and age)</t>
  </si>
  <si>
    <t>HIV Negative</t>
  </si>
  <si>
    <t>HIV Positive</t>
  </si>
  <si>
    <t>HIV Status Unknown</t>
  </si>
  <si>
    <t>FP2</t>
  </si>
  <si>
    <t>Number of clients receiving or maintaining a modern FP method (disaggregated by age, gender and type of method)</t>
  </si>
  <si>
    <t>FP3a</t>
  </si>
  <si>
    <t>Number of FP new acceptors of modern contraception who received HTC and received their HIV results from FP service delivery point (disaggregated by gender and age)</t>
  </si>
  <si>
    <t>FP3b</t>
  </si>
  <si>
    <t>Number of FP clients switching from short term to long term methods (disaggregated by method type: Jaddel or IUD)</t>
  </si>
  <si>
    <t>Jaddel</t>
  </si>
  <si>
    <t>IUD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</si>
  <si>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</si>
  <si>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</si>
  <si>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</si>
  <si>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</si>
  <si>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</si>
  <si>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</si>
  <si>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</si>
  <si>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</si>
  <si>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</si>
  <si>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FP7</t>
  </si>
  <si>
    <t>FP8</t>
  </si>
  <si>
    <t>FP9</t>
  </si>
  <si>
    <t>Number of HIV-exposed infants registered in the birth cohort who are suppose to be discharge this (including transfer-ins) found in the mother baby tracking register.</t>
  </si>
  <si>
    <r>
      <t xml:space="preserve">Number of HIV-exposed infants registered in the birth cohort who have been discharged with </t>
    </r>
    <r>
      <rPr>
        <b/>
        <sz val="11"/>
        <rFont val="Calibri"/>
        <family val="2"/>
      </rPr>
      <t>HIV negative</t>
    </r>
    <r>
      <rPr>
        <sz val="11"/>
        <rFont val="Calibri"/>
        <family val="2"/>
      </rPr>
      <t xml:space="preserve"> Final Outcome results (including transfer-ins) </t>
    </r>
    <r>
      <rPr>
        <sz val="11"/>
        <rFont val="Calibri"/>
        <family val="2"/>
      </rPr>
      <t>found in the mother baby tracking register.</t>
    </r>
  </si>
  <si>
    <t>25-29</t>
  </si>
  <si>
    <t>30-49</t>
  </si>
  <si>
    <t>Number of registered new and relapse TB cases this month</t>
  </si>
  <si>
    <t>TB5b</t>
  </si>
  <si>
    <t>TB5c</t>
  </si>
  <si>
    <t>TB16</t>
  </si>
  <si>
    <r>
      <t>No. of New ANC Attendances</t>
    </r>
    <r>
      <rPr>
        <sz val="11"/>
        <color indexed="10"/>
        <rFont val="Calibri"/>
        <family val="2"/>
      </rPr>
      <t xml:space="preserve"> </t>
    </r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</si>
  <si>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</si>
  <si>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</si>
  <si>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</si>
  <si>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</si>
  <si>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</si>
  <si>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</si>
  <si>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Newly diagnozed</t>
    </r>
  </si>
  <si>
    <t>Total number of registered new and relapse TB patients with documented HIV-positive status who are on ART during TB treatment during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</si>
  <si>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Known Positive at entry</t>
    </r>
  </si>
  <si>
    <t>Number of registered new and relapse TB patients with documented HIV-positive status who are on ART this month</t>
  </si>
  <si>
    <t>Number of TB patients successfully treated</t>
  </si>
  <si>
    <t>ART8</t>
  </si>
  <si>
    <t xml:space="preserve">Number of clients on ART have bio-chemical investigations done this month                                                               </t>
  </si>
  <si>
    <t>x</t>
  </si>
  <si>
    <t>736</t>
  </si>
  <si>
    <t>Sub-Disagg - In care but no test Done</t>
  </si>
  <si>
    <t>Sub-Disagg - Lost to follow-up</t>
  </si>
  <si>
    <t>Sub-Disagg - Died</t>
  </si>
  <si>
    <t>Sub-Disagg - Transferred out</t>
  </si>
  <si>
    <t>Sub-Disaggregation of HIV negative infants - HIV Negative  not breastfeeding</t>
  </si>
  <si>
    <t>Sub-Disaggregation of HIV negative infants - HIV Negative who are still breastfeeding</t>
  </si>
  <si>
    <t>Sub-Disaggregation of HIV negative infants - HIV Negative breastfeeding status unknown</t>
  </si>
  <si>
    <t>Sub-Disagg-HIV positive infants</t>
  </si>
  <si>
    <t>Sub-Disagg-HIV positive infants linked to ART</t>
  </si>
  <si>
    <t>PMTCT26</t>
  </si>
  <si>
    <t>Sub-Disagg-HIV negative infants</t>
  </si>
  <si>
    <t>Indicator Id</t>
  </si>
  <si>
    <t>PMTCT24_a</t>
  </si>
  <si>
    <t>PMTCT24_b</t>
  </si>
  <si>
    <t>PMTCT24_c</t>
  </si>
  <si>
    <t>PMTCT24_d</t>
  </si>
  <si>
    <t>PMTCT25_a</t>
  </si>
  <si>
    <t>PMTCT25_b</t>
  </si>
  <si>
    <t>PMTCT25_c</t>
  </si>
  <si>
    <t>PMTCT26_a</t>
  </si>
  <si>
    <t>PMTCT26_b</t>
  </si>
  <si>
    <t>PMTCT26_c</t>
  </si>
  <si>
    <t>TB5_1</t>
  </si>
  <si>
    <t>TB5_2</t>
  </si>
  <si>
    <t>TB5_3</t>
  </si>
  <si>
    <t>TB11_2</t>
  </si>
  <si>
    <t>na</t>
  </si>
  <si>
    <t>Lusaka</t>
  </si>
  <si>
    <t>Namatama</t>
  </si>
  <si>
    <t>Chinsale Ward</t>
  </si>
  <si>
    <t>31/11/2015</t>
  </si>
  <si>
    <t xml:space="preserve">Year reported on </t>
  </si>
  <si>
    <t>Kanyama Clinic</t>
  </si>
  <si>
    <t>jan</t>
  </si>
  <si>
    <r>
      <t xml:space="preserve">Number of  FP new acceptors of modern contraception who </t>
    </r>
    <r>
      <rPr>
        <b/>
        <u/>
        <sz val="11"/>
        <color rgb="FFFF0000"/>
        <rFont val="Calibri"/>
        <family val="2"/>
      </rPr>
      <t>tested HIV+</t>
    </r>
    <r>
      <rPr>
        <sz val="11"/>
        <color rgb="FFFF0000"/>
        <rFont val="Calibri"/>
        <family val="2"/>
      </rPr>
      <t xml:space="preserve"> from FP service delivery point (disaggregated by gender and age)</t>
    </r>
  </si>
  <si>
    <t>FP10</t>
  </si>
  <si>
    <t>Number of HIV positive adults and children who had CD4 count done this month</t>
  </si>
  <si>
    <t>Number of adult and pediatric ART patients who had there sample collected and sent for viral load test this month.</t>
  </si>
  <si>
    <t>Number of TB patients expected to have final outcome this month</t>
  </si>
  <si>
    <t>ART9</t>
  </si>
  <si>
    <t>ART10a</t>
  </si>
  <si>
    <t>ART10b</t>
  </si>
  <si>
    <t>CS3</t>
  </si>
  <si>
    <t>Number of HIV Exposed Infants (HEI)  who received ARV prophylaxis for PMTCT (Niverapine - NVP)</t>
  </si>
  <si>
    <t>Number of  clients diagnosed, treated and counselled  for STI (index plus partners)</t>
  </si>
  <si>
    <t>Number of STI partners treated</t>
  </si>
  <si>
    <t>Number of clients referred for HIV Counseling and Testing</t>
  </si>
  <si>
    <t>Number of clients tested HIV positive</t>
  </si>
  <si>
    <t>Number of clients referred for HIV care services</t>
  </si>
  <si>
    <t>Number of partner notification slips issued</t>
  </si>
  <si>
    <t>Number of partner notification slips received(of those issued by your facility)</t>
  </si>
  <si>
    <t>Disagg. by Method Type-Male Condoms</t>
  </si>
  <si>
    <t>Disagg. by Method Type-Female Condoms</t>
  </si>
  <si>
    <t>Disagg. by Method Type-Combined oral contraceptives</t>
  </si>
  <si>
    <t>Disagg. by Method Type-Progesterone only pill</t>
  </si>
  <si>
    <t>Disagg. by Method Type-Depo-Provera</t>
  </si>
  <si>
    <t>Disagg. by Method Type-Intrauterine Devices (IUD)- Interval</t>
  </si>
  <si>
    <t>Disagg. by Method Type-Postpatum Intrauterine Devices (IUD) within 48 hours of delivery</t>
  </si>
  <si>
    <t>Disagg. by Method Type-Subderminal implants (jaddel)</t>
  </si>
  <si>
    <t>Disagg. by Method Type-Noristerat/Noresterat injection</t>
  </si>
  <si>
    <t>Disagg. by Method Type-Female sterilization</t>
  </si>
  <si>
    <t>Disagg. by Method Type-Male sterilization</t>
  </si>
  <si>
    <t>Disagg. by Method Type-TOTAL</t>
  </si>
  <si>
    <t>FP1_a</t>
  </si>
  <si>
    <t>FP1_e</t>
  </si>
  <si>
    <t>FP1_b</t>
  </si>
  <si>
    <t>FP1_c</t>
  </si>
  <si>
    <t>FP1_d</t>
  </si>
  <si>
    <t>FP1_f</t>
  </si>
  <si>
    <t>FP1_g</t>
  </si>
  <si>
    <t>FP1_h</t>
  </si>
  <si>
    <t>FP1_i</t>
  </si>
  <si>
    <t>FP1_j</t>
  </si>
  <si>
    <t>FP1_k</t>
  </si>
  <si>
    <t>&lt;20</t>
  </si>
  <si>
    <t>20- 24</t>
  </si>
  <si>
    <t>25- 49</t>
  </si>
  <si>
    <t>FP5_a</t>
  </si>
  <si>
    <t>FP5_b</t>
  </si>
  <si>
    <t>FP5_c</t>
  </si>
  <si>
    <t>FP5_d</t>
  </si>
  <si>
    <t>FP5_e</t>
  </si>
  <si>
    <t>FP2_a</t>
  </si>
  <si>
    <t>FP2_b</t>
  </si>
  <si>
    <t>FP2_c</t>
  </si>
  <si>
    <t>FP2_d</t>
  </si>
  <si>
    <t>FP2_e</t>
  </si>
  <si>
    <t>FP2_f</t>
  </si>
  <si>
    <t>FP2_g</t>
  </si>
  <si>
    <t>FP2_h</t>
  </si>
  <si>
    <t>FP2_i</t>
  </si>
  <si>
    <t>FP2_j</t>
  </si>
  <si>
    <t>FP2_k</t>
  </si>
  <si>
    <t>FP2_m</t>
  </si>
  <si>
    <t>FP1_m</t>
  </si>
  <si>
    <t>Disagg. by method type-Male Condoms</t>
  </si>
  <si>
    <t>Disagg. by method type-Female Condoms</t>
  </si>
  <si>
    <t>Disagg. by method type-Combined oral contraceptives</t>
  </si>
  <si>
    <t>Disagg. by method type-Progesterone only pill</t>
  </si>
  <si>
    <t>Disagg. by method type-Depo-Provera</t>
  </si>
  <si>
    <t>Disagg. by method type-Intrauterine Devices (IUD)- Interval</t>
  </si>
  <si>
    <t>Disagg. by method type-Postpatum Intrauterine Devices (IUD) within 48 hours of delivery</t>
  </si>
  <si>
    <t>Disagg. by method type-Subderminal implants (jaddel)</t>
  </si>
  <si>
    <t>Disagg. by method type-Noristerat/Noresterat injection</t>
  </si>
  <si>
    <t>Disagg. by method type-Female sterilization</t>
  </si>
  <si>
    <t>Disagg. by method type-Male sterilization</t>
  </si>
  <si>
    <t>Disagg. by method type-TOTAL</t>
  </si>
  <si>
    <t>Disagg. By time from birth-48 hours</t>
  </si>
  <si>
    <t>Disagg. By time from birth-6 weeks</t>
  </si>
  <si>
    <t>Disagg. By time from birth-6 months</t>
  </si>
  <si>
    <t>Disagg. By time from birth-12 months</t>
  </si>
  <si>
    <t>Disagg. By time from birth-TOTAL</t>
  </si>
  <si>
    <t>Jan_1</t>
  </si>
  <si>
    <t>IndicatorCode</t>
  </si>
  <si>
    <t>&lt; 1</t>
  </si>
  <si>
    <t>1-4</t>
  </si>
  <si>
    <t>5-9</t>
  </si>
  <si>
    <t>Total number of males circumcised as part of the minimum package of MC for HIV prevention services (MC1 = MC1a + MC1b)</t>
  </si>
  <si>
    <t>MC1a</t>
  </si>
  <si>
    <t>Number of males circumcised as part of the minimum package of MC for HIV prevention services (Static MC site)</t>
  </si>
  <si>
    <t>MC1b</t>
  </si>
  <si>
    <t>Number of males circumcised as part of the minimum package of MC for HIV prevention services (Mobile Site)</t>
  </si>
  <si>
    <t>MC1c</t>
  </si>
  <si>
    <t>Number circumcised by surgical technique (forceps guided, dorsal slit, sleeve resection)</t>
  </si>
  <si>
    <t>Number of circumcised clients experiencing at least one moderate or severe adverse event (AE) during or following surgery, within the reporting period (MC2 = MC2a + MC2b)</t>
  </si>
  <si>
    <t>MC2a</t>
  </si>
  <si>
    <t>Number of VMMC clients with one or more moderate or severe surgical intra-operative AE(s)</t>
  </si>
  <si>
    <t>MC2b</t>
  </si>
  <si>
    <t>Number of VMMC clients with one or more moderate or severe surgical post-operative AE(s)</t>
  </si>
  <si>
    <t>MC2c</t>
  </si>
  <si>
    <t xml:space="preserve">Number of clients with one or more moderate surgical post-operative AE(s), but no severe surgical post-operative AE(s) </t>
  </si>
  <si>
    <t>MC2d</t>
  </si>
  <si>
    <t>Number of clients with one or more severe surgical intra-operative AE(s)</t>
  </si>
  <si>
    <t>MC2e</t>
  </si>
  <si>
    <t xml:space="preserve">Number of surgically circumcised clients who returned at least once for follow-up care within 14 days of their circumcision surgery </t>
  </si>
  <si>
    <t>MC2f</t>
  </si>
  <si>
    <t>Number of surgically circumcised clients who did NOT return for follow-up care within 14 days of their circumcision surgery</t>
  </si>
  <si>
    <t>Number of MC clients pre-test counseled, tested and collected HIV test results at MC centers</t>
  </si>
  <si>
    <t>MC3a</t>
  </si>
  <si>
    <t>Number of HIV negative clients (tested HIV negative at VMMC site)</t>
  </si>
  <si>
    <t>MC3b</t>
  </si>
  <si>
    <t>Number of clients with undocumented/indeterminate HIV status or not tested for HIV at VMMC site.</t>
  </si>
  <si>
    <t>Number of MC clients testing positive for HIV and collecting results at MC centers</t>
  </si>
  <si>
    <t>MC4a</t>
  </si>
  <si>
    <t>Number of MC clients testing positive for HIV, collecting results and referred for clinical care beyond MC</t>
  </si>
  <si>
    <t>MC4b</t>
  </si>
  <si>
    <t>Number of VMMC clients who reached the the referral service (ART, STI)</t>
  </si>
  <si>
    <t>District</t>
  </si>
  <si>
    <t>Facility</t>
  </si>
  <si>
    <t>FacilityID</t>
  </si>
  <si>
    <t>FacilityName</t>
  </si>
  <si>
    <t>Central</t>
  </si>
  <si>
    <t>Kabwe Urban</t>
  </si>
  <si>
    <t>Kabwe General Hospital</t>
  </si>
  <si>
    <t>Copperbelt</t>
  </si>
  <si>
    <t>Kitwe</t>
  </si>
  <si>
    <t>Kitwe Central Hospital</t>
  </si>
  <si>
    <t>Ndola</t>
  </si>
  <si>
    <t>Ndola Centra Hospital</t>
  </si>
  <si>
    <t>Eastern</t>
  </si>
  <si>
    <t>Chadiza</t>
  </si>
  <si>
    <t>Chadiza HC</t>
  </si>
  <si>
    <t>Chipata</t>
  </si>
  <si>
    <t>Chipata General Hospital</t>
  </si>
  <si>
    <t>Chiwoko</t>
  </si>
  <si>
    <t>Mwami Hospital</t>
  </si>
  <si>
    <t>Mambwe</t>
  </si>
  <si>
    <t>Kamoto Mission Hospital</t>
  </si>
  <si>
    <t>Masumba</t>
  </si>
  <si>
    <t>Petauke</t>
  </si>
  <si>
    <t>Petauke District Hospital</t>
  </si>
  <si>
    <t>Luapula</t>
  </si>
  <si>
    <t>Mansa</t>
  </si>
  <si>
    <t>Buntungwa RHC</t>
  </si>
  <si>
    <t>Chembe RHC</t>
  </si>
  <si>
    <t>Mabumba RHC</t>
  </si>
  <si>
    <t>Mansa General Hospital</t>
  </si>
  <si>
    <t>Nchelenge</t>
  </si>
  <si>
    <t>St. Pauls Hospital</t>
  </si>
  <si>
    <t>Chilanga</t>
  </si>
  <si>
    <t>Chirundu</t>
  </si>
  <si>
    <t>Lusitu</t>
  </si>
  <si>
    <t>Kafue</t>
  </si>
  <si>
    <t>Nangongwe OPD/Maternity</t>
  </si>
  <si>
    <t>Chainama Hospital</t>
  </si>
  <si>
    <t>Matero Reference</t>
  </si>
  <si>
    <t>Northern</t>
  </si>
  <si>
    <t>Kasama</t>
  </si>
  <si>
    <t>Kasama General Hospital</t>
  </si>
  <si>
    <t>Mpika</t>
  </si>
  <si>
    <t>Tazara Clinic</t>
  </si>
  <si>
    <t>NorthWestern</t>
  </si>
  <si>
    <t>Kabompo</t>
  </si>
  <si>
    <t>Loloma Mission Hospital</t>
  </si>
  <si>
    <t>Kasempa</t>
  </si>
  <si>
    <t>Mukinge Mission Hospital</t>
  </si>
  <si>
    <t>Solwezi</t>
  </si>
  <si>
    <t>Solwezi General Hospital</t>
  </si>
  <si>
    <t>Southern</t>
  </si>
  <si>
    <t>Livingstone</t>
  </si>
  <si>
    <t>Dambwa North</t>
  </si>
  <si>
    <t>Linda</t>
  </si>
  <si>
    <t>Livingstone Airport</t>
  </si>
  <si>
    <t>Livingstone Hospital</t>
  </si>
  <si>
    <t>Mosi-oa-tunya</t>
  </si>
  <si>
    <t>Police</t>
  </si>
  <si>
    <t>Prisons</t>
  </si>
  <si>
    <t>Mazabuka</t>
  </si>
  <si>
    <t>Kaonga</t>
  </si>
  <si>
    <t>Mazabuka Hospital</t>
  </si>
  <si>
    <t>Mugoto</t>
  </si>
  <si>
    <t>Mukuyu</t>
  </si>
  <si>
    <t>Monze</t>
  </si>
  <si>
    <t>Monze Urban Clinic</t>
  </si>
  <si>
    <t>Namwala</t>
  </si>
  <si>
    <t>Namwala Hospital</t>
  </si>
  <si>
    <t>Siavonga</t>
  </si>
  <si>
    <t>Siavonga Hospital</t>
  </si>
  <si>
    <t>Western</t>
  </si>
  <si>
    <t>Mongu</t>
  </si>
  <si>
    <t>Lewanika General Hospital</t>
  </si>
  <si>
    <t>Year</t>
  </si>
  <si>
    <t>Month</t>
  </si>
  <si>
    <t>sex</t>
  </si>
  <si>
    <t>age</t>
  </si>
  <si>
    <t>NEW</t>
  </si>
  <si>
    <t>AgeGroupID</t>
  </si>
  <si>
    <t>AgeGroupName</t>
  </si>
  <si>
    <t>Feb_2</t>
  </si>
  <si>
    <t>GenderID</t>
  </si>
  <si>
    <t>Gender</t>
  </si>
  <si>
    <t>1-14</t>
  </si>
  <si>
    <t>Mar_3</t>
  </si>
  <si>
    <t>M</t>
  </si>
  <si>
    <t>Apr_4</t>
  </si>
  <si>
    <t>F</t>
  </si>
  <si>
    <t>0-14</t>
  </si>
  <si>
    <t>May_5</t>
  </si>
  <si>
    <t>NA</t>
  </si>
  <si>
    <t>Jun_6</t>
  </si>
  <si>
    <t>MissingData</t>
  </si>
  <si>
    <t>Jul_7</t>
  </si>
  <si>
    <t>Aug_8</t>
  </si>
  <si>
    <t>Sep_9</t>
  </si>
  <si>
    <t>Oct_10</t>
  </si>
  <si>
    <t>Nov_11</t>
  </si>
  <si>
    <t>Dec_12</t>
  </si>
  <si>
    <t>Missing Data</t>
  </si>
  <si>
    <t>Chibombo</t>
  </si>
  <si>
    <t>Kayosha</t>
  </si>
  <si>
    <t>Twalumba</t>
  </si>
  <si>
    <t>Chongwe</t>
  </si>
  <si>
    <t>Chainda</t>
  </si>
  <si>
    <t>Chanyanya</t>
  </si>
  <si>
    <t>Chikupi</t>
  </si>
  <si>
    <t>Chipembi</t>
  </si>
  <si>
    <t>Chipepo</t>
  </si>
  <si>
    <t>Chisamba</t>
  </si>
  <si>
    <t>Chisankane</t>
  </si>
  <si>
    <t>Chitanda</t>
  </si>
  <si>
    <t>Luangwa</t>
  </si>
  <si>
    <t>Chitope</t>
  </si>
  <si>
    <t>Chongwe HC</t>
  </si>
  <si>
    <t>Hillcrest</t>
  </si>
  <si>
    <t>Ipusukilo</t>
  </si>
  <si>
    <t>Itebe</t>
  </si>
  <si>
    <t>Kafue District Hospital</t>
  </si>
  <si>
    <t>Kaloko</t>
  </si>
  <si>
    <t>Kambale</t>
  </si>
  <si>
    <t>Lusaka District</t>
  </si>
  <si>
    <t>Kamwala</t>
  </si>
  <si>
    <t>Kaniki</t>
  </si>
  <si>
    <t>Kanyama West</t>
  </si>
  <si>
    <t>Kapululira</t>
  </si>
  <si>
    <t>Kasanda</t>
  </si>
  <si>
    <t>Kasinsa</t>
  </si>
  <si>
    <t>Kasiya</t>
  </si>
  <si>
    <t>Katondo</t>
  </si>
  <si>
    <t>Kawama</t>
  </si>
  <si>
    <t>Mumbwa</t>
  </si>
  <si>
    <t>Kayanga</t>
  </si>
  <si>
    <t>Kazimva</t>
  </si>
  <si>
    <t>Kris Katumba</t>
  </si>
  <si>
    <t>5020GC</t>
  </si>
  <si>
    <t>Livingstone Police</t>
  </si>
  <si>
    <t>Lubuto</t>
  </si>
  <si>
    <t>Mahatma Gandhi</t>
  </si>
  <si>
    <t>Masala Main</t>
  </si>
  <si>
    <t>Malambanyama</t>
  </si>
  <si>
    <t>Malombe</t>
  </si>
  <si>
    <t>Mandevu</t>
  </si>
  <si>
    <t>Masala New</t>
  </si>
  <si>
    <t>Mbayamusuma</t>
  </si>
  <si>
    <t>Momboshi</t>
  </si>
  <si>
    <t>Mosi-oa-Tunya</t>
  </si>
  <si>
    <t>Kabwe Medium Prison</t>
  </si>
  <si>
    <t>Mulenga</t>
  </si>
  <si>
    <t>Mwembeshi</t>
  </si>
  <si>
    <t>Nampundwe</t>
  </si>
  <si>
    <t>Nanga</t>
  </si>
  <si>
    <t>Nangongwe OPD/ANC</t>
  </si>
  <si>
    <t>Natuseko</t>
  </si>
  <si>
    <t>Ngwerere RHC</t>
  </si>
  <si>
    <t>Nkhwazi</t>
  </si>
  <si>
    <t>Twapia</t>
  </si>
  <si>
    <t>Wusakile Government</t>
  </si>
  <si>
    <t xml:space="preserve"> INDICATOR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</si>
</sst>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i/>
      <sz val="7"/>
      <color indexed="8"/>
      <name val="Times New Roman"/>
      <family val="1"/>
    </font>
    <font>
      <i/>
      <u/>
      <sz val="11"/>
      <color indexed="8"/>
      <name val="Calibri"/>
      <family val="2"/>
    </font>
    <font>
      <sz val="7"/>
      <color indexed="8"/>
      <name val="Times New Roman"/>
      <family val="1"/>
    </font>
    <font>
      <sz val="7"/>
      <color indexed="8"/>
      <name val="Calibri"/>
      <family val="2"/>
    </font>
    <font>
      <i/>
      <sz val="11"/>
      <color indexed="1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  <font>
      <b/>
      <i/>
      <u/>
      <sz val="11"/>
      <name val="Calibri"/>
      <family val="2"/>
    </font>
    <font>
      <sz val="16"/>
      <color indexed="8"/>
      <name val="Arial Black"/>
      <family val="2"/>
    </font>
    <font>
      <b/>
      <sz val="16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indexed="10"/>
      <name val="Calibri"/>
      <family val="2"/>
    </font>
    <font>
      <b/>
      <u/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entury"/>
      <family val="1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entury"/>
      <family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sz val="14"/>
      <color rgb="FFFF0000"/>
      <name val="Calibri"/>
      <family val="2"/>
    </font>
    <font>
      <b/>
      <u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name val="Arial"/>
    </font>
    <font>
      <sz val="10"/>
      <name val="MS Sans Serif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6" fillId="2" borderId="0" applyNumberFormat="0" applyBorder="0" applyAlignment="0" applyProtection="0"/>
    <xf numFmtId="0" fontId="12" fillId="0" borderId="0"/>
    <xf numFmtId="0" fontId="56" fillId="0" borderId="0"/>
    <xf numFmtId="0" fontId="57" fillId="0" borderId="0"/>
  </cellStyleXfs>
  <cellXfs count="317">
    <xf numFmtId="0" fontId="0" fillId="0" borderId="0" xfId="0"/>
    <xf numFmtId="0" fontId="0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 applyAlignment="1"/>
    <xf numFmtId="0" fontId="0" fillId="3" borderId="5" xfId="0" applyFill="1" applyBorder="1"/>
    <xf numFmtId="0" fontId="30" fillId="3" borderId="0" xfId="0" applyFont="1" applyFill="1" applyAlignment="1">
      <alignment horizontal="left" wrapText="1" indent="5"/>
    </xf>
    <xf numFmtId="0" fontId="0" fillId="3" borderId="0" xfId="0" applyFill="1" applyAlignment="1">
      <alignment horizontal="left" wrapText="1" indent="5"/>
    </xf>
    <xf numFmtId="0" fontId="27" fillId="3" borderId="0" xfId="0" applyFont="1" applyFill="1"/>
    <xf numFmtId="0" fontId="31" fillId="3" borderId="0" xfId="0" applyFont="1" applyFill="1" applyAlignment="1">
      <alignment horizontal="left" wrapText="1" indent="5"/>
    </xf>
    <xf numFmtId="0" fontId="31" fillId="3" borderId="0" xfId="0" applyFont="1" applyFill="1" applyAlignment="1">
      <alignment horizontal="left" indent="5"/>
    </xf>
    <xf numFmtId="0" fontId="32" fillId="3" borderId="0" xfId="0" applyFont="1" applyFill="1" applyAlignment="1">
      <alignment horizontal="left" wrapText="1" indent="5"/>
    </xf>
    <xf numFmtId="0" fontId="33" fillId="3" borderId="17" xfId="0" applyFont="1" applyFill="1" applyBorder="1" applyAlignment="1" applyProtection="1">
      <alignment horizontal="left" vertical="top" wrapText="1"/>
    </xf>
    <xf numFmtId="0" fontId="33" fillId="3" borderId="18" xfId="0" applyFont="1" applyFill="1" applyBorder="1" applyAlignment="1" applyProtection="1">
      <alignment horizontal="left" vertical="top" wrapText="1"/>
    </xf>
    <xf numFmtId="0" fontId="33" fillId="3" borderId="19" xfId="0" applyFont="1" applyFill="1" applyBorder="1" applyAlignment="1" applyProtection="1">
      <alignment horizontal="left" vertical="top" wrapText="1"/>
    </xf>
    <xf numFmtId="0" fontId="35" fillId="0" borderId="0" xfId="0" applyFont="1"/>
    <xf numFmtId="0" fontId="33" fillId="3" borderId="20" xfId="0" applyFont="1" applyFill="1" applyBorder="1" applyAlignment="1" applyProtection="1">
      <alignment horizontal="left" vertical="top" wrapText="1"/>
    </xf>
    <xf numFmtId="0" fontId="33" fillId="3" borderId="21" xfId="0" applyFont="1" applyFill="1" applyBorder="1" applyAlignment="1" applyProtection="1">
      <alignment horizontal="left" vertical="top" wrapText="1"/>
    </xf>
    <xf numFmtId="0" fontId="33" fillId="3" borderId="20" xfId="0" applyFont="1" applyFill="1" applyBorder="1" applyAlignment="1" applyProtection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35" fillId="0" borderId="0" xfId="0" applyFont="1" applyAlignment="1">
      <alignment vertical="center"/>
    </xf>
    <xf numFmtId="0" fontId="34" fillId="0" borderId="4" xfId="0" applyFont="1" applyBorder="1" applyAlignment="1" applyProtection="1">
      <alignment vertical="top" wrapText="1"/>
      <protection locked="0"/>
    </xf>
    <xf numFmtId="0" fontId="35" fillId="0" borderId="4" xfId="2" quotePrefix="1" applyFont="1" applyFill="1" applyBorder="1" applyAlignment="1" applyProtection="1">
      <alignment vertical="center" wrapText="1"/>
      <protection locked="0"/>
    </xf>
    <xf numFmtId="0" fontId="35" fillId="5" borderId="4" xfId="2" applyFont="1" applyFill="1" applyBorder="1" applyAlignment="1" applyProtection="1">
      <alignment vertical="center" wrapText="1"/>
      <protection locked="0"/>
    </xf>
    <xf numFmtId="0" fontId="14" fillId="0" borderId="4" xfId="0" applyFont="1" applyBorder="1" applyAlignment="1" applyProtection="1">
      <alignment vertical="top" wrapText="1"/>
      <protection locked="0"/>
    </xf>
    <xf numFmtId="0" fontId="14" fillId="0" borderId="4" xfId="0" applyFont="1" applyBorder="1" applyAlignment="1">
      <alignment vertical="top" wrapText="1"/>
    </xf>
    <xf numFmtId="0" fontId="14" fillId="0" borderId="4" xfId="0" applyFont="1" applyFill="1" applyBorder="1" applyAlignment="1">
      <alignment horizontal="left" vertical="top" wrapText="1"/>
    </xf>
    <xf numFmtId="0" fontId="35" fillId="0" borderId="0" xfId="0" applyFont="1" applyBorder="1"/>
    <xf numFmtId="0" fontId="35" fillId="0" borderId="4" xfId="0" applyFont="1" applyBorder="1" applyAlignment="1">
      <alignment vertical="center" wrapText="1"/>
    </xf>
    <xf numFmtId="0" fontId="14" fillId="0" borderId="4" xfId="0" applyFont="1" applyBorder="1" applyAlignment="1">
      <alignment horizontal="left" vertical="center" wrapText="1"/>
    </xf>
    <xf numFmtId="0" fontId="35" fillId="0" borderId="0" xfId="0" applyFont="1" applyBorder="1" applyAlignment="1">
      <alignment vertical="center" wrapText="1"/>
    </xf>
    <xf numFmtId="0" fontId="3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5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7" fillId="3" borderId="22" xfId="0" applyFont="1" applyFill="1" applyBorder="1" applyAlignment="1" applyProtection="1">
      <alignment vertical="top" wrapText="1"/>
    </xf>
    <xf numFmtId="0" fontId="37" fillId="3" borderId="23" xfId="0" applyFont="1" applyFill="1" applyBorder="1" applyAlignment="1" applyProtection="1">
      <alignment vertical="top" wrapText="1"/>
    </xf>
    <xf numFmtId="0" fontId="37" fillId="3" borderId="2" xfId="0" applyFont="1" applyFill="1" applyBorder="1" applyAlignment="1" applyProtection="1">
      <alignment vertical="top" wrapText="1"/>
    </xf>
    <xf numFmtId="0" fontId="35" fillId="3" borderId="24" xfId="0" applyFont="1" applyFill="1" applyBorder="1" applyAlignment="1" applyProtection="1">
      <alignment wrapText="1"/>
    </xf>
    <xf numFmtId="0" fontId="35" fillId="3" borderId="24" xfId="0" applyFont="1" applyFill="1" applyBorder="1" applyProtection="1"/>
    <xf numFmtId="0" fontId="14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16" fontId="13" fillId="0" borderId="4" xfId="0" applyNumberFormat="1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left" vertical="center" wrapText="1"/>
    </xf>
    <xf numFmtId="0" fontId="14" fillId="0" borderId="4" xfId="0" applyFont="1" applyBorder="1" applyAlignment="1" applyProtection="1">
      <alignment vertical="center" wrapText="1"/>
      <protection locked="0"/>
    </xf>
    <xf numFmtId="0" fontId="14" fillId="0" borderId="4" xfId="0" applyFont="1" applyBorder="1" applyAlignment="1">
      <alignment vertical="center" wrapText="1"/>
    </xf>
    <xf numFmtId="0" fontId="35" fillId="7" borderId="0" xfId="0" applyFont="1" applyFill="1" applyAlignment="1">
      <alignment vertical="center"/>
    </xf>
    <xf numFmtId="0" fontId="14" fillId="0" borderId="4" xfId="0" applyFont="1" applyFill="1" applyBorder="1" applyAlignment="1" applyProtection="1">
      <alignment vertical="center" wrapText="1"/>
      <protection locked="0"/>
    </xf>
    <xf numFmtId="0" fontId="35" fillId="0" borderId="4" xfId="0" applyFont="1" applyBorder="1" applyAlignment="1">
      <alignment horizontal="left" vertical="center" wrapText="1"/>
    </xf>
    <xf numFmtId="0" fontId="35" fillId="8" borderId="0" xfId="0" applyFont="1" applyFill="1" applyAlignment="1">
      <alignment vertical="center"/>
    </xf>
    <xf numFmtId="0" fontId="15" fillId="0" borderId="4" xfId="0" applyFont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35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6" fillId="0" borderId="6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left" vertical="center" wrapText="1"/>
    </xf>
    <xf numFmtId="0" fontId="34" fillId="0" borderId="6" xfId="0" applyFont="1" applyBorder="1" applyAlignment="1">
      <alignment vertical="center" wrapText="1"/>
    </xf>
    <xf numFmtId="0" fontId="34" fillId="0" borderId="6" xfId="0" applyFont="1" applyBorder="1" applyAlignment="1" applyProtection="1">
      <alignment vertical="center" wrapText="1"/>
      <protection locked="0"/>
    </xf>
    <xf numFmtId="0" fontId="39" fillId="4" borderId="6" xfId="0" applyFont="1" applyFill="1" applyBorder="1" applyAlignment="1" applyProtection="1">
      <alignment vertical="center" wrapText="1"/>
    </xf>
    <xf numFmtId="0" fontId="39" fillId="0" borderId="6" xfId="0" applyFont="1" applyBorder="1" applyAlignment="1" applyProtection="1">
      <alignment vertical="center" wrapText="1"/>
      <protection locked="0"/>
    </xf>
    <xf numFmtId="0" fontId="4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5" fillId="0" borderId="4" xfId="0" applyFont="1" applyBorder="1" applyAlignment="1" applyProtection="1">
      <alignment vertical="center" wrapText="1"/>
      <protection locked="0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14" fillId="4" borderId="4" xfId="0" applyFont="1" applyFill="1" applyBorder="1" applyAlignment="1">
      <alignment vertical="center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1" fillId="0" borderId="0" xfId="0" applyFont="1"/>
    <xf numFmtId="0" fontId="29" fillId="0" borderId="4" xfId="0" applyFont="1" applyBorder="1" applyAlignment="1">
      <alignment vertical="top" wrapText="1"/>
    </xf>
    <xf numFmtId="0" fontId="34" fillId="0" borderId="4" xfId="0" applyFont="1" applyFill="1" applyBorder="1" applyAlignment="1">
      <alignment vertical="top" wrapText="1"/>
    </xf>
    <xf numFmtId="0" fontId="34" fillId="9" borderId="4" xfId="0" applyFont="1" applyFill="1" applyBorder="1" applyAlignment="1" applyProtection="1">
      <alignment vertical="top" wrapText="1"/>
      <protection locked="0"/>
    </xf>
    <xf numFmtId="0" fontId="34" fillId="0" borderId="4" xfId="0" applyFont="1" applyFill="1" applyBorder="1" applyAlignment="1" applyProtection="1">
      <alignment horizontal="center" vertical="top" wrapText="1"/>
      <protection locked="0"/>
    </xf>
    <xf numFmtId="0" fontId="34" fillId="0" borderId="4" xfId="0" applyNumberFormat="1" applyFont="1" applyFill="1" applyBorder="1" applyAlignment="1" applyProtection="1">
      <alignment horizontal="center" vertical="top" wrapText="1"/>
      <protection locked="0"/>
    </xf>
    <xf numFmtId="0" fontId="36" fillId="0" borderId="4" xfId="0" applyFont="1" applyFill="1" applyBorder="1" applyAlignment="1" applyProtection="1">
      <alignment horizontal="center" vertical="top" wrapText="1"/>
      <protection locked="0"/>
    </xf>
    <xf numFmtId="0" fontId="36" fillId="0" borderId="4" xfId="0" applyNumberFormat="1" applyFont="1" applyFill="1" applyBorder="1" applyAlignment="1" applyProtection="1">
      <alignment horizontal="center" vertical="top" wrapText="1"/>
      <protection locked="0"/>
    </xf>
    <xf numFmtId="0" fontId="34" fillId="0" borderId="4" xfId="0" applyFont="1" applyFill="1" applyBorder="1" applyAlignment="1">
      <alignment horizontal="left" vertical="top" wrapText="1"/>
    </xf>
    <xf numFmtId="0" fontId="36" fillId="0" borderId="4" xfId="0" applyFont="1" applyFill="1" applyBorder="1" applyAlignment="1">
      <alignment horizontal="center" vertical="top" wrapText="1"/>
    </xf>
    <xf numFmtId="16" fontId="36" fillId="0" borderId="4" xfId="0" applyNumberFormat="1" applyFont="1" applyFill="1" applyBorder="1" applyAlignment="1">
      <alignment horizontal="center" vertical="top" wrapText="1"/>
    </xf>
    <xf numFmtId="0" fontId="0" fillId="3" borderId="0" xfId="0" applyFont="1" applyFill="1"/>
    <xf numFmtId="0" fontId="42" fillId="3" borderId="8" xfId="0" applyFont="1" applyFill="1" applyBorder="1" applyAlignment="1"/>
    <xf numFmtId="0" fontId="22" fillId="5" borderId="4" xfId="0" applyFont="1" applyFill="1" applyBorder="1" applyAlignment="1">
      <alignment vertical="top" wrapText="1"/>
    </xf>
    <xf numFmtId="0" fontId="20" fillId="10" borderId="4" xfId="0" applyFont="1" applyFill="1" applyBorder="1" applyAlignment="1">
      <alignment vertical="top" wrapText="1"/>
    </xf>
    <xf numFmtId="0" fontId="23" fillId="10" borderId="4" xfId="0" applyFont="1" applyFill="1" applyBorder="1" applyAlignment="1">
      <alignment vertical="center" wrapText="1"/>
    </xf>
    <xf numFmtId="0" fontId="21" fillId="11" borderId="4" xfId="0" applyFont="1" applyFill="1" applyBorder="1" applyAlignment="1">
      <alignment vertical="center" wrapText="1"/>
    </xf>
    <xf numFmtId="0" fontId="21" fillId="11" borderId="4" xfId="0" applyFont="1" applyFill="1" applyBorder="1" applyAlignment="1">
      <alignment vertical="center"/>
    </xf>
    <xf numFmtId="0" fontId="35" fillId="3" borderId="4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35" fillId="3" borderId="0" xfId="0" applyFont="1" applyFill="1" applyAlignment="1">
      <alignment vertical="center"/>
    </xf>
    <xf numFmtId="0" fontId="43" fillId="10" borderId="4" xfId="0" applyFont="1" applyFill="1" applyBorder="1" applyAlignment="1">
      <alignment horizontal="center" vertical="top" wrapText="1"/>
    </xf>
    <xf numFmtId="0" fontId="44" fillId="11" borderId="4" xfId="0" applyNumberFormat="1" applyFont="1" applyFill="1" applyBorder="1" applyAlignment="1">
      <alignment horizontal="center" vertical="top" wrapText="1"/>
    </xf>
    <xf numFmtId="0" fontId="45" fillId="0" borderId="6" xfId="0" applyFont="1" applyBorder="1" applyAlignment="1">
      <alignment vertical="center" wrapText="1"/>
    </xf>
    <xf numFmtId="0" fontId="44" fillId="5" borderId="6" xfId="0" applyFont="1" applyFill="1" applyBorder="1" applyAlignment="1">
      <alignment vertical="center" wrapText="1"/>
    </xf>
    <xf numFmtId="0" fontId="46" fillId="5" borderId="4" xfId="0" applyFont="1" applyFill="1" applyBorder="1" applyAlignment="1">
      <alignment vertical="center" wrapText="1"/>
    </xf>
    <xf numFmtId="0" fontId="46" fillId="5" borderId="4" xfId="0" applyFont="1" applyFill="1" applyBorder="1" applyAlignment="1">
      <alignment vertical="center"/>
    </xf>
    <xf numFmtId="0" fontId="47" fillId="10" borderId="4" xfId="0" applyFont="1" applyFill="1" applyBorder="1" applyAlignment="1">
      <alignment vertical="center"/>
    </xf>
    <xf numFmtId="0" fontId="48" fillId="0" borderId="4" xfId="0" applyFont="1" applyBorder="1" applyAlignment="1">
      <alignment horizontal="left" vertical="top" wrapText="1"/>
    </xf>
    <xf numFmtId="0" fontId="48" fillId="0" borderId="4" xfId="0" applyFont="1" applyBorder="1" applyAlignment="1">
      <alignment vertical="top" wrapText="1"/>
    </xf>
    <xf numFmtId="0" fontId="28" fillId="0" borderId="4" xfId="0" applyFont="1" applyBorder="1" applyAlignment="1">
      <alignment horizontal="left" vertical="center" wrapText="1"/>
    </xf>
    <xf numFmtId="0" fontId="48" fillId="0" borderId="4" xfId="0" applyFont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22" fillId="10" borderId="4" xfId="0" applyFont="1" applyFill="1" applyBorder="1" applyAlignment="1">
      <alignment vertical="center" wrapText="1"/>
    </xf>
    <xf numFmtId="0" fontId="22" fillId="3" borderId="4" xfId="0" applyFont="1" applyFill="1" applyBorder="1" applyAlignment="1">
      <alignment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46" fillId="0" borderId="10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35" fillId="0" borderId="13" xfId="0" applyFont="1" applyBorder="1" applyAlignment="1">
      <alignment vertical="center" wrapText="1"/>
    </xf>
    <xf numFmtId="0" fontId="14" fillId="0" borderId="4" xfId="0" applyFont="1" applyFill="1" applyBorder="1" applyAlignment="1">
      <alignment horizontal="right" vertical="center" wrapText="1"/>
    </xf>
    <xf numFmtId="0" fontId="38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/>
    </xf>
    <xf numFmtId="0" fontId="35" fillId="0" borderId="4" xfId="0" applyFont="1" applyBorder="1" applyAlignment="1">
      <alignment horizontal="right" vertical="center"/>
    </xf>
    <xf numFmtId="0" fontId="35" fillId="0" borderId="4" xfId="0" applyFont="1" applyBorder="1" applyAlignment="1">
      <alignment horizontal="left" vertical="top"/>
    </xf>
    <xf numFmtId="0" fontId="33" fillId="3" borderId="20" xfId="0" applyFont="1" applyFill="1" applyBorder="1" applyAlignment="1" applyProtection="1">
      <alignment horizontal="left" vertical="top" wrapText="1"/>
    </xf>
    <xf numFmtId="0" fontId="37" fillId="3" borderId="39" xfId="0" applyFont="1" applyFill="1" applyBorder="1" applyAlignment="1">
      <alignment horizontal="left" vertical="top" wrapText="1"/>
    </xf>
    <xf numFmtId="0" fontId="37" fillId="3" borderId="40" xfId="0" applyFont="1" applyFill="1" applyBorder="1" applyAlignment="1">
      <alignment horizontal="left" vertical="top" wrapText="1"/>
    </xf>
    <xf numFmtId="0" fontId="48" fillId="0" borderId="4" xfId="0" applyFont="1" applyFill="1" applyBorder="1" applyAlignment="1">
      <alignment horizontal="left" vertical="center" wrapText="1"/>
    </xf>
    <xf numFmtId="0" fontId="48" fillId="3" borderId="4" xfId="0" applyFont="1" applyFill="1" applyBorder="1" applyAlignment="1">
      <alignment vertical="center"/>
    </xf>
    <xf numFmtId="0" fontId="52" fillId="5" borderId="4" xfId="0" applyFont="1" applyFill="1" applyBorder="1" applyAlignment="1">
      <alignment vertical="center"/>
    </xf>
    <xf numFmtId="0" fontId="51" fillId="12" borderId="4" xfId="0" applyFont="1" applyFill="1" applyBorder="1" applyAlignment="1">
      <alignment vertical="center" wrapText="1"/>
    </xf>
    <xf numFmtId="0" fontId="28" fillId="0" borderId="0" xfId="0" applyFont="1" applyAlignment="1">
      <alignment vertical="top" wrapText="1"/>
    </xf>
    <xf numFmtId="0" fontId="51" fillId="3" borderId="4" xfId="0" applyFont="1" applyFill="1" applyBorder="1" applyAlignment="1">
      <alignment vertical="center" wrapText="1"/>
    </xf>
    <xf numFmtId="0" fontId="48" fillId="0" borderId="4" xfId="0" applyFont="1" applyBorder="1" applyAlignment="1">
      <alignment vertical="center" wrapText="1"/>
    </xf>
    <xf numFmtId="0" fontId="48" fillId="0" borderId="4" xfId="0" applyFont="1" applyFill="1" applyBorder="1" applyAlignment="1">
      <alignment vertical="center" wrapText="1"/>
    </xf>
    <xf numFmtId="0" fontId="48" fillId="0" borderId="11" xfId="0" applyFont="1" applyBorder="1" applyAlignment="1">
      <alignment vertical="center" wrapText="1"/>
    </xf>
    <xf numFmtId="49" fontId="55" fillId="5" borderId="4" xfId="0" applyNumberFormat="1" applyFont="1" applyFill="1" applyBorder="1" applyAlignment="1">
      <alignment horizontal="center" vertical="center" wrapText="1"/>
    </xf>
    <xf numFmtId="0" fontId="55" fillId="5" borderId="4" xfId="0" applyFont="1" applyFill="1" applyBorder="1" applyAlignment="1">
      <alignment horizontal="center" vertical="center" wrapText="1"/>
    </xf>
    <xf numFmtId="49" fontId="51" fillId="12" borderId="7" xfId="0" applyNumberFormat="1" applyFont="1" applyFill="1" applyBorder="1" applyAlignment="1">
      <alignment horizontal="center" vertical="center" wrapText="1"/>
    </xf>
    <xf numFmtId="49" fontId="55" fillId="4" borderId="4" xfId="0" applyNumberFormat="1" applyFont="1" applyFill="1" applyBorder="1" applyAlignment="1">
      <alignment horizontal="center" vertical="center" wrapText="1"/>
    </xf>
    <xf numFmtId="0" fontId="48" fillId="8" borderId="4" xfId="0" applyFont="1" applyFill="1" applyBorder="1" applyAlignment="1">
      <alignment vertical="center" wrapText="1"/>
    </xf>
    <xf numFmtId="0" fontId="48" fillId="3" borderId="9" xfId="0" applyFont="1" applyFill="1" applyBorder="1" applyAlignment="1">
      <alignment vertical="center"/>
    </xf>
    <xf numFmtId="0" fontId="48" fillId="5" borderId="4" xfId="0" applyFont="1" applyFill="1" applyBorder="1" applyAlignment="1">
      <alignment vertical="center"/>
    </xf>
    <xf numFmtId="0" fontId="48" fillId="3" borderId="10" xfId="0" applyFont="1" applyFill="1" applyBorder="1" applyAlignment="1">
      <alignment vertical="center"/>
    </xf>
    <xf numFmtId="0" fontId="48" fillId="3" borderId="7" xfId="0" applyFont="1" applyFill="1" applyBorder="1" applyAlignment="1">
      <alignment vertical="center"/>
    </xf>
    <xf numFmtId="0" fontId="48" fillId="4" borderId="9" xfId="0" applyFont="1" applyFill="1" applyBorder="1" applyAlignment="1">
      <alignment vertical="center"/>
    </xf>
    <xf numFmtId="0" fontId="48" fillId="3" borderId="4" xfId="0" applyFont="1" applyFill="1" applyBorder="1" applyAlignment="1">
      <alignment vertical="center" wrapText="1"/>
    </xf>
    <xf numFmtId="0" fontId="35" fillId="8" borderId="4" xfId="0" applyFont="1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left" vertical="center" wrapText="1"/>
    </xf>
    <xf numFmtId="0" fontId="14" fillId="8" borderId="4" xfId="0" applyFont="1" applyFill="1" applyBorder="1" applyAlignment="1" applyProtection="1">
      <alignment vertical="center" wrapText="1"/>
      <protection locked="0"/>
    </xf>
    <xf numFmtId="0" fontId="21" fillId="8" borderId="4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 wrapText="1"/>
    </xf>
    <xf numFmtId="0" fontId="23" fillId="8" borderId="4" xfId="0" applyFont="1" applyFill="1" applyBorder="1" applyAlignment="1">
      <alignment vertical="center" wrapText="1"/>
    </xf>
    <xf numFmtId="0" fontId="14" fillId="8" borderId="4" xfId="0" applyFont="1" applyFill="1" applyBorder="1" applyAlignment="1">
      <alignment horizontal="left" vertical="center" wrapText="1"/>
    </xf>
    <xf numFmtId="0" fontId="16" fillId="8" borderId="4" xfId="0" applyFont="1" applyFill="1" applyBorder="1" applyAlignment="1">
      <alignment horizontal="left" vertical="center" wrapText="1"/>
    </xf>
    <xf numFmtId="0" fontId="14" fillId="8" borderId="4" xfId="0" applyFont="1" applyFill="1" applyBorder="1" applyAlignment="1" applyProtection="1">
      <alignment vertical="center"/>
      <protection locked="0"/>
    </xf>
    <xf numFmtId="0" fontId="14" fillId="14" borderId="4" xfId="0" applyFont="1" applyFill="1" applyBorder="1" applyAlignment="1">
      <alignment horizontal="left" vertical="center" wrapText="1"/>
    </xf>
    <xf numFmtId="0" fontId="35" fillId="14" borderId="0" xfId="0" applyFont="1" applyFill="1"/>
    <xf numFmtId="0" fontId="35" fillId="14" borderId="4" xfId="0" applyFont="1" applyFill="1" applyBorder="1" applyAlignment="1">
      <alignment horizontal="left" vertical="center" wrapText="1"/>
    </xf>
    <xf numFmtId="0" fontId="35" fillId="14" borderId="0" xfId="0" applyFont="1" applyFill="1" applyAlignment="1">
      <alignment vertical="center"/>
    </xf>
    <xf numFmtId="0" fontId="35" fillId="15" borderId="4" xfId="0" applyFont="1" applyFill="1" applyBorder="1" applyAlignment="1">
      <alignment horizontal="left" vertical="center" wrapText="1"/>
    </xf>
    <xf numFmtId="0" fontId="13" fillId="14" borderId="4" xfId="0" applyFont="1" applyFill="1" applyBorder="1" applyAlignment="1">
      <alignment vertical="top" wrapText="1"/>
    </xf>
    <xf numFmtId="0" fontId="53" fillId="8" borderId="4" xfId="0" applyFont="1" applyFill="1" applyBorder="1" applyAlignment="1">
      <alignment vertical="center" wrapText="1"/>
    </xf>
    <xf numFmtId="0" fontId="28" fillId="8" borderId="0" xfId="0" applyFont="1" applyFill="1" applyAlignment="1">
      <alignment vertical="top" wrapText="1"/>
    </xf>
    <xf numFmtId="0" fontId="22" fillId="8" borderId="4" xfId="0" applyFont="1" applyFill="1" applyBorder="1" applyAlignment="1">
      <alignment vertical="center" wrapText="1"/>
    </xf>
    <xf numFmtId="0" fontId="0" fillId="8" borderId="0" xfId="0" applyFont="1" applyFill="1" applyAlignment="1">
      <alignment vertical="top" wrapText="1"/>
    </xf>
    <xf numFmtId="0" fontId="14" fillId="8" borderId="12" xfId="0" applyFont="1" applyFill="1" applyBorder="1" applyAlignment="1">
      <alignment horizontal="right" vertical="center" wrapText="1"/>
    </xf>
    <xf numFmtId="0" fontId="14" fillId="0" borderId="12" xfId="0" applyFont="1" applyBorder="1" applyAlignment="1">
      <alignment vertical="center" wrapText="1"/>
    </xf>
    <xf numFmtId="49" fontId="22" fillId="3" borderId="4" xfId="0" applyNumberFormat="1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right" vertical="center"/>
    </xf>
    <xf numFmtId="0" fontId="14" fillId="0" borderId="11" xfId="0" applyFont="1" applyFill="1" applyBorder="1" applyAlignment="1">
      <alignment horizontal="right" vertical="center" wrapText="1"/>
    </xf>
    <xf numFmtId="0" fontId="58" fillId="0" borderId="0" xfId="0" applyFont="1"/>
    <xf numFmtId="0" fontId="58" fillId="16" borderId="0" xfId="0" applyFont="1" applyFill="1"/>
    <xf numFmtId="0" fontId="0" fillId="8" borderId="0" xfId="0" applyFill="1"/>
    <xf numFmtId="0" fontId="12" fillId="8" borderId="0" xfId="0" applyFont="1" applyFill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45" xfId="0" applyBorder="1"/>
    <xf numFmtId="49" fontId="0" fillId="0" borderId="44" xfId="0" applyNumberFormat="1" applyBorder="1"/>
    <xf numFmtId="0" fontId="0" fillId="0" borderId="4" xfId="0" applyBorder="1"/>
    <xf numFmtId="49" fontId="0" fillId="0" borderId="46" xfId="0" quotePrefix="1" applyNumberFormat="1" applyBorder="1"/>
    <xf numFmtId="0" fontId="0" fillId="0" borderId="47" xfId="0" applyBorder="1"/>
    <xf numFmtId="0" fontId="12" fillId="0" borderId="44" xfId="0" applyFont="1" applyBorder="1"/>
    <xf numFmtId="49" fontId="0" fillId="0" borderId="46" xfId="0" applyNumberFormat="1" applyBorder="1"/>
    <xf numFmtId="0" fontId="12" fillId="0" borderId="46" xfId="0" applyFont="1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13" xfId="0" applyBorder="1"/>
    <xf numFmtId="49" fontId="0" fillId="0" borderId="49" xfId="0" applyNumberFormat="1" applyBorder="1"/>
    <xf numFmtId="0" fontId="0" fillId="0" borderId="12" xfId="0" applyFill="1" applyBorder="1"/>
    <xf numFmtId="0" fontId="38" fillId="0" borderId="4" xfId="2" quotePrefix="1" applyFont="1" applyFill="1" applyBorder="1" applyAlignment="1" applyProtection="1">
      <alignment vertical="center" wrapText="1"/>
      <protection locked="0"/>
    </xf>
    <xf numFmtId="16" fontId="13" fillId="0" borderId="4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43" xfId="0" applyBorder="1"/>
    <xf numFmtId="0" fontId="0" fillId="0" borderId="43" xfId="0" applyBorder="1" applyAlignment="1">
      <alignment wrapText="1"/>
    </xf>
    <xf numFmtId="0" fontId="0" fillId="13" borderId="43" xfId="0" applyFill="1" applyBorder="1"/>
    <xf numFmtId="0" fontId="42" fillId="17" borderId="43" xfId="0" applyFont="1" applyFill="1" applyBorder="1"/>
    <xf numFmtId="0" fontId="42" fillId="17" borderId="43" xfId="0" applyFont="1" applyFill="1" applyBorder="1" applyAlignment="1">
      <alignment wrapText="1"/>
    </xf>
    <xf numFmtId="0" fontId="42" fillId="17" borderId="43" xfId="0" applyFont="1" applyFill="1" applyBorder="1" applyAlignment="1">
      <alignment horizontal="center" wrapText="1"/>
    </xf>
    <xf numFmtId="0" fontId="42" fillId="17" borderId="43" xfId="0" applyFont="1" applyFill="1" applyBorder="1" applyAlignment="1">
      <alignment horizontal="center"/>
    </xf>
    <xf numFmtId="0" fontId="42" fillId="3" borderId="0" xfId="0" applyFont="1" applyFill="1" applyAlignment="1" applyProtection="1">
      <alignment horizontal="center"/>
    </xf>
    <xf numFmtId="0" fontId="27" fillId="3" borderId="0" xfId="0" applyFont="1" applyFill="1" applyAlignment="1" applyProtection="1">
      <alignment horizontal="center" vertical="top" wrapText="1"/>
    </xf>
    <xf numFmtId="0" fontId="27" fillId="3" borderId="0" xfId="0" applyFont="1" applyFill="1" applyAlignment="1" applyProtection="1">
      <alignment horizontal="center" vertical="top"/>
    </xf>
    <xf numFmtId="0" fontId="0" fillId="3" borderId="31" xfId="0" applyFill="1" applyBorder="1" applyAlignment="1" applyProtection="1">
      <alignment horizontal="left"/>
    </xf>
    <xf numFmtId="0" fontId="49" fillId="3" borderId="32" xfId="0" applyFont="1" applyFill="1" applyBorder="1" applyAlignment="1" applyProtection="1">
      <alignment horizontal="left" vertical="center" wrapText="1"/>
      <protection locked="0"/>
    </xf>
    <xf numFmtId="0" fontId="49" fillId="3" borderId="33" xfId="0" applyFont="1" applyFill="1" applyBorder="1" applyAlignment="1" applyProtection="1">
      <alignment horizontal="left" vertical="center" wrapText="1"/>
      <protection locked="0"/>
    </xf>
    <xf numFmtId="0" fontId="49" fillId="3" borderId="34" xfId="0" applyFont="1" applyFill="1" applyBorder="1" applyAlignment="1" applyProtection="1">
      <alignment horizontal="left" vertical="center" wrapText="1"/>
      <protection locked="0"/>
    </xf>
    <xf numFmtId="0" fontId="49" fillId="3" borderId="35" xfId="0" applyFont="1" applyFill="1" applyBorder="1" applyAlignment="1" applyProtection="1">
      <alignment horizontal="left" vertical="center" wrapText="1"/>
      <protection locked="0"/>
    </xf>
    <xf numFmtId="0" fontId="49" fillId="3" borderId="31" xfId="0" applyFont="1" applyFill="1" applyBorder="1" applyAlignment="1" applyProtection="1">
      <alignment horizontal="left" vertical="center" wrapText="1"/>
      <protection locked="0"/>
    </xf>
    <xf numFmtId="0" fontId="49" fillId="3" borderId="36" xfId="0" applyFont="1" applyFill="1" applyBorder="1" applyAlignment="1" applyProtection="1">
      <alignment horizontal="left" vertical="center" wrapText="1"/>
      <protection locked="0"/>
    </xf>
    <xf numFmtId="0" fontId="50" fillId="13" borderId="28" xfId="0" applyFont="1" applyFill="1" applyBorder="1" applyAlignment="1" applyProtection="1">
      <alignment vertical="center" wrapText="1"/>
      <protection locked="0"/>
    </xf>
    <xf numFmtId="0" fontId="50" fillId="13" borderId="29" xfId="0" applyFont="1" applyFill="1" applyBorder="1" applyAlignment="1" applyProtection="1">
      <alignment vertical="center" wrapText="1"/>
      <protection locked="0"/>
    </xf>
    <xf numFmtId="0" fontId="50" fillId="13" borderId="30" xfId="0" applyFont="1" applyFill="1" applyBorder="1" applyAlignment="1" applyProtection="1">
      <alignment vertical="center" wrapText="1"/>
      <protection locked="0"/>
    </xf>
    <xf numFmtId="0" fontId="50" fillId="13" borderId="32" xfId="0" applyFont="1" applyFill="1" applyBorder="1" applyAlignment="1" applyProtection="1">
      <alignment horizontal="center" vertical="center" wrapText="1"/>
      <protection locked="0"/>
    </xf>
    <xf numFmtId="0" fontId="50" fillId="13" borderId="33" xfId="0" applyFont="1" applyFill="1" applyBorder="1" applyAlignment="1" applyProtection="1">
      <alignment horizontal="center" vertical="center" wrapText="1"/>
      <protection locked="0"/>
    </xf>
    <xf numFmtId="0" fontId="50" fillId="13" borderId="34" xfId="0" applyFont="1" applyFill="1" applyBorder="1" applyAlignment="1" applyProtection="1">
      <alignment horizontal="center" vertical="center" wrapText="1"/>
      <protection locked="0"/>
    </xf>
    <xf numFmtId="0" fontId="50" fillId="13" borderId="35" xfId="0" applyFont="1" applyFill="1" applyBorder="1" applyAlignment="1" applyProtection="1">
      <alignment horizontal="center" vertical="center" wrapText="1"/>
      <protection locked="0"/>
    </xf>
    <xf numFmtId="0" fontId="50" fillId="13" borderId="31" xfId="0" applyFont="1" applyFill="1" applyBorder="1" applyAlignment="1" applyProtection="1">
      <alignment horizontal="center" vertical="center" wrapText="1"/>
      <protection locked="0"/>
    </xf>
    <xf numFmtId="0" fontId="50" fillId="13" borderId="36" xfId="0" applyFont="1" applyFill="1" applyBorder="1" applyAlignment="1" applyProtection="1">
      <alignment horizontal="center" vertical="center" wrapText="1"/>
      <protection locked="0"/>
    </xf>
    <xf numFmtId="0" fontId="37" fillId="3" borderId="22" xfId="0" applyFont="1" applyFill="1" applyBorder="1" applyAlignment="1" applyProtection="1">
      <alignment horizontal="left" vertical="top" wrapText="1"/>
    </xf>
    <xf numFmtId="0" fontId="37" fillId="3" borderId="23" xfId="0" applyFont="1" applyFill="1" applyBorder="1" applyAlignment="1" applyProtection="1">
      <alignment horizontal="left" vertical="top" wrapText="1"/>
    </xf>
    <xf numFmtId="0" fontId="49" fillId="13" borderId="28" xfId="0" applyFont="1" applyFill="1" applyBorder="1" applyAlignment="1" applyProtection="1">
      <alignment horizontal="left" vertical="center" wrapText="1"/>
    </xf>
    <xf numFmtId="0" fontId="49" fillId="13" borderId="29" xfId="0" applyFont="1" applyFill="1" applyBorder="1" applyAlignment="1" applyProtection="1">
      <alignment horizontal="left" vertical="center" wrapText="1"/>
    </xf>
    <xf numFmtId="0" fontId="49" fillId="13" borderId="30" xfId="0" applyFont="1" applyFill="1" applyBorder="1" applyAlignment="1" applyProtection="1">
      <alignment horizontal="left" vertical="center" wrapText="1"/>
    </xf>
    <xf numFmtId="0" fontId="33" fillId="3" borderId="20" xfId="0" applyFont="1" applyFill="1" applyBorder="1" applyAlignment="1" applyProtection="1">
      <alignment horizontal="left" vertical="top" wrapText="1"/>
    </xf>
    <xf numFmtId="0" fontId="33" fillId="3" borderId="21" xfId="0" applyFont="1" applyFill="1" applyBorder="1" applyAlignment="1" applyProtection="1">
      <alignment horizontal="left" vertical="top" wrapText="1"/>
    </xf>
    <xf numFmtId="0" fontId="0" fillId="3" borderId="0" xfId="0" applyFill="1" applyAlignment="1" applyProtection="1"/>
    <xf numFmtId="0" fontId="37" fillId="3" borderId="22" xfId="0" applyFont="1" applyFill="1" applyBorder="1" applyAlignment="1" applyProtection="1">
      <alignment vertical="top" wrapText="1"/>
    </xf>
    <xf numFmtId="0" fontId="37" fillId="3" borderId="23" xfId="0" applyFont="1" applyFill="1" applyBorder="1" applyAlignment="1" applyProtection="1">
      <alignment vertical="top" wrapText="1"/>
    </xf>
    <xf numFmtId="0" fontId="37" fillId="3" borderId="22" xfId="0" applyFont="1" applyFill="1" applyBorder="1" applyAlignment="1">
      <alignment horizontal="left" vertical="top" wrapText="1"/>
    </xf>
    <xf numFmtId="0" fontId="37" fillId="3" borderId="23" xfId="0" applyFont="1" applyFill="1" applyBorder="1" applyAlignment="1">
      <alignment horizontal="left" vertical="top" wrapText="1"/>
    </xf>
    <xf numFmtId="0" fontId="49" fillId="3" borderId="9" xfId="0" applyFont="1" applyFill="1" applyBorder="1" applyAlignment="1" applyProtection="1">
      <alignment horizontal="left" vertical="center"/>
      <protection locked="0"/>
    </xf>
    <xf numFmtId="0" fontId="49" fillId="3" borderId="10" xfId="0" applyFont="1" applyFill="1" applyBorder="1" applyAlignment="1" applyProtection="1">
      <alignment horizontal="left" vertical="center"/>
      <protection locked="0"/>
    </xf>
    <xf numFmtId="0" fontId="49" fillId="3" borderId="7" xfId="0" applyFont="1" applyFill="1" applyBorder="1" applyAlignment="1" applyProtection="1">
      <alignment horizontal="left" vertical="center"/>
      <protection locked="0"/>
    </xf>
    <xf numFmtId="0" fontId="37" fillId="3" borderId="37" xfId="0" applyFont="1" applyFill="1" applyBorder="1" applyAlignment="1" applyProtection="1">
      <alignment vertical="top" wrapText="1"/>
    </xf>
    <xf numFmtId="0" fontId="37" fillId="3" borderId="38" xfId="0" applyFont="1" applyFill="1" applyBorder="1" applyAlignment="1" applyProtection="1">
      <alignment vertical="top" wrapText="1"/>
    </xf>
    <xf numFmtId="0" fontId="40" fillId="3" borderId="22" xfId="0" applyFont="1" applyFill="1" applyBorder="1" applyAlignment="1" applyProtection="1">
      <alignment vertical="top" wrapText="1"/>
    </xf>
    <xf numFmtId="0" fontId="40" fillId="3" borderId="23" xfId="0" applyFont="1" applyFill="1" applyBorder="1" applyAlignment="1" applyProtection="1">
      <alignment vertical="top" wrapText="1"/>
    </xf>
    <xf numFmtId="0" fontId="37" fillId="3" borderId="39" xfId="0" applyFont="1" applyFill="1" applyBorder="1" applyAlignment="1" applyProtection="1">
      <alignment vertical="top" wrapText="1"/>
    </xf>
    <xf numFmtId="0" fontId="37" fillId="3" borderId="40" xfId="0" applyFont="1" applyFill="1" applyBorder="1" applyAlignment="1" applyProtection="1">
      <alignment vertical="top" wrapText="1"/>
    </xf>
    <xf numFmtId="0" fontId="37" fillId="3" borderId="41" xfId="0" applyFont="1" applyFill="1" applyBorder="1" applyAlignment="1" applyProtection="1">
      <alignment vertical="top" wrapText="1"/>
    </xf>
    <xf numFmtId="0" fontId="37" fillId="3" borderId="42" xfId="0" applyFont="1" applyFill="1" applyBorder="1" applyAlignment="1" applyProtection="1">
      <alignment vertical="top" wrapText="1"/>
    </xf>
    <xf numFmtId="0" fontId="49" fillId="3" borderId="25" xfId="0" applyFont="1" applyFill="1" applyBorder="1" applyAlignment="1" applyProtection="1">
      <alignment horizontal="left" vertical="center" wrapText="1"/>
      <protection locked="0"/>
    </xf>
    <xf numFmtId="0" fontId="49" fillId="3" borderId="26" xfId="0" applyFont="1" applyFill="1" applyBorder="1" applyAlignment="1" applyProtection="1">
      <alignment horizontal="left" vertical="center" wrapText="1"/>
      <protection locked="0"/>
    </xf>
    <xf numFmtId="0" fontId="49" fillId="3" borderId="27" xfId="0" applyFont="1" applyFill="1" applyBorder="1" applyAlignment="1" applyProtection="1">
      <alignment horizontal="left" vertical="center" wrapText="1"/>
      <protection locked="0"/>
    </xf>
    <xf numFmtId="0" fontId="50" fillId="13" borderId="28" xfId="0" applyFont="1" applyFill="1" applyBorder="1" applyAlignment="1" applyProtection="1">
      <alignment horizontal="center" vertical="center" wrapText="1"/>
      <protection locked="0"/>
    </xf>
    <xf numFmtId="0" fontId="50" fillId="13" borderId="29" xfId="0" applyFont="1" applyFill="1" applyBorder="1" applyAlignment="1" applyProtection="1">
      <alignment horizontal="center" vertical="center" wrapText="1"/>
      <protection locked="0"/>
    </xf>
    <xf numFmtId="0" fontId="50" fillId="13" borderId="30" xfId="0" applyFont="1" applyFill="1" applyBorder="1" applyAlignment="1" applyProtection="1">
      <alignment horizontal="center" vertical="center" wrapText="1"/>
      <protection locked="0"/>
    </xf>
    <xf numFmtId="0" fontId="42" fillId="3" borderId="6" xfId="0" applyFont="1" applyFill="1" applyBorder="1" applyAlignment="1">
      <alignment vertical="center" wrapText="1"/>
    </xf>
    <xf numFmtId="0" fontId="36" fillId="0" borderId="6" xfId="0" applyFont="1" applyBorder="1" applyAlignment="1">
      <alignment horizontal="center" vertical="center" wrapText="1"/>
    </xf>
    <xf numFmtId="0" fontId="38" fillId="0" borderId="4" xfId="2" applyFont="1" applyFill="1" applyBorder="1" applyAlignment="1" applyProtection="1">
      <alignment horizontal="center" vertical="center" wrapText="1"/>
      <protection locked="0"/>
    </xf>
    <xf numFmtId="0" fontId="46" fillId="0" borderId="4" xfId="0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wrapText="1"/>
    </xf>
    <xf numFmtId="0" fontId="13" fillId="5" borderId="11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top" wrapText="1"/>
    </xf>
    <xf numFmtId="0" fontId="48" fillId="3" borderId="9" xfId="0" applyFont="1" applyFill="1" applyBorder="1" applyAlignment="1">
      <alignment horizontal="center" vertical="center"/>
    </xf>
    <xf numFmtId="0" fontId="48" fillId="3" borderId="10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top" wrapText="1"/>
    </xf>
    <xf numFmtId="0" fontId="46" fillId="0" borderId="10" xfId="0" applyFont="1" applyFill="1" applyBorder="1" applyAlignment="1">
      <alignment horizontal="center" vertical="center" wrapText="1"/>
    </xf>
    <xf numFmtId="0" fontId="46" fillId="0" borderId="7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49" fontId="48" fillId="0" borderId="9" xfId="0" applyNumberFormat="1" applyFont="1" applyBorder="1" applyAlignment="1">
      <alignment horizontal="center" vertical="center" wrapText="1"/>
    </xf>
    <xf numFmtId="49" fontId="48" fillId="0" borderId="10" xfId="0" applyNumberFormat="1" applyFont="1" applyBorder="1" applyAlignment="1">
      <alignment horizontal="center" vertical="center" wrapText="1"/>
    </xf>
    <xf numFmtId="49" fontId="48" fillId="0" borderId="7" xfId="0" applyNumberFormat="1" applyFont="1" applyBorder="1" applyAlignment="1">
      <alignment horizontal="center" vertical="center" wrapText="1"/>
    </xf>
    <xf numFmtId="0" fontId="42" fillId="0" borderId="9" xfId="0" applyFont="1" applyFill="1" applyBorder="1" applyAlignment="1">
      <alignment horizontal="center"/>
    </xf>
    <xf numFmtId="0" fontId="42" fillId="0" borderId="10" xfId="0" applyFont="1" applyFill="1" applyBorder="1" applyAlignment="1">
      <alignment horizontal="center"/>
    </xf>
    <xf numFmtId="0" fontId="42" fillId="0" borderId="7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top" wrapText="1"/>
    </xf>
    <xf numFmtId="0" fontId="34" fillId="0" borderId="4" xfId="0" applyFont="1" applyBorder="1" applyAlignment="1">
      <alignment horizontal="center" vertical="top" wrapText="1"/>
    </xf>
    <xf numFmtId="0" fontId="46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42" fillId="17" borderId="43" xfId="0" applyFont="1" applyFill="1" applyBorder="1" applyAlignment="1">
      <alignment horizontal="left" vertical="top"/>
    </xf>
    <xf numFmtId="0" fontId="42" fillId="17" borderId="43" xfId="0" applyFont="1" applyFill="1" applyBorder="1" applyAlignment="1">
      <alignment horizontal="center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3" xfId="0" applyFill="1" applyBorder="1" applyAlignment="1"/>
    <xf numFmtId="0" fontId="0" fillId="3" borderId="15" xfId="0" applyFill="1" applyBorder="1" applyAlignment="1"/>
    <xf numFmtId="0" fontId="42" fillId="0" borderId="16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3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0" fillId="0" borderId="1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3" borderId="16" xfId="0" applyFill="1" applyBorder="1" applyAlignment="1"/>
    <xf numFmtId="0" fontId="0" fillId="3" borderId="8" xfId="0" applyFill="1" applyBorder="1" applyAlignment="1"/>
    <xf numFmtId="0" fontId="0" fillId="3" borderId="14" xfId="0" applyFill="1" applyBorder="1" applyAlignment="1"/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5">
    <cellStyle name="Neutral 2" xfId="1"/>
    <cellStyle name="Normal" xfId="0" builtinId="0"/>
    <cellStyle name="Normal 2" xfId="3"/>
    <cellStyle name="Normal 2 2" xfId="4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rojects/MC/CDC_Entry%20template%2020151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"/>
      <sheetName val="VALIDATIONS"/>
      <sheetName val="Facilities"/>
      <sheetName val="AllData"/>
    </sheetNames>
    <sheetDataSet>
      <sheetData sheetId="0" refreshError="1"/>
      <sheetData sheetId="1" refreshError="1"/>
      <sheetData sheetId="2">
        <row r="3">
          <cell r="E3" t="str">
            <v>Central-Kabwe Urban-Kabwe General Hospital&gt;1020020</v>
          </cell>
          <cell r="I3" t="str">
            <v>Jan_1</v>
          </cell>
        </row>
        <row r="4">
          <cell r="E4" t="str">
            <v>Copperbelt-Kitwe-Kitwe Central Hospital&gt;2040010</v>
          </cell>
          <cell r="I4" t="str">
            <v>Feb_2</v>
          </cell>
        </row>
        <row r="5">
          <cell r="E5" t="str">
            <v>Copperbelt-Ndola-Ndola Centra Hospital&gt;2100020</v>
          </cell>
          <cell r="I5" t="str">
            <v>Mar_3</v>
          </cell>
        </row>
        <row r="6">
          <cell r="E6" t="str">
            <v>Eastern-Chadiza-Chadiza HC&gt;3010110</v>
          </cell>
          <cell r="I6" t="str">
            <v>Apr_4</v>
          </cell>
        </row>
        <row r="7">
          <cell r="E7" t="str">
            <v>Eastern-Chipata-Chipata General Hospital&gt;3030010</v>
          </cell>
          <cell r="I7" t="str">
            <v>May_5</v>
          </cell>
        </row>
        <row r="8">
          <cell r="E8" t="str">
            <v>Eastern-Chipata-Chiwoko&gt;3030410</v>
          </cell>
          <cell r="I8" t="str">
            <v>Jun_6</v>
          </cell>
        </row>
        <row r="9">
          <cell r="E9" t="str">
            <v>Eastern-Chipata-Mwami Hospital&gt;3030020</v>
          </cell>
          <cell r="I9" t="str">
            <v>Jul_7</v>
          </cell>
        </row>
        <row r="10">
          <cell r="E10" t="str">
            <v>Eastern-Mambwe-Kamoto Mission Hospital&gt;3060010</v>
          </cell>
          <cell r="I10" t="str">
            <v>Aug_8</v>
          </cell>
        </row>
        <row r="11">
          <cell r="E11" t="str">
            <v>Eastern-Mambwe-Masumba&gt;3060120</v>
          </cell>
          <cell r="I11" t="str">
            <v>Sep_9</v>
          </cell>
        </row>
        <row r="12">
          <cell r="E12" t="str">
            <v>Eastern-Petauke-Petauke District Hospital&gt;3080010</v>
          </cell>
          <cell r="I12" t="str">
            <v>Oct_10</v>
          </cell>
        </row>
        <row r="13">
          <cell r="E13" t="str">
            <v>Luapula-Mansa-Buntungwa RHC&gt;4030110</v>
          </cell>
          <cell r="I13" t="str">
            <v>Nov_11</v>
          </cell>
        </row>
        <row r="14">
          <cell r="E14" t="str">
            <v>Luapula-Mansa-Chembe RHC&gt;4030130</v>
          </cell>
          <cell r="I14" t="str">
            <v>Dec_12</v>
          </cell>
        </row>
        <row r="15">
          <cell r="E15" t="str">
            <v>Luapula-Mansa-Mabumba RHC&gt;4030250</v>
          </cell>
        </row>
        <row r="16">
          <cell r="E16" t="str">
            <v>Luapula-Mansa-Mansa General Hospital&gt;4030010</v>
          </cell>
        </row>
        <row r="17">
          <cell r="E17" t="str">
            <v>Luapula-Nchelenge-St. Pauls Hospital&gt;4060010</v>
          </cell>
        </row>
        <row r="18">
          <cell r="E18" t="str">
            <v>Lusaka-Chilanga-Chilanga&gt;5020130</v>
          </cell>
        </row>
        <row r="19">
          <cell r="E19" t="str">
            <v>Lusaka-Chirundu-Lusitu&gt;8110110</v>
          </cell>
        </row>
        <row r="20">
          <cell r="E20" t="str">
            <v>Lusaka-Kafue-Nangongwe OPD/Maternity&gt;5020260</v>
          </cell>
        </row>
        <row r="21">
          <cell r="E21" t="str">
            <v>Lusaka-Lusaka-Chainama Hospital&gt;5040010</v>
          </cell>
        </row>
        <row r="22">
          <cell r="E22" t="str">
            <v>Lusaka-Lusaka-Matero Reference&gt;5040270</v>
          </cell>
        </row>
        <row r="23">
          <cell r="E23" t="str">
            <v>Northern-Kasama-Kasama General Hospital&gt;6050010</v>
          </cell>
        </row>
        <row r="24">
          <cell r="E24" t="str">
            <v>Northern-Mpika-Tazara Clinic&gt;6080240</v>
          </cell>
        </row>
        <row r="25">
          <cell r="E25" t="str">
            <v>NorthWestern-Kabompo-Loloma Mission Hospital&gt;7020020</v>
          </cell>
        </row>
        <row r="26">
          <cell r="E26" t="str">
            <v>NorthWestern-Kasempa-Mukinge Mission Hospital&gt;7030010</v>
          </cell>
        </row>
        <row r="27">
          <cell r="E27" t="str">
            <v>NorthWestern-Solwezi-Solwezi General Hospital&gt;7060008</v>
          </cell>
        </row>
        <row r="28">
          <cell r="E28" t="str">
            <v>Southern-Livingstone-Dambwa North&gt;8060040</v>
          </cell>
        </row>
        <row r="29">
          <cell r="E29" t="str">
            <v>Southern-Livingstone-Linda&gt;8060130</v>
          </cell>
        </row>
        <row r="30">
          <cell r="E30" t="str">
            <v>Southern-Livingstone-Livingstone Airport&gt;8060190</v>
          </cell>
        </row>
        <row r="31">
          <cell r="E31" t="str">
            <v>Southern-Livingstone-Livingstone Hospital&gt;8060010</v>
          </cell>
        </row>
        <row r="32">
          <cell r="E32" t="str">
            <v>Southern-Livingstone-Mosi-oa-tunya&gt;8060160</v>
          </cell>
        </row>
        <row r="33">
          <cell r="E33" t="str">
            <v>Southern-Livingstone-Police&gt;8060170</v>
          </cell>
        </row>
        <row r="34">
          <cell r="E34" t="str">
            <v>Southern-Livingstone-Prisons&gt;8060180</v>
          </cell>
        </row>
        <row r="35">
          <cell r="E35" t="str">
            <v>Southern-Mazabuka-Kaonga&gt;8070220</v>
          </cell>
        </row>
        <row r="36">
          <cell r="E36" t="str">
            <v>Southern-Mazabuka-Mazabuka Hospital&gt;8070010</v>
          </cell>
        </row>
        <row r="37">
          <cell r="E37" t="str">
            <v>Southern-Mazabuka-Mugoto&gt;8070270</v>
          </cell>
        </row>
        <row r="38">
          <cell r="E38" t="str">
            <v>Southern-Mazabuka-Mukuyu&gt;8070280</v>
          </cell>
        </row>
        <row r="39">
          <cell r="E39" t="str">
            <v>Southern-Monze-Monze Urban Clinic&gt;8080300</v>
          </cell>
        </row>
        <row r="40">
          <cell r="E40" t="str">
            <v>Southern-Namwala-Namwala Hospital&gt;8090010</v>
          </cell>
        </row>
        <row r="41">
          <cell r="E41" t="str">
            <v>Southern-Siavonga-Siavonga Hospital&gt;8110010</v>
          </cell>
        </row>
        <row r="42">
          <cell r="E42" t="str">
            <v>Western-Mongu-Lewanika General Hospital&gt;9040010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view="pageBreakPreview" topLeftCell="A10" zoomScaleNormal="100" zoomScaleSheetLayoutView="100" workbookViewId="0">
      <selection activeCell="D19" sqref="D19:H19"/>
    </sheetView>
  </sheetViews>
  <sheetFormatPr defaultRowHeight="15" x14ac:dyDescent="0.25"/>
  <cols>
    <col min="2" max="2" width="17.28515625" customWidth="1"/>
    <col min="3" max="3" width="17" customWidth="1"/>
    <col min="7" max="7" width="9.140625" customWidth="1"/>
    <col min="8" max="8" width="51.85546875" customWidth="1"/>
  </cols>
  <sheetData>
    <row r="1" spans="1:8" x14ac:dyDescent="0.25">
      <c r="A1" s="201"/>
      <c r="B1" s="201"/>
      <c r="C1" s="201"/>
      <c r="D1" s="201"/>
      <c r="E1" s="201"/>
      <c r="F1" s="201"/>
      <c r="G1" s="201"/>
      <c r="H1" s="201"/>
    </row>
    <row r="2" spans="1:8" x14ac:dyDescent="0.25">
      <c r="A2" s="201"/>
      <c r="B2" s="201"/>
      <c r="C2" s="201"/>
      <c r="D2" s="201"/>
      <c r="E2" s="201"/>
      <c r="F2" s="201"/>
      <c r="G2" s="201"/>
      <c r="H2" s="201"/>
    </row>
    <row r="3" spans="1:8" x14ac:dyDescent="0.25">
      <c r="A3" s="201"/>
      <c r="B3" s="201"/>
      <c r="C3" s="201"/>
      <c r="D3" s="201"/>
      <c r="E3" s="201"/>
      <c r="F3" s="201"/>
      <c r="G3" s="201"/>
      <c r="H3" s="201"/>
    </row>
    <row r="4" spans="1:8" x14ac:dyDescent="0.25">
      <c r="A4" s="201"/>
      <c r="B4" s="201"/>
      <c r="C4" s="201"/>
      <c r="D4" s="201"/>
      <c r="E4" s="201"/>
      <c r="F4" s="201"/>
      <c r="G4" s="201"/>
      <c r="H4" s="201"/>
    </row>
    <row r="5" spans="1:8" x14ac:dyDescent="0.25">
      <c r="A5" s="201"/>
      <c r="B5" s="201"/>
      <c r="C5" s="201"/>
      <c r="D5" s="201"/>
      <c r="E5" s="201"/>
      <c r="F5" s="201"/>
      <c r="G5" s="201"/>
      <c r="H5" s="201"/>
    </row>
    <row r="6" spans="1:8" x14ac:dyDescent="0.25">
      <c r="A6" s="201"/>
      <c r="B6" s="201"/>
      <c r="C6" s="201"/>
      <c r="D6" s="201"/>
      <c r="E6" s="201"/>
      <c r="F6" s="201"/>
      <c r="G6" s="201"/>
      <c r="H6" s="201"/>
    </row>
    <row r="7" spans="1:8" x14ac:dyDescent="0.25">
      <c r="A7" s="201"/>
      <c r="B7" s="201"/>
      <c r="C7" s="201"/>
      <c r="D7" s="201"/>
      <c r="E7" s="201"/>
      <c r="F7" s="201"/>
      <c r="G7" s="201"/>
      <c r="H7" s="201"/>
    </row>
    <row r="8" spans="1:8" x14ac:dyDescent="0.25">
      <c r="A8" s="202" t="s">
        <v>223</v>
      </c>
      <c r="B8" s="203"/>
      <c r="C8" s="203"/>
      <c r="D8" s="203"/>
      <c r="E8" s="203"/>
      <c r="F8" s="203"/>
      <c r="G8" s="203"/>
      <c r="H8" s="203"/>
    </row>
    <row r="9" spans="1:8" ht="45" customHeight="1" x14ac:dyDescent="0.25">
      <c r="A9" s="203"/>
      <c r="B9" s="203"/>
      <c r="C9" s="203"/>
      <c r="D9" s="203"/>
      <c r="E9" s="203"/>
      <c r="F9" s="203"/>
      <c r="G9" s="203"/>
      <c r="H9" s="203"/>
    </row>
    <row r="10" spans="1:8" x14ac:dyDescent="0.25">
      <c r="A10" s="227" t="s">
        <v>4</v>
      </c>
      <c r="B10" s="227"/>
      <c r="C10" s="227"/>
      <c r="D10" s="227"/>
      <c r="E10" s="227"/>
      <c r="F10" s="227"/>
      <c r="G10" s="227"/>
      <c r="H10" s="227"/>
    </row>
    <row r="11" spans="1:8" ht="15.75" thickBot="1" x14ac:dyDescent="0.3">
      <c r="A11" s="204" t="s">
        <v>5</v>
      </c>
      <c r="B11" s="204"/>
      <c r="C11" s="204"/>
      <c r="D11" s="204"/>
      <c r="E11" s="204"/>
      <c r="F11" s="204"/>
      <c r="G11" s="204"/>
      <c r="H11" s="204"/>
    </row>
    <row r="12" spans="1:8" ht="34.5" customHeight="1" thickBot="1" x14ac:dyDescent="0.3">
      <c r="A12" s="15">
        <v>1</v>
      </c>
      <c r="B12" s="237" t="s">
        <v>0</v>
      </c>
      <c r="C12" s="238"/>
      <c r="D12" s="211" t="s">
        <v>352</v>
      </c>
      <c r="E12" s="212"/>
      <c r="F12" s="212"/>
      <c r="G12" s="212"/>
      <c r="H12" s="213"/>
    </row>
    <row r="13" spans="1:8" ht="16.5" customHeight="1" thickBot="1" x14ac:dyDescent="0.3">
      <c r="A13" s="21">
        <v>2</v>
      </c>
      <c r="B13" s="38" t="s">
        <v>203</v>
      </c>
      <c r="C13" s="39"/>
      <c r="D13" s="211" t="s">
        <v>347</v>
      </c>
      <c r="E13" s="212"/>
      <c r="F13" s="212"/>
      <c r="G13" s="212"/>
      <c r="H13" s="213"/>
    </row>
    <row r="14" spans="1:8" ht="16.5" thickBot="1" x14ac:dyDescent="0.3">
      <c r="A14" s="19">
        <v>3</v>
      </c>
      <c r="B14" s="230" t="s">
        <v>186</v>
      </c>
      <c r="C14" s="231"/>
      <c r="D14" s="211" t="s">
        <v>347</v>
      </c>
      <c r="E14" s="212"/>
      <c r="F14" s="212"/>
      <c r="G14" s="212"/>
      <c r="H14" s="213"/>
    </row>
    <row r="15" spans="1:8" ht="16.5" thickBot="1" x14ac:dyDescent="0.3">
      <c r="A15" s="19">
        <v>4</v>
      </c>
      <c r="B15" s="230" t="s">
        <v>185</v>
      </c>
      <c r="C15" s="231"/>
      <c r="D15" s="211" t="s">
        <v>348</v>
      </c>
      <c r="E15" s="212"/>
      <c r="F15" s="212"/>
      <c r="G15" s="212"/>
      <c r="H15" s="213"/>
    </row>
    <row r="16" spans="1:8" ht="16.5" thickBot="1" x14ac:dyDescent="0.3">
      <c r="A16" s="19">
        <v>5</v>
      </c>
      <c r="B16" s="230" t="s">
        <v>184</v>
      </c>
      <c r="C16" s="231"/>
      <c r="D16" s="211" t="s">
        <v>349</v>
      </c>
      <c r="E16" s="212"/>
      <c r="F16" s="212"/>
      <c r="G16" s="212"/>
      <c r="H16" s="213"/>
    </row>
    <row r="17" spans="1:8" ht="15.75" customHeight="1" x14ac:dyDescent="0.25">
      <c r="A17" s="225">
        <v>6</v>
      </c>
      <c r="B17" s="239" t="s">
        <v>1</v>
      </c>
      <c r="C17" s="240"/>
      <c r="D17" s="214" t="s">
        <v>350</v>
      </c>
      <c r="E17" s="215"/>
      <c r="F17" s="215"/>
      <c r="G17" s="215"/>
      <c r="H17" s="216"/>
    </row>
    <row r="18" spans="1:8" ht="15.75" customHeight="1" thickBot="1" x14ac:dyDescent="0.3">
      <c r="A18" s="226"/>
      <c r="B18" s="241"/>
      <c r="C18" s="242"/>
      <c r="D18" s="217"/>
      <c r="E18" s="218"/>
      <c r="F18" s="218"/>
      <c r="G18" s="218"/>
      <c r="H18" s="219"/>
    </row>
    <row r="19" spans="1:8" ht="16.5" thickBot="1" x14ac:dyDescent="0.3">
      <c r="A19" s="121"/>
      <c r="B19" s="122" t="s">
        <v>351</v>
      </c>
      <c r="C19" s="123"/>
      <c r="D19" s="246">
        <v>2016</v>
      </c>
      <c r="E19" s="247"/>
      <c r="F19" s="247"/>
      <c r="G19" s="247"/>
      <c r="H19" s="248"/>
    </row>
    <row r="20" spans="1:8" ht="25.5" customHeight="1" thickBot="1" x14ac:dyDescent="0.3">
      <c r="A20" s="20">
        <v>7</v>
      </c>
      <c r="B20" s="228" t="s">
        <v>183</v>
      </c>
      <c r="C20" s="229"/>
      <c r="D20" s="222" t="s">
        <v>353</v>
      </c>
      <c r="E20" s="223"/>
      <c r="F20" s="223"/>
      <c r="G20" s="223"/>
      <c r="H20" s="224"/>
    </row>
    <row r="21" spans="1:8" ht="24" customHeight="1" thickBot="1" x14ac:dyDescent="0.3">
      <c r="A21" s="20">
        <v>8</v>
      </c>
      <c r="B21" s="228" t="s">
        <v>204</v>
      </c>
      <c r="C21" s="229"/>
      <c r="D21" s="222"/>
      <c r="E21" s="223"/>
      <c r="F21" s="223"/>
      <c r="G21" s="223"/>
      <c r="H21" s="224"/>
    </row>
    <row r="22" spans="1:8" ht="24" customHeight="1" thickBot="1" x14ac:dyDescent="0.3">
      <c r="A22" s="16">
        <v>9</v>
      </c>
      <c r="B22" s="220" t="s">
        <v>224</v>
      </c>
      <c r="C22" s="221"/>
      <c r="D22" s="222"/>
      <c r="E22" s="223"/>
      <c r="F22" s="223"/>
      <c r="G22" s="223"/>
      <c r="H22" s="224"/>
    </row>
    <row r="23" spans="1:8" x14ac:dyDescent="0.25">
      <c r="A23" s="225">
        <v>10</v>
      </c>
      <c r="B23" s="235" t="s">
        <v>202</v>
      </c>
      <c r="C23" s="205">
        <v>988223344</v>
      </c>
      <c r="D23" s="206"/>
      <c r="E23" s="206"/>
      <c r="F23" s="206"/>
      <c r="G23" s="206"/>
      <c r="H23" s="207"/>
    </row>
    <row r="24" spans="1:8" ht="15.75" thickBot="1" x14ac:dyDescent="0.3">
      <c r="A24" s="226"/>
      <c r="B24" s="236"/>
      <c r="C24" s="208"/>
      <c r="D24" s="209"/>
      <c r="E24" s="209"/>
      <c r="F24" s="209"/>
      <c r="G24" s="209"/>
      <c r="H24" s="210"/>
    </row>
    <row r="25" spans="1:8" ht="31.5" customHeight="1" thickBot="1" x14ac:dyDescent="0.3">
      <c r="A25" s="16">
        <v>11</v>
      </c>
      <c r="B25" s="40" t="s">
        <v>201</v>
      </c>
      <c r="C25" s="243"/>
      <c r="D25" s="244"/>
      <c r="E25" s="244"/>
      <c r="F25" s="244"/>
      <c r="G25" s="244"/>
      <c r="H25" s="245"/>
    </row>
    <row r="26" spans="1:8" ht="41.25" customHeight="1" thickBot="1" x14ac:dyDescent="0.3">
      <c r="A26" s="17">
        <v>12</v>
      </c>
      <c r="B26" s="41" t="s">
        <v>135</v>
      </c>
      <c r="C26" s="232"/>
      <c r="D26" s="233"/>
      <c r="E26" s="233"/>
      <c r="F26" s="233"/>
      <c r="G26" s="233"/>
      <c r="H26" s="234"/>
    </row>
    <row r="27" spans="1:8" ht="27" customHeight="1" thickBot="1" x14ac:dyDescent="0.3">
      <c r="A27" s="17">
        <v>13</v>
      </c>
      <c r="B27" s="42" t="s">
        <v>3</v>
      </c>
      <c r="C27" s="232"/>
      <c r="D27" s="233"/>
      <c r="E27" s="233"/>
      <c r="F27" s="233"/>
      <c r="G27" s="233"/>
      <c r="H27" s="234"/>
    </row>
    <row r="28" spans="1:8" x14ac:dyDescent="0.25">
      <c r="B28" s="18"/>
      <c r="C28" s="18"/>
      <c r="D28" s="18"/>
      <c r="E28" s="18"/>
      <c r="F28" s="18"/>
      <c r="G28" s="18"/>
      <c r="H28" s="18"/>
    </row>
  </sheetData>
  <sheetProtection selectLockedCells="1"/>
  <mergeCells count="29">
    <mergeCell ref="C26:H26"/>
    <mergeCell ref="C27:H27"/>
    <mergeCell ref="B23:B24"/>
    <mergeCell ref="B12:C12"/>
    <mergeCell ref="D12:H12"/>
    <mergeCell ref="B17:C18"/>
    <mergeCell ref="B15:C15"/>
    <mergeCell ref="B16:C16"/>
    <mergeCell ref="D20:H20"/>
    <mergeCell ref="C25:H25"/>
    <mergeCell ref="D14:H14"/>
    <mergeCell ref="D15:H15"/>
    <mergeCell ref="D19:H19"/>
    <mergeCell ref="A1:H7"/>
    <mergeCell ref="A8:H9"/>
    <mergeCell ref="A11:H11"/>
    <mergeCell ref="C23:H24"/>
    <mergeCell ref="D16:H16"/>
    <mergeCell ref="D17:H18"/>
    <mergeCell ref="B22:C22"/>
    <mergeCell ref="D22:H22"/>
    <mergeCell ref="A17:A18"/>
    <mergeCell ref="A10:H10"/>
    <mergeCell ref="B20:C20"/>
    <mergeCell ref="B21:C21"/>
    <mergeCell ref="A23:A24"/>
    <mergeCell ref="B14:C14"/>
    <mergeCell ref="D21:H21"/>
    <mergeCell ref="D13:H13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37"/>
  <sheetViews>
    <sheetView view="pageBreakPreview" topLeftCell="A4" zoomScaleNormal="100" zoomScaleSheetLayoutView="100" workbookViewId="0">
      <selection sqref="A1:M2"/>
    </sheetView>
  </sheetViews>
  <sheetFormatPr defaultRowHeight="15" x14ac:dyDescent="0.25"/>
  <cols>
    <col min="13" max="13" width="31" customWidth="1"/>
  </cols>
  <sheetData>
    <row r="1" spans="1:13" x14ac:dyDescent="0.25">
      <c r="A1" s="290" t="s">
        <v>124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2"/>
    </row>
    <row r="2" spans="1:13" ht="15.75" thickBot="1" x14ac:dyDescent="0.3">
      <c r="A2" s="293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5"/>
    </row>
    <row r="3" spans="1:13" x14ac:dyDescent="0.25">
      <c r="A3" s="305" t="s">
        <v>24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7"/>
    </row>
    <row r="4" spans="1:13" ht="35.25" customHeight="1" thickBot="1" x14ac:dyDescent="0.3">
      <c r="A4" s="308" t="s">
        <v>226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10"/>
    </row>
    <row r="5" spans="1:13" x14ac:dyDescent="0.25">
      <c r="A5" s="296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8"/>
    </row>
    <row r="6" spans="1:13" x14ac:dyDescent="0.25">
      <c r="A6" s="299"/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1"/>
    </row>
    <row r="7" spans="1:13" x14ac:dyDescent="0.25">
      <c r="A7" s="299"/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1"/>
    </row>
    <row r="8" spans="1:13" x14ac:dyDescent="0.25">
      <c r="A8" s="299"/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1"/>
    </row>
    <row r="9" spans="1:13" x14ac:dyDescent="0.25">
      <c r="A9" s="299"/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1"/>
    </row>
    <row r="10" spans="1:13" x14ac:dyDescent="0.25">
      <c r="A10" s="299"/>
      <c r="B10" s="300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1"/>
    </row>
    <row r="11" spans="1:13" x14ac:dyDescent="0.25">
      <c r="A11" s="299"/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1"/>
    </row>
    <row r="12" spans="1:13" x14ac:dyDescent="0.25">
      <c r="A12" s="299"/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1"/>
    </row>
    <row r="13" spans="1:13" x14ac:dyDescent="0.25">
      <c r="A13" s="299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1"/>
    </row>
    <row r="14" spans="1:13" x14ac:dyDescent="0.25">
      <c r="A14" s="299"/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1"/>
    </row>
    <row r="15" spans="1:13" x14ac:dyDescent="0.25">
      <c r="A15" s="299"/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1"/>
    </row>
    <row r="16" spans="1:13" x14ac:dyDescent="0.25">
      <c r="A16" s="299"/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1"/>
    </row>
    <row r="17" spans="1:13" x14ac:dyDescent="0.25">
      <c r="A17" s="299"/>
      <c r="B17" s="300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1"/>
    </row>
    <row r="18" spans="1:13" x14ac:dyDescent="0.25">
      <c r="A18" s="299"/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1"/>
    </row>
    <row r="19" spans="1:13" x14ac:dyDescent="0.25">
      <c r="A19" s="299"/>
      <c r="B19" s="300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1"/>
    </row>
    <row r="20" spans="1:13" x14ac:dyDescent="0.25">
      <c r="A20" s="299"/>
      <c r="B20" s="300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1"/>
    </row>
    <row r="21" spans="1:13" x14ac:dyDescent="0.25">
      <c r="A21" s="299"/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1"/>
    </row>
    <row r="22" spans="1:13" x14ac:dyDescent="0.25">
      <c r="A22" s="299"/>
      <c r="B22" s="300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1"/>
    </row>
    <row r="23" spans="1:13" x14ac:dyDescent="0.25">
      <c r="A23" s="299"/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1"/>
    </row>
    <row r="24" spans="1:13" x14ac:dyDescent="0.25">
      <c r="A24" s="299"/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1"/>
    </row>
    <row r="25" spans="1:13" x14ac:dyDescent="0.25">
      <c r="A25" s="299"/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1"/>
    </row>
    <row r="26" spans="1:13" x14ac:dyDescent="0.25">
      <c r="A26" s="299"/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1"/>
    </row>
    <row r="27" spans="1:13" x14ac:dyDescent="0.25">
      <c r="A27" s="299"/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1"/>
    </row>
    <row r="28" spans="1:13" x14ac:dyDescent="0.25">
      <c r="A28" s="299"/>
      <c r="B28" s="300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1"/>
    </row>
    <row r="29" spans="1:13" x14ac:dyDescent="0.25">
      <c r="A29" s="299"/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1"/>
    </row>
    <row r="30" spans="1:13" ht="15.75" thickBot="1" x14ac:dyDescent="0.3">
      <c r="A30" s="302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4"/>
    </row>
    <row r="31" spans="1:13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3" x14ac:dyDescent="0.25">
      <c r="A32" s="311" t="s">
        <v>25</v>
      </c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</row>
    <row r="33" spans="1:1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ht="15.75" thickBot="1" x14ac:dyDescent="0.3">
      <c r="A34" s="3" t="s">
        <v>26</v>
      </c>
      <c r="B34" s="286"/>
      <c r="C34" s="286"/>
      <c r="D34" s="286"/>
      <c r="E34" s="286"/>
      <c r="F34" s="286"/>
      <c r="G34" s="4"/>
      <c r="H34" s="4" t="s">
        <v>27</v>
      </c>
      <c r="I34" s="7"/>
      <c r="J34" s="286"/>
      <c r="K34" s="286"/>
      <c r="L34" s="286"/>
      <c r="M34" s="287"/>
    </row>
    <row r="35" spans="1:13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ht="15.75" thickBot="1" x14ac:dyDescent="0.3">
      <c r="A36" s="3" t="s">
        <v>2</v>
      </c>
      <c r="B36" s="286"/>
      <c r="C36" s="286"/>
      <c r="D36" s="286"/>
      <c r="E36" s="286"/>
      <c r="F36" s="286"/>
      <c r="G36" s="4"/>
      <c r="H36" s="4" t="s">
        <v>28</v>
      </c>
      <c r="I36" s="4"/>
      <c r="J36" s="286"/>
      <c r="K36" s="286"/>
      <c r="L36" s="286"/>
      <c r="M36" s="287"/>
    </row>
    <row r="37" spans="1:13" ht="15.75" thickBot="1" x14ac:dyDescent="0.3">
      <c r="A37" s="8"/>
      <c r="B37" s="288"/>
      <c r="C37" s="288"/>
      <c r="D37" s="288"/>
      <c r="E37" s="288"/>
      <c r="F37" s="288"/>
      <c r="G37" s="6"/>
      <c r="H37" s="6"/>
      <c r="I37" s="6"/>
      <c r="J37" s="288"/>
      <c r="K37" s="288"/>
      <c r="L37" s="288"/>
      <c r="M37" s="289"/>
    </row>
  </sheetData>
  <sheetProtection selectLockedCells="1"/>
  <mergeCells count="11">
    <mergeCell ref="A1:M2"/>
    <mergeCell ref="A5:M30"/>
    <mergeCell ref="A3:M3"/>
    <mergeCell ref="A4:M4"/>
    <mergeCell ref="A32:M32"/>
    <mergeCell ref="B34:F34"/>
    <mergeCell ref="B36:F36"/>
    <mergeCell ref="J36:M36"/>
    <mergeCell ref="B37:F37"/>
    <mergeCell ref="J34:M34"/>
    <mergeCell ref="J37:M37"/>
  </mergeCells>
  <pageMargins left="0.7" right="0.7" top="0.75" bottom="0.75" header="0.3" footer="0.3"/>
  <pageSetup scale="85" orientation="landscape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A33"/>
  <sheetViews>
    <sheetView view="pageBreakPreview" zoomScaleNormal="100" zoomScaleSheetLayoutView="100" workbookViewId="0">
      <selection activeCell="E3" sqref="E3"/>
    </sheetView>
  </sheetViews>
  <sheetFormatPr defaultRowHeight="15" x14ac:dyDescent="0.25"/>
  <cols>
    <col min="1" max="1" width="88.28515625" customWidth="1"/>
  </cols>
  <sheetData>
    <row r="2" spans="1:1" x14ac:dyDescent="0.25">
      <c r="A2" s="11" t="s">
        <v>52</v>
      </c>
    </row>
    <row r="3" spans="1:1" x14ac:dyDescent="0.25">
      <c r="A3" s="2" t="s">
        <v>53</v>
      </c>
    </row>
    <row r="4" spans="1:1" ht="120" x14ac:dyDescent="0.25">
      <c r="A4" s="9" t="s">
        <v>69</v>
      </c>
    </row>
    <row r="5" spans="1:1" x14ac:dyDescent="0.25">
      <c r="A5" s="2"/>
    </row>
    <row r="6" spans="1:1" x14ac:dyDescent="0.25">
      <c r="A6" s="10" t="s">
        <v>55</v>
      </c>
    </row>
    <row r="7" spans="1:1" ht="75" x14ac:dyDescent="0.25">
      <c r="A7" s="10" t="s">
        <v>54</v>
      </c>
    </row>
    <row r="8" spans="1:1" x14ac:dyDescent="0.25">
      <c r="A8" s="2"/>
    </row>
    <row r="9" spans="1:1" x14ac:dyDescent="0.25">
      <c r="A9" s="11" t="s">
        <v>68</v>
      </c>
    </row>
    <row r="10" spans="1:1" x14ac:dyDescent="0.25">
      <c r="A10" s="2" t="s">
        <v>56</v>
      </c>
    </row>
    <row r="11" spans="1:1" x14ac:dyDescent="0.25">
      <c r="A11" s="2" t="s">
        <v>57</v>
      </c>
    </row>
    <row r="12" spans="1:1" x14ac:dyDescent="0.25">
      <c r="A12" s="2" t="s">
        <v>58</v>
      </c>
    </row>
    <row r="13" spans="1:1" x14ac:dyDescent="0.25">
      <c r="A13" s="2" t="s">
        <v>59</v>
      </c>
    </row>
    <row r="14" spans="1:1" x14ac:dyDescent="0.25">
      <c r="A14" s="2" t="s">
        <v>67</v>
      </c>
    </row>
    <row r="15" spans="1:1" x14ac:dyDescent="0.25">
      <c r="A15" s="2" t="s">
        <v>60</v>
      </c>
    </row>
    <row r="16" spans="1:1" x14ac:dyDescent="0.25">
      <c r="A16" s="2" t="s">
        <v>61</v>
      </c>
    </row>
    <row r="17" spans="1:1" x14ac:dyDescent="0.25">
      <c r="A17" s="2" t="s">
        <v>62</v>
      </c>
    </row>
    <row r="18" spans="1:1" x14ac:dyDescent="0.25">
      <c r="A18" s="2" t="s">
        <v>63</v>
      </c>
    </row>
    <row r="19" spans="1:1" x14ac:dyDescent="0.25">
      <c r="A19" s="2" t="s">
        <v>64</v>
      </c>
    </row>
    <row r="20" spans="1:1" x14ac:dyDescent="0.25">
      <c r="A20" s="2" t="s">
        <v>65</v>
      </c>
    </row>
    <row r="21" spans="1:1" x14ac:dyDescent="0.25">
      <c r="A21" s="2" t="s">
        <v>66</v>
      </c>
    </row>
    <row r="22" spans="1:1" x14ac:dyDescent="0.25">
      <c r="A22" s="2"/>
    </row>
    <row r="23" spans="1:1" x14ac:dyDescent="0.25">
      <c r="A23" s="11" t="s">
        <v>70</v>
      </c>
    </row>
    <row r="24" spans="1:1" ht="30" x14ac:dyDescent="0.25">
      <c r="A24" s="12" t="s">
        <v>71</v>
      </c>
    </row>
    <row r="25" spans="1:1" ht="30" x14ac:dyDescent="0.25">
      <c r="A25" s="12" t="s">
        <v>72</v>
      </c>
    </row>
    <row r="26" spans="1:1" ht="30" x14ac:dyDescent="0.25">
      <c r="A26" s="12" t="s">
        <v>73</v>
      </c>
    </row>
    <row r="27" spans="1:1" ht="30" x14ac:dyDescent="0.25">
      <c r="A27" s="12" t="s">
        <v>74</v>
      </c>
    </row>
    <row r="28" spans="1:1" ht="30" x14ac:dyDescent="0.25">
      <c r="A28" s="12" t="s">
        <v>75</v>
      </c>
    </row>
    <row r="29" spans="1:1" x14ac:dyDescent="0.25">
      <c r="A29" s="13" t="s">
        <v>76</v>
      </c>
    </row>
    <row r="30" spans="1:1" ht="45" x14ac:dyDescent="0.25">
      <c r="A30" s="12" t="s">
        <v>77</v>
      </c>
    </row>
    <row r="31" spans="1:1" ht="75" x14ac:dyDescent="0.25">
      <c r="A31" s="12" t="s">
        <v>78</v>
      </c>
    </row>
    <row r="32" spans="1:1" x14ac:dyDescent="0.25">
      <c r="A32" s="2"/>
    </row>
    <row r="33" spans="1:1" ht="45" x14ac:dyDescent="0.25">
      <c r="A33" s="14" t="s">
        <v>79</v>
      </c>
    </row>
  </sheetData>
  <sheetProtection password="CC1C" sheet="1" objects="1" scenarios="1" selectLockedCells="1"/>
  <pageMargins left="0.7" right="0.7" top="0.75" bottom="0.75" header="0.3" footer="0.3"/>
  <pageSetup orientation="portrait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Q7" sqref="Q7"/>
    </sheetView>
  </sheetViews>
  <sheetFormatPr defaultRowHeight="15" x14ac:dyDescent="0.25"/>
  <cols>
    <col min="5" max="5" width="55.42578125" bestFit="1" customWidth="1"/>
    <col min="16" max="16" width="14.42578125" customWidth="1"/>
  </cols>
  <sheetData>
    <row r="1" spans="1:17" ht="15.75" thickBot="1" x14ac:dyDescent="0.3">
      <c r="A1" s="168" t="s">
        <v>203</v>
      </c>
      <c r="B1" s="168" t="s">
        <v>467</v>
      </c>
      <c r="C1" s="168" t="s">
        <v>468</v>
      </c>
      <c r="D1" s="168" t="s">
        <v>469</v>
      </c>
      <c r="E1" s="168" t="s">
        <v>470</v>
      </c>
      <c r="H1" s="168" t="s">
        <v>541</v>
      </c>
      <c r="I1" s="168"/>
      <c r="J1" s="168" t="s">
        <v>542</v>
      </c>
      <c r="M1" s="314" t="s">
        <v>543</v>
      </c>
      <c r="N1" s="314"/>
      <c r="P1" s="314" t="s">
        <v>544</v>
      </c>
      <c r="Q1" s="314"/>
    </row>
    <row r="2" spans="1:17" ht="15.75" thickBot="1" x14ac:dyDescent="0.3">
      <c r="A2" s="169"/>
      <c r="B2" s="169"/>
      <c r="C2" s="169"/>
      <c r="D2" s="169"/>
      <c r="E2" s="169"/>
      <c r="H2" s="172"/>
      <c r="J2" s="172"/>
      <c r="M2" s="315" t="s">
        <v>545</v>
      </c>
      <c r="N2" s="316"/>
      <c r="P2" s="172" t="s">
        <v>546</v>
      </c>
      <c r="Q2" s="173" t="s">
        <v>547</v>
      </c>
    </row>
    <row r="3" spans="1:17" ht="15.75" thickBot="1" x14ac:dyDescent="0.3">
      <c r="A3" s="170" t="s">
        <v>471</v>
      </c>
      <c r="B3" s="170" t="s">
        <v>472</v>
      </c>
      <c r="C3" s="171" t="s">
        <v>473</v>
      </c>
      <c r="D3" s="170">
        <v>1020020</v>
      </c>
      <c r="E3" t="str">
        <f t="shared" ref="E3:E66" si="0">A3&amp;"-"&amp;B3&amp;"-"&amp;C3&amp;"&gt;"&amp;D3</f>
        <v>Central-Kabwe Urban-Kabwe General Hospital&gt;1020020</v>
      </c>
      <c r="H3" s="174">
        <v>2011</v>
      </c>
      <c r="J3" s="174" t="s">
        <v>432</v>
      </c>
      <c r="K3">
        <v>1</v>
      </c>
      <c r="M3" s="175"/>
      <c r="N3" s="175"/>
      <c r="P3" s="176">
        <v>1</v>
      </c>
      <c r="Q3" s="177" t="s">
        <v>434</v>
      </c>
    </row>
    <row r="4" spans="1:17" ht="15.75" thickBot="1" x14ac:dyDescent="0.3">
      <c r="A4" s="170" t="s">
        <v>474</v>
      </c>
      <c r="B4" s="170" t="s">
        <v>475</v>
      </c>
      <c r="C4" s="171" t="s">
        <v>476</v>
      </c>
      <c r="D4" s="170">
        <v>2040010</v>
      </c>
      <c r="E4" t="str">
        <f t="shared" si="0"/>
        <v>Copperbelt-Kitwe-Kitwe Central Hospital&gt;2040010</v>
      </c>
      <c r="H4" s="174">
        <v>2012</v>
      </c>
      <c r="J4" s="174" t="s">
        <v>548</v>
      </c>
      <c r="K4">
        <v>2</v>
      </c>
      <c r="M4" s="178" t="s">
        <v>549</v>
      </c>
      <c r="N4" s="173" t="s">
        <v>550</v>
      </c>
      <c r="P4" s="176">
        <v>2</v>
      </c>
      <c r="Q4" s="179" t="s">
        <v>551</v>
      </c>
    </row>
    <row r="5" spans="1:17" x14ac:dyDescent="0.25">
      <c r="A5" s="170" t="s">
        <v>474</v>
      </c>
      <c r="B5" s="170" t="s">
        <v>477</v>
      </c>
      <c r="C5" s="171" t="s">
        <v>478</v>
      </c>
      <c r="D5" s="170">
        <v>2100020</v>
      </c>
      <c r="E5" t="str">
        <f t="shared" si="0"/>
        <v>Copperbelt-Ndola-Ndola Centra Hospital&gt;2100020</v>
      </c>
      <c r="H5" s="174">
        <v>2013</v>
      </c>
      <c r="J5" s="174" t="s">
        <v>552</v>
      </c>
      <c r="K5">
        <v>3</v>
      </c>
      <c r="M5" s="180">
        <v>2</v>
      </c>
      <c r="N5" s="181" t="s">
        <v>553</v>
      </c>
      <c r="P5" s="176">
        <v>3</v>
      </c>
      <c r="Q5" s="182" t="s">
        <v>11</v>
      </c>
    </row>
    <row r="6" spans="1:17" x14ac:dyDescent="0.25">
      <c r="A6" s="170" t="s">
        <v>479</v>
      </c>
      <c r="B6" s="170" t="s">
        <v>480</v>
      </c>
      <c r="C6" s="171" t="s">
        <v>481</v>
      </c>
      <c r="D6" s="170">
        <v>3010110</v>
      </c>
      <c r="E6" t="str">
        <f t="shared" si="0"/>
        <v>Eastern-Chadiza-Chadiza HC&gt;3010110</v>
      </c>
      <c r="H6" s="174">
        <v>2014</v>
      </c>
      <c r="J6" s="174" t="s">
        <v>554</v>
      </c>
      <c r="K6">
        <v>4</v>
      </c>
      <c r="M6" s="176">
        <v>1</v>
      </c>
      <c r="N6" s="183" t="s">
        <v>555</v>
      </c>
      <c r="P6" s="176">
        <v>4</v>
      </c>
      <c r="Q6" s="182" t="s">
        <v>556</v>
      </c>
    </row>
    <row r="7" spans="1:17" x14ac:dyDescent="0.25">
      <c r="A7" s="170" t="s">
        <v>479</v>
      </c>
      <c r="B7" s="170" t="s">
        <v>482</v>
      </c>
      <c r="C7" s="171" t="s">
        <v>483</v>
      </c>
      <c r="D7" s="170">
        <v>3030010</v>
      </c>
      <c r="E7" t="str">
        <f t="shared" si="0"/>
        <v>Eastern-Chipata-Chipata General Hospital&gt;3030010</v>
      </c>
      <c r="H7" s="174">
        <v>2015</v>
      </c>
      <c r="J7" s="174" t="s">
        <v>557</v>
      </c>
      <c r="K7">
        <v>5</v>
      </c>
      <c r="M7" s="176">
        <v>9</v>
      </c>
      <c r="N7" s="184" t="s">
        <v>558</v>
      </c>
      <c r="P7" s="176">
        <v>11</v>
      </c>
      <c r="Q7" s="179" t="s">
        <v>46</v>
      </c>
    </row>
    <row r="8" spans="1:17" ht="15.75" thickBot="1" x14ac:dyDescent="0.3">
      <c r="A8" s="170" t="s">
        <v>479</v>
      </c>
      <c r="B8" s="170" t="s">
        <v>482</v>
      </c>
      <c r="C8" s="171" t="s">
        <v>484</v>
      </c>
      <c r="D8" s="170">
        <v>3030410</v>
      </c>
      <c r="E8" t="str">
        <f t="shared" si="0"/>
        <v>Eastern-Chipata-Chiwoko&gt;3030410</v>
      </c>
      <c r="H8" s="190">
        <v>2016</v>
      </c>
      <c r="J8" s="174" t="s">
        <v>559</v>
      </c>
      <c r="K8">
        <v>6</v>
      </c>
      <c r="M8" s="185">
        <v>99</v>
      </c>
      <c r="N8" s="186" t="s">
        <v>560</v>
      </c>
      <c r="P8" s="176">
        <v>12</v>
      </c>
      <c r="Q8" s="179" t="s">
        <v>31</v>
      </c>
    </row>
    <row r="9" spans="1:17" x14ac:dyDescent="0.25">
      <c r="A9" s="170" t="s">
        <v>479</v>
      </c>
      <c r="B9" s="170" t="s">
        <v>482</v>
      </c>
      <c r="C9" s="171" t="s">
        <v>485</v>
      </c>
      <c r="D9" s="170">
        <v>3030020</v>
      </c>
      <c r="E9" t="str">
        <f t="shared" si="0"/>
        <v>Eastern-Chipata-Mwami Hospital&gt;3030020</v>
      </c>
      <c r="H9" s="174">
        <v>2005</v>
      </c>
      <c r="J9" s="174" t="s">
        <v>561</v>
      </c>
      <c r="K9">
        <v>7</v>
      </c>
      <c r="P9" s="176">
        <v>13</v>
      </c>
      <c r="Q9" s="179" t="s">
        <v>47</v>
      </c>
    </row>
    <row r="10" spans="1:17" x14ac:dyDescent="0.25">
      <c r="A10" s="170" t="s">
        <v>479</v>
      </c>
      <c r="B10" s="170" t="s">
        <v>486</v>
      </c>
      <c r="C10" s="171" t="s">
        <v>487</v>
      </c>
      <c r="D10" s="170">
        <v>3060010</v>
      </c>
      <c r="E10" t="str">
        <f t="shared" si="0"/>
        <v>Eastern-Mambwe-Kamoto Mission Hospital&gt;3060010</v>
      </c>
      <c r="H10" s="174">
        <v>2006</v>
      </c>
      <c r="J10" s="174" t="s">
        <v>562</v>
      </c>
      <c r="K10">
        <v>8</v>
      </c>
      <c r="M10" s="187"/>
      <c r="N10" s="187"/>
      <c r="P10" s="176">
        <v>14</v>
      </c>
      <c r="Q10" s="179" t="s">
        <v>48</v>
      </c>
    </row>
    <row r="11" spans="1:17" x14ac:dyDescent="0.25">
      <c r="A11" s="170" t="s">
        <v>479</v>
      </c>
      <c r="B11" s="170" t="s">
        <v>486</v>
      </c>
      <c r="C11" s="171" t="s">
        <v>488</v>
      </c>
      <c r="D11" s="170">
        <v>3060120</v>
      </c>
      <c r="E11" t="str">
        <f t="shared" si="0"/>
        <v>Eastern-Mambwe-Masumba&gt;3060120</v>
      </c>
      <c r="H11" s="174">
        <v>2007</v>
      </c>
      <c r="J11" s="174" t="s">
        <v>563</v>
      </c>
      <c r="K11">
        <v>9</v>
      </c>
      <c r="P11" s="176">
        <v>15</v>
      </c>
      <c r="Q11" s="179" t="s">
        <v>49</v>
      </c>
    </row>
    <row r="12" spans="1:17" x14ac:dyDescent="0.25">
      <c r="A12" s="170" t="s">
        <v>479</v>
      </c>
      <c r="B12" s="170" t="s">
        <v>489</v>
      </c>
      <c r="C12" s="171" t="s">
        <v>490</v>
      </c>
      <c r="D12" s="170">
        <v>3080010</v>
      </c>
      <c r="E12" t="str">
        <f t="shared" si="0"/>
        <v>Eastern-Petauke-Petauke District Hospital&gt;3080010</v>
      </c>
      <c r="H12" s="174">
        <v>2008</v>
      </c>
      <c r="J12" s="174" t="s">
        <v>564</v>
      </c>
      <c r="K12">
        <v>10</v>
      </c>
      <c r="P12" s="176">
        <v>16</v>
      </c>
      <c r="Q12" s="182" t="s">
        <v>50</v>
      </c>
    </row>
    <row r="13" spans="1:17" x14ac:dyDescent="0.25">
      <c r="A13" s="170" t="s">
        <v>491</v>
      </c>
      <c r="B13" s="170" t="s">
        <v>492</v>
      </c>
      <c r="C13" s="171" t="s">
        <v>493</v>
      </c>
      <c r="D13" s="170">
        <v>4030110</v>
      </c>
      <c r="E13" t="str">
        <f t="shared" si="0"/>
        <v>Luapula-Mansa-Buntungwa RHC&gt;4030110</v>
      </c>
      <c r="H13" s="174">
        <v>2009</v>
      </c>
      <c r="J13" s="174" t="s">
        <v>565</v>
      </c>
      <c r="K13">
        <v>11</v>
      </c>
      <c r="P13" s="176">
        <v>17</v>
      </c>
      <c r="Q13" s="182" t="s">
        <v>558</v>
      </c>
    </row>
    <row r="14" spans="1:17" ht="15.75" thickBot="1" x14ac:dyDescent="0.3">
      <c r="A14" s="170" t="s">
        <v>491</v>
      </c>
      <c r="B14" s="170" t="s">
        <v>492</v>
      </c>
      <c r="C14" s="171" t="s">
        <v>494</v>
      </c>
      <c r="D14" s="170">
        <v>4030130</v>
      </c>
      <c r="E14" t="str">
        <f t="shared" si="0"/>
        <v>Luapula-Mansa-Chembe RHC&gt;4030130</v>
      </c>
      <c r="H14" s="188">
        <v>2010</v>
      </c>
      <c r="J14" s="188" t="s">
        <v>566</v>
      </c>
      <c r="K14">
        <v>12</v>
      </c>
      <c r="P14" s="185">
        <v>99</v>
      </c>
      <c r="Q14" s="189" t="s">
        <v>567</v>
      </c>
    </row>
    <row r="15" spans="1:17" x14ac:dyDescent="0.25">
      <c r="A15" s="170" t="s">
        <v>491</v>
      </c>
      <c r="B15" s="170" t="s">
        <v>492</v>
      </c>
      <c r="C15" s="171" t="s">
        <v>495</v>
      </c>
      <c r="D15" s="170">
        <v>4030250</v>
      </c>
      <c r="E15" t="str">
        <f t="shared" si="0"/>
        <v>Luapula-Mansa-Mabumba RHC&gt;4030250</v>
      </c>
    </row>
    <row r="16" spans="1:17" x14ac:dyDescent="0.25">
      <c r="A16" s="170" t="s">
        <v>491</v>
      </c>
      <c r="B16" s="170" t="s">
        <v>492</v>
      </c>
      <c r="C16" s="171" t="s">
        <v>496</v>
      </c>
      <c r="D16" s="170">
        <v>4030010</v>
      </c>
      <c r="E16" t="str">
        <f t="shared" si="0"/>
        <v>Luapula-Mansa-Mansa General Hospital&gt;4030010</v>
      </c>
    </row>
    <row r="17" spans="1:5" x14ac:dyDescent="0.25">
      <c r="A17" s="170" t="s">
        <v>491</v>
      </c>
      <c r="B17" s="170" t="s">
        <v>497</v>
      </c>
      <c r="C17" s="171" t="s">
        <v>498</v>
      </c>
      <c r="D17" s="170">
        <v>4060010</v>
      </c>
      <c r="E17" t="str">
        <f t="shared" si="0"/>
        <v>Luapula-Nchelenge-St. Pauls Hospital&gt;4060010</v>
      </c>
    </row>
    <row r="18" spans="1:5" x14ac:dyDescent="0.25">
      <c r="A18" s="170" t="s">
        <v>347</v>
      </c>
      <c r="B18" s="170" t="s">
        <v>499</v>
      </c>
      <c r="C18" s="171" t="s">
        <v>499</v>
      </c>
      <c r="D18" s="170">
        <v>5020130</v>
      </c>
      <c r="E18" t="str">
        <f t="shared" si="0"/>
        <v>Lusaka-Chilanga-Chilanga&gt;5020130</v>
      </c>
    </row>
    <row r="19" spans="1:5" x14ac:dyDescent="0.25">
      <c r="A19" s="170" t="s">
        <v>347</v>
      </c>
      <c r="B19" s="170" t="s">
        <v>500</v>
      </c>
      <c r="C19" s="171" t="s">
        <v>501</v>
      </c>
      <c r="D19" s="170">
        <v>8110110</v>
      </c>
      <c r="E19" t="str">
        <f t="shared" si="0"/>
        <v>Lusaka-Chirundu-Lusitu&gt;8110110</v>
      </c>
    </row>
    <row r="20" spans="1:5" x14ac:dyDescent="0.25">
      <c r="A20" s="170" t="s">
        <v>347</v>
      </c>
      <c r="B20" s="170" t="s">
        <v>502</v>
      </c>
      <c r="C20" s="171" t="s">
        <v>503</v>
      </c>
      <c r="D20" s="170">
        <v>5020260</v>
      </c>
      <c r="E20" t="str">
        <f t="shared" si="0"/>
        <v>Lusaka-Kafue-Nangongwe OPD/Maternity&gt;5020260</v>
      </c>
    </row>
    <row r="21" spans="1:5" x14ac:dyDescent="0.25">
      <c r="A21" s="170" t="s">
        <v>347</v>
      </c>
      <c r="B21" s="170" t="s">
        <v>347</v>
      </c>
      <c r="C21" s="171" t="s">
        <v>504</v>
      </c>
      <c r="D21" s="170">
        <v>5040010</v>
      </c>
      <c r="E21" t="str">
        <f t="shared" si="0"/>
        <v>Lusaka-Lusaka-Chainama Hospital&gt;5040010</v>
      </c>
    </row>
    <row r="22" spans="1:5" x14ac:dyDescent="0.25">
      <c r="A22" s="170" t="s">
        <v>347</v>
      </c>
      <c r="B22" s="170" t="s">
        <v>347</v>
      </c>
      <c r="C22" s="171" t="s">
        <v>505</v>
      </c>
      <c r="D22" s="170">
        <v>5040270</v>
      </c>
      <c r="E22" t="str">
        <f t="shared" si="0"/>
        <v>Lusaka-Lusaka-Matero Reference&gt;5040270</v>
      </c>
    </row>
    <row r="23" spans="1:5" x14ac:dyDescent="0.25">
      <c r="A23" s="170" t="s">
        <v>506</v>
      </c>
      <c r="B23" s="170" t="s">
        <v>507</v>
      </c>
      <c r="C23" s="171" t="s">
        <v>508</v>
      </c>
      <c r="D23" s="170">
        <v>6050010</v>
      </c>
      <c r="E23" t="str">
        <f t="shared" si="0"/>
        <v>Northern-Kasama-Kasama General Hospital&gt;6050010</v>
      </c>
    </row>
    <row r="24" spans="1:5" x14ac:dyDescent="0.25">
      <c r="A24" s="170" t="s">
        <v>506</v>
      </c>
      <c r="B24" s="170" t="s">
        <v>509</v>
      </c>
      <c r="C24" s="171" t="s">
        <v>510</v>
      </c>
      <c r="D24" s="170">
        <v>6080240</v>
      </c>
      <c r="E24" t="str">
        <f t="shared" si="0"/>
        <v>Northern-Mpika-Tazara Clinic&gt;6080240</v>
      </c>
    </row>
    <row r="25" spans="1:5" x14ac:dyDescent="0.25">
      <c r="A25" s="170" t="s">
        <v>511</v>
      </c>
      <c r="B25" s="170" t="s">
        <v>512</v>
      </c>
      <c r="C25" s="171" t="s">
        <v>513</v>
      </c>
      <c r="D25" s="170">
        <v>7020020</v>
      </c>
      <c r="E25" t="str">
        <f t="shared" si="0"/>
        <v>NorthWestern-Kabompo-Loloma Mission Hospital&gt;7020020</v>
      </c>
    </row>
    <row r="26" spans="1:5" x14ac:dyDescent="0.25">
      <c r="A26" s="170" t="s">
        <v>511</v>
      </c>
      <c r="B26" s="170" t="s">
        <v>514</v>
      </c>
      <c r="C26" s="171" t="s">
        <v>515</v>
      </c>
      <c r="D26" s="170">
        <v>7030010</v>
      </c>
      <c r="E26" t="str">
        <f t="shared" si="0"/>
        <v>NorthWestern-Kasempa-Mukinge Mission Hospital&gt;7030010</v>
      </c>
    </row>
    <row r="27" spans="1:5" x14ac:dyDescent="0.25">
      <c r="A27" s="170" t="s">
        <v>511</v>
      </c>
      <c r="B27" s="170" t="s">
        <v>516</v>
      </c>
      <c r="C27" s="171" t="s">
        <v>517</v>
      </c>
      <c r="D27" s="170">
        <v>7060008</v>
      </c>
      <c r="E27" t="str">
        <f t="shared" si="0"/>
        <v>NorthWestern-Solwezi-Solwezi General Hospital&gt;7060008</v>
      </c>
    </row>
    <row r="28" spans="1:5" x14ac:dyDescent="0.25">
      <c r="A28" s="170" t="s">
        <v>518</v>
      </c>
      <c r="B28" s="170" t="s">
        <v>519</v>
      </c>
      <c r="C28" s="171" t="s">
        <v>520</v>
      </c>
      <c r="D28" s="170">
        <v>8060040</v>
      </c>
      <c r="E28" t="str">
        <f t="shared" si="0"/>
        <v>Southern-Livingstone-Dambwa North&gt;8060040</v>
      </c>
    </row>
    <row r="29" spans="1:5" x14ac:dyDescent="0.25">
      <c r="A29" s="170" t="s">
        <v>518</v>
      </c>
      <c r="B29" s="170" t="s">
        <v>519</v>
      </c>
      <c r="C29" s="171" t="s">
        <v>521</v>
      </c>
      <c r="D29" s="170">
        <v>8060130</v>
      </c>
      <c r="E29" t="str">
        <f t="shared" si="0"/>
        <v>Southern-Livingstone-Linda&gt;8060130</v>
      </c>
    </row>
    <row r="30" spans="1:5" x14ac:dyDescent="0.25">
      <c r="A30" s="170" t="s">
        <v>518</v>
      </c>
      <c r="B30" s="170" t="s">
        <v>519</v>
      </c>
      <c r="C30" s="171" t="s">
        <v>522</v>
      </c>
      <c r="D30" s="170">
        <v>8060190</v>
      </c>
      <c r="E30" t="str">
        <f t="shared" si="0"/>
        <v>Southern-Livingstone-Livingstone Airport&gt;8060190</v>
      </c>
    </row>
    <row r="31" spans="1:5" x14ac:dyDescent="0.25">
      <c r="A31" s="170" t="s">
        <v>518</v>
      </c>
      <c r="B31" s="170" t="s">
        <v>519</v>
      </c>
      <c r="C31" s="171" t="s">
        <v>523</v>
      </c>
      <c r="D31" s="170">
        <v>8060010</v>
      </c>
      <c r="E31" t="str">
        <f t="shared" si="0"/>
        <v>Southern-Livingstone-Livingstone Hospital&gt;8060010</v>
      </c>
    </row>
    <row r="32" spans="1:5" x14ac:dyDescent="0.25">
      <c r="A32" s="170" t="s">
        <v>518</v>
      </c>
      <c r="B32" s="170" t="s">
        <v>519</v>
      </c>
      <c r="C32" s="171" t="s">
        <v>524</v>
      </c>
      <c r="D32" s="170">
        <v>8060160</v>
      </c>
      <c r="E32" t="str">
        <f t="shared" si="0"/>
        <v>Southern-Livingstone-Mosi-oa-tunya&gt;8060160</v>
      </c>
    </row>
    <row r="33" spans="1:5" x14ac:dyDescent="0.25">
      <c r="A33" s="170" t="s">
        <v>518</v>
      </c>
      <c r="B33" s="170" t="s">
        <v>519</v>
      </c>
      <c r="C33" s="171" t="s">
        <v>525</v>
      </c>
      <c r="D33" s="170">
        <v>8060170</v>
      </c>
      <c r="E33" t="str">
        <f t="shared" si="0"/>
        <v>Southern-Livingstone-Police&gt;8060170</v>
      </c>
    </row>
    <row r="34" spans="1:5" x14ac:dyDescent="0.25">
      <c r="A34" s="170" t="s">
        <v>518</v>
      </c>
      <c r="B34" s="170" t="s">
        <v>519</v>
      </c>
      <c r="C34" s="171" t="s">
        <v>526</v>
      </c>
      <c r="D34" s="170">
        <v>8060180</v>
      </c>
      <c r="E34" t="str">
        <f t="shared" si="0"/>
        <v>Southern-Livingstone-Prisons&gt;8060180</v>
      </c>
    </row>
    <row r="35" spans="1:5" x14ac:dyDescent="0.25">
      <c r="A35" s="170" t="s">
        <v>518</v>
      </c>
      <c r="B35" s="170" t="s">
        <v>527</v>
      </c>
      <c r="C35" s="171" t="s">
        <v>528</v>
      </c>
      <c r="D35" s="170">
        <v>8070220</v>
      </c>
      <c r="E35" t="str">
        <f t="shared" si="0"/>
        <v>Southern-Mazabuka-Kaonga&gt;8070220</v>
      </c>
    </row>
    <row r="36" spans="1:5" x14ac:dyDescent="0.25">
      <c r="A36" s="170" t="s">
        <v>518</v>
      </c>
      <c r="B36" s="170" t="s">
        <v>527</v>
      </c>
      <c r="C36" s="171" t="s">
        <v>529</v>
      </c>
      <c r="D36" s="170">
        <v>8070010</v>
      </c>
      <c r="E36" t="str">
        <f t="shared" si="0"/>
        <v>Southern-Mazabuka-Mazabuka Hospital&gt;8070010</v>
      </c>
    </row>
    <row r="37" spans="1:5" x14ac:dyDescent="0.25">
      <c r="A37" s="170" t="s">
        <v>518</v>
      </c>
      <c r="B37" s="170" t="s">
        <v>527</v>
      </c>
      <c r="C37" s="171" t="s">
        <v>530</v>
      </c>
      <c r="D37" s="170">
        <v>8070270</v>
      </c>
      <c r="E37" t="str">
        <f t="shared" si="0"/>
        <v>Southern-Mazabuka-Mugoto&gt;8070270</v>
      </c>
    </row>
    <row r="38" spans="1:5" x14ac:dyDescent="0.25">
      <c r="A38" s="170" t="s">
        <v>518</v>
      </c>
      <c r="B38" s="170" t="s">
        <v>527</v>
      </c>
      <c r="C38" s="171" t="s">
        <v>531</v>
      </c>
      <c r="D38" s="170">
        <v>8070280</v>
      </c>
      <c r="E38" t="str">
        <f t="shared" si="0"/>
        <v>Southern-Mazabuka-Mukuyu&gt;8070280</v>
      </c>
    </row>
    <row r="39" spans="1:5" x14ac:dyDescent="0.25">
      <c r="A39" s="170" t="s">
        <v>518</v>
      </c>
      <c r="B39" s="170" t="s">
        <v>532</v>
      </c>
      <c r="C39" s="171" t="s">
        <v>533</v>
      </c>
      <c r="D39" s="170">
        <v>8080300</v>
      </c>
      <c r="E39" t="str">
        <f t="shared" si="0"/>
        <v>Southern-Monze-Monze Urban Clinic&gt;8080300</v>
      </c>
    </row>
    <row r="40" spans="1:5" x14ac:dyDescent="0.25">
      <c r="A40" s="170" t="s">
        <v>518</v>
      </c>
      <c r="B40" s="170" t="s">
        <v>534</v>
      </c>
      <c r="C40" s="171" t="s">
        <v>535</v>
      </c>
      <c r="D40" s="170">
        <v>8090010</v>
      </c>
      <c r="E40" t="str">
        <f t="shared" si="0"/>
        <v>Southern-Namwala-Namwala Hospital&gt;8090010</v>
      </c>
    </row>
    <row r="41" spans="1:5" x14ac:dyDescent="0.25">
      <c r="A41" s="170" t="s">
        <v>518</v>
      </c>
      <c r="B41" s="170" t="s">
        <v>536</v>
      </c>
      <c r="C41" s="171" t="s">
        <v>537</v>
      </c>
      <c r="D41" s="170">
        <v>8110010</v>
      </c>
      <c r="E41" t="str">
        <f t="shared" si="0"/>
        <v>Southern-Siavonga-Siavonga Hospital&gt;8110010</v>
      </c>
    </row>
    <row r="42" spans="1:5" x14ac:dyDescent="0.25">
      <c r="A42" s="170" t="s">
        <v>538</v>
      </c>
      <c r="B42" s="170" t="s">
        <v>539</v>
      </c>
      <c r="C42" s="171" t="s">
        <v>540</v>
      </c>
      <c r="D42" s="170">
        <v>9040010</v>
      </c>
      <c r="E42" t="str">
        <f t="shared" si="0"/>
        <v>Western-Mongu-Lewanika General Hospital&gt;9040010</v>
      </c>
    </row>
    <row r="43" spans="1:5" x14ac:dyDescent="0.25">
      <c r="A43" s="170" t="s">
        <v>471</v>
      </c>
      <c r="B43" s="170" t="s">
        <v>568</v>
      </c>
      <c r="C43" s="170" t="s">
        <v>569</v>
      </c>
      <c r="D43" s="170">
        <v>101021</v>
      </c>
      <c r="E43" t="str">
        <f t="shared" si="0"/>
        <v>Central-Chibombo-Kayosha&gt;101021</v>
      </c>
    </row>
    <row r="44" spans="1:5" x14ac:dyDescent="0.25">
      <c r="A44" s="170" t="s">
        <v>471</v>
      </c>
      <c r="B44" s="170" t="s">
        <v>568</v>
      </c>
      <c r="C44" s="170" t="s">
        <v>570</v>
      </c>
      <c r="D44" s="170">
        <v>101032</v>
      </c>
      <c r="E44" t="str">
        <f t="shared" si="0"/>
        <v>Central-Chibombo-Twalumba&gt;101032</v>
      </c>
    </row>
    <row r="45" spans="1:5" x14ac:dyDescent="0.25">
      <c r="A45" s="170" t="s">
        <v>347</v>
      </c>
      <c r="B45" s="170" t="s">
        <v>571</v>
      </c>
      <c r="C45" s="170" t="s">
        <v>572</v>
      </c>
      <c r="D45" s="170">
        <v>501010</v>
      </c>
      <c r="E45" t="str">
        <f t="shared" si="0"/>
        <v>Lusaka-Chongwe-Chainda&gt;501010</v>
      </c>
    </row>
    <row r="46" spans="1:5" x14ac:dyDescent="0.25">
      <c r="A46" s="170" t="s">
        <v>347</v>
      </c>
      <c r="B46" s="170" t="s">
        <v>502</v>
      </c>
      <c r="C46" s="171" t="s">
        <v>573</v>
      </c>
      <c r="D46" s="170">
        <v>502010</v>
      </c>
      <c r="E46" t="str">
        <f t="shared" si="0"/>
        <v>Lusaka-Kafue-Chanyanya&gt;502010</v>
      </c>
    </row>
    <row r="47" spans="1:5" x14ac:dyDescent="0.25">
      <c r="A47" s="170" t="s">
        <v>471</v>
      </c>
      <c r="B47" s="170" t="s">
        <v>568</v>
      </c>
      <c r="C47" s="170" t="s">
        <v>568</v>
      </c>
      <c r="D47" s="170">
        <v>101010</v>
      </c>
      <c r="E47" t="str">
        <f t="shared" si="0"/>
        <v>Central-Chibombo-Chibombo&gt;101010</v>
      </c>
    </row>
    <row r="48" spans="1:5" x14ac:dyDescent="0.25">
      <c r="A48" s="170" t="s">
        <v>347</v>
      </c>
      <c r="B48" s="170" t="s">
        <v>502</v>
      </c>
      <c r="C48" s="170" t="s">
        <v>574</v>
      </c>
      <c r="D48" s="170">
        <v>502012</v>
      </c>
      <c r="E48" t="str">
        <f t="shared" si="0"/>
        <v>Lusaka-Kafue-Chikupi&gt;502012</v>
      </c>
    </row>
    <row r="49" spans="1:5" x14ac:dyDescent="0.25">
      <c r="A49" s="170" t="s">
        <v>471</v>
      </c>
      <c r="B49" s="170" t="s">
        <v>568</v>
      </c>
      <c r="C49" s="170" t="s">
        <v>575</v>
      </c>
      <c r="D49" s="170">
        <v>101012</v>
      </c>
      <c r="E49" t="str">
        <f t="shared" si="0"/>
        <v>Central-Chibombo-Chipembi&gt;101012</v>
      </c>
    </row>
    <row r="50" spans="1:5" x14ac:dyDescent="0.25">
      <c r="A50" s="170" t="s">
        <v>518</v>
      </c>
      <c r="B50" s="170" t="s">
        <v>536</v>
      </c>
      <c r="C50" s="170" t="s">
        <v>576</v>
      </c>
      <c r="D50" s="170">
        <v>811010</v>
      </c>
      <c r="E50" t="str">
        <f t="shared" si="0"/>
        <v>Southern-Siavonga-Chipepo&gt;811010</v>
      </c>
    </row>
    <row r="51" spans="1:5" x14ac:dyDescent="0.25">
      <c r="A51" s="170" t="s">
        <v>471</v>
      </c>
      <c r="B51" s="170" t="s">
        <v>568</v>
      </c>
      <c r="C51" s="170" t="s">
        <v>577</v>
      </c>
      <c r="D51" s="170">
        <v>101014</v>
      </c>
      <c r="E51" t="str">
        <f t="shared" si="0"/>
        <v>Central-Chibombo-Chisamba&gt;101014</v>
      </c>
    </row>
    <row r="52" spans="1:5" x14ac:dyDescent="0.25">
      <c r="A52" s="170" t="s">
        <v>347</v>
      </c>
      <c r="B52" s="170" t="s">
        <v>502</v>
      </c>
      <c r="C52" s="170" t="s">
        <v>578</v>
      </c>
      <c r="D52" s="170">
        <v>502016</v>
      </c>
      <c r="E52" t="str">
        <f t="shared" si="0"/>
        <v>Lusaka-Kafue-Chisankane&gt;502016</v>
      </c>
    </row>
    <row r="53" spans="1:5" x14ac:dyDescent="0.25">
      <c r="A53" s="170" t="s">
        <v>471</v>
      </c>
      <c r="B53" s="170" t="s">
        <v>568</v>
      </c>
      <c r="C53" s="170" t="s">
        <v>579</v>
      </c>
      <c r="D53" s="170">
        <v>101016</v>
      </c>
      <c r="E53" t="str">
        <f t="shared" si="0"/>
        <v>Central-Chibombo-Chitanda&gt;101016</v>
      </c>
    </row>
    <row r="54" spans="1:5" x14ac:dyDescent="0.25">
      <c r="A54" s="170" t="s">
        <v>347</v>
      </c>
      <c r="B54" s="170" t="s">
        <v>580</v>
      </c>
      <c r="C54" s="170" t="s">
        <v>581</v>
      </c>
      <c r="D54" s="170">
        <v>503015</v>
      </c>
      <c r="E54" t="str">
        <f t="shared" si="0"/>
        <v>Lusaka-Luangwa-Chitope&gt;503015</v>
      </c>
    </row>
    <row r="55" spans="1:5" x14ac:dyDescent="0.25">
      <c r="A55" s="170" t="s">
        <v>347</v>
      </c>
      <c r="B55" s="170" t="s">
        <v>571</v>
      </c>
      <c r="C55" s="170" t="s">
        <v>582</v>
      </c>
      <c r="D55" s="170">
        <v>501013</v>
      </c>
      <c r="E55" t="str">
        <f t="shared" si="0"/>
        <v>Lusaka-Chongwe-Chongwe HC&gt;501013</v>
      </c>
    </row>
    <row r="56" spans="1:5" x14ac:dyDescent="0.25">
      <c r="A56" s="170" t="s">
        <v>518</v>
      </c>
      <c r="B56" s="170" t="s">
        <v>519</v>
      </c>
      <c r="C56" s="170" t="s">
        <v>583</v>
      </c>
      <c r="D56" s="170">
        <v>806026</v>
      </c>
      <c r="E56" t="str">
        <f t="shared" si="0"/>
        <v>Southern-Livingstone-Hillcrest&gt;806026</v>
      </c>
    </row>
    <row r="57" spans="1:5" x14ac:dyDescent="0.25">
      <c r="A57" s="170" t="s">
        <v>474</v>
      </c>
      <c r="B57" s="170" t="s">
        <v>475</v>
      </c>
      <c r="C57" s="170" t="s">
        <v>584</v>
      </c>
      <c r="D57" s="170">
        <v>204021</v>
      </c>
      <c r="E57" t="str">
        <f t="shared" si="0"/>
        <v>Copperbelt-Kitwe-Ipusukilo&gt;204021</v>
      </c>
    </row>
    <row r="58" spans="1:5" x14ac:dyDescent="0.25">
      <c r="A58" s="170" t="s">
        <v>518</v>
      </c>
      <c r="B58" s="170" t="s">
        <v>527</v>
      </c>
      <c r="C58" s="170" t="s">
        <v>585</v>
      </c>
      <c r="D58" s="170">
        <v>807017</v>
      </c>
      <c r="E58" t="str">
        <f t="shared" si="0"/>
        <v>Southern-Mazabuka-Itebe&gt;807017</v>
      </c>
    </row>
    <row r="59" spans="1:5" x14ac:dyDescent="0.25">
      <c r="A59" s="170" t="s">
        <v>347</v>
      </c>
      <c r="B59" s="170" t="s">
        <v>502</v>
      </c>
      <c r="C59" s="170" t="s">
        <v>586</v>
      </c>
      <c r="D59" s="170">
        <v>502001</v>
      </c>
      <c r="E59" t="str">
        <f t="shared" si="0"/>
        <v>Lusaka-Kafue-Kafue District Hospital&gt;502001</v>
      </c>
    </row>
    <row r="60" spans="1:5" x14ac:dyDescent="0.25">
      <c r="A60" s="170" t="s">
        <v>474</v>
      </c>
      <c r="B60" s="170" t="s">
        <v>477</v>
      </c>
      <c r="C60" s="170" t="s">
        <v>587</v>
      </c>
      <c r="D60" s="170">
        <v>210020</v>
      </c>
      <c r="E60" t="str">
        <f t="shared" si="0"/>
        <v>Copperbelt-Ndola-Kaloko&gt;210020</v>
      </c>
    </row>
    <row r="61" spans="1:5" x14ac:dyDescent="0.25">
      <c r="A61" s="170" t="s">
        <v>347</v>
      </c>
      <c r="B61" s="170" t="s">
        <v>502</v>
      </c>
      <c r="C61" s="170" t="s">
        <v>588</v>
      </c>
      <c r="D61" s="170">
        <v>502035</v>
      </c>
      <c r="E61" t="str">
        <f t="shared" si="0"/>
        <v>Lusaka-Kafue-Kambale&gt;502035</v>
      </c>
    </row>
    <row r="62" spans="1:5" x14ac:dyDescent="0.25">
      <c r="A62" s="170" t="s">
        <v>347</v>
      </c>
      <c r="B62" s="170" t="s">
        <v>589</v>
      </c>
      <c r="C62" s="170" t="s">
        <v>590</v>
      </c>
      <c r="D62" s="170">
        <v>504020</v>
      </c>
      <c r="E62" t="str">
        <f t="shared" si="0"/>
        <v>Lusaka-Lusaka District-Kamwala&gt;504020</v>
      </c>
    </row>
    <row r="63" spans="1:5" x14ac:dyDescent="0.25">
      <c r="A63" s="170" t="s">
        <v>474</v>
      </c>
      <c r="B63" s="170" t="s">
        <v>477</v>
      </c>
      <c r="C63" s="170" t="s">
        <v>591</v>
      </c>
      <c r="D63" s="170">
        <v>210021</v>
      </c>
      <c r="E63" t="str">
        <f t="shared" si="0"/>
        <v>Copperbelt-Ndola-Kaniki&gt;210021</v>
      </c>
    </row>
    <row r="64" spans="1:5" x14ac:dyDescent="0.25">
      <c r="A64" s="170" t="s">
        <v>347</v>
      </c>
      <c r="B64" s="170" t="s">
        <v>589</v>
      </c>
      <c r="C64" s="170" t="s">
        <v>592</v>
      </c>
      <c r="D64" s="170">
        <v>504021</v>
      </c>
      <c r="E64" t="str">
        <f t="shared" si="0"/>
        <v>Lusaka-Lusaka District-Kanyama West&gt;504021</v>
      </c>
    </row>
    <row r="65" spans="1:5" x14ac:dyDescent="0.25">
      <c r="A65" s="170" t="s">
        <v>518</v>
      </c>
      <c r="B65" s="170" t="s">
        <v>527</v>
      </c>
      <c r="C65" s="170" t="s">
        <v>528</v>
      </c>
      <c r="D65" s="170">
        <v>807022</v>
      </c>
      <c r="E65" t="str">
        <f t="shared" si="0"/>
        <v>Southern-Mazabuka-Kaonga&gt;807022</v>
      </c>
    </row>
    <row r="66" spans="1:5" x14ac:dyDescent="0.25">
      <c r="A66" s="170" t="s">
        <v>518</v>
      </c>
      <c r="B66" s="170" t="s">
        <v>536</v>
      </c>
      <c r="C66" s="170" t="s">
        <v>593</v>
      </c>
      <c r="D66" s="170">
        <v>811017</v>
      </c>
      <c r="E66" t="str">
        <f t="shared" si="0"/>
        <v>Southern-Siavonga-Kapululira&gt;811017</v>
      </c>
    </row>
    <row r="67" spans="1:5" x14ac:dyDescent="0.25">
      <c r="A67" s="170" t="s">
        <v>471</v>
      </c>
      <c r="B67" s="170" t="s">
        <v>472</v>
      </c>
      <c r="C67" s="170" t="s">
        <v>594</v>
      </c>
      <c r="D67" s="170">
        <v>102028</v>
      </c>
      <c r="E67" t="str">
        <f t="shared" ref="E67:E100" si="1">A67&amp;"-"&amp;B67&amp;"-"&amp;C67&amp;"&gt;"&amp;D67</f>
        <v>Central-Kabwe Urban-Kasanda&gt;102028</v>
      </c>
    </row>
    <row r="68" spans="1:5" x14ac:dyDescent="0.25">
      <c r="A68" s="170" t="s">
        <v>347</v>
      </c>
      <c r="B68" s="170" t="s">
        <v>580</v>
      </c>
      <c r="C68" s="170" t="s">
        <v>595</v>
      </c>
      <c r="D68" s="170">
        <v>503011</v>
      </c>
      <c r="E68" t="str">
        <f t="shared" si="1"/>
        <v>Lusaka-Luangwa-Kasinsa&gt;503011</v>
      </c>
    </row>
    <row r="69" spans="1:5" x14ac:dyDescent="0.25">
      <c r="A69" s="170" t="s">
        <v>518</v>
      </c>
      <c r="B69" s="170" t="s">
        <v>519</v>
      </c>
      <c r="C69" s="170" t="s">
        <v>596</v>
      </c>
      <c r="D69" s="170">
        <v>806031</v>
      </c>
      <c r="E69" t="str">
        <f t="shared" si="1"/>
        <v>Southern-Livingstone-Kasiya&gt;806031</v>
      </c>
    </row>
    <row r="70" spans="1:5" x14ac:dyDescent="0.25">
      <c r="A70" s="170" t="s">
        <v>471</v>
      </c>
      <c r="B70" s="170" t="s">
        <v>472</v>
      </c>
      <c r="C70" s="170" t="s">
        <v>597</v>
      </c>
      <c r="D70" s="170">
        <v>102041</v>
      </c>
      <c r="E70" t="str">
        <f t="shared" si="1"/>
        <v>Central-Kabwe Urban-Katondo&gt;102041</v>
      </c>
    </row>
    <row r="71" spans="1:5" x14ac:dyDescent="0.25">
      <c r="A71" s="170" t="s">
        <v>471</v>
      </c>
      <c r="B71" s="170" t="s">
        <v>472</v>
      </c>
      <c r="C71" s="170" t="s">
        <v>598</v>
      </c>
      <c r="D71" s="170">
        <v>102033</v>
      </c>
      <c r="E71" t="str">
        <f t="shared" si="1"/>
        <v>Central-Kabwe Urban-Kawama&gt;102033</v>
      </c>
    </row>
    <row r="72" spans="1:5" x14ac:dyDescent="0.25">
      <c r="A72" s="170" t="s">
        <v>474</v>
      </c>
      <c r="B72" s="170" t="s">
        <v>475</v>
      </c>
      <c r="C72" s="170" t="s">
        <v>598</v>
      </c>
      <c r="D72" s="170">
        <v>204025</v>
      </c>
      <c r="E72" t="str">
        <f t="shared" si="1"/>
        <v>Copperbelt-Kitwe-Kawama&gt;204025</v>
      </c>
    </row>
    <row r="73" spans="1:5" x14ac:dyDescent="0.25">
      <c r="A73" s="170" t="s">
        <v>474</v>
      </c>
      <c r="B73" s="170" t="s">
        <v>477</v>
      </c>
      <c r="C73" s="170" t="s">
        <v>598</v>
      </c>
      <c r="D73" s="170">
        <v>210024</v>
      </c>
      <c r="E73" t="str">
        <f t="shared" si="1"/>
        <v>Copperbelt-Ndola-Kawama&gt;210024</v>
      </c>
    </row>
    <row r="74" spans="1:5" x14ac:dyDescent="0.25">
      <c r="A74" s="170" t="s">
        <v>471</v>
      </c>
      <c r="B74" s="170" t="s">
        <v>599</v>
      </c>
      <c r="C74" s="170" t="s">
        <v>600</v>
      </c>
      <c r="D74" s="170">
        <v>105045</v>
      </c>
      <c r="E74" t="str">
        <f t="shared" si="1"/>
        <v>Central-Mumbwa-Kayanga&gt;105045</v>
      </c>
    </row>
    <row r="75" spans="1:5" x14ac:dyDescent="0.25">
      <c r="A75" s="170" t="s">
        <v>347</v>
      </c>
      <c r="B75" s="170" t="s">
        <v>502</v>
      </c>
      <c r="C75" s="170" t="s">
        <v>601</v>
      </c>
      <c r="D75" s="170">
        <v>502019</v>
      </c>
      <c r="E75" t="str">
        <f t="shared" si="1"/>
        <v>Lusaka-Kafue-Kazimva&gt;502019</v>
      </c>
    </row>
    <row r="76" spans="1:5" x14ac:dyDescent="0.25">
      <c r="A76" s="170" t="s">
        <v>347</v>
      </c>
      <c r="B76" s="170" t="s">
        <v>502</v>
      </c>
      <c r="C76" s="170" t="s">
        <v>602</v>
      </c>
      <c r="D76" s="171" t="s">
        <v>603</v>
      </c>
      <c r="E76" t="str">
        <f>A76&amp;"-"&amp;B76&amp;"-"&amp;C76&amp;"&gt;"&amp;D76</f>
        <v>Lusaka-Kafue-Kris Katumba&gt;5020GC</v>
      </c>
    </row>
    <row r="77" spans="1:5" x14ac:dyDescent="0.25">
      <c r="A77" s="170" t="s">
        <v>518</v>
      </c>
      <c r="B77" s="170" t="s">
        <v>519</v>
      </c>
      <c r="C77" s="170" t="s">
        <v>604</v>
      </c>
      <c r="D77" s="170">
        <v>806017</v>
      </c>
      <c r="E77" t="str">
        <f t="shared" si="1"/>
        <v>Southern-Livingstone-Livingstone Police&gt;806017</v>
      </c>
    </row>
    <row r="78" spans="1:5" x14ac:dyDescent="0.25">
      <c r="A78" s="170" t="s">
        <v>474</v>
      </c>
      <c r="B78" s="170" t="s">
        <v>477</v>
      </c>
      <c r="C78" s="170" t="s">
        <v>605</v>
      </c>
      <c r="D78" s="170">
        <v>210027</v>
      </c>
      <c r="E78" t="str">
        <f t="shared" si="1"/>
        <v>Copperbelt-Ndola-Lubuto&gt;210027</v>
      </c>
    </row>
    <row r="79" spans="1:5" x14ac:dyDescent="0.25">
      <c r="A79" s="170" t="s">
        <v>518</v>
      </c>
      <c r="B79" s="170" t="s">
        <v>536</v>
      </c>
      <c r="C79" s="170" t="s">
        <v>501</v>
      </c>
      <c r="D79" s="170">
        <v>811011</v>
      </c>
      <c r="E79" t="str">
        <f t="shared" si="1"/>
        <v>Southern-Siavonga-Lusitu&gt;811011</v>
      </c>
    </row>
    <row r="80" spans="1:5" x14ac:dyDescent="0.25">
      <c r="A80" s="170" t="s">
        <v>518</v>
      </c>
      <c r="B80" s="170" t="s">
        <v>519</v>
      </c>
      <c r="C80" s="170" t="s">
        <v>606</v>
      </c>
      <c r="D80" s="170">
        <v>806020</v>
      </c>
      <c r="E80" t="str">
        <f t="shared" si="1"/>
        <v>Southern-Livingstone-Mahatma Gandhi&gt;806020</v>
      </c>
    </row>
    <row r="81" spans="1:5" x14ac:dyDescent="0.25">
      <c r="A81" s="170" t="s">
        <v>474</v>
      </c>
      <c r="B81" s="170" t="s">
        <v>477</v>
      </c>
      <c r="C81" s="170" t="s">
        <v>607</v>
      </c>
      <c r="D81" s="170">
        <v>210029</v>
      </c>
      <c r="E81" t="str">
        <f t="shared" si="1"/>
        <v>Copperbelt-Ndola-Masala Main&gt;210029</v>
      </c>
    </row>
    <row r="82" spans="1:5" x14ac:dyDescent="0.25">
      <c r="A82" s="170" t="s">
        <v>471</v>
      </c>
      <c r="B82" s="170" t="s">
        <v>568</v>
      </c>
      <c r="C82" s="170" t="s">
        <v>608</v>
      </c>
      <c r="D82" s="170">
        <v>101023</v>
      </c>
      <c r="E82" t="str">
        <f t="shared" si="1"/>
        <v>Central-Chibombo-Malambanyama&gt;101023</v>
      </c>
    </row>
    <row r="83" spans="1:5" x14ac:dyDescent="0.25">
      <c r="A83" s="170" t="s">
        <v>471</v>
      </c>
      <c r="B83" s="170" t="s">
        <v>568</v>
      </c>
      <c r="C83" s="170" t="s">
        <v>609</v>
      </c>
      <c r="D83" s="170">
        <v>101042</v>
      </c>
      <c r="E83" t="str">
        <f t="shared" si="1"/>
        <v>Central-Chibombo-Malombe&gt;101042</v>
      </c>
    </row>
    <row r="84" spans="1:5" x14ac:dyDescent="0.25">
      <c r="A84" s="170" t="s">
        <v>347</v>
      </c>
      <c r="B84" s="170" t="s">
        <v>589</v>
      </c>
      <c r="C84" s="170" t="s">
        <v>610</v>
      </c>
      <c r="D84" s="170">
        <v>504025</v>
      </c>
      <c r="E84" t="str">
        <f t="shared" si="1"/>
        <v>Lusaka-Lusaka District-Mandevu&gt;504025</v>
      </c>
    </row>
    <row r="85" spans="1:5" x14ac:dyDescent="0.25">
      <c r="A85" s="170" t="s">
        <v>474</v>
      </c>
      <c r="B85" s="170" t="s">
        <v>477</v>
      </c>
      <c r="C85" s="170" t="s">
        <v>611</v>
      </c>
      <c r="D85" s="170">
        <v>210030</v>
      </c>
      <c r="E85" t="str">
        <f t="shared" si="1"/>
        <v>Copperbelt-Ndola-Masala New&gt;210030</v>
      </c>
    </row>
    <row r="86" spans="1:5" x14ac:dyDescent="0.25">
      <c r="A86" s="170" t="s">
        <v>518</v>
      </c>
      <c r="B86" s="170" t="s">
        <v>527</v>
      </c>
      <c r="C86" s="170" t="s">
        <v>612</v>
      </c>
      <c r="D86" s="170">
        <v>807026</v>
      </c>
      <c r="E86" t="str">
        <f t="shared" si="1"/>
        <v>Southern-Mazabuka-Mbayamusuma&gt;807026</v>
      </c>
    </row>
    <row r="87" spans="1:5" x14ac:dyDescent="0.25">
      <c r="A87" s="170" t="s">
        <v>471</v>
      </c>
      <c r="B87" s="170" t="s">
        <v>568</v>
      </c>
      <c r="C87" s="170" t="s">
        <v>613</v>
      </c>
      <c r="D87" s="170">
        <v>101043</v>
      </c>
      <c r="E87" t="str">
        <f t="shared" si="1"/>
        <v>Central-Chibombo-Momboshi&gt;101043</v>
      </c>
    </row>
    <row r="88" spans="1:5" x14ac:dyDescent="0.25">
      <c r="A88" s="170" t="s">
        <v>518</v>
      </c>
      <c r="B88" s="170" t="s">
        <v>519</v>
      </c>
      <c r="C88" s="170" t="s">
        <v>614</v>
      </c>
      <c r="D88" s="170">
        <v>806021</v>
      </c>
      <c r="E88" t="str">
        <f t="shared" si="1"/>
        <v>Southern-Livingstone-Mosi-oa-Tunya&gt;806021</v>
      </c>
    </row>
    <row r="89" spans="1:5" x14ac:dyDescent="0.25">
      <c r="A89" s="170" t="s">
        <v>471</v>
      </c>
      <c r="B89" s="170" t="s">
        <v>472</v>
      </c>
      <c r="C89" s="170" t="s">
        <v>615</v>
      </c>
      <c r="D89" s="170">
        <v>102018</v>
      </c>
      <c r="E89" t="str">
        <f t="shared" si="1"/>
        <v>Central-Kabwe Urban-Kabwe Medium Prison&gt;102018</v>
      </c>
    </row>
    <row r="90" spans="1:5" x14ac:dyDescent="0.25">
      <c r="A90" s="170" t="s">
        <v>518</v>
      </c>
      <c r="B90" s="170" t="s">
        <v>527</v>
      </c>
      <c r="C90" s="170" t="s">
        <v>531</v>
      </c>
      <c r="D90" s="170">
        <v>807028</v>
      </c>
      <c r="E90" t="str">
        <f t="shared" si="1"/>
        <v>Southern-Mazabuka-Mukuyu&gt;807028</v>
      </c>
    </row>
    <row r="91" spans="1:5" x14ac:dyDescent="0.25">
      <c r="A91" s="170" t="s">
        <v>474</v>
      </c>
      <c r="B91" s="170" t="s">
        <v>475</v>
      </c>
      <c r="C91" s="170" t="s">
        <v>616</v>
      </c>
      <c r="D91" s="170">
        <v>204051</v>
      </c>
      <c r="E91" t="str">
        <f t="shared" si="1"/>
        <v>Copperbelt-Kitwe-Mulenga&gt;204051</v>
      </c>
    </row>
    <row r="92" spans="1:5" x14ac:dyDescent="0.25">
      <c r="A92" s="170" t="s">
        <v>471</v>
      </c>
      <c r="B92" s="170" t="s">
        <v>599</v>
      </c>
      <c r="C92" s="170" t="s">
        <v>617</v>
      </c>
      <c r="D92" s="170">
        <v>105018</v>
      </c>
      <c r="E92" t="str">
        <f t="shared" si="1"/>
        <v>Central-Mumbwa-Mwembeshi&gt;105018</v>
      </c>
    </row>
    <row r="93" spans="1:5" x14ac:dyDescent="0.25">
      <c r="A93" s="170" t="s">
        <v>471</v>
      </c>
      <c r="B93" s="170" t="s">
        <v>599</v>
      </c>
      <c r="C93" s="170" t="s">
        <v>618</v>
      </c>
      <c r="D93" s="170">
        <v>105022</v>
      </c>
      <c r="E93" t="str">
        <f t="shared" si="1"/>
        <v>Central-Mumbwa-Nampundwe&gt;105022</v>
      </c>
    </row>
    <row r="94" spans="1:5" x14ac:dyDescent="0.25">
      <c r="A94" s="170" t="s">
        <v>518</v>
      </c>
      <c r="B94" s="170" t="s">
        <v>527</v>
      </c>
      <c r="C94" s="170" t="s">
        <v>619</v>
      </c>
      <c r="D94" s="170">
        <v>807036</v>
      </c>
      <c r="E94" t="str">
        <f t="shared" si="1"/>
        <v>Southern-Mazabuka-Nanga&gt;807036</v>
      </c>
    </row>
    <row r="95" spans="1:5" x14ac:dyDescent="0.25">
      <c r="A95" s="170" t="s">
        <v>347</v>
      </c>
      <c r="B95" s="170" t="s">
        <v>502</v>
      </c>
      <c r="C95" s="170" t="s">
        <v>620</v>
      </c>
      <c r="D95" s="170">
        <v>502026</v>
      </c>
      <c r="E95" t="str">
        <f t="shared" si="1"/>
        <v>Lusaka-Kafue-Nangongwe OPD/ANC&gt;502026</v>
      </c>
    </row>
    <row r="96" spans="1:5" x14ac:dyDescent="0.25">
      <c r="A96" s="170" t="s">
        <v>471</v>
      </c>
      <c r="B96" s="170" t="s">
        <v>472</v>
      </c>
      <c r="C96" s="170" t="s">
        <v>621</v>
      </c>
      <c r="D96" s="170">
        <v>102021</v>
      </c>
      <c r="E96" t="str">
        <f t="shared" si="1"/>
        <v>Central-Kabwe Urban-Natuseko&gt;102021</v>
      </c>
    </row>
    <row r="97" spans="1:5" x14ac:dyDescent="0.25">
      <c r="A97" s="170" t="s">
        <v>347</v>
      </c>
      <c r="B97" s="170" t="s">
        <v>571</v>
      </c>
      <c r="C97" s="170" t="s">
        <v>622</v>
      </c>
      <c r="D97" s="170">
        <v>501022</v>
      </c>
      <c r="E97" t="str">
        <f t="shared" si="1"/>
        <v>Lusaka-Chongwe-Ngwerere RHC&gt;501022</v>
      </c>
    </row>
    <row r="98" spans="1:5" x14ac:dyDescent="0.25">
      <c r="A98" s="170" t="s">
        <v>474</v>
      </c>
      <c r="B98" s="170" t="s">
        <v>477</v>
      </c>
      <c r="C98" s="170" t="s">
        <v>623</v>
      </c>
      <c r="D98" s="170">
        <v>210036</v>
      </c>
      <c r="E98" t="str">
        <f t="shared" si="1"/>
        <v>Copperbelt-Ndola-Nkhwazi&gt;210036</v>
      </c>
    </row>
    <row r="99" spans="1:5" x14ac:dyDescent="0.25">
      <c r="A99" s="170" t="s">
        <v>474</v>
      </c>
      <c r="B99" s="170" t="s">
        <v>477</v>
      </c>
      <c r="C99" s="170" t="s">
        <v>624</v>
      </c>
      <c r="D99" s="170">
        <v>210045</v>
      </c>
      <c r="E99" t="str">
        <f t="shared" si="1"/>
        <v>Copperbelt-Ndola-Twapia&gt;210045</v>
      </c>
    </row>
    <row r="100" spans="1:5" x14ac:dyDescent="0.25">
      <c r="A100" s="170" t="s">
        <v>474</v>
      </c>
      <c r="B100" s="170" t="s">
        <v>475</v>
      </c>
      <c r="C100" s="170" t="s">
        <v>625</v>
      </c>
      <c r="D100" s="170">
        <v>204050</v>
      </c>
      <c r="E100" t="str">
        <f t="shared" si="1"/>
        <v>Copperbelt-Kitwe-Wusakile Government&gt;204050</v>
      </c>
    </row>
  </sheetData>
  <mergeCells count="3">
    <mergeCell ref="M1:N1"/>
    <mergeCell ref="P1:Q1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4"/>
  <sheetViews>
    <sheetView view="pageBreakPreview" zoomScale="84" zoomScaleNormal="100" zoomScaleSheetLayoutView="84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P3" sqref="P3"/>
    </sheetView>
  </sheetViews>
  <sheetFormatPr defaultRowHeight="63.75" customHeight="1" x14ac:dyDescent="0.25"/>
  <cols>
    <col min="1" max="1" width="5.85546875" style="66" customWidth="1"/>
    <col min="2" max="2" width="72.28515625" style="58" customWidth="1"/>
    <col min="3" max="9" width="12.5703125" style="58" customWidth="1"/>
    <col min="10" max="10" width="8.42578125" style="58" customWidth="1"/>
    <col min="11" max="11" width="10.140625" style="58" customWidth="1"/>
    <col min="12" max="18" width="11" style="58" customWidth="1"/>
    <col min="19" max="19" width="13.85546875" style="58" customWidth="1"/>
    <col min="20" max="20" width="16.28515625" style="58" customWidth="1"/>
    <col min="21" max="21" width="20.42578125" style="58" customWidth="1"/>
    <col min="22" max="16384" width="9.140625" style="58"/>
  </cols>
  <sheetData>
    <row r="1" spans="1:22" ht="17.25" thickTop="1" thickBot="1" x14ac:dyDescent="0.3">
      <c r="A1" s="249" t="s">
        <v>125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35"/>
    </row>
    <row r="2" spans="1:22" ht="16.5" thickTop="1" thickBot="1" x14ac:dyDescent="0.3">
      <c r="A2" s="250" t="s">
        <v>6</v>
      </c>
      <c r="B2" s="250" t="s">
        <v>7</v>
      </c>
      <c r="C2" s="250" t="s">
        <v>12</v>
      </c>
      <c r="D2" s="250"/>
      <c r="E2" s="250"/>
      <c r="F2" s="250"/>
      <c r="G2" s="250"/>
      <c r="H2" s="250"/>
      <c r="I2" s="250"/>
      <c r="J2" s="250"/>
      <c r="K2" s="250"/>
      <c r="L2" s="250" t="s">
        <v>13</v>
      </c>
      <c r="M2" s="250"/>
      <c r="N2" s="250"/>
      <c r="O2" s="250"/>
      <c r="P2" s="250"/>
      <c r="Q2" s="250"/>
      <c r="R2" s="250"/>
      <c r="S2" s="250"/>
      <c r="T2" s="250"/>
      <c r="U2" s="250" t="s">
        <v>30</v>
      </c>
      <c r="V2" s="35"/>
    </row>
    <row r="3" spans="1:22" ht="31.5" thickTop="1" thickBot="1" x14ac:dyDescent="0.3">
      <c r="A3" s="250"/>
      <c r="B3" s="250"/>
      <c r="C3" s="25" t="s">
        <v>189</v>
      </c>
      <c r="D3" s="25" t="s">
        <v>190</v>
      </c>
      <c r="E3" s="25" t="s">
        <v>191</v>
      </c>
      <c r="F3" s="25" t="s">
        <v>31</v>
      </c>
      <c r="G3" s="25" t="s">
        <v>178</v>
      </c>
      <c r="H3" s="25" t="s">
        <v>48</v>
      </c>
      <c r="I3" s="25" t="s">
        <v>179</v>
      </c>
      <c r="J3" s="25" t="s">
        <v>50</v>
      </c>
      <c r="K3" s="26" t="s">
        <v>43</v>
      </c>
      <c r="L3" s="25" t="s">
        <v>189</v>
      </c>
      <c r="M3" s="25" t="s">
        <v>190</v>
      </c>
      <c r="N3" s="25" t="s">
        <v>191</v>
      </c>
      <c r="O3" s="25" t="s">
        <v>177</v>
      </c>
      <c r="P3" s="25" t="s">
        <v>47</v>
      </c>
      <c r="Q3" s="25" t="s">
        <v>48</v>
      </c>
      <c r="R3" s="25" t="s">
        <v>192</v>
      </c>
      <c r="S3" s="25" t="s">
        <v>193</v>
      </c>
      <c r="T3" s="59" t="s">
        <v>14</v>
      </c>
      <c r="U3" s="250"/>
      <c r="V3" s="35"/>
    </row>
    <row r="4" spans="1:22" ht="63.75" customHeight="1" thickTop="1" thickBot="1" x14ac:dyDescent="0.3">
      <c r="A4" s="60" t="s">
        <v>81</v>
      </c>
      <c r="B4" s="61" t="s">
        <v>364</v>
      </c>
      <c r="C4" s="62">
        <v>1</v>
      </c>
      <c r="D4" s="62">
        <v>2</v>
      </c>
      <c r="E4" s="62">
        <v>3</v>
      </c>
      <c r="F4" s="62">
        <v>4</v>
      </c>
      <c r="G4" s="62">
        <v>5</v>
      </c>
      <c r="H4" s="62">
        <v>6</v>
      </c>
      <c r="I4" s="62">
        <v>7</v>
      </c>
      <c r="J4" s="62">
        <v>8</v>
      </c>
      <c r="K4" s="98">
        <f>SUM(C4:J4)</f>
        <v>36</v>
      </c>
      <c r="L4" s="62">
        <v>9</v>
      </c>
      <c r="M4" s="62">
        <v>10</v>
      </c>
      <c r="N4" s="62">
        <v>11</v>
      </c>
      <c r="O4" s="62">
        <v>12</v>
      </c>
      <c r="P4" s="62">
        <v>13</v>
      </c>
      <c r="Q4" s="62">
        <v>14</v>
      </c>
      <c r="R4" s="62">
        <v>15</v>
      </c>
      <c r="S4" s="62">
        <v>16</v>
      </c>
      <c r="T4" s="98">
        <f>SUM(L4:S4)</f>
        <v>100</v>
      </c>
      <c r="U4" s="97">
        <f>T4+K4</f>
        <v>136</v>
      </c>
      <c r="V4" s="35"/>
    </row>
    <row r="5" spans="1:22" ht="63.75" customHeight="1" thickTop="1" thickBot="1" x14ac:dyDescent="0.3">
      <c r="A5" s="60" t="s">
        <v>82</v>
      </c>
      <c r="B5" s="61" t="s">
        <v>365</v>
      </c>
      <c r="C5" s="63" t="s">
        <v>346</v>
      </c>
      <c r="D5" s="63" t="s">
        <v>318</v>
      </c>
      <c r="E5" s="63" t="s">
        <v>318</v>
      </c>
      <c r="F5" s="63" t="s">
        <v>318</v>
      </c>
      <c r="G5" s="63" t="s">
        <v>318</v>
      </c>
      <c r="H5" s="63" t="s">
        <v>318</v>
      </c>
      <c r="I5" s="63" t="s">
        <v>318</v>
      </c>
      <c r="J5" s="63" t="s">
        <v>318</v>
      </c>
      <c r="K5" s="63" t="s">
        <v>318</v>
      </c>
      <c r="L5" s="63" t="s">
        <v>318</v>
      </c>
      <c r="M5" s="63" t="s">
        <v>318</v>
      </c>
      <c r="N5" s="63" t="s">
        <v>318</v>
      </c>
      <c r="O5" s="63" t="s">
        <v>318</v>
      </c>
      <c r="P5" s="63" t="s">
        <v>318</v>
      </c>
      <c r="Q5" s="63" t="s">
        <v>318</v>
      </c>
      <c r="R5" s="63" t="s">
        <v>318</v>
      </c>
      <c r="S5" s="63" t="s">
        <v>318</v>
      </c>
      <c r="T5" s="63" t="s">
        <v>318</v>
      </c>
      <c r="U5" s="64">
        <v>1000</v>
      </c>
      <c r="V5" s="65"/>
    </row>
    <row r="6" spans="1:22" ht="63.75" customHeight="1" thickTop="1" thickBot="1" x14ac:dyDescent="0.3">
      <c r="A6" s="60" t="s">
        <v>83</v>
      </c>
      <c r="B6" s="61" t="s">
        <v>366</v>
      </c>
      <c r="C6" s="62">
        <f>C4+20</f>
        <v>21</v>
      </c>
      <c r="D6" s="62">
        <f t="shared" ref="D6:S6" si="0">D4+20</f>
        <v>22</v>
      </c>
      <c r="E6" s="62">
        <f t="shared" si="0"/>
        <v>23</v>
      </c>
      <c r="F6" s="62">
        <f t="shared" si="0"/>
        <v>24</v>
      </c>
      <c r="G6" s="62">
        <f t="shared" si="0"/>
        <v>25</v>
      </c>
      <c r="H6" s="62">
        <f t="shared" si="0"/>
        <v>26</v>
      </c>
      <c r="I6" s="62">
        <f t="shared" si="0"/>
        <v>27</v>
      </c>
      <c r="J6" s="62">
        <f t="shared" si="0"/>
        <v>28</v>
      </c>
      <c r="K6" s="98">
        <f t="shared" ref="K6:K11" si="1">SUM(C6:J6)</f>
        <v>196</v>
      </c>
      <c r="L6" s="62">
        <f t="shared" si="0"/>
        <v>29</v>
      </c>
      <c r="M6" s="62">
        <f t="shared" si="0"/>
        <v>30</v>
      </c>
      <c r="N6" s="62">
        <f t="shared" si="0"/>
        <v>31</v>
      </c>
      <c r="O6" s="62">
        <f t="shared" si="0"/>
        <v>32</v>
      </c>
      <c r="P6" s="62">
        <f t="shared" si="0"/>
        <v>33</v>
      </c>
      <c r="Q6" s="62">
        <f t="shared" si="0"/>
        <v>34</v>
      </c>
      <c r="R6" s="62">
        <f t="shared" si="0"/>
        <v>35</v>
      </c>
      <c r="S6" s="62">
        <f t="shared" si="0"/>
        <v>36</v>
      </c>
      <c r="T6" s="98">
        <f t="shared" ref="T6:T11" si="2">SUM(L6:S6)</f>
        <v>260</v>
      </c>
      <c r="U6" s="97">
        <f t="shared" ref="U6:U11" si="3">T6+K6</f>
        <v>456</v>
      </c>
      <c r="V6" s="35"/>
    </row>
    <row r="7" spans="1:22" ht="63.75" customHeight="1" thickTop="1" thickBot="1" x14ac:dyDescent="0.3">
      <c r="A7" s="60" t="s">
        <v>84</v>
      </c>
      <c r="B7" s="61" t="s">
        <v>222</v>
      </c>
      <c r="C7" s="62">
        <f t="shared" ref="C7:C11" si="4">C6+20</f>
        <v>41</v>
      </c>
      <c r="D7" s="62">
        <f t="shared" ref="D7:L11" si="5">D6+20</f>
        <v>42</v>
      </c>
      <c r="E7" s="62">
        <f t="shared" si="5"/>
        <v>43</v>
      </c>
      <c r="F7" s="62">
        <f t="shared" si="5"/>
        <v>44</v>
      </c>
      <c r="G7" s="62">
        <f t="shared" si="5"/>
        <v>45</v>
      </c>
      <c r="H7" s="62">
        <f t="shared" si="5"/>
        <v>46</v>
      </c>
      <c r="I7" s="62">
        <f t="shared" si="5"/>
        <v>47</v>
      </c>
      <c r="J7" s="62">
        <f t="shared" si="5"/>
        <v>48</v>
      </c>
      <c r="K7" s="98">
        <f t="shared" si="1"/>
        <v>356</v>
      </c>
      <c r="L7" s="62">
        <f t="shared" si="5"/>
        <v>49</v>
      </c>
      <c r="M7" s="62">
        <f t="shared" ref="M7:M11" si="6">M6+20</f>
        <v>50</v>
      </c>
      <c r="N7" s="62">
        <f t="shared" ref="N7:N11" si="7">N6+20</f>
        <v>51</v>
      </c>
      <c r="O7" s="62">
        <f t="shared" ref="O7:O11" si="8">O6+20</f>
        <v>52</v>
      </c>
      <c r="P7" s="62">
        <f t="shared" ref="P7:P11" si="9">P6+20</f>
        <v>53</v>
      </c>
      <c r="Q7" s="62">
        <f t="shared" ref="Q7:Q11" si="10">Q6+20</f>
        <v>54</v>
      </c>
      <c r="R7" s="62">
        <f t="shared" ref="R7:R11" si="11">R6+20</f>
        <v>55</v>
      </c>
      <c r="S7" s="62">
        <f t="shared" ref="S7:S11" si="12">S6+20</f>
        <v>56</v>
      </c>
      <c r="T7" s="98">
        <f t="shared" si="2"/>
        <v>420</v>
      </c>
      <c r="U7" s="97">
        <f t="shared" si="3"/>
        <v>776</v>
      </c>
      <c r="V7" s="35"/>
    </row>
    <row r="8" spans="1:22" ht="63.75" customHeight="1" thickTop="1" thickBot="1" x14ac:dyDescent="0.3">
      <c r="A8" s="60" t="s">
        <v>130</v>
      </c>
      <c r="B8" s="61" t="s">
        <v>367</v>
      </c>
      <c r="C8" s="62">
        <f t="shared" si="4"/>
        <v>61</v>
      </c>
      <c r="D8" s="62" t="s">
        <v>346</v>
      </c>
      <c r="E8" s="62">
        <f t="shared" si="5"/>
        <v>63</v>
      </c>
      <c r="F8" s="62">
        <f t="shared" si="5"/>
        <v>64</v>
      </c>
      <c r="G8" s="62">
        <f t="shared" si="5"/>
        <v>65</v>
      </c>
      <c r="H8" s="62">
        <f t="shared" si="5"/>
        <v>66</v>
      </c>
      <c r="I8" s="62">
        <f t="shared" si="5"/>
        <v>67</v>
      </c>
      <c r="J8" s="62">
        <f t="shared" si="5"/>
        <v>68</v>
      </c>
      <c r="K8" s="98">
        <f t="shared" si="1"/>
        <v>454</v>
      </c>
      <c r="L8" s="62">
        <f t="shared" si="5"/>
        <v>69</v>
      </c>
      <c r="M8" s="62">
        <f t="shared" si="6"/>
        <v>70</v>
      </c>
      <c r="N8" s="62">
        <f t="shared" si="7"/>
        <v>71</v>
      </c>
      <c r="O8" s="62">
        <v>67</v>
      </c>
      <c r="P8" s="62">
        <f t="shared" si="9"/>
        <v>73</v>
      </c>
      <c r="Q8" s="62">
        <f t="shared" si="10"/>
        <v>74</v>
      </c>
      <c r="R8" s="62">
        <f t="shared" si="11"/>
        <v>75</v>
      </c>
      <c r="S8" s="62">
        <f t="shared" si="12"/>
        <v>76</v>
      </c>
      <c r="T8" s="98">
        <f t="shared" si="2"/>
        <v>575</v>
      </c>
      <c r="U8" s="97">
        <f t="shared" si="3"/>
        <v>1029</v>
      </c>
      <c r="V8" s="35"/>
    </row>
    <row r="9" spans="1:22" ht="63.75" customHeight="1" thickTop="1" thickBot="1" x14ac:dyDescent="0.3">
      <c r="A9" s="60" t="s">
        <v>85</v>
      </c>
      <c r="B9" s="61" t="s">
        <v>368</v>
      </c>
      <c r="C9" s="62">
        <f t="shared" si="4"/>
        <v>81</v>
      </c>
      <c r="D9" s="62">
        <v>90</v>
      </c>
      <c r="E9" s="62">
        <f t="shared" si="5"/>
        <v>83</v>
      </c>
      <c r="F9" s="62">
        <f t="shared" si="5"/>
        <v>84</v>
      </c>
      <c r="G9" s="62">
        <f t="shared" si="5"/>
        <v>85</v>
      </c>
      <c r="H9" s="62">
        <f t="shared" si="5"/>
        <v>86</v>
      </c>
      <c r="I9" s="62">
        <f t="shared" si="5"/>
        <v>87</v>
      </c>
      <c r="J9" s="62">
        <f t="shared" si="5"/>
        <v>88</v>
      </c>
      <c r="K9" s="98">
        <f t="shared" si="1"/>
        <v>684</v>
      </c>
      <c r="L9" s="62">
        <f t="shared" si="5"/>
        <v>89</v>
      </c>
      <c r="M9" s="62">
        <f t="shared" si="6"/>
        <v>90</v>
      </c>
      <c r="N9" s="62">
        <f t="shared" si="7"/>
        <v>91</v>
      </c>
      <c r="O9" s="62">
        <f t="shared" si="8"/>
        <v>87</v>
      </c>
      <c r="P9" s="62">
        <f t="shared" si="9"/>
        <v>93</v>
      </c>
      <c r="Q9" s="62">
        <f t="shared" si="10"/>
        <v>94</v>
      </c>
      <c r="R9" s="62">
        <f t="shared" si="11"/>
        <v>95</v>
      </c>
      <c r="S9" s="62">
        <f t="shared" si="12"/>
        <v>96</v>
      </c>
      <c r="T9" s="98">
        <f t="shared" si="2"/>
        <v>735</v>
      </c>
      <c r="U9" s="97">
        <f t="shared" si="3"/>
        <v>1419</v>
      </c>
      <c r="V9" s="35"/>
    </row>
    <row r="10" spans="1:22" ht="63.75" customHeight="1" thickTop="1" thickBot="1" x14ac:dyDescent="0.3">
      <c r="A10" s="60" t="s">
        <v>86</v>
      </c>
      <c r="B10" s="61" t="s">
        <v>369</v>
      </c>
      <c r="C10" s="62">
        <f t="shared" si="4"/>
        <v>101</v>
      </c>
      <c r="D10" s="62">
        <f t="shared" si="5"/>
        <v>110</v>
      </c>
      <c r="E10" s="62">
        <f t="shared" si="5"/>
        <v>103</v>
      </c>
      <c r="F10" s="62">
        <f t="shared" si="5"/>
        <v>104</v>
      </c>
      <c r="G10" s="62">
        <f t="shared" si="5"/>
        <v>105</v>
      </c>
      <c r="H10" s="62">
        <f t="shared" si="5"/>
        <v>106</v>
      </c>
      <c r="I10" s="62">
        <f t="shared" si="5"/>
        <v>107</v>
      </c>
      <c r="J10" s="62">
        <f t="shared" si="5"/>
        <v>108</v>
      </c>
      <c r="K10" s="98">
        <f t="shared" si="1"/>
        <v>844</v>
      </c>
      <c r="L10" s="62">
        <f t="shared" si="5"/>
        <v>109</v>
      </c>
      <c r="M10" s="62">
        <f t="shared" si="6"/>
        <v>110</v>
      </c>
      <c r="N10" s="62">
        <f t="shared" si="7"/>
        <v>111</v>
      </c>
      <c r="O10" s="62">
        <f t="shared" si="8"/>
        <v>107</v>
      </c>
      <c r="P10" s="62">
        <f t="shared" si="9"/>
        <v>113</v>
      </c>
      <c r="Q10" s="62">
        <f t="shared" si="10"/>
        <v>114</v>
      </c>
      <c r="R10" s="62">
        <f t="shared" si="11"/>
        <v>115</v>
      </c>
      <c r="S10" s="62">
        <f t="shared" si="12"/>
        <v>116</v>
      </c>
      <c r="T10" s="98">
        <f t="shared" si="2"/>
        <v>895</v>
      </c>
      <c r="U10" s="97">
        <f t="shared" si="3"/>
        <v>1739</v>
      </c>
      <c r="V10" s="35"/>
    </row>
    <row r="11" spans="1:22" ht="63.75" customHeight="1" thickTop="1" thickBot="1" x14ac:dyDescent="0.3">
      <c r="A11" s="60" t="s">
        <v>87</v>
      </c>
      <c r="B11" s="61" t="s">
        <v>370</v>
      </c>
      <c r="C11" s="62">
        <f t="shared" si="4"/>
        <v>121</v>
      </c>
      <c r="D11" s="62">
        <f t="shared" si="5"/>
        <v>130</v>
      </c>
      <c r="E11" s="62">
        <f t="shared" si="5"/>
        <v>123</v>
      </c>
      <c r="F11" s="62">
        <f t="shared" si="5"/>
        <v>124</v>
      </c>
      <c r="G11" s="62">
        <f t="shared" si="5"/>
        <v>125</v>
      </c>
      <c r="H11" s="62">
        <f t="shared" si="5"/>
        <v>126</v>
      </c>
      <c r="I11" s="62">
        <f t="shared" si="5"/>
        <v>127</v>
      </c>
      <c r="J11" s="62">
        <f t="shared" si="5"/>
        <v>128</v>
      </c>
      <c r="K11" s="98">
        <f t="shared" si="1"/>
        <v>1004</v>
      </c>
      <c r="L11" s="62">
        <f t="shared" si="5"/>
        <v>129</v>
      </c>
      <c r="M11" s="62">
        <f t="shared" si="6"/>
        <v>130</v>
      </c>
      <c r="N11" s="62">
        <f t="shared" si="7"/>
        <v>131</v>
      </c>
      <c r="O11" s="62">
        <f t="shared" si="8"/>
        <v>127</v>
      </c>
      <c r="P11" s="62">
        <f t="shared" si="9"/>
        <v>133</v>
      </c>
      <c r="Q11" s="62">
        <f t="shared" si="10"/>
        <v>134</v>
      </c>
      <c r="R11" s="62">
        <f t="shared" si="11"/>
        <v>135</v>
      </c>
      <c r="S11" s="62">
        <f t="shared" si="12"/>
        <v>136</v>
      </c>
      <c r="T11" s="98">
        <f t="shared" si="2"/>
        <v>1055</v>
      </c>
      <c r="U11" s="97">
        <f t="shared" si="3"/>
        <v>2059</v>
      </c>
      <c r="V11" s="35"/>
    </row>
    <row r="12" spans="1:22" ht="63.75" customHeight="1" thickTop="1" x14ac:dyDescent="0.25">
      <c r="V12" s="35"/>
    </row>
    <row r="13" spans="1:22" ht="63.75" customHeight="1" x14ac:dyDescent="0.25">
      <c r="A13" s="67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spans="1:22" ht="63.75" customHeight="1" x14ac:dyDescent="0.25">
      <c r="A14" s="67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</sheetData>
  <sheetProtection selectLockedCells="1"/>
  <mergeCells count="6">
    <mergeCell ref="A1:U1"/>
    <mergeCell ref="A2:A3"/>
    <mergeCell ref="B2:B3"/>
    <mergeCell ref="C2:K2"/>
    <mergeCell ref="L2:T2"/>
    <mergeCell ref="U2:U3"/>
  </mergeCells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25"/>
  <sheetViews>
    <sheetView zoomScaleNormal="100" zoomScaleSheetLayoutView="100" workbookViewId="0">
      <pane xSplit="2" ySplit="3" topLeftCell="C4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I3" sqref="I3"/>
    </sheetView>
  </sheetViews>
  <sheetFormatPr defaultRowHeight="42" customHeight="1" x14ac:dyDescent="0.25"/>
  <cols>
    <col min="1" max="1" width="11.7109375" style="69" customWidth="1"/>
    <col min="2" max="2" width="42.5703125" style="23" customWidth="1"/>
    <col min="3" max="3" width="6" style="23" customWidth="1"/>
    <col min="4" max="4" width="4.7109375" style="23" customWidth="1"/>
    <col min="5" max="5" width="5.5703125" style="23" customWidth="1"/>
    <col min="6" max="6" width="5.42578125" style="23" customWidth="1"/>
    <col min="7" max="7" width="6.85546875" style="23" customWidth="1"/>
    <col min="8" max="8" width="6.140625" style="23" customWidth="1"/>
    <col min="9" max="9" width="6.28515625" style="23" customWidth="1"/>
    <col min="10" max="10" width="6" style="23" customWidth="1"/>
    <col min="11" max="11" width="6.5703125" style="23" customWidth="1"/>
    <col min="12" max="12" width="5.85546875" style="23" customWidth="1"/>
    <col min="13" max="13" width="5.7109375" style="23" customWidth="1"/>
    <col min="14" max="14" width="5" style="23" customWidth="1"/>
    <col min="15" max="15" width="6.28515625" style="23" customWidth="1"/>
    <col min="16" max="16" width="6.5703125" style="23" customWidth="1"/>
    <col min="17" max="17" width="5.85546875" style="23" customWidth="1"/>
    <col min="18" max="18" width="6.140625" style="23" customWidth="1"/>
    <col min="19" max="19" width="5.140625" style="23" customWidth="1"/>
    <col min="20" max="20" width="8" style="23" customWidth="1"/>
    <col min="21" max="16384" width="9.140625" style="23"/>
  </cols>
  <sheetData>
    <row r="1" spans="1:21" ht="42" customHeight="1" thickBot="1" x14ac:dyDescent="0.3">
      <c r="A1" s="252" t="s">
        <v>16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1" ht="42" customHeight="1" thickBot="1" x14ac:dyDescent="0.3">
      <c r="A2" s="253" t="s">
        <v>15</v>
      </c>
      <c r="B2" s="253" t="s">
        <v>7</v>
      </c>
      <c r="C2" s="253" t="s">
        <v>12</v>
      </c>
      <c r="D2" s="253"/>
      <c r="E2" s="253"/>
      <c r="F2" s="253"/>
      <c r="G2" s="253"/>
      <c r="H2" s="253"/>
      <c r="I2" s="253"/>
      <c r="J2" s="253"/>
      <c r="K2" s="253"/>
      <c r="L2" s="253" t="s">
        <v>13</v>
      </c>
      <c r="M2" s="253"/>
      <c r="N2" s="253"/>
      <c r="O2" s="253"/>
      <c r="P2" s="253"/>
      <c r="Q2" s="253"/>
      <c r="R2" s="253"/>
      <c r="S2" s="253"/>
      <c r="T2" s="253"/>
      <c r="U2" s="251" t="s">
        <v>188</v>
      </c>
    </row>
    <row r="3" spans="1:21" ht="42" customHeight="1" thickBot="1" x14ac:dyDescent="0.3">
      <c r="A3" s="253"/>
      <c r="B3" s="253"/>
      <c r="C3" s="25" t="s">
        <v>189</v>
      </c>
      <c r="D3" s="25" t="s">
        <v>190</v>
      </c>
      <c r="E3" s="25" t="s">
        <v>191</v>
      </c>
      <c r="F3" s="25" t="s">
        <v>31</v>
      </c>
      <c r="G3" s="25" t="s">
        <v>178</v>
      </c>
      <c r="H3" s="25" t="s">
        <v>48</v>
      </c>
      <c r="I3" s="25" t="s">
        <v>179</v>
      </c>
      <c r="J3" s="25" t="s">
        <v>50</v>
      </c>
      <c r="K3" s="26" t="s">
        <v>43</v>
      </c>
      <c r="L3" s="25" t="s">
        <v>189</v>
      </c>
      <c r="M3" s="25" t="s">
        <v>190</v>
      </c>
      <c r="N3" s="25" t="s">
        <v>191</v>
      </c>
      <c r="O3" s="25" t="s">
        <v>177</v>
      </c>
      <c r="P3" s="25" t="s">
        <v>47</v>
      </c>
      <c r="Q3" s="25" t="s">
        <v>48</v>
      </c>
      <c r="R3" s="25" t="s">
        <v>192</v>
      </c>
      <c r="S3" s="25" t="s">
        <v>193</v>
      </c>
      <c r="T3" s="26" t="s">
        <v>187</v>
      </c>
      <c r="U3" s="251"/>
    </row>
    <row r="4" spans="1:21" ht="42" customHeight="1" thickBot="1" x14ac:dyDescent="0.3">
      <c r="A4" s="53" t="s">
        <v>88</v>
      </c>
      <c r="B4" s="53" t="s">
        <v>308</v>
      </c>
      <c r="C4" s="68">
        <v>25</v>
      </c>
      <c r="D4" s="68">
        <v>28</v>
      </c>
      <c r="E4" s="68">
        <v>31</v>
      </c>
      <c r="F4" s="68">
        <v>34</v>
      </c>
      <c r="G4" s="68">
        <v>37</v>
      </c>
      <c r="H4" s="68">
        <v>40</v>
      </c>
      <c r="I4" s="68">
        <v>43</v>
      </c>
      <c r="J4" s="68">
        <v>46</v>
      </c>
      <c r="K4" s="99">
        <f>SUM(C4:J4)</f>
        <v>284</v>
      </c>
      <c r="L4" s="68">
        <v>49</v>
      </c>
      <c r="M4" s="68">
        <v>52</v>
      </c>
      <c r="N4" s="68">
        <v>55</v>
      </c>
      <c r="O4" s="68">
        <v>58</v>
      </c>
      <c r="P4" s="68">
        <v>61</v>
      </c>
      <c r="Q4" s="68">
        <v>64</v>
      </c>
      <c r="R4" s="68">
        <v>67</v>
      </c>
      <c r="S4" s="68">
        <v>70</v>
      </c>
      <c r="T4" s="100">
        <f>SUM(L4:S4)</f>
        <v>476</v>
      </c>
      <c r="U4" s="101">
        <f>T4+K4</f>
        <v>760</v>
      </c>
    </row>
    <row r="5" spans="1:21" ht="42" customHeight="1" thickBot="1" x14ac:dyDescent="0.3">
      <c r="A5" s="53" t="s">
        <v>89</v>
      </c>
      <c r="B5" s="53" t="s">
        <v>300</v>
      </c>
      <c r="C5" s="68">
        <f>C4+5</f>
        <v>30</v>
      </c>
      <c r="D5" s="68">
        <f t="shared" ref="D5:L20" si="0">D4+5</f>
        <v>33</v>
      </c>
      <c r="E5" s="68">
        <f t="shared" si="0"/>
        <v>36</v>
      </c>
      <c r="F5" s="68">
        <f t="shared" si="0"/>
        <v>39</v>
      </c>
      <c r="G5" s="68">
        <f t="shared" si="0"/>
        <v>42</v>
      </c>
      <c r="H5" s="68">
        <f t="shared" si="0"/>
        <v>45</v>
      </c>
      <c r="I5" s="68">
        <f t="shared" si="0"/>
        <v>48</v>
      </c>
      <c r="J5" s="68">
        <f>J4+5</f>
        <v>51</v>
      </c>
      <c r="K5" s="99">
        <f t="shared" ref="K5:K25" si="1">SUM(C5:J5)</f>
        <v>324</v>
      </c>
      <c r="L5" s="68">
        <f t="shared" si="0"/>
        <v>54</v>
      </c>
      <c r="M5" s="68">
        <f t="shared" ref="M5:M25" si="2">M4+5</f>
        <v>57</v>
      </c>
      <c r="N5" s="68">
        <f t="shared" ref="N5:N25" si="3">N4+5</f>
        <v>60</v>
      </c>
      <c r="O5" s="68">
        <f t="shared" ref="O5:O25" si="4">O4+5</f>
        <v>63</v>
      </c>
      <c r="P5" s="68">
        <f t="shared" ref="P5:P25" si="5">P4+5</f>
        <v>66</v>
      </c>
      <c r="Q5" s="68">
        <f t="shared" ref="Q5:Q25" si="6">Q4+5</f>
        <v>69</v>
      </c>
      <c r="R5" s="68">
        <f t="shared" ref="R5:R25" si="7">R4+5</f>
        <v>72</v>
      </c>
      <c r="S5" s="68">
        <f t="shared" ref="S5:S25" si="8">S4+5</f>
        <v>75</v>
      </c>
      <c r="T5" s="100">
        <f t="shared" ref="T5:T25" si="9">SUM(L5:S5)</f>
        <v>516</v>
      </c>
      <c r="U5" s="101">
        <f t="shared" ref="U5:U25" si="10">T5+K5</f>
        <v>840</v>
      </c>
    </row>
    <row r="6" spans="1:21" ht="42" customHeight="1" thickBot="1" x14ac:dyDescent="0.3">
      <c r="A6" s="53" t="s">
        <v>90</v>
      </c>
      <c r="B6" s="53" t="s">
        <v>309</v>
      </c>
      <c r="C6" s="68">
        <f t="shared" ref="C6:C25" si="11">C5+5</f>
        <v>35</v>
      </c>
      <c r="D6" s="68">
        <f t="shared" si="0"/>
        <v>38</v>
      </c>
      <c r="E6" s="68">
        <f t="shared" si="0"/>
        <v>41</v>
      </c>
      <c r="F6" s="68">
        <f t="shared" si="0"/>
        <v>44</v>
      </c>
      <c r="G6" s="68">
        <f t="shared" si="0"/>
        <v>47</v>
      </c>
      <c r="H6" s="68">
        <f t="shared" si="0"/>
        <v>50</v>
      </c>
      <c r="I6" s="68">
        <f t="shared" si="0"/>
        <v>53</v>
      </c>
      <c r="J6" s="68">
        <f t="shared" si="0"/>
        <v>56</v>
      </c>
      <c r="K6" s="99">
        <f t="shared" si="1"/>
        <v>364</v>
      </c>
      <c r="L6" s="68">
        <f t="shared" si="0"/>
        <v>59</v>
      </c>
      <c r="M6" s="68">
        <f t="shared" si="2"/>
        <v>62</v>
      </c>
      <c r="N6" s="68">
        <f t="shared" si="3"/>
        <v>65</v>
      </c>
      <c r="O6" s="68">
        <f t="shared" si="4"/>
        <v>68</v>
      </c>
      <c r="P6" s="68">
        <f t="shared" si="5"/>
        <v>71</v>
      </c>
      <c r="Q6" s="68">
        <f t="shared" si="6"/>
        <v>74</v>
      </c>
      <c r="R6" s="68">
        <f t="shared" si="7"/>
        <v>77</v>
      </c>
      <c r="S6" s="68">
        <f t="shared" si="8"/>
        <v>80</v>
      </c>
      <c r="T6" s="100">
        <f t="shared" si="9"/>
        <v>556</v>
      </c>
      <c r="U6" s="101">
        <f t="shared" si="10"/>
        <v>920</v>
      </c>
    </row>
    <row r="7" spans="1:21" ht="42" customHeight="1" thickBot="1" x14ac:dyDescent="0.3">
      <c r="A7" s="53" t="s">
        <v>91</v>
      </c>
      <c r="B7" s="112" t="s">
        <v>310</v>
      </c>
      <c r="C7" s="68">
        <f t="shared" si="11"/>
        <v>40</v>
      </c>
      <c r="D7" s="68">
        <f t="shared" si="0"/>
        <v>43</v>
      </c>
      <c r="E7" s="68">
        <f t="shared" si="0"/>
        <v>46</v>
      </c>
      <c r="F7" s="68">
        <f t="shared" si="0"/>
        <v>49</v>
      </c>
      <c r="G7" s="68">
        <f t="shared" si="0"/>
        <v>52</v>
      </c>
      <c r="H7" s="68">
        <f t="shared" si="0"/>
        <v>55</v>
      </c>
      <c r="I7" s="68">
        <f t="shared" si="0"/>
        <v>58</v>
      </c>
      <c r="J7" s="68">
        <f t="shared" si="0"/>
        <v>61</v>
      </c>
      <c r="K7" s="99">
        <f t="shared" si="1"/>
        <v>404</v>
      </c>
      <c r="L7" s="68">
        <f t="shared" si="0"/>
        <v>64</v>
      </c>
      <c r="M7" s="68">
        <f t="shared" si="2"/>
        <v>67</v>
      </c>
      <c r="N7" s="68">
        <f t="shared" si="3"/>
        <v>70</v>
      </c>
      <c r="O7" s="68">
        <f t="shared" si="4"/>
        <v>73</v>
      </c>
      <c r="P7" s="68">
        <f t="shared" si="5"/>
        <v>76</v>
      </c>
      <c r="Q7" s="68">
        <f t="shared" si="6"/>
        <v>79</v>
      </c>
      <c r="R7" s="68">
        <f t="shared" si="7"/>
        <v>82</v>
      </c>
      <c r="S7" s="68">
        <f t="shared" si="8"/>
        <v>85</v>
      </c>
      <c r="T7" s="100">
        <f t="shared" si="9"/>
        <v>596</v>
      </c>
      <c r="U7" s="101">
        <f t="shared" si="10"/>
        <v>1000</v>
      </c>
    </row>
    <row r="8" spans="1:21" ht="60" customHeight="1" thickBot="1" x14ac:dyDescent="0.3">
      <c r="A8" s="113" t="s">
        <v>342</v>
      </c>
      <c r="B8" s="112" t="s">
        <v>311</v>
      </c>
      <c r="C8" s="68">
        <f t="shared" si="11"/>
        <v>45</v>
      </c>
      <c r="D8" s="68">
        <f t="shared" si="0"/>
        <v>48</v>
      </c>
      <c r="E8" s="68">
        <f t="shared" si="0"/>
        <v>51</v>
      </c>
      <c r="F8" s="68">
        <f t="shared" si="0"/>
        <v>54</v>
      </c>
      <c r="G8" s="68">
        <f t="shared" si="0"/>
        <v>57</v>
      </c>
      <c r="H8" s="68">
        <f t="shared" si="0"/>
        <v>60</v>
      </c>
      <c r="I8" s="68">
        <f t="shared" si="0"/>
        <v>63</v>
      </c>
      <c r="J8" s="68">
        <f t="shared" si="0"/>
        <v>66</v>
      </c>
      <c r="K8" s="99">
        <f t="shared" si="1"/>
        <v>444</v>
      </c>
      <c r="L8" s="68">
        <f t="shared" si="0"/>
        <v>69</v>
      </c>
      <c r="M8" s="68">
        <f t="shared" si="2"/>
        <v>72</v>
      </c>
      <c r="N8" s="68">
        <f t="shared" si="3"/>
        <v>75</v>
      </c>
      <c r="O8" s="68">
        <f t="shared" si="4"/>
        <v>78</v>
      </c>
      <c r="P8" s="68">
        <f t="shared" si="5"/>
        <v>81</v>
      </c>
      <c r="Q8" s="68">
        <f t="shared" si="6"/>
        <v>84</v>
      </c>
      <c r="R8" s="68">
        <f t="shared" si="7"/>
        <v>87</v>
      </c>
      <c r="S8" s="68">
        <f t="shared" si="8"/>
        <v>90</v>
      </c>
      <c r="T8" s="100">
        <f t="shared" si="9"/>
        <v>636</v>
      </c>
      <c r="U8" s="101">
        <f t="shared" si="10"/>
        <v>1080</v>
      </c>
    </row>
    <row r="9" spans="1:21" ht="58.5" customHeight="1" thickBot="1" x14ac:dyDescent="0.3">
      <c r="A9" s="113" t="s">
        <v>343</v>
      </c>
      <c r="B9" s="112" t="s">
        <v>313</v>
      </c>
      <c r="C9" s="68">
        <f t="shared" si="11"/>
        <v>50</v>
      </c>
      <c r="D9" s="68">
        <f t="shared" si="0"/>
        <v>53</v>
      </c>
      <c r="E9" s="68">
        <f t="shared" si="0"/>
        <v>56</v>
      </c>
      <c r="F9" s="68">
        <f t="shared" si="0"/>
        <v>59</v>
      </c>
      <c r="G9" s="68">
        <f t="shared" si="0"/>
        <v>62</v>
      </c>
      <c r="H9" s="68">
        <f t="shared" si="0"/>
        <v>65</v>
      </c>
      <c r="I9" s="68">
        <f t="shared" si="0"/>
        <v>68</v>
      </c>
      <c r="J9" s="68">
        <f t="shared" si="0"/>
        <v>71</v>
      </c>
      <c r="K9" s="99">
        <f t="shared" si="1"/>
        <v>484</v>
      </c>
      <c r="L9" s="68">
        <f t="shared" si="0"/>
        <v>74</v>
      </c>
      <c r="M9" s="68">
        <f t="shared" si="2"/>
        <v>77</v>
      </c>
      <c r="N9" s="68">
        <f t="shared" si="3"/>
        <v>80</v>
      </c>
      <c r="O9" s="68">
        <f t="shared" si="4"/>
        <v>83</v>
      </c>
      <c r="P9" s="68">
        <f t="shared" si="5"/>
        <v>86</v>
      </c>
      <c r="Q9" s="68">
        <f t="shared" si="6"/>
        <v>89</v>
      </c>
      <c r="R9" s="68">
        <f t="shared" si="7"/>
        <v>92</v>
      </c>
      <c r="S9" s="68">
        <f t="shared" si="8"/>
        <v>95</v>
      </c>
      <c r="T9" s="90">
        <f>SUM(L9:S9)</f>
        <v>676</v>
      </c>
      <c r="U9" s="89">
        <f>T9+K9</f>
        <v>1160</v>
      </c>
    </row>
    <row r="10" spans="1:21" ht="58.5" customHeight="1" thickBot="1" x14ac:dyDescent="0.3">
      <c r="A10" s="113" t="s">
        <v>344</v>
      </c>
      <c r="B10" s="112" t="s">
        <v>312</v>
      </c>
      <c r="C10" s="68">
        <f t="shared" si="11"/>
        <v>55</v>
      </c>
      <c r="D10" s="68">
        <f t="shared" si="0"/>
        <v>58</v>
      </c>
      <c r="E10" s="68">
        <f t="shared" si="0"/>
        <v>61</v>
      </c>
      <c r="F10" s="68">
        <f t="shared" si="0"/>
        <v>64</v>
      </c>
      <c r="G10" s="68">
        <f t="shared" si="0"/>
        <v>67</v>
      </c>
      <c r="H10" s="68">
        <f t="shared" si="0"/>
        <v>70</v>
      </c>
      <c r="I10" s="68">
        <f t="shared" si="0"/>
        <v>73</v>
      </c>
      <c r="J10" s="68">
        <f t="shared" si="0"/>
        <v>76</v>
      </c>
      <c r="K10" s="99">
        <f t="shared" si="1"/>
        <v>524</v>
      </c>
      <c r="L10" s="68">
        <f t="shared" si="0"/>
        <v>79</v>
      </c>
      <c r="M10" s="68">
        <f t="shared" si="2"/>
        <v>82</v>
      </c>
      <c r="N10" s="68">
        <f t="shared" si="3"/>
        <v>85</v>
      </c>
      <c r="O10" s="68">
        <f t="shared" si="4"/>
        <v>88</v>
      </c>
      <c r="P10" s="68">
        <f t="shared" si="5"/>
        <v>91</v>
      </c>
      <c r="Q10" s="68">
        <f t="shared" si="6"/>
        <v>94</v>
      </c>
      <c r="R10" s="68">
        <f t="shared" si="7"/>
        <v>97</v>
      </c>
      <c r="S10" s="68">
        <f t="shared" si="8"/>
        <v>100</v>
      </c>
      <c r="T10" s="100">
        <f t="shared" si="9"/>
        <v>716</v>
      </c>
      <c r="U10" s="101">
        <f t="shared" si="10"/>
        <v>1240</v>
      </c>
    </row>
    <row r="11" spans="1:21" ht="51.75" customHeight="1" thickBot="1" x14ac:dyDescent="0.3">
      <c r="A11" s="113" t="s">
        <v>170</v>
      </c>
      <c r="B11" s="112" t="s">
        <v>314</v>
      </c>
      <c r="C11" s="68">
        <f t="shared" si="11"/>
        <v>60</v>
      </c>
      <c r="D11" s="68">
        <f t="shared" si="0"/>
        <v>63</v>
      </c>
      <c r="E11" s="68">
        <f t="shared" si="0"/>
        <v>66</v>
      </c>
      <c r="F11" s="68">
        <f t="shared" si="0"/>
        <v>69</v>
      </c>
      <c r="G11" s="68">
        <f t="shared" si="0"/>
        <v>72</v>
      </c>
      <c r="H11" s="68">
        <f t="shared" si="0"/>
        <v>75</v>
      </c>
      <c r="I11" s="68">
        <f t="shared" si="0"/>
        <v>78</v>
      </c>
      <c r="J11" s="68">
        <f t="shared" si="0"/>
        <v>81</v>
      </c>
      <c r="K11" s="99">
        <f t="shared" si="1"/>
        <v>564</v>
      </c>
      <c r="L11" s="68">
        <f t="shared" si="0"/>
        <v>84</v>
      </c>
      <c r="M11" s="68">
        <f t="shared" si="2"/>
        <v>87</v>
      </c>
      <c r="N11" s="68">
        <f t="shared" si="3"/>
        <v>90</v>
      </c>
      <c r="O11" s="68">
        <f t="shared" si="4"/>
        <v>93</v>
      </c>
      <c r="P11" s="68">
        <f t="shared" si="5"/>
        <v>96</v>
      </c>
      <c r="Q11" s="68">
        <f t="shared" si="6"/>
        <v>99</v>
      </c>
      <c r="R11" s="68">
        <f t="shared" si="7"/>
        <v>102</v>
      </c>
      <c r="S11" s="68">
        <f t="shared" si="8"/>
        <v>105</v>
      </c>
      <c r="T11" s="90">
        <f>SUM(L11:S11)</f>
        <v>756</v>
      </c>
      <c r="U11" s="89">
        <f t="shared" si="10"/>
        <v>1320</v>
      </c>
    </row>
    <row r="12" spans="1:21" ht="36" customHeight="1" thickBot="1" x14ac:dyDescent="0.3">
      <c r="A12" s="114" t="s">
        <v>301</v>
      </c>
      <c r="B12" s="105" t="s">
        <v>259</v>
      </c>
      <c r="C12" s="68">
        <f t="shared" si="11"/>
        <v>65</v>
      </c>
      <c r="D12" s="68">
        <f t="shared" si="0"/>
        <v>68</v>
      </c>
      <c r="E12" s="68">
        <f t="shared" si="0"/>
        <v>71</v>
      </c>
      <c r="F12" s="68">
        <f t="shared" si="0"/>
        <v>74</v>
      </c>
      <c r="G12" s="68">
        <f t="shared" si="0"/>
        <v>77</v>
      </c>
      <c r="H12" s="68">
        <f t="shared" si="0"/>
        <v>80</v>
      </c>
      <c r="I12" s="68">
        <f t="shared" si="0"/>
        <v>83</v>
      </c>
      <c r="J12" s="68">
        <f t="shared" si="0"/>
        <v>86</v>
      </c>
      <c r="K12" s="99">
        <f t="shared" si="1"/>
        <v>604</v>
      </c>
      <c r="L12" s="68">
        <f t="shared" si="0"/>
        <v>89</v>
      </c>
      <c r="M12" s="68">
        <f t="shared" si="2"/>
        <v>92</v>
      </c>
      <c r="N12" s="68">
        <f t="shared" si="3"/>
        <v>95</v>
      </c>
      <c r="O12" s="68">
        <f t="shared" si="4"/>
        <v>98</v>
      </c>
      <c r="P12" s="68">
        <f t="shared" si="5"/>
        <v>101</v>
      </c>
      <c r="Q12" s="68">
        <f t="shared" si="6"/>
        <v>104</v>
      </c>
      <c r="R12" s="68">
        <f t="shared" si="7"/>
        <v>107</v>
      </c>
      <c r="S12" s="68">
        <f t="shared" si="8"/>
        <v>110</v>
      </c>
      <c r="T12" s="90">
        <f>SUM(L12:S12)</f>
        <v>796</v>
      </c>
      <c r="U12" s="89">
        <f>T12+K12</f>
        <v>1400</v>
      </c>
    </row>
    <row r="13" spans="1:21" ht="36" customHeight="1" thickBot="1" x14ac:dyDescent="0.3">
      <c r="A13" s="115" t="s">
        <v>302</v>
      </c>
      <c r="B13" s="105" t="s">
        <v>260</v>
      </c>
      <c r="C13" s="68">
        <f t="shared" si="11"/>
        <v>70</v>
      </c>
      <c r="D13" s="68">
        <f t="shared" si="0"/>
        <v>73</v>
      </c>
      <c r="E13" s="68">
        <f t="shared" si="0"/>
        <v>76</v>
      </c>
      <c r="F13" s="68">
        <f t="shared" si="0"/>
        <v>79</v>
      </c>
      <c r="G13" s="68">
        <f t="shared" si="0"/>
        <v>82</v>
      </c>
      <c r="H13" s="68">
        <f t="shared" si="0"/>
        <v>85</v>
      </c>
      <c r="I13" s="68">
        <f t="shared" si="0"/>
        <v>88</v>
      </c>
      <c r="J13" s="68">
        <f t="shared" si="0"/>
        <v>91</v>
      </c>
      <c r="K13" s="99">
        <f t="shared" si="1"/>
        <v>644</v>
      </c>
      <c r="L13" s="68">
        <f t="shared" si="0"/>
        <v>94</v>
      </c>
      <c r="M13" s="68">
        <f t="shared" si="2"/>
        <v>97</v>
      </c>
      <c r="N13" s="68">
        <f t="shared" si="3"/>
        <v>100</v>
      </c>
      <c r="O13" s="68">
        <f t="shared" si="4"/>
        <v>103</v>
      </c>
      <c r="P13" s="68">
        <f t="shared" si="5"/>
        <v>106</v>
      </c>
      <c r="Q13" s="68">
        <f t="shared" si="6"/>
        <v>109</v>
      </c>
      <c r="R13" s="68">
        <f t="shared" si="7"/>
        <v>112</v>
      </c>
      <c r="S13" s="68">
        <f t="shared" si="8"/>
        <v>115</v>
      </c>
      <c r="T13" s="90">
        <f>SUM(L13:S13)</f>
        <v>836</v>
      </c>
      <c r="U13" s="89">
        <f>T13+K13</f>
        <v>1480</v>
      </c>
    </row>
    <row r="14" spans="1:21" ht="42" customHeight="1" thickBot="1" x14ac:dyDescent="0.3">
      <c r="A14" s="53" t="s">
        <v>154</v>
      </c>
      <c r="B14" s="53" t="s">
        <v>127</v>
      </c>
      <c r="C14" s="68">
        <f t="shared" si="11"/>
        <v>75</v>
      </c>
      <c r="D14" s="68">
        <f t="shared" si="0"/>
        <v>78</v>
      </c>
      <c r="E14" s="68">
        <f t="shared" si="0"/>
        <v>81</v>
      </c>
      <c r="F14" s="68">
        <f t="shared" si="0"/>
        <v>84</v>
      </c>
      <c r="G14" s="68">
        <f t="shared" si="0"/>
        <v>87</v>
      </c>
      <c r="H14" s="68">
        <f t="shared" si="0"/>
        <v>90</v>
      </c>
      <c r="I14" s="68">
        <f t="shared" si="0"/>
        <v>93</v>
      </c>
      <c r="J14" s="68">
        <f t="shared" si="0"/>
        <v>96</v>
      </c>
      <c r="K14" s="99">
        <f t="shared" si="1"/>
        <v>684</v>
      </c>
      <c r="L14" s="68">
        <f t="shared" si="0"/>
        <v>99</v>
      </c>
      <c r="M14" s="68">
        <f t="shared" si="2"/>
        <v>102</v>
      </c>
      <c r="N14" s="68">
        <f t="shared" si="3"/>
        <v>105</v>
      </c>
      <c r="O14" s="68">
        <f t="shared" si="4"/>
        <v>108</v>
      </c>
      <c r="P14" s="68">
        <f t="shared" si="5"/>
        <v>111</v>
      </c>
      <c r="Q14" s="68">
        <f t="shared" si="6"/>
        <v>114</v>
      </c>
      <c r="R14" s="68">
        <f t="shared" si="7"/>
        <v>117</v>
      </c>
      <c r="S14" s="68">
        <f t="shared" si="8"/>
        <v>120</v>
      </c>
      <c r="T14" s="100">
        <f t="shared" si="9"/>
        <v>876</v>
      </c>
      <c r="U14" s="101">
        <f t="shared" si="10"/>
        <v>1560</v>
      </c>
    </row>
    <row r="15" spans="1:21" ht="48" customHeight="1" thickBot="1" x14ac:dyDescent="0.3">
      <c r="A15" s="53" t="s">
        <v>92</v>
      </c>
      <c r="B15" s="104" t="s">
        <v>265</v>
      </c>
      <c r="C15" s="68">
        <f t="shared" si="11"/>
        <v>80</v>
      </c>
      <c r="D15" s="68">
        <f t="shared" si="0"/>
        <v>83</v>
      </c>
      <c r="E15" s="68">
        <f t="shared" si="0"/>
        <v>86</v>
      </c>
      <c r="F15" s="68">
        <f t="shared" si="0"/>
        <v>89</v>
      </c>
      <c r="G15" s="68">
        <f t="shared" si="0"/>
        <v>92</v>
      </c>
      <c r="H15" s="68">
        <f t="shared" si="0"/>
        <v>95</v>
      </c>
      <c r="I15" s="68">
        <f t="shared" si="0"/>
        <v>98</v>
      </c>
      <c r="J15" s="68">
        <f t="shared" si="0"/>
        <v>101</v>
      </c>
      <c r="K15" s="99">
        <f t="shared" si="1"/>
        <v>724</v>
      </c>
      <c r="L15" s="68">
        <f t="shared" si="0"/>
        <v>104</v>
      </c>
      <c r="M15" s="68">
        <f t="shared" si="2"/>
        <v>107</v>
      </c>
      <c r="N15" s="68">
        <f t="shared" si="3"/>
        <v>110</v>
      </c>
      <c r="O15" s="68">
        <f t="shared" si="4"/>
        <v>113</v>
      </c>
      <c r="P15" s="68">
        <f t="shared" si="5"/>
        <v>116</v>
      </c>
      <c r="Q15" s="68">
        <f t="shared" si="6"/>
        <v>119</v>
      </c>
      <c r="R15" s="68">
        <f t="shared" si="7"/>
        <v>122</v>
      </c>
      <c r="S15" s="68">
        <f t="shared" si="8"/>
        <v>125</v>
      </c>
      <c r="T15" s="100">
        <f t="shared" ref="T15" si="12">SUM(L15:S15)</f>
        <v>916</v>
      </c>
      <c r="U15" s="101">
        <f t="shared" ref="U15" si="13">T15+K15</f>
        <v>1640</v>
      </c>
    </row>
    <row r="16" spans="1:21" ht="42" customHeight="1" thickBot="1" x14ac:dyDescent="0.3">
      <c r="A16" s="53" t="s">
        <v>158</v>
      </c>
      <c r="B16" s="53" t="s">
        <v>156</v>
      </c>
      <c r="C16" s="68">
        <f t="shared" si="11"/>
        <v>85</v>
      </c>
      <c r="D16" s="68">
        <f t="shared" si="0"/>
        <v>88</v>
      </c>
      <c r="E16" s="68">
        <f t="shared" si="0"/>
        <v>91</v>
      </c>
      <c r="F16" s="68">
        <f t="shared" si="0"/>
        <v>94</v>
      </c>
      <c r="G16" s="68">
        <f t="shared" si="0"/>
        <v>97</v>
      </c>
      <c r="H16" s="68">
        <f t="shared" si="0"/>
        <v>100</v>
      </c>
      <c r="I16" s="68">
        <f t="shared" si="0"/>
        <v>103</v>
      </c>
      <c r="J16" s="68">
        <f t="shared" si="0"/>
        <v>106</v>
      </c>
      <c r="K16" s="99">
        <f t="shared" si="1"/>
        <v>764</v>
      </c>
      <c r="L16" s="68">
        <f t="shared" si="0"/>
        <v>109</v>
      </c>
      <c r="M16" s="68">
        <f t="shared" si="2"/>
        <v>112</v>
      </c>
      <c r="N16" s="68">
        <f t="shared" si="3"/>
        <v>115</v>
      </c>
      <c r="O16" s="68">
        <f t="shared" si="4"/>
        <v>118</v>
      </c>
      <c r="P16" s="68">
        <f t="shared" si="5"/>
        <v>121</v>
      </c>
      <c r="Q16" s="68">
        <f t="shared" si="6"/>
        <v>124</v>
      </c>
      <c r="R16" s="68">
        <f t="shared" si="7"/>
        <v>127</v>
      </c>
      <c r="S16" s="68">
        <f t="shared" si="8"/>
        <v>130</v>
      </c>
      <c r="T16" s="100">
        <f t="shared" si="9"/>
        <v>956</v>
      </c>
      <c r="U16" s="101">
        <f t="shared" si="10"/>
        <v>1720</v>
      </c>
    </row>
    <row r="17" spans="1:21" ht="42" customHeight="1" thickBot="1" x14ac:dyDescent="0.3">
      <c r="A17" s="53" t="s">
        <v>159</v>
      </c>
      <c r="B17" s="104" t="s">
        <v>257</v>
      </c>
      <c r="C17" s="68">
        <f t="shared" si="11"/>
        <v>90</v>
      </c>
      <c r="D17" s="68">
        <f t="shared" si="0"/>
        <v>93</v>
      </c>
      <c r="E17" s="68">
        <f t="shared" si="0"/>
        <v>96</v>
      </c>
      <c r="F17" s="68">
        <f t="shared" si="0"/>
        <v>99</v>
      </c>
      <c r="G17" s="68">
        <f t="shared" si="0"/>
        <v>102</v>
      </c>
      <c r="H17" s="68">
        <f t="shared" si="0"/>
        <v>105</v>
      </c>
      <c r="I17" s="68">
        <f t="shared" si="0"/>
        <v>108</v>
      </c>
      <c r="J17" s="68">
        <f t="shared" si="0"/>
        <v>111</v>
      </c>
      <c r="K17" s="99">
        <f t="shared" si="1"/>
        <v>804</v>
      </c>
      <c r="L17" s="68">
        <f t="shared" si="0"/>
        <v>114</v>
      </c>
      <c r="M17" s="68">
        <f t="shared" si="2"/>
        <v>117</v>
      </c>
      <c r="N17" s="68">
        <f t="shared" si="3"/>
        <v>120</v>
      </c>
      <c r="O17" s="68">
        <f t="shared" si="4"/>
        <v>123</v>
      </c>
      <c r="P17" s="68">
        <f t="shared" si="5"/>
        <v>126</v>
      </c>
      <c r="Q17" s="68">
        <f t="shared" si="6"/>
        <v>129</v>
      </c>
      <c r="R17" s="68">
        <f t="shared" si="7"/>
        <v>132</v>
      </c>
      <c r="S17" s="68">
        <f t="shared" si="8"/>
        <v>135</v>
      </c>
      <c r="T17" s="100">
        <f t="shared" ref="T17" si="14">SUM(L17:S17)</f>
        <v>996</v>
      </c>
      <c r="U17" s="101">
        <f t="shared" ref="U17" si="15">T17+K17</f>
        <v>1800</v>
      </c>
    </row>
    <row r="18" spans="1:21" ht="42" customHeight="1" thickBot="1" x14ac:dyDescent="0.3">
      <c r="A18" s="53" t="s">
        <v>160</v>
      </c>
      <c r="B18" s="157" t="s">
        <v>358</v>
      </c>
      <c r="C18" s="68">
        <f t="shared" si="11"/>
        <v>95</v>
      </c>
      <c r="D18" s="68">
        <f t="shared" si="0"/>
        <v>98</v>
      </c>
      <c r="E18" s="68">
        <f t="shared" si="0"/>
        <v>101</v>
      </c>
      <c r="F18" s="68">
        <f t="shared" si="0"/>
        <v>104</v>
      </c>
      <c r="G18" s="68">
        <f t="shared" si="0"/>
        <v>107</v>
      </c>
      <c r="H18" s="68">
        <f t="shared" si="0"/>
        <v>110</v>
      </c>
      <c r="I18" s="68">
        <f t="shared" si="0"/>
        <v>113</v>
      </c>
      <c r="J18" s="68">
        <f t="shared" si="0"/>
        <v>116</v>
      </c>
      <c r="K18" s="99">
        <f t="shared" si="1"/>
        <v>844</v>
      </c>
      <c r="L18" s="68">
        <f t="shared" si="0"/>
        <v>119</v>
      </c>
      <c r="M18" s="68">
        <f t="shared" si="2"/>
        <v>122</v>
      </c>
      <c r="N18" s="68">
        <f t="shared" si="3"/>
        <v>125</v>
      </c>
      <c r="O18" s="68">
        <f t="shared" si="4"/>
        <v>128</v>
      </c>
      <c r="P18" s="68">
        <f t="shared" si="5"/>
        <v>131</v>
      </c>
      <c r="Q18" s="68">
        <f t="shared" si="6"/>
        <v>134</v>
      </c>
      <c r="R18" s="68">
        <f t="shared" si="7"/>
        <v>137</v>
      </c>
      <c r="S18" s="68">
        <f t="shared" si="8"/>
        <v>140</v>
      </c>
      <c r="T18" s="100">
        <f t="shared" si="9"/>
        <v>1036</v>
      </c>
      <c r="U18" s="101">
        <f t="shared" si="10"/>
        <v>1880</v>
      </c>
    </row>
    <row r="19" spans="1:21" ht="42" customHeight="1" thickBot="1" x14ac:dyDescent="0.3">
      <c r="A19" s="53" t="s">
        <v>161</v>
      </c>
      <c r="B19" s="53" t="s">
        <v>157</v>
      </c>
      <c r="C19" s="68">
        <f t="shared" si="11"/>
        <v>100</v>
      </c>
      <c r="D19" s="68">
        <f t="shared" si="0"/>
        <v>103</v>
      </c>
      <c r="E19" s="68">
        <f t="shared" si="0"/>
        <v>106</v>
      </c>
      <c r="F19" s="68">
        <f t="shared" si="0"/>
        <v>109</v>
      </c>
      <c r="G19" s="68">
        <f t="shared" si="0"/>
        <v>112</v>
      </c>
      <c r="H19" s="68">
        <f t="shared" si="0"/>
        <v>115</v>
      </c>
      <c r="I19" s="68">
        <f t="shared" si="0"/>
        <v>118</v>
      </c>
      <c r="J19" s="68">
        <f t="shared" si="0"/>
        <v>121</v>
      </c>
      <c r="K19" s="99">
        <f t="shared" si="1"/>
        <v>884</v>
      </c>
      <c r="L19" s="68">
        <f t="shared" si="0"/>
        <v>124</v>
      </c>
      <c r="M19" s="68">
        <f t="shared" si="2"/>
        <v>127</v>
      </c>
      <c r="N19" s="68">
        <f t="shared" si="3"/>
        <v>130</v>
      </c>
      <c r="O19" s="68">
        <f t="shared" si="4"/>
        <v>133</v>
      </c>
      <c r="P19" s="68">
        <f t="shared" si="5"/>
        <v>136</v>
      </c>
      <c r="Q19" s="68">
        <f t="shared" si="6"/>
        <v>139</v>
      </c>
      <c r="R19" s="68">
        <f t="shared" si="7"/>
        <v>142</v>
      </c>
      <c r="S19" s="68">
        <f t="shared" si="8"/>
        <v>145</v>
      </c>
      <c r="T19" s="100">
        <f t="shared" si="9"/>
        <v>1076</v>
      </c>
      <c r="U19" s="101">
        <f t="shared" si="10"/>
        <v>1960</v>
      </c>
    </row>
    <row r="20" spans="1:21" ht="42" customHeight="1" thickBot="1" x14ac:dyDescent="0.3">
      <c r="A20" s="53" t="s">
        <v>345</v>
      </c>
      <c r="B20" s="53" t="s">
        <v>155</v>
      </c>
      <c r="C20" s="68">
        <f t="shared" si="11"/>
        <v>105</v>
      </c>
      <c r="D20" s="68">
        <f t="shared" si="0"/>
        <v>108</v>
      </c>
      <c r="E20" s="68">
        <f t="shared" si="0"/>
        <v>111</v>
      </c>
      <c r="F20" s="68">
        <f t="shared" si="0"/>
        <v>114</v>
      </c>
      <c r="G20" s="68">
        <f t="shared" si="0"/>
        <v>117</v>
      </c>
      <c r="H20" s="68">
        <f t="shared" si="0"/>
        <v>120</v>
      </c>
      <c r="I20" s="68">
        <f t="shared" si="0"/>
        <v>123</v>
      </c>
      <c r="J20" s="68">
        <f t="shared" si="0"/>
        <v>126</v>
      </c>
      <c r="K20" s="99">
        <f t="shared" si="1"/>
        <v>924</v>
      </c>
      <c r="L20" s="68">
        <f t="shared" si="0"/>
        <v>129</v>
      </c>
      <c r="M20" s="68">
        <f t="shared" si="2"/>
        <v>132</v>
      </c>
      <c r="N20" s="68">
        <f t="shared" si="3"/>
        <v>135</v>
      </c>
      <c r="O20" s="68">
        <f t="shared" si="4"/>
        <v>138</v>
      </c>
      <c r="P20" s="68">
        <f t="shared" si="5"/>
        <v>141</v>
      </c>
      <c r="Q20" s="68">
        <f t="shared" si="6"/>
        <v>144</v>
      </c>
      <c r="R20" s="68">
        <f t="shared" si="7"/>
        <v>147</v>
      </c>
      <c r="S20" s="68">
        <f t="shared" si="8"/>
        <v>150</v>
      </c>
      <c r="T20" s="100">
        <f t="shared" ref="T20" si="16">SUM(L20:S20)</f>
        <v>1116</v>
      </c>
      <c r="U20" s="101">
        <f t="shared" ref="U20" si="17">T20+K20</f>
        <v>2040</v>
      </c>
    </row>
    <row r="21" spans="1:21" ht="42" customHeight="1" thickBot="1" x14ac:dyDescent="0.3">
      <c r="A21" s="53" t="s">
        <v>166</v>
      </c>
      <c r="B21" s="53" t="s">
        <v>315</v>
      </c>
      <c r="C21" s="68">
        <f t="shared" si="11"/>
        <v>110</v>
      </c>
      <c r="D21" s="68">
        <f t="shared" ref="D21:D25" si="18">D20+5</f>
        <v>113</v>
      </c>
      <c r="E21" s="68">
        <f t="shared" ref="E21:E25" si="19">E20+5</f>
        <v>116</v>
      </c>
      <c r="F21" s="68">
        <f t="shared" ref="F21:F25" si="20">F20+5</f>
        <v>119</v>
      </c>
      <c r="G21" s="68">
        <f t="shared" ref="G21:G25" si="21">G20+5</f>
        <v>122</v>
      </c>
      <c r="H21" s="68">
        <f t="shared" ref="H21:H25" si="22">H20+5</f>
        <v>125</v>
      </c>
      <c r="I21" s="68">
        <f t="shared" ref="I21:I25" si="23">I20+5</f>
        <v>128</v>
      </c>
      <c r="J21" s="68">
        <f t="shared" ref="J21:L25" si="24">J20+5</f>
        <v>131</v>
      </c>
      <c r="K21" s="99">
        <f t="shared" si="1"/>
        <v>964</v>
      </c>
      <c r="L21" s="68">
        <f t="shared" si="24"/>
        <v>134</v>
      </c>
      <c r="M21" s="68">
        <f t="shared" si="2"/>
        <v>137</v>
      </c>
      <c r="N21" s="68">
        <f t="shared" si="3"/>
        <v>140</v>
      </c>
      <c r="O21" s="68">
        <f t="shared" si="4"/>
        <v>143</v>
      </c>
      <c r="P21" s="68">
        <f t="shared" si="5"/>
        <v>146</v>
      </c>
      <c r="Q21" s="68">
        <f t="shared" si="6"/>
        <v>149</v>
      </c>
      <c r="R21" s="68">
        <f t="shared" si="7"/>
        <v>152</v>
      </c>
      <c r="S21" s="68">
        <f t="shared" si="8"/>
        <v>155</v>
      </c>
      <c r="T21" s="100">
        <f t="shared" si="9"/>
        <v>1156</v>
      </c>
      <c r="U21" s="101">
        <f t="shared" si="10"/>
        <v>2120</v>
      </c>
    </row>
    <row r="22" spans="1:21" ht="42" customHeight="1" thickBot="1" x14ac:dyDescent="0.3">
      <c r="A22" s="53" t="s">
        <v>167</v>
      </c>
      <c r="B22" s="53" t="s">
        <v>162</v>
      </c>
      <c r="C22" s="68">
        <f t="shared" si="11"/>
        <v>115</v>
      </c>
      <c r="D22" s="68">
        <f t="shared" si="18"/>
        <v>118</v>
      </c>
      <c r="E22" s="68">
        <f t="shared" si="19"/>
        <v>121</v>
      </c>
      <c r="F22" s="68">
        <f t="shared" si="20"/>
        <v>124</v>
      </c>
      <c r="G22" s="68">
        <f t="shared" si="21"/>
        <v>127</v>
      </c>
      <c r="H22" s="68">
        <f t="shared" si="22"/>
        <v>130</v>
      </c>
      <c r="I22" s="68">
        <f t="shared" si="23"/>
        <v>133</v>
      </c>
      <c r="J22" s="68">
        <f t="shared" si="24"/>
        <v>136</v>
      </c>
      <c r="K22" s="99">
        <f t="shared" si="1"/>
        <v>1004</v>
      </c>
      <c r="L22" s="68">
        <f t="shared" si="24"/>
        <v>139</v>
      </c>
      <c r="M22" s="68">
        <f t="shared" si="2"/>
        <v>142</v>
      </c>
      <c r="N22" s="68">
        <f t="shared" si="3"/>
        <v>145</v>
      </c>
      <c r="O22" s="68">
        <f t="shared" si="4"/>
        <v>148</v>
      </c>
      <c r="P22" s="68">
        <f t="shared" si="5"/>
        <v>151</v>
      </c>
      <c r="Q22" s="68">
        <f t="shared" si="6"/>
        <v>154</v>
      </c>
      <c r="R22" s="68">
        <f t="shared" si="7"/>
        <v>157</v>
      </c>
      <c r="S22" s="68">
        <f t="shared" si="8"/>
        <v>160</v>
      </c>
      <c r="T22" s="100">
        <f t="shared" si="9"/>
        <v>1196</v>
      </c>
      <c r="U22" s="101">
        <f t="shared" si="10"/>
        <v>2200</v>
      </c>
    </row>
    <row r="23" spans="1:21" ht="42" customHeight="1" thickBot="1" x14ac:dyDescent="0.3">
      <c r="A23" s="53" t="s">
        <v>168</v>
      </c>
      <c r="B23" s="53" t="s">
        <v>163</v>
      </c>
      <c r="C23" s="68">
        <f t="shared" si="11"/>
        <v>120</v>
      </c>
      <c r="D23" s="68">
        <f t="shared" si="18"/>
        <v>123</v>
      </c>
      <c r="E23" s="68">
        <f t="shared" si="19"/>
        <v>126</v>
      </c>
      <c r="F23" s="68">
        <f t="shared" si="20"/>
        <v>129</v>
      </c>
      <c r="G23" s="68">
        <f t="shared" si="21"/>
        <v>132</v>
      </c>
      <c r="H23" s="68">
        <f t="shared" si="22"/>
        <v>135</v>
      </c>
      <c r="I23" s="68">
        <f t="shared" si="23"/>
        <v>138</v>
      </c>
      <c r="J23" s="68">
        <f t="shared" si="24"/>
        <v>141</v>
      </c>
      <c r="K23" s="99">
        <f t="shared" si="1"/>
        <v>1044</v>
      </c>
      <c r="L23" s="68">
        <f t="shared" si="24"/>
        <v>144</v>
      </c>
      <c r="M23" s="68">
        <f t="shared" si="2"/>
        <v>147</v>
      </c>
      <c r="N23" s="68">
        <f t="shared" si="3"/>
        <v>150</v>
      </c>
      <c r="O23" s="68">
        <f t="shared" si="4"/>
        <v>153</v>
      </c>
      <c r="P23" s="68">
        <f t="shared" si="5"/>
        <v>156</v>
      </c>
      <c r="Q23" s="68">
        <f t="shared" si="6"/>
        <v>159</v>
      </c>
      <c r="R23" s="68">
        <f t="shared" si="7"/>
        <v>162</v>
      </c>
      <c r="S23" s="68">
        <f t="shared" si="8"/>
        <v>165</v>
      </c>
      <c r="T23" s="100">
        <f t="shared" si="9"/>
        <v>1236</v>
      </c>
      <c r="U23" s="101">
        <f t="shared" si="10"/>
        <v>2280</v>
      </c>
    </row>
    <row r="24" spans="1:21" ht="42" customHeight="1" thickBot="1" x14ac:dyDescent="0.3">
      <c r="A24" s="53" t="s">
        <v>258</v>
      </c>
      <c r="B24" s="53" t="s">
        <v>165</v>
      </c>
      <c r="C24" s="68">
        <f t="shared" si="11"/>
        <v>125</v>
      </c>
      <c r="D24" s="68">
        <f t="shared" si="18"/>
        <v>128</v>
      </c>
      <c r="E24" s="68">
        <f t="shared" si="19"/>
        <v>131</v>
      </c>
      <c r="F24" s="68">
        <f t="shared" si="20"/>
        <v>134</v>
      </c>
      <c r="G24" s="68">
        <f t="shared" si="21"/>
        <v>137</v>
      </c>
      <c r="H24" s="68">
        <f t="shared" si="22"/>
        <v>140</v>
      </c>
      <c r="I24" s="68">
        <f t="shared" si="23"/>
        <v>143</v>
      </c>
      <c r="J24" s="68">
        <f t="shared" si="24"/>
        <v>146</v>
      </c>
      <c r="K24" s="99">
        <f t="shared" si="1"/>
        <v>1084</v>
      </c>
      <c r="L24" s="68">
        <f t="shared" si="24"/>
        <v>149</v>
      </c>
      <c r="M24" s="68">
        <f t="shared" si="2"/>
        <v>152</v>
      </c>
      <c r="N24" s="68">
        <f t="shared" si="3"/>
        <v>155</v>
      </c>
      <c r="O24" s="68">
        <f t="shared" si="4"/>
        <v>158</v>
      </c>
      <c r="P24" s="68">
        <f t="shared" si="5"/>
        <v>161</v>
      </c>
      <c r="Q24" s="68">
        <f t="shared" si="6"/>
        <v>164</v>
      </c>
      <c r="R24" s="68">
        <f t="shared" si="7"/>
        <v>167</v>
      </c>
      <c r="S24" s="68">
        <f t="shared" si="8"/>
        <v>170</v>
      </c>
      <c r="T24" s="100">
        <f t="shared" si="9"/>
        <v>1276</v>
      </c>
      <c r="U24" s="101">
        <f t="shared" si="10"/>
        <v>2360</v>
      </c>
    </row>
    <row r="25" spans="1:21" ht="42" customHeight="1" thickBot="1" x14ac:dyDescent="0.3">
      <c r="A25" s="53" t="s">
        <v>303</v>
      </c>
      <c r="B25" s="53" t="s">
        <v>164</v>
      </c>
      <c r="C25" s="68">
        <f t="shared" si="11"/>
        <v>130</v>
      </c>
      <c r="D25" s="68">
        <f t="shared" si="18"/>
        <v>133</v>
      </c>
      <c r="E25" s="68">
        <f t="shared" si="19"/>
        <v>136</v>
      </c>
      <c r="F25" s="68">
        <f t="shared" si="20"/>
        <v>139</v>
      </c>
      <c r="G25" s="68">
        <f t="shared" si="21"/>
        <v>142</v>
      </c>
      <c r="H25" s="68">
        <f t="shared" si="22"/>
        <v>145</v>
      </c>
      <c r="I25" s="68">
        <f t="shared" si="23"/>
        <v>148</v>
      </c>
      <c r="J25" s="68">
        <f t="shared" si="24"/>
        <v>151</v>
      </c>
      <c r="K25" s="99">
        <f t="shared" si="1"/>
        <v>1124</v>
      </c>
      <c r="L25" s="68">
        <f t="shared" si="24"/>
        <v>154</v>
      </c>
      <c r="M25" s="68">
        <f t="shared" si="2"/>
        <v>157</v>
      </c>
      <c r="N25" s="68">
        <f t="shared" si="3"/>
        <v>160</v>
      </c>
      <c r="O25" s="68">
        <f t="shared" si="4"/>
        <v>163</v>
      </c>
      <c r="P25" s="68">
        <f t="shared" si="5"/>
        <v>166</v>
      </c>
      <c r="Q25" s="68">
        <f t="shared" si="6"/>
        <v>169</v>
      </c>
      <c r="R25" s="68">
        <f t="shared" si="7"/>
        <v>172</v>
      </c>
      <c r="S25" s="68">
        <f t="shared" si="8"/>
        <v>175</v>
      </c>
      <c r="T25" s="100">
        <f t="shared" si="9"/>
        <v>1316</v>
      </c>
      <c r="U25" s="101">
        <f t="shared" si="10"/>
        <v>2440</v>
      </c>
    </row>
  </sheetData>
  <sheetProtection selectLockedCells="1"/>
  <mergeCells count="6">
    <mergeCell ref="U2:U3"/>
    <mergeCell ref="A1:U1"/>
    <mergeCell ref="A2:A3"/>
    <mergeCell ref="B2:B3"/>
    <mergeCell ref="C2:K2"/>
    <mergeCell ref="L2:T2"/>
  </mergeCells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C21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B9" sqref="B9"/>
    </sheetView>
  </sheetViews>
  <sheetFormatPr defaultRowHeight="15" x14ac:dyDescent="0.25"/>
  <cols>
    <col min="1" max="1" width="7.42578125" style="23" customWidth="1"/>
    <col min="2" max="2" width="33.7109375" style="18" customWidth="1"/>
    <col min="3" max="3" width="8" style="18" customWidth="1"/>
    <col min="4" max="4" width="7.42578125" style="18" customWidth="1"/>
    <col min="5" max="9" width="7.140625" style="18" customWidth="1"/>
    <col min="10" max="11" width="8.5703125" style="18" customWidth="1"/>
    <col min="12" max="16" width="7.28515625" style="18" customWidth="1"/>
    <col min="17" max="17" width="7.7109375" style="18" customWidth="1"/>
    <col min="18" max="18" width="7.5703125" style="18" customWidth="1"/>
    <col min="19" max="20" width="9.42578125" style="18" customWidth="1"/>
    <col min="21" max="21" width="10.28515625" style="18" customWidth="1"/>
    <col min="22" max="16384" width="9.140625" style="18"/>
  </cols>
  <sheetData>
    <row r="1" spans="1:29" ht="16.5" thickBot="1" x14ac:dyDescent="0.3">
      <c r="A1" s="254" t="s">
        <v>136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15.75" thickBot="1" x14ac:dyDescent="0.3">
      <c r="A2" s="255" t="s">
        <v>6</v>
      </c>
      <c r="B2" s="256" t="s">
        <v>7</v>
      </c>
      <c r="C2" s="257" t="s">
        <v>12</v>
      </c>
      <c r="D2" s="257"/>
      <c r="E2" s="257"/>
      <c r="F2" s="257"/>
      <c r="G2" s="257"/>
      <c r="H2" s="257"/>
      <c r="I2" s="257"/>
      <c r="J2" s="257"/>
      <c r="K2" s="258" t="s">
        <v>173</v>
      </c>
      <c r="L2" s="257" t="s">
        <v>13</v>
      </c>
      <c r="M2" s="257"/>
      <c r="N2" s="257"/>
      <c r="O2" s="257"/>
      <c r="P2" s="257"/>
      <c r="Q2" s="257"/>
      <c r="R2" s="257"/>
      <c r="S2" s="257"/>
      <c r="T2" s="259" t="s">
        <v>225</v>
      </c>
      <c r="U2" s="256" t="s">
        <v>30</v>
      </c>
    </row>
    <row r="3" spans="1:29" ht="15.75" thickBot="1" x14ac:dyDescent="0.3">
      <c r="A3" s="255"/>
      <c r="B3" s="256"/>
      <c r="C3" s="73" t="s">
        <v>17</v>
      </c>
      <c r="D3" s="73" t="s">
        <v>148</v>
      </c>
      <c r="E3" s="192" t="s">
        <v>149</v>
      </c>
      <c r="F3" s="191" t="s">
        <v>31</v>
      </c>
      <c r="G3" s="191" t="s">
        <v>178</v>
      </c>
      <c r="H3" s="191" t="s">
        <v>48</v>
      </c>
      <c r="I3" s="191" t="s">
        <v>179</v>
      </c>
      <c r="J3" s="73" t="s">
        <v>50</v>
      </c>
      <c r="K3" s="258"/>
      <c r="L3" s="73" t="s">
        <v>17</v>
      </c>
      <c r="M3" s="73" t="s">
        <v>148</v>
      </c>
      <c r="N3" s="192" t="s">
        <v>149</v>
      </c>
      <c r="O3" s="191" t="s">
        <v>31</v>
      </c>
      <c r="P3" s="191" t="s">
        <v>178</v>
      </c>
      <c r="Q3" s="191" t="s">
        <v>48</v>
      </c>
      <c r="R3" s="191" t="s">
        <v>179</v>
      </c>
      <c r="S3" s="73" t="s">
        <v>50</v>
      </c>
      <c r="T3" s="260"/>
      <c r="U3" s="256"/>
    </row>
    <row r="4" spans="1:29" ht="45.75" thickBot="1" x14ac:dyDescent="0.3">
      <c r="A4" s="32" t="s">
        <v>93</v>
      </c>
      <c r="B4" s="22" t="s">
        <v>208</v>
      </c>
      <c r="C4" s="27">
        <v>33</v>
      </c>
      <c r="D4" s="27">
        <v>39</v>
      </c>
      <c r="E4" s="27">
        <v>45</v>
      </c>
      <c r="F4" s="27">
        <v>51</v>
      </c>
      <c r="G4" s="27">
        <v>57</v>
      </c>
      <c r="H4" s="27">
        <v>63</v>
      </c>
      <c r="I4" s="27">
        <v>69</v>
      </c>
      <c r="J4" s="27">
        <v>75</v>
      </c>
      <c r="K4" s="87">
        <f>SUM(C4:J4)</f>
        <v>432</v>
      </c>
      <c r="L4" s="27">
        <f>J4+6</f>
        <v>81</v>
      </c>
      <c r="M4" s="27">
        <f>L4+6</f>
        <v>87</v>
      </c>
      <c r="N4" s="27">
        <f>M4+6</f>
        <v>93</v>
      </c>
      <c r="O4" s="27">
        <f t="shared" ref="O4:S4" si="0">N4+6</f>
        <v>99</v>
      </c>
      <c r="P4" s="27">
        <f t="shared" si="0"/>
        <v>105</v>
      </c>
      <c r="Q4" s="27">
        <f t="shared" si="0"/>
        <v>111</v>
      </c>
      <c r="R4" s="27">
        <f t="shared" si="0"/>
        <v>117</v>
      </c>
      <c r="S4" s="27">
        <f t="shared" si="0"/>
        <v>123</v>
      </c>
      <c r="T4" s="87">
        <f>SUM(L4:S4)</f>
        <v>816</v>
      </c>
      <c r="U4" s="88">
        <f t="shared" ref="U4:U19" si="1">T4+K4</f>
        <v>1248</v>
      </c>
    </row>
    <row r="5" spans="1:29" ht="60.75" thickBot="1" x14ac:dyDescent="0.3">
      <c r="A5" s="32" t="s">
        <v>94</v>
      </c>
      <c r="B5" s="22" t="s">
        <v>209</v>
      </c>
      <c r="C5" s="27">
        <f>C4+75</f>
        <v>108</v>
      </c>
      <c r="D5" s="27">
        <f t="shared" ref="D5:J5" si="2">D4+75</f>
        <v>114</v>
      </c>
      <c r="E5" s="27">
        <f t="shared" si="2"/>
        <v>120</v>
      </c>
      <c r="F5" s="27">
        <f t="shared" si="2"/>
        <v>126</v>
      </c>
      <c r="G5" s="27">
        <f t="shared" si="2"/>
        <v>132</v>
      </c>
      <c r="H5" s="27">
        <f t="shared" si="2"/>
        <v>138</v>
      </c>
      <c r="I5" s="27">
        <f t="shared" si="2"/>
        <v>144</v>
      </c>
      <c r="J5" s="27">
        <f t="shared" si="2"/>
        <v>150</v>
      </c>
      <c r="K5" s="87">
        <f t="shared" ref="K5:K19" si="3">SUM(C5:J5)</f>
        <v>1032</v>
      </c>
      <c r="L5" s="27">
        <f t="shared" ref="L5:L21" si="4">L4+75</f>
        <v>156</v>
      </c>
      <c r="M5" s="27">
        <f t="shared" ref="M5:M21" si="5">M4+75</f>
        <v>162</v>
      </c>
      <c r="N5" s="27">
        <f t="shared" ref="N5:N21" si="6">N4+75</f>
        <v>168</v>
      </c>
      <c r="O5" s="27">
        <f>O4+75</f>
        <v>174</v>
      </c>
      <c r="P5" s="27">
        <f t="shared" ref="P5:P21" si="7">P4+75</f>
        <v>180</v>
      </c>
      <c r="Q5" s="27">
        <f t="shared" ref="Q5:Q21" si="8">Q4+75</f>
        <v>186</v>
      </c>
      <c r="R5" s="27">
        <f t="shared" ref="R5:R21" si="9">R4+75</f>
        <v>192</v>
      </c>
      <c r="S5" s="27">
        <f t="shared" ref="S5:S21" si="10">S4+75</f>
        <v>198</v>
      </c>
      <c r="T5" s="87">
        <f t="shared" ref="T5:T19" si="11">SUM(L5:S5)</f>
        <v>1416</v>
      </c>
      <c r="U5" s="88">
        <f t="shared" si="1"/>
        <v>2448</v>
      </c>
    </row>
    <row r="6" spans="1:29" ht="30.75" thickBot="1" x14ac:dyDescent="0.3">
      <c r="A6" s="32" t="s">
        <v>131</v>
      </c>
      <c r="B6" s="29" t="s">
        <v>210</v>
      </c>
      <c r="C6" s="27">
        <f t="shared" ref="C6:C21" si="12">C5+75</f>
        <v>183</v>
      </c>
      <c r="D6" s="27">
        <f t="shared" ref="D6:D21" si="13">D5+75</f>
        <v>189</v>
      </c>
      <c r="E6" s="27">
        <f t="shared" ref="E6:E21" si="14">E5+75</f>
        <v>195</v>
      </c>
      <c r="F6" s="27">
        <f t="shared" ref="F6:F21" si="15">F5+75</f>
        <v>201</v>
      </c>
      <c r="G6" s="27">
        <f t="shared" ref="G6:G21" si="16">G5+75</f>
        <v>207</v>
      </c>
      <c r="H6" s="27">
        <f t="shared" ref="H6:H21" si="17">H5+75</f>
        <v>213</v>
      </c>
      <c r="I6" s="27">
        <f t="shared" ref="I6:I21" si="18">I5+75</f>
        <v>219</v>
      </c>
      <c r="J6" s="27">
        <f t="shared" ref="J6:J21" si="19">J5+75</f>
        <v>225</v>
      </c>
      <c r="K6" s="87">
        <f t="shared" si="3"/>
        <v>1632</v>
      </c>
      <c r="L6" s="27">
        <f t="shared" si="4"/>
        <v>231</v>
      </c>
      <c r="M6" s="27">
        <f t="shared" si="5"/>
        <v>237</v>
      </c>
      <c r="N6" s="27">
        <f t="shared" si="6"/>
        <v>243</v>
      </c>
      <c r="O6" s="27">
        <f t="shared" ref="O6:O21" si="20">O5+75</f>
        <v>249</v>
      </c>
      <c r="P6" s="27">
        <f t="shared" si="7"/>
        <v>255</v>
      </c>
      <c r="Q6" s="27">
        <f t="shared" si="8"/>
        <v>261</v>
      </c>
      <c r="R6" s="27">
        <f t="shared" si="9"/>
        <v>267</v>
      </c>
      <c r="S6" s="27">
        <f t="shared" si="10"/>
        <v>273</v>
      </c>
      <c r="T6" s="87">
        <f t="shared" si="11"/>
        <v>2016</v>
      </c>
      <c r="U6" s="88">
        <f t="shared" si="1"/>
        <v>3648</v>
      </c>
    </row>
    <row r="7" spans="1:29" ht="30.75" thickBot="1" x14ac:dyDescent="0.3">
      <c r="A7" s="32" t="s">
        <v>250</v>
      </c>
      <c r="B7" s="29" t="s">
        <v>44</v>
      </c>
      <c r="C7" s="27">
        <f t="shared" si="12"/>
        <v>258</v>
      </c>
      <c r="D7" s="27">
        <f t="shared" si="13"/>
        <v>264</v>
      </c>
      <c r="E7" s="27">
        <f t="shared" si="14"/>
        <v>270</v>
      </c>
      <c r="F7" s="27">
        <f t="shared" si="15"/>
        <v>276</v>
      </c>
      <c r="G7" s="27">
        <f t="shared" si="16"/>
        <v>282</v>
      </c>
      <c r="H7" s="27">
        <f t="shared" si="17"/>
        <v>288</v>
      </c>
      <c r="I7" s="27">
        <f t="shared" si="18"/>
        <v>294</v>
      </c>
      <c r="J7" s="27">
        <f t="shared" si="19"/>
        <v>300</v>
      </c>
      <c r="K7" s="87">
        <f t="shared" si="3"/>
        <v>2232</v>
      </c>
      <c r="L7" s="27">
        <f t="shared" si="4"/>
        <v>306</v>
      </c>
      <c r="M7" s="27">
        <f t="shared" si="5"/>
        <v>312</v>
      </c>
      <c r="N7" s="27">
        <f t="shared" si="6"/>
        <v>318</v>
      </c>
      <c r="O7" s="27">
        <f t="shared" si="20"/>
        <v>324</v>
      </c>
      <c r="P7" s="27">
        <f t="shared" si="7"/>
        <v>330</v>
      </c>
      <c r="Q7" s="27">
        <f t="shared" si="8"/>
        <v>336</v>
      </c>
      <c r="R7" s="27">
        <f t="shared" si="9"/>
        <v>342</v>
      </c>
      <c r="S7" s="27">
        <f t="shared" si="10"/>
        <v>348</v>
      </c>
      <c r="T7" s="87">
        <f t="shared" si="11"/>
        <v>2616</v>
      </c>
      <c r="U7" s="88">
        <f t="shared" si="1"/>
        <v>4848</v>
      </c>
    </row>
    <row r="8" spans="1:29" ht="45.75" thickBot="1" x14ac:dyDescent="0.3">
      <c r="A8" s="32" t="s">
        <v>95</v>
      </c>
      <c r="B8" s="29" t="s">
        <v>211</v>
      </c>
      <c r="C8" s="27">
        <f t="shared" si="12"/>
        <v>333</v>
      </c>
      <c r="D8" s="27">
        <f t="shared" si="13"/>
        <v>339</v>
      </c>
      <c r="E8" s="27">
        <f t="shared" si="14"/>
        <v>345</v>
      </c>
      <c r="F8" s="27">
        <f t="shared" si="15"/>
        <v>351</v>
      </c>
      <c r="G8" s="27">
        <f t="shared" si="16"/>
        <v>357</v>
      </c>
      <c r="H8" s="27">
        <f t="shared" si="17"/>
        <v>363</v>
      </c>
      <c r="I8" s="27">
        <f t="shared" si="18"/>
        <v>369</v>
      </c>
      <c r="J8" s="27">
        <f t="shared" si="19"/>
        <v>375</v>
      </c>
      <c r="K8" s="87">
        <f t="shared" si="3"/>
        <v>2832</v>
      </c>
      <c r="L8" s="27">
        <f t="shared" si="4"/>
        <v>381</v>
      </c>
      <c r="M8" s="27">
        <f t="shared" si="5"/>
        <v>387</v>
      </c>
      <c r="N8" s="27">
        <f t="shared" si="6"/>
        <v>393</v>
      </c>
      <c r="O8" s="27">
        <f t="shared" si="20"/>
        <v>399</v>
      </c>
      <c r="P8" s="27">
        <f t="shared" si="7"/>
        <v>405</v>
      </c>
      <c r="Q8" s="27">
        <f t="shared" si="8"/>
        <v>411</v>
      </c>
      <c r="R8" s="27">
        <f t="shared" si="9"/>
        <v>417</v>
      </c>
      <c r="S8" s="27">
        <f t="shared" si="10"/>
        <v>423</v>
      </c>
      <c r="T8" s="87">
        <f t="shared" si="11"/>
        <v>3216</v>
      </c>
      <c r="U8" s="88">
        <f t="shared" si="1"/>
        <v>6048</v>
      </c>
    </row>
    <row r="9" spans="1:29" ht="45.75" thickBot="1" x14ac:dyDescent="0.3">
      <c r="A9" s="32" t="s">
        <v>96</v>
      </c>
      <c r="B9" s="29" t="s">
        <v>45</v>
      </c>
      <c r="C9" s="27">
        <f t="shared" si="12"/>
        <v>408</v>
      </c>
      <c r="D9" s="27">
        <f t="shared" si="13"/>
        <v>414</v>
      </c>
      <c r="E9" s="27">
        <f t="shared" si="14"/>
        <v>420</v>
      </c>
      <c r="F9" s="27">
        <f t="shared" si="15"/>
        <v>426</v>
      </c>
      <c r="G9" s="27">
        <f t="shared" si="16"/>
        <v>432</v>
      </c>
      <c r="H9" s="27">
        <f t="shared" si="17"/>
        <v>438</v>
      </c>
      <c r="I9" s="27">
        <f t="shared" si="18"/>
        <v>444</v>
      </c>
      <c r="J9" s="27">
        <f t="shared" si="19"/>
        <v>450</v>
      </c>
      <c r="K9" s="87">
        <f t="shared" si="3"/>
        <v>3432</v>
      </c>
      <c r="L9" s="27">
        <f t="shared" si="4"/>
        <v>456</v>
      </c>
      <c r="M9" s="27">
        <f t="shared" si="5"/>
        <v>462</v>
      </c>
      <c r="N9" s="27">
        <f t="shared" si="6"/>
        <v>468</v>
      </c>
      <c r="O9" s="27">
        <f t="shared" si="20"/>
        <v>474</v>
      </c>
      <c r="P9" s="27">
        <f t="shared" si="7"/>
        <v>480</v>
      </c>
      <c r="Q9" s="27">
        <f t="shared" si="8"/>
        <v>486</v>
      </c>
      <c r="R9" s="27">
        <f t="shared" si="9"/>
        <v>492</v>
      </c>
      <c r="S9" s="27">
        <f t="shared" si="10"/>
        <v>498</v>
      </c>
      <c r="T9" s="87">
        <f t="shared" si="11"/>
        <v>3816</v>
      </c>
      <c r="U9" s="88">
        <f t="shared" si="1"/>
        <v>7248</v>
      </c>
    </row>
    <row r="10" spans="1:29" ht="30.75" thickBot="1" x14ac:dyDescent="0.3">
      <c r="A10" s="32" t="s">
        <v>251</v>
      </c>
      <c r="B10" s="22" t="s">
        <v>32</v>
      </c>
      <c r="C10" s="27">
        <f t="shared" si="12"/>
        <v>483</v>
      </c>
      <c r="D10" s="27">
        <f t="shared" si="13"/>
        <v>489</v>
      </c>
      <c r="E10" s="27">
        <f t="shared" si="14"/>
        <v>495</v>
      </c>
      <c r="F10" s="27">
        <f t="shared" si="15"/>
        <v>501</v>
      </c>
      <c r="G10" s="27">
        <f t="shared" si="16"/>
        <v>507</v>
      </c>
      <c r="H10" s="27">
        <f t="shared" si="17"/>
        <v>513</v>
      </c>
      <c r="I10" s="27">
        <f t="shared" si="18"/>
        <v>519</v>
      </c>
      <c r="J10" s="27">
        <f t="shared" si="19"/>
        <v>525</v>
      </c>
      <c r="K10" s="87">
        <f t="shared" si="3"/>
        <v>4032</v>
      </c>
      <c r="L10" s="27">
        <f t="shared" si="4"/>
        <v>531</v>
      </c>
      <c r="M10" s="27">
        <f t="shared" si="5"/>
        <v>537</v>
      </c>
      <c r="N10" s="27">
        <f t="shared" si="6"/>
        <v>543</v>
      </c>
      <c r="O10" s="27">
        <f t="shared" si="20"/>
        <v>549</v>
      </c>
      <c r="P10" s="27">
        <f t="shared" si="7"/>
        <v>555</v>
      </c>
      <c r="Q10" s="27">
        <f t="shared" si="8"/>
        <v>561</v>
      </c>
      <c r="R10" s="27">
        <f t="shared" si="9"/>
        <v>567</v>
      </c>
      <c r="S10" s="27">
        <f t="shared" si="10"/>
        <v>573</v>
      </c>
      <c r="T10" s="87">
        <f t="shared" si="11"/>
        <v>4416</v>
      </c>
      <c r="U10" s="88">
        <f t="shared" si="1"/>
        <v>8448</v>
      </c>
      <c r="AC10" s="30"/>
    </row>
    <row r="11" spans="1:29" ht="30.75" thickBot="1" x14ac:dyDescent="0.3">
      <c r="A11" s="32" t="s">
        <v>252</v>
      </c>
      <c r="B11" s="22" t="s">
        <v>33</v>
      </c>
      <c r="C11" s="27">
        <f t="shared" si="12"/>
        <v>558</v>
      </c>
      <c r="D11" s="27">
        <f t="shared" si="13"/>
        <v>564</v>
      </c>
      <c r="E11" s="27">
        <f t="shared" si="14"/>
        <v>570</v>
      </c>
      <c r="F11" s="27">
        <f t="shared" si="15"/>
        <v>576</v>
      </c>
      <c r="G11" s="27">
        <f t="shared" si="16"/>
        <v>582</v>
      </c>
      <c r="H11" s="27">
        <f t="shared" si="17"/>
        <v>588</v>
      </c>
      <c r="I11" s="27">
        <f t="shared" si="18"/>
        <v>594</v>
      </c>
      <c r="J11" s="27">
        <f t="shared" si="19"/>
        <v>600</v>
      </c>
      <c r="K11" s="87">
        <f t="shared" si="3"/>
        <v>4632</v>
      </c>
      <c r="L11" s="27">
        <f t="shared" si="4"/>
        <v>606</v>
      </c>
      <c r="M11" s="27">
        <f t="shared" si="5"/>
        <v>612</v>
      </c>
      <c r="N11" s="27">
        <f t="shared" si="6"/>
        <v>618</v>
      </c>
      <c r="O11" s="27">
        <f t="shared" si="20"/>
        <v>624</v>
      </c>
      <c r="P11" s="27">
        <f t="shared" si="7"/>
        <v>630</v>
      </c>
      <c r="Q11" s="27">
        <f t="shared" si="8"/>
        <v>636</v>
      </c>
      <c r="R11" s="27">
        <f t="shared" si="9"/>
        <v>642</v>
      </c>
      <c r="S11" s="27">
        <f t="shared" si="10"/>
        <v>648</v>
      </c>
      <c r="T11" s="87">
        <f t="shared" si="11"/>
        <v>5016</v>
      </c>
      <c r="U11" s="88">
        <f t="shared" si="1"/>
        <v>9648</v>
      </c>
    </row>
    <row r="12" spans="1:29" ht="45.75" thickBot="1" x14ac:dyDescent="0.3">
      <c r="A12" s="43" t="s">
        <v>253</v>
      </c>
      <c r="B12" s="31" t="s">
        <v>182</v>
      </c>
      <c r="C12" s="27">
        <f t="shared" si="12"/>
        <v>633</v>
      </c>
      <c r="D12" s="27">
        <f t="shared" si="13"/>
        <v>639</v>
      </c>
      <c r="E12" s="27">
        <f t="shared" si="14"/>
        <v>645</v>
      </c>
      <c r="F12" s="27">
        <f t="shared" si="15"/>
        <v>651</v>
      </c>
      <c r="G12" s="27">
        <f t="shared" si="16"/>
        <v>657</v>
      </c>
      <c r="H12" s="27">
        <f t="shared" si="17"/>
        <v>663</v>
      </c>
      <c r="I12" s="27">
        <f t="shared" si="18"/>
        <v>669</v>
      </c>
      <c r="J12" s="27">
        <f t="shared" si="19"/>
        <v>675</v>
      </c>
      <c r="K12" s="87">
        <f t="shared" si="3"/>
        <v>5232</v>
      </c>
      <c r="L12" s="27">
        <f t="shared" si="4"/>
        <v>681</v>
      </c>
      <c r="M12" s="27">
        <f t="shared" si="5"/>
        <v>687</v>
      </c>
      <c r="N12" s="27">
        <f t="shared" si="6"/>
        <v>693</v>
      </c>
      <c r="O12" s="27">
        <f t="shared" si="20"/>
        <v>699</v>
      </c>
      <c r="P12" s="27">
        <f t="shared" si="7"/>
        <v>705</v>
      </c>
      <c r="Q12" s="27">
        <f t="shared" si="8"/>
        <v>711</v>
      </c>
      <c r="R12" s="27">
        <f t="shared" si="9"/>
        <v>717</v>
      </c>
      <c r="S12" s="27">
        <f t="shared" si="10"/>
        <v>723</v>
      </c>
      <c r="T12" s="87">
        <f t="shared" si="11"/>
        <v>5616</v>
      </c>
      <c r="U12" s="88">
        <f t="shared" si="1"/>
        <v>10848</v>
      </c>
    </row>
    <row r="13" spans="1:29" ht="30.75" thickBot="1" x14ac:dyDescent="0.3">
      <c r="A13" s="32" t="s">
        <v>254</v>
      </c>
      <c r="B13" s="22" t="s">
        <v>34</v>
      </c>
      <c r="C13" s="27">
        <f t="shared" si="12"/>
        <v>708</v>
      </c>
      <c r="D13" s="27">
        <f t="shared" si="13"/>
        <v>714</v>
      </c>
      <c r="E13" s="27">
        <f t="shared" si="14"/>
        <v>720</v>
      </c>
      <c r="F13" s="27">
        <f t="shared" si="15"/>
        <v>726</v>
      </c>
      <c r="G13" s="27">
        <f t="shared" si="16"/>
        <v>732</v>
      </c>
      <c r="H13" s="27">
        <f t="shared" si="17"/>
        <v>738</v>
      </c>
      <c r="I13" s="27">
        <f t="shared" si="18"/>
        <v>744</v>
      </c>
      <c r="J13" s="27">
        <f t="shared" si="19"/>
        <v>750</v>
      </c>
      <c r="K13" s="87">
        <f t="shared" si="3"/>
        <v>5832</v>
      </c>
      <c r="L13" s="27">
        <f t="shared" si="4"/>
        <v>756</v>
      </c>
      <c r="M13" s="27">
        <f t="shared" si="5"/>
        <v>762</v>
      </c>
      <c r="N13" s="27">
        <f t="shared" si="6"/>
        <v>768</v>
      </c>
      <c r="O13" s="27">
        <f t="shared" si="20"/>
        <v>774</v>
      </c>
      <c r="P13" s="27">
        <f t="shared" si="7"/>
        <v>780</v>
      </c>
      <c r="Q13" s="27">
        <f t="shared" si="8"/>
        <v>786</v>
      </c>
      <c r="R13" s="27">
        <f t="shared" si="9"/>
        <v>792</v>
      </c>
      <c r="S13" s="27">
        <f t="shared" si="10"/>
        <v>798</v>
      </c>
      <c r="T13" s="87">
        <f t="shared" si="11"/>
        <v>6216</v>
      </c>
      <c r="U13" s="88">
        <f t="shared" si="1"/>
        <v>12048</v>
      </c>
    </row>
    <row r="14" spans="1:29" ht="30.75" thickBot="1" x14ac:dyDescent="0.3">
      <c r="A14" s="32" t="s">
        <v>255</v>
      </c>
      <c r="B14" s="22" t="s">
        <v>35</v>
      </c>
      <c r="C14" s="27">
        <f t="shared" si="12"/>
        <v>783</v>
      </c>
      <c r="D14" s="27">
        <f t="shared" si="13"/>
        <v>789</v>
      </c>
      <c r="E14" s="27">
        <f t="shared" si="14"/>
        <v>795</v>
      </c>
      <c r="F14" s="27">
        <f t="shared" si="15"/>
        <v>801</v>
      </c>
      <c r="G14" s="27">
        <f t="shared" si="16"/>
        <v>807</v>
      </c>
      <c r="H14" s="27">
        <f t="shared" si="17"/>
        <v>813</v>
      </c>
      <c r="I14" s="27">
        <f t="shared" si="18"/>
        <v>819</v>
      </c>
      <c r="J14" s="27">
        <f t="shared" si="19"/>
        <v>825</v>
      </c>
      <c r="K14" s="87">
        <f t="shared" si="3"/>
        <v>6432</v>
      </c>
      <c r="L14" s="27">
        <f t="shared" si="4"/>
        <v>831</v>
      </c>
      <c r="M14" s="27">
        <f t="shared" si="5"/>
        <v>837</v>
      </c>
      <c r="N14" s="27">
        <f t="shared" si="6"/>
        <v>843</v>
      </c>
      <c r="O14" s="27">
        <f t="shared" si="20"/>
        <v>849</v>
      </c>
      <c r="P14" s="27">
        <f t="shared" si="7"/>
        <v>855</v>
      </c>
      <c r="Q14" s="27">
        <f t="shared" si="8"/>
        <v>861</v>
      </c>
      <c r="R14" s="27">
        <f t="shared" si="9"/>
        <v>867</v>
      </c>
      <c r="S14" s="27">
        <f t="shared" si="10"/>
        <v>873</v>
      </c>
      <c r="T14" s="87">
        <f t="shared" si="11"/>
        <v>6816</v>
      </c>
      <c r="U14" s="88">
        <f t="shared" si="1"/>
        <v>13248</v>
      </c>
    </row>
    <row r="15" spans="1:29" ht="30.75" thickBot="1" x14ac:dyDescent="0.3">
      <c r="A15" s="32" t="s">
        <v>256</v>
      </c>
      <c r="B15" s="22" t="s">
        <v>36</v>
      </c>
      <c r="C15" s="27">
        <f t="shared" si="12"/>
        <v>858</v>
      </c>
      <c r="D15" s="27">
        <f t="shared" si="13"/>
        <v>864</v>
      </c>
      <c r="E15" s="27">
        <f t="shared" si="14"/>
        <v>870</v>
      </c>
      <c r="F15" s="27">
        <f t="shared" si="15"/>
        <v>876</v>
      </c>
      <c r="G15" s="27">
        <f t="shared" si="16"/>
        <v>882</v>
      </c>
      <c r="H15" s="27">
        <f t="shared" si="17"/>
        <v>888</v>
      </c>
      <c r="I15" s="27">
        <f t="shared" si="18"/>
        <v>894</v>
      </c>
      <c r="J15" s="27">
        <f t="shared" si="19"/>
        <v>900</v>
      </c>
      <c r="K15" s="87">
        <f t="shared" si="3"/>
        <v>7032</v>
      </c>
      <c r="L15" s="27">
        <f t="shared" si="4"/>
        <v>906</v>
      </c>
      <c r="M15" s="27">
        <f t="shared" si="5"/>
        <v>912</v>
      </c>
      <c r="N15" s="27">
        <f t="shared" si="6"/>
        <v>918</v>
      </c>
      <c r="O15" s="27">
        <f t="shared" si="20"/>
        <v>924</v>
      </c>
      <c r="P15" s="27">
        <f t="shared" si="7"/>
        <v>930</v>
      </c>
      <c r="Q15" s="27">
        <f t="shared" si="8"/>
        <v>936</v>
      </c>
      <c r="R15" s="27">
        <f t="shared" si="9"/>
        <v>942</v>
      </c>
      <c r="S15" s="27">
        <f t="shared" si="10"/>
        <v>948</v>
      </c>
      <c r="T15" s="87">
        <f t="shared" si="11"/>
        <v>7416</v>
      </c>
      <c r="U15" s="88">
        <f t="shared" si="1"/>
        <v>14448</v>
      </c>
    </row>
    <row r="16" spans="1:29" ht="60.75" thickBot="1" x14ac:dyDescent="0.3">
      <c r="A16" s="32" t="s">
        <v>132</v>
      </c>
      <c r="B16" s="102" t="s">
        <v>238</v>
      </c>
      <c r="C16" s="27">
        <f t="shared" si="12"/>
        <v>933</v>
      </c>
      <c r="D16" s="27">
        <f t="shared" si="13"/>
        <v>939</v>
      </c>
      <c r="E16" s="27">
        <f t="shared" si="14"/>
        <v>945</v>
      </c>
      <c r="F16" s="27">
        <f t="shared" si="15"/>
        <v>951</v>
      </c>
      <c r="G16" s="27">
        <f t="shared" si="16"/>
        <v>957</v>
      </c>
      <c r="H16" s="27">
        <f t="shared" si="17"/>
        <v>963</v>
      </c>
      <c r="I16" s="27">
        <f t="shared" si="18"/>
        <v>969</v>
      </c>
      <c r="J16" s="27">
        <f t="shared" si="19"/>
        <v>975</v>
      </c>
      <c r="K16" s="87">
        <f t="shared" si="3"/>
        <v>7632</v>
      </c>
      <c r="L16" s="27">
        <f t="shared" si="4"/>
        <v>981</v>
      </c>
      <c r="M16" s="27">
        <f t="shared" si="5"/>
        <v>987</v>
      </c>
      <c r="N16" s="27">
        <f t="shared" si="6"/>
        <v>993</v>
      </c>
      <c r="O16" s="27">
        <f t="shared" si="20"/>
        <v>999</v>
      </c>
      <c r="P16" s="27">
        <f t="shared" si="7"/>
        <v>1005</v>
      </c>
      <c r="Q16" s="27">
        <f t="shared" si="8"/>
        <v>1011</v>
      </c>
      <c r="R16" s="27">
        <f t="shared" si="9"/>
        <v>1017</v>
      </c>
      <c r="S16" s="27">
        <f t="shared" si="10"/>
        <v>1023</v>
      </c>
      <c r="T16" s="87">
        <f t="shared" si="11"/>
        <v>8016</v>
      </c>
      <c r="U16" s="88">
        <f t="shared" si="1"/>
        <v>15648</v>
      </c>
    </row>
    <row r="17" spans="1:21" ht="60.75" thickBot="1" x14ac:dyDescent="0.3">
      <c r="A17" s="32" t="s">
        <v>133</v>
      </c>
      <c r="B17" s="28" t="s">
        <v>237</v>
      </c>
      <c r="C17" s="27">
        <f t="shared" si="12"/>
        <v>1008</v>
      </c>
      <c r="D17" s="27">
        <f t="shared" si="13"/>
        <v>1014</v>
      </c>
      <c r="E17" s="27">
        <f t="shared" si="14"/>
        <v>1020</v>
      </c>
      <c r="F17" s="27">
        <f t="shared" si="15"/>
        <v>1026</v>
      </c>
      <c r="G17" s="27">
        <f t="shared" si="16"/>
        <v>1032</v>
      </c>
      <c r="H17" s="27">
        <f t="shared" si="17"/>
        <v>1038</v>
      </c>
      <c r="I17" s="27">
        <f t="shared" si="18"/>
        <v>1044</v>
      </c>
      <c r="J17" s="27">
        <f t="shared" si="19"/>
        <v>1050</v>
      </c>
      <c r="K17" s="87">
        <f t="shared" si="3"/>
        <v>8232</v>
      </c>
      <c r="L17" s="27">
        <f t="shared" si="4"/>
        <v>1056</v>
      </c>
      <c r="M17" s="27">
        <f t="shared" si="5"/>
        <v>1062</v>
      </c>
      <c r="N17" s="27">
        <f t="shared" si="6"/>
        <v>1068</v>
      </c>
      <c r="O17" s="27">
        <f t="shared" si="20"/>
        <v>1074</v>
      </c>
      <c r="P17" s="27">
        <f t="shared" si="7"/>
        <v>1080</v>
      </c>
      <c r="Q17" s="27">
        <f t="shared" si="8"/>
        <v>1086</v>
      </c>
      <c r="R17" s="27">
        <f t="shared" si="9"/>
        <v>1092</v>
      </c>
      <c r="S17" s="27">
        <f t="shared" si="10"/>
        <v>1098</v>
      </c>
      <c r="T17" s="87">
        <f t="shared" si="11"/>
        <v>8616</v>
      </c>
      <c r="U17" s="88">
        <f t="shared" si="1"/>
        <v>16848</v>
      </c>
    </row>
    <row r="18" spans="1:21" ht="45.75" thickBot="1" x14ac:dyDescent="0.3">
      <c r="A18" s="32" t="s">
        <v>316</v>
      </c>
      <c r="B18" s="28" t="s">
        <v>317</v>
      </c>
      <c r="C18" s="27">
        <f t="shared" si="12"/>
        <v>1083</v>
      </c>
      <c r="D18" s="27">
        <f t="shared" si="13"/>
        <v>1089</v>
      </c>
      <c r="E18" s="27">
        <f t="shared" si="14"/>
        <v>1095</v>
      </c>
      <c r="F18" s="27">
        <f t="shared" si="15"/>
        <v>1101</v>
      </c>
      <c r="G18" s="27">
        <f t="shared" si="16"/>
        <v>1107</v>
      </c>
      <c r="H18" s="27">
        <f t="shared" si="17"/>
        <v>1113</v>
      </c>
      <c r="I18" s="27">
        <f t="shared" si="18"/>
        <v>1119</v>
      </c>
      <c r="J18" s="27">
        <f t="shared" si="19"/>
        <v>1125</v>
      </c>
      <c r="K18" s="87">
        <f t="shared" si="3"/>
        <v>8832</v>
      </c>
      <c r="L18" s="27">
        <f t="shared" si="4"/>
        <v>1131</v>
      </c>
      <c r="M18" s="27">
        <f t="shared" si="5"/>
        <v>1137</v>
      </c>
      <c r="N18" s="27">
        <f t="shared" si="6"/>
        <v>1143</v>
      </c>
      <c r="O18" s="27">
        <f t="shared" si="20"/>
        <v>1149</v>
      </c>
      <c r="P18" s="27">
        <f t="shared" si="7"/>
        <v>1155</v>
      </c>
      <c r="Q18" s="27">
        <f t="shared" si="8"/>
        <v>1161</v>
      </c>
      <c r="R18" s="27">
        <f t="shared" si="9"/>
        <v>1167</v>
      </c>
      <c r="S18" s="27">
        <f t="shared" si="10"/>
        <v>1173</v>
      </c>
      <c r="T18" s="87">
        <f t="shared" si="11"/>
        <v>9216</v>
      </c>
      <c r="U18" s="88">
        <f t="shared" si="1"/>
        <v>18048</v>
      </c>
    </row>
    <row r="19" spans="1:21" s="154" customFormat="1" ht="60.75" thickBot="1" x14ac:dyDescent="0.3">
      <c r="A19" s="153" t="s">
        <v>359</v>
      </c>
      <c r="B19" s="158" t="s">
        <v>357</v>
      </c>
      <c r="C19" s="27">
        <f t="shared" si="12"/>
        <v>1158</v>
      </c>
      <c r="D19" s="27">
        <f t="shared" si="13"/>
        <v>1164</v>
      </c>
      <c r="E19" s="27">
        <f t="shared" si="14"/>
        <v>1170</v>
      </c>
      <c r="F19" s="27">
        <f t="shared" si="15"/>
        <v>1176</v>
      </c>
      <c r="G19" s="27">
        <f t="shared" si="16"/>
        <v>1182</v>
      </c>
      <c r="H19" s="27">
        <f t="shared" si="17"/>
        <v>1188</v>
      </c>
      <c r="I19" s="27">
        <f t="shared" si="18"/>
        <v>1194</v>
      </c>
      <c r="J19" s="27">
        <f t="shared" si="19"/>
        <v>1200</v>
      </c>
      <c r="K19" s="87">
        <f t="shared" si="3"/>
        <v>9432</v>
      </c>
      <c r="L19" s="27">
        <f t="shared" si="4"/>
        <v>1206</v>
      </c>
      <c r="M19" s="27">
        <f t="shared" si="5"/>
        <v>1212</v>
      </c>
      <c r="N19" s="27">
        <f t="shared" si="6"/>
        <v>1218</v>
      </c>
      <c r="O19" s="27">
        <f t="shared" si="20"/>
        <v>1224</v>
      </c>
      <c r="P19" s="27">
        <f t="shared" si="7"/>
        <v>1230</v>
      </c>
      <c r="Q19" s="27">
        <f t="shared" si="8"/>
        <v>1236</v>
      </c>
      <c r="R19" s="27">
        <f t="shared" si="9"/>
        <v>1242</v>
      </c>
      <c r="S19" s="27">
        <f t="shared" si="10"/>
        <v>1248</v>
      </c>
      <c r="T19" s="87">
        <f t="shared" si="11"/>
        <v>9816</v>
      </c>
      <c r="U19" s="88">
        <f t="shared" si="1"/>
        <v>19248</v>
      </c>
    </row>
    <row r="20" spans="1:21" ht="60.75" thickBot="1" x14ac:dyDescent="0.3">
      <c r="A20" s="32" t="s">
        <v>360</v>
      </c>
      <c r="B20" s="103" t="s">
        <v>248</v>
      </c>
      <c r="C20" s="27">
        <f t="shared" ref="C20:J20" si="21">C18+75</f>
        <v>1158</v>
      </c>
      <c r="D20" s="27">
        <f t="shared" si="21"/>
        <v>1164</v>
      </c>
      <c r="E20" s="27">
        <f t="shared" si="21"/>
        <v>1170</v>
      </c>
      <c r="F20" s="27">
        <f t="shared" si="21"/>
        <v>1176</v>
      </c>
      <c r="G20" s="27">
        <f t="shared" si="21"/>
        <v>1182</v>
      </c>
      <c r="H20" s="27">
        <f t="shared" si="21"/>
        <v>1188</v>
      </c>
      <c r="I20" s="27">
        <f t="shared" si="21"/>
        <v>1194</v>
      </c>
      <c r="J20" s="27">
        <f t="shared" si="21"/>
        <v>1200</v>
      </c>
      <c r="K20" s="87">
        <f>SUM(C20:J20)</f>
        <v>9432</v>
      </c>
      <c r="L20" s="27">
        <f t="shared" ref="L20:S20" si="22">L18+75</f>
        <v>1206</v>
      </c>
      <c r="M20" s="27">
        <f t="shared" si="22"/>
        <v>1212</v>
      </c>
      <c r="N20" s="27">
        <f t="shared" si="22"/>
        <v>1218</v>
      </c>
      <c r="O20" s="27">
        <f t="shared" si="22"/>
        <v>1224</v>
      </c>
      <c r="P20" s="27">
        <f t="shared" si="22"/>
        <v>1230</v>
      </c>
      <c r="Q20" s="27">
        <f t="shared" si="22"/>
        <v>1236</v>
      </c>
      <c r="R20" s="27">
        <f t="shared" si="22"/>
        <v>1242</v>
      </c>
      <c r="S20" s="27">
        <f t="shared" si="22"/>
        <v>1248</v>
      </c>
      <c r="T20" s="87">
        <f>SUM(L20:S20)</f>
        <v>9816</v>
      </c>
      <c r="U20" s="88">
        <f>T20+K20</f>
        <v>19248</v>
      </c>
    </row>
    <row r="21" spans="1:21" ht="60.75" thickBot="1" x14ac:dyDescent="0.3">
      <c r="A21" s="32" t="s">
        <v>361</v>
      </c>
      <c r="B21" s="103" t="s">
        <v>249</v>
      </c>
      <c r="C21" s="27">
        <f t="shared" si="12"/>
        <v>1233</v>
      </c>
      <c r="D21" s="27">
        <f t="shared" si="13"/>
        <v>1239</v>
      </c>
      <c r="E21" s="27">
        <f t="shared" si="14"/>
        <v>1245</v>
      </c>
      <c r="F21" s="27">
        <f t="shared" si="15"/>
        <v>1251</v>
      </c>
      <c r="G21" s="27">
        <f t="shared" si="16"/>
        <v>1257</v>
      </c>
      <c r="H21" s="27">
        <f t="shared" si="17"/>
        <v>1263</v>
      </c>
      <c r="I21" s="27">
        <f t="shared" si="18"/>
        <v>1269</v>
      </c>
      <c r="J21" s="27">
        <f t="shared" si="19"/>
        <v>1275</v>
      </c>
      <c r="K21" s="87">
        <f>SUM(C21:J21)</f>
        <v>10032</v>
      </c>
      <c r="L21" s="27">
        <f t="shared" si="4"/>
        <v>1281</v>
      </c>
      <c r="M21" s="27">
        <f t="shared" si="5"/>
        <v>1287</v>
      </c>
      <c r="N21" s="27">
        <f t="shared" si="6"/>
        <v>1293</v>
      </c>
      <c r="O21" s="27">
        <f t="shared" si="20"/>
        <v>1299</v>
      </c>
      <c r="P21" s="27">
        <f t="shared" si="7"/>
        <v>1305</v>
      </c>
      <c r="Q21" s="27">
        <f t="shared" si="8"/>
        <v>1311</v>
      </c>
      <c r="R21" s="27">
        <f t="shared" si="9"/>
        <v>1317</v>
      </c>
      <c r="S21" s="27">
        <f t="shared" si="10"/>
        <v>1323</v>
      </c>
      <c r="T21" s="87">
        <f>SUM(L21:S21)</f>
        <v>10416</v>
      </c>
      <c r="U21" s="88">
        <f>T21+K21</f>
        <v>20448</v>
      </c>
    </row>
  </sheetData>
  <sheetProtection selectLockedCells="1"/>
  <mergeCells count="8">
    <mergeCell ref="A1:U1"/>
    <mergeCell ref="A2:A3"/>
    <mergeCell ref="B2:B3"/>
    <mergeCell ref="C2:J2"/>
    <mergeCell ref="L2:S2"/>
    <mergeCell ref="U2:U3"/>
    <mergeCell ref="K2:K3"/>
    <mergeCell ref="T2:T3"/>
  </mergeCells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9"/>
  <sheetViews>
    <sheetView zoomScale="75" zoomScaleNormal="75" zoomScaleSheetLayoutView="91" workbookViewId="0">
      <pane xSplit="9" ySplit="2" topLeftCell="J3" activePane="bottomRight" state="frozen"/>
      <selection activeCell="C4" sqref="C4"/>
      <selection pane="topRight" activeCell="C4" sqref="C4"/>
      <selection pane="bottomLeft" activeCell="C4" sqref="C4"/>
      <selection pane="bottomRight" activeCell="E10" sqref="E10"/>
    </sheetView>
  </sheetViews>
  <sheetFormatPr defaultRowHeight="51.75" customHeight="1" x14ac:dyDescent="0.25"/>
  <cols>
    <col min="1" max="1" width="17" style="69" customWidth="1"/>
    <col min="2" max="2" width="68" style="23" customWidth="1"/>
    <col min="3" max="4" width="11.5703125" style="23" customWidth="1"/>
    <col min="5" max="5" width="13.7109375" style="23" customWidth="1"/>
    <col min="6" max="7" width="11.5703125" style="23" customWidth="1"/>
    <col min="8" max="8" width="10.7109375" style="23" customWidth="1"/>
    <col min="9" max="9" width="8.5703125" style="23" customWidth="1"/>
    <col min="10" max="16384" width="9.140625" style="23"/>
  </cols>
  <sheetData>
    <row r="1" spans="1:9" ht="51.75" customHeight="1" thickBot="1" x14ac:dyDescent="0.3">
      <c r="A1" s="252" t="s">
        <v>19</v>
      </c>
      <c r="B1" s="252"/>
      <c r="C1" s="252"/>
      <c r="D1" s="252"/>
      <c r="E1" s="252"/>
      <c r="F1" s="252"/>
      <c r="G1" s="252"/>
      <c r="H1" s="252"/>
      <c r="I1" s="252"/>
    </row>
    <row r="2" spans="1:9" s="70" customFormat="1" ht="51.75" customHeight="1" thickBot="1" x14ac:dyDescent="0.3">
      <c r="A2" s="117" t="s">
        <v>331</v>
      </c>
      <c r="B2" s="117" t="s">
        <v>7</v>
      </c>
      <c r="C2" s="72" t="s">
        <v>205</v>
      </c>
      <c r="D2" s="72" t="s">
        <v>31</v>
      </c>
      <c r="E2" s="72" t="s">
        <v>47</v>
      </c>
      <c r="F2" s="72" t="s">
        <v>48</v>
      </c>
      <c r="G2" s="72" t="s">
        <v>49</v>
      </c>
      <c r="H2" s="73" t="s">
        <v>50</v>
      </c>
      <c r="I2" s="73" t="s">
        <v>10</v>
      </c>
    </row>
    <row r="3" spans="1:9" ht="51.75" customHeight="1" thickBot="1" x14ac:dyDescent="0.3">
      <c r="A3" s="32" t="s">
        <v>97</v>
      </c>
      <c r="B3" s="43" t="s">
        <v>304</v>
      </c>
      <c r="C3" s="118">
        <v>9</v>
      </c>
      <c r="D3" s="118">
        <f>C3*3</f>
        <v>27</v>
      </c>
      <c r="E3" s="118">
        <f t="shared" ref="E3:H3" si="0">D3*3</f>
        <v>81</v>
      </c>
      <c r="F3" s="118">
        <f t="shared" si="0"/>
        <v>243</v>
      </c>
      <c r="G3" s="118">
        <f t="shared" si="0"/>
        <v>729</v>
      </c>
      <c r="H3" s="118">
        <f t="shared" si="0"/>
        <v>2187</v>
      </c>
      <c r="I3" s="107">
        <f>SUM(C3:H3)</f>
        <v>3276</v>
      </c>
    </row>
    <row r="4" spans="1:9" ht="51.75" customHeight="1" thickBot="1" x14ac:dyDescent="0.3">
      <c r="A4" s="32" t="s">
        <v>305</v>
      </c>
      <c r="B4" s="32" t="s">
        <v>39</v>
      </c>
      <c r="C4" s="49">
        <f>C3+4</f>
        <v>13</v>
      </c>
      <c r="D4" s="49">
        <f t="shared" ref="D4:H4" si="1">D3+4</f>
        <v>31</v>
      </c>
      <c r="E4" s="49">
        <f t="shared" si="1"/>
        <v>85</v>
      </c>
      <c r="F4" s="49">
        <f t="shared" si="1"/>
        <v>247</v>
      </c>
      <c r="G4" s="49">
        <f t="shared" si="1"/>
        <v>733</v>
      </c>
      <c r="H4" s="49">
        <f t="shared" si="1"/>
        <v>2191</v>
      </c>
      <c r="I4" s="107">
        <f>SUM(C4:H4)</f>
        <v>3300</v>
      </c>
    </row>
    <row r="5" spans="1:9" ht="51.75" customHeight="1" thickBot="1" x14ac:dyDescent="0.3">
      <c r="A5" s="32" t="s">
        <v>98</v>
      </c>
      <c r="B5" s="32" t="s">
        <v>206</v>
      </c>
      <c r="C5" s="49">
        <f t="shared" ref="C5:C14" si="2">C4+4</f>
        <v>17</v>
      </c>
      <c r="D5" s="49">
        <f t="shared" ref="D5:D14" si="3">D4+4</f>
        <v>35</v>
      </c>
      <c r="E5" s="49">
        <f t="shared" ref="E5:E14" si="4">E4+4</f>
        <v>89</v>
      </c>
      <c r="F5" s="49">
        <f t="shared" ref="F5:F14" si="5">F4+4</f>
        <v>251</v>
      </c>
      <c r="G5" s="49">
        <f t="shared" ref="G5:G14" si="6">G4+4</f>
        <v>737</v>
      </c>
      <c r="H5" s="49">
        <f t="shared" ref="H5:H14" si="7">H4+4</f>
        <v>2195</v>
      </c>
      <c r="I5" s="107">
        <f>SUM(C5:H5)</f>
        <v>3324</v>
      </c>
    </row>
    <row r="6" spans="1:9" ht="51.75" customHeight="1" thickBot="1" x14ac:dyDescent="0.3">
      <c r="A6" s="32" t="s">
        <v>99</v>
      </c>
      <c r="B6" s="32" t="s">
        <v>37</v>
      </c>
      <c r="C6" s="49">
        <f t="shared" si="2"/>
        <v>21</v>
      </c>
      <c r="D6" s="49">
        <f t="shared" si="3"/>
        <v>39</v>
      </c>
      <c r="E6" s="49">
        <f t="shared" si="4"/>
        <v>93</v>
      </c>
      <c r="F6" s="49">
        <f t="shared" si="5"/>
        <v>255</v>
      </c>
      <c r="G6" s="49">
        <f t="shared" si="6"/>
        <v>741</v>
      </c>
      <c r="H6" s="49">
        <f t="shared" si="7"/>
        <v>2199</v>
      </c>
      <c r="I6" s="107">
        <f>SUM(C6:H6)</f>
        <v>3348</v>
      </c>
    </row>
    <row r="7" spans="1:9" ht="51.75" customHeight="1" thickBot="1" x14ac:dyDescent="0.3">
      <c r="A7" s="32" t="s">
        <v>100</v>
      </c>
      <c r="B7" s="32" t="s">
        <v>38</v>
      </c>
      <c r="C7" s="49">
        <f t="shared" si="2"/>
        <v>25</v>
      </c>
      <c r="D7" s="49">
        <v>44</v>
      </c>
      <c r="E7" s="49">
        <f t="shared" si="4"/>
        <v>97</v>
      </c>
      <c r="F7" s="49">
        <f t="shared" si="5"/>
        <v>259</v>
      </c>
      <c r="G7" s="49">
        <f t="shared" si="6"/>
        <v>745</v>
      </c>
      <c r="H7" s="49">
        <f t="shared" si="7"/>
        <v>2203</v>
      </c>
      <c r="I7" s="107">
        <f>SUM(C7:H7)</f>
        <v>3373</v>
      </c>
    </row>
    <row r="8" spans="1:9" ht="51.75" customHeight="1" thickBot="1" x14ac:dyDescent="0.3">
      <c r="A8" s="32" t="s">
        <v>146</v>
      </c>
      <c r="B8" s="43" t="s">
        <v>140</v>
      </c>
      <c r="C8" s="49">
        <f t="shared" si="2"/>
        <v>29</v>
      </c>
      <c r="D8" s="49">
        <f t="shared" si="3"/>
        <v>48</v>
      </c>
      <c r="E8" s="49">
        <f t="shared" si="4"/>
        <v>101</v>
      </c>
      <c r="F8" s="49">
        <f t="shared" si="5"/>
        <v>263</v>
      </c>
      <c r="G8" s="49">
        <f t="shared" si="6"/>
        <v>749</v>
      </c>
      <c r="H8" s="49">
        <f t="shared" si="7"/>
        <v>2207</v>
      </c>
      <c r="I8" s="107">
        <f t="shared" ref="I8:I14" si="8">SUM(C8:H8)</f>
        <v>3397</v>
      </c>
    </row>
    <row r="9" spans="1:9" ht="51.75" customHeight="1" thickBot="1" x14ac:dyDescent="0.3">
      <c r="A9" s="32" t="s">
        <v>101</v>
      </c>
      <c r="B9" s="43" t="s">
        <v>306</v>
      </c>
      <c r="C9" s="49">
        <f t="shared" si="2"/>
        <v>33</v>
      </c>
      <c r="D9" s="49">
        <f t="shared" si="3"/>
        <v>52</v>
      </c>
      <c r="E9" s="49">
        <f t="shared" si="4"/>
        <v>105</v>
      </c>
      <c r="F9" s="49">
        <f t="shared" si="5"/>
        <v>267</v>
      </c>
      <c r="G9" s="49">
        <f t="shared" si="6"/>
        <v>753</v>
      </c>
      <c r="H9" s="49">
        <f t="shared" si="7"/>
        <v>2211</v>
      </c>
      <c r="I9" s="107">
        <f t="shared" si="8"/>
        <v>3421</v>
      </c>
    </row>
    <row r="10" spans="1:9" ht="51.75" customHeight="1" thickBot="1" x14ac:dyDescent="0.3">
      <c r="A10" s="32" t="s">
        <v>102</v>
      </c>
      <c r="B10" s="43" t="s">
        <v>307</v>
      </c>
      <c r="C10" s="49">
        <f t="shared" si="2"/>
        <v>37</v>
      </c>
      <c r="D10" s="49">
        <f t="shared" si="3"/>
        <v>56</v>
      </c>
      <c r="E10" s="49">
        <f t="shared" si="4"/>
        <v>109</v>
      </c>
      <c r="F10" s="49">
        <f t="shared" si="5"/>
        <v>271</v>
      </c>
      <c r="G10" s="49">
        <f t="shared" si="6"/>
        <v>757</v>
      </c>
      <c r="H10" s="49">
        <f t="shared" si="7"/>
        <v>2215</v>
      </c>
      <c r="I10" s="107">
        <f t="shared" si="8"/>
        <v>3445</v>
      </c>
    </row>
    <row r="11" spans="1:9" ht="51.75" customHeight="1" thickBot="1" x14ac:dyDescent="0.3">
      <c r="A11" s="32" t="s">
        <v>104</v>
      </c>
      <c r="B11" s="32" t="s">
        <v>212</v>
      </c>
      <c r="C11" s="49">
        <f t="shared" si="2"/>
        <v>41</v>
      </c>
      <c r="D11" s="49">
        <f t="shared" si="3"/>
        <v>60</v>
      </c>
      <c r="E11" s="49">
        <f t="shared" si="4"/>
        <v>113</v>
      </c>
      <c r="F11" s="49">
        <f t="shared" si="5"/>
        <v>275</v>
      </c>
      <c r="G11" s="49">
        <f t="shared" si="6"/>
        <v>761</v>
      </c>
      <c r="H11" s="49">
        <f t="shared" si="7"/>
        <v>2219</v>
      </c>
      <c r="I11" s="107">
        <f>SUM(C11:H11)</f>
        <v>3469</v>
      </c>
    </row>
    <row r="12" spans="1:9" ht="51.75" customHeight="1" thickBot="1" x14ac:dyDescent="0.3">
      <c r="A12" s="32" t="s">
        <v>144</v>
      </c>
      <c r="B12" s="92" t="s">
        <v>142</v>
      </c>
      <c r="C12" s="49">
        <f t="shared" si="2"/>
        <v>45</v>
      </c>
      <c r="D12" s="49">
        <f t="shared" si="3"/>
        <v>64</v>
      </c>
      <c r="E12" s="49">
        <f t="shared" si="4"/>
        <v>117</v>
      </c>
      <c r="F12" s="49">
        <f t="shared" si="5"/>
        <v>279</v>
      </c>
      <c r="G12" s="49">
        <f t="shared" si="6"/>
        <v>765</v>
      </c>
      <c r="H12" s="49">
        <f t="shared" si="7"/>
        <v>2223</v>
      </c>
      <c r="I12" s="107">
        <f>SUM(C12:H12)</f>
        <v>3493</v>
      </c>
    </row>
    <row r="13" spans="1:9" ht="51.75" customHeight="1" thickBot="1" x14ac:dyDescent="0.3">
      <c r="A13" s="32" t="s">
        <v>145</v>
      </c>
      <c r="B13" s="92" t="s">
        <v>143</v>
      </c>
      <c r="C13" s="49">
        <f t="shared" si="2"/>
        <v>49</v>
      </c>
      <c r="D13" s="49">
        <f t="shared" si="3"/>
        <v>68</v>
      </c>
      <c r="E13" s="49">
        <f t="shared" si="4"/>
        <v>121</v>
      </c>
      <c r="F13" s="49">
        <f t="shared" si="5"/>
        <v>283</v>
      </c>
      <c r="G13" s="49">
        <f t="shared" si="6"/>
        <v>769</v>
      </c>
      <c r="H13" s="49">
        <f t="shared" si="7"/>
        <v>2227</v>
      </c>
      <c r="I13" s="107">
        <f>SUM(C13:H13)</f>
        <v>3517</v>
      </c>
    </row>
    <row r="14" spans="1:9" ht="51.75" customHeight="1" thickBot="1" x14ac:dyDescent="0.3">
      <c r="A14" s="32" t="s">
        <v>103</v>
      </c>
      <c r="B14" s="32" t="s">
        <v>266</v>
      </c>
      <c r="C14" s="49">
        <f t="shared" si="2"/>
        <v>53</v>
      </c>
      <c r="D14" s="49">
        <f t="shared" si="3"/>
        <v>72</v>
      </c>
      <c r="E14" s="49">
        <f t="shared" si="4"/>
        <v>125</v>
      </c>
      <c r="F14" s="49">
        <f t="shared" si="5"/>
        <v>287</v>
      </c>
      <c r="G14" s="49">
        <f t="shared" si="6"/>
        <v>773</v>
      </c>
      <c r="H14" s="49">
        <f t="shared" si="7"/>
        <v>2231</v>
      </c>
      <c r="I14" s="107">
        <f t="shared" si="8"/>
        <v>3541</v>
      </c>
    </row>
    <row r="15" spans="1:9" ht="51.75" customHeight="1" thickBot="1" x14ac:dyDescent="0.3">
      <c r="A15" s="32" t="s">
        <v>105</v>
      </c>
      <c r="B15" s="32" t="s">
        <v>267</v>
      </c>
      <c r="C15" s="71" t="s">
        <v>318</v>
      </c>
      <c r="D15" s="71" t="s">
        <v>318</v>
      </c>
      <c r="E15" s="71" t="s">
        <v>318</v>
      </c>
      <c r="F15" s="71" t="s">
        <v>318</v>
      </c>
      <c r="G15" s="71" t="s">
        <v>318</v>
      </c>
      <c r="H15" s="71" t="s">
        <v>318</v>
      </c>
      <c r="I15" s="108">
        <f>I14+3</f>
        <v>3544</v>
      </c>
    </row>
    <row r="16" spans="1:9" ht="51.75" customHeight="1" thickBot="1" x14ac:dyDescent="0.3">
      <c r="A16" s="32" t="s">
        <v>147</v>
      </c>
      <c r="B16" s="32" t="s">
        <v>18</v>
      </c>
      <c r="C16" s="71" t="s">
        <v>318</v>
      </c>
      <c r="D16" s="71" t="s">
        <v>318</v>
      </c>
      <c r="E16" s="71" t="s">
        <v>318</v>
      </c>
      <c r="F16" s="71" t="s">
        <v>318</v>
      </c>
      <c r="G16" s="71" t="s">
        <v>318</v>
      </c>
      <c r="H16" s="71" t="s">
        <v>318</v>
      </c>
      <c r="I16" s="108">
        <f t="shared" ref="I16:I39" si="9">I15+3</f>
        <v>3547</v>
      </c>
    </row>
    <row r="17" spans="1:9" ht="51.75" customHeight="1" thickBot="1" x14ac:dyDescent="0.3">
      <c r="A17" s="32" t="s">
        <v>106</v>
      </c>
      <c r="B17" s="32" t="s">
        <v>363</v>
      </c>
      <c r="C17" s="71" t="s">
        <v>318</v>
      </c>
      <c r="D17" s="71" t="s">
        <v>318</v>
      </c>
      <c r="E17" s="71" t="s">
        <v>318</v>
      </c>
      <c r="F17" s="71" t="s">
        <v>318</v>
      </c>
      <c r="G17" s="71" t="s">
        <v>318</v>
      </c>
      <c r="H17" s="71" t="s">
        <v>318</v>
      </c>
      <c r="I17" s="108">
        <f t="shared" si="9"/>
        <v>3550</v>
      </c>
    </row>
    <row r="18" spans="1:9" ht="51.75" customHeight="1" thickBot="1" x14ac:dyDescent="0.3">
      <c r="A18" s="32" t="s">
        <v>107</v>
      </c>
      <c r="B18" s="32" t="s">
        <v>207</v>
      </c>
      <c r="C18" s="71" t="s">
        <v>318</v>
      </c>
      <c r="D18" s="71" t="s">
        <v>318</v>
      </c>
      <c r="E18" s="71" t="s">
        <v>318</v>
      </c>
      <c r="F18" s="71" t="s">
        <v>318</v>
      </c>
      <c r="G18" s="71" t="s">
        <v>318</v>
      </c>
      <c r="H18" s="71" t="s">
        <v>318</v>
      </c>
      <c r="I18" s="108">
        <f t="shared" si="9"/>
        <v>3553</v>
      </c>
    </row>
    <row r="19" spans="1:9" ht="51.75" customHeight="1" thickBot="1" x14ac:dyDescent="0.3">
      <c r="A19" s="32" t="s">
        <v>106</v>
      </c>
      <c r="B19" s="32" t="s">
        <v>213</v>
      </c>
      <c r="C19" s="71" t="s">
        <v>318</v>
      </c>
      <c r="D19" s="71" t="s">
        <v>318</v>
      </c>
      <c r="E19" s="71" t="s">
        <v>318</v>
      </c>
      <c r="F19" s="71" t="s">
        <v>318</v>
      </c>
      <c r="G19" s="71" t="s">
        <v>318</v>
      </c>
      <c r="H19" s="71" t="s">
        <v>318</v>
      </c>
      <c r="I19" s="108">
        <f t="shared" si="9"/>
        <v>3556</v>
      </c>
    </row>
    <row r="20" spans="1:9" ht="51.75" customHeight="1" thickBot="1" x14ac:dyDescent="0.3">
      <c r="A20" s="32" t="s">
        <v>107</v>
      </c>
      <c r="B20" s="32" t="s">
        <v>40</v>
      </c>
      <c r="C20" s="71" t="s">
        <v>318</v>
      </c>
      <c r="D20" s="71" t="s">
        <v>318</v>
      </c>
      <c r="E20" s="71" t="s">
        <v>318</v>
      </c>
      <c r="F20" s="71" t="s">
        <v>318</v>
      </c>
      <c r="G20" s="71" t="s">
        <v>318</v>
      </c>
      <c r="H20" s="71" t="s">
        <v>318</v>
      </c>
      <c r="I20" s="108">
        <f t="shared" si="9"/>
        <v>3559</v>
      </c>
    </row>
    <row r="21" spans="1:9" ht="51.75" customHeight="1" thickBot="1" x14ac:dyDescent="0.3">
      <c r="A21" s="32" t="s">
        <v>108</v>
      </c>
      <c r="B21" s="32" t="s">
        <v>41</v>
      </c>
      <c r="C21" s="71" t="s">
        <v>318</v>
      </c>
      <c r="D21" s="71" t="s">
        <v>318</v>
      </c>
      <c r="E21" s="71" t="s">
        <v>318</v>
      </c>
      <c r="F21" s="71" t="s">
        <v>318</v>
      </c>
      <c r="G21" s="71" t="s">
        <v>318</v>
      </c>
      <c r="H21" s="71" t="s">
        <v>318</v>
      </c>
      <c r="I21" s="108">
        <f t="shared" si="9"/>
        <v>3562</v>
      </c>
    </row>
    <row r="22" spans="1:9" ht="51.75" customHeight="1" thickBot="1" x14ac:dyDescent="0.3">
      <c r="A22" s="32" t="s">
        <v>109</v>
      </c>
      <c r="B22" s="32" t="s">
        <v>42</v>
      </c>
      <c r="C22" s="71" t="s">
        <v>318</v>
      </c>
      <c r="D22" s="71" t="s">
        <v>318</v>
      </c>
      <c r="E22" s="71" t="s">
        <v>318</v>
      </c>
      <c r="F22" s="71" t="s">
        <v>318</v>
      </c>
      <c r="G22" s="71" t="s">
        <v>318</v>
      </c>
      <c r="H22" s="71" t="s">
        <v>318</v>
      </c>
      <c r="I22" s="108">
        <f t="shared" si="9"/>
        <v>3565</v>
      </c>
    </row>
    <row r="23" spans="1:9" ht="51.75" customHeight="1" thickBot="1" x14ac:dyDescent="0.3">
      <c r="A23" s="106" t="s">
        <v>134</v>
      </c>
      <c r="B23" s="43" t="s">
        <v>214</v>
      </c>
      <c r="C23" s="71" t="s">
        <v>318</v>
      </c>
      <c r="D23" s="71" t="s">
        <v>318</v>
      </c>
      <c r="E23" s="71" t="s">
        <v>318</v>
      </c>
      <c r="F23" s="71" t="s">
        <v>318</v>
      </c>
      <c r="G23" s="71" t="s">
        <v>318</v>
      </c>
      <c r="H23" s="71" t="s">
        <v>318</v>
      </c>
      <c r="I23" s="108">
        <f t="shared" si="9"/>
        <v>3568</v>
      </c>
    </row>
    <row r="24" spans="1:9" ht="51.75" customHeight="1" thickBot="1" x14ac:dyDescent="0.3">
      <c r="A24" s="50" t="s">
        <v>110</v>
      </c>
      <c r="B24" s="43" t="s">
        <v>296</v>
      </c>
      <c r="C24" s="71" t="s">
        <v>318</v>
      </c>
      <c r="D24" s="71" t="s">
        <v>318</v>
      </c>
      <c r="E24" s="71" t="s">
        <v>318</v>
      </c>
      <c r="F24" s="71" t="s">
        <v>318</v>
      </c>
      <c r="G24" s="71" t="s">
        <v>318</v>
      </c>
      <c r="H24" s="71" t="s">
        <v>318</v>
      </c>
      <c r="I24" s="108">
        <f t="shared" si="9"/>
        <v>3571</v>
      </c>
    </row>
    <row r="25" spans="1:9" ht="23.25" customHeight="1" thickBot="1" x14ac:dyDescent="0.3">
      <c r="A25" s="50" t="s">
        <v>332</v>
      </c>
      <c r="B25" s="119" t="s">
        <v>320</v>
      </c>
      <c r="C25" s="71" t="s">
        <v>318</v>
      </c>
      <c r="D25" s="71" t="s">
        <v>318</v>
      </c>
      <c r="E25" s="71" t="s">
        <v>318</v>
      </c>
      <c r="F25" s="71" t="s">
        <v>318</v>
      </c>
      <c r="G25" s="71" t="s">
        <v>318</v>
      </c>
      <c r="H25" s="71" t="s">
        <v>318</v>
      </c>
      <c r="I25" s="108">
        <f t="shared" si="9"/>
        <v>3574</v>
      </c>
    </row>
    <row r="26" spans="1:9" ht="24" customHeight="1" thickBot="1" x14ac:dyDescent="0.3">
      <c r="A26" s="50" t="s">
        <v>333</v>
      </c>
      <c r="B26" s="119" t="s">
        <v>321</v>
      </c>
      <c r="C26" s="71" t="s">
        <v>318</v>
      </c>
      <c r="D26" s="71" t="s">
        <v>318</v>
      </c>
      <c r="E26" s="71" t="s">
        <v>318</v>
      </c>
      <c r="F26" s="71" t="s">
        <v>318</v>
      </c>
      <c r="G26" s="71" t="s">
        <v>318</v>
      </c>
      <c r="H26" s="71" t="s">
        <v>318</v>
      </c>
      <c r="I26" s="108">
        <f t="shared" si="9"/>
        <v>3577</v>
      </c>
    </row>
    <row r="27" spans="1:9" ht="25.5" customHeight="1" thickBot="1" x14ac:dyDescent="0.3">
      <c r="A27" s="50" t="s">
        <v>334</v>
      </c>
      <c r="B27" s="119" t="s">
        <v>322</v>
      </c>
      <c r="C27" s="71" t="s">
        <v>318</v>
      </c>
      <c r="D27" s="71" t="s">
        <v>318</v>
      </c>
      <c r="E27" s="71" t="s">
        <v>318</v>
      </c>
      <c r="F27" s="71" t="s">
        <v>318</v>
      </c>
      <c r="G27" s="71" t="s">
        <v>318</v>
      </c>
      <c r="H27" s="71" t="s">
        <v>318</v>
      </c>
      <c r="I27" s="108">
        <f t="shared" si="9"/>
        <v>3580</v>
      </c>
    </row>
    <row r="28" spans="1:9" ht="24.75" customHeight="1" thickBot="1" x14ac:dyDescent="0.3">
      <c r="A28" s="50" t="s">
        <v>335</v>
      </c>
      <c r="B28" s="119" t="s">
        <v>323</v>
      </c>
      <c r="C28" s="71" t="s">
        <v>318</v>
      </c>
      <c r="D28" s="71" t="s">
        <v>318</v>
      </c>
      <c r="E28" s="71" t="s">
        <v>318</v>
      </c>
      <c r="F28" s="71" t="s">
        <v>318</v>
      </c>
      <c r="G28" s="71" t="s">
        <v>318</v>
      </c>
      <c r="H28" s="71" t="s">
        <v>318</v>
      </c>
      <c r="I28" s="108">
        <f t="shared" si="9"/>
        <v>3583</v>
      </c>
    </row>
    <row r="29" spans="1:9" ht="60" customHeight="1" thickBot="1" x14ac:dyDescent="0.3">
      <c r="A29" s="50" t="s">
        <v>111</v>
      </c>
      <c r="B29" s="43" t="s">
        <v>297</v>
      </c>
      <c r="C29" s="71" t="s">
        <v>318</v>
      </c>
      <c r="D29" s="71" t="s">
        <v>318</v>
      </c>
      <c r="E29" s="71" t="s">
        <v>318</v>
      </c>
      <c r="F29" s="71" t="s">
        <v>318</v>
      </c>
      <c r="G29" s="71" t="s">
        <v>318</v>
      </c>
      <c r="H29" s="71" t="s">
        <v>318</v>
      </c>
      <c r="I29" s="108">
        <f t="shared" si="9"/>
        <v>3586</v>
      </c>
    </row>
    <row r="30" spans="1:9" ht="24.75" customHeight="1" thickBot="1" x14ac:dyDescent="0.3">
      <c r="A30" s="50" t="s">
        <v>336</v>
      </c>
      <c r="B30" s="120" t="s">
        <v>324</v>
      </c>
      <c r="C30" s="71" t="s">
        <v>318</v>
      </c>
      <c r="D30" s="71" t="s">
        <v>318</v>
      </c>
      <c r="E30" s="71" t="s">
        <v>318</v>
      </c>
      <c r="F30" s="71" t="s">
        <v>318</v>
      </c>
      <c r="G30" s="71" t="s">
        <v>318</v>
      </c>
      <c r="H30" s="71" t="s">
        <v>318</v>
      </c>
      <c r="I30" s="108">
        <f t="shared" si="9"/>
        <v>3589</v>
      </c>
    </row>
    <row r="31" spans="1:9" ht="24.75" customHeight="1" thickBot="1" x14ac:dyDescent="0.3">
      <c r="A31" s="50" t="s">
        <v>337</v>
      </c>
      <c r="B31" s="120" t="s">
        <v>325</v>
      </c>
      <c r="C31" s="71" t="s">
        <v>318</v>
      </c>
      <c r="D31" s="71" t="s">
        <v>318</v>
      </c>
      <c r="E31" s="71" t="s">
        <v>318</v>
      </c>
      <c r="F31" s="71" t="s">
        <v>318</v>
      </c>
      <c r="G31" s="71" t="s">
        <v>318</v>
      </c>
      <c r="H31" s="71" t="s">
        <v>318</v>
      </c>
      <c r="I31" s="108">
        <f t="shared" si="9"/>
        <v>3592</v>
      </c>
    </row>
    <row r="32" spans="1:9" ht="24.75" customHeight="1" thickBot="1" x14ac:dyDescent="0.3">
      <c r="A32" s="50" t="s">
        <v>338</v>
      </c>
      <c r="B32" s="120" t="s">
        <v>326</v>
      </c>
      <c r="C32" s="71" t="s">
        <v>318</v>
      </c>
      <c r="D32" s="71" t="s">
        <v>318</v>
      </c>
      <c r="E32" s="71" t="s">
        <v>318</v>
      </c>
      <c r="F32" s="71" t="s">
        <v>318</v>
      </c>
      <c r="G32" s="71" t="s">
        <v>318</v>
      </c>
      <c r="H32" s="71" t="s">
        <v>318</v>
      </c>
      <c r="I32" s="108">
        <f t="shared" si="9"/>
        <v>3595</v>
      </c>
    </row>
    <row r="33" spans="1:9" ht="45.75" customHeight="1" thickBot="1" x14ac:dyDescent="0.3">
      <c r="A33" s="50" t="s">
        <v>329</v>
      </c>
      <c r="B33" s="43" t="s">
        <v>239</v>
      </c>
      <c r="C33" s="71" t="s">
        <v>318</v>
      </c>
      <c r="D33" s="71" t="s">
        <v>318</v>
      </c>
      <c r="E33" s="71" t="s">
        <v>318</v>
      </c>
      <c r="F33" s="71" t="s">
        <v>318</v>
      </c>
      <c r="G33" s="71" t="s">
        <v>318</v>
      </c>
      <c r="H33" s="71" t="s">
        <v>318</v>
      </c>
      <c r="I33" s="108">
        <f t="shared" si="9"/>
        <v>3598</v>
      </c>
    </row>
    <row r="34" spans="1:9" ht="45.75" customHeight="1" thickBot="1" x14ac:dyDescent="0.3">
      <c r="A34" s="50" t="s">
        <v>339</v>
      </c>
      <c r="B34" s="116" t="s">
        <v>327</v>
      </c>
      <c r="C34" s="71" t="s">
        <v>318</v>
      </c>
      <c r="D34" s="71" t="s">
        <v>318</v>
      </c>
      <c r="E34" s="71" t="s">
        <v>318</v>
      </c>
      <c r="F34" s="71" t="s">
        <v>318</v>
      </c>
      <c r="G34" s="71" t="s">
        <v>318</v>
      </c>
      <c r="H34" s="71" t="s">
        <v>318</v>
      </c>
      <c r="I34" s="108">
        <f t="shared" si="9"/>
        <v>3601</v>
      </c>
    </row>
    <row r="35" spans="1:9" ht="45.75" customHeight="1" thickBot="1" x14ac:dyDescent="0.3">
      <c r="A35" s="50" t="s">
        <v>340</v>
      </c>
      <c r="B35" s="116" t="s">
        <v>328</v>
      </c>
      <c r="C35" s="71" t="s">
        <v>318</v>
      </c>
      <c r="D35" s="71" t="s">
        <v>318</v>
      </c>
      <c r="E35" s="71" t="s">
        <v>318</v>
      </c>
      <c r="F35" s="71" t="s">
        <v>318</v>
      </c>
      <c r="G35" s="71" t="s">
        <v>318</v>
      </c>
      <c r="H35" s="71" t="s">
        <v>318</v>
      </c>
      <c r="I35" s="108">
        <f t="shared" si="9"/>
        <v>3604</v>
      </c>
    </row>
    <row r="36" spans="1:9" ht="45.75" customHeight="1" thickBot="1" x14ac:dyDescent="0.3">
      <c r="A36" s="50" t="s">
        <v>341</v>
      </c>
      <c r="B36" s="116" t="s">
        <v>330</v>
      </c>
      <c r="C36" s="71" t="s">
        <v>318</v>
      </c>
      <c r="D36" s="71" t="s">
        <v>318</v>
      </c>
      <c r="E36" s="71" t="s">
        <v>318</v>
      </c>
      <c r="F36" s="71" t="s">
        <v>318</v>
      </c>
      <c r="G36" s="71" t="s">
        <v>318</v>
      </c>
      <c r="H36" s="71" t="s">
        <v>318</v>
      </c>
      <c r="I36" s="108">
        <f t="shared" si="9"/>
        <v>3607</v>
      </c>
    </row>
    <row r="37" spans="1:9" ht="51.75" customHeight="1" thickBot="1" x14ac:dyDescent="0.3">
      <c r="A37" s="32" t="s">
        <v>141</v>
      </c>
      <c r="B37" s="43" t="s">
        <v>215</v>
      </c>
      <c r="C37" s="71" t="s">
        <v>318</v>
      </c>
      <c r="D37" s="71" t="s">
        <v>318</v>
      </c>
      <c r="E37" s="71" t="s">
        <v>318</v>
      </c>
      <c r="F37" s="71" t="s">
        <v>318</v>
      </c>
      <c r="G37" s="71" t="s">
        <v>318</v>
      </c>
      <c r="H37" s="71" t="s">
        <v>318</v>
      </c>
      <c r="I37" s="108">
        <f t="shared" si="9"/>
        <v>3610</v>
      </c>
    </row>
    <row r="38" spans="1:9" ht="51.75" customHeight="1" thickBot="1" x14ac:dyDescent="0.3">
      <c r="A38" s="32" t="s">
        <v>240</v>
      </c>
      <c r="B38" s="43" t="s">
        <v>216</v>
      </c>
      <c r="C38" s="71" t="s">
        <v>318</v>
      </c>
      <c r="D38" s="71" t="s">
        <v>318</v>
      </c>
      <c r="E38" s="71" t="s">
        <v>318</v>
      </c>
      <c r="F38" s="71" t="s">
        <v>318</v>
      </c>
      <c r="G38" s="71" t="s">
        <v>318</v>
      </c>
      <c r="H38" s="71" t="s">
        <v>318</v>
      </c>
      <c r="I38" s="108">
        <f t="shared" si="9"/>
        <v>3613</v>
      </c>
    </row>
    <row r="39" spans="1:9" ht="51.75" customHeight="1" thickBot="1" x14ac:dyDescent="0.3">
      <c r="A39" s="32" t="s">
        <v>241</v>
      </c>
      <c r="B39" s="43" t="s">
        <v>217</v>
      </c>
      <c r="C39" s="71" t="s">
        <v>318</v>
      </c>
      <c r="D39" s="71" t="s">
        <v>318</v>
      </c>
      <c r="E39" s="71" t="s">
        <v>318</v>
      </c>
      <c r="F39" s="71" t="s">
        <v>318</v>
      </c>
      <c r="G39" s="71" t="s">
        <v>318</v>
      </c>
      <c r="H39" s="71" t="s">
        <v>318</v>
      </c>
      <c r="I39" s="108">
        <f t="shared" si="9"/>
        <v>3616</v>
      </c>
    </row>
  </sheetData>
  <sheetProtection selectLockedCells="1"/>
  <mergeCells count="1">
    <mergeCell ref="A1:I1"/>
  </mergeCells>
  <pageMargins left="0.25" right="0.25" top="0.75" bottom="0.75" header="0.3" footer="0.3"/>
  <pageSetup paperSize="9" scale="96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M43"/>
  <sheetViews>
    <sheetView tabSelected="1" view="pageBreakPreview" zoomScaleNormal="100" zoomScaleSheetLayoutView="100" workbookViewId="0">
      <selection activeCell="H8" sqref="H8"/>
    </sheetView>
  </sheetViews>
  <sheetFormatPr defaultRowHeight="15" x14ac:dyDescent="0.25"/>
  <cols>
    <col min="1" max="1" width="12.7109375" style="44" customWidth="1"/>
    <col min="2" max="2" width="58" style="44" customWidth="1"/>
    <col min="3" max="7" width="9.140625" style="37"/>
    <col min="8" max="8" width="11.5703125" style="37" customWidth="1"/>
    <col min="9" max="16384" width="9.140625" style="37"/>
  </cols>
  <sheetData>
    <row r="1" spans="1:13" ht="15.75" thickBot="1" x14ac:dyDescent="0.3">
      <c r="A1" s="264" t="s">
        <v>221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13" ht="15.75" customHeight="1" thickBot="1" x14ac:dyDescent="0.3">
      <c r="A2" s="109"/>
      <c r="B2" s="110"/>
      <c r="C2" s="269" t="s">
        <v>51</v>
      </c>
      <c r="D2" s="265"/>
      <c r="E2" s="265"/>
      <c r="F2" s="265"/>
      <c r="G2" s="266"/>
      <c r="H2" s="265" t="s">
        <v>247</v>
      </c>
      <c r="I2" s="265"/>
      <c r="J2" s="265"/>
      <c r="K2" s="265"/>
      <c r="L2" s="266"/>
      <c r="M2" s="267" t="s">
        <v>270</v>
      </c>
    </row>
    <row r="3" spans="1:13" ht="29.25" customHeight="1" thickBot="1" x14ac:dyDescent="0.3">
      <c r="A3" s="45" t="s">
        <v>15</v>
      </c>
      <c r="B3" s="45" t="s">
        <v>7</v>
      </c>
      <c r="C3" s="72" t="s">
        <v>394</v>
      </c>
      <c r="D3" s="72" t="s">
        <v>395</v>
      </c>
      <c r="E3" s="72" t="s">
        <v>396</v>
      </c>
      <c r="F3" s="72" t="s">
        <v>50</v>
      </c>
      <c r="G3" s="72" t="s">
        <v>10</v>
      </c>
      <c r="H3" s="72" t="s">
        <v>394</v>
      </c>
      <c r="I3" s="72" t="s">
        <v>395</v>
      </c>
      <c r="J3" s="72" t="s">
        <v>396</v>
      </c>
      <c r="K3" s="72" t="s">
        <v>50</v>
      </c>
      <c r="L3" s="73" t="s">
        <v>10</v>
      </c>
      <c r="M3" s="268"/>
    </row>
    <row r="4" spans="1:13" s="128" customFormat="1" ht="45.75" thickBot="1" x14ac:dyDescent="0.3">
      <c r="A4" s="111" t="s">
        <v>271</v>
      </c>
      <c r="B4" s="124" t="s">
        <v>272</v>
      </c>
      <c r="C4" s="125">
        <v>20</v>
      </c>
      <c r="D4" s="125">
        <f>C4+10</f>
        <v>30</v>
      </c>
      <c r="E4" s="125">
        <f t="shared" ref="E4:K4" si="0">D4+10</f>
        <v>40</v>
      </c>
      <c r="F4" s="125">
        <f t="shared" si="0"/>
        <v>50</v>
      </c>
      <c r="G4" s="126">
        <f>SUM(C4:F4)</f>
        <v>140</v>
      </c>
      <c r="H4" s="125">
        <f t="shared" si="0"/>
        <v>150</v>
      </c>
      <c r="I4" s="125">
        <f t="shared" si="0"/>
        <v>160</v>
      </c>
      <c r="J4" s="125">
        <f t="shared" si="0"/>
        <v>170</v>
      </c>
      <c r="K4" s="125">
        <f t="shared" si="0"/>
        <v>180</v>
      </c>
      <c r="L4" s="126">
        <f>SUM(H4:K4)</f>
        <v>660</v>
      </c>
      <c r="M4" s="127">
        <f>L4+G4</f>
        <v>800</v>
      </c>
    </row>
    <row r="5" spans="1:13" s="160" customFormat="1" ht="19.5" thickBot="1" x14ac:dyDescent="0.3">
      <c r="A5" s="111" t="s">
        <v>383</v>
      </c>
      <c r="B5" s="163" t="s">
        <v>371</v>
      </c>
      <c r="C5" s="142" t="s">
        <v>318</v>
      </c>
      <c r="D5" s="142" t="s">
        <v>318</v>
      </c>
      <c r="E5" s="142" t="s">
        <v>318</v>
      </c>
      <c r="F5" s="142" t="s">
        <v>318</v>
      </c>
      <c r="G5" s="142" t="s">
        <v>318</v>
      </c>
      <c r="H5" s="142" t="s">
        <v>318</v>
      </c>
      <c r="I5" s="142" t="s">
        <v>318</v>
      </c>
      <c r="J5" s="142" t="s">
        <v>318</v>
      </c>
      <c r="K5" s="142" t="s">
        <v>318</v>
      </c>
      <c r="L5" s="142" t="s">
        <v>318</v>
      </c>
      <c r="M5" s="159">
        <f>M4+10</f>
        <v>810</v>
      </c>
    </row>
    <row r="6" spans="1:13" s="160" customFormat="1" ht="19.5" thickBot="1" x14ac:dyDescent="0.3">
      <c r="A6" s="111" t="s">
        <v>385</v>
      </c>
      <c r="B6" s="163" t="s">
        <v>372</v>
      </c>
      <c r="C6" s="142" t="s">
        <v>318</v>
      </c>
      <c r="D6" s="142" t="s">
        <v>318</v>
      </c>
      <c r="E6" s="142" t="s">
        <v>318</v>
      </c>
      <c r="F6" s="142" t="s">
        <v>318</v>
      </c>
      <c r="G6" s="142" t="s">
        <v>318</v>
      </c>
      <c r="H6" s="142" t="s">
        <v>318</v>
      </c>
      <c r="I6" s="142" t="s">
        <v>318</v>
      </c>
      <c r="J6" s="142" t="s">
        <v>318</v>
      </c>
      <c r="K6" s="142" t="s">
        <v>318</v>
      </c>
      <c r="L6" s="142" t="s">
        <v>318</v>
      </c>
      <c r="M6" s="159">
        <f t="shared" ref="M6:M15" si="1">M5+10</f>
        <v>820</v>
      </c>
    </row>
    <row r="7" spans="1:13" s="160" customFormat="1" ht="30.75" thickBot="1" x14ac:dyDescent="0.3">
      <c r="A7" s="111" t="s">
        <v>386</v>
      </c>
      <c r="B7" s="163" t="s">
        <v>373</v>
      </c>
      <c r="C7" s="142" t="s">
        <v>318</v>
      </c>
      <c r="D7" s="142" t="s">
        <v>318</v>
      </c>
      <c r="E7" s="142" t="s">
        <v>318</v>
      </c>
      <c r="F7" s="142" t="s">
        <v>318</v>
      </c>
      <c r="G7" s="142" t="s">
        <v>318</v>
      </c>
      <c r="H7" s="142" t="s">
        <v>318</v>
      </c>
      <c r="I7" s="142" t="s">
        <v>318</v>
      </c>
      <c r="J7" s="142" t="s">
        <v>318</v>
      </c>
      <c r="K7" s="142" t="s">
        <v>318</v>
      </c>
      <c r="L7" s="142" t="s">
        <v>318</v>
      </c>
      <c r="M7" s="159">
        <f t="shared" si="1"/>
        <v>830</v>
      </c>
    </row>
    <row r="8" spans="1:13" s="160" customFormat="1" ht="30.75" thickBot="1" x14ac:dyDescent="0.3">
      <c r="A8" s="111" t="s">
        <v>387</v>
      </c>
      <c r="B8" s="163" t="s">
        <v>374</v>
      </c>
      <c r="C8" s="142" t="s">
        <v>318</v>
      </c>
      <c r="D8" s="142" t="s">
        <v>318</v>
      </c>
      <c r="E8" s="142" t="s">
        <v>318</v>
      </c>
      <c r="F8" s="142" t="s">
        <v>318</v>
      </c>
      <c r="G8" s="142" t="s">
        <v>318</v>
      </c>
      <c r="H8" s="142"/>
      <c r="I8" s="142" t="s">
        <v>318</v>
      </c>
      <c r="J8" s="142" t="s">
        <v>318</v>
      </c>
      <c r="K8" s="142" t="s">
        <v>318</v>
      </c>
      <c r="L8" s="142" t="s">
        <v>318</v>
      </c>
      <c r="M8" s="159">
        <f t="shared" si="1"/>
        <v>840</v>
      </c>
    </row>
    <row r="9" spans="1:13" s="160" customFormat="1" ht="19.5" thickBot="1" x14ac:dyDescent="0.3">
      <c r="A9" s="111" t="s">
        <v>384</v>
      </c>
      <c r="B9" s="163" t="s">
        <v>375</v>
      </c>
      <c r="C9" s="142" t="s">
        <v>318</v>
      </c>
      <c r="D9" s="142" t="s">
        <v>318</v>
      </c>
      <c r="E9" s="142" t="s">
        <v>318</v>
      </c>
      <c r="F9" s="142" t="s">
        <v>318</v>
      </c>
      <c r="G9" s="142" t="s">
        <v>318</v>
      </c>
      <c r="H9" s="142" t="s">
        <v>318</v>
      </c>
      <c r="I9" s="142" t="s">
        <v>318</v>
      </c>
      <c r="J9" s="142" t="s">
        <v>318</v>
      </c>
      <c r="K9" s="142" t="s">
        <v>318</v>
      </c>
      <c r="L9" s="142" t="s">
        <v>318</v>
      </c>
      <c r="M9" s="159">
        <f t="shared" si="1"/>
        <v>850</v>
      </c>
    </row>
    <row r="10" spans="1:13" s="160" customFormat="1" ht="30.75" thickBot="1" x14ac:dyDescent="0.3">
      <c r="A10" s="111" t="s">
        <v>388</v>
      </c>
      <c r="B10" s="163" t="s">
        <v>376</v>
      </c>
      <c r="C10" s="142" t="s">
        <v>318</v>
      </c>
      <c r="D10" s="142" t="s">
        <v>318</v>
      </c>
      <c r="E10" s="142" t="s">
        <v>318</v>
      </c>
      <c r="F10" s="142" t="s">
        <v>318</v>
      </c>
      <c r="G10" s="142" t="s">
        <v>318</v>
      </c>
      <c r="H10" s="142" t="s">
        <v>318</v>
      </c>
      <c r="I10" s="142" t="s">
        <v>318</v>
      </c>
      <c r="J10" s="142" t="s">
        <v>318</v>
      </c>
      <c r="K10" s="142" t="s">
        <v>318</v>
      </c>
      <c r="L10" s="142" t="s">
        <v>318</v>
      </c>
      <c r="M10" s="159">
        <f t="shared" si="1"/>
        <v>860</v>
      </c>
    </row>
    <row r="11" spans="1:13" s="160" customFormat="1" ht="45.75" thickBot="1" x14ac:dyDescent="0.3">
      <c r="A11" s="111" t="s">
        <v>389</v>
      </c>
      <c r="B11" s="163" t="s">
        <v>377</v>
      </c>
      <c r="C11" s="142" t="s">
        <v>318</v>
      </c>
      <c r="D11" s="142" t="s">
        <v>318</v>
      </c>
      <c r="E11" s="142" t="s">
        <v>318</v>
      </c>
      <c r="F11" s="142" t="s">
        <v>318</v>
      </c>
      <c r="G11" s="142" t="s">
        <v>318</v>
      </c>
      <c r="H11" s="142" t="s">
        <v>318</v>
      </c>
      <c r="I11" s="142" t="s">
        <v>318</v>
      </c>
      <c r="J11" s="142" t="s">
        <v>318</v>
      </c>
      <c r="K11" s="142" t="s">
        <v>318</v>
      </c>
      <c r="L11" s="142" t="s">
        <v>318</v>
      </c>
      <c r="M11" s="159">
        <f t="shared" si="1"/>
        <v>870</v>
      </c>
    </row>
    <row r="12" spans="1:13" s="160" customFormat="1" ht="19.5" thickBot="1" x14ac:dyDescent="0.3">
      <c r="A12" s="111" t="s">
        <v>390</v>
      </c>
      <c r="B12" s="163" t="s">
        <v>378</v>
      </c>
      <c r="C12" s="142" t="s">
        <v>318</v>
      </c>
      <c r="D12" s="142" t="s">
        <v>318</v>
      </c>
      <c r="E12" s="142" t="s">
        <v>318</v>
      </c>
      <c r="F12" s="142" t="s">
        <v>318</v>
      </c>
      <c r="G12" s="142" t="s">
        <v>318</v>
      </c>
      <c r="H12" s="142" t="s">
        <v>318</v>
      </c>
      <c r="I12" s="142" t="s">
        <v>318</v>
      </c>
      <c r="J12" s="142" t="s">
        <v>318</v>
      </c>
      <c r="K12" s="142" t="s">
        <v>318</v>
      </c>
      <c r="L12" s="142" t="s">
        <v>318</v>
      </c>
      <c r="M12" s="159">
        <f t="shared" si="1"/>
        <v>880</v>
      </c>
    </row>
    <row r="13" spans="1:13" s="160" customFormat="1" ht="19.5" thickBot="1" x14ac:dyDescent="0.3">
      <c r="A13" s="111" t="s">
        <v>391</v>
      </c>
      <c r="B13" s="163" t="s">
        <v>379</v>
      </c>
      <c r="C13" s="142" t="s">
        <v>318</v>
      </c>
      <c r="D13" s="142" t="s">
        <v>318</v>
      </c>
      <c r="E13" s="142" t="s">
        <v>318</v>
      </c>
      <c r="F13" s="142" t="s">
        <v>318</v>
      </c>
      <c r="G13" s="142" t="s">
        <v>318</v>
      </c>
      <c r="H13" s="142" t="s">
        <v>318</v>
      </c>
      <c r="I13" s="142" t="s">
        <v>318</v>
      </c>
      <c r="J13" s="142" t="s">
        <v>318</v>
      </c>
      <c r="K13" s="142" t="s">
        <v>318</v>
      </c>
      <c r="L13" s="142" t="s">
        <v>318</v>
      </c>
      <c r="M13" s="159">
        <f t="shared" si="1"/>
        <v>890</v>
      </c>
    </row>
    <row r="14" spans="1:13" s="160" customFormat="1" ht="19.5" thickBot="1" x14ac:dyDescent="0.3">
      <c r="A14" s="111" t="s">
        <v>392</v>
      </c>
      <c r="B14" s="163" t="s">
        <v>380</v>
      </c>
      <c r="C14" s="142" t="s">
        <v>318</v>
      </c>
      <c r="D14" s="142" t="s">
        <v>318</v>
      </c>
      <c r="E14" s="142" t="s">
        <v>318</v>
      </c>
      <c r="F14" s="142" t="s">
        <v>318</v>
      </c>
      <c r="G14" s="142" t="s">
        <v>318</v>
      </c>
      <c r="H14" s="142" t="s">
        <v>318</v>
      </c>
      <c r="I14" s="142" t="s">
        <v>318</v>
      </c>
      <c r="J14" s="142" t="s">
        <v>318</v>
      </c>
      <c r="K14" s="142" t="s">
        <v>318</v>
      </c>
      <c r="L14" s="142" t="s">
        <v>318</v>
      </c>
      <c r="M14" s="159">
        <f t="shared" si="1"/>
        <v>900</v>
      </c>
    </row>
    <row r="15" spans="1:13" s="160" customFormat="1" ht="19.5" thickBot="1" x14ac:dyDescent="0.3">
      <c r="A15" s="111" t="s">
        <v>393</v>
      </c>
      <c r="B15" s="163" t="s">
        <v>381</v>
      </c>
      <c r="C15" s="142" t="s">
        <v>318</v>
      </c>
      <c r="D15" s="142" t="s">
        <v>318</v>
      </c>
      <c r="E15" s="142" t="s">
        <v>318</v>
      </c>
      <c r="F15" s="142" t="s">
        <v>318</v>
      </c>
      <c r="G15" s="142" t="s">
        <v>318</v>
      </c>
      <c r="H15" s="142" t="s">
        <v>318</v>
      </c>
      <c r="I15" s="142" t="s">
        <v>318</v>
      </c>
      <c r="J15" s="142" t="s">
        <v>318</v>
      </c>
      <c r="K15" s="142" t="s">
        <v>318</v>
      </c>
      <c r="L15" s="142" t="s">
        <v>318</v>
      </c>
      <c r="M15" s="159">
        <f t="shared" si="1"/>
        <v>910</v>
      </c>
    </row>
    <row r="16" spans="1:13" s="162" customFormat="1" ht="19.5" thickBot="1" x14ac:dyDescent="0.3">
      <c r="A16" s="111" t="s">
        <v>414</v>
      </c>
      <c r="B16" s="163" t="s">
        <v>382</v>
      </c>
      <c r="C16" s="142" t="s">
        <v>318</v>
      </c>
      <c r="D16" s="142" t="s">
        <v>318</v>
      </c>
      <c r="E16" s="142" t="s">
        <v>318</v>
      </c>
      <c r="F16" s="142" t="s">
        <v>318</v>
      </c>
      <c r="G16" s="142" t="s">
        <v>318</v>
      </c>
      <c r="H16" s="142" t="s">
        <v>318</v>
      </c>
      <c r="I16" s="142" t="s">
        <v>318</v>
      </c>
      <c r="J16" s="142" t="s">
        <v>318</v>
      </c>
      <c r="K16" s="142" t="s">
        <v>318</v>
      </c>
      <c r="L16" s="142" t="s">
        <v>318</v>
      </c>
      <c r="M16" s="161">
        <f>SUM(M5:M15)</f>
        <v>9460</v>
      </c>
    </row>
    <row r="17" spans="1:13" s="128" customFormat="1" ht="30.75" thickBot="1" x14ac:dyDescent="0.3">
      <c r="A17" s="164" t="s">
        <v>276</v>
      </c>
      <c r="B17" s="124" t="s">
        <v>277</v>
      </c>
      <c r="C17" s="125">
        <v>700</v>
      </c>
      <c r="D17" s="125">
        <f>C17+1</f>
        <v>701</v>
      </c>
      <c r="E17" s="125">
        <v>701</v>
      </c>
      <c r="F17" s="125">
        <f>E17+1</f>
        <v>702</v>
      </c>
      <c r="G17" s="126">
        <f>SUM(C17:F17)</f>
        <v>2804</v>
      </c>
      <c r="H17" s="125">
        <v>703</v>
      </c>
      <c r="I17" s="125">
        <f t="shared" ref="I17:K17" si="2">H17+1</f>
        <v>704</v>
      </c>
      <c r="J17" s="125">
        <f t="shared" si="2"/>
        <v>705</v>
      </c>
      <c r="K17" s="125">
        <f t="shared" si="2"/>
        <v>706</v>
      </c>
      <c r="L17" s="126">
        <f>SUM(H17:K17)</f>
        <v>2818</v>
      </c>
      <c r="M17" s="127">
        <f>L17+G17</f>
        <v>5622</v>
      </c>
    </row>
    <row r="18" spans="1:13" s="128" customFormat="1" ht="19.5" thickBot="1" x14ac:dyDescent="0.3">
      <c r="A18" s="164" t="s">
        <v>402</v>
      </c>
      <c r="B18" s="167" t="s">
        <v>415</v>
      </c>
      <c r="C18" s="142" t="s">
        <v>318</v>
      </c>
      <c r="D18" s="142" t="s">
        <v>318</v>
      </c>
      <c r="E18" s="142" t="s">
        <v>318</v>
      </c>
      <c r="F18" s="142" t="s">
        <v>318</v>
      </c>
      <c r="G18" s="142" t="s">
        <v>318</v>
      </c>
      <c r="H18" s="142" t="s">
        <v>318</v>
      </c>
      <c r="I18" s="142" t="s">
        <v>318</v>
      </c>
      <c r="J18" s="142" t="s">
        <v>318</v>
      </c>
      <c r="K18" s="142" t="s">
        <v>318</v>
      </c>
      <c r="L18" s="142" t="s">
        <v>318</v>
      </c>
      <c r="M18" s="129">
        <v>707</v>
      </c>
    </row>
    <row r="19" spans="1:13" s="128" customFormat="1" ht="19.5" thickBot="1" x14ac:dyDescent="0.3">
      <c r="A19" s="164" t="s">
        <v>403</v>
      </c>
      <c r="B19" s="167" t="s">
        <v>416</v>
      </c>
      <c r="C19" s="142" t="s">
        <v>318</v>
      </c>
      <c r="D19" s="142" t="s">
        <v>318</v>
      </c>
      <c r="E19" s="142" t="s">
        <v>318</v>
      </c>
      <c r="F19" s="142" t="s">
        <v>318</v>
      </c>
      <c r="G19" s="142" t="s">
        <v>318</v>
      </c>
      <c r="H19" s="142" t="s">
        <v>318</v>
      </c>
      <c r="I19" s="142" t="s">
        <v>318</v>
      </c>
      <c r="J19" s="142" t="s">
        <v>318</v>
      </c>
      <c r="K19" s="142" t="s">
        <v>318</v>
      </c>
      <c r="L19" s="142" t="s">
        <v>318</v>
      </c>
      <c r="M19" s="129">
        <f>M18+1</f>
        <v>708</v>
      </c>
    </row>
    <row r="20" spans="1:13" s="128" customFormat="1" ht="19.5" thickBot="1" x14ac:dyDescent="0.3">
      <c r="A20" s="164" t="s">
        <v>404</v>
      </c>
      <c r="B20" s="167" t="s">
        <v>417</v>
      </c>
      <c r="C20" s="142" t="s">
        <v>318</v>
      </c>
      <c r="D20" s="142" t="s">
        <v>318</v>
      </c>
      <c r="E20" s="142" t="s">
        <v>318</v>
      </c>
      <c r="F20" s="142" t="s">
        <v>318</v>
      </c>
      <c r="G20" s="142" t="s">
        <v>318</v>
      </c>
      <c r="H20" s="142" t="s">
        <v>318</v>
      </c>
      <c r="I20" s="142" t="s">
        <v>318</v>
      </c>
      <c r="J20" s="142" t="s">
        <v>318</v>
      </c>
      <c r="K20" s="142" t="s">
        <v>318</v>
      </c>
      <c r="L20" s="142" t="s">
        <v>318</v>
      </c>
      <c r="M20" s="129">
        <f t="shared" ref="M20:M29" si="3">M19+1</f>
        <v>709</v>
      </c>
    </row>
    <row r="21" spans="1:13" s="128" customFormat="1" ht="19.5" thickBot="1" x14ac:dyDescent="0.3">
      <c r="A21" s="164" t="s">
        <v>405</v>
      </c>
      <c r="B21" s="167" t="s">
        <v>418</v>
      </c>
      <c r="C21" s="142" t="s">
        <v>318</v>
      </c>
      <c r="D21" s="142" t="s">
        <v>318</v>
      </c>
      <c r="E21" s="142" t="s">
        <v>318</v>
      </c>
      <c r="F21" s="142" t="s">
        <v>318</v>
      </c>
      <c r="G21" s="142" t="s">
        <v>318</v>
      </c>
      <c r="H21" s="142" t="s">
        <v>318</v>
      </c>
      <c r="I21" s="142" t="s">
        <v>318</v>
      </c>
      <c r="J21" s="142" t="s">
        <v>318</v>
      </c>
      <c r="K21" s="142" t="s">
        <v>318</v>
      </c>
      <c r="L21" s="142" t="s">
        <v>318</v>
      </c>
      <c r="M21" s="129">
        <f t="shared" si="3"/>
        <v>710</v>
      </c>
    </row>
    <row r="22" spans="1:13" s="128" customFormat="1" ht="19.5" thickBot="1" x14ac:dyDescent="0.3">
      <c r="A22" s="164" t="s">
        <v>406</v>
      </c>
      <c r="B22" s="167" t="s">
        <v>419</v>
      </c>
      <c r="C22" s="142" t="s">
        <v>318</v>
      </c>
      <c r="D22" s="142" t="s">
        <v>318</v>
      </c>
      <c r="E22" s="142" t="s">
        <v>318</v>
      </c>
      <c r="F22" s="142" t="s">
        <v>318</v>
      </c>
      <c r="G22" s="142" t="s">
        <v>318</v>
      </c>
      <c r="H22" s="142" t="s">
        <v>318</v>
      </c>
      <c r="I22" s="142" t="s">
        <v>318</v>
      </c>
      <c r="J22" s="142" t="s">
        <v>318</v>
      </c>
      <c r="K22" s="142" t="s">
        <v>318</v>
      </c>
      <c r="L22" s="142" t="s">
        <v>318</v>
      </c>
      <c r="M22" s="129">
        <f t="shared" si="3"/>
        <v>711</v>
      </c>
    </row>
    <row r="23" spans="1:13" s="128" customFormat="1" ht="19.5" thickBot="1" x14ac:dyDescent="0.3">
      <c r="A23" s="164" t="s">
        <v>407</v>
      </c>
      <c r="B23" s="167" t="s">
        <v>420</v>
      </c>
      <c r="C23" s="142" t="s">
        <v>318</v>
      </c>
      <c r="D23" s="142" t="s">
        <v>318</v>
      </c>
      <c r="E23" s="142" t="s">
        <v>318</v>
      </c>
      <c r="F23" s="142" t="s">
        <v>318</v>
      </c>
      <c r="G23" s="142" t="s">
        <v>318</v>
      </c>
      <c r="H23" s="142" t="s">
        <v>318</v>
      </c>
      <c r="I23" s="142" t="s">
        <v>318</v>
      </c>
      <c r="J23" s="142" t="s">
        <v>318</v>
      </c>
      <c r="K23" s="142" t="s">
        <v>318</v>
      </c>
      <c r="L23" s="142" t="s">
        <v>318</v>
      </c>
      <c r="M23" s="129">
        <f t="shared" si="3"/>
        <v>712</v>
      </c>
    </row>
    <row r="24" spans="1:13" s="128" customFormat="1" ht="30.75" thickBot="1" x14ac:dyDescent="0.3">
      <c r="A24" s="164" t="s">
        <v>408</v>
      </c>
      <c r="B24" s="167" t="s">
        <v>421</v>
      </c>
      <c r="C24" s="142" t="s">
        <v>318</v>
      </c>
      <c r="D24" s="142" t="s">
        <v>318</v>
      </c>
      <c r="E24" s="142" t="s">
        <v>318</v>
      </c>
      <c r="F24" s="142" t="s">
        <v>318</v>
      </c>
      <c r="G24" s="142" t="s">
        <v>318</v>
      </c>
      <c r="H24" s="142" t="s">
        <v>318</v>
      </c>
      <c r="I24" s="142" t="s">
        <v>318</v>
      </c>
      <c r="J24" s="142" t="s">
        <v>318</v>
      </c>
      <c r="K24" s="142" t="s">
        <v>318</v>
      </c>
      <c r="L24" s="142" t="s">
        <v>318</v>
      </c>
      <c r="M24" s="129">
        <f t="shared" si="3"/>
        <v>713</v>
      </c>
    </row>
    <row r="25" spans="1:13" s="128" customFormat="1" ht="19.5" thickBot="1" x14ac:dyDescent="0.3">
      <c r="A25" s="164" t="s">
        <v>409</v>
      </c>
      <c r="B25" s="167" t="s">
        <v>422</v>
      </c>
      <c r="C25" s="142" t="s">
        <v>318</v>
      </c>
      <c r="D25" s="142" t="s">
        <v>318</v>
      </c>
      <c r="E25" s="142" t="s">
        <v>318</v>
      </c>
      <c r="F25" s="142" t="s">
        <v>318</v>
      </c>
      <c r="G25" s="142" t="s">
        <v>318</v>
      </c>
      <c r="H25" s="142" t="s">
        <v>318</v>
      </c>
      <c r="I25" s="142" t="s">
        <v>318</v>
      </c>
      <c r="J25" s="142" t="s">
        <v>318</v>
      </c>
      <c r="K25" s="142" t="s">
        <v>318</v>
      </c>
      <c r="L25" s="142" t="s">
        <v>318</v>
      </c>
      <c r="M25" s="129">
        <f t="shared" si="3"/>
        <v>714</v>
      </c>
    </row>
    <row r="26" spans="1:13" s="128" customFormat="1" ht="19.5" thickBot="1" x14ac:dyDescent="0.3">
      <c r="A26" s="164" t="s">
        <v>410</v>
      </c>
      <c r="B26" s="167" t="s">
        <v>423</v>
      </c>
      <c r="C26" s="142" t="s">
        <v>318</v>
      </c>
      <c r="D26" s="142" t="s">
        <v>318</v>
      </c>
      <c r="E26" s="142" t="s">
        <v>318</v>
      </c>
      <c r="F26" s="142" t="s">
        <v>318</v>
      </c>
      <c r="G26" s="142" t="s">
        <v>318</v>
      </c>
      <c r="H26" s="142" t="s">
        <v>318</v>
      </c>
      <c r="I26" s="142" t="s">
        <v>318</v>
      </c>
      <c r="J26" s="142" t="s">
        <v>318</v>
      </c>
      <c r="K26" s="142" t="s">
        <v>318</v>
      </c>
      <c r="L26" s="142" t="s">
        <v>318</v>
      </c>
      <c r="M26" s="129">
        <f t="shared" si="3"/>
        <v>715</v>
      </c>
    </row>
    <row r="27" spans="1:13" s="128" customFormat="1" ht="19.5" thickBot="1" x14ac:dyDescent="0.3">
      <c r="A27" s="164" t="s">
        <v>411</v>
      </c>
      <c r="B27" s="167" t="s">
        <v>424</v>
      </c>
      <c r="C27" s="142" t="s">
        <v>318</v>
      </c>
      <c r="D27" s="142" t="s">
        <v>318</v>
      </c>
      <c r="E27" s="142" t="s">
        <v>318</v>
      </c>
      <c r="F27" s="142" t="s">
        <v>318</v>
      </c>
      <c r="G27" s="142" t="s">
        <v>318</v>
      </c>
      <c r="H27" s="142" t="s">
        <v>318</v>
      </c>
      <c r="I27" s="142" t="s">
        <v>318</v>
      </c>
      <c r="J27" s="142" t="s">
        <v>318</v>
      </c>
      <c r="K27" s="142" t="s">
        <v>318</v>
      </c>
      <c r="L27" s="142" t="s">
        <v>318</v>
      </c>
      <c r="M27" s="129">
        <f t="shared" si="3"/>
        <v>716</v>
      </c>
    </row>
    <row r="28" spans="1:13" s="128" customFormat="1" ht="19.5" thickBot="1" x14ac:dyDescent="0.3">
      <c r="A28" s="164" t="s">
        <v>412</v>
      </c>
      <c r="B28" s="167" t="s">
        <v>425</v>
      </c>
      <c r="C28" s="142" t="s">
        <v>318</v>
      </c>
      <c r="D28" s="142" t="s">
        <v>318</v>
      </c>
      <c r="E28" s="142" t="s">
        <v>318</v>
      </c>
      <c r="F28" s="142" t="s">
        <v>318</v>
      </c>
      <c r="G28" s="142" t="s">
        <v>318</v>
      </c>
      <c r="H28" s="142" t="s">
        <v>318</v>
      </c>
      <c r="I28" s="142" t="s">
        <v>318</v>
      </c>
      <c r="J28" s="142" t="s">
        <v>318</v>
      </c>
      <c r="K28" s="142" t="s">
        <v>318</v>
      </c>
      <c r="L28" s="142" t="s">
        <v>318</v>
      </c>
      <c r="M28" s="129">
        <f t="shared" si="3"/>
        <v>717</v>
      </c>
    </row>
    <row r="29" spans="1:13" ht="19.5" thickBot="1" x14ac:dyDescent="0.3">
      <c r="A29" s="164" t="s">
        <v>413</v>
      </c>
      <c r="B29" s="167" t="s">
        <v>426</v>
      </c>
      <c r="C29" s="142" t="s">
        <v>318</v>
      </c>
      <c r="D29" s="142" t="s">
        <v>318</v>
      </c>
      <c r="E29" s="142" t="s">
        <v>318</v>
      </c>
      <c r="F29" s="142" t="s">
        <v>318</v>
      </c>
      <c r="G29" s="142" t="s">
        <v>318</v>
      </c>
      <c r="H29" s="142" t="s">
        <v>318</v>
      </c>
      <c r="I29" s="142" t="s">
        <v>318</v>
      </c>
      <c r="J29" s="142" t="s">
        <v>318</v>
      </c>
      <c r="K29" s="142" t="s">
        <v>318</v>
      </c>
      <c r="L29" s="142" t="s">
        <v>318</v>
      </c>
      <c r="M29" s="108">
        <f t="shared" si="3"/>
        <v>718</v>
      </c>
    </row>
    <row r="30" spans="1:13" s="128" customFormat="1" ht="45.75" thickBot="1" x14ac:dyDescent="0.3">
      <c r="A30" s="130" t="s">
        <v>278</v>
      </c>
      <c r="B30" s="124" t="s">
        <v>279</v>
      </c>
      <c r="C30" s="125">
        <v>720</v>
      </c>
      <c r="D30" s="125">
        <f>C30+1</f>
        <v>721</v>
      </c>
      <c r="E30" s="125">
        <f t="shared" ref="D30:K31" si="4">D30+1</f>
        <v>722</v>
      </c>
      <c r="F30" s="125">
        <f t="shared" si="4"/>
        <v>723</v>
      </c>
      <c r="G30" s="126">
        <f>SUM(C30:F30)</f>
        <v>2886</v>
      </c>
      <c r="H30" s="125">
        <v>724</v>
      </c>
      <c r="I30" s="125">
        <f t="shared" si="4"/>
        <v>725</v>
      </c>
      <c r="J30" s="125">
        <f t="shared" si="4"/>
        <v>726</v>
      </c>
      <c r="K30" s="125">
        <f t="shared" si="4"/>
        <v>727</v>
      </c>
      <c r="L30" s="126">
        <f>SUM(H30:K30)</f>
        <v>2902</v>
      </c>
      <c r="M30" s="127">
        <f>L30+G30</f>
        <v>5788</v>
      </c>
    </row>
    <row r="31" spans="1:13" s="128" customFormat="1" ht="45.75" thickBot="1" x14ac:dyDescent="0.3">
      <c r="A31" s="130" t="s">
        <v>280</v>
      </c>
      <c r="B31" s="131" t="s">
        <v>354</v>
      </c>
      <c r="C31" s="125">
        <f>728</f>
        <v>728</v>
      </c>
      <c r="D31" s="125">
        <f t="shared" si="4"/>
        <v>729</v>
      </c>
      <c r="E31" s="125">
        <f t="shared" si="4"/>
        <v>730</v>
      </c>
      <c r="F31" s="125">
        <f t="shared" si="4"/>
        <v>731</v>
      </c>
      <c r="G31" s="126">
        <f>SUM(C31:F31)</f>
        <v>2918</v>
      </c>
      <c r="H31" s="125">
        <v>732</v>
      </c>
      <c r="I31" s="125">
        <f t="shared" si="4"/>
        <v>733</v>
      </c>
      <c r="J31" s="125">
        <f t="shared" si="4"/>
        <v>734</v>
      </c>
      <c r="K31" s="125">
        <f t="shared" si="4"/>
        <v>735</v>
      </c>
      <c r="L31" s="126">
        <f>SUM(H31:K31)</f>
        <v>2934</v>
      </c>
      <c r="M31" s="127">
        <f>L31+G31</f>
        <v>5852</v>
      </c>
    </row>
    <row r="32" spans="1:13" s="128" customFormat="1" ht="30.75" thickBot="1" x14ac:dyDescent="0.3">
      <c r="A32" s="132" t="s">
        <v>284</v>
      </c>
      <c r="B32" s="124" t="s">
        <v>281</v>
      </c>
      <c r="C32" s="270" t="s">
        <v>282</v>
      </c>
      <c r="D32" s="271"/>
      <c r="E32" s="271"/>
      <c r="F32" s="272"/>
      <c r="G32" s="133" t="s">
        <v>319</v>
      </c>
      <c r="H32" s="270" t="s">
        <v>283</v>
      </c>
      <c r="I32" s="271"/>
      <c r="J32" s="271"/>
      <c r="K32" s="272"/>
      <c r="L32" s="134">
        <v>737</v>
      </c>
      <c r="M32" s="135">
        <f>L32+G32</f>
        <v>1473</v>
      </c>
    </row>
    <row r="33" spans="1:13" s="128" customFormat="1" ht="30.75" thickBot="1" x14ac:dyDescent="0.3">
      <c r="A33" s="111" t="s">
        <v>286</v>
      </c>
      <c r="B33" s="124" t="s">
        <v>292</v>
      </c>
      <c r="C33" s="136" t="s">
        <v>318</v>
      </c>
      <c r="D33" s="136" t="s">
        <v>318</v>
      </c>
      <c r="E33" s="136" t="s">
        <v>318</v>
      </c>
      <c r="F33" s="136" t="s">
        <v>318</v>
      </c>
      <c r="G33" s="136" t="s">
        <v>318</v>
      </c>
      <c r="H33" s="125">
        <v>736</v>
      </c>
      <c r="I33" s="125">
        <f t="shared" ref="I33:K33" si="5">H33+1</f>
        <v>737</v>
      </c>
      <c r="J33" s="125">
        <f t="shared" si="5"/>
        <v>738</v>
      </c>
      <c r="K33" s="125">
        <f t="shared" si="5"/>
        <v>739</v>
      </c>
      <c r="L33" s="126">
        <f>SUM(H33:K33)</f>
        <v>2950</v>
      </c>
      <c r="M33" s="127">
        <v>2951</v>
      </c>
    </row>
    <row r="34" spans="1:13" ht="19.5" thickBot="1" x14ac:dyDescent="0.3">
      <c r="A34" s="111" t="s">
        <v>397</v>
      </c>
      <c r="B34" s="166" t="s">
        <v>427</v>
      </c>
      <c r="C34" s="136" t="s">
        <v>318</v>
      </c>
      <c r="D34" s="136" t="s">
        <v>318</v>
      </c>
      <c r="E34" s="136" t="s">
        <v>318</v>
      </c>
      <c r="F34" s="136" t="s">
        <v>318</v>
      </c>
      <c r="G34" s="136" t="s">
        <v>318</v>
      </c>
      <c r="H34" s="136" t="s">
        <v>318</v>
      </c>
      <c r="I34" s="136" t="s">
        <v>318</v>
      </c>
      <c r="J34" s="136" t="s">
        <v>318</v>
      </c>
      <c r="K34" s="136" t="s">
        <v>318</v>
      </c>
      <c r="L34" s="136" t="s">
        <v>318</v>
      </c>
      <c r="M34" s="165">
        <f>M33+7</f>
        <v>2958</v>
      </c>
    </row>
    <row r="35" spans="1:13" ht="19.5" thickBot="1" x14ac:dyDescent="0.3">
      <c r="A35" s="111" t="s">
        <v>398</v>
      </c>
      <c r="B35" s="166" t="s">
        <v>428</v>
      </c>
      <c r="C35" s="136" t="s">
        <v>318</v>
      </c>
      <c r="D35" s="136" t="s">
        <v>318</v>
      </c>
      <c r="E35" s="136" t="s">
        <v>318</v>
      </c>
      <c r="F35" s="136" t="s">
        <v>318</v>
      </c>
      <c r="G35" s="136" t="s">
        <v>318</v>
      </c>
      <c r="H35" s="136" t="s">
        <v>318</v>
      </c>
      <c r="I35" s="136" t="s">
        <v>318</v>
      </c>
      <c r="J35" s="136" t="s">
        <v>318</v>
      </c>
      <c r="K35" s="136" t="s">
        <v>318</v>
      </c>
      <c r="L35" s="136" t="s">
        <v>318</v>
      </c>
      <c r="M35" s="165">
        <f t="shared" ref="M35:M37" si="6">M34+7</f>
        <v>2965</v>
      </c>
    </row>
    <row r="36" spans="1:13" ht="19.5" thickBot="1" x14ac:dyDescent="0.3">
      <c r="A36" s="111" t="s">
        <v>399</v>
      </c>
      <c r="B36" s="166" t="s">
        <v>429</v>
      </c>
      <c r="C36" s="136" t="s">
        <v>318</v>
      </c>
      <c r="D36" s="136" t="s">
        <v>318</v>
      </c>
      <c r="E36" s="136" t="s">
        <v>318</v>
      </c>
      <c r="F36" s="136" t="s">
        <v>318</v>
      </c>
      <c r="G36" s="136" t="s">
        <v>318</v>
      </c>
      <c r="H36" s="136" t="s">
        <v>318</v>
      </c>
      <c r="I36" s="136" t="s">
        <v>318</v>
      </c>
      <c r="J36" s="136" t="s">
        <v>318</v>
      </c>
      <c r="K36" s="136" t="s">
        <v>318</v>
      </c>
      <c r="L36" s="136" t="s">
        <v>318</v>
      </c>
      <c r="M36" s="165">
        <f t="shared" si="6"/>
        <v>2972</v>
      </c>
    </row>
    <row r="37" spans="1:13" ht="19.5" thickBot="1" x14ac:dyDescent="0.3">
      <c r="A37" s="111" t="s">
        <v>400</v>
      </c>
      <c r="B37" s="166" t="s">
        <v>430</v>
      </c>
      <c r="C37" s="136" t="s">
        <v>318</v>
      </c>
      <c r="D37" s="136" t="s">
        <v>318</v>
      </c>
      <c r="E37" s="136" t="s">
        <v>318</v>
      </c>
      <c r="F37" s="136" t="s">
        <v>318</v>
      </c>
      <c r="G37" s="136" t="s">
        <v>318</v>
      </c>
      <c r="H37" s="136" t="s">
        <v>318</v>
      </c>
      <c r="I37" s="136" t="s">
        <v>318</v>
      </c>
      <c r="J37" s="136" t="s">
        <v>318</v>
      </c>
      <c r="K37" s="136" t="s">
        <v>318</v>
      </c>
      <c r="L37" s="136" t="s">
        <v>318</v>
      </c>
      <c r="M37" s="165">
        <f t="shared" si="6"/>
        <v>2979</v>
      </c>
    </row>
    <row r="38" spans="1:13" ht="19.5" thickBot="1" x14ac:dyDescent="0.3">
      <c r="A38" s="111" t="s">
        <v>401</v>
      </c>
      <c r="B38" s="166" t="s">
        <v>431</v>
      </c>
      <c r="C38" s="136" t="s">
        <v>318</v>
      </c>
      <c r="D38" s="136" t="s">
        <v>318</v>
      </c>
      <c r="E38" s="136" t="s">
        <v>318</v>
      </c>
      <c r="F38" s="136" t="s">
        <v>318</v>
      </c>
      <c r="G38" s="136" t="s">
        <v>318</v>
      </c>
      <c r="H38" s="136" t="s">
        <v>318</v>
      </c>
      <c r="I38" s="136" t="s">
        <v>318</v>
      </c>
      <c r="J38" s="136" t="s">
        <v>318</v>
      </c>
      <c r="K38" s="136" t="s">
        <v>318</v>
      </c>
      <c r="L38" s="136" t="s">
        <v>318</v>
      </c>
      <c r="M38" s="165">
        <f>M37+7</f>
        <v>2986</v>
      </c>
    </row>
    <row r="39" spans="1:13" s="128" customFormat="1" ht="30.75" thickBot="1" x14ac:dyDescent="0.3">
      <c r="A39" s="130" t="s">
        <v>290</v>
      </c>
      <c r="B39" s="137" t="s">
        <v>285</v>
      </c>
      <c r="C39" s="261" t="s">
        <v>273</v>
      </c>
      <c r="D39" s="262"/>
      <c r="E39" s="262"/>
      <c r="F39" s="263"/>
      <c r="G39" s="126">
        <v>744</v>
      </c>
      <c r="H39" s="138" t="s">
        <v>274</v>
      </c>
      <c r="I39" s="139">
        <v>746</v>
      </c>
      <c r="J39" s="140" t="s">
        <v>275</v>
      </c>
      <c r="K39" s="141"/>
      <c r="L39" s="126">
        <v>748</v>
      </c>
      <c r="M39" s="127">
        <f>L39+I39+G39</f>
        <v>2238</v>
      </c>
    </row>
    <row r="40" spans="1:13" s="128" customFormat="1" ht="30.75" thickBot="1" x14ac:dyDescent="0.3">
      <c r="A40" s="130" t="s">
        <v>293</v>
      </c>
      <c r="B40" s="137" t="s">
        <v>287</v>
      </c>
      <c r="C40" s="261" t="s">
        <v>273</v>
      </c>
      <c r="D40" s="262"/>
      <c r="E40" s="262"/>
      <c r="F40" s="263"/>
      <c r="G40" s="126">
        <v>745</v>
      </c>
      <c r="H40" s="138" t="s">
        <v>274</v>
      </c>
      <c r="I40" s="139">
        <v>747</v>
      </c>
      <c r="J40" s="140" t="s">
        <v>275</v>
      </c>
      <c r="K40" s="141"/>
      <c r="L40" s="126">
        <v>749</v>
      </c>
      <c r="M40" s="127">
        <f>L40+I40+G40</f>
        <v>2241</v>
      </c>
    </row>
    <row r="41" spans="1:13" s="128" customFormat="1" ht="19.5" thickBot="1" x14ac:dyDescent="0.3">
      <c r="A41" s="130" t="s">
        <v>294</v>
      </c>
      <c r="B41" s="137" t="s">
        <v>288</v>
      </c>
      <c r="C41" s="142" t="s">
        <v>318</v>
      </c>
      <c r="D41" s="142" t="s">
        <v>318</v>
      </c>
      <c r="E41" s="142" t="s">
        <v>318</v>
      </c>
      <c r="F41" s="142" t="s">
        <v>318</v>
      </c>
      <c r="G41" s="142" t="s">
        <v>318</v>
      </c>
      <c r="H41" s="142" t="s">
        <v>318</v>
      </c>
      <c r="I41" s="142" t="s">
        <v>318</v>
      </c>
      <c r="J41" s="142" t="s">
        <v>318</v>
      </c>
      <c r="K41" s="142" t="s">
        <v>318</v>
      </c>
      <c r="L41" s="142" t="s">
        <v>318</v>
      </c>
      <c r="M41" s="127">
        <v>2242</v>
      </c>
    </row>
    <row r="42" spans="1:13" s="128" customFormat="1" ht="19.5" thickBot="1" x14ac:dyDescent="0.3">
      <c r="A42" s="130" t="s">
        <v>295</v>
      </c>
      <c r="B42" s="137" t="s">
        <v>289</v>
      </c>
      <c r="C42" s="142" t="s">
        <v>318</v>
      </c>
      <c r="D42" s="142" t="s">
        <v>318</v>
      </c>
      <c r="E42" s="142" t="s">
        <v>318</v>
      </c>
      <c r="F42" s="142" t="s">
        <v>318</v>
      </c>
      <c r="G42" s="126">
        <v>750</v>
      </c>
      <c r="H42" s="142" t="s">
        <v>318</v>
      </c>
      <c r="I42" s="142" t="s">
        <v>318</v>
      </c>
      <c r="J42" s="142" t="s">
        <v>318</v>
      </c>
      <c r="K42" s="142" t="s">
        <v>318</v>
      </c>
      <c r="L42" s="126">
        <v>751</v>
      </c>
      <c r="M42" s="127">
        <f>L42+G42</f>
        <v>1501</v>
      </c>
    </row>
    <row r="43" spans="1:13" s="128" customFormat="1" ht="19.5" thickBot="1" x14ac:dyDescent="0.3">
      <c r="A43" s="130" t="s">
        <v>355</v>
      </c>
      <c r="B43" s="143" t="s">
        <v>291</v>
      </c>
      <c r="C43" s="142" t="s">
        <v>318</v>
      </c>
      <c r="D43" s="142" t="s">
        <v>318</v>
      </c>
      <c r="E43" s="142" t="s">
        <v>318</v>
      </c>
      <c r="F43" s="142" t="s">
        <v>318</v>
      </c>
      <c r="G43" s="142" t="s">
        <v>318</v>
      </c>
      <c r="H43" s="125">
        <v>752</v>
      </c>
      <c r="I43" s="125">
        <v>753</v>
      </c>
      <c r="J43" s="125">
        <v>754</v>
      </c>
      <c r="K43" s="125">
        <v>755</v>
      </c>
      <c r="L43" s="125">
        <v>756</v>
      </c>
      <c r="M43" s="127">
        <v>1502</v>
      </c>
    </row>
  </sheetData>
  <mergeCells count="8">
    <mergeCell ref="C39:F39"/>
    <mergeCell ref="C40:F40"/>
    <mergeCell ref="A1:M1"/>
    <mergeCell ref="H2:L2"/>
    <mergeCell ref="M2:M3"/>
    <mergeCell ref="C2:G2"/>
    <mergeCell ref="C32:F32"/>
    <mergeCell ref="H32:K32"/>
  </mergeCells>
  <pageMargins left="0.25" right="0.25" top="0.75" bottom="0.75" header="0.3" footer="0.3"/>
  <pageSetup paperSize="9" scale="82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view="pageBreakPreview" zoomScaleNormal="100" zoomScaleSheetLayoutView="100" workbookViewId="0">
      <pane xSplit="2" ySplit="3" topLeftCell="C4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B5" sqref="B5"/>
    </sheetView>
  </sheetViews>
  <sheetFormatPr defaultRowHeight="15" x14ac:dyDescent="0.25"/>
  <cols>
    <col min="1" max="1" width="8.7109375" style="1" customWidth="1"/>
    <col min="2" max="2" width="48" style="1" customWidth="1"/>
    <col min="3" max="3" width="11.140625" style="1" bestFit="1" customWidth="1"/>
    <col min="4" max="5" width="9.140625" style="1"/>
    <col min="6" max="6" width="9.7109375" style="1" customWidth="1"/>
    <col min="7" max="7" width="11.140625" style="1" customWidth="1"/>
    <col min="8" max="8" width="9.140625" style="1"/>
    <col min="9" max="9" width="12.85546875" style="1" customWidth="1"/>
    <col min="10" max="16384" width="9.140625" style="1"/>
  </cols>
  <sheetData>
    <row r="1" spans="1:19" s="85" customFormat="1" ht="33" customHeight="1" thickBot="1" x14ac:dyDescent="0.3">
      <c r="A1" s="273" t="s">
        <v>236</v>
      </c>
      <c r="B1" s="274"/>
      <c r="C1" s="274"/>
      <c r="D1" s="274"/>
      <c r="E1" s="274"/>
      <c r="F1" s="274"/>
      <c r="G1" s="274"/>
      <c r="H1" s="274"/>
      <c r="I1" s="275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19" ht="16.5" customHeight="1" thickBot="1" x14ac:dyDescent="0.3">
      <c r="A2" s="276" t="s">
        <v>15</v>
      </c>
      <c r="B2" s="276" t="s">
        <v>20</v>
      </c>
      <c r="C2" s="276" t="s">
        <v>8</v>
      </c>
      <c r="D2" s="276"/>
      <c r="E2" s="276"/>
      <c r="F2" s="276" t="s">
        <v>9</v>
      </c>
      <c r="G2" s="276"/>
      <c r="H2" s="276"/>
      <c r="I2" s="276" t="s">
        <v>30</v>
      </c>
    </row>
    <row r="3" spans="1:19" ht="42.75" customHeight="1" thickBot="1" x14ac:dyDescent="0.3">
      <c r="A3" s="276"/>
      <c r="B3" s="276"/>
      <c r="C3" s="84" t="s">
        <v>235</v>
      </c>
      <c r="D3" s="83" t="s">
        <v>11</v>
      </c>
      <c r="E3" s="83" t="s">
        <v>29</v>
      </c>
      <c r="F3" s="84" t="s">
        <v>235</v>
      </c>
      <c r="G3" s="83" t="s">
        <v>11</v>
      </c>
      <c r="H3" s="83" t="s">
        <v>225</v>
      </c>
      <c r="I3" s="277"/>
    </row>
    <row r="4" spans="1:19" ht="61.5" customHeight="1" thickBot="1" x14ac:dyDescent="0.3">
      <c r="A4" s="82" t="s">
        <v>234</v>
      </c>
      <c r="B4" s="82" t="s">
        <v>233</v>
      </c>
      <c r="C4" s="81">
        <v>1</v>
      </c>
      <c r="D4" s="80">
        <v>2</v>
      </c>
      <c r="E4" s="96">
        <f>C4+D4</f>
        <v>3</v>
      </c>
      <c r="F4" s="79">
        <v>20</v>
      </c>
      <c r="G4" s="78">
        <v>21</v>
      </c>
      <c r="H4" s="96">
        <f>F4+G4</f>
        <v>41</v>
      </c>
      <c r="I4" s="95">
        <f>E4+H4</f>
        <v>44</v>
      </c>
    </row>
    <row r="5" spans="1:19" ht="63" customHeight="1" thickBot="1" x14ac:dyDescent="0.3">
      <c r="A5" s="82" t="s">
        <v>232</v>
      </c>
      <c r="B5" s="82" t="s">
        <v>231</v>
      </c>
      <c r="C5" s="81">
        <v>4</v>
      </c>
      <c r="D5" s="80">
        <v>5</v>
      </c>
      <c r="E5" s="96">
        <f>C5+D5</f>
        <v>9</v>
      </c>
      <c r="F5" s="79">
        <v>22</v>
      </c>
      <c r="G5" s="78">
        <v>23</v>
      </c>
      <c r="H5" s="96">
        <f>F5+G5</f>
        <v>45</v>
      </c>
      <c r="I5" s="95">
        <f>E5+H5</f>
        <v>54</v>
      </c>
    </row>
    <row r="6" spans="1:19" ht="37.5" customHeight="1" thickBot="1" x14ac:dyDescent="0.3">
      <c r="A6" s="76" t="s">
        <v>230</v>
      </c>
      <c r="B6" s="75" t="s">
        <v>229</v>
      </c>
      <c r="C6" s="77">
        <v>7</v>
      </c>
      <c r="D6" s="77">
        <v>8</v>
      </c>
      <c r="E6" s="96">
        <f>C6+D6</f>
        <v>15</v>
      </c>
      <c r="F6" s="77">
        <v>24</v>
      </c>
      <c r="G6" s="77">
        <v>25</v>
      </c>
      <c r="H6" s="96">
        <f>F6+G6</f>
        <v>49</v>
      </c>
      <c r="I6" s="95">
        <f>E6+H6</f>
        <v>64</v>
      </c>
    </row>
    <row r="7" spans="1:19" ht="32.25" customHeight="1" thickBot="1" x14ac:dyDescent="0.3">
      <c r="A7" s="76" t="s">
        <v>228</v>
      </c>
      <c r="B7" s="75" t="s">
        <v>227</v>
      </c>
      <c r="C7" s="24">
        <v>9</v>
      </c>
      <c r="D7" s="24">
        <v>10</v>
      </c>
      <c r="E7" s="96">
        <f>C7+D7</f>
        <v>19</v>
      </c>
      <c r="F7" s="24">
        <v>26</v>
      </c>
      <c r="G7" s="24">
        <v>27</v>
      </c>
      <c r="H7" s="96">
        <f>F7+G7</f>
        <v>53</v>
      </c>
      <c r="I7" s="95">
        <f>E7+H7</f>
        <v>72</v>
      </c>
    </row>
    <row r="9" spans="1:19" x14ac:dyDescent="0.25">
      <c r="C9" s="74"/>
    </row>
  </sheetData>
  <sheetProtection selectLockedCells="1"/>
  <mergeCells count="6">
    <mergeCell ref="A1:I1"/>
    <mergeCell ref="A2:A3"/>
    <mergeCell ref="C2:E2"/>
    <mergeCell ref="B2:B3"/>
    <mergeCell ref="F2:H2"/>
    <mergeCell ref="I2:I3"/>
  </mergeCells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U91"/>
  <sheetViews>
    <sheetView view="pageBreakPreview" zoomScaleNormal="9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A1:B1048576"/>
    </sheetView>
  </sheetViews>
  <sheetFormatPr defaultColWidth="8.140625" defaultRowHeight="15" x14ac:dyDescent="0.25"/>
  <cols>
    <col min="1" max="1" width="8.140625" style="23" customWidth="1"/>
    <col min="2" max="2" width="37.5703125" style="34" customWidth="1"/>
    <col min="3" max="16384" width="8.140625" style="23"/>
  </cols>
  <sheetData>
    <row r="1" spans="1:21" ht="16.5" thickBot="1" x14ac:dyDescent="0.3">
      <c r="A1" s="278" t="s">
        <v>113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 ht="15.75" thickBot="1" x14ac:dyDescent="0.3">
      <c r="A2" s="280" t="s">
        <v>6</v>
      </c>
      <c r="B2" s="282" t="s">
        <v>112</v>
      </c>
      <c r="C2" s="279" t="s">
        <v>8</v>
      </c>
      <c r="D2" s="279"/>
      <c r="E2" s="279"/>
      <c r="F2" s="279"/>
      <c r="G2" s="279"/>
      <c r="H2" s="279"/>
      <c r="I2" s="279"/>
      <c r="J2" s="279"/>
      <c r="K2" s="279"/>
      <c r="L2" s="279" t="s">
        <v>9</v>
      </c>
      <c r="M2" s="279"/>
      <c r="N2" s="279"/>
      <c r="O2" s="279"/>
      <c r="P2" s="279"/>
      <c r="Q2" s="279"/>
      <c r="R2" s="279"/>
      <c r="S2" s="279"/>
      <c r="T2" s="279"/>
      <c r="U2" s="279" t="s">
        <v>30</v>
      </c>
    </row>
    <row r="3" spans="1:21" ht="30.75" thickBot="1" x14ac:dyDescent="0.3">
      <c r="A3" s="281"/>
      <c r="B3" s="283"/>
      <c r="C3" s="46" t="s">
        <v>17</v>
      </c>
      <c r="D3" s="46" t="s">
        <v>172</v>
      </c>
      <c r="E3" s="46" t="s">
        <v>149</v>
      </c>
      <c r="F3" s="46" t="s">
        <v>150</v>
      </c>
      <c r="G3" s="46" t="s">
        <v>151</v>
      </c>
      <c r="H3" s="46" t="s">
        <v>152</v>
      </c>
      <c r="I3" s="46" t="s">
        <v>153</v>
      </c>
      <c r="J3" s="47" t="s">
        <v>50</v>
      </c>
      <c r="K3" s="46" t="s">
        <v>29</v>
      </c>
      <c r="L3" s="46" t="s">
        <v>17</v>
      </c>
      <c r="M3" s="46" t="s">
        <v>172</v>
      </c>
      <c r="N3" s="46" t="s">
        <v>149</v>
      </c>
      <c r="O3" s="46" t="s">
        <v>150</v>
      </c>
      <c r="P3" s="46" t="s">
        <v>151</v>
      </c>
      <c r="Q3" s="46" t="s">
        <v>152</v>
      </c>
      <c r="R3" s="46" t="s">
        <v>153</v>
      </c>
      <c r="S3" s="47" t="s">
        <v>50</v>
      </c>
      <c r="T3" s="46" t="s">
        <v>194</v>
      </c>
      <c r="U3" s="279"/>
    </row>
    <row r="4" spans="1:21" s="51" customFormat="1" ht="90" customHeight="1" thickBot="1" x14ac:dyDescent="0.3">
      <c r="A4" s="48" t="s">
        <v>243</v>
      </c>
      <c r="B4" s="43" t="s">
        <v>242</v>
      </c>
      <c r="C4" s="52">
        <v>1</v>
      </c>
      <c r="D4" s="52">
        <f>C4+1</f>
        <v>2</v>
      </c>
      <c r="E4" s="52">
        <f t="shared" ref="E4:J4" si="0">D4+1</f>
        <v>3</v>
      </c>
      <c r="F4" s="52">
        <f t="shared" si="0"/>
        <v>4</v>
      </c>
      <c r="G4" s="52">
        <f t="shared" si="0"/>
        <v>5</v>
      </c>
      <c r="H4" s="52">
        <f t="shared" si="0"/>
        <v>6</v>
      </c>
      <c r="I4" s="52">
        <f t="shared" si="0"/>
        <v>7</v>
      </c>
      <c r="J4" s="52">
        <f t="shared" si="0"/>
        <v>8</v>
      </c>
      <c r="K4" s="91">
        <f t="shared" ref="K4:K22" si="1">SUM(C4:J4)</f>
        <v>36</v>
      </c>
      <c r="L4" s="52">
        <f>J4+1</f>
        <v>9</v>
      </c>
      <c r="M4" s="52">
        <f t="shared" ref="M4:S4" si="2">L4+2</f>
        <v>11</v>
      </c>
      <c r="N4" s="52">
        <f t="shared" si="2"/>
        <v>13</v>
      </c>
      <c r="O4" s="52">
        <f t="shared" si="2"/>
        <v>15</v>
      </c>
      <c r="P4" s="52">
        <f t="shared" si="2"/>
        <v>17</v>
      </c>
      <c r="Q4" s="52">
        <f t="shared" si="2"/>
        <v>19</v>
      </c>
      <c r="R4" s="52">
        <f t="shared" si="2"/>
        <v>21</v>
      </c>
      <c r="S4" s="52">
        <f t="shared" si="2"/>
        <v>23</v>
      </c>
      <c r="T4" s="90">
        <f>SUM(L4:S4)</f>
        <v>128</v>
      </c>
      <c r="U4" s="89">
        <f>T4+K4</f>
        <v>164</v>
      </c>
    </row>
    <row r="5" spans="1:21" ht="45.75" thickBot="1" x14ac:dyDescent="0.3">
      <c r="A5" s="48" t="s">
        <v>244</v>
      </c>
      <c r="B5" s="32" t="s">
        <v>245</v>
      </c>
      <c r="C5" s="49">
        <f>C4+25</f>
        <v>26</v>
      </c>
      <c r="D5" s="52">
        <f t="shared" ref="D5:J6" si="3">C5+1</f>
        <v>27</v>
      </c>
      <c r="E5" s="52">
        <f t="shared" si="3"/>
        <v>28</v>
      </c>
      <c r="F5" s="52">
        <f t="shared" si="3"/>
        <v>29</v>
      </c>
      <c r="G5" s="52">
        <f t="shared" si="3"/>
        <v>30</v>
      </c>
      <c r="H5" s="52">
        <f t="shared" si="3"/>
        <v>31</v>
      </c>
      <c r="I5" s="52">
        <f t="shared" si="3"/>
        <v>32</v>
      </c>
      <c r="J5" s="52">
        <f t="shared" si="3"/>
        <v>33</v>
      </c>
      <c r="K5" s="91">
        <f t="shared" si="1"/>
        <v>236</v>
      </c>
      <c r="L5" s="52">
        <v>34</v>
      </c>
      <c r="M5" s="52">
        <f t="shared" ref="M5:S5" si="4">L5+1</f>
        <v>35</v>
      </c>
      <c r="N5" s="52">
        <f t="shared" si="4"/>
        <v>36</v>
      </c>
      <c r="O5" s="52">
        <f t="shared" si="4"/>
        <v>37</v>
      </c>
      <c r="P5" s="52">
        <f t="shared" si="4"/>
        <v>38</v>
      </c>
      <c r="Q5" s="52">
        <f t="shared" si="4"/>
        <v>39</v>
      </c>
      <c r="R5" s="52">
        <f t="shared" si="4"/>
        <v>40</v>
      </c>
      <c r="S5" s="52">
        <f t="shared" si="4"/>
        <v>41</v>
      </c>
      <c r="T5" s="90">
        <f t="shared" ref="T5:T22" si="5">SUM(L5:S5)</f>
        <v>300</v>
      </c>
      <c r="U5" s="89">
        <f t="shared" ref="U5:U22" si="6">T5+K5</f>
        <v>536</v>
      </c>
    </row>
    <row r="6" spans="1:21" s="51" customFormat="1" ht="75.75" thickBot="1" x14ac:dyDescent="0.3">
      <c r="A6" s="48" t="s">
        <v>138</v>
      </c>
      <c r="B6" s="43" t="s">
        <v>246</v>
      </c>
      <c r="C6" s="49">
        <f t="shared" ref="C6:C10" si="7">C5+25</f>
        <v>51</v>
      </c>
      <c r="D6" s="52">
        <f t="shared" si="3"/>
        <v>52</v>
      </c>
      <c r="E6" s="52">
        <f t="shared" si="3"/>
        <v>53</v>
      </c>
      <c r="F6" s="52">
        <f t="shared" si="3"/>
        <v>54</v>
      </c>
      <c r="G6" s="52">
        <f t="shared" si="3"/>
        <v>55</v>
      </c>
      <c r="H6" s="52">
        <f t="shared" si="3"/>
        <v>56</v>
      </c>
      <c r="I6" s="52">
        <f t="shared" si="3"/>
        <v>57</v>
      </c>
      <c r="J6" s="52">
        <f t="shared" si="3"/>
        <v>58</v>
      </c>
      <c r="K6" s="91">
        <f>SUM(C6:J6)</f>
        <v>436</v>
      </c>
      <c r="L6" s="49">
        <f t="shared" ref="L6" si="8">L5+25</f>
        <v>59</v>
      </c>
      <c r="M6" s="52">
        <f t="shared" ref="M6:S6" si="9">L6+1</f>
        <v>60</v>
      </c>
      <c r="N6" s="52">
        <f t="shared" si="9"/>
        <v>61</v>
      </c>
      <c r="O6" s="52">
        <f t="shared" si="9"/>
        <v>62</v>
      </c>
      <c r="P6" s="52">
        <f t="shared" si="9"/>
        <v>63</v>
      </c>
      <c r="Q6" s="52">
        <f t="shared" si="9"/>
        <v>64</v>
      </c>
      <c r="R6" s="52">
        <f t="shared" si="9"/>
        <v>65</v>
      </c>
      <c r="S6" s="52">
        <f t="shared" si="9"/>
        <v>66</v>
      </c>
      <c r="T6" s="90">
        <f t="shared" si="5"/>
        <v>500</v>
      </c>
      <c r="U6" s="89">
        <f t="shared" si="6"/>
        <v>936</v>
      </c>
    </row>
    <row r="7" spans="1:21" ht="90.75" thickBot="1" x14ac:dyDescent="0.3">
      <c r="A7" s="48" t="s">
        <v>174</v>
      </c>
      <c r="B7" s="55" t="s">
        <v>219</v>
      </c>
      <c r="C7" s="49">
        <f>C6+25</f>
        <v>76</v>
      </c>
      <c r="D7" s="49">
        <f>D6+25</f>
        <v>77</v>
      </c>
      <c r="E7" s="52">
        <f t="shared" ref="E7:J7" si="10">D7+1</f>
        <v>78</v>
      </c>
      <c r="F7" s="52">
        <f t="shared" si="10"/>
        <v>79</v>
      </c>
      <c r="G7" s="52">
        <f t="shared" si="10"/>
        <v>80</v>
      </c>
      <c r="H7" s="52">
        <f t="shared" si="10"/>
        <v>81</v>
      </c>
      <c r="I7" s="52">
        <f t="shared" si="10"/>
        <v>82</v>
      </c>
      <c r="J7" s="52">
        <f t="shared" si="10"/>
        <v>83</v>
      </c>
      <c r="K7" s="91">
        <f t="shared" si="1"/>
        <v>636</v>
      </c>
      <c r="L7" s="49">
        <f>L6+25</f>
        <v>84</v>
      </c>
      <c r="M7" s="52">
        <f t="shared" ref="M7:S7" si="11">L7+1</f>
        <v>85</v>
      </c>
      <c r="N7" s="52">
        <f t="shared" si="11"/>
        <v>86</v>
      </c>
      <c r="O7" s="52">
        <f t="shared" si="11"/>
        <v>87</v>
      </c>
      <c r="P7" s="52">
        <f t="shared" si="11"/>
        <v>88</v>
      </c>
      <c r="Q7" s="52">
        <f t="shared" si="11"/>
        <v>89</v>
      </c>
      <c r="R7" s="52">
        <f t="shared" si="11"/>
        <v>90</v>
      </c>
      <c r="S7" s="52">
        <f t="shared" si="11"/>
        <v>91</v>
      </c>
      <c r="T7" s="90">
        <f t="shared" si="5"/>
        <v>700</v>
      </c>
      <c r="U7" s="89">
        <f t="shared" si="6"/>
        <v>1336</v>
      </c>
    </row>
    <row r="8" spans="1:21" s="156" customFormat="1" ht="63" customHeight="1" thickBot="1" x14ac:dyDescent="0.3">
      <c r="A8" s="155" t="s">
        <v>362</v>
      </c>
      <c r="B8" s="153" t="s">
        <v>356</v>
      </c>
      <c r="C8" s="49">
        <f>C7+25</f>
        <v>101</v>
      </c>
      <c r="D8" s="49">
        <f>D7+25</f>
        <v>102</v>
      </c>
      <c r="E8" s="52">
        <f t="shared" ref="E8" si="12">D8+1</f>
        <v>103</v>
      </c>
      <c r="F8" s="52">
        <f t="shared" ref="F8" si="13">E8+1</f>
        <v>104</v>
      </c>
      <c r="G8" s="52">
        <f t="shared" ref="G8" si="14">F8+1</f>
        <v>105</v>
      </c>
      <c r="H8" s="52">
        <f t="shared" ref="H8" si="15">G8+1</f>
        <v>106</v>
      </c>
      <c r="I8" s="52">
        <f t="shared" ref="I8" si="16">H8+1</f>
        <v>107</v>
      </c>
      <c r="J8" s="52">
        <f t="shared" ref="J8" si="17">I8+1</f>
        <v>108</v>
      </c>
      <c r="K8" s="91">
        <f t="shared" ref="K8" si="18">SUM(C8:J8)</f>
        <v>836</v>
      </c>
      <c r="L8" s="49">
        <f>L7+25</f>
        <v>109</v>
      </c>
      <c r="M8" s="52">
        <f t="shared" ref="M8" si="19">L8+1</f>
        <v>110</v>
      </c>
      <c r="N8" s="52">
        <f t="shared" ref="N8" si="20">M8+1</f>
        <v>111</v>
      </c>
      <c r="O8" s="52">
        <f t="shared" ref="O8" si="21">N8+1</f>
        <v>112</v>
      </c>
      <c r="P8" s="52">
        <f t="shared" ref="P8" si="22">O8+1</f>
        <v>113</v>
      </c>
      <c r="Q8" s="52">
        <f t="shared" ref="Q8" si="23">P8+1</f>
        <v>114</v>
      </c>
      <c r="R8" s="52">
        <f t="shared" ref="R8" si="24">Q8+1</f>
        <v>115</v>
      </c>
      <c r="S8" s="52">
        <f t="shared" ref="S8" si="25">R8+1</f>
        <v>116</v>
      </c>
      <c r="T8" s="90">
        <f t="shared" ref="T8" si="26">SUM(L8:S8)</f>
        <v>900</v>
      </c>
      <c r="U8" s="89">
        <f t="shared" ref="U8" si="27">T8+K8</f>
        <v>1736</v>
      </c>
    </row>
    <row r="9" spans="1:21" ht="45.75" thickBot="1" x14ac:dyDescent="0.3">
      <c r="A9" s="53" t="s">
        <v>114</v>
      </c>
      <c r="B9" s="43" t="s">
        <v>137</v>
      </c>
      <c r="C9" s="49">
        <f>C7+25</f>
        <v>101</v>
      </c>
      <c r="D9" s="52">
        <f t="shared" ref="D9:J10" si="28">C9+1</f>
        <v>102</v>
      </c>
      <c r="E9" s="52">
        <f t="shared" si="28"/>
        <v>103</v>
      </c>
      <c r="F9" s="52">
        <f t="shared" si="28"/>
        <v>104</v>
      </c>
      <c r="G9" s="52">
        <f t="shared" si="28"/>
        <v>105</v>
      </c>
      <c r="H9" s="52">
        <f t="shared" si="28"/>
        <v>106</v>
      </c>
      <c r="I9" s="52">
        <f t="shared" si="28"/>
        <v>107</v>
      </c>
      <c r="J9" s="52">
        <f t="shared" si="28"/>
        <v>108</v>
      </c>
      <c r="K9" s="91">
        <f>SUM(C9:J9)</f>
        <v>836</v>
      </c>
      <c r="L9" s="49">
        <f>L7+25</f>
        <v>109</v>
      </c>
      <c r="M9" s="52">
        <f t="shared" ref="M9:S9" si="29">L9+1</f>
        <v>110</v>
      </c>
      <c r="N9" s="52">
        <f t="shared" si="29"/>
        <v>111</v>
      </c>
      <c r="O9" s="52">
        <f t="shared" si="29"/>
        <v>112</v>
      </c>
      <c r="P9" s="52">
        <f t="shared" si="29"/>
        <v>113</v>
      </c>
      <c r="Q9" s="52">
        <f t="shared" si="29"/>
        <v>114</v>
      </c>
      <c r="R9" s="52">
        <f t="shared" si="29"/>
        <v>115</v>
      </c>
      <c r="S9" s="52">
        <f t="shared" si="29"/>
        <v>116</v>
      </c>
      <c r="T9" s="90">
        <f>SUM(L9:S9)</f>
        <v>900</v>
      </c>
      <c r="U9" s="89">
        <f>T9+K9</f>
        <v>1736</v>
      </c>
    </row>
    <row r="10" spans="1:21" s="54" customFormat="1" ht="60.75" customHeight="1" thickBot="1" x14ac:dyDescent="0.3">
      <c r="A10" s="144" t="s">
        <v>115</v>
      </c>
      <c r="B10" s="150" t="s">
        <v>80</v>
      </c>
      <c r="C10" s="146">
        <f t="shared" si="7"/>
        <v>126</v>
      </c>
      <c r="D10" s="146">
        <f t="shared" si="28"/>
        <v>127</v>
      </c>
      <c r="E10" s="152" t="s">
        <v>318</v>
      </c>
      <c r="F10" s="152" t="s">
        <v>318</v>
      </c>
      <c r="G10" s="152" t="s">
        <v>318</v>
      </c>
      <c r="H10" s="152" t="s">
        <v>318</v>
      </c>
      <c r="I10" s="152" t="s">
        <v>318</v>
      </c>
      <c r="J10" s="152" t="s">
        <v>318</v>
      </c>
      <c r="K10" s="146">
        <v>128</v>
      </c>
      <c r="L10" s="152" t="s">
        <v>318</v>
      </c>
      <c r="M10" s="152" t="s">
        <v>318</v>
      </c>
      <c r="N10" s="152" t="s">
        <v>318</v>
      </c>
      <c r="O10" s="152" t="s">
        <v>318</v>
      </c>
      <c r="P10" s="152" t="s">
        <v>318</v>
      </c>
      <c r="Q10" s="152" t="s">
        <v>318</v>
      </c>
      <c r="R10" s="152" t="s">
        <v>318</v>
      </c>
      <c r="S10" s="152" t="s">
        <v>318</v>
      </c>
      <c r="T10" s="146">
        <v>129</v>
      </c>
      <c r="U10" s="149">
        <f t="shared" si="6"/>
        <v>257</v>
      </c>
    </row>
    <row r="11" spans="1:21" s="54" customFormat="1" ht="45.75" thickBot="1" x14ac:dyDescent="0.3">
      <c r="A11" s="144" t="s">
        <v>116</v>
      </c>
      <c r="B11" s="150" t="s">
        <v>218</v>
      </c>
      <c r="C11" s="152" t="s">
        <v>318</v>
      </c>
      <c r="D11" s="152" t="s">
        <v>318</v>
      </c>
      <c r="E11" s="152" t="s">
        <v>318</v>
      </c>
      <c r="F11" s="152" t="s">
        <v>318</v>
      </c>
      <c r="G11" s="152" t="s">
        <v>318</v>
      </c>
      <c r="H11" s="152" t="s">
        <v>318</v>
      </c>
      <c r="I11" s="152" t="s">
        <v>318</v>
      </c>
      <c r="J11" s="152" t="s">
        <v>318</v>
      </c>
      <c r="K11" s="146">
        <v>130</v>
      </c>
      <c r="L11" s="152" t="s">
        <v>318</v>
      </c>
      <c r="M11" s="152" t="s">
        <v>318</v>
      </c>
      <c r="N11" s="152" t="s">
        <v>318</v>
      </c>
      <c r="O11" s="152" t="s">
        <v>318</v>
      </c>
      <c r="P11" s="152" t="s">
        <v>318</v>
      </c>
      <c r="Q11" s="152" t="s">
        <v>318</v>
      </c>
      <c r="R11" s="152" t="s">
        <v>318</v>
      </c>
      <c r="S11" s="152" t="s">
        <v>318</v>
      </c>
      <c r="T11" s="146">
        <v>131</v>
      </c>
      <c r="U11" s="149">
        <f t="shared" si="6"/>
        <v>261</v>
      </c>
    </row>
    <row r="12" spans="1:21" ht="45.75" thickBot="1" x14ac:dyDescent="0.3">
      <c r="A12" s="53" t="s">
        <v>117</v>
      </c>
      <c r="B12" s="55" t="s">
        <v>129</v>
      </c>
      <c r="C12" s="49">
        <v>132</v>
      </c>
      <c r="D12" s="52">
        <f t="shared" ref="D12:J12" si="30">C12+1</f>
        <v>133</v>
      </c>
      <c r="E12" s="52">
        <f t="shared" si="30"/>
        <v>134</v>
      </c>
      <c r="F12" s="52">
        <f t="shared" si="30"/>
        <v>135</v>
      </c>
      <c r="G12" s="52">
        <f t="shared" si="30"/>
        <v>136</v>
      </c>
      <c r="H12" s="52">
        <f t="shared" si="30"/>
        <v>137</v>
      </c>
      <c r="I12" s="52">
        <f t="shared" si="30"/>
        <v>138</v>
      </c>
      <c r="J12" s="52">
        <f t="shared" si="30"/>
        <v>139</v>
      </c>
      <c r="K12" s="91">
        <f t="shared" si="1"/>
        <v>1084</v>
      </c>
      <c r="L12" s="49">
        <v>140</v>
      </c>
      <c r="M12" s="52">
        <f t="shared" ref="M12:S12" si="31">L12+1</f>
        <v>141</v>
      </c>
      <c r="N12" s="52">
        <f t="shared" si="31"/>
        <v>142</v>
      </c>
      <c r="O12" s="52">
        <f t="shared" si="31"/>
        <v>143</v>
      </c>
      <c r="P12" s="52">
        <f t="shared" si="31"/>
        <v>144</v>
      </c>
      <c r="Q12" s="52">
        <f t="shared" si="31"/>
        <v>145</v>
      </c>
      <c r="R12" s="52">
        <f t="shared" si="31"/>
        <v>146</v>
      </c>
      <c r="S12" s="52">
        <f t="shared" si="31"/>
        <v>147</v>
      </c>
      <c r="T12" s="90">
        <f t="shared" si="5"/>
        <v>1148</v>
      </c>
      <c r="U12" s="89">
        <f t="shared" si="6"/>
        <v>2232</v>
      </c>
    </row>
    <row r="13" spans="1:21" s="54" customFormat="1" ht="60.75" thickBot="1" x14ac:dyDescent="0.3">
      <c r="A13" s="144" t="s">
        <v>195</v>
      </c>
      <c r="B13" s="145" t="s">
        <v>175</v>
      </c>
      <c r="C13" s="146">
        <f t="shared" ref="C13:C22" si="32">C12+25</f>
        <v>157</v>
      </c>
      <c r="D13" s="146">
        <f t="shared" ref="D13:J13" si="33">C13+1</f>
        <v>158</v>
      </c>
      <c r="E13" s="146">
        <f t="shared" si="33"/>
        <v>159</v>
      </c>
      <c r="F13" s="146">
        <f t="shared" si="33"/>
        <v>160</v>
      </c>
      <c r="G13" s="146">
        <f t="shared" si="33"/>
        <v>161</v>
      </c>
      <c r="H13" s="146">
        <f t="shared" si="33"/>
        <v>162</v>
      </c>
      <c r="I13" s="146">
        <f t="shared" si="33"/>
        <v>163</v>
      </c>
      <c r="J13" s="146">
        <f t="shared" si="33"/>
        <v>164</v>
      </c>
      <c r="K13" s="147">
        <f t="shared" si="1"/>
        <v>1284</v>
      </c>
      <c r="L13" s="146">
        <f t="shared" ref="L13:L22" si="34">L12+25</f>
        <v>165</v>
      </c>
      <c r="M13" s="146">
        <f t="shared" ref="M13:S13" si="35">L13+1</f>
        <v>166</v>
      </c>
      <c r="N13" s="146">
        <f t="shared" si="35"/>
        <v>167</v>
      </c>
      <c r="O13" s="146">
        <f t="shared" si="35"/>
        <v>168</v>
      </c>
      <c r="P13" s="146">
        <f t="shared" si="35"/>
        <v>169</v>
      </c>
      <c r="Q13" s="146">
        <f t="shared" si="35"/>
        <v>170</v>
      </c>
      <c r="R13" s="146">
        <f t="shared" si="35"/>
        <v>171</v>
      </c>
      <c r="S13" s="146">
        <f t="shared" si="35"/>
        <v>172</v>
      </c>
      <c r="T13" s="148">
        <f t="shared" si="5"/>
        <v>1348</v>
      </c>
      <c r="U13" s="149">
        <f t="shared" si="6"/>
        <v>2632</v>
      </c>
    </row>
    <row r="14" spans="1:21" s="54" customFormat="1" ht="60.75" thickBot="1" x14ac:dyDescent="0.3">
      <c r="A14" s="144" t="s">
        <v>196</v>
      </c>
      <c r="B14" s="145" t="s">
        <v>128</v>
      </c>
      <c r="C14" s="146">
        <f>C13+25</f>
        <v>182</v>
      </c>
      <c r="D14" s="146">
        <f t="shared" ref="D14:J14" si="36">C14+1</f>
        <v>183</v>
      </c>
      <c r="E14" s="146">
        <f t="shared" si="36"/>
        <v>184</v>
      </c>
      <c r="F14" s="146">
        <f t="shared" si="36"/>
        <v>185</v>
      </c>
      <c r="G14" s="146">
        <f t="shared" si="36"/>
        <v>186</v>
      </c>
      <c r="H14" s="146">
        <f t="shared" si="36"/>
        <v>187</v>
      </c>
      <c r="I14" s="146">
        <f t="shared" si="36"/>
        <v>188</v>
      </c>
      <c r="J14" s="146">
        <f t="shared" si="36"/>
        <v>189</v>
      </c>
      <c r="K14" s="147">
        <f t="shared" si="1"/>
        <v>1484</v>
      </c>
      <c r="L14" s="146">
        <f>L13+25</f>
        <v>190</v>
      </c>
      <c r="M14" s="146">
        <f t="shared" ref="M14:S14" si="37">L14+1</f>
        <v>191</v>
      </c>
      <c r="N14" s="146">
        <f t="shared" si="37"/>
        <v>192</v>
      </c>
      <c r="O14" s="146">
        <f t="shared" si="37"/>
        <v>193</v>
      </c>
      <c r="P14" s="146">
        <f t="shared" si="37"/>
        <v>194</v>
      </c>
      <c r="Q14" s="146">
        <f t="shared" si="37"/>
        <v>195</v>
      </c>
      <c r="R14" s="146">
        <f t="shared" si="37"/>
        <v>196</v>
      </c>
      <c r="S14" s="146">
        <f t="shared" si="37"/>
        <v>197</v>
      </c>
      <c r="T14" s="148">
        <f t="shared" si="5"/>
        <v>1548</v>
      </c>
      <c r="U14" s="149">
        <f t="shared" si="6"/>
        <v>3032</v>
      </c>
    </row>
    <row r="15" spans="1:21" s="54" customFormat="1" ht="45.75" thickBot="1" x14ac:dyDescent="0.3">
      <c r="A15" s="144" t="s">
        <v>197</v>
      </c>
      <c r="B15" s="145" t="s">
        <v>176</v>
      </c>
      <c r="C15" s="146">
        <f t="shared" si="32"/>
        <v>207</v>
      </c>
      <c r="D15" s="146">
        <f t="shared" ref="D15:J15" si="38">C15+1</f>
        <v>208</v>
      </c>
      <c r="E15" s="146">
        <f t="shared" si="38"/>
        <v>209</v>
      </c>
      <c r="F15" s="146">
        <f t="shared" si="38"/>
        <v>210</v>
      </c>
      <c r="G15" s="146">
        <f t="shared" si="38"/>
        <v>211</v>
      </c>
      <c r="H15" s="146">
        <f t="shared" si="38"/>
        <v>212</v>
      </c>
      <c r="I15" s="146">
        <f t="shared" si="38"/>
        <v>213</v>
      </c>
      <c r="J15" s="146">
        <f t="shared" si="38"/>
        <v>214</v>
      </c>
      <c r="K15" s="147">
        <f t="shared" si="1"/>
        <v>1684</v>
      </c>
      <c r="L15" s="146">
        <f t="shared" si="34"/>
        <v>215</v>
      </c>
      <c r="M15" s="146">
        <f t="shared" ref="M15:S15" si="39">L15+1</f>
        <v>216</v>
      </c>
      <c r="N15" s="146">
        <f t="shared" si="39"/>
        <v>217</v>
      </c>
      <c r="O15" s="146">
        <f t="shared" si="39"/>
        <v>218</v>
      </c>
      <c r="P15" s="146">
        <f t="shared" si="39"/>
        <v>219</v>
      </c>
      <c r="Q15" s="146">
        <f t="shared" si="39"/>
        <v>220</v>
      </c>
      <c r="R15" s="146">
        <f t="shared" si="39"/>
        <v>221</v>
      </c>
      <c r="S15" s="146">
        <f t="shared" si="39"/>
        <v>222</v>
      </c>
      <c r="T15" s="148">
        <f t="shared" si="5"/>
        <v>1748</v>
      </c>
      <c r="U15" s="149">
        <f t="shared" si="6"/>
        <v>3432</v>
      </c>
    </row>
    <row r="16" spans="1:21" s="54" customFormat="1" ht="30.75" thickBot="1" x14ac:dyDescent="0.3">
      <c r="A16" s="144" t="s">
        <v>198</v>
      </c>
      <c r="B16" s="151" t="s">
        <v>180</v>
      </c>
      <c r="C16" s="146">
        <f t="shared" si="32"/>
        <v>232</v>
      </c>
      <c r="D16" s="146">
        <f t="shared" ref="D16:J16" si="40">C16+1</f>
        <v>233</v>
      </c>
      <c r="E16" s="146">
        <f t="shared" si="40"/>
        <v>234</v>
      </c>
      <c r="F16" s="146">
        <f t="shared" si="40"/>
        <v>235</v>
      </c>
      <c r="G16" s="146">
        <f t="shared" si="40"/>
        <v>236</v>
      </c>
      <c r="H16" s="146">
        <f t="shared" si="40"/>
        <v>237</v>
      </c>
      <c r="I16" s="146">
        <f t="shared" si="40"/>
        <v>238</v>
      </c>
      <c r="J16" s="146">
        <f t="shared" si="40"/>
        <v>239</v>
      </c>
      <c r="K16" s="147">
        <f t="shared" si="1"/>
        <v>1884</v>
      </c>
      <c r="L16" s="146">
        <f t="shared" si="34"/>
        <v>240</v>
      </c>
      <c r="M16" s="146">
        <f t="shared" ref="M16:S16" si="41">L16+1</f>
        <v>241</v>
      </c>
      <c r="N16" s="146">
        <f t="shared" si="41"/>
        <v>242</v>
      </c>
      <c r="O16" s="146">
        <f t="shared" si="41"/>
        <v>243</v>
      </c>
      <c r="P16" s="146">
        <f t="shared" si="41"/>
        <v>244</v>
      </c>
      <c r="Q16" s="146">
        <f t="shared" si="41"/>
        <v>245</v>
      </c>
      <c r="R16" s="146">
        <f t="shared" si="41"/>
        <v>246</v>
      </c>
      <c r="S16" s="146">
        <f t="shared" si="41"/>
        <v>247</v>
      </c>
      <c r="T16" s="148">
        <f t="shared" si="5"/>
        <v>1948</v>
      </c>
      <c r="U16" s="149">
        <f t="shared" si="6"/>
        <v>3832</v>
      </c>
    </row>
    <row r="17" spans="1:21" s="54" customFormat="1" ht="30.75" thickBot="1" x14ac:dyDescent="0.3">
      <c r="A17" s="144" t="s">
        <v>199</v>
      </c>
      <c r="B17" s="150" t="s">
        <v>261</v>
      </c>
      <c r="C17" s="146">
        <f t="shared" si="32"/>
        <v>257</v>
      </c>
      <c r="D17" s="146">
        <f t="shared" ref="D17:J17" si="42">C17+1</f>
        <v>258</v>
      </c>
      <c r="E17" s="146">
        <f t="shared" si="42"/>
        <v>259</v>
      </c>
      <c r="F17" s="146">
        <f t="shared" si="42"/>
        <v>260</v>
      </c>
      <c r="G17" s="146">
        <f t="shared" si="42"/>
        <v>261</v>
      </c>
      <c r="H17" s="146">
        <f t="shared" si="42"/>
        <v>262</v>
      </c>
      <c r="I17" s="146">
        <f t="shared" si="42"/>
        <v>263</v>
      </c>
      <c r="J17" s="146">
        <f t="shared" si="42"/>
        <v>264</v>
      </c>
      <c r="K17" s="147">
        <f t="shared" si="1"/>
        <v>2084</v>
      </c>
      <c r="L17" s="146">
        <f t="shared" si="34"/>
        <v>265</v>
      </c>
      <c r="M17" s="146">
        <f t="shared" ref="M17:S17" si="43">L17+1</f>
        <v>266</v>
      </c>
      <c r="N17" s="146">
        <f t="shared" si="43"/>
        <v>267</v>
      </c>
      <c r="O17" s="146">
        <f t="shared" si="43"/>
        <v>268</v>
      </c>
      <c r="P17" s="146">
        <f t="shared" si="43"/>
        <v>269</v>
      </c>
      <c r="Q17" s="146">
        <f t="shared" si="43"/>
        <v>270</v>
      </c>
      <c r="R17" s="146">
        <f t="shared" si="43"/>
        <v>271</v>
      </c>
      <c r="S17" s="146">
        <f t="shared" si="43"/>
        <v>272</v>
      </c>
      <c r="T17" s="148">
        <f t="shared" si="5"/>
        <v>2148</v>
      </c>
      <c r="U17" s="149">
        <f t="shared" si="6"/>
        <v>4232</v>
      </c>
    </row>
    <row r="18" spans="1:21" s="54" customFormat="1" ht="45.75" thickBot="1" x14ac:dyDescent="0.3">
      <c r="A18" s="144" t="s">
        <v>263</v>
      </c>
      <c r="B18" s="145" t="s">
        <v>262</v>
      </c>
      <c r="C18" s="146">
        <f t="shared" si="32"/>
        <v>282</v>
      </c>
      <c r="D18" s="146">
        <f t="shared" ref="D18:J18" si="44">C18+1</f>
        <v>283</v>
      </c>
      <c r="E18" s="146">
        <f t="shared" si="44"/>
        <v>284</v>
      </c>
      <c r="F18" s="146">
        <f t="shared" si="44"/>
        <v>285</v>
      </c>
      <c r="G18" s="146">
        <f t="shared" si="44"/>
        <v>286</v>
      </c>
      <c r="H18" s="146">
        <f t="shared" si="44"/>
        <v>287</v>
      </c>
      <c r="I18" s="146">
        <f t="shared" si="44"/>
        <v>288</v>
      </c>
      <c r="J18" s="146">
        <f t="shared" si="44"/>
        <v>289</v>
      </c>
      <c r="K18" s="147">
        <f t="shared" si="1"/>
        <v>2284</v>
      </c>
      <c r="L18" s="146">
        <f t="shared" si="34"/>
        <v>290</v>
      </c>
      <c r="M18" s="146">
        <f t="shared" ref="M18:S18" si="45">L18+1</f>
        <v>291</v>
      </c>
      <c r="N18" s="146">
        <f t="shared" si="45"/>
        <v>292</v>
      </c>
      <c r="O18" s="146">
        <f t="shared" si="45"/>
        <v>293</v>
      </c>
      <c r="P18" s="146">
        <f t="shared" si="45"/>
        <v>294</v>
      </c>
      <c r="Q18" s="146">
        <f t="shared" si="45"/>
        <v>295</v>
      </c>
      <c r="R18" s="146">
        <f t="shared" si="45"/>
        <v>296</v>
      </c>
      <c r="S18" s="146">
        <f t="shared" si="45"/>
        <v>297</v>
      </c>
      <c r="T18" s="148">
        <f t="shared" si="5"/>
        <v>2348</v>
      </c>
      <c r="U18" s="149">
        <f t="shared" si="6"/>
        <v>4632</v>
      </c>
    </row>
    <row r="19" spans="1:21" s="54" customFormat="1" ht="45.75" thickBot="1" x14ac:dyDescent="0.3">
      <c r="A19" s="144" t="s">
        <v>264</v>
      </c>
      <c r="B19" s="145" t="s">
        <v>220</v>
      </c>
      <c r="C19" s="146">
        <f t="shared" si="32"/>
        <v>307</v>
      </c>
      <c r="D19" s="146">
        <f t="shared" ref="D19:J19" si="46">C19+1</f>
        <v>308</v>
      </c>
      <c r="E19" s="146">
        <f t="shared" si="46"/>
        <v>309</v>
      </c>
      <c r="F19" s="146">
        <f t="shared" si="46"/>
        <v>310</v>
      </c>
      <c r="G19" s="146">
        <f t="shared" si="46"/>
        <v>311</v>
      </c>
      <c r="H19" s="146">
        <f t="shared" si="46"/>
        <v>312</v>
      </c>
      <c r="I19" s="146">
        <f t="shared" si="46"/>
        <v>313</v>
      </c>
      <c r="J19" s="146">
        <f t="shared" si="46"/>
        <v>314</v>
      </c>
      <c r="K19" s="147">
        <f t="shared" si="1"/>
        <v>2484</v>
      </c>
      <c r="L19" s="146">
        <f t="shared" si="34"/>
        <v>315</v>
      </c>
      <c r="M19" s="146">
        <f t="shared" ref="M19:S19" si="47">L19+1</f>
        <v>316</v>
      </c>
      <c r="N19" s="146">
        <f t="shared" si="47"/>
        <v>317</v>
      </c>
      <c r="O19" s="146">
        <f t="shared" si="47"/>
        <v>318</v>
      </c>
      <c r="P19" s="146">
        <f t="shared" si="47"/>
        <v>319</v>
      </c>
      <c r="Q19" s="146">
        <f t="shared" si="47"/>
        <v>320</v>
      </c>
      <c r="R19" s="146">
        <f t="shared" si="47"/>
        <v>321</v>
      </c>
      <c r="S19" s="146">
        <f t="shared" si="47"/>
        <v>322</v>
      </c>
      <c r="T19" s="148">
        <f t="shared" si="5"/>
        <v>2548</v>
      </c>
      <c r="U19" s="149">
        <f t="shared" si="6"/>
        <v>5032</v>
      </c>
    </row>
    <row r="20" spans="1:21" s="94" customFormat="1" ht="45.75" thickBot="1" x14ac:dyDescent="0.3">
      <c r="A20" s="92" t="s">
        <v>118</v>
      </c>
      <c r="B20" s="93" t="s">
        <v>169</v>
      </c>
      <c r="C20" s="49">
        <f t="shared" si="32"/>
        <v>332</v>
      </c>
      <c r="D20" s="52">
        <f t="shared" ref="D20:J20" si="48">C20+1</f>
        <v>333</v>
      </c>
      <c r="E20" s="52">
        <f t="shared" si="48"/>
        <v>334</v>
      </c>
      <c r="F20" s="52">
        <f t="shared" si="48"/>
        <v>335</v>
      </c>
      <c r="G20" s="52">
        <f t="shared" si="48"/>
        <v>336</v>
      </c>
      <c r="H20" s="52">
        <f t="shared" si="48"/>
        <v>337</v>
      </c>
      <c r="I20" s="52">
        <f t="shared" si="48"/>
        <v>338</v>
      </c>
      <c r="J20" s="52">
        <f t="shared" si="48"/>
        <v>339</v>
      </c>
      <c r="K20" s="91">
        <f t="shared" si="1"/>
        <v>2684</v>
      </c>
      <c r="L20" s="49">
        <f t="shared" si="34"/>
        <v>340</v>
      </c>
      <c r="M20" s="52">
        <f t="shared" ref="M20:S20" si="49">L20+1</f>
        <v>341</v>
      </c>
      <c r="N20" s="52">
        <f t="shared" si="49"/>
        <v>342</v>
      </c>
      <c r="O20" s="52">
        <f t="shared" si="49"/>
        <v>343</v>
      </c>
      <c r="P20" s="52">
        <f t="shared" si="49"/>
        <v>344</v>
      </c>
      <c r="Q20" s="52">
        <f t="shared" si="49"/>
        <v>345</v>
      </c>
      <c r="R20" s="52">
        <f t="shared" si="49"/>
        <v>346</v>
      </c>
      <c r="S20" s="52">
        <f t="shared" si="49"/>
        <v>347</v>
      </c>
      <c r="T20" s="90">
        <f>SUM(L20:S20)</f>
        <v>2748</v>
      </c>
      <c r="U20" s="89">
        <f>T20+K20</f>
        <v>5432</v>
      </c>
    </row>
    <row r="21" spans="1:21" s="94" customFormat="1" ht="30.75" thickBot="1" x14ac:dyDescent="0.3">
      <c r="A21" s="92" t="s">
        <v>139</v>
      </c>
      <c r="B21" s="93" t="s">
        <v>181</v>
      </c>
      <c r="C21" s="49">
        <f t="shared" si="32"/>
        <v>357</v>
      </c>
      <c r="D21" s="52">
        <f t="shared" ref="D21:J21" si="50">C21+1</f>
        <v>358</v>
      </c>
      <c r="E21" s="52">
        <f t="shared" si="50"/>
        <v>359</v>
      </c>
      <c r="F21" s="52">
        <f t="shared" si="50"/>
        <v>360</v>
      </c>
      <c r="G21" s="52">
        <f t="shared" si="50"/>
        <v>361</v>
      </c>
      <c r="H21" s="52">
        <f t="shared" si="50"/>
        <v>362</v>
      </c>
      <c r="I21" s="52">
        <f t="shared" si="50"/>
        <v>363</v>
      </c>
      <c r="J21" s="52">
        <f t="shared" si="50"/>
        <v>364</v>
      </c>
      <c r="K21" s="91">
        <f t="shared" si="1"/>
        <v>2884</v>
      </c>
      <c r="L21" s="49">
        <f t="shared" si="34"/>
        <v>365</v>
      </c>
      <c r="M21" s="52">
        <f t="shared" ref="M21:S21" si="51">L21+1</f>
        <v>366</v>
      </c>
      <c r="N21" s="52">
        <f t="shared" si="51"/>
        <v>367</v>
      </c>
      <c r="O21" s="52">
        <f t="shared" si="51"/>
        <v>368</v>
      </c>
      <c r="P21" s="52">
        <f t="shared" si="51"/>
        <v>369</v>
      </c>
      <c r="Q21" s="52">
        <f t="shared" si="51"/>
        <v>370</v>
      </c>
      <c r="R21" s="52">
        <f t="shared" si="51"/>
        <v>371</v>
      </c>
      <c r="S21" s="52">
        <f t="shared" si="51"/>
        <v>372</v>
      </c>
      <c r="T21" s="90">
        <f>SUM(L21:S21)</f>
        <v>2948</v>
      </c>
      <c r="U21" s="89">
        <f>T21+K21</f>
        <v>5832</v>
      </c>
    </row>
    <row r="22" spans="1:21" ht="45.75" thickBot="1" x14ac:dyDescent="0.3">
      <c r="A22" s="48" t="s">
        <v>200</v>
      </c>
      <c r="B22" s="56" t="s">
        <v>171</v>
      </c>
      <c r="C22" s="49">
        <f t="shared" si="32"/>
        <v>382</v>
      </c>
      <c r="D22" s="52">
        <f t="shared" ref="D22:J22" si="52">C22+1</f>
        <v>383</v>
      </c>
      <c r="E22" s="52">
        <f t="shared" si="52"/>
        <v>384</v>
      </c>
      <c r="F22" s="52">
        <f t="shared" si="52"/>
        <v>385</v>
      </c>
      <c r="G22" s="52">
        <f t="shared" si="52"/>
        <v>386</v>
      </c>
      <c r="H22" s="52">
        <f t="shared" si="52"/>
        <v>387</v>
      </c>
      <c r="I22" s="52">
        <f t="shared" si="52"/>
        <v>388</v>
      </c>
      <c r="J22" s="52">
        <f t="shared" si="52"/>
        <v>389</v>
      </c>
      <c r="K22" s="91">
        <f t="shared" si="1"/>
        <v>3084</v>
      </c>
      <c r="L22" s="49">
        <f t="shared" si="34"/>
        <v>390</v>
      </c>
      <c r="M22" s="52">
        <f t="shared" ref="M22:S22" si="53">L22+1</f>
        <v>391</v>
      </c>
      <c r="N22" s="52">
        <f t="shared" si="53"/>
        <v>392</v>
      </c>
      <c r="O22" s="52">
        <f t="shared" si="53"/>
        <v>393</v>
      </c>
      <c r="P22" s="52">
        <f t="shared" si="53"/>
        <v>394</v>
      </c>
      <c r="Q22" s="52">
        <f t="shared" si="53"/>
        <v>395</v>
      </c>
      <c r="R22" s="52">
        <f t="shared" si="53"/>
        <v>396</v>
      </c>
      <c r="S22" s="52">
        <f t="shared" si="53"/>
        <v>397</v>
      </c>
      <c r="T22" s="90">
        <f t="shared" si="5"/>
        <v>3148</v>
      </c>
      <c r="U22" s="89">
        <f t="shared" si="6"/>
        <v>6232</v>
      </c>
    </row>
    <row r="23" spans="1:21" s="57" customFormat="1" x14ac:dyDescent="0.25">
      <c r="B23" s="33"/>
    </row>
    <row r="24" spans="1:21" s="57" customFormat="1" x14ac:dyDescent="0.25">
      <c r="B24" s="33"/>
    </row>
    <row r="25" spans="1:21" x14ac:dyDescent="0.25">
      <c r="A25" s="57"/>
      <c r="B25" s="33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</row>
    <row r="26" spans="1:21" x14ac:dyDescent="0.25">
      <c r="A26" s="57"/>
      <c r="B26" s="33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</row>
    <row r="27" spans="1:21" x14ac:dyDescent="0.25">
      <c r="A27" s="57"/>
      <c r="B27" s="33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</row>
    <row r="28" spans="1:21" x14ac:dyDescent="0.25">
      <c r="A28" s="57"/>
      <c r="B28" s="33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</row>
    <row r="29" spans="1:21" x14ac:dyDescent="0.25">
      <c r="A29" s="57"/>
      <c r="B29" s="33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</row>
    <row r="30" spans="1:21" x14ac:dyDescent="0.25">
      <c r="A30" s="57"/>
      <c r="B30" s="33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</row>
    <row r="31" spans="1:21" x14ac:dyDescent="0.25">
      <c r="A31" s="57"/>
      <c r="B31" s="33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</row>
    <row r="32" spans="1:21" x14ac:dyDescent="0.25">
      <c r="A32" s="57"/>
      <c r="B32" s="33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</row>
    <row r="33" spans="1:21" x14ac:dyDescent="0.25">
      <c r="A33" s="57"/>
      <c r="B33" s="33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</row>
    <row r="34" spans="1:21" x14ac:dyDescent="0.25">
      <c r="A34" s="57"/>
      <c r="B34" s="33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</row>
    <row r="35" spans="1:21" x14ac:dyDescent="0.25">
      <c r="A35" s="57"/>
      <c r="B35" s="33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</row>
    <row r="36" spans="1:21" x14ac:dyDescent="0.25">
      <c r="A36" s="57"/>
      <c r="B36" s="33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</row>
    <row r="37" spans="1:21" x14ac:dyDescent="0.25">
      <c r="A37" s="57"/>
      <c r="B37" s="33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</row>
    <row r="38" spans="1:21" x14ac:dyDescent="0.25">
      <c r="A38" s="57"/>
      <c r="B38" s="33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</row>
    <row r="39" spans="1:21" x14ac:dyDescent="0.25">
      <c r="A39" s="57"/>
      <c r="B39" s="33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</row>
    <row r="40" spans="1:21" x14ac:dyDescent="0.25">
      <c r="A40" s="57"/>
      <c r="B40" s="33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</row>
    <row r="41" spans="1:21" x14ac:dyDescent="0.25">
      <c r="A41" s="57"/>
      <c r="B41" s="33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</row>
    <row r="42" spans="1:21" x14ac:dyDescent="0.25">
      <c r="A42" s="57"/>
      <c r="B42" s="33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</row>
    <row r="43" spans="1:21" x14ac:dyDescent="0.25">
      <c r="A43" s="57"/>
      <c r="B43" s="33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</row>
    <row r="44" spans="1:21" x14ac:dyDescent="0.25">
      <c r="A44" s="57"/>
      <c r="B44" s="33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</row>
    <row r="45" spans="1:21" x14ac:dyDescent="0.25">
      <c r="A45" s="57"/>
      <c r="B45" s="33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</row>
    <row r="46" spans="1:21" x14ac:dyDescent="0.25">
      <c r="A46" s="57"/>
      <c r="B46" s="33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1:21" x14ac:dyDescent="0.25">
      <c r="A47" s="57"/>
      <c r="B47" s="33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1:21" x14ac:dyDescent="0.25">
      <c r="A48" s="57"/>
      <c r="B48" s="33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1:21" x14ac:dyDescent="0.25">
      <c r="A49" s="57"/>
      <c r="B49" s="33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1:21" x14ac:dyDescent="0.25">
      <c r="A50" s="57"/>
      <c r="B50" s="33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</row>
    <row r="51" spans="1:21" x14ac:dyDescent="0.25">
      <c r="A51" s="57"/>
      <c r="B51" s="33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</row>
    <row r="52" spans="1:21" x14ac:dyDescent="0.25">
      <c r="A52" s="57"/>
      <c r="B52" s="33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</row>
    <row r="53" spans="1:21" x14ac:dyDescent="0.25">
      <c r="A53" s="57"/>
      <c r="B53" s="33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</row>
    <row r="54" spans="1:21" x14ac:dyDescent="0.25">
      <c r="A54" s="57"/>
      <c r="B54" s="33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</row>
    <row r="55" spans="1:21" x14ac:dyDescent="0.25">
      <c r="A55" s="57"/>
      <c r="B55" s="33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</row>
    <row r="56" spans="1:21" x14ac:dyDescent="0.25">
      <c r="A56" s="57"/>
      <c r="B56" s="33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</row>
    <row r="57" spans="1:21" x14ac:dyDescent="0.25">
      <c r="A57" s="57"/>
      <c r="B57" s="33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</row>
    <row r="58" spans="1:21" x14ac:dyDescent="0.25">
      <c r="A58" s="57"/>
      <c r="B58" s="33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</row>
    <row r="59" spans="1:21" x14ac:dyDescent="0.25">
      <c r="A59" s="57"/>
      <c r="B59" s="33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</row>
    <row r="60" spans="1:21" x14ac:dyDescent="0.25">
      <c r="A60" s="57"/>
      <c r="B60" s="33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</row>
    <row r="61" spans="1:21" x14ac:dyDescent="0.25">
      <c r="A61" s="57"/>
      <c r="B61" s="33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</row>
    <row r="62" spans="1:21" x14ac:dyDescent="0.25">
      <c r="A62" s="57"/>
      <c r="B62" s="33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</row>
    <row r="63" spans="1:21" x14ac:dyDescent="0.25">
      <c r="A63" s="57"/>
      <c r="B63" s="33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</row>
    <row r="64" spans="1:21" x14ac:dyDescent="0.25">
      <c r="A64" s="57"/>
      <c r="B64" s="33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</row>
    <row r="65" spans="1:21" x14ac:dyDescent="0.25">
      <c r="A65" s="57"/>
      <c r="B65" s="33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</row>
    <row r="66" spans="1:21" x14ac:dyDescent="0.25">
      <c r="A66" s="57"/>
      <c r="B66" s="33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</row>
    <row r="67" spans="1:21" x14ac:dyDescent="0.25">
      <c r="A67" s="57"/>
      <c r="B67" s="33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</row>
    <row r="68" spans="1:21" x14ac:dyDescent="0.25">
      <c r="A68" s="57"/>
      <c r="B68" s="33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</row>
    <row r="69" spans="1:21" x14ac:dyDescent="0.25">
      <c r="A69" s="57"/>
      <c r="B69" s="33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</row>
    <row r="70" spans="1:21" x14ac:dyDescent="0.25">
      <c r="A70" s="57"/>
      <c r="B70" s="33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</row>
    <row r="71" spans="1:21" x14ac:dyDescent="0.25">
      <c r="A71" s="57"/>
      <c r="B71" s="33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</row>
    <row r="72" spans="1:21" x14ac:dyDescent="0.25">
      <c r="A72" s="57"/>
      <c r="B72" s="33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</row>
    <row r="73" spans="1:21" x14ac:dyDescent="0.25">
      <c r="A73" s="57"/>
      <c r="B73" s="33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</row>
    <row r="74" spans="1:21" x14ac:dyDescent="0.25">
      <c r="A74" s="57"/>
      <c r="B74" s="33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</row>
    <row r="75" spans="1:21" x14ac:dyDescent="0.25">
      <c r="A75" s="57"/>
      <c r="B75" s="33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</row>
    <row r="76" spans="1:21" x14ac:dyDescent="0.25">
      <c r="A76" s="57"/>
      <c r="B76" s="33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</row>
    <row r="77" spans="1:21" x14ac:dyDescent="0.25">
      <c r="A77" s="57"/>
      <c r="B77" s="33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</row>
    <row r="78" spans="1:21" x14ac:dyDescent="0.25">
      <c r="A78" s="57"/>
      <c r="B78" s="33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</row>
    <row r="79" spans="1:21" x14ac:dyDescent="0.25">
      <c r="A79" s="57"/>
      <c r="B79" s="33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</row>
    <row r="80" spans="1:21" x14ac:dyDescent="0.25">
      <c r="A80" s="57"/>
      <c r="B80" s="33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</row>
    <row r="81" spans="1:21" x14ac:dyDescent="0.25">
      <c r="A81" s="57"/>
      <c r="B81" s="33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</row>
    <row r="82" spans="1:21" x14ac:dyDescent="0.25">
      <c r="A82" s="57"/>
      <c r="B82" s="33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</row>
    <row r="83" spans="1:21" x14ac:dyDescent="0.25">
      <c r="A83" s="57"/>
      <c r="B83" s="33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</row>
    <row r="84" spans="1:21" x14ac:dyDescent="0.25">
      <c r="A84" s="57"/>
      <c r="B84" s="33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</row>
    <row r="85" spans="1:21" x14ac:dyDescent="0.25">
      <c r="A85" s="57"/>
      <c r="B85" s="33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</row>
    <row r="86" spans="1:21" x14ac:dyDescent="0.25">
      <c r="A86" s="57"/>
      <c r="B86" s="33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</row>
    <row r="87" spans="1:21" x14ac:dyDescent="0.25">
      <c r="A87" s="57"/>
      <c r="B87" s="33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</row>
    <row r="88" spans="1:21" x14ac:dyDescent="0.25">
      <c r="A88" s="57"/>
      <c r="B88" s="33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</row>
    <row r="89" spans="1:21" x14ac:dyDescent="0.25">
      <c r="A89" s="57"/>
      <c r="B89" s="33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</row>
    <row r="90" spans="1:21" x14ac:dyDescent="0.25">
      <c r="A90" s="57"/>
      <c r="B90" s="33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</row>
    <row r="91" spans="1:21" x14ac:dyDescent="0.25">
      <c r="A91" s="57"/>
      <c r="B91" s="33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</row>
  </sheetData>
  <sheetProtection selectLockedCells="1"/>
  <mergeCells count="6">
    <mergeCell ref="A1:U1"/>
    <mergeCell ref="C2:K2"/>
    <mergeCell ref="L2:T2"/>
    <mergeCell ref="U2:U3"/>
    <mergeCell ref="A2:A3"/>
    <mergeCell ref="B2:B3"/>
  </mergeCells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R22"/>
  <sheetViews>
    <sheetView view="pageBreakPreview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5" sqref="G15"/>
    </sheetView>
  </sheetViews>
  <sheetFormatPr defaultRowHeight="15" x14ac:dyDescent="0.25"/>
  <cols>
    <col min="1" max="1" width="14.85546875" style="18" bestFit="1" customWidth="1"/>
    <col min="2" max="2" width="66.85546875" style="193" customWidth="1"/>
    <col min="3" max="12" width="8.85546875" style="18" customWidth="1"/>
    <col min="13" max="16384" width="9.140625" style="18"/>
  </cols>
  <sheetData>
    <row r="1" spans="1:18" ht="15.75" x14ac:dyDescent="0.25">
      <c r="A1" s="285" t="s">
        <v>126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</row>
    <row r="2" spans="1:18" ht="15.75" x14ac:dyDescent="0.25">
      <c r="A2" s="197"/>
      <c r="B2" s="198"/>
      <c r="C2" s="284" t="s">
        <v>21</v>
      </c>
      <c r="D2" s="284"/>
      <c r="E2" s="284"/>
      <c r="F2" s="284"/>
      <c r="G2" s="284"/>
      <c r="H2" s="284"/>
      <c r="I2" s="284"/>
      <c r="J2" s="284"/>
      <c r="K2" s="284"/>
      <c r="L2" s="197"/>
    </row>
    <row r="3" spans="1:18" ht="15.75" x14ac:dyDescent="0.25">
      <c r="A3" s="197" t="s">
        <v>433</v>
      </c>
      <c r="B3" s="199" t="s">
        <v>626</v>
      </c>
      <c r="C3" s="200" t="s">
        <v>434</v>
      </c>
      <c r="D3" s="200" t="s">
        <v>435</v>
      </c>
      <c r="E3" s="200" t="s">
        <v>436</v>
      </c>
      <c r="F3" s="200" t="s">
        <v>31</v>
      </c>
      <c r="G3" s="200" t="s">
        <v>47</v>
      </c>
      <c r="H3" s="200" t="s">
        <v>48</v>
      </c>
      <c r="I3" s="200" t="s">
        <v>298</v>
      </c>
      <c r="J3" s="200" t="s">
        <v>299</v>
      </c>
      <c r="K3" s="200" t="s">
        <v>50</v>
      </c>
      <c r="L3" s="197" t="s">
        <v>22</v>
      </c>
      <c r="M3" s="36"/>
      <c r="N3" s="36"/>
      <c r="O3" s="36"/>
      <c r="P3" s="36"/>
      <c r="Q3" s="36"/>
      <c r="R3" s="36"/>
    </row>
    <row r="4" spans="1:18" ht="30" x14ac:dyDescent="0.25">
      <c r="A4" s="196" t="s">
        <v>119</v>
      </c>
      <c r="B4" s="195" t="s">
        <v>437</v>
      </c>
      <c r="C4" s="194">
        <v>8000</v>
      </c>
      <c r="D4" s="194">
        <f>C4-20</f>
        <v>7980</v>
      </c>
      <c r="E4" s="194">
        <f t="shared" ref="E4:K4" si="0">D4-20</f>
        <v>7960</v>
      </c>
      <c r="F4" s="194">
        <f t="shared" si="0"/>
        <v>7940</v>
      </c>
      <c r="G4" s="194">
        <f t="shared" si="0"/>
        <v>7920</v>
      </c>
      <c r="H4" s="194">
        <f t="shared" si="0"/>
        <v>7900</v>
      </c>
      <c r="I4" s="194">
        <f t="shared" si="0"/>
        <v>7880</v>
      </c>
      <c r="J4" s="194">
        <f t="shared" si="0"/>
        <v>7860</v>
      </c>
      <c r="K4" s="194">
        <f t="shared" si="0"/>
        <v>7840</v>
      </c>
      <c r="L4" s="194">
        <f>SUM(C4:K4)</f>
        <v>71280</v>
      </c>
    </row>
    <row r="5" spans="1:18" ht="30" x14ac:dyDescent="0.25">
      <c r="A5" s="196" t="s">
        <v>438</v>
      </c>
      <c r="B5" s="195" t="s">
        <v>439</v>
      </c>
      <c r="C5" s="194">
        <f>C4-280</f>
        <v>7720</v>
      </c>
      <c r="D5" s="194">
        <f t="shared" ref="D5:K5" si="1">C5-20</f>
        <v>7700</v>
      </c>
      <c r="E5" s="194">
        <f t="shared" si="1"/>
        <v>7680</v>
      </c>
      <c r="F5" s="194">
        <f t="shared" si="1"/>
        <v>7660</v>
      </c>
      <c r="G5" s="194">
        <f t="shared" si="1"/>
        <v>7640</v>
      </c>
      <c r="H5" s="194">
        <f t="shared" si="1"/>
        <v>7620</v>
      </c>
      <c r="I5" s="194">
        <f t="shared" si="1"/>
        <v>7600</v>
      </c>
      <c r="J5" s="194">
        <f t="shared" si="1"/>
        <v>7580</v>
      </c>
      <c r="K5" s="194">
        <f t="shared" si="1"/>
        <v>7560</v>
      </c>
      <c r="L5" s="194">
        <f t="shared" ref="L5:L22" si="2">SUM(C5:K5)</f>
        <v>68760</v>
      </c>
    </row>
    <row r="6" spans="1:18" ht="30" x14ac:dyDescent="0.25">
      <c r="A6" s="196" t="s">
        <v>440</v>
      </c>
      <c r="B6" s="195" t="s">
        <v>441</v>
      </c>
      <c r="C6" s="194">
        <f t="shared" ref="C6:C22" si="3">C5-280</f>
        <v>7440</v>
      </c>
      <c r="D6" s="194">
        <f t="shared" ref="D6:K6" si="4">C6-20</f>
        <v>7420</v>
      </c>
      <c r="E6" s="194">
        <f t="shared" si="4"/>
        <v>7400</v>
      </c>
      <c r="F6" s="194">
        <f t="shared" si="4"/>
        <v>7380</v>
      </c>
      <c r="G6" s="194">
        <f t="shared" si="4"/>
        <v>7360</v>
      </c>
      <c r="H6" s="194">
        <f t="shared" si="4"/>
        <v>7340</v>
      </c>
      <c r="I6" s="194">
        <f t="shared" si="4"/>
        <v>7320</v>
      </c>
      <c r="J6" s="194">
        <f t="shared" si="4"/>
        <v>7300</v>
      </c>
      <c r="K6" s="194">
        <f t="shared" si="4"/>
        <v>7280</v>
      </c>
      <c r="L6" s="194">
        <f t="shared" si="2"/>
        <v>66240</v>
      </c>
    </row>
    <row r="7" spans="1:18" ht="30" x14ac:dyDescent="0.25">
      <c r="A7" s="196" t="s">
        <v>442</v>
      </c>
      <c r="B7" s="195" t="s">
        <v>443</v>
      </c>
      <c r="C7" s="194">
        <f t="shared" si="3"/>
        <v>7160</v>
      </c>
      <c r="D7" s="194">
        <f t="shared" ref="D7:K7" si="5">C7-20</f>
        <v>7140</v>
      </c>
      <c r="E7" s="194">
        <f t="shared" si="5"/>
        <v>7120</v>
      </c>
      <c r="F7" s="194">
        <f t="shared" si="5"/>
        <v>7100</v>
      </c>
      <c r="G7" s="194">
        <f t="shared" si="5"/>
        <v>7080</v>
      </c>
      <c r="H7" s="194">
        <f t="shared" si="5"/>
        <v>7060</v>
      </c>
      <c r="I7" s="194">
        <f t="shared" si="5"/>
        <v>7040</v>
      </c>
      <c r="J7" s="194">
        <f t="shared" si="5"/>
        <v>7020</v>
      </c>
      <c r="K7" s="194">
        <f t="shared" si="5"/>
        <v>7000</v>
      </c>
      <c r="L7" s="194">
        <f t="shared" si="2"/>
        <v>63720</v>
      </c>
    </row>
    <row r="8" spans="1:18" ht="45" x14ac:dyDescent="0.25">
      <c r="A8" s="196" t="s">
        <v>120</v>
      </c>
      <c r="B8" s="195" t="s">
        <v>444</v>
      </c>
      <c r="C8" s="194">
        <f t="shared" si="3"/>
        <v>6880</v>
      </c>
      <c r="D8" s="194">
        <f t="shared" ref="D8:K8" si="6">C8-20</f>
        <v>6860</v>
      </c>
      <c r="E8" s="194">
        <f t="shared" si="6"/>
        <v>6840</v>
      </c>
      <c r="F8" s="194">
        <f t="shared" si="6"/>
        <v>6820</v>
      </c>
      <c r="G8" s="194">
        <f t="shared" si="6"/>
        <v>6800</v>
      </c>
      <c r="H8" s="194">
        <f t="shared" si="6"/>
        <v>6780</v>
      </c>
      <c r="I8" s="194">
        <f t="shared" si="6"/>
        <v>6760</v>
      </c>
      <c r="J8" s="194">
        <f t="shared" si="6"/>
        <v>6740</v>
      </c>
      <c r="K8" s="194">
        <f t="shared" si="6"/>
        <v>6720</v>
      </c>
      <c r="L8" s="194">
        <f t="shared" si="2"/>
        <v>61200</v>
      </c>
    </row>
    <row r="9" spans="1:18" ht="30" x14ac:dyDescent="0.25">
      <c r="A9" s="196" t="s">
        <v>445</v>
      </c>
      <c r="B9" s="195" t="s">
        <v>446</v>
      </c>
      <c r="C9" s="194">
        <f t="shared" si="3"/>
        <v>6600</v>
      </c>
      <c r="D9" s="194">
        <f t="shared" ref="D9:K9" si="7">C9-20</f>
        <v>6580</v>
      </c>
      <c r="E9" s="194">
        <f t="shared" si="7"/>
        <v>6560</v>
      </c>
      <c r="F9" s="194">
        <f t="shared" si="7"/>
        <v>6540</v>
      </c>
      <c r="G9" s="194">
        <f t="shared" si="7"/>
        <v>6520</v>
      </c>
      <c r="H9" s="194">
        <f t="shared" si="7"/>
        <v>6500</v>
      </c>
      <c r="I9" s="194">
        <f t="shared" si="7"/>
        <v>6480</v>
      </c>
      <c r="J9" s="194">
        <f t="shared" si="7"/>
        <v>6460</v>
      </c>
      <c r="K9" s="194">
        <f t="shared" si="7"/>
        <v>6440</v>
      </c>
      <c r="L9" s="194">
        <f t="shared" si="2"/>
        <v>58680</v>
      </c>
    </row>
    <row r="10" spans="1:18" ht="30" x14ac:dyDescent="0.25">
      <c r="A10" s="196" t="s">
        <v>447</v>
      </c>
      <c r="B10" s="195" t="s">
        <v>448</v>
      </c>
      <c r="C10" s="194">
        <f t="shared" si="3"/>
        <v>6320</v>
      </c>
      <c r="D10" s="194">
        <f t="shared" ref="D10:K10" si="8">C10-20</f>
        <v>6300</v>
      </c>
      <c r="E10" s="194">
        <f t="shared" si="8"/>
        <v>6280</v>
      </c>
      <c r="F10" s="194">
        <f t="shared" si="8"/>
        <v>6260</v>
      </c>
      <c r="G10" s="194">
        <f t="shared" si="8"/>
        <v>6240</v>
      </c>
      <c r="H10" s="194">
        <f t="shared" si="8"/>
        <v>6220</v>
      </c>
      <c r="I10" s="194">
        <f t="shared" si="8"/>
        <v>6200</v>
      </c>
      <c r="J10" s="194">
        <f t="shared" si="8"/>
        <v>6180</v>
      </c>
      <c r="K10" s="194">
        <f t="shared" si="8"/>
        <v>6160</v>
      </c>
      <c r="L10" s="194">
        <f t="shared" si="2"/>
        <v>56160</v>
      </c>
    </row>
    <row r="11" spans="1:18" ht="30" x14ac:dyDescent="0.25">
      <c r="A11" s="196" t="s">
        <v>449</v>
      </c>
      <c r="B11" s="195" t="s">
        <v>450</v>
      </c>
      <c r="C11" s="194">
        <f t="shared" si="3"/>
        <v>6040</v>
      </c>
      <c r="D11" s="194">
        <f t="shared" ref="D11:K11" si="9">C11-20</f>
        <v>6020</v>
      </c>
      <c r="E11" s="194">
        <f t="shared" si="9"/>
        <v>6000</v>
      </c>
      <c r="F11" s="194">
        <f t="shared" si="9"/>
        <v>5980</v>
      </c>
      <c r="G11" s="194">
        <f t="shared" si="9"/>
        <v>5960</v>
      </c>
      <c r="H11" s="194">
        <f t="shared" si="9"/>
        <v>5940</v>
      </c>
      <c r="I11" s="194">
        <f t="shared" si="9"/>
        <v>5920</v>
      </c>
      <c r="J11" s="194">
        <f t="shared" si="9"/>
        <v>5900</v>
      </c>
      <c r="K11" s="194">
        <f t="shared" si="9"/>
        <v>5880</v>
      </c>
      <c r="L11" s="194">
        <f t="shared" si="2"/>
        <v>53640</v>
      </c>
    </row>
    <row r="12" spans="1:18" x14ac:dyDescent="0.25">
      <c r="A12" s="196" t="s">
        <v>451</v>
      </c>
      <c r="B12" s="195" t="s">
        <v>452</v>
      </c>
      <c r="C12" s="194">
        <f t="shared" si="3"/>
        <v>5760</v>
      </c>
      <c r="D12" s="194">
        <f t="shared" ref="D12:K12" si="10">C12-20</f>
        <v>5740</v>
      </c>
      <c r="E12" s="194">
        <f t="shared" si="10"/>
        <v>5720</v>
      </c>
      <c r="F12" s="194">
        <f t="shared" si="10"/>
        <v>5700</v>
      </c>
      <c r="G12" s="194">
        <f t="shared" si="10"/>
        <v>5680</v>
      </c>
      <c r="H12" s="194">
        <f t="shared" si="10"/>
        <v>5660</v>
      </c>
      <c r="I12" s="194">
        <f t="shared" si="10"/>
        <v>5640</v>
      </c>
      <c r="J12" s="194">
        <f t="shared" si="10"/>
        <v>5620</v>
      </c>
      <c r="K12" s="194">
        <f t="shared" si="10"/>
        <v>5600</v>
      </c>
      <c r="L12" s="194">
        <f t="shared" si="2"/>
        <v>51120</v>
      </c>
    </row>
    <row r="13" spans="1:18" ht="30" x14ac:dyDescent="0.25">
      <c r="A13" s="196" t="s">
        <v>453</v>
      </c>
      <c r="B13" s="195" t="s">
        <v>454</v>
      </c>
      <c r="C13" s="194">
        <f t="shared" si="3"/>
        <v>5480</v>
      </c>
      <c r="D13" s="194">
        <f t="shared" ref="D13:K13" si="11">C13-20</f>
        <v>5460</v>
      </c>
      <c r="E13" s="194">
        <f t="shared" si="11"/>
        <v>5440</v>
      </c>
      <c r="F13" s="194">
        <f t="shared" si="11"/>
        <v>5420</v>
      </c>
      <c r="G13" s="194">
        <f t="shared" si="11"/>
        <v>5400</v>
      </c>
      <c r="H13" s="194">
        <f t="shared" si="11"/>
        <v>5380</v>
      </c>
      <c r="I13" s="194">
        <f t="shared" si="11"/>
        <v>5360</v>
      </c>
      <c r="J13" s="194">
        <f t="shared" si="11"/>
        <v>5340</v>
      </c>
      <c r="K13" s="194">
        <f t="shared" si="11"/>
        <v>5320</v>
      </c>
      <c r="L13" s="194">
        <f t="shared" si="2"/>
        <v>48600</v>
      </c>
    </row>
    <row r="14" spans="1:18" ht="30" x14ac:dyDescent="0.25">
      <c r="A14" s="196" t="s">
        <v>455</v>
      </c>
      <c r="B14" s="195" t="s">
        <v>456</v>
      </c>
      <c r="C14" s="194">
        <f t="shared" si="3"/>
        <v>5200</v>
      </c>
      <c r="D14" s="194">
        <f t="shared" ref="D14:K14" si="12">C14-20</f>
        <v>5180</v>
      </c>
      <c r="E14" s="194">
        <f t="shared" si="12"/>
        <v>5160</v>
      </c>
      <c r="F14" s="194">
        <f t="shared" si="12"/>
        <v>5140</v>
      </c>
      <c r="G14" s="194">
        <f t="shared" si="12"/>
        <v>5120</v>
      </c>
      <c r="H14" s="194">
        <f t="shared" si="12"/>
        <v>5100</v>
      </c>
      <c r="I14" s="194">
        <f t="shared" si="12"/>
        <v>5080</v>
      </c>
      <c r="J14" s="194">
        <f t="shared" si="12"/>
        <v>5060</v>
      </c>
      <c r="K14" s="194">
        <f t="shared" si="12"/>
        <v>5040</v>
      </c>
      <c r="L14" s="194">
        <f t="shared" si="2"/>
        <v>46080</v>
      </c>
    </row>
    <row r="15" spans="1:18" ht="30" x14ac:dyDescent="0.25">
      <c r="A15" s="196" t="s">
        <v>121</v>
      </c>
      <c r="B15" s="195" t="s">
        <v>457</v>
      </c>
      <c r="C15" s="194">
        <f t="shared" si="3"/>
        <v>4920</v>
      </c>
      <c r="D15" s="194">
        <f t="shared" ref="D15:K15" si="13">C15-20</f>
        <v>4900</v>
      </c>
      <c r="E15" s="194">
        <f t="shared" si="13"/>
        <v>4880</v>
      </c>
      <c r="F15" s="194">
        <f t="shared" si="13"/>
        <v>4860</v>
      </c>
      <c r="G15" s="194">
        <f t="shared" si="13"/>
        <v>4840</v>
      </c>
      <c r="H15" s="194">
        <f t="shared" si="13"/>
        <v>4820</v>
      </c>
      <c r="I15" s="194">
        <f t="shared" si="13"/>
        <v>4800</v>
      </c>
      <c r="J15" s="194">
        <f t="shared" si="13"/>
        <v>4780</v>
      </c>
      <c r="K15" s="194">
        <f t="shared" si="13"/>
        <v>4760</v>
      </c>
      <c r="L15" s="194">
        <f t="shared" si="2"/>
        <v>43560</v>
      </c>
    </row>
    <row r="16" spans="1:18" x14ac:dyDescent="0.25">
      <c r="A16" s="196" t="s">
        <v>458</v>
      </c>
      <c r="B16" s="195" t="s">
        <v>459</v>
      </c>
      <c r="C16" s="194">
        <f t="shared" si="3"/>
        <v>4640</v>
      </c>
      <c r="D16" s="194">
        <f t="shared" ref="D16:K16" si="14">C16-20</f>
        <v>4620</v>
      </c>
      <c r="E16" s="194">
        <f t="shared" si="14"/>
        <v>4600</v>
      </c>
      <c r="F16" s="194">
        <f t="shared" si="14"/>
        <v>4580</v>
      </c>
      <c r="G16" s="194">
        <f t="shared" si="14"/>
        <v>4560</v>
      </c>
      <c r="H16" s="194">
        <f t="shared" si="14"/>
        <v>4540</v>
      </c>
      <c r="I16" s="194">
        <f t="shared" si="14"/>
        <v>4520</v>
      </c>
      <c r="J16" s="194">
        <f t="shared" si="14"/>
        <v>4500</v>
      </c>
      <c r="K16" s="194">
        <f t="shared" si="14"/>
        <v>4480</v>
      </c>
      <c r="L16" s="194">
        <f t="shared" si="2"/>
        <v>41040</v>
      </c>
    </row>
    <row r="17" spans="1:12" ht="30" x14ac:dyDescent="0.25">
      <c r="A17" s="196" t="s">
        <v>460</v>
      </c>
      <c r="B17" s="195" t="s">
        <v>461</v>
      </c>
      <c r="C17" s="194">
        <f t="shared" si="3"/>
        <v>4360</v>
      </c>
      <c r="D17" s="194">
        <f t="shared" ref="D17:K17" si="15">C17-20</f>
        <v>4340</v>
      </c>
      <c r="E17" s="194">
        <f t="shared" si="15"/>
        <v>4320</v>
      </c>
      <c r="F17" s="194">
        <f t="shared" si="15"/>
        <v>4300</v>
      </c>
      <c r="G17" s="194">
        <f t="shared" si="15"/>
        <v>4280</v>
      </c>
      <c r="H17" s="194">
        <f t="shared" si="15"/>
        <v>4260</v>
      </c>
      <c r="I17" s="194">
        <f t="shared" si="15"/>
        <v>4240</v>
      </c>
      <c r="J17" s="194">
        <f t="shared" si="15"/>
        <v>4220</v>
      </c>
      <c r="K17" s="194">
        <f t="shared" si="15"/>
        <v>4200</v>
      </c>
      <c r="L17" s="194">
        <f t="shared" si="2"/>
        <v>38520</v>
      </c>
    </row>
    <row r="18" spans="1:12" ht="30" x14ac:dyDescent="0.25">
      <c r="A18" s="196" t="s">
        <v>122</v>
      </c>
      <c r="B18" s="195" t="s">
        <v>462</v>
      </c>
      <c r="C18" s="194">
        <f t="shared" si="3"/>
        <v>4080</v>
      </c>
      <c r="D18" s="194">
        <f t="shared" ref="D18:K18" si="16">C18-20</f>
        <v>4060</v>
      </c>
      <c r="E18" s="194">
        <f t="shared" si="16"/>
        <v>4040</v>
      </c>
      <c r="F18" s="194">
        <f t="shared" si="16"/>
        <v>4020</v>
      </c>
      <c r="G18" s="194">
        <f t="shared" si="16"/>
        <v>4000</v>
      </c>
      <c r="H18" s="194">
        <f t="shared" si="16"/>
        <v>3980</v>
      </c>
      <c r="I18" s="194">
        <f t="shared" si="16"/>
        <v>3960</v>
      </c>
      <c r="J18" s="194">
        <f t="shared" si="16"/>
        <v>3940</v>
      </c>
      <c r="K18" s="194">
        <f t="shared" si="16"/>
        <v>3920</v>
      </c>
      <c r="L18" s="194">
        <f t="shared" si="2"/>
        <v>36000</v>
      </c>
    </row>
    <row r="19" spans="1:12" ht="30" x14ac:dyDescent="0.25">
      <c r="A19" s="196" t="s">
        <v>463</v>
      </c>
      <c r="B19" s="195" t="s">
        <v>464</v>
      </c>
      <c r="C19" s="194">
        <f t="shared" si="3"/>
        <v>3800</v>
      </c>
      <c r="D19" s="194">
        <f t="shared" ref="D19:K19" si="17">C19-20</f>
        <v>3780</v>
      </c>
      <c r="E19" s="194">
        <f t="shared" si="17"/>
        <v>3760</v>
      </c>
      <c r="F19" s="194">
        <f t="shared" si="17"/>
        <v>3740</v>
      </c>
      <c r="G19" s="194">
        <f t="shared" si="17"/>
        <v>3720</v>
      </c>
      <c r="H19" s="194">
        <f t="shared" si="17"/>
        <v>3700</v>
      </c>
      <c r="I19" s="194">
        <f t="shared" si="17"/>
        <v>3680</v>
      </c>
      <c r="J19" s="194">
        <f t="shared" si="17"/>
        <v>3660</v>
      </c>
      <c r="K19" s="194">
        <f t="shared" si="17"/>
        <v>3640</v>
      </c>
      <c r="L19" s="194">
        <f t="shared" si="2"/>
        <v>33480</v>
      </c>
    </row>
    <row r="20" spans="1:12" x14ac:dyDescent="0.25">
      <c r="A20" s="196" t="s">
        <v>465</v>
      </c>
      <c r="B20" s="195" t="s">
        <v>466</v>
      </c>
      <c r="C20" s="194">
        <f t="shared" si="3"/>
        <v>3520</v>
      </c>
      <c r="D20" s="194">
        <f t="shared" ref="D20:K20" si="18">C20-20</f>
        <v>3500</v>
      </c>
      <c r="E20" s="194">
        <f t="shared" si="18"/>
        <v>3480</v>
      </c>
      <c r="F20" s="194">
        <f t="shared" si="18"/>
        <v>3460</v>
      </c>
      <c r="G20" s="194">
        <f t="shared" si="18"/>
        <v>3440</v>
      </c>
      <c r="H20" s="194">
        <f t="shared" si="18"/>
        <v>3420</v>
      </c>
      <c r="I20" s="194">
        <f t="shared" si="18"/>
        <v>3400</v>
      </c>
      <c r="J20" s="194">
        <f t="shared" si="18"/>
        <v>3380</v>
      </c>
      <c r="K20" s="194">
        <f t="shared" si="18"/>
        <v>3360</v>
      </c>
      <c r="L20" s="194">
        <f t="shared" si="2"/>
        <v>30960</v>
      </c>
    </row>
    <row r="21" spans="1:12" ht="30" x14ac:dyDescent="0.25">
      <c r="A21" s="196" t="s">
        <v>123</v>
      </c>
      <c r="B21" s="195" t="s">
        <v>268</v>
      </c>
      <c r="C21" s="194">
        <f t="shared" si="3"/>
        <v>3240</v>
      </c>
      <c r="D21" s="194">
        <f t="shared" ref="D21:K21" si="19">C21-20</f>
        <v>3220</v>
      </c>
      <c r="E21" s="194">
        <f t="shared" si="19"/>
        <v>3200</v>
      </c>
      <c r="F21" s="194">
        <f t="shared" si="19"/>
        <v>3180</v>
      </c>
      <c r="G21" s="194">
        <f t="shared" si="19"/>
        <v>3160</v>
      </c>
      <c r="H21" s="194">
        <f t="shared" si="19"/>
        <v>3140</v>
      </c>
      <c r="I21" s="194">
        <f t="shared" si="19"/>
        <v>3120</v>
      </c>
      <c r="J21" s="194">
        <f t="shared" si="19"/>
        <v>3100</v>
      </c>
      <c r="K21" s="194">
        <f t="shared" si="19"/>
        <v>3080</v>
      </c>
      <c r="L21" s="194">
        <f t="shared" si="2"/>
        <v>28440</v>
      </c>
    </row>
    <row r="22" spans="1:12" ht="45" x14ac:dyDescent="0.25">
      <c r="A22" s="196" t="s">
        <v>269</v>
      </c>
      <c r="B22" s="195" t="s">
        <v>23</v>
      </c>
      <c r="C22" s="194">
        <f t="shared" si="3"/>
        <v>2960</v>
      </c>
      <c r="D22" s="194">
        <f t="shared" ref="D22:K22" si="20">C22-20</f>
        <v>2940</v>
      </c>
      <c r="E22" s="194">
        <f t="shared" si="20"/>
        <v>2920</v>
      </c>
      <c r="F22" s="194">
        <f t="shared" si="20"/>
        <v>2900</v>
      </c>
      <c r="G22" s="194">
        <f t="shared" si="20"/>
        <v>2880</v>
      </c>
      <c r="H22" s="194">
        <f t="shared" si="20"/>
        <v>2860</v>
      </c>
      <c r="I22" s="194">
        <f t="shared" si="20"/>
        <v>2840</v>
      </c>
      <c r="J22" s="194">
        <f t="shared" si="20"/>
        <v>2820</v>
      </c>
      <c r="K22" s="194">
        <f t="shared" si="20"/>
        <v>2800</v>
      </c>
      <c r="L22" s="194">
        <f t="shared" si="2"/>
        <v>25920</v>
      </c>
    </row>
  </sheetData>
  <sheetProtection selectLockedCells="1"/>
  <mergeCells count="2">
    <mergeCell ref="C2:K2"/>
    <mergeCell ref="A1:L1"/>
  </mergeCells>
  <pageMargins left="0.25" right="0.25" top="0.75" bottom="0.75" header="0.3" footer="0.3"/>
  <pageSetup scale="7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Cover1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Prevention-MC</vt:lpstr>
      <vt:lpstr>Narrative</vt:lpstr>
      <vt:lpstr>Appendix 1</vt:lpstr>
      <vt:lpstr>ReferenceData</vt:lpstr>
      <vt:lpstr>facilitylist</vt:lpstr>
      <vt:lpstr>'Appendix 1'!Print_Area</vt:lpstr>
      <vt:lpstr>ART!Print_Area</vt:lpstr>
      <vt:lpstr>'Clinical Care'!Print_Area</vt:lpstr>
      <vt:lpstr>Narrative!Print_Area</vt:lpstr>
      <vt:lpstr>'Prevention - PWP'!Print_Area</vt:lpstr>
      <vt:lpstr>'Prevention-MC'!Print_Area</vt:lpstr>
      <vt:lpstr>STI!Print_Area</vt:lpstr>
      <vt:lpstr>TB!Print_Area</vt:lpstr>
      <vt:lpstr>ART!Print_Titles</vt:lpstr>
      <vt:lpstr>'Clinical Care'!Print_Titles</vt:lpstr>
      <vt:lpstr>'Family Planning'!Print_Titles</vt:lpstr>
      <vt:lpstr>PMTCT!Print_Titles</vt:lpstr>
      <vt:lpstr>'Prevention-MC'!Print_Titles</vt:lpstr>
      <vt:lpstr>STI!Print_Titles</vt:lpstr>
      <vt:lpstr>TB!Print_Titles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admin</cp:lastModifiedBy>
  <cp:lastPrinted>2014-12-16T14:17:40Z</cp:lastPrinted>
  <dcterms:created xsi:type="dcterms:W3CDTF">2012-01-12T08:02:38Z</dcterms:created>
  <dcterms:modified xsi:type="dcterms:W3CDTF">2016-01-07T21:45:50Z</dcterms:modified>
</cp:coreProperties>
</file>